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styles.xml" ContentType="application/vnd.openxmlformats-officedocument.spreadsheetml.styles+xml"/>
  <Override PartName="/xl/worksheets/sheet32.xml" ContentType="application/vnd.openxmlformats-officedocument.spreadsheetml.worksheet+xml"/>
  <Override PartName="/xl/worksheets/sheet3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3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17.xml" ContentType="application/vnd.openxmlformats-officedocument.spreadsheetml.worksheet+xml"/>
  <Override PartName="/xl/worksheets/sheet25.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H:\Rate Case\PacifiCorp GRC UE-140617\Exhibits\"/>
    </mc:Choice>
  </mc:AlternateContent>
  <bookViews>
    <workbookView xWindow="0" yWindow="0" windowWidth="23040" windowHeight="8856"/>
  </bookViews>
  <sheets>
    <sheet name="RevReqSummary" sheetId="6" r:id="rId1"/>
    <sheet name="Summary-Staff v Company" sheetId="128" r:id="rId2"/>
    <sheet name="RevReqCalc" sheetId="10" r:id="rId3"/>
    <sheet name="Conversion factor" sheetId="8" r:id="rId4"/>
    <sheet name="Cost of Capital" sheetId="9" r:id="rId5"/>
    <sheet name="Adj - Total" sheetId="91" r:id="rId6"/>
    <sheet name="Adjustments - restating" sheetId="7" r:id="rId7"/>
    <sheet name="Adjustments - Pro Forma" sheetId="87" r:id="rId8"/>
    <sheet name="Adj 3.1 Temp Norm" sheetId="21" r:id="rId9"/>
    <sheet name="Adj 3.2 Rev Norm" sheetId="23" r:id="rId10"/>
    <sheet name="Adj 3.3 Effec. Price Change" sheetId="24" r:id="rId11"/>
    <sheet name="Adj 3.4 SO2 Emmissions" sheetId="25" r:id="rId12"/>
    <sheet name="Adj 3.5 Rec Rev" sheetId="26" r:id="rId13"/>
    <sheet name="Adj 3.6 Wheeling Rev" sheetId="27" r:id="rId14"/>
    <sheet name="Adj 3.7 Ancillary Revenue" sheetId="106" r:id="rId15"/>
    <sheet name="Adj 3.8 Sch 300 Fee Change" sheetId="112" r:id="rId16"/>
    <sheet name="Adj 3.9 Wind Wake Loss" sheetId="131" r:id="rId17"/>
    <sheet name="Adj 4.1 Misc Gen Exp" sheetId="32" r:id="rId18"/>
    <sheet name="Adj 4.2 Gen Wage Inc-Restating" sheetId="33" r:id="rId19"/>
    <sheet name="Adj 4.3 Gen Wage Inc - PF" sheetId="34" r:id="rId20"/>
    <sheet name="Adj 4.4 Irrig. Load Control" sheetId="113" r:id="rId21"/>
    <sheet name="Adj 4.5 Remove Non-Recurring En" sheetId="36" r:id="rId22"/>
    <sheet name="Adj 4.6 DSM Rev-Exp Remove" sheetId="38" r:id="rId23"/>
    <sheet name="Adj 4.7 Insurance Exp" sheetId="95" r:id="rId24"/>
    <sheet name="Adj 4.8 Advertising" sheetId="105" r:id="rId25"/>
    <sheet name="Adj 4.9 Memberships &amp; Subscip." sheetId="104" r:id="rId26"/>
    <sheet name="Adj 4.10 Uncollectible Exp" sheetId="94" r:id="rId27"/>
    <sheet name="Adj 4.11 Legal Exp" sheetId="111" r:id="rId28"/>
    <sheet name="Adj 4.12 Collection Agency Fees" sheetId="40" r:id="rId29"/>
    <sheet name="Adj 4.13 IHS Escalation" sheetId="114" r:id="rId30"/>
    <sheet name="Adj 5.1 NPC- Restating" sheetId="49" r:id="rId31"/>
    <sheet name="Adj 5.1.1 NPC - PF" sheetId="50" r:id="rId32"/>
    <sheet name="Adj 5.2 James River Royalty Of" sheetId="84" r:id="rId33"/>
    <sheet name="Adj 5.3 Colstrip #3 Removal" sheetId="85" r:id="rId34"/>
    <sheet name="Adj 6.1 Hydro Decomm." sheetId="53" r:id="rId35"/>
    <sheet name="Adj 6.2 Deprec &amp; Amort Reserve " sheetId="115" r:id="rId36"/>
    <sheet name="Adj 6.3 Proposed Deprec Rates E" sheetId="117" r:id="rId37"/>
    <sheet name="Adj 6.4 Vehicle Depreciation" sheetId="132" r:id="rId38"/>
    <sheet name="Adj 7.1 Interest True-up" sheetId="55" r:id="rId39"/>
    <sheet name="Adj 7.2 Prop Tax Exp" sheetId="119" r:id="rId40"/>
    <sheet name="Adj 7.3 Renewable Tax Credit" sheetId="57" r:id="rId41"/>
    <sheet name="Adj 7.4 ADIT Balance" sheetId="58" r:id="rId42"/>
    <sheet name="Adj 7.5 WA Low Income Tax Credi" sheetId="120" r:id="rId43"/>
    <sheet name="Adj 7.6 WA Flow-through Adj" sheetId="61" r:id="rId44"/>
    <sheet name="Adj 7.7 Remove Def State Tax E" sheetId="62" r:id="rId45"/>
    <sheet name="Adj 7.8 WA Pub Util Tax" sheetId="63" r:id="rId46"/>
    <sheet name="Adj 8.1 Jim Bridger Mine RB" sheetId="69" r:id="rId47"/>
    <sheet name="Adj 8.2 Environ Settlement" sheetId="70" r:id="rId48"/>
    <sheet name="Adj 8.3 Cust Adv for Construct" sheetId="71" r:id="rId49"/>
    <sheet name="Adj 8.4 Major Plant Add" sheetId="121" r:id="rId50"/>
    <sheet name="Adj 8.5 Misc. Rate base" sheetId="72" r:id="rId51"/>
    <sheet name="Adj 8.6 Powerdale" sheetId="74" r:id="rId52"/>
    <sheet name="Adj 8.7 Removal of Colstrip #4" sheetId="73" r:id="rId53"/>
    <sheet name="Adj 8.8 Trojan Removal Adj" sheetId="75" r:id="rId54"/>
    <sheet name="Adj 8.9 Cust Svc Deposits" sheetId="100" r:id="rId55"/>
    <sheet name="Adj 8.10 Reg Asset Amort " sheetId="101" r:id="rId56"/>
    <sheet name="Adj 8.11 Misc Asset Sales &amp; Rem" sheetId="122" r:id="rId57"/>
    <sheet name="Adj 8.12 Adjust June 2012 AMA P" sheetId="126" r:id="rId58"/>
    <sheet name="Adj 8.13 ISWC" sheetId="127" r:id="rId59"/>
    <sheet name="Adj 9.1 Prod Factor" sheetId="109" r:id="rId60"/>
    <sheet name="WCA Allocation Factors" sheetId="83" r:id="rId61"/>
  </sheets>
  <definedNames>
    <definedName name="_xlnm._FilterDatabase" localSheetId="29" hidden="1">'Adj 4.13 IHS Escalation'!$A$6:$H$229</definedName>
    <definedName name="_xlnm._FilterDatabase" localSheetId="19" hidden="1">'Adj 4.3 Gen Wage Inc - PF'!$A$1:$G$69</definedName>
    <definedName name="Keep" localSheetId="1"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_xlnm.Print_Area" localSheetId="38">'Adj 7.1 Interest True-up'!$A$1:$G$40</definedName>
    <definedName name="_xlnm.Print_Area" localSheetId="7">'Adjustments - Pro Forma'!$A$1:$BC$80</definedName>
    <definedName name="_xlnm.Print_Area" localSheetId="6">'Adjustments - restating'!$A$1:$BE$80</definedName>
    <definedName name="_xlnm.Print_Area" localSheetId="2">RevReqCalc!$A$1:$F$23</definedName>
    <definedName name="_xlnm.Print_Area" localSheetId="0">RevReqSummary!$A$1:$L$81</definedName>
    <definedName name="_xlnm.Print_Area" localSheetId="1">'Summary-Staff v Company'!$A$1:$K$89</definedName>
    <definedName name="_xlnm.Print_Area" localSheetId="60">'WCA Allocation Factors'!$A$1:$O$42</definedName>
    <definedName name="_xlnm.Print_Titles" localSheetId="5">'Adj - Total'!$A:$C,'Adj - Total'!$1:$5</definedName>
    <definedName name="_xlnm.Print_Titles" localSheetId="35">'Adj 6.2 Deprec &amp; Amort Reserve '!$1:$7</definedName>
    <definedName name="_xlnm.Print_Titles" localSheetId="36">'Adj 6.3 Proposed Deprec Rates E'!$1:$6</definedName>
    <definedName name="_xlnm.Print_Titles" localSheetId="37">'Adj 6.4 Vehicle Depreciation'!$1:$7</definedName>
    <definedName name="_xlnm.Print_Titles" localSheetId="43">'Adj 7.6 WA Flow-through Adj'!$1:$7</definedName>
    <definedName name="_xlnm.Print_Titles" localSheetId="57">'Adj 8.12 Adjust June 2012 AMA P'!$1:$7</definedName>
    <definedName name="_xlnm.Print_Titles" localSheetId="50">'Adj 8.5 Misc. Rate base'!$1:$6</definedName>
    <definedName name="_xlnm.Print_Titles" localSheetId="7">'Adjustments - Pro Forma'!$A:$C,'Adjustments - Pro Forma'!$1:$5</definedName>
    <definedName name="_xlnm.Print_Titles" localSheetId="6">'Adjustments - restating'!$A:$C,'Adjustments - restating'!$1:$5</definedName>
    <definedName name="_xlnm.Print_Titles" localSheetId="0">RevReqSummary!$A:$B,RevReqSummary!$1:$7</definedName>
    <definedName name="_xlnm.Print_Titles" localSheetId="1">'Summary-Staff v Company'!$A:$C,'Summary-Staff v Company'!$1:$6</definedName>
    <definedName name="_xlnm.Print_Titles" localSheetId="60">'WCA Allocation Factors'!$A:$B,'WCA Allocation Factors'!$1:$6</definedName>
    <definedName name="shit" localSheetId="1"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WCAAllocations" comment="Allocation Factors Table">'WCA Allocation Factors'!$B$6:$M$42</definedName>
    <definedName name="WCAFactors" comment="WCA Allocation Factors">'WCA Allocation Factors'!$B$6:$B$42</definedName>
    <definedName name="WCAStates" comment="States in the WCA">'WCA Allocation Factors'!$B$6:$M$6</definedName>
    <definedName name="wrn.All._.Pages." localSheetId="1" hidden="1">{#N/A,#N/A,FALSE,"Cover";#N/A,#N/A,FALSE,"Lead Sheet";#N/A,#N/A,FALSE,"T-Accounts";#N/A,#N/A,FALSE,"Jars Summary";#N/A,#N/A,FALSE,"Utah Monthly Amort";#N/A,#N/A,FALSE,"Pivot";#N/A,#N/A,FALSE,"June 2002 Writedowns";#N/A,#N/A,FALSE,"March 2003 Writedowns"}</definedName>
    <definedName name="wrn.All._.Pages." hidden="1">{#N/A,#N/A,FALSE,"Cover";#N/A,#N/A,FALSE,"Lead Sheet";#N/A,#N/A,FALSE,"T-Accounts";#N/A,#N/A,FALSE,"Jars Summary";#N/A,#N/A,FALSE,"Utah Monthly Amort";#N/A,#N/A,FALSE,"Pivot";#N/A,#N/A,FALSE,"June 2002 Writedowns";#N/A,#N/A,FALSE,"March 2003 Writedowns"}</definedName>
    <definedName name="wrn.Factors._.Tab._.10." localSheetId="1"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SALES._.VAR._.95._.BUDGET." localSheetId="1"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YearEnd." localSheetId="1"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s>
  <calcPr calcId="152511" iterate="1"/>
</workbook>
</file>

<file path=xl/calcChain.xml><?xml version="1.0" encoding="utf-8"?>
<calcChain xmlns="http://schemas.openxmlformats.org/spreadsheetml/2006/main">
  <c r="J80" i="6" l="1"/>
  <c r="AY11" i="87"/>
  <c r="C69" i="7" l="1"/>
  <c r="AZ26" i="7" l="1"/>
  <c r="AZ16" i="7"/>
  <c r="A58" i="8"/>
  <c r="A34" i="8"/>
  <c r="A35" i="8"/>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D42" i="8"/>
  <c r="D38" i="8"/>
  <c r="D55" i="8"/>
  <c r="D51" i="8"/>
  <c r="D46" i="8"/>
  <c r="D57" i="8" l="1"/>
  <c r="S23" i="7"/>
  <c r="AY10" i="87"/>
  <c r="AL28" i="87"/>
  <c r="AI28" i="87"/>
  <c r="X20" i="87"/>
  <c r="K10" i="87"/>
  <c r="A1" i="87"/>
  <c r="A2" i="87"/>
  <c r="D5" i="87"/>
  <c r="E5" i="87"/>
  <c r="F5" i="87"/>
  <c r="G5" i="87"/>
  <c r="H5" i="87"/>
  <c r="I5" i="87"/>
  <c r="J5" i="87"/>
  <c r="K5" i="87"/>
  <c r="L5" i="87"/>
  <c r="M5" i="87"/>
  <c r="N5" i="87"/>
  <c r="O5" i="87"/>
  <c r="P5" i="87"/>
  <c r="Q5" i="87"/>
  <c r="R5" i="87"/>
  <c r="S5" i="87"/>
  <c r="T5" i="87"/>
  <c r="U5" i="87"/>
  <c r="V5" i="87"/>
  <c r="W5" i="87"/>
  <c r="X5" i="87"/>
  <c r="Y5" i="87"/>
  <c r="Z5" i="87"/>
  <c r="AA5" i="87"/>
  <c r="AB5" i="87"/>
  <c r="AC5" i="87"/>
  <c r="AD5" i="87"/>
  <c r="AE5" i="87"/>
  <c r="AF5" i="87"/>
  <c r="AG5" i="87"/>
  <c r="AH5" i="87"/>
  <c r="AI5" i="87"/>
  <c r="AJ5" i="87"/>
  <c r="AK5" i="87"/>
  <c r="AL5" i="87"/>
  <c r="AM5" i="87"/>
  <c r="AN5" i="87"/>
  <c r="AO5" i="87"/>
  <c r="AP5" i="87"/>
  <c r="AQ5" i="87"/>
  <c r="AR5" i="87"/>
  <c r="AS5" i="87"/>
  <c r="AT5" i="87"/>
  <c r="AU5" i="87"/>
  <c r="AV5" i="87"/>
  <c r="AW5" i="87"/>
  <c r="AX5" i="87"/>
  <c r="AY5" i="87"/>
  <c r="AZ5" i="87"/>
  <c r="BA5" i="87"/>
  <c r="BB5" i="87"/>
  <c r="BC5" i="87"/>
  <c r="D7" i="87"/>
  <c r="E7" i="87"/>
  <c r="C8" i="87"/>
  <c r="BC9" i="87"/>
  <c r="I10" i="87"/>
  <c r="J10" i="87"/>
  <c r="J11" i="87" s="1"/>
  <c r="L10" i="87"/>
  <c r="AB10" i="87"/>
  <c r="BC10" i="87"/>
  <c r="E11" i="87"/>
  <c r="F11" i="87"/>
  <c r="G11" i="87"/>
  <c r="H11" i="87"/>
  <c r="H68" i="87" s="1"/>
  <c r="H75" i="87" s="1"/>
  <c r="I11" i="87"/>
  <c r="M11" i="87"/>
  <c r="N11" i="87"/>
  <c r="O11" i="87"/>
  <c r="P11" i="87"/>
  <c r="P68" i="87" s="1"/>
  <c r="P75" i="87" s="1"/>
  <c r="Q11" i="87"/>
  <c r="R11" i="87"/>
  <c r="R68" i="87" s="1"/>
  <c r="R75" i="87" s="1"/>
  <c r="S11" i="87"/>
  <c r="T11" i="87"/>
  <c r="T68" i="87" s="1"/>
  <c r="T75" i="87" s="1"/>
  <c r="U11" i="87"/>
  <c r="V11" i="87"/>
  <c r="W11" i="87"/>
  <c r="X11" i="87"/>
  <c r="Y11" i="87"/>
  <c r="Z11" i="87"/>
  <c r="Z68" i="87" s="1"/>
  <c r="Z75" i="87" s="1"/>
  <c r="Z76" i="87" s="1"/>
  <c r="AB11" i="87"/>
  <c r="AC11" i="87"/>
  <c r="AD11" i="87"/>
  <c r="AE11" i="87"/>
  <c r="AF11" i="87"/>
  <c r="AH11" i="87"/>
  <c r="AI11" i="87"/>
  <c r="AJ11" i="87"/>
  <c r="AK11" i="87"/>
  <c r="AL11" i="87"/>
  <c r="AM11" i="87"/>
  <c r="AN11" i="87"/>
  <c r="AO11" i="87"/>
  <c r="AP11" i="87"/>
  <c r="AQ11" i="87"/>
  <c r="AR11" i="87"/>
  <c r="AS11" i="87"/>
  <c r="AT11" i="87"/>
  <c r="AU11" i="87"/>
  <c r="AV11" i="87"/>
  <c r="AW11" i="87"/>
  <c r="AX11" i="87"/>
  <c r="AZ11" i="87"/>
  <c r="BA11" i="87"/>
  <c r="BB11" i="87"/>
  <c r="BC11" i="87"/>
  <c r="N14" i="87"/>
  <c r="O14" i="87"/>
  <c r="Z14" i="87"/>
  <c r="BC14" i="87"/>
  <c r="C15" i="87"/>
  <c r="N16" i="87"/>
  <c r="O16" i="87"/>
  <c r="L17" i="87"/>
  <c r="M17" i="87"/>
  <c r="N17" i="87"/>
  <c r="O17" i="87"/>
  <c r="BC17" i="87"/>
  <c r="N18" i="87"/>
  <c r="O18" i="87"/>
  <c r="BC18" i="87"/>
  <c r="N19" i="87"/>
  <c r="O19" i="87"/>
  <c r="N20" i="87"/>
  <c r="O20" i="87"/>
  <c r="L21" i="87"/>
  <c r="M21" i="87"/>
  <c r="N21" i="87"/>
  <c r="O21" i="87"/>
  <c r="C22" i="87"/>
  <c r="L23" i="87"/>
  <c r="M23" i="87"/>
  <c r="O23" i="87"/>
  <c r="S23" i="87"/>
  <c r="S24" i="87" s="1"/>
  <c r="S68" i="87" s="1"/>
  <c r="S75" i="87" s="1"/>
  <c r="S76" i="87" s="1"/>
  <c r="S30" i="87" s="1"/>
  <c r="AQ23" i="87"/>
  <c r="D24" i="87"/>
  <c r="E24" i="87"/>
  <c r="F24" i="87"/>
  <c r="G24" i="87"/>
  <c r="H24" i="87"/>
  <c r="I24" i="87"/>
  <c r="J24" i="87"/>
  <c r="K24" i="87"/>
  <c r="M24" i="87"/>
  <c r="O24" i="87"/>
  <c r="P24" i="87"/>
  <c r="Q24" i="87"/>
  <c r="R24" i="87"/>
  <c r="T24" i="87"/>
  <c r="U24" i="87"/>
  <c r="V24" i="87"/>
  <c r="W24" i="87"/>
  <c r="Z24" i="87"/>
  <c r="AB24" i="87"/>
  <c r="AC24" i="87"/>
  <c r="AC68" i="87" s="1"/>
  <c r="AC75" i="87" s="1"/>
  <c r="AD24" i="87"/>
  <c r="AE24" i="87"/>
  <c r="AE68" i="87" s="1"/>
  <c r="AE75" i="87" s="1"/>
  <c r="AF24" i="87"/>
  <c r="AH24" i="87"/>
  <c r="AH68" i="87" s="1"/>
  <c r="AI24" i="87"/>
  <c r="AJ24" i="87"/>
  <c r="AJ68" i="87" s="1"/>
  <c r="AK24" i="87"/>
  <c r="AL24" i="87"/>
  <c r="AM24" i="87"/>
  <c r="AN24" i="87"/>
  <c r="AN68" i="87" s="1"/>
  <c r="AN75" i="87" s="1"/>
  <c r="AO24" i="87"/>
  <c r="AP24" i="87"/>
  <c r="AP68" i="87" s="1"/>
  <c r="AP75" i="87" s="1"/>
  <c r="AQ24" i="87"/>
  <c r="AR24" i="87"/>
  <c r="AR68" i="87" s="1"/>
  <c r="AR75" i="87" s="1"/>
  <c r="AS24" i="87"/>
  <c r="AT24" i="87"/>
  <c r="AT68" i="87" s="1"/>
  <c r="AT75" i="87" s="1"/>
  <c r="AU24" i="87"/>
  <c r="AV24" i="87"/>
  <c r="AV68" i="87" s="1"/>
  <c r="AV75" i="87" s="1"/>
  <c r="AW24" i="87"/>
  <c r="AX24" i="87"/>
  <c r="AX68" i="87" s="1"/>
  <c r="AX75" i="87" s="1"/>
  <c r="AY24" i="87"/>
  <c r="AZ24" i="87"/>
  <c r="AZ68" i="87" s="1"/>
  <c r="AZ75" i="87" s="1"/>
  <c r="BA24" i="87"/>
  <c r="BB24" i="87"/>
  <c r="BB68" i="87" s="1"/>
  <c r="BB75" i="87" s="1"/>
  <c r="AS26" i="87"/>
  <c r="AT26" i="87"/>
  <c r="C26" i="87" s="1"/>
  <c r="BC26" i="87"/>
  <c r="C27" i="87"/>
  <c r="AU27" i="87"/>
  <c r="AO28" i="87"/>
  <c r="G31" i="87"/>
  <c r="AD31" i="87"/>
  <c r="AF31" i="87"/>
  <c r="AJ31" i="87"/>
  <c r="AQ31" i="87"/>
  <c r="AS31" i="87"/>
  <c r="AU31" i="87"/>
  <c r="BC31" i="87"/>
  <c r="C32" i="87"/>
  <c r="G33" i="87"/>
  <c r="C33" i="87" s="1"/>
  <c r="AS39" i="87"/>
  <c r="BC39" i="87"/>
  <c r="C39" i="87" s="1"/>
  <c r="C40" i="87"/>
  <c r="AQ41" i="87"/>
  <c r="AT41" i="87"/>
  <c r="AT50" i="87" s="1"/>
  <c r="AU41" i="87"/>
  <c r="C42" i="87"/>
  <c r="C43" i="87"/>
  <c r="C44" i="87"/>
  <c r="C45" i="87"/>
  <c r="C46" i="87"/>
  <c r="AT46" i="87"/>
  <c r="C47" i="87"/>
  <c r="C48" i="87"/>
  <c r="C49" i="87"/>
  <c r="D50" i="87"/>
  <c r="D63" i="87" s="1"/>
  <c r="E50" i="87"/>
  <c r="F50" i="87"/>
  <c r="F63" i="87" s="1"/>
  <c r="G50" i="87"/>
  <c r="H50" i="87"/>
  <c r="H63" i="87" s="1"/>
  <c r="I50" i="87"/>
  <c r="J50" i="87"/>
  <c r="J63" i="87" s="1"/>
  <c r="K50" i="87"/>
  <c r="L50" i="87"/>
  <c r="L63" i="87" s="1"/>
  <c r="M50" i="87"/>
  <c r="N50" i="87"/>
  <c r="N63" i="87" s="1"/>
  <c r="O50" i="87"/>
  <c r="P50" i="87"/>
  <c r="P63" i="87" s="1"/>
  <c r="Q50" i="87"/>
  <c r="R50" i="87"/>
  <c r="R63" i="87" s="1"/>
  <c r="S50" i="87"/>
  <c r="T50" i="87"/>
  <c r="T63" i="87" s="1"/>
  <c r="U50" i="87"/>
  <c r="V50" i="87"/>
  <c r="V63" i="87" s="1"/>
  <c r="W50" i="87"/>
  <c r="X50" i="87"/>
  <c r="X63" i="87" s="1"/>
  <c r="Y50" i="87"/>
  <c r="Z50" i="87"/>
  <c r="Z63" i="87" s="1"/>
  <c r="AA50" i="87"/>
  <c r="AB50" i="87"/>
  <c r="AB63" i="87" s="1"/>
  <c r="AC50" i="87"/>
  <c r="AD50" i="87"/>
  <c r="AE50" i="87"/>
  <c r="AF50" i="87"/>
  <c r="AH50" i="87"/>
  <c r="AI50" i="87"/>
  <c r="AJ50" i="87"/>
  <c r="AK50" i="87"/>
  <c r="AL50" i="87"/>
  <c r="AM50" i="87"/>
  <c r="AN50" i="87"/>
  <c r="AO50" i="87"/>
  <c r="AP50" i="87"/>
  <c r="AQ50" i="87"/>
  <c r="AR50" i="87"/>
  <c r="AS50" i="87"/>
  <c r="AU50" i="87"/>
  <c r="AV50" i="87"/>
  <c r="AW50" i="87"/>
  <c r="AX50" i="87"/>
  <c r="AX63" i="87" s="1"/>
  <c r="AY50" i="87"/>
  <c r="AZ50" i="87"/>
  <c r="BA50" i="87"/>
  <c r="BB50" i="87"/>
  <c r="BB63" i="87" s="1"/>
  <c r="BC50" i="87"/>
  <c r="AD53" i="87"/>
  <c r="AS53" i="87"/>
  <c r="AT53" i="87"/>
  <c r="AT61" i="87" s="1"/>
  <c r="AT63" i="87" s="1"/>
  <c r="BC53" i="87"/>
  <c r="C54" i="87"/>
  <c r="AT54" i="87"/>
  <c r="G55" i="87"/>
  <c r="AD55" i="87"/>
  <c r="C55" i="87" s="1"/>
  <c r="AS55" i="87"/>
  <c r="AT55" i="87"/>
  <c r="AU55" i="87"/>
  <c r="BC55" i="87"/>
  <c r="BC61" i="87" s="1"/>
  <c r="C56" i="87"/>
  <c r="C57" i="87"/>
  <c r="C58" i="87"/>
  <c r="C59" i="87"/>
  <c r="G59" i="87"/>
  <c r="D61" i="87"/>
  <c r="E61" i="87"/>
  <c r="E63" i="87" s="1"/>
  <c r="F61" i="87"/>
  <c r="G61" i="87"/>
  <c r="G63" i="87" s="1"/>
  <c r="H61" i="87"/>
  <c r="I61" i="87"/>
  <c r="I63" i="87" s="1"/>
  <c r="J61" i="87"/>
  <c r="K61" i="87"/>
  <c r="L61" i="87"/>
  <c r="M61" i="87"/>
  <c r="M63" i="87" s="1"/>
  <c r="N61" i="87"/>
  <c r="O61" i="87"/>
  <c r="O63" i="87" s="1"/>
  <c r="P61" i="87"/>
  <c r="Q61" i="87"/>
  <c r="Q63" i="87" s="1"/>
  <c r="R61" i="87"/>
  <c r="S61" i="87"/>
  <c r="T61" i="87"/>
  <c r="U61" i="87"/>
  <c r="U63" i="87" s="1"/>
  <c r="V61" i="87"/>
  <c r="W61" i="87"/>
  <c r="W63" i="87" s="1"/>
  <c r="X61" i="87"/>
  <c r="Y61" i="87"/>
  <c r="Y63" i="87" s="1"/>
  <c r="Z61" i="87"/>
  <c r="AA61" i="87"/>
  <c r="AB61" i="87"/>
  <c r="AC61" i="87"/>
  <c r="AC63" i="87" s="1"/>
  <c r="AE61" i="87"/>
  <c r="AF61" i="87"/>
  <c r="AH61" i="87"/>
  <c r="AI61" i="87"/>
  <c r="AJ61" i="87"/>
  <c r="AK61" i="87"/>
  <c r="AL61" i="87"/>
  <c r="AM61" i="87"/>
  <c r="AN61" i="87"/>
  <c r="AO61" i="87"/>
  <c r="AP61" i="87"/>
  <c r="AQ61" i="87"/>
  <c r="AR61" i="87"/>
  <c r="AS61" i="87"/>
  <c r="AU61" i="87"/>
  <c r="AV61" i="87"/>
  <c r="AW61" i="87"/>
  <c r="AX61" i="87"/>
  <c r="AY61" i="87"/>
  <c r="AZ61" i="87"/>
  <c r="BA61" i="87"/>
  <c r="BB61" i="87"/>
  <c r="K63" i="87"/>
  <c r="S63" i="87"/>
  <c r="AA63" i="87"/>
  <c r="AE63" i="87"/>
  <c r="AH63" i="87"/>
  <c r="AJ63" i="87"/>
  <c r="AL63" i="87"/>
  <c r="AN63" i="87"/>
  <c r="AP63" i="87"/>
  <c r="AR63" i="87"/>
  <c r="AV63" i="87"/>
  <c r="AZ63" i="87"/>
  <c r="F68" i="87"/>
  <c r="F75" i="87" s="1"/>
  <c r="F76" i="87" s="1"/>
  <c r="F30" i="87" s="1"/>
  <c r="J68" i="87"/>
  <c r="J75" i="87" s="1"/>
  <c r="J76" i="87" s="1"/>
  <c r="J30" i="87" s="1"/>
  <c r="O68" i="87"/>
  <c r="Q68" i="87"/>
  <c r="Q75" i="87" s="1"/>
  <c r="U68" i="87"/>
  <c r="U75" i="87" s="1"/>
  <c r="W68" i="87"/>
  <c r="AD68" i="87"/>
  <c r="AM68" i="87"/>
  <c r="AQ68" i="87"/>
  <c r="AU68" i="87"/>
  <c r="AY68" i="87"/>
  <c r="C69" i="87"/>
  <c r="C70" i="87"/>
  <c r="G72" i="87"/>
  <c r="AB72" i="87"/>
  <c r="AQ72" i="87"/>
  <c r="AS72" i="87"/>
  <c r="AU72" i="87"/>
  <c r="BC72" i="87"/>
  <c r="G73" i="87"/>
  <c r="AD73" i="87"/>
  <c r="C73" i="87" s="1"/>
  <c r="AF73" i="87"/>
  <c r="AQ73" i="87"/>
  <c r="AS73" i="87"/>
  <c r="AU73" i="87"/>
  <c r="BC73" i="87"/>
  <c r="O75" i="87"/>
  <c r="O76" i="87" s="1"/>
  <c r="O30" i="87" s="1"/>
  <c r="W75" i="87"/>
  <c r="W76" i="87" s="1"/>
  <c r="W30" i="87" s="1"/>
  <c r="AJ75" i="87"/>
  <c r="AJ76" i="87" s="1"/>
  <c r="AJ30" i="87" s="1"/>
  <c r="AM75" i="87"/>
  <c r="AM76" i="87" s="1"/>
  <c r="AM30" i="87" s="1"/>
  <c r="AQ75" i="87"/>
  <c r="AQ76" i="87" s="1"/>
  <c r="AQ30" i="87" s="1"/>
  <c r="AU75" i="87"/>
  <c r="AU76" i="87" s="1"/>
  <c r="AU30" i="87" s="1"/>
  <c r="AY75" i="87"/>
  <c r="AY76" i="87" s="1"/>
  <c r="AY30" i="87" s="1"/>
  <c r="BD75" i="87"/>
  <c r="AJ79" i="87"/>
  <c r="BC79" i="87"/>
  <c r="C79" i="87" s="1"/>
  <c r="S72" i="91"/>
  <c r="V68" i="87" l="1"/>
  <c r="V75" i="87" s="1"/>
  <c r="V76" i="87"/>
  <c r="V30" i="87" s="1"/>
  <c r="T76" i="87"/>
  <c r="T30" i="87" s="1"/>
  <c r="T34" i="87" s="1"/>
  <c r="T36" i="87" s="1"/>
  <c r="R76" i="87"/>
  <c r="R30" i="87" s="1"/>
  <c r="R77" i="87"/>
  <c r="R78" i="87" s="1"/>
  <c r="R80" i="87" s="1"/>
  <c r="R29" i="87" s="1"/>
  <c r="R34" i="87" s="1"/>
  <c r="R36" i="87" s="1"/>
  <c r="P76" i="87"/>
  <c r="P30" i="87" s="1"/>
  <c r="H76" i="87"/>
  <c r="H30" i="87" s="1"/>
  <c r="U76" i="87"/>
  <c r="U30" i="87" s="1"/>
  <c r="U34" i="87" s="1"/>
  <c r="U36" i="87" s="1"/>
  <c r="U77" i="87"/>
  <c r="U78" i="87" s="1"/>
  <c r="U80" i="87" s="1"/>
  <c r="Q76" i="87"/>
  <c r="Q30" i="87" s="1"/>
  <c r="Q77" i="87"/>
  <c r="Q78" i="87" s="1"/>
  <c r="Q80" i="87" s="1"/>
  <c r="Q29" i="87" s="1"/>
  <c r="AE76" i="87"/>
  <c r="AE30" i="87" s="1"/>
  <c r="AE77" i="87"/>
  <c r="AE78" i="87" s="1"/>
  <c r="AE80" i="87" s="1"/>
  <c r="AE29" i="87" s="1"/>
  <c r="AQ63" i="87"/>
  <c r="AM63" i="87"/>
  <c r="AF63" i="87"/>
  <c r="AS63" i="87"/>
  <c r="AO63" i="87"/>
  <c r="AK63" i="87"/>
  <c r="AI63" i="87"/>
  <c r="AJ77" i="87"/>
  <c r="AJ78" i="87" s="1"/>
  <c r="AJ80" i="87" s="1"/>
  <c r="AJ29" i="87" s="1"/>
  <c r="W77" i="87"/>
  <c r="W78" i="87" s="1"/>
  <c r="W80" i="87" s="1"/>
  <c r="W29" i="87" s="1"/>
  <c r="W34" i="87" s="1"/>
  <c r="W36" i="87" s="1"/>
  <c r="S77" i="87"/>
  <c r="S78" i="87" s="1"/>
  <c r="S80" i="87" s="1"/>
  <c r="S29" i="87" s="1"/>
  <c r="O77" i="87"/>
  <c r="O78" i="87" s="1"/>
  <c r="O80" i="87" s="1"/>
  <c r="O29" i="87" s="1"/>
  <c r="BA63" i="87"/>
  <c r="AY63" i="87"/>
  <c r="AW63" i="87"/>
  <c r="AU63" i="87"/>
  <c r="I68" i="87"/>
  <c r="I75" i="87" s="1"/>
  <c r="G68" i="87"/>
  <c r="G75" i="87" s="1"/>
  <c r="E68" i="87"/>
  <c r="E75" i="87" s="1"/>
  <c r="E76" i="87" s="1"/>
  <c r="E77" i="87" s="1"/>
  <c r="E78" i="87" s="1"/>
  <c r="E80" i="87" s="1"/>
  <c r="E29" i="87" s="1"/>
  <c r="BB76" i="87"/>
  <c r="BB30" i="87" s="1"/>
  <c r="AZ76" i="87"/>
  <c r="AZ30" i="87" s="1"/>
  <c r="AX76" i="87"/>
  <c r="AX30" i="87" s="1"/>
  <c r="AV76" i="87"/>
  <c r="AV30" i="87" s="1"/>
  <c r="AT76" i="87"/>
  <c r="AT30" i="87" s="1"/>
  <c r="AR76" i="87"/>
  <c r="AR30" i="87" s="1"/>
  <c r="AP76" i="87"/>
  <c r="AP30" i="87" s="1"/>
  <c r="AN76" i="87"/>
  <c r="AN30" i="87" s="1"/>
  <c r="AC76" i="87"/>
  <c r="AC30" i="87" s="1"/>
  <c r="I76" i="87"/>
  <c r="I30" i="87" s="1"/>
  <c r="C72" i="87"/>
  <c r="AD75" i="87"/>
  <c r="C53" i="87"/>
  <c r="C61" i="87" s="1"/>
  <c r="AD61" i="87"/>
  <c r="AD63" i="87" s="1"/>
  <c r="M68" i="87"/>
  <c r="M75" i="87" s="1"/>
  <c r="C7" i="87"/>
  <c r="D11" i="87"/>
  <c r="AY77" i="87"/>
  <c r="AY78" i="87" s="1"/>
  <c r="AY80" i="87" s="1"/>
  <c r="AY29" i="87" s="1"/>
  <c r="AY34" i="87" s="1"/>
  <c r="AY36" i="87" s="1"/>
  <c r="AU77" i="87"/>
  <c r="AU78" i="87" s="1"/>
  <c r="AU80" i="87" s="1"/>
  <c r="AU29" i="87" s="1"/>
  <c r="AU34" i="87" s="1"/>
  <c r="AU36" i="87" s="1"/>
  <c r="AQ77" i="87"/>
  <c r="AQ78" i="87" s="1"/>
  <c r="AQ80" i="87" s="1"/>
  <c r="AQ29" i="87" s="1"/>
  <c r="AQ34" i="87" s="1"/>
  <c r="AQ36" i="87" s="1"/>
  <c r="AM77" i="87"/>
  <c r="AM78" i="87" s="1"/>
  <c r="AM80" i="87" s="1"/>
  <c r="AM29" i="87" s="1"/>
  <c r="AM34" i="87" s="1"/>
  <c r="AM36" i="87" s="1"/>
  <c r="Z77" i="87"/>
  <c r="Z78" i="87" s="1"/>
  <c r="Z80" i="87" s="1"/>
  <c r="Z29" i="87" s="1"/>
  <c r="Z34" i="87" s="1"/>
  <c r="Z36" i="87" s="1"/>
  <c r="J77" i="87"/>
  <c r="J78" i="87" s="1"/>
  <c r="J80" i="87" s="1"/>
  <c r="J29" i="87" s="1"/>
  <c r="J34" i="87" s="1"/>
  <c r="J36" i="87" s="1"/>
  <c r="F77" i="87"/>
  <c r="F78" i="87" s="1"/>
  <c r="F80" i="87" s="1"/>
  <c r="F29" i="87" s="1"/>
  <c r="F34" i="87" s="1"/>
  <c r="F36" i="87" s="1"/>
  <c r="BA68" i="87"/>
  <c r="BA75" i="87" s="1"/>
  <c r="AW68" i="87"/>
  <c r="AW75" i="87" s="1"/>
  <c r="AS68" i="87"/>
  <c r="AS75" i="87" s="1"/>
  <c r="AO68" i="87"/>
  <c r="AO75" i="87" s="1"/>
  <c r="AK68" i="87"/>
  <c r="AK75" i="87" s="1"/>
  <c r="AF68" i="87"/>
  <c r="AF75" i="87" s="1"/>
  <c r="AB68" i="87"/>
  <c r="AB75" i="87" s="1"/>
  <c r="BC63" i="87"/>
  <c r="C41" i="87"/>
  <c r="C50" i="87" s="1"/>
  <c r="C63" i="87" s="1"/>
  <c r="AJ34" i="87"/>
  <c r="AJ36" i="87" s="1"/>
  <c r="AE34" i="87"/>
  <c r="AE36" i="87" s="1"/>
  <c r="BC24" i="87"/>
  <c r="C31" i="87"/>
  <c r="S34" i="87"/>
  <c r="S36" i="87" s="1"/>
  <c r="Q34" i="87"/>
  <c r="Q36" i="87" s="1"/>
  <c r="O34" i="87"/>
  <c r="O36" i="87" s="1"/>
  <c r="L24" i="87"/>
  <c r="N24" i="87"/>
  <c r="H77" i="87" l="1"/>
  <c r="H78" i="87" s="1"/>
  <c r="H80" i="87" s="1"/>
  <c r="H29" i="87" s="1"/>
  <c r="H34" i="87" s="1"/>
  <c r="H36" i="87" s="1"/>
  <c r="V77" i="87"/>
  <c r="V78" i="87" s="1"/>
  <c r="V80" i="87" s="1"/>
  <c r="V29" i="87" s="1"/>
  <c r="V34" i="87" s="1"/>
  <c r="V36" i="87" s="1"/>
  <c r="G76" i="87"/>
  <c r="G30" i="87" s="1"/>
  <c r="G77" i="87"/>
  <c r="G78" i="87" s="1"/>
  <c r="G80" i="87" s="1"/>
  <c r="G29" i="87" s="1"/>
  <c r="G34" i="87" s="1"/>
  <c r="G36" i="87" s="1"/>
  <c r="P77" i="87"/>
  <c r="P78" i="87" s="1"/>
  <c r="P80" i="87" s="1"/>
  <c r="P29" i="87" s="1"/>
  <c r="P34" i="87" s="1"/>
  <c r="P36" i="87" s="1"/>
  <c r="T77" i="87"/>
  <c r="T78" i="87" s="1"/>
  <c r="T80" i="87" s="1"/>
  <c r="I77" i="87"/>
  <c r="I78" i="87" s="1"/>
  <c r="I80" i="87" s="1"/>
  <c r="I29" i="87" s="1"/>
  <c r="I34" i="87" s="1"/>
  <c r="I36" i="87" s="1"/>
  <c r="AC77" i="87"/>
  <c r="AC78" i="87" s="1"/>
  <c r="AC80" i="87" s="1"/>
  <c r="AC29" i="87" s="1"/>
  <c r="AC34" i="87" s="1"/>
  <c r="AC36" i="87" s="1"/>
  <c r="N68" i="87"/>
  <c r="N75" i="87" s="1"/>
  <c r="L68" i="87"/>
  <c r="L75" i="87" s="1"/>
  <c r="AB76" i="87"/>
  <c r="AB30" i="87" s="1"/>
  <c r="AK76" i="87"/>
  <c r="AK30" i="87" s="1"/>
  <c r="AS76" i="87"/>
  <c r="AS30" i="87" s="1"/>
  <c r="BA76" i="87"/>
  <c r="BA30" i="87" s="1"/>
  <c r="M76" i="87"/>
  <c r="M30" i="87" s="1"/>
  <c r="AD76" i="87"/>
  <c r="AD30" i="87" s="1"/>
  <c r="BC68" i="87"/>
  <c r="BC75" i="87" s="1"/>
  <c r="AF76" i="87"/>
  <c r="AF30" i="87" s="1"/>
  <c r="AO76" i="87"/>
  <c r="AO30" i="87" s="1"/>
  <c r="AW76" i="87"/>
  <c r="AW30" i="87" s="1"/>
  <c r="D68" i="87"/>
  <c r="E30" i="87"/>
  <c r="E34" i="87" s="1"/>
  <c r="E36" i="87" s="1"/>
  <c r="AN77" i="87"/>
  <c r="AN78" i="87" s="1"/>
  <c r="AN80" i="87" s="1"/>
  <c r="AN29" i="87" s="1"/>
  <c r="AN34" i="87" s="1"/>
  <c r="AN36" i="87" s="1"/>
  <c r="AP77" i="87"/>
  <c r="AP78" i="87" s="1"/>
  <c r="AP80" i="87" s="1"/>
  <c r="AP29" i="87" s="1"/>
  <c r="AP34" i="87" s="1"/>
  <c r="AP36" i="87" s="1"/>
  <c r="AR77" i="87"/>
  <c r="AR78" i="87" s="1"/>
  <c r="AR80" i="87" s="1"/>
  <c r="AR29" i="87" s="1"/>
  <c r="AR34" i="87" s="1"/>
  <c r="AR36" i="87" s="1"/>
  <c r="AT77" i="87"/>
  <c r="AT78" i="87" s="1"/>
  <c r="AT80" i="87" s="1"/>
  <c r="AT29" i="87" s="1"/>
  <c r="AT34" i="87" s="1"/>
  <c r="AT36" i="87" s="1"/>
  <c r="AV77" i="87"/>
  <c r="AV78" i="87" s="1"/>
  <c r="AV80" i="87" s="1"/>
  <c r="AV29" i="87" s="1"/>
  <c r="AV34" i="87" s="1"/>
  <c r="AV36" i="87" s="1"/>
  <c r="AX77" i="87"/>
  <c r="AX78" i="87" s="1"/>
  <c r="AX80" i="87" s="1"/>
  <c r="AX29" i="87" s="1"/>
  <c r="AX34" i="87" s="1"/>
  <c r="AX36" i="87" s="1"/>
  <c r="AZ77" i="87"/>
  <c r="AZ78" i="87" s="1"/>
  <c r="AZ80" i="87" s="1"/>
  <c r="AZ29" i="87" s="1"/>
  <c r="AZ34" i="87" s="1"/>
  <c r="AZ36" i="87" s="1"/>
  <c r="BB77" i="87"/>
  <c r="BB78" i="87" s="1"/>
  <c r="BB80" i="87" s="1"/>
  <c r="BB29" i="87" s="1"/>
  <c r="BB34" i="87" s="1"/>
  <c r="BB36" i="87" s="1"/>
  <c r="AW77" i="87" l="1"/>
  <c r="AW78" i="87" s="1"/>
  <c r="AW80" i="87" s="1"/>
  <c r="AW29" i="87" s="1"/>
  <c r="AW34" i="87" s="1"/>
  <c r="AW36" i="87" s="1"/>
  <c r="AO77" i="87"/>
  <c r="AO78" i="87" s="1"/>
  <c r="AO80" i="87" s="1"/>
  <c r="AO29" i="87" s="1"/>
  <c r="AO34" i="87" s="1"/>
  <c r="AO36" i="87" s="1"/>
  <c r="AF77" i="87"/>
  <c r="AF78" i="87" s="1"/>
  <c r="AF80" i="87" s="1"/>
  <c r="AF29" i="87" s="1"/>
  <c r="AF34" i="87" s="1"/>
  <c r="AF36" i="87" s="1"/>
  <c r="D75" i="87"/>
  <c r="BC76" i="87"/>
  <c r="BC30" i="87" s="1"/>
  <c r="N76" i="87"/>
  <c r="N30" i="87" s="1"/>
  <c r="AD77" i="87"/>
  <c r="AD78" i="87" s="1"/>
  <c r="AD80" i="87" s="1"/>
  <c r="AD29" i="87" s="1"/>
  <c r="AD34" i="87" s="1"/>
  <c r="AD36" i="87" s="1"/>
  <c r="M77" i="87"/>
  <c r="M78" i="87" s="1"/>
  <c r="M80" i="87" s="1"/>
  <c r="M29" i="87" s="1"/>
  <c r="M34" i="87" s="1"/>
  <c r="M36" i="87" s="1"/>
  <c r="BA77" i="87"/>
  <c r="BA78" i="87" s="1"/>
  <c r="BA80" i="87" s="1"/>
  <c r="BA29" i="87" s="1"/>
  <c r="BA34" i="87" s="1"/>
  <c r="BA36" i="87" s="1"/>
  <c r="AS77" i="87"/>
  <c r="AS78" i="87" s="1"/>
  <c r="AS80" i="87" s="1"/>
  <c r="AS29" i="87" s="1"/>
  <c r="AS34" i="87" s="1"/>
  <c r="AS36" i="87" s="1"/>
  <c r="AK77" i="87"/>
  <c r="AK78" i="87" s="1"/>
  <c r="AK80" i="87" s="1"/>
  <c r="AK29" i="87" s="1"/>
  <c r="AK34" i="87" s="1"/>
  <c r="AK36" i="87" s="1"/>
  <c r="AB77" i="87"/>
  <c r="AB78" i="87" s="1"/>
  <c r="AB80" i="87" s="1"/>
  <c r="AB29" i="87" s="1"/>
  <c r="AB34" i="87" s="1"/>
  <c r="AB36" i="87" s="1"/>
  <c r="L76" i="87"/>
  <c r="N77" i="87" l="1"/>
  <c r="N78" i="87" s="1"/>
  <c r="N80" i="87" s="1"/>
  <c r="N29" i="87" s="1"/>
  <c r="N34" i="87" s="1"/>
  <c r="N36" i="87" s="1"/>
  <c r="L30" i="87"/>
  <c r="L77" i="87"/>
  <c r="L78" i="87" s="1"/>
  <c r="L80" i="87" s="1"/>
  <c r="L29" i="87" s="1"/>
  <c r="BC77" i="87"/>
  <c r="BC78" i="87" s="1"/>
  <c r="BC80" i="87" s="1"/>
  <c r="BC29" i="87" s="1"/>
  <c r="BC34" i="87" s="1"/>
  <c r="BC36" i="87" s="1"/>
  <c r="D76" i="87"/>
  <c r="D30" i="87" s="1"/>
  <c r="L34" i="87" l="1"/>
  <c r="L36" i="87" s="1"/>
  <c r="D77" i="87"/>
  <c r="D78" i="87" s="1"/>
  <c r="D80" i="87" s="1"/>
  <c r="D29" i="87" l="1"/>
  <c r="D34" i="87" s="1"/>
  <c r="D36" i="87" s="1"/>
  <c r="E5" i="7" l="1"/>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BA5" i="7"/>
  <c r="BB5" i="7"/>
  <c r="BC5" i="7"/>
  <c r="D5" i="7"/>
  <c r="A8" i="9" l="1"/>
  <c r="A9" i="9" s="1"/>
  <c r="A10" i="9" s="1"/>
  <c r="A11" i="9" s="1"/>
  <c r="A12" i="9" s="1"/>
  <c r="A13" i="9" s="1"/>
  <c r="A14" i="9" s="1"/>
  <c r="A15" i="9" s="1"/>
  <c r="A16" i="9" s="1"/>
  <c r="A17" i="9" s="1"/>
  <c r="A18" i="9" s="1"/>
  <c r="A19" i="9" s="1"/>
  <c r="A20" i="9" s="1"/>
  <c r="A21" i="9" s="1"/>
  <c r="A22" i="9" s="1"/>
  <c r="A7" i="8"/>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D75" i="128"/>
  <c r="D85" i="128"/>
  <c r="D86" i="128"/>
  <c r="D87" i="128"/>
  <c r="D88" i="128"/>
  <c r="K49" i="128"/>
  <c r="D25" i="8" l="1"/>
  <c r="I85" i="128"/>
  <c r="AY10" i="7"/>
  <c r="H85" i="128" l="1"/>
  <c r="I88" i="128"/>
  <c r="I86" i="128"/>
  <c r="H86" i="128"/>
  <c r="I87" i="128"/>
  <c r="K11" i="87" l="1"/>
  <c r="K68" i="87" s="1"/>
  <c r="K87" i="128"/>
  <c r="K88" i="128"/>
  <c r="K85" i="128"/>
  <c r="G14" i="101"/>
  <c r="G13" i="101"/>
  <c r="G12" i="101"/>
  <c r="G11" i="101"/>
  <c r="E70" i="6"/>
  <c r="F70" i="6" s="1"/>
  <c r="K75" i="87" l="1"/>
  <c r="G15" i="101"/>
  <c r="J52" i="6"/>
  <c r="J62" i="6"/>
  <c r="J64" i="6" s="1"/>
  <c r="E75" i="128"/>
  <c r="H88" i="128"/>
  <c r="E88" i="128"/>
  <c r="H87" i="128"/>
  <c r="E87" i="128"/>
  <c r="E86" i="128"/>
  <c r="E85" i="128"/>
  <c r="A10" i="128"/>
  <c r="A11" i="128" s="1"/>
  <c r="A12" i="128" s="1"/>
  <c r="A13" i="128" s="1"/>
  <c r="A14" i="128" s="1"/>
  <c r="A15" i="128" s="1"/>
  <c r="A16" i="128" s="1"/>
  <c r="A17" i="128" s="1"/>
  <c r="A18" i="128" s="1"/>
  <c r="A19" i="128" s="1"/>
  <c r="A20" i="128" s="1"/>
  <c r="A21" i="128" s="1"/>
  <c r="A22" i="128" s="1"/>
  <c r="A23" i="128" s="1"/>
  <c r="A24" i="128" s="1"/>
  <c r="A25" i="128" s="1"/>
  <c r="A26" i="128" s="1"/>
  <c r="A27" i="128" s="1"/>
  <c r="A28" i="128" s="1"/>
  <c r="A29" i="128" s="1"/>
  <c r="A30" i="128" s="1"/>
  <c r="A31" i="128" s="1"/>
  <c r="A32" i="128" s="1"/>
  <c r="A33" i="128" s="1"/>
  <c r="A34" i="128" s="1"/>
  <c r="A35" i="128" s="1"/>
  <c r="A36" i="128" s="1"/>
  <c r="A37" i="128" s="1"/>
  <c r="A38" i="128" s="1"/>
  <c r="A39" i="128" s="1"/>
  <c r="A40" i="128" s="1"/>
  <c r="A41" i="128" s="1"/>
  <c r="A42" i="128" s="1"/>
  <c r="A43" i="128" s="1"/>
  <c r="A44" i="128" s="1"/>
  <c r="A45" i="128" s="1"/>
  <c r="A46" i="128" s="1"/>
  <c r="A47" i="128" s="1"/>
  <c r="A48" i="128" s="1"/>
  <c r="A49" i="128" s="1"/>
  <c r="A50" i="128" s="1"/>
  <c r="A51" i="128" s="1"/>
  <c r="A52" i="128" s="1"/>
  <c r="A53" i="128" s="1"/>
  <c r="A54" i="128" s="1"/>
  <c r="A55" i="128" s="1"/>
  <c r="A56" i="128" s="1"/>
  <c r="A57" i="128" s="1"/>
  <c r="A58" i="128" s="1"/>
  <c r="A59" i="128" s="1"/>
  <c r="A60" i="128" s="1"/>
  <c r="A61" i="128" s="1"/>
  <c r="A62" i="128" s="1"/>
  <c r="A63" i="128" s="1"/>
  <c r="A64" i="128" s="1"/>
  <c r="A65" i="128" s="1"/>
  <c r="A66" i="128" s="1"/>
  <c r="A67" i="128" s="1"/>
  <c r="A68" i="128" s="1"/>
  <c r="A69" i="128" s="1"/>
  <c r="A70" i="128" s="1"/>
  <c r="A71" i="128" s="1"/>
  <c r="A72" i="128" s="1"/>
  <c r="A73" i="128" s="1"/>
  <c r="A74" i="128" s="1"/>
  <c r="A75" i="128" s="1"/>
  <c r="A76" i="128" s="1"/>
  <c r="A77" i="128" s="1"/>
  <c r="A78" i="128" s="1"/>
  <c r="A79" i="128" s="1"/>
  <c r="A80" i="128" s="1"/>
  <c r="A81" i="128" s="1"/>
  <c r="A82" i="128" s="1"/>
  <c r="A83" i="128" s="1"/>
  <c r="A84" i="128" s="1"/>
  <c r="A85" i="128" s="1"/>
  <c r="A86" i="128" s="1"/>
  <c r="A87" i="128" s="1"/>
  <c r="A88" i="128" s="1"/>
  <c r="A89" i="128" s="1"/>
  <c r="A2" i="128"/>
  <c r="A1" i="128"/>
  <c r="E79" i="91"/>
  <c r="F79" i="91"/>
  <c r="G79" i="91"/>
  <c r="H79" i="91"/>
  <c r="I79" i="91"/>
  <c r="J79" i="91"/>
  <c r="K79" i="91"/>
  <c r="L79" i="91"/>
  <c r="M79" i="91"/>
  <c r="N79" i="91"/>
  <c r="O79" i="91"/>
  <c r="P79" i="91"/>
  <c r="Q79" i="91"/>
  <c r="R79" i="91"/>
  <c r="S79" i="91"/>
  <c r="T79" i="91"/>
  <c r="U79" i="91"/>
  <c r="V79" i="91"/>
  <c r="W79" i="91"/>
  <c r="X79" i="91"/>
  <c r="Y79" i="91"/>
  <c r="Z79" i="91"/>
  <c r="AA79" i="91"/>
  <c r="AB79" i="91"/>
  <c r="AC79" i="91"/>
  <c r="AD79" i="91"/>
  <c r="AE79" i="91"/>
  <c r="AF79" i="91"/>
  <c r="AG79" i="91"/>
  <c r="AH79" i="91"/>
  <c r="AI79" i="91"/>
  <c r="AK79" i="91"/>
  <c r="AL79" i="91"/>
  <c r="AM79" i="91"/>
  <c r="AN79" i="91"/>
  <c r="AO79" i="91"/>
  <c r="AP79" i="91"/>
  <c r="AQ79" i="91"/>
  <c r="AR79" i="91"/>
  <c r="AS79" i="91"/>
  <c r="AT79" i="91"/>
  <c r="AU79" i="91"/>
  <c r="AV79" i="91"/>
  <c r="AW79" i="91"/>
  <c r="AX79" i="91"/>
  <c r="AY79" i="91"/>
  <c r="AZ79" i="91"/>
  <c r="BA79" i="91"/>
  <c r="BB79" i="91"/>
  <c r="D79" i="91"/>
  <c r="G7" i="91"/>
  <c r="H7" i="91"/>
  <c r="I7" i="91"/>
  <c r="J7" i="91"/>
  <c r="K7" i="91"/>
  <c r="L7" i="91"/>
  <c r="M7" i="91"/>
  <c r="N7" i="91"/>
  <c r="O7" i="91"/>
  <c r="P7" i="91"/>
  <c r="Q7" i="91"/>
  <c r="R7" i="91"/>
  <c r="S7" i="91"/>
  <c r="T7" i="91"/>
  <c r="U7" i="91"/>
  <c r="V7" i="91"/>
  <c r="W7" i="91"/>
  <c r="X7" i="91"/>
  <c r="Y7" i="91"/>
  <c r="Z7" i="91"/>
  <c r="AA7" i="91"/>
  <c r="AB7" i="91"/>
  <c r="AC7" i="91"/>
  <c r="AD7" i="91"/>
  <c r="AE7" i="91"/>
  <c r="AF7" i="91"/>
  <c r="AG7" i="91"/>
  <c r="AH7" i="91"/>
  <c r="AI7" i="91"/>
  <c r="AJ7" i="91"/>
  <c r="AK7" i="91"/>
  <c r="AL7" i="91"/>
  <c r="AM7" i="91"/>
  <c r="AN7" i="91"/>
  <c r="AO7" i="91"/>
  <c r="AP7" i="91"/>
  <c r="AQ7" i="91"/>
  <c r="AR7" i="91"/>
  <c r="AS7" i="91"/>
  <c r="AT7" i="91"/>
  <c r="AU7" i="91"/>
  <c r="AV7" i="91"/>
  <c r="AW7" i="91"/>
  <c r="AX7" i="91"/>
  <c r="AY7" i="91"/>
  <c r="AZ7" i="91"/>
  <c r="BA7" i="91"/>
  <c r="BB7" i="91"/>
  <c r="BC7" i="91"/>
  <c r="E8" i="91"/>
  <c r="F8" i="91"/>
  <c r="G8" i="91"/>
  <c r="H8" i="91"/>
  <c r="I8" i="91"/>
  <c r="J8" i="91"/>
  <c r="K8" i="91"/>
  <c r="L8" i="91"/>
  <c r="M8" i="91"/>
  <c r="N8" i="91"/>
  <c r="O8" i="91"/>
  <c r="P8" i="91"/>
  <c r="Q8" i="91"/>
  <c r="R8" i="91"/>
  <c r="S8" i="91"/>
  <c r="T8" i="91"/>
  <c r="U8" i="91"/>
  <c r="V8" i="91"/>
  <c r="W8" i="91"/>
  <c r="X8" i="91"/>
  <c r="Y8" i="91"/>
  <c r="Z8" i="91"/>
  <c r="AA8" i="91"/>
  <c r="AB8" i="91"/>
  <c r="AC8" i="91"/>
  <c r="AD8" i="91"/>
  <c r="AE8" i="91"/>
  <c r="AF8" i="91"/>
  <c r="AG8" i="91"/>
  <c r="AH8" i="91"/>
  <c r="AI8" i="91"/>
  <c r="AJ8" i="91"/>
  <c r="AK8" i="91"/>
  <c r="AL8" i="91"/>
  <c r="AM8" i="91"/>
  <c r="AN8" i="91"/>
  <c r="AO8" i="91"/>
  <c r="AP8" i="91"/>
  <c r="AQ8" i="91"/>
  <c r="AR8" i="91"/>
  <c r="AS8" i="91"/>
  <c r="AT8" i="91"/>
  <c r="AU8" i="91"/>
  <c r="AV8" i="91"/>
  <c r="AW8" i="91"/>
  <c r="AX8" i="91"/>
  <c r="AY8" i="91"/>
  <c r="AZ8" i="91"/>
  <c r="BA8" i="91"/>
  <c r="BB8" i="91"/>
  <c r="BC8" i="91"/>
  <c r="E9" i="91"/>
  <c r="F9" i="91"/>
  <c r="G9" i="91"/>
  <c r="H9" i="91"/>
  <c r="I9" i="91"/>
  <c r="J9" i="91"/>
  <c r="K9" i="91"/>
  <c r="L9" i="91"/>
  <c r="M9" i="91"/>
  <c r="N9" i="91"/>
  <c r="O9" i="91"/>
  <c r="P9" i="91"/>
  <c r="Q9" i="91"/>
  <c r="R9" i="91"/>
  <c r="S9" i="91"/>
  <c r="T9" i="91"/>
  <c r="U9" i="91"/>
  <c r="V9" i="91"/>
  <c r="W9" i="91"/>
  <c r="X9" i="91"/>
  <c r="Y9" i="91"/>
  <c r="AB9" i="91"/>
  <c r="AC9" i="91"/>
  <c r="AD9" i="91"/>
  <c r="AE9" i="91"/>
  <c r="AF9" i="91"/>
  <c r="AG9" i="91"/>
  <c r="AH9" i="91"/>
  <c r="AI9" i="91"/>
  <c r="AJ9" i="91"/>
  <c r="AK9" i="91"/>
  <c r="AL9" i="91"/>
  <c r="AM9" i="91"/>
  <c r="AN9" i="91"/>
  <c r="AO9" i="91"/>
  <c r="AP9" i="91"/>
  <c r="AQ9" i="91"/>
  <c r="AR9" i="91"/>
  <c r="AS9" i="91"/>
  <c r="AT9" i="91"/>
  <c r="AU9" i="91"/>
  <c r="AV9" i="91"/>
  <c r="AW9" i="91"/>
  <c r="AX9" i="91"/>
  <c r="AY9" i="91"/>
  <c r="AZ9" i="91"/>
  <c r="BA9" i="91"/>
  <c r="BB9" i="91"/>
  <c r="E10" i="91"/>
  <c r="F10" i="91"/>
  <c r="G10" i="91"/>
  <c r="M10" i="91"/>
  <c r="N10" i="91"/>
  <c r="O10" i="91"/>
  <c r="P10" i="91"/>
  <c r="R10" i="91"/>
  <c r="S10" i="91"/>
  <c r="T10" i="91"/>
  <c r="U10" i="91"/>
  <c r="V10" i="91"/>
  <c r="W10" i="91"/>
  <c r="X10" i="91"/>
  <c r="Y10" i="91"/>
  <c r="Z10" i="91"/>
  <c r="AA10" i="91"/>
  <c r="AC10" i="91"/>
  <c r="AD10" i="91"/>
  <c r="AE10" i="91"/>
  <c r="AF10" i="91"/>
  <c r="AG10" i="91"/>
  <c r="AH10" i="91"/>
  <c r="AI10" i="91"/>
  <c r="AJ10" i="91"/>
  <c r="AK10" i="91"/>
  <c r="AL10" i="91"/>
  <c r="AM10" i="91"/>
  <c r="AN10" i="91"/>
  <c r="AO10" i="91"/>
  <c r="AP10" i="91"/>
  <c r="AQ10" i="91"/>
  <c r="AR10" i="91"/>
  <c r="AS10" i="91"/>
  <c r="AT10" i="91"/>
  <c r="AU10" i="91"/>
  <c r="AV10" i="91"/>
  <c r="AW10" i="91"/>
  <c r="AX10" i="91"/>
  <c r="AZ10" i="91"/>
  <c r="BA10" i="91"/>
  <c r="BB10" i="91"/>
  <c r="E14" i="91"/>
  <c r="F14" i="91"/>
  <c r="G14" i="91"/>
  <c r="H14" i="91"/>
  <c r="I14" i="91"/>
  <c r="J14" i="91"/>
  <c r="K14" i="91"/>
  <c r="L14" i="91"/>
  <c r="M14" i="91"/>
  <c r="P14" i="91"/>
  <c r="R14" i="91"/>
  <c r="S14" i="91"/>
  <c r="T14" i="91"/>
  <c r="U14" i="91"/>
  <c r="V14" i="91"/>
  <c r="X14" i="91"/>
  <c r="AB14" i="91"/>
  <c r="AC14" i="91"/>
  <c r="AD14" i="91"/>
  <c r="AE14" i="91"/>
  <c r="AF14" i="91"/>
  <c r="AH14" i="91"/>
  <c r="AI14" i="91"/>
  <c r="AJ14" i="91"/>
  <c r="AK14" i="91"/>
  <c r="AL14" i="91"/>
  <c r="AM14" i="91"/>
  <c r="AN14" i="91"/>
  <c r="AO14" i="91"/>
  <c r="AP14" i="91"/>
  <c r="AQ14" i="91"/>
  <c r="AR14" i="91"/>
  <c r="AS14" i="91"/>
  <c r="AT14" i="91"/>
  <c r="AU14" i="91"/>
  <c r="AV14" i="91"/>
  <c r="AW14" i="91"/>
  <c r="AX14" i="91"/>
  <c r="AY14" i="91"/>
  <c r="AZ14" i="91"/>
  <c r="BA14" i="91"/>
  <c r="BB14" i="91"/>
  <c r="E15" i="91"/>
  <c r="F15" i="91"/>
  <c r="G15" i="91"/>
  <c r="H15" i="91"/>
  <c r="I15" i="91"/>
  <c r="J15" i="91"/>
  <c r="K15" i="91"/>
  <c r="L15" i="91"/>
  <c r="M15" i="91"/>
  <c r="N15" i="91"/>
  <c r="O15" i="91"/>
  <c r="P15" i="91"/>
  <c r="Q15" i="91"/>
  <c r="R15" i="91"/>
  <c r="S15" i="91"/>
  <c r="T15" i="91"/>
  <c r="U15" i="91"/>
  <c r="V15" i="91"/>
  <c r="W15" i="91"/>
  <c r="X15" i="91"/>
  <c r="Y15" i="91"/>
  <c r="Z15" i="91"/>
  <c r="AA15" i="91"/>
  <c r="AB15" i="91"/>
  <c r="AC15" i="91"/>
  <c r="AD15" i="91"/>
  <c r="AE15" i="91"/>
  <c r="AF15" i="91"/>
  <c r="AG15" i="91"/>
  <c r="AH15" i="91"/>
  <c r="AI15" i="91"/>
  <c r="AJ15" i="91"/>
  <c r="AK15" i="91"/>
  <c r="AL15" i="91"/>
  <c r="AM15" i="91"/>
  <c r="AN15" i="91"/>
  <c r="AO15" i="91"/>
  <c r="AP15" i="91"/>
  <c r="AQ15" i="91"/>
  <c r="AR15" i="91"/>
  <c r="AS15" i="91"/>
  <c r="AT15" i="91"/>
  <c r="AU15" i="91"/>
  <c r="AV15" i="91"/>
  <c r="AW15" i="91"/>
  <c r="AX15" i="91"/>
  <c r="AY15" i="91"/>
  <c r="AZ15" i="91"/>
  <c r="BA15" i="91"/>
  <c r="BB15" i="91"/>
  <c r="BC15" i="91"/>
  <c r="E16" i="91"/>
  <c r="F16" i="91"/>
  <c r="G16" i="91"/>
  <c r="H16" i="91"/>
  <c r="I16" i="91"/>
  <c r="J16" i="91"/>
  <c r="K16" i="91"/>
  <c r="L16" i="91"/>
  <c r="M16" i="91"/>
  <c r="P16" i="91"/>
  <c r="Q16" i="91"/>
  <c r="R16" i="91"/>
  <c r="S16" i="91"/>
  <c r="T16" i="91"/>
  <c r="U16" i="91"/>
  <c r="V16" i="91"/>
  <c r="X16" i="91"/>
  <c r="Z16" i="91"/>
  <c r="AA16" i="91"/>
  <c r="AB16" i="91"/>
  <c r="AC16" i="91"/>
  <c r="AD16" i="91"/>
  <c r="AE16" i="91"/>
  <c r="AF16" i="91"/>
  <c r="AH16" i="91"/>
  <c r="AI16" i="91"/>
  <c r="AJ16" i="91"/>
  <c r="AK16" i="91"/>
  <c r="AL16" i="91"/>
  <c r="AM16" i="91"/>
  <c r="AN16" i="91"/>
  <c r="AO16" i="91"/>
  <c r="AP16" i="91"/>
  <c r="AQ16" i="91"/>
  <c r="AR16" i="91"/>
  <c r="AT16" i="91"/>
  <c r="AU16" i="91"/>
  <c r="AV16" i="91"/>
  <c r="AW16" i="91"/>
  <c r="AX16" i="91"/>
  <c r="AY16" i="91"/>
  <c r="BA16" i="91"/>
  <c r="BB16" i="91"/>
  <c r="E17" i="91"/>
  <c r="F17" i="91"/>
  <c r="G17" i="91"/>
  <c r="H17" i="91"/>
  <c r="I17" i="91"/>
  <c r="J17" i="91"/>
  <c r="K17" i="91"/>
  <c r="Q17" i="91"/>
  <c r="R17" i="91"/>
  <c r="T17" i="91"/>
  <c r="U17" i="91"/>
  <c r="V17" i="91"/>
  <c r="X17" i="91"/>
  <c r="AB17" i="91"/>
  <c r="AC17" i="91"/>
  <c r="AD17" i="91"/>
  <c r="AE17" i="91"/>
  <c r="AF17" i="91"/>
  <c r="AH17" i="91"/>
  <c r="AI17" i="91"/>
  <c r="AJ17" i="91"/>
  <c r="AK17" i="91"/>
  <c r="AL17" i="91"/>
  <c r="AM17" i="91"/>
  <c r="AN17" i="91"/>
  <c r="AO17" i="91"/>
  <c r="AP17" i="91"/>
  <c r="AQ17" i="91"/>
  <c r="AR17" i="91"/>
  <c r="AS17" i="91"/>
  <c r="AT17" i="91"/>
  <c r="AU17" i="91"/>
  <c r="AV17" i="91"/>
  <c r="AW17" i="91"/>
  <c r="AX17" i="91"/>
  <c r="AY17" i="91"/>
  <c r="AZ17" i="91"/>
  <c r="BA17" i="91"/>
  <c r="BB17" i="91"/>
  <c r="E18" i="91"/>
  <c r="F18" i="91"/>
  <c r="G18" i="91"/>
  <c r="H18" i="91"/>
  <c r="J18" i="91"/>
  <c r="K18" i="91"/>
  <c r="L18" i="91"/>
  <c r="M18" i="91"/>
  <c r="P18" i="91"/>
  <c r="Q18" i="91"/>
  <c r="R18" i="91"/>
  <c r="T18" i="91"/>
  <c r="U18" i="91"/>
  <c r="V18" i="91"/>
  <c r="X18" i="91"/>
  <c r="AB18" i="91"/>
  <c r="AC18" i="91"/>
  <c r="AD18" i="91"/>
  <c r="AE18" i="91"/>
  <c r="AF18" i="91"/>
  <c r="AH18" i="91"/>
  <c r="AI18" i="91"/>
  <c r="AJ18" i="91"/>
  <c r="AK18" i="91"/>
  <c r="AL18" i="91"/>
  <c r="AM18" i="91"/>
  <c r="AN18" i="91"/>
  <c r="AO18" i="91"/>
  <c r="AP18" i="91"/>
  <c r="AQ18" i="91"/>
  <c r="AR18" i="91"/>
  <c r="AS18" i="91"/>
  <c r="AT18" i="91"/>
  <c r="AU18" i="91"/>
  <c r="AV18" i="91"/>
  <c r="AW18" i="91"/>
  <c r="AX18" i="91"/>
  <c r="AY18" i="91"/>
  <c r="AZ18" i="91"/>
  <c r="BA18" i="91"/>
  <c r="BB18" i="91"/>
  <c r="E19" i="91"/>
  <c r="F19" i="91"/>
  <c r="G19" i="91"/>
  <c r="H19" i="91"/>
  <c r="I19" i="91"/>
  <c r="J19" i="91"/>
  <c r="K19" i="91"/>
  <c r="L19" i="91"/>
  <c r="P19" i="91"/>
  <c r="Q19" i="91"/>
  <c r="R19" i="91"/>
  <c r="T19" i="91"/>
  <c r="U19" i="91"/>
  <c r="V19" i="91"/>
  <c r="X19" i="91"/>
  <c r="Z19" i="91"/>
  <c r="AA19" i="91"/>
  <c r="AB19" i="91"/>
  <c r="AC19" i="91"/>
  <c r="AD19" i="91"/>
  <c r="AE19" i="91"/>
  <c r="AF19" i="91"/>
  <c r="AH19" i="91"/>
  <c r="AI19" i="91"/>
  <c r="AJ19" i="91"/>
  <c r="AK19" i="91"/>
  <c r="AL19" i="91"/>
  <c r="AM19" i="91"/>
  <c r="AN19" i="91"/>
  <c r="AO19" i="91"/>
  <c r="AP19" i="91"/>
  <c r="AQ19" i="91"/>
  <c r="AR19" i="91"/>
  <c r="AS19" i="91"/>
  <c r="AT19" i="91"/>
  <c r="AU19" i="91"/>
  <c r="AV19" i="91"/>
  <c r="AW19" i="91"/>
  <c r="AX19" i="91"/>
  <c r="AY19" i="91"/>
  <c r="AZ19" i="91"/>
  <c r="BA19" i="91"/>
  <c r="BB19" i="91"/>
  <c r="BC19" i="91"/>
  <c r="E20" i="91"/>
  <c r="F20" i="91"/>
  <c r="G20" i="91"/>
  <c r="H20" i="91"/>
  <c r="I20" i="91"/>
  <c r="J20" i="91"/>
  <c r="K20" i="91"/>
  <c r="L20" i="91"/>
  <c r="P20" i="91"/>
  <c r="Q20" i="91"/>
  <c r="R20" i="91"/>
  <c r="S20" i="91"/>
  <c r="T20" i="91"/>
  <c r="U20" i="91"/>
  <c r="Z20" i="91"/>
  <c r="AA20" i="91"/>
  <c r="AB20" i="91"/>
  <c r="AC20" i="91"/>
  <c r="AD20" i="91"/>
  <c r="AE20" i="91"/>
  <c r="AF20" i="91"/>
  <c r="AH20" i="91"/>
  <c r="AI20" i="91"/>
  <c r="AJ20" i="91"/>
  <c r="AK20" i="91"/>
  <c r="AL20" i="91"/>
  <c r="AM20" i="91"/>
  <c r="AN20" i="91"/>
  <c r="AO20" i="91"/>
  <c r="AP20" i="91"/>
  <c r="AQ20" i="91"/>
  <c r="AR20" i="91"/>
  <c r="AS20" i="91"/>
  <c r="AT20" i="91"/>
  <c r="AU20" i="91"/>
  <c r="AV20" i="91"/>
  <c r="AW20" i="91"/>
  <c r="AX20" i="91"/>
  <c r="AY20" i="91"/>
  <c r="AZ20" i="91"/>
  <c r="BA20" i="91"/>
  <c r="BB20" i="91"/>
  <c r="BC20" i="91"/>
  <c r="E21" i="91"/>
  <c r="F21" i="91"/>
  <c r="G21" i="91"/>
  <c r="H21" i="91"/>
  <c r="I21" i="91"/>
  <c r="J21" i="91"/>
  <c r="K21" i="91"/>
  <c r="Q21" i="91"/>
  <c r="S21" i="91"/>
  <c r="U21" i="91"/>
  <c r="V21" i="91"/>
  <c r="W21" i="91"/>
  <c r="X21" i="91"/>
  <c r="Z21" i="91"/>
  <c r="AB21" i="91"/>
  <c r="AC21" i="91"/>
  <c r="AD21" i="91"/>
  <c r="AE21" i="91"/>
  <c r="AF21" i="91"/>
  <c r="AH21" i="91"/>
  <c r="AI21" i="91"/>
  <c r="AJ21" i="91"/>
  <c r="AK21" i="91"/>
  <c r="AL21" i="91"/>
  <c r="AM21" i="91"/>
  <c r="AN21" i="91"/>
  <c r="AO21" i="91"/>
  <c r="AP21" i="91"/>
  <c r="AQ21" i="91"/>
  <c r="AR21" i="91"/>
  <c r="AS21" i="91"/>
  <c r="AT21" i="91"/>
  <c r="AU21" i="91"/>
  <c r="AV21" i="91"/>
  <c r="AW21" i="91"/>
  <c r="AX21" i="91"/>
  <c r="AY21" i="91"/>
  <c r="AZ21" i="91"/>
  <c r="BA21" i="91"/>
  <c r="BB21" i="91"/>
  <c r="BC21" i="91"/>
  <c r="E22" i="91"/>
  <c r="F22" i="91"/>
  <c r="G22" i="91"/>
  <c r="H22" i="91"/>
  <c r="I22" i="91"/>
  <c r="J22" i="91"/>
  <c r="K22" i="91"/>
  <c r="L22" i="91"/>
  <c r="M22" i="91"/>
  <c r="N22" i="91"/>
  <c r="O22" i="91"/>
  <c r="P22" i="91"/>
  <c r="Q22" i="91"/>
  <c r="R22" i="91"/>
  <c r="S22" i="91"/>
  <c r="T22" i="91"/>
  <c r="U22" i="91"/>
  <c r="V22" i="91"/>
  <c r="W22" i="91"/>
  <c r="X22" i="91"/>
  <c r="Y22" i="91"/>
  <c r="Z22" i="91"/>
  <c r="AA22" i="91"/>
  <c r="AB22" i="91"/>
  <c r="AC22" i="91"/>
  <c r="AD22" i="91"/>
  <c r="AE22" i="91"/>
  <c r="AF22" i="91"/>
  <c r="AG22" i="91"/>
  <c r="AH22" i="91"/>
  <c r="AI22" i="91"/>
  <c r="AJ22" i="91"/>
  <c r="AK22" i="91"/>
  <c r="AL22" i="91"/>
  <c r="AM22" i="91"/>
  <c r="AN22" i="91"/>
  <c r="AO22" i="91"/>
  <c r="AP22" i="91"/>
  <c r="AQ22" i="91"/>
  <c r="AR22" i="91"/>
  <c r="AS22" i="91"/>
  <c r="AT22" i="91"/>
  <c r="AU22" i="91"/>
  <c r="AV22" i="91"/>
  <c r="AW22" i="91"/>
  <c r="AX22" i="91"/>
  <c r="AY22" i="91"/>
  <c r="AZ22" i="91"/>
  <c r="BA22" i="91"/>
  <c r="BB22" i="91"/>
  <c r="BC22" i="91"/>
  <c r="E23" i="91"/>
  <c r="F23" i="91"/>
  <c r="G23" i="91"/>
  <c r="H23" i="91"/>
  <c r="I23" i="91"/>
  <c r="J23" i="91"/>
  <c r="K23" i="91"/>
  <c r="P23" i="91"/>
  <c r="Q23" i="91"/>
  <c r="R23" i="91"/>
  <c r="V23" i="91"/>
  <c r="X23" i="91"/>
  <c r="Z23" i="91"/>
  <c r="AB23" i="91"/>
  <c r="AC23" i="91"/>
  <c r="AD23" i="91"/>
  <c r="AE23" i="91"/>
  <c r="AF23" i="91"/>
  <c r="AH23" i="91"/>
  <c r="AI23" i="91"/>
  <c r="AJ23" i="91"/>
  <c r="AK23" i="91"/>
  <c r="AL23" i="91"/>
  <c r="AM23" i="91"/>
  <c r="AN23" i="91"/>
  <c r="AO23" i="91"/>
  <c r="AP23" i="91"/>
  <c r="AR23" i="91"/>
  <c r="AS23" i="91"/>
  <c r="AT23" i="91"/>
  <c r="AU23" i="91"/>
  <c r="AV23" i="91"/>
  <c r="AW23" i="91"/>
  <c r="AX23" i="91"/>
  <c r="AY23" i="91"/>
  <c r="AZ23" i="91"/>
  <c r="BA23" i="91"/>
  <c r="BB23" i="91"/>
  <c r="BC23" i="91"/>
  <c r="E26" i="91"/>
  <c r="F26" i="91"/>
  <c r="G26" i="91"/>
  <c r="H26" i="91"/>
  <c r="I26" i="91"/>
  <c r="J26" i="91"/>
  <c r="K26" i="91"/>
  <c r="L26" i="91"/>
  <c r="M26" i="91"/>
  <c r="N26" i="91"/>
  <c r="O26" i="91"/>
  <c r="P26" i="91"/>
  <c r="Q26" i="91"/>
  <c r="R26" i="91"/>
  <c r="S26" i="91"/>
  <c r="T26" i="91"/>
  <c r="U26" i="91"/>
  <c r="V26" i="91"/>
  <c r="W26" i="91"/>
  <c r="X26" i="91"/>
  <c r="Y26" i="91"/>
  <c r="Z26" i="91"/>
  <c r="AA26" i="91"/>
  <c r="AB26" i="91"/>
  <c r="AD26" i="91"/>
  <c r="AE26" i="91"/>
  <c r="AG26" i="91"/>
  <c r="AH26" i="91"/>
  <c r="AI26" i="91"/>
  <c r="AJ26" i="91"/>
  <c r="AK26" i="91"/>
  <c r="AL26" i="91"/>
  <c r="AM26" i="91"/>
  <c r="AN26" i="91"/>
  <c r="AO26" i="91"/>
  <c r="AP26" i="91"/>
  <c r="AQ26" i="91"/>
  <c r="AR26" i="91"/>
  <c r="AU26" i="91"/>
  <c r="AW26" i="91"/>
  <c r="AX26" i="91"/>
  <c r="AY26" i="91"/>
  <c r="BA26" i="91"/>
  <c r="BB26" i="91"/>
  <c r="E27" i="91"/>
  <c r="F27" i="91"/>
  <c r="G27" i="91"/>
  <c r="H27" i="91"/>
  <c r="I27" i="91"/>
  <c r="J27" i="91"/>
  <c r="K27" i="91"/>
  <c r="L27" i="91"/>
  <c r="M27" i="91"/>
  <c r="N27" i="91"/>
  <c r="O27" i="91"/>
  <c r="P27" i="91"/>
  <c r="Q27" i="91"/>
  <c r="R27" i="91"/>
  <c r="S27" i="91"/>
  <c r="T27" i="91"/>
  <c r="U27" i="91"/>
  <c r="V27" i="91"/>
  <c r="W27" i="91"/>
  <c r="X27" i="91"/>
  <c r="Y27" i="91"/>
  <c r="Z27" i="91"/>
  <c r="AA27" i="91"/>
  <c r="AB27" i="91"/>
  <c r="AC27" i="91"/>
  <c r="AD27" i="91"/>
  <c r="AE27" i="91"/>
  <c r="AF27" i="91"/>
  <c r="AG27" i="91"/>
  <c r="AH27" i="91"/>
  <c r="AI27" i="91"/>
  <c r="AJ27" i="91"/>
  <c r="AK27" i="91"/>
  <c r="AL27" i="91"/>
  <c r="AM27" i="91"/>
  <c r="AN27" i="91"/>
  <c r="AO27" i="91"/>
  <c r="AP27" i="91"/>
  <c r="AQ27" i="91"/>
  <c r="AR27" i="91"/>
  <c r="AS27" i="91"/>
  <c r="AT27" i="91"/>
  <c r="AV27" i="91"/>
  <c r="AW27" i="91"/>
  <c r="AX27" i="91"/>
  <c r="AY27" i="91"/>
  <c r="AZ27" i="91"/>
  <c r="BA27" i="91"/>
  <c r="BB27" i="91"/>
  <c r="BC27" i="91"/>
  <c r="E28" i="91"/>
  <c r="F28" i="91"/>
  <c r="G28" i="91"/>
  <c r="H28" i="91"/>
  <c r="I28" i="91"/>
  <c r="J28" i="91"/>
  <c r="K28" i="91"/>
  <c r="L28" i="91"/>
  <c r="M28" i="91"/>
  <c r="N28" i="91"/>
  <c r="O28" i="91"/>
  <c r="P28" i="91"/>
  <c r="Q28" i="91"/>
  <c r="R28" i="91"/>
  <c r="S28" i="91"/>
  <c r="T28" i="91"/>
  <c r="U28" i="91"/>
  <c r="V28" i="91"/>
  <c r="W28" i="91"/>
  <c r="X28" i="91"/>
  <c r="Y28" i="91"/>
  <c r="Z28" i="91"/>
  <c r="AA28" i="91"/>
  <c r="AB28" i="91"/>
  <c r="AD28" i="91"/>
  <c r="AE28" i="91"/>
  <c r="AF28" i="91"/>
  <c r="AG28" i="91"/>
  <c r="AH28" i="91"/>
  <c r="AJ28" i="91"/>
  <c r="AK28" i="91"/>
  <c r="AM28" i="91"/>
  <c r="AN28" i="91"/>
  <c r="AP28" i="91"/>
  <c r="AQ28" i="91"/>
  <c r="AR28" i="91"/>
  <c r="AS28" i="91"/>
  <c r="AT28" i="91"/>
  <c r="AU28" i="91"/>
  <c r="AV28" i="91"/>
  <c r="AW28" i="91"/>
  <c r="AX28" i="91"/>
  <c r="AY28" i="91"/>
  <c r="AZ28" i="91"/>
  <c r="BA28" i="91"/>
  <c r="BB28" i="91"/>
  <c r="BC28" i="91"/>
  <c r="F31" i="91"/>
  <c r="H31" i="91"/>
  <c r="I31" i="91"/>
  <c r="J31" i="91"/>
  <c r="K31" i="91"/>
  <c r="L31" i="91"/>
  <c r="M31" i="91"/>
  <c r="N31" i="91"/>
  <c r="O31" i="91"/>
  <c r="P31" i="91"/>
  <c r="Q31" i="91"/>
  <c r="R31" i="91"/>
  <c r="S31" i="91"/>
  <c r="T31" i="91"/>
  <c r="U31" i="91"/>
  <c r="V31" i="91"/>
  <c r="W31" i="91"/>
  <c r="X31" i="91"/>
  <c r="Y31" i="91"/>
  <c r="Z31" i="91"/>
  <c r="AA31" i="91"/>
  <c r="AB31" i="91"/>
  <c r="AH31" i="91"/>
  <c r="AI31" i="91"/>
  <c r="AK31" i="91"/>
  <c r="AL31" i="91"/>
  <c r="AO31" i="91"/>
  <c r="AP31" i="91"/>
  <c r="AR31" i="91"/>
  <c r="AT31" i="91"/>
  <c r="AV31" i="91"/>
  <c r="AW31" i="91"/>
  <c r="AX31" i="91"/>
  <c r="AY31" i="91"/>
  <c r="AZ31" i="91"/>
  <c r="BA31" i="91"/>
  <c r="BB31" i="91"/>
  <c r="E32" i="91"/>
  <c r="F32" i="91"/>
  <c r="G32" i="91"/>
  <c r="H32" i="91"/>
  <c r="I32" i="91"/>
  <c r="J32" i="91"/>
  <c r="K32" i="91"/>
  <c r="L32" i="91"/>
  <c r="M32" i="91"/>
  <c r="N32" i="91"/>
  <c r="O32" i="91"/>
  <c r="P32" i="91"/>
  <c r="Q32" i="91"/>
  <c r="R32" i="91"/>
  <c r="S32" i="91"/>
  <c r="T32" i="91"/>
  <c r="U32" i="91"/>
  <c r="V32" i="91"/>
  <c r="W32" i="91"/>
  <c r="X32" i="91"/>
  <c r="Y32" i="91"/>
  <c r="Z32" i="91"/>
  <c r="AA32" i="91"/>
  <c r="AB32" i="91"/>
  <c r="AC32" i="91"/>
  <c r="AD32" i="91"/>
  <c r="AE32" i="91"/>
  <c r="AF32" i="91"/>
  <c r="AG32" i="91"/>
  <c r="AH32" i="91"/>
  <c r="AI32" i="91"/>
  <c r="AJ32" i="91"/>
  <c r="AK32" i="91"/>
  <c r="AL32" i="91"/>
  <c r="AM32" i="91"/>
  <c r="AN32" i="91"/>
  <c r="AO32" i="91"/>
  <c r="AP32" i="91"/>
  <c r="AQ32" i="91"/>
  <c r="AR32" i="91"/>
  <c r="AS32" i="91"/>
  <c r="AT32" i="91"/>
  <c r="AU32" i="91"/>
  <c r="AV32" i="91"/>
  <c r="AW32" i="91"/>
  <c r="AX32" i="91"/>
  <c r="AY32" i="91"/>
  <c r="AZ32" i="91"/>
  <c r="BA32" i="91"/>
  <c r="BB32" i="91"/>
  <c r="BC32" i="91"/>
  <c r="E33" i="91"/>
  <c r="F33" i="91"/>
  <c r="H33" i="91"/>
  <c r="I33" i="91"/>
  <c r="J33" i="91"/>
  <c r="K33" i="91"/>
  <c r="L33" i="91"/>
  <c r="N33" i="91"/>
  <c r="O33" i="91"/>
  <c r="P33" i="91"/>
  <c r="Q33" i="91"/>
  <c r="R33" i="91"/>
  <c r="S33" i="91"/>
  <c r="T33" i="91"/>
  <c r="U33" i="91"/>
  <c r="V33" i="91"/>
  <c r="W33" i="91"/>
  <c r="X33" i="91"/>
  <c r="Y33" i="91"/>
  <c r="Z33" i="91"/>
  <c r="AA33" i="91"/>
  <c r="AB33" i="91"/>
  <c r="AC33" i="91"/>
  <c r="AD33" i="91"/>
  <c r="AE33" i="91"/>
  <c r="AF33" i="91"/>
  <c r="AG33" i="91"/>
  <c r="AH33" i="91"/>
  <c r="AI33" i="91"/>
  <c r="AJ33" i="91"/>
  <c r="AK33" i="91"/>
  <c r="AL33" i="91"/>
  <c r="AM33" i="91"/>
  <c r="AN33" i="91"/>
  <c r="AO33" i="91"/>
  <c r="AP33" i="91"/>
  <c r="AQ33" i="91"/>
  <c r="AR33" i="91"/>
  <c r="AS33" i="91"/>
  <c r="AT33" i="91"/>
  <c r="AU33" i="91"/>
  <c r="AV33" i="91"/>
  <c r="AW33" i="91"/>
  <c r="AY33" i="91"/>
  <c r="AZ33" i="91"/>
  <c r="BA33" i="91"/>
  <c r="BB33" i="91"/>
  <c r="BC33" i="91"/>
  <c r="E39" i="91"/>
  <c r="F39" i="91"/>
  <c r="G39" i="91"/>
  <c r="H39" i="91"/>
  <c r="I39" i="91"/>
  <c r="J39" i="91"/>
  <c r="K39" i="91"/>
  <c r="L39" i="91"/>
  <c r="M39" i="91"/>
  <c r="N39" i="91"/>
  <c r="O39" i="91"/>
  <c r="P39" i="91"/>
  <c r="Q39" i="91"/>
  <c r="R39" i="91"/>
  <c r="S39" i="91"/>
  <c r="T39" i="91"/>
  <c r="U39" i="91"/>
  <c r="V39" i="91"/>
  <c r="W39" i="91"/>
  <c r="X39" i="91"/>
  <c r="Y39" i="91"/>
  <c r="Z39" i="91"/>
  <c r="AA39" i="91"/>
  <c r="AB39" i="91"/>
  <c r="AD39" i="91"/>
  <c r="AE39" i="91"/>
  <c r="AF39" i="91"/>
  <c r="AG39" i="91"/>
  <c r="AH39" i="91"/>
  <c r="AI39" i="91"/>
  <c r="AJ39" i="91"/>
  <c r="AK39" i="91"/>
  <c r="AL39" i="91"/>
  <c r="AM39" i="91"/>
  <c r="AN39" i="91"/>
  <c r="AO39" i="91"/>
  <c r="AQ39" i="91"/>
  <c r="AR39" i="91"/>
  <c r="AT39" i="91"/>
  <c r="AU39" i="91"/>
  <c r="AW39" i="91"/>
  <c r="AX39" i="91"/>
  <c r="AY39" i="91"/>
  <c r="BB39" i="91"/>
  <c r="E40" i="91"/>
  <c r="F40" i="91"/>
  <c r="G40" i="91"/>
  <c r="H40" i="91"/>
  <c r="I40" i="91"/>
  <c r="J40" i="91"/>
  <c r="K40" i="91"/>
  <c r="L40" i="91"/>
  <c r="M40" i="91"/>
  <c r="N40" i="91"/>
  <c r="O40" i="91"/>
  <c r="P40" i="91"/>
  <c r="Q40" i="91"/>
  <c r="R40" i="91"/>
  <c r="S40" i="91"/>
  <c r="T40" i="91"/>
  <c r="U40" i="91"/>
  <c r="V40" i="91"/>
  <c r="W40" i="91"/>
  <c r="X40" i="91"/>
  <c r="Y40" i="91"/>
  <c r="Z40" i="91"/>
  <c r="AA40" i="91"/>
  <c r="AB40" i="91"/>
  <c r="AC40" i="91"/>
  <c r="AD40" i="91"/>
  <c r="AE40" i="91"/>
  <c r="AF40" i="91"/>
  <c r="AG40" i="91"/>
  <c r="AH40" i="91"/>
  <c r="AI40" i="91"/>
  <c r="AJ40" i="91"/>
  <c r="AK40" i="91"/>
  <c r="AL40" i="91"/>
  <c r="AM40" i="91"/>
  <c r="AN40" i="91"/>
  <c r="AO40" i="91"/>
  <c r="AP40" i="91"/>
  <c r="AQ40" i="91"/>
  <c r="AR40" i="91"/>
  <c r="AS40" i="91"/>
  <c r="AT40" i="91"/>
  <c r="AU40" i="91"/>
  <c r="AV40" i="91"/>
  <c r="AW40" i="91"/>
  <c r="AX40" i="91"/>
  <c r="AY40" i="91"/>
  <c r="AZ40" i="91"/>
  <c r="BA40" i="91"/>
  <c r="BB40" i="91"/>
  <c r="BC40" i="91"/>
  <c r="E41" i="91"/>
  <c r="F41" i="91"/>
  <c r="G41" i="91"/>
  <c r="H41" i="91"/>
  <c r="I41" i="91"/>
  <c r="J41" i="91"/>
  <c r="K41" i="91"/>
  <c r="L41" i="91"/>
  <c r="M41" i="91"/>
  <c r="N41" i="91"/>
  <c r="O41" i="91"/>
  <c r="P41" i="91"/>
  <c r="Q41" i="91"/>
  <c r="R41" i="91"/>
  <c r="S41" i="91"/>
  <c r="T41" i="91"/>
  <c r="U41" i="91"/>
  <c r="V41" i="91"/>
  <c r="W41" i="91"/>
  <c r="X41" i="91"/>
  <c r="Y41" i="91"/>
  <c r="Z41" i="91"/>
  <c r="AA41" i="91"/>
  <c r="AB41" i="91"/>
  <c r="AC41" i="91"/>
  <c r="AD41" i="91"/>
  <c r="AE41" i="91"/>
  <c r="AF41" i="91"/>
  <c r="AG41" i="91"/>
  <c r="AH41" i="91"/>
  <c r="AI41" i="91"/>
  <c r="AJ41" i="91"/>
  <c r="AK41" i="91"/>
  <c r="AL41" i="91"/>
  <c r="AM41" i="91"/>
  <c r="AN41" i="91"/>
  <c r="AO41" i="91"/>
  <c r="AR41" i="91"/>
  <c r="AS41" i="91"/>
  <c r="AV41" i="91"/>
  <c r="AW41" i="91"/>
  <c r="AX41" i="91"/>
  <c r="AY41" i="91"/>
  <c r="AZ41" i="91"/>
  <c r="BA41" i="91"/>
  <c r="BB41" i="91"/>
  <c r="BC41" i="91"/>
  <c r="E42" i="91"/>
  <c r="F42" i="91"/>
  <c r="G42" i="91"/>
  <c r="H42" i="91"/>
  <c r="I42" i="91"/>
  <c r="J42" i="91"/>
  <c r="K42" i="91"/>
  <c r="L42" i="91"/>
  <c r="M42" i="91"/>
  <c r="N42" i="91"/>
  <c r="O42" i="91"/>
  <c r="P42" i="91"/>
  <c r="Q42" i="91"/>
  <c r="R42" i="91"/>
  <c r="S42" i="91"/>
  <c r="T42" i="91"/>
  <c r="U42" i="91"/>
  <c r="V42" i="91"/>
  <c r="W42" i="91"/>
  <c r="X42" i="91"/>
  <c r="Y42" i="91"/>
  <c r="Z42" i="91"/>
  <c r="AA42" i="91"/>
  <c r="AB42" i="91"/>
  <c r="AC42" i="91"/>
  <c r="AD42" i="91"/>
  <c r="AE42" i="91"/>
  <c r="AF42" i="91"/>
  <c r="AG42" i="91"/>
  <c r="AH42" i="91"/>
  <c r="AI42" i="91"/>
  <c r="AJ42" i="91"/>
  <c r="AK42" i="91"/>
  <c r="AL42" i="91"/>
  <c r="AM42" i="91"/>
  <c r="AN42" i="91"/>
  <c r="AO42" i="91"/>
  <c r="AP42" i="91"/>
  <c r="AQ42" i="91"/>
  <c r="AR42" i="91"/>
  <c r="AS42" i="91"/>
  <c r="AT42" i="91"/>
  <c r="AU42" i="91"/>
  <c r="AV42" i="91"/>
  <c r="AW42" i="91"/>
  <c r="AX42" i="91"/>
  <c r="AY42" i="91"/>
  <c r="AZ42" i="91"/>
  <c r="BA42" i="91"/>
  <c r="BB42" i="91"/>
  <c r="BC42" i="91"/>
  <c r="E43" i="91"/>
  <c r="F43" i="91"/>
  <c r="G43" i="91"/>
  <c r="H43" i="91"/>
  <c r="I43" i="91"/>
  <c r="J43" i="91"/>
  <c r="K43" i="91"/>
  <c r="L43" i="91"/>
  <c r="M43" i="91"/>
  <c r="N43" i="91"/>
  <c r="O43" i="91"/>
  <c r="P43" i="91"/>
  <c r="Q43" i="91"/>
  <c r="R43" i="91"/>
  <c r="S43" i="91"/>
  <c r="T43" i="91"/>
  <c r="U43" i="91"/>
  <c r="V43" i="91"/>
  <c r="W43" i="91"/>
  <c r="X43" i="91"/>
  <c r="Y43" i="91"/>
  <c r="Z43" i="91"/>
  <c r="AA43" i="91"/>
  <c r="AB43" i="91"/>
  <c r="AC43" i="91"/>
  <c r="AD43" i="91"/>
  <c r="AE43" i="91"/>
  <c r="AF43" i="91"/>
  <c r="AG43" i="91"/>
  <c r="AH43" i="91"/>
  <c r="AI43" i="91"/>
  <c r="AJ43" i="91"/>
  <c r="AK43" i="91"/>
  <c r="AL43" i="91"/>
  <c r="AM43" i="91"/>
  <c r="AN43" i="91"/>
  <c r="AO43" i="91"/>
  <c r="AP43" i="91"/>
  <c r="AQ43" i="91"/>
  <c r="AR43" i="91"/>
  <c r="AS43" i="91"/>
  <c r="AT43" i="91"/>
  <c r="AU43" i="91"/>
  <c r="AV43" i="91"/>
  <c r="AW43" i="91"/>
  <c r="AX43" i="91"/>
  <c r="AY43" i="91"/>
  <c r="AZ43" i="91"/>
  <c r="BA43" i="91"/>
  <c r="BB43" i="91"/>
  <c r="BC43" i="91"/>
  <c r="E44" i="91"/>
  <c r="F44" i="91"/>
  <c r="G44" i="91"/>
  <c r="H44" i="91"/>
  <c r="I44" i="91"/>
  <c r="J44" i="91"/>
  <c r="K44" i="91"/>
  <c r="L44" i="91"/>
  <c r="M44" i="91"/>
  <c r="N44" i="91"/>
  <c r="O44" i="91"/>
  <c r="P44" i="91"/>
  <c r="Q44" i="91"/>
  <c r="R44" i="91"/>
  <c r="S44" i="91"/>
  <c r="T44" i="91"/>
  <c r="U44" i="91"/>
  <c r="V44" i="91"/>
  <c r="W44" i="91"/>
  <c r="X44" i="91"/>
  <c r="Y44" i="91"/>
  <c r="Z44" i="91"/>
  <c r="AA44" i="91"/>
  <c r="AB44" i="91"/>
  <c r="AC44" i="91"/>
  <c r="AD44" i="91"/>
  <c r="AE44" i="91"/>
  <c r="AF44" i="91"/>
  <c r="AG44" i="91"/>
  <c r="AH44" i="91"/>
  <c r="AI44" i="91"/>
  <c r="AJ44" i="91"/>
  <c r="AK44" i="91"/>
  <c r="AL44" i="91"/>
  <c r="AM44" i="91"/>
  <c r="AN44" i="91"/>
  <c r="AO44" i="91"/>
  <c r="AP44" i="91"/>
  <c r="AQ44" i="91"/>
  <c r="AR44" i="91"/>
  <c r="AS44" i="91"/>
  <c r="AU44" i="91"/>
  <c r="AV44" i="91"/>
  <c r="AW44" i="91"/>
  <c r="AX44" i="91"/>
  <c r="AY44" i="91"/>
  <c r="AZ44" i="91"/>
  <c r="BA44" i="91"/>
  <c r="BB44" i="91"/>
  <c r="BC44" i="91"/>
  <c r="E45" i="91"/>
  <c r="F45" i="91"/>
  <c r="G45" i="91"/>
  <c r="H45" i="91"/>
  <c r="I45" i="91"/>
  <c r="J45" i="91"/>
  <c r="K45" i="91"/>
  <c r="L45" i="91"/>
  <c r="M45" i="91"/>
  <c r="N45" i="91"/>
  <c r="O45" i="91"/>
  <c r="P45" i="91"/>
  <c r="Q45" i="91"/>
  <c r="R45" i="91"/>
  <c r="S45" i="91"/>
  <c r="T45" i="91"/>
  <c r="U45" i="91"/>
  <c r="V45" i="91"/>
  <c r="W45" i="91"/>
  <c r="X45" i="91"/>
  <c r="Y45" i="91"/>
  <c r="Z45" i="91"/>
  <c r="AA45" i="91"/>
  <c r="AB45" i="91"/>
  <c r="AC45" i="91"/>
  <c r="AD45" i="91"/>
  <c r="AE45" i="91"/>
  <c r="AF45" i="91"/>
  <c r="AG45" i="91"/>
  <c r="AH45" i="91"/>
  <c r="AI45" i="91"/>
  <c r="AJ45" i="91"/>
  <c r="AK45" i="91"/>
  <c r="AL45" i="91"/>
  <c r="AM45" i="91"/>
  <c r="AN45" i="91"/>
  <c r="AO45" i="91"/>
  <c r="AP45" i="91"/>
  <c r="AQ45" i="91"/>
  <c r="AR45" i="91"/>
  <c r="AS45" i="91"/>
  <c r="AU45" i="91"/>
  <c r="AV45" i="91"/>
  <c r="AW45" i="91"/>
  <c r="AX45" i="91"/>
  <c r="AY45" i="91"/>
  <c r="AZ45" i="91"/>
  <c r="BA45" i="91"/>
  <c r="BB45" i="91"/>
  <c r="BC45" i="91"/>
  <c r="E46" i="91"/>
  <c r="F46" i="91"/>
  <c r="G46" i="91"/>
  <c r="H46" i="91"/>
  <c r="I46" i="91"/>
  <c r="J46" i="91"/>
  <c r="K46" i="91"/>
  <c r="L46" i="91"/>
  <c r="M46" i="91"/>
  <c r="N46" i="91"/>
  <c r="O46" i="91"/>
  <c r="P46" i="91"/>
  <c r="Q46" i="91"/>
  <c r="R46" i="91"/>
  <c r="S46" i="91"/>
  <c r="T46" i="91"/>
  <c r="U46" i="91"/>
  <c r="V46" i="91"/>
  <c r="W46" i="91"/>
  <c r="X46" i="91"/>
  <c r="Y46" i="91"/>
  <c r="Z46" i="91"/>
  <c r="AA46" i="91"/>
  <c r="AB46" i="91"/>
  <c r="AC46" i="91"/>
  <c r="AD46" i="91"/>
  <c r="AE46" i="91"/>
  <c r="AF46" i="91"/>
  <c r="AG46" i="91"/>
  <c r="AH46" i="91"/>
  <c r="AI46" i="91"/>
  <c r="AJ46" i="91"/>
  <c r="AK46" i="91"/>
  <c r="AL46" i="91"/>
  <c r="AM46" i="91"/>
  <c r="AN46" i="91"/>
  <c r="AO46" i="91"/>
  <c r="AP46" i="91"/>
  <c r="AQ46" i="91"/>
  <c r="AR46" i="91"/>
  <c r="AS46" i="91"/>
  <c r="AU46" i="91"/>
  <c r="AV46" i="91"/>
  <c r="AW46" i="91"/>
  <c r="AX46" i="91"/>
  <c r="AY46" i="91"/>
  <c r="AZ46" i="91"/>
  <c r="BA46" i="91"/>
  <c r="BB46" i="91"/>
  <c r="BC46" i="91"/>
  <c r="E47" i="91"/>
  <c r="F47" i="91"/>
  <c r="G47" i="91"/>
  <c r="H47" i="91"/>
  <c r="I47" i="91"/>
  <c r="J47" i="91"/>
  <c r="K47" i="91"/>
  <c r="L47" i="91"/>
  <c r="M47" i="91"/>
  <c r="N47" i="91"/>
  <c r="O47" i="91"/>
  <c r="P47" i="91"/>
  <c r="Q47" i="91"/>
  <c r="R47" i="91"/>
  <c r="S47" i="91"/>
  <c r="T47" i="91"/>
  <c r="U47" i="91"/>
  <c r="V47" i="91"/>
  <c r="W47" i="91"/>
  <c r="X47" i="91"/>
  <c r="Y47" i="91"/>
  <c r="Z47" i="91"/>
  <c r="AA47" i="91"/>
  <c r="AB47" i="91"/>
  <c r="AC47" i="91"/>
  <c r="AD47" i="91"/>
  <c r="AE47" i="91"/>
  <c r="AF47" i="91"/>
  <c r="AG47" i="91"/>
  <c r="AH47" i="91"/>
  <c r="AI47" i="91"/>
  <c r="AJ47" i="91"/>
  <c r="AK47" i="91"/>
  <c r="AL47" i="91"/>
  <c r="AM47" i="91"/>
  <c r="AN47" i="91"/>
  <c r="AO47" i="91"/>
  <c r="AP47" i="91"/>
  <c r="AQ47" i="91"/>
  <c r="AR47" i="91"/>
  <c r="AS47" i="91"/>
  <c r="AU47" i="91"/>
  <c r="AV47" i="91"/>
  <c r="AW47" i="91"/>
  <c r="AX47" i="91"/>
  <c r="AY47" i="91"/>
  <c r="AZ47" i="91"/>
  <c r="BA47" i="91"/>
  <c r="BC47" i="91"/>
  <c r="E48" i="91"/>
  <c r="F48" i="91"/>
  <c r="G48" i="91"/>
  <c r="H48" i="91"/>
  <c r="I48" i="91"/>
  <c r="J48" i="91"/>
  <c r="K48" i="91"/>
  <c r="L48" i="91"/>
  <c r="M48" i="91"/>
  <c r="N48" i="91"/>
  <c r="O48" i="91"/>
  <c r="P48" i="91"/>
  <c r="Q48" i="91"/>
  <c r="R48" i="91"/>
  <c r="S48" i="91"/>
  <c r="T48" i="91"/>
  <c r="U48" i="91"/>
  <c r="V48" i="91"/>
  <c r="W48" i="91"/>
  <c r="X48" i="91"/>
  <c r="Y48" i="91"/>
  <c r="Z48" i="91"/>
  <c r="AA48" i="91"/>
  <c r="AB48" i="91"/>
  <c r="AC48" i="91"/>
  <c r="AD48" i="91"/>
  <c r="AE48" i="91"/>
  <c r="AF48" i="91"/>
  <c r="AG48" i="91"/>
  <c r="AH48" i="91"/>
  <c r="AI48" i="91"/>
  <c r="AJ48" i="91"/>
  <c r="AK48" i="91"/>
  <c r="AL48" i="91"/>
  <c r="AM48" i="91"/>
  <c r="AN48" i="91"/>
  <c r="AO48" i="91"/>
  <c r="AP48" i="91"/>
  <c r="AQ48" i="91"/>
  <c r="AR48" i="91"/>
  <c r="AS48" i="91"/>
  <c r="AT48" i="91"/>
  <c r="AU48" i="91"/>
  <c r="AV48" i="91"/>
  <c r="AW48" i="91"/>
  <c r="AX48" i="91"/>
  <c r="AY48" i="91"/>
  <c r="AZ48" i="91"/>
  <c r="BA48" i="91"/>
  <c r="BB48" i="91"/>
  <c r="BC48" i="91"/>
  <c r="E49" i="91"/>
  <c r="F49" i="91"/>
  <c r="G49" i="91"/>
  <c r="H49" i="91"/>
  <c r="I49" i="91"/>
  <c r="J49" i="91"/>
  <c r="K49" i="91"/>
  <c r="L49" i="91"/>
  <c r="M49" i="91"/>
  <c r="N49" i="91"/>
  <c r="O49" i="91"/>
  <c r="P49" i="91"/>
  <c r="Q49" i="91"/>
  <c r="R49" i="91"/>
  <c r="S49" i="91"/>
  <c r="T49" i="91"/>
  <c r="U49" i="91"/>
  <c r="V49" i="91"/>
  <c r="W49" i="91"/>
  <c r="X49" i="91"/>
  <c r="Y49" i="91"/>
  <c r="Z49" i="91"/>
  <c r="AA49" i="91"/>
  <c r="AB49" i="91"/>
  <c r="AC49" i="91"/>
  <c r="AD49" i="91"/>
  <c r="AE49" i="91"/>
  <c r="AF49" i="91"/>
  <c r="AG49" i="91"/>
  <c r="AH49" i="91"/>
  <c r="AI49" i="91"/>
  <c r="AJ49" i="91"/>
  <c r="AK49" i="91"/>
  <c r="AL49" i="91"/>
  <c r="AM49" i="91"/>
  <c r="AN49" i="91"/>
  <c r="AO49" i="91"/>
  <c r="AP49" i="91"/>
  <c r="AQ49" i="91"/>
  <c r="AR49" i="91"/>
  <c r="AS49" i="91"/>
  <c r="AT49" i="91"/>
  <c r="AU49" i="91"/>
  <c r="AV49" i="91"/>
  <c r="AW49" i="91"/>
  <c r="AX49" i="91"/>
  <c r="AY49" i="91"/>
  <c r="AZ49" i="91"/>
  <c r="BA49" i="91"/>
  <c r="BB49" i="91"/>
  <c r="BC49" i="91"/>
  <c r="E53" i="91"/>
  <c r="F53" i="91"/>
  <c r="G53" i="91"/>
  <c r="H53" i="91"/>
  <c r="I53" i="91"/>
  <c r="J53" i="91"/>
  <c r="K53" i="91"/>
  <c r="L53" i="91"/>
  <c r="M53" i="91"/>
  <c r="N53" i="91"/>
  <c r="O53" i="91"/>
  <c r="P53" i="91"/>
  <c r="Q53" i="91"/>
  <c r="R53" i="91"/>
  <c r="S53" i="91"/>
  <c r="T53" i="91"/>
  <c r="U53" i="91"/>
  <c r="V53" i="91"/>
  <c r="W53" i="91"/>
  <c r="X53" i="91"/>
  <c r="Y53" i="91"/>
  <c r="Z53" i="91"/>
  <c r="AA53" i="91"/>
  <c r="AB53" i="91"/>
  <c r="AG53" i="91"/>
  <c r="AH53" i="91"/>
  <c r="AI53" i="91"/>
  <c r="AJ53" i="91"/>
  <c r="AK53" i="91"/>
  <c r="AL53" i="91"/>
  <c r="AM53" i="91"/>
  <c r="AN53" i="91"/>
  <c r="AO53" i="91"/>
  <c r="AQ53" i="91"/>
  <c r="AR53" i="91"/>
  <c r="AU53" i="91"/>
  <c r="AV53" i="91"/>
  <c r="AW53" i="91"/>
  <c r="AX53" i="91"/>
  <c r="AY53" i="91"/>
  <c r="BA53" i="91"/>
  <c r="BB53" i="91"/>
  <c r="E54" i="91"/>
  <c r="F54" i="91"/>
  <c r="G54" i="91"/>
  <c r="H54" i="91"/>
  <c r="I54" i="91"/>
  <c r="J54" i="91"/>
  <c r="K54" i="91"/>
  <c r="L54" i="91"/>
  <c r="M54" i="91"/>
  <c r="N54" i="91"/>
  <c r="O54" i="91"/>
  <c r="P54" i="91"/>
  <c r="Q54" i="91"/>
  <c r="R54" i="91"/>
  <c r="S54" i="91"/>
  <c r="T54" i="91"/>
  <c r="U54" i="91"/>
  <c r="V54" i="91"/>
  <c r="W54" i="91"/>
  <c r="X54" i="91"/>
  <c r="Y54" i="91"/>
  <c r="Z54" i="91"/>
  <c r="AA54" i="91"/>
  <c r="AB54" i="91"/>
  <c r="AC54" i="91"/>
  <c r="AD54" i="91"/>
  <c r="AF54" i="91"/>
  <c r="AG54" i="91"/>
  <c r="AH54" i="91"/>
  <c r="AI54" i="91"/>
  <c r="AJ54" i="91"/>
  <c r="AK54" i="91"/>
  <c r="AL54" i="91"/>
  <c r="AM54" i="91"/>
  <c r="AN54" i="91"/>
  <c r="AO54" i="91"/>
  <c r="AP54" i="91"/>
  <c r="AQ54" i="91"/>
  <c r="AR54" i="91"/>
  <c r="AS54" i="91"/>
  <c r="AU54" i="91"/>
  <c r="AV54" i="91"/>
  <c r="AW54" i="91"/>
  <c r="AX54" i="91"/>
  <c r="AY54" i="91"/>
  <c r="AZ54" i="91"/>
  <c r="BA54" i="91"/>
  <c r="BB54" i="91"/>
  <c r="BC54" i="91"/>
  <c r="E55" i="91"/>
  <c r="F55" i="91"/>
  <c r="H55" i="91"/>
  <c r="I55" i="91"/>
  <c r="J55" i="91"/>
  <c r="K55" i="91"/>
  <c r="L55" i="91"/>
  <c r="M55" i="91"/>
  <c r="N55" i="91"/>
  <c r="O55" i="91"/>
  <c r="P55" i="91"/>
  <c r="Q55" i="91"/>
  <c r="R55" i="91"/>
  <c r="S55" i="91"/>
  <c r="T55" i="91"/>
  <c r="U55" i="91"/>
  <c r="V55" i="91"/>
  <c r="W55" i="91"/>
  <c r="X55" i="91"/>
  <c r="Y55" i="91"/>
  <c r="Z55" i="91"/>
  <c r="AA55" i="91"/>
  <c r="AB55" i="91"/>
  <c r="AH55" i="91"/>
  <c r="AI55" i="91"/>
  <c r="AJ55" i="91"/>
  <c r="AL55" i="91"/>
  <c r="AO55" i="91"/>
  <c r="AR55" i="91"/>
  <c r="AV55" i="91"/>
  <c r="AW55" i="91"/>
  <c r="AX55" i="91"/>
  <c r="AY55" i="91"/>
  <c r="AZ55" i="91"/>
  <c r="BA55" i="91"/>
  <c r="BB55" i="91"/>
  <c r="E56" i="91"/>
  <c r="F56" i="91"/>
  <c r="G56" i="91"/>
  <c r="H56" i="91"/>
  <c r="I56" i="91"/>
  <c r="J56" i="91"/>
  <c r="K56" i="91"/>
  <c r="L56" i="91"/>
  <c r="M56" i="91"/>
  <c r="N56" i="91"/>
  <c r="O56" i="91"/>
  <c r="P56" i="91"/>
  <c r="Q56" i="91"/>
  <c r="R56" i="91"/>
  <c r="S56" i="91"/>
  <c r="T56" i="91"/>
  <c r="U56" i="91"/>
  <c r="V56" i="91"/>
  <c r="W56" i="91"/>
  <c r="X56" i="91"/>
  <c r="Y56" i="91"/>
  <c r="Z56" i="91"/>
  <c r="AA56" i="91"/>
  <c r="AB56" i="91"/>
  <c r="AD56" i="91"/>
  <c r="AE56" i="91"/>
  <c r="AF56" i="91"/>
  <c r="AG56" i="91"/>
  <c r="AH56" i="91"/>
  <c r="AI56" i="91"/>
  <c r="AJ56" i="91"/>
  <c r="AK56" i="91"/>
  <c r="AL56" i="91"/>
  <c r="AM56" i="91"/>
  <c r="AN56" i="91"/>
  <c r="AO56" i="91"/>
  <c r="AP56" i="91"/>
  <c r="AQ56" i="91"/>
  <c r="AR56" i="91"/>
  <c r="AS56" i="91"/>
  <c r="AT56" i="91"/>
  <c r="AU56" i="91"/>
  <c r="AV56" i="91"/>
  <c r="AW56" i="91"/>
  <c r="AX56" i="91"/>
  <c r="AY56" i="91"/>
  <c r="AZ56" i="91"/>
  <c r="BA56" i="91"/>
  <c r="BB56" i="91"/>
  <c r="BC56" i="91"/>
  <c r="E57" i="91"/>
  <c r="F57" i="91"/>
  <c r="G57" i="91"/>
  <c r="H57" i="91"/>
  <c r="I57" i="91"/>
  <c r="J57" i="91"/>
  <c r="K57" i="91"/>
  <c r="L57" i="91"/>
  <c r="M57" i="91"/>
  <c r="N57" i="91"/>
  <c r="O57" i="91"/>
  <c r="P57" i="91"/>
  <c r="Q57" i="91"/>
  <c r="R57" i="91"/>
  <c r="S57" i="91"/>
  <c r="T57" i="91"/>
  <c r="U57" i="91"/>
  <c r="V57" i="91"/>
  <c r="W57" i="91"/>
  <c r="X57" i="91"/>
  <c r="Y57" i="91"/>
  <c r="Z57" i="91"/>
  <c r="AA57" i="91"/>
  <c r="AB57" i="91"/>
  <c r="AC57" i="91"/>
  <c r="AD57" i="91"/>
  <c r="AE57" i="91"/>
  <c r="AF57" i="91"/>
  <c r="AG57" i="91"/>
  <c r="AH57" i="91"/>
  <c r="AI57" i="91"/>
  <c r="AJ57" i="91"/>
  <c r="AK57" i="91"/>
  <c r="AL57" i="91"/>
  <c r="AM57" i="91"/>
  <c r="AN57" i="91"/>
  <c r="AO57" i="91"/>
  <c r="AP57" i="91"/>
  <c r="AQ57" i="91"/>
  <c r="AS57" i="91"/>
  <c r="AT57" i="91"/>
  <c r="AU57" i="91"/>
  <c r="AV57" i="91"/>
  <c r="AW57" i="91"/>
  <c r="AX57" i="91"/>
  <c r="AY57" i="91"/>
  <c r="AZ57" i="91"/>
  <c r="BA57" i="91"/>
  <c r="BB57" i="91"/>
  <c r="BC57" i="91"/>
  <c r="E58" i="91"/>
  <c r="F58" i="91"/>
  <c r="G58" i="91"/>
  <c r="H58" i="91"/>
  <c r="I58" i="91"/>
  <c r="J58" i="91"/>
  <c r="K58" i="91"/>
  <c r="L58" i="91"/>
  <c r="M58" i="91"/>
  <c r="N58" i="91"/>
  <c r="O58" i="91"/>
  <c r="P58" i="91"/>
  <c r="Q58" i="91"/>
  <c r="R58" i="91"/>
  <c r="S58" i="91"/>
  <c r="T58" i="91"/>
  <c r="U58" i="91"/>
  <c r="V58" i="91"/>
  <c r="W58" i="91"/>
  <c r="X58" i="91"/>
  <c r="Y58" i="91"/>
  <c r="Z58" i="91"/>
  <c r="AA58" i="91"/>
  <c r="AB58" i="91"/>
  <c r="AC58" i="91"/>
  <c r="AD58" i="91"/>
  <c r="AE58" i="91"/>
  <c r="AF58" i="91"/>
  <c r="AG58" i="91"/>
  <c r="AH58" i="91"/>
  <c r="AI58" i="91"/>
  <c r="AJ58" i="91"/>
  <c r="AK58" i="91"/>
  <c r="AL58" i="91"/>
  <c r="AM58" i="91"/>
  <c r="AN58" i="91"/>
  <c r="AO58" i="91"/>
  <c r="AP58" i="91"/>
  <c r="AQ58" i="91"/>
  <c r="AR58" i="91"/>
  <c r="AS58" i="91"/>
  <c r="AT58" i="91"/>
  <c r="AU58" i="91"/>
  <c r="AV58" i="91"/>
  <c r="AW58" i="91"/>
  <c r="AY58" i="91"/>
  <c r="AZ58" i="91"/>
  <c r="BA58" i="91"/>
  <c r="BB58" i="91"/>
  <c r="BC58" i="91"/>
  <c r="E59" i="91"/>
  <c r="F59" i="91"/>
  <c r="H59" i="91"/>
  <c r="I59" i="91"/>
  <c r="J59" i="91"/>
  <c r="K59" i="91"/>
  <c r="L59" i="91"/>
  <c r="M59" i="91"/>
  <c r="N59" i="91"/>
  <c r="O59" i="91"/>
  <c r="P59" i="91"/>
  <c r="Q59" i="91"/>
  <c r="R59" i="91"/>
  <c r="S59" i="91"/>
  <c r="T59" i="91"/>
  <c r="U59" i="91"/>
  <c r="V59" i="91"/>
  <c r="W59" i="91"/>
  <c r="X59" i="91"/>
  <c r="Y59" i="91"/>
  <c r="Z59" i="91"/>
  <c r="AA59" i="91"/>
  <c r="AB59" i="91"/>
  <c r="AC59" i="91"/>
  <c r="AD59" i="91"/>
  <c r="AE59" i="91"/>
  <c r="AF59" i="91"/>
  <c r="AG59" i="91"/>
  <c r="AH59" i="91"/>
  <c r="AI59" i="91"/>
  <c r="AJ59" i="91"/>
  <c r="AK59" i="91"/>
  <c r="AL59" i="91"/>
  <c r="AM59" i="91"/>
  <c r="AN59" i="91"/>
  <c r="AO59" i="91"/>
  <c r="AP59" i="91"/>
  <c r="AQ59" i="91"/>
  <c r="AR59" i="91"/>
  <c r="AS59" i="91"/>
  <c r="AT59" i="91"/>
  <c r="AU59" i="91"/>
  <c r="AV59" i="91"/>
  <c r="AX59" i="91"/>
  <c r="AY59" i="91"/>
  <c r="AZ59" i="91"/>
  <c r="BA59" i="91"/>
  <c r="BB59" i="91"/>
  <c r="BC59" i="91"/>
  <c r="E69" i="91"/>
  <c r="F69" i="91"/>
  <c r="G69" i="91"/>
  <c r="H69" i="91"/>
  <c r="I69" i="91"/>
  <c r="J69" i="91"/>
  <c r="K69" i="91"/>
  <c r="L69" i="91"/>
  <c r="M69" i="91"/>
  <c r="N69" i="91"/>
  <c r="O69" i="91"/>
  <c r="P69" i="91"/>
  <c r="Q69" i="91"/>
  <c r="R69" i="91"/>
  <c r="S69" i="91"/>
  <c r="T69" i="91"/>
  <c r="U69" i="91"/>
  <c r="V69" i="91"/>
  <c r="W69" i="91"/>
  <c r="X69" i="91"/>
  <c r="Y69" i="91"/>
  <c r="Z69" i="91"/>
  <c r="AA69" i="91"/>
  <c r="AB69" i="91"/>
  <c r="AC69" i="91"/>
  <c r="AD69" i="91"/>
  <c r="AE69" i="91"/>
  <c r="AF69" i="91"/>
  <c r="AG69" i="91"/>
  <c r="AH69" i="91"/>
  <c r="AI69" i="91"/>
  <c r="AJ69" i="91"/>
  <c r="AK69" i="91"/>
  <c r="AL69" i="91"/>
  <c r="AM69" i="91"/>
  <c r="AN69" i="91"/>
  <c r="AO69" i="91"/>
  <c r="AP69" i="91"/>
  <c r="AQ69" i="91"/>
  <c r="AR69" i="91"/>
  <c r="AS69" i="91"/>
  <c r="AT69" i="91"/>
  <c r="AU69" i="91"/>
  <c r="AV69" i="91"/>
  <c r="AW69" i="91"/>
  <c r="AX69" i="91"/>
  <c r="AY69" i="91"/>
  <c r="AZ69" i="91"/>
  <c r="BA69" i="91"/>
  <c r="BB69" i="91"/>
  <c r="BC69" i="91"/>
  <c r="E70" i="91"/>
  <c r="F70" i="91"/>
  <c r="G70" i="91"/>
  <c r="H70" i="91"/>
  <c r="I70" i="91"/>
  <c r="J70" i="91"/>
  <c r="K70" i="91"/>
  <c r="L70" i="91"/>
  <c r="M70" i="91"/>
  <c r="N70" i="91"/>
  <c r="O70" i="91"/>
  <c r="P70" i="91"/>
  <c r="Q70" i="91"/>
  <c r="R70" i="91"/>
  <c r="S70" i="91"/>
  <c r="T70" i="91"/>
  <c r="U70" i="91"/>
  <c r="V70" i="91"/>
  <c r="W70" i="91"/>
  <c r="X70" i="91"/>
  <c r="Y70" i="91"/>
  <c r="Z70" i="91"/>
  <c r="AA70" i="91"/>
  <c r="AB70" i="91"/>
  <c r="AC70" i="91"/>
  <c r="AD70" i="91"/>
  <c r="AE70" i="91"/>
  <c r="AF70" i="91"/>
  <c r="AG70" i="91"/>
  <c r="AH70" i="91"/>
  <c r="AI70" i="91"/>
  <c r="AJ70" i="91"/>
  <c r="AK70" i="91"/>
  <c r="AL70" i="91"/>
  <c r="AM70" i="91"/>
  <c r="AN70" i="91"/>
  <c r="AO70" i="91"/>
  <c r="AP70" i="91"/>
  <c r="AQ70" i="91"/>
  <c r="AR70" i="91"/>
  <c r="AS70" i="91"/>
  <c r="AT70" i="91"/>
  <c r="AU70" i="91"/>
  <c r="AV70" i="91"/>
  <c r="AW70" i="91"/>
  <c r="AX70" i="91"/>
  <c r="AY70" i="91"/>
  <c r="AZ70" i="91"/>
  <c r="BA70" i="91"/>
  <c r="BB70" i="91"/>
  <c r="BC70" i="91"/>
  <c r="E71" i="91"/>
  <c r="F71" i="91"/>
  <c r="G71" i="91"/>
  <c r="H71" i="91"/>
  <c r="I71" i="91"/>
  <c r="J71" i="91"/>
  <c r="K71" i="91"/>
  <c r="L71" i="91"/>
  <c r="M71" i="91"/>
  <c r="N71" i="91"/>
  <c r="O71" i="91"/>
  <c r="P71" i="91"/>
  <c r="Q71" i="91"/>
  <c r="R71" i="91"/>
  <c r="S71" i="91"/>
  <c r="T71" i="91"/>
  <c r="U71" i="91"/>
  <c r="V71" i="91"/>
  <c r="W71" i="91"/>
  <c r="X71" i="91"/>
  <c r="Y71" i="91"/>
  <c r="Z71" i="91"/>
  <c r="AA71" i="91"/>
  <c r="AB71" i="91"/>
  <c r="AC71" i="91"/>
  <c r="AD71" i="91"/>
  <c r="AE71" i="91"/>
  <c r="AF71" i="91"/>
  <c r="AG71" i="91"/>
  <c r="AI71" i="91"/>
  <c r="AJ71" i="91"/>
  <c r="AK71" i="91"/>
  <c r="AL71" i="91"/>
  <c r="AM71" i="91"/>
  <c r="AN71" i="91"/>
  <c r="AO71" i="91"/>
  <c r="AP71" i="91"/>
  <c r="AQ71" i="91"/>
  <c r="AR71" i="91"/>
  <c r="AS71" i="91"/>
  <c r="AT71" i="91"/>
  <c r="AU71" i="91"/>
  <c r="AV71" i="91"/>
  <c r="AW71" i="91"/>
  <c r="AX71" i="91"/>
  <c r="AY71" i="91"/>
  <c r="AZ71" i="91"/>
  <c r="BA71" i="91"/>
  <c r="BB71" i="91"/>
  <c r="BC71" i="91"/>
  <c r="E72" i="91"/>
  <c r="F72" i="91"/>
  <c r="H72" i="91"/>
  <c r="I72" i="91"/>
  <c r="J72" i="91"/>
  <c r="K72" i="91"/>
  <c r="L72" i="91"/>
  <c r="M72" i="91"/>
  <c r="N72" i="91"/>
  <c r="O72" i="91"/>
  <c r="P72" i="91"/>
  <c r="Q72" i="91"/>
  <c r="T72" i="91"/>
  <c r="V72" i="91"/>
  <c r="Y72" i="91"/>
  <c r="Z72" i="91"/>
  <c r="AA72" i="91"/>
  <c r="AD72" i="91"/>
  <c r="AE72" i="91"/>
  <c r="AH72" i="91"/>
  <c r="AI72" i="91"/>
  <c r="AJ72" i="91"/>
  <c r="AK72" i="91"/>
  <c r="AL72" i="91"/>
  <c r="AM72" i="91"/>
  <c r="AN72" i="91"/>
  <c r="AO72" i="91"/>
  <c r="AR72" i="91"/>
  <c r="AT72" i="91"/>
  <c r="AV72" i="91"/>
  <c r="AW72" i="91"/>
  <c r="AX72" i="91"/>
  <c r="AY72" i="91"/>
  <c r="E73" i="91"/>
  <c r="F73" i="91"/>
  <c r="H73" i="91"/>
  <c r="I73" i="91"/>
  <c r="J73" i="91"/>
  <c r="K73" i="91"/>
  <c r="L73" i="91"/>
  <c r="M73" i="91"/>
  <c r="N73" i="91"/>
  <c r="O73" i="91"/>
  <c r="P73" i="91"/>
  <c r="Q73" i="91"/>
  <c r="R73" i="91"/>
  <c r="T73" i="91"/>
  <c r="U73" i="91"/>
  <c r="V73" i="91"/>
  <c r="W73" i="91"/>
  <c r="X73" i="91"/>
  <c r="Y73" i="91"/>
  <c r="Z73" i="91"/>
  <c r="AA73" i="91"/>
  <c r="AB73" i="91"/>
  <c r="AG73" i="91"/>
  <c r="AH73" i="91"/>
  <c r="AI73" i="91"/>
  <c r="AJ73" i="91"/>
  <c r="AK73" i="91"/>
  <c r="AL73" i="91"/>
  <c r="AM73" i="91"/>
  <c r="AN73" i="91"/>
  <c r="AO73" i="91"/>
  <c r="AR73" i="91"/>
  <c r="AT73" i="91"/>
  <c r="AX73" i="91"/>
  <c r="AY73" i="91"/>
  <c r="AZ73" i="91"/>
  <c r="BA73" i="91"/>
  <c r="BB73" i="91"/>
  <c r="D73" i="91"/>
  <c r="D72" i="91"/>
  <c r="D71" i="91"/>
  <c r="D70" i="91"/>
  <c r="D69" i="91"/>
  <c r="D59" i="91"/>
  <c r="D58" i="91"/>
  <c r="D57" i="91"/>
  <c r="D56" i="91"/>
  <c r="D55" i="91"/>
  <c r="D54" i="91"/>
  <c r="D53" i="91"/>
  <c r="D49" i="91"/>
  <c r="D48" i="91"/>
  <c r="D47" i="91"/>
  <c r="D46" i="91"/>
  <c r="D45" i="91"/>
  <c r="D44" i="91"/>
  <c r="D43" i="91"/>
  <c r="D42" i="91"/>
  <c r="D41" i="91"/>
  <c r="D40" i="91"/>
  <c r="D39" i="91"/>
  <c r="D33" i="91"/>
  <c r="D32" i="91"/>
  <c r="D31" i="91"/>
  <c r="D28" i="91"/>
  <c r="D27" i="91"/>
  <c r="D26" i="91"/>
  <c r="D23" i="91"/>
  <c r="D22" i="91"/>
  <c r="D21" i="91"/>
  <c r="D20" i="91"/>
  <c r="D19" i="91"/>
  <c r="D18" i="91"/>
  <c r="D17" i="91"/>
  <c r="D16" i="91"/>
  <c r="D15" i="91"/>
  <c r="D14" i="91"/>
  <c r="D10" i="91"/>
  <c r="D9" i="91"/>
  <c r="D8" i="91"/>
  <c r="A2" i="91"/>
  <c r="A1" i="91"/>
  <c r="Y11" i="7"/>
  <c r="Y24" i="7"/>
  <c r="Y50" i="7"/>
  <c r="Y61" i="7"/>
  <c r="X24" i="87" l="1"/>
  <c r="X68" i="87" s="1"/>
  <c r="K76" i="87"/>
  <c r="K30" i="87" s="1"/>
  <c r="Y63" i="7"/>
  <c r="N61" i="91"/>
  <c r="T11" i="91"/>
  <c r="AJ11" i="91"/>
  <c r="V50" i="91"/>
  <c r="AZ11" i="91"/>
  <c r="AH61" i="91"/>
  <c r="F50" i="91"/>
  <c r="AL50" i="91"/>
  <c r="C15" i="91"/>
  <c r="C40" i="91"/>
  <c r="C48" i="91"/>
  <c r="AK24" i="91"/>
  <c r="BB61" i="91"/>
  <c r="V61" i="91"/>
  <c r="V63" i="91" s="1"/>
  <c r="H32" i="128" s="1"/>
  <c r="F61" i="91"/>
  <c r="AD50" i="91"/>
  <c r="N50" i="91"/>
  <c r="AH50" i="91"/>
  <c r="AH63" i="91" s="1"/>
  <c r="H50" i="128" s="1"/>
  <c r="AR50" i="91"/>
  <c r="Z50" i="91"/>
  <c r="R50" i="91"/>
  <c r="J50" i="91"/>
  <c r="AW24" i="91"/>
  <c r="E24" i="91"/>
  <c r="Z61" i="91"/>
  <c r="R61" i="91"/>
  <c r="J61" i="91"/>
  <c r="AL61" i="91"/>
  <c r="AB61" i="91"/>
  <c r="X61" i="91"/>
  <c r="T61" i="91"/>
  <c r="P61" i="91"/>
  <c r="L61" i="91"/>
  <c r="H61" i="91"/>
  <c r="AJ61" i="91"/>
  <c r="AV61" i="91"/>
  <c r="AN50" i="91"/>
  <c r="AJ50" i="91"/>
  <c r="AF50" i="91"/>
  <c r="AX50" i="91"/>
  <c r="AB50" i="91"/>
  <c r="X50" i="91"/>
  <c r="X63" i="91" s="1"/>
  <c r="H34" i="128" s="1"/>
  <c r="T50" i="91"/>
  <c r="T63" i="91" s="1"/>
  <c r="H30" i="128" s="1"/>
  <c r="P50" i="91"/>
  <c r="P63" i="91" s="1"/>
  <c r="H26" i="128" s="1"/>
  <c r="L50" i="91"/>
  <c r="L63" i="91" s="1"/>
  <c r="H20" i="128" s="1"/>
  <c r="H50" i="91"/>
  <c r="H63" i="91" s="1"/>
  <c r="H16" i="128" s="1"/>
  <c r="C22" i="91"/>
  <c r="AC24" i="91"/>
  <c r="BA24" i="91"/>
  <c r="AO24" i="91"/>
  <c r="AB63" i="91"/>
  <c r="H40" i="128" s="1"/>
  <c r="C43" i="91"/>
  <c r="C49" i="91"/>
  <c r="D24" i="91"/>
  <c r="E22" i="9"/>
  <c r="K89" i="128" s="1"/>
  <c r="K86" i="128"/>
  <c r="Y68" i="7"/>
  <c r="Y75" i="7" s="1"/>
  <c r="Y76" i="7" s="1"/>
  <c r="Y77" i="7" s="1"/>
  <c r="Y78" i="7" s="1"/>
  <c r="Y80" i="7" s="1"/>
  <c r="AR11" i="91"/>
  <c r="N63" i="91"/>
  <c r="H24" i="128" s="1"/>
  <c r="BA11" i="91"/>
  <c r="AW11" i="91"/>
  <c r="AU11" i="91"/>
  <c r="AS11" i="91"/>
  <c r="AV11" i="91"/>
  <c r="AN11" i="91"/>
  <c r="AF11" i="91"/>
  <c r="X11" i="91"/>
  <c r="P11" i="91"/>
  <c r="AQ11" i="91"/>
  <c r="AO11" i="91"/>
  <c r="AM11" i="91"/>
  <c r="AK11" i="91"/>
  <c r="AI11" i="91"/>
  <c r="AG11" i="91"/>
  <c r="AE11" i="91"/>
  <c r="AC11" i="91"/>
  <c r="Y11" i="91"/>
  <c r="W11" i="91"/>
  <c r="U11" i="91"/>
  <c r="S11" i="91"/>
  <c r="O11" i="91"/>
  <c r="M11" i="91"/>
  <c r="G11" i="91"/>
  <c r="BB11" i="91"/>
  <c r="AX11" i="91"/>
  <c r="AT11" i="91"/>
  <c r="AP11" i="91"/>
  <c r="AL11" i="91"/>
  <c r="AH11" i="91"/>
  <c r="AD11" i="91"/>
  <c r="V11" i="91"/>
  <c r="R11" i="91"/>
  <c r="N11" i="91"/>
  <c r="BA61" i="91"/>
  <c r="AY61" i="91"/>
  <c r="AO61" i="91"/>
  <c r="AI61" i="91"/>
  <c r="AA61" i="91"/>
  <c r="Y61" i="91"/>
  <c r="W61" i="91"/>
  <c r="U61" i="91"/>
  <c r="S61" i="91"/>
  <c r="Q61" i="91"/>
  <c r="O61" i="91"/>
  <c r="M61" i="91"/>
  <c r="K61" i="91"/>
  <c r="I61" i="91"/>
  <c r="E61" i="91"/>
  <c r="AY50" i="91"/>
  <c r="AW50" i="91"/>
  <c r="AO50" i="91"/>
  <c r="AM50" i="91"/>
  <c r="AK50" i="91"/>
  <c r="AI50" i="91"/>
  <c r="AG50" i="91"/>
  <c r="AE50" i="91"/>
  <c r="AA50" i="91"/>
  <c r="Y50" i="91"/>
  <c r="W50" i="91"/>
  <c r="U50" i="91"/>
  <c r="S50" i="91"/>
  <c r="Q50" i="91"/>
  <c r="O50" i="91"/>
  <c r="M50" i="91"/>
  <c r="K50" i="91"/>
  <c r="I50" i="91"/>
  <c r="G50" i="91"/>
  <c r="E50" i="91"/>
  <c r="BB24" i="91"/>
  <c r="AX24" i="91"/>
  <c r="AV24" i="91"/>
  <c r="AT24" i="91"/>
  <c r="AR24" i="91"/>
  <c r="AP24" i="91"/>
  <c r="AN24" i="91"/>
  <c r="AL24" i="91"/>
  <c r="AJ24" i="91"/>
  <c r="AH24" i="91"/>
  <c r="AF24" i="91"/>
  <c r="AD24" i="91"/>
  <c r="AB24" i="91"/>
  <c r="J24" i="91"/>
  <c r="H24" i="91"/>
  <c r="F24" i="91"/>
  <c r="AY24" i="91"/>
  <c r="AU24" i="91"/>
  <c r="AM24" i="91"/>
  <c r="AI24" i="91"/>
  <c r="AE24" i="91"/>
  <c r="K24" i="91"/>
  <c r="G24" i="91"/>
  <c r="C42" i="91"/>
  <c r="D50" i="91"/>
  <c r="C32" i="91"/>
  <c r="D61" i="91"/>
  <c r="D63" i="91" s="1"/>
  <c r="H12" i="128" s="1"/>
  <c r="C8" i="91"/>
  <c r="K77" i="87" l="1"/>
  <c r="K78" i="87" s="1"/>
  <c r="K80" i="87" s="1"/>
  <c r="K29" i="87" s="1"/>
  <c r="K34" i="87" s="1"/>
  <c r="K36" i="87" s="1"/>
  <c r="X75" i="87"/>
  <c r="F63" i="91"/>
  <c r="H14" i="128" s="1"/>
  <c r="AI63" i="91"/>
  <c r="H51" i="128" s="1"/>
  <c r="AJ68" i="91"/>
  <c r="AJ75" i="91" s="1"/>
  <c r="AL63" i="91"/>
  <c r="H54" i="128" s="1"/>
  <c r="K63" i="91"/>
  <c r="H19" i="128" s="1"/>
  <c r="O63" i="91"/>
  <c r="H25" i="128" s="1"/>
  <c r="S63" i="91"/>
  <c r="H29" i="128" s="1"/>
  <c r="W63" i="91"/>
  <c r="H33" i="128" s="1"/>
  <c r="AA63" i="91"/>
  <c r="H39" i="128" s="1"/>
  <c r="J63" i="91"/>
  <c r="H18" i="128" s="1"/>
  <c r="Z63" i="91"/>
  <c r="H38" i="128" s="1"/>
  <c r="R63" i="91"/>
  <c r="H28" i="128" s="1"/>
  <c r="AJ63" i="91"/>
  <c r="H52" i="128" s="1"/>
  <c r="AY63" i="91"/>
  <c r="H69" i="128" s="1"/>
  <c r="AR68" i="91"/>
  <c r="AR75" i="91" s="1"/>
  <c r="AR76" i="91" s="1"/>
  <c r="AR30" i="91" s="1"/>
  <c r="Y29" i="7"/>
  <c r="Y34" i="7" s="1"/>
  <c r="Y36" i="7" s="1"/>
  <c r="AD68" i="91"/>
  <c r="BB68" i="91"/>
  <c r="AE68" i="91"/>
  <c r="AM68" i="91"/>
  <c r="AM75" i="91" s="1"/>
  <c r="AJ76" i="91"/>
  <c r="AJ30" i="91" s="1"/>
  <c r="AN68" i="91"/>
  <c r="AN75" i="91" s="1"/>
  <c r="AW68" i="91"/>
  <c r="BA68" i="91"/>
  <c r="E63" i="91"/>
  <c r="H13" i="128" s="1"/>
  <c r="I63" i="91"/>
  <c r="H17" i="128" s="1"/>
  <c r="M63" i="91"/>
  <c r="H23" i="128" s="1"/>
  <c r="Q63" i="91"/>
  <c r="H27" i="128" s="1"/>
  <c r="U63" i="91"/>
  <c r="H31" i="128" s="1"/>
  <c r="Y63" i="91"/>
  <c r="H35" i="128" s="1"/>
  <c r="AO63" i="91"/>
  <c r="H57" i="128" s="1"/>
  <c r="AH68" i="91"/>
  <c r="AP68" i="91"/>
  <c r="AK68" i="91"/>
  <c r="AK75" i="91" s="1"/>
  <c r="X76" i="87" l="1"/>
  <c r="X30" i="87" s="1"/>
  <c r="AI68" i="87"/>
  <c r="AI75" i="87" s="1"/>
  <c r="AL68" i="87"/>
  <c r="AL75" i="87" s="1"/>
  <c r="C10" i="87"/>
  <c r="AK76" i="91"/>
  <c r="AK30" i="91" s="1"/>
  <c r="AR77" i="91"/>
  <c r="AR78" i="91" s="1"/>
  <c r="AR80" i="91" s="1"/>
  <c r="AR29" i="91" s="1"/>
  <c r="AR34" i="91" s="1"/>
  <c r="AR36" i="91" s="1"/>
  <c r="G62" i="128" s="1"/>
  <c r="AN76" i="91"/>
  <c r="AN30" i="91" s="1"/>
  <c r="AJ77" i="91"/>
  <c r="AJ78" i="91" s="1"/>
  <c r="AM76" i="91"/>
  <c r="AM30" i="91" s="1"/>
  <c r="AY10" i="91" l="1"/>
  <c r="X77" i="87"/>
  <c r="X78" i="87" s="1"/>
  <c r="X80" i="87" s="1"/>
  <c r="X29" i="87" s="1"/>
  <c r="X34" i="87" s="1"/>
  <c r="X36" i="87" s="1"/>
  <c r="AL76" i="87"/>
  <c r="AL30" i="87" s="1"/>
  <c r="C28" i="87"/>
  <c r="AI76" i="87"/>
  <c r="AI30" i="87" s="1"/>
  <c r="AM77" i="91"/>
  <c r="AM78" i="91" s="1"/>
  <c r="AM80" i="91" s="1"/>
  <c r="AM29" i="91" s="1"/>
  <c r="AN77" i="91"/>
  <c r="AN78" i="91" s="1"/>
  <c r="AN80" i="91" s="1"/>
  <c r="AN29" i="91" s="1"/>
  <c r="AK77" i="91"/>
  <c r="AK78" i="91" s="1"/>
  <c r="AK80" i="91" s="1"/>
  <c r="AK29" i="91" s="1"/>
  <c r="AK34" i="91" s="1"/>
  <c r="AK36" i="91" s="1"/>
  <c r="G53" i="128" s="1"/>
  <c r="AI77" i="87" l="1"/>
  <c r="AI78" i="87" s="1"/>
  <c r="AI80" i="87" s="1"/>
  <c r="AI29" i="87" s="1"/>
  <c r="AI34" i="87" s="1"/>
  <c r="AI36" i="87" s="1"/>
  <c r="AL77" i="87"/>
  <c r="AL78" i="87" s="1"/>
  <c r="AL80" i="87" s="1"/>
  <c r="AL29" i="87" s="1"/>
  <c r="AL34" i="87" s="1"/>
  <c r="AL36" i="87" s="1"/>
  <c r="F285" i="126"/>
  <c r="G285" i="126" s="1"/>
  <c r="F284" i="126"/>
  <c r="G284" i="126" s="1"/>
  <c r="F283" i="126"/>
  <c r="G283" i="126" s="1"/>
  <c r="F282" i="126"/>
  <c r="G282" i="126" s="1"/>
  <c r="F281" i="126"/>
  <c r="G281" i="126" s="1"/>
  <c r="F280" i="126"/>
  <c r="G280" i="126" s="1"/>
  <c r="F279" i="126"/>
  <c r="G279" i="126" s="1"/>
  <c r="F278" i="126"/>
  <c r="G278" i="126" s="1"/>
  <c r="F277" i="126"/>
  <c r="G277" i="126" s="1"/>
  <c r="F276" i="126"/>
  <c r="G276" i="126" s="1"/>
  <c r="F275" i="126"/>
  <c r="G275" i="126" s="1"/>
  <c r="F274" i="126"/>
  <c r="G274" i="126" s="1"/>
  <c r="F273" i="126"/>
  <c r="G273" i="126" s="1"/>
  <c r="F272" i="126"/>
  <c r="G272" i="126" s="1"/>
  <c r="F271" i="126"/>
  <c r="G271" i="126" s="1"/>
  <c r="F270" i="126"/>
  <c r="G270" i="126" s="1"/>
  <c r="F269" i="126"/>
  <c r="G269" i="126" s="1"/>
  <c r="F268" i="126"/>
  <c r="G268" i="126" s="1"/>
  <c r="F267" i="126"/>
  <c r="G267" i="126" s="1"/>
  <c r="F266" i="126"/>
  <c r="G266" i="126" s="1"/>
  <c r="F265" i="126"/>
  <c r="G265" i="126" s="1"/>
  <c r="F264" i="126"/>
  <c r="G264" i="126" s="1"/>
  <c r="F263" i="126"/>
  <c r="G263" i="126" s="1"/>
  <c r="F262" i="126"/>
  <c r="G262" i="126" s="1"/>
  <c r="F261" i="126"/>
  <c r="G261" i="126" s="1"/>
  <c r="F260" i="126"/>
  <c r="G260" i="126" s="1"/>
  <c r="F259" i="126"/>
  <c r="G259" i="126" s="1"/>
  <c r="F258" i="126"/>
  <c r="G258" i="126" s="1"/>
  <c r="F257" i="126"/>
  <c r="G257" i="126" s="1"/>
  <c r="F256" i="126"/>
  <c r="G256" i="126" s="1"/>
  <c r="F255" i="126"/>
  <c r="G255" i="126" s="1"/>
  <c r="F254" i="126"/>
  <c r="G254" i="126" s="1"/>
  <c r="F253" i="126"/>
  <c r="G253" i="126" s="1"/>
  <c r="F252" i="126"/>
  <c r="G252" i="126" s="1"/>
  <c r="F251" i="126"/>
  <c r="G251" i="126" s="1"/>
  <c r="F250" i="126"/>
  <c r="G250" i="126" s="1"/>
  <c r="F249" i="126"/>
  <c r="G249" i="126" s="1"/>
  <c r="F248" i="126"/>
  <c r="G248" i="126" s="1"/>
  <c r="F247" i="126"/>
  <c r="G247" i="126" s="1"/>
  <c r="F246" i="126"/>
  <c r="G246" i="126" s="1"/>
  <c r="F245" i="126"/>
  <c r="G245" i="126" s="1"/>
  <c r="F244" i="126"/>
  <c r="G244" i="126" s="1"/>
  <c r="F243" i="126"/>
  <c r="G243" i="126" s="1"/>
  <c r="F242" i="126"/>
  <c r="G242" i="126" s="1"/>
  <c r="F241" i="126"/>
  <c r="G241" i="126" s="1"/>
  <c r="F240" i="126"/>
  <c r="G240" i="126" s="1"/>
  <c r="F239" i="126"/>
  <c r="G239" i="126" s="1"/>
  <c r="F238" i="126"/>
  <c r="G238" i="126" s="1"/>
  <c r="F237" i="126"/>
  <c r="G237" i="126" s="1"/>
  <c r="F236" i="126"/>
  <c r="G236" i="126" s="1"/>
  <c r="F235" i="126"/>
  <c r="G235" i="126" s="1"/>
  <c r="F234" i="126"/>
  <c r="G234" i="126" s="1"/>
  <c r="F233" i="126"/>
  <c r="G233" i="126" s="1"/>
  <c r="F232" i="126"/>
  <c r="G232" i="126" s="1"/>
  <c r="F231" i="126"/>
  <c r="G231" i="126" s="1"/>
  <c r="F230" i="126"/>
  <c r="G230" i="126" s="1"/>
  <c r="F229" i="126"/>
  <c r="G229" i="126" s="1"/>
  <c r="F228" i="126"/>
  <c r="G228" i="126" s="1"/>
  <c r="F227" i="126"/>
  <c r="G227" i="126" s="1"/>
  <c r="F226" i="126"/>
  <c r="G226" i="126" s="1"/>
  <c r="F225" i="126"/>
  <c r="G225" i="126" s="1"/>
  <c r="F224" i="126"/>
  <c r="G224" i="126" s="1"/>
  <c r="F223" i="126"/>
  <c r="G223" i="126" s="1"/>
  <c r="F222" i="126"/>
  <c r="G222" i="126" s="1"/>
  <c r="F221" i="126"/>
  <c r="G221" i="126" s="1"/>
  <c r="F220" i="126"/>
  <c r="G220" i="126" s="1"/>
  <c r="F219" i="126"/>
  <c r="G219" i="126" s="1"/>
  <c r="F218" i="126"/>
  <c r="G218" i="126" s="1"/>
  <c r="F217" i="126"/>
  <c r="G217" i="126" s="1"/>
  <c r="F216" i="126"/>
  <c r="G216" i="126" s="1"/>
  <c r="F215" i="126"/>
  <c r="G215" i="126" s="1"/>
  <c r="F214" i="126"/>
  <c r="G214" i="126" s="1"/>
  <c r="F213" i="126"/>
  <c r="G213" i="126" s="1"/>
  <c r="F212" i="126"/>
  <c r="G212" i="126" s="1"/>
  <c r="F211" i="126"/>
  <c r="G211" i="126" s="1"/>
  <c r="F210" i="126"/>
  <c r="G210" i="126" s="1"/>
  <c r="F209" i="126"/>
  <c r="G209" i="126" s="1"/>
  <c r="F208" i="126"/>
  <c r="G208" i="126" s="1"/>
  <c r="F207" i="126"/>
  <c r="G207" i="126" s="1"/>
  <c r="F206" i="126"/>
  <c r="G206" i="126" s="1"/>
  <c r="F205" i="126"/>
  <c r="G205" i="126" s="1"/>
  <c r="F204" i="126"/>
  <c r="G204" i="126" s="1"/>
  <c r="F203" i="126"/>
  <c r="G203" i="126" s="1"/>
  <c r="F202" i="126"/>
  <c r="G202" i="126" s="1"/>
  <c r="F201" i="126"/>
  <c r="G201" i="126" s="1"/>
  <c r="F200" i="126"/>
  <c r="G200" i="126" s="1"/>
  <c r="F199" i="126"/>
  <c r="G199" i="126" s="1"/>
  <c r="F198" i="126"/>
  <c r="G198" i="126" s="1"/>
  <c r="F197" i="126"/>
  <c r="G197" i="126" s="1"/>
  <c r="F196" i="126"/>
  <c r="G196" i="126" s="1"/>
  <c r="F195" i="126"/>
  <c r="G195" i="126" s="1"/>
  <c r="F194" i="126"/>
  <c r="G194" i="126" s="1"/>
  <c r="F193" i="126"/>
  <c r="G193" i="126" s="1"/>
  <c r="F192" i="126"/>
  <c r="G192" i="126" s="1"/>
  <c r="F191" i="126"/>
  <c r="G191" i="126" s="1"/>
  <c r="F190" i="126"/>
  <c r="G190" i="126" s="1"/>
  <c r="F189" i="126"/>
  <c r="G189" i="126" s="1"/>
  <c r="F188" i="126"/>
  <c r="G188" i="126" s="1"/>
  <c r="F187" i="126"/>
  <c r="G187" i="126" s="1"/>
  <c r="F186" i="126"/>
  <c r="G186" i="126" s="1"/>
  <c r="F185" i="126"/>
  <c r="G185" i="126" s="1"/>
  <c r="F184" i="126"/>
  <c r="G184" i="126" s="1"/>
  <c r="F183" i="126"/>
  <c r="G183" i="126" s="1"/>
  <c r="F182" i="126"/>
  <c r="G182" i="126" s="1"/>
  <c r="F181" i="126"/>
  <c r="G181" i="126" s="1"/>
  <c r="F180" i="126"/>
  <c r="G180" i="126" s="1"/>
  <c r="F179" i="126"/>
  <c r="G179" i="126" s="1"/>
  <c r="F178" i="126"/>
  <c r="G178" i="126" s="1"/>
  <c r="F177" i="126"/>
  <c r="G177" i="126" s="1"/>
  <c r="F176" i="126"/>
  <c r="G176" i="126" s="1"/>
  <c r="F175" i="126"/>
  <c r="F174" i="126"/>
  <c r="G174" i="126" s="1"/>
  <c r="F173" i="126"/>
  <c r="G173" i="126" s="1"/>
  <c r="F172" i="126"/>
  <c r="F171" i="126"/>
  <c r="G171" i="126" s="1"/>
  <c r="F170" i="126"/>
  <c r="G170" i="126" s="1"/>
  <c r="F169" i="126"/>
  <c r="G169" i="126" s="1"/>
  <c r="F168" i="126"/>
  <c r="G168" i="126" s="1"/>
  <c r="F167" i="126"/>
  <c r="G167" i="126" s="1"/>
  <c r="F166" i="126"/>
  <c r="G166" i="126" s="1"/>
  <c r="F165" i="126"/>
  <c r="G165" i="126" s="1"/>
  <c r="F164" i="126"/>
  <c r="G164" i="126" s="1"/>
  <c r="F163" i="126"/>
  <c r="G163" i="126" s="1"/>
  <c r="F162" i="126"/>
  <c r="G162" i="126" s="1"/>
  <c r="F161" i="126"/>
  <c r="G161" i="126" s="1"/>
  <c r="F160" i="126"/>
  <c r="G160" i="126" s="1"/>
  <c r="F159" i="126"/>
  <c r="G159" i="126" s="1"/>
  <c r="F158" i="126"/>
  <c r="G158" i="126" s="1"/>
  <c r="F157" i="126"/>
  <c r="G157" i="126" s="1"/>
  <c r="F156" i="126"/>
  <c r="G156" i="126" s="1"/>
  <c r="F155" i="126"/>
  <c r="G155" i="126" s="1"/>
  <c r="F154" i="126"/>
  <c r="G154" i="126" s="1"/>
  <c r="F153" i="126"/>
  <c r="G153" i="126" s="1"/>
  <c r="F152" i="126"/>
  <c r="G152" i="126" s="1"/>
  <c r="F151" i="126"/>
  <c r="G151" i="126" s="1"/>
  <c r="F150" i="126"/>
  <c r="G150" i="126" s="1"/>
  <c r="F149" i="126"/>
  <c r="G149" i="126" s="1"/>
  <c r="F148" i="126"/>
  <c r="G148" i="126" s="1"/>
  <c r="F147" i="126"/>
  <c r="G147" i="126" s="1"/>
  <c r="F146" i="126"/>
  <c r="G146" i="126" s="1"/>
  <c r="F145" i="126"/>
  <c r="G145" i="126" s="1"/>
  <c r="F144" i="126"/>
  <c r="G144" i="126" s="1"/>
  <c r="F143" i="126"/>
  <c r="G143" i="126" s="1"/>
  <c r="F142" i="126"/>
  <c r="G142" i="126" s="1"/>
  <c r="F141" i="126"/>
  <c r="G141" i="126" s="1"/>
  <c r="F140" i="126"/>
  <c r="G140" i="126" s="1"/>
  <c r="F139" i="126"/>
  <c r="G139" i="126" s="1"/>
  <c r="F138" i="126"/>
  <c r="G138" i="126" s="1"/>
  <c r="F137" i="126"/>
  <c r="G137" i="126" s="1"/>
  <c r="F136" i="126"/>
  <c r="G136" i="126" s="1"/>
  <c r="F135" i="126"/>
  <c r="G135" i="126" s="1"/>
  <c r="F134" i="126"/>
  <c r="G134" i="126" s="1"/>
  <c r="F133" i="126"/>
  <c r="G133" i="126" s="1"/>
  <c r="F132" i="126"/>
  <c r="G132" i="126" s="1"/>
  <c r="F131" i="126"/>
  <c r="G131" i="126" s="1"/>
  <c r="F130" i="126"/>
  <c r="G130" i="126" s="1"/>
  <c r="F129" i="126"/>
  <c r="G129" i="126" s="1"/>
  <c r="F128" i="126"/>
  <c r="G128" i="126" s="1"/>
  <c r="F127" i="126"/>
  <c r="G127" i="126" s="1"/>
  <c r="F126" i="126"/>
  <c r="G126" i="126" s="1"/>
  <c r="F125" i="126"/>
  <c r="G125" i="126" s="1"/>
  <c r="F124" i="126"/>
  <c r="G124" i="126" s="1"/>
  <c r="F123" i="126"/>
  <c r="G123" i="126" s="1"/>
  <c r="F122" i="126"/>
  <c r="G122" i="126" s="1"/>
  <c r="F121" i="126"/>
  <c r="G121" i="126" s="1"/>
  <c r="F120" i="126"/>
  <c r="G120" i="126" s="1"/>
  <c r="F119" i="126"/>
  <c r="G119" i="126" s="1"/>
  <c r="F118" i="126"/>
  <c r="G118" i="126" s="1"/>
  <c r="F117" i="126"/>
  <c r="G117" i="126" s="1"/>
  <c r="F116" i="126"/>
  <c r="G116" i="126" s="1"/>
  <c r="F115" i="126"/>
  <c r="G115" i="126" s="1"/>
  <c r="F114" i="126"/>
  <c r="G114" i="126" s="1"/>
  <c r="F113" i="126"/>
  <c r="G113" i="126" s="1"/>
  <c r="F112" i="126"/>
  <c r="G112" i="126" s="1"/>
  <c r="F111" i="126"/>
  <c r="G111" i="126" s="1"/>
  <c r="F110" i="126"/>
  <c r="G110" i="126" s="1"/>
  <c r="F109" i="126"/>
  <c r="G109" i="126" s="1"/>
  <c r="F108" i="126"/>
  <c r="G108" i="126" s="1"/>
  <c r="F107" i="126"/>
  <c r="G107" i="126" s="1"/>
  <c r="F106" i="126"/>
  <c r="G106" i="126" s="1"/>
  <c r="F105" i="126"/>
  <c r="G105" i="126" s="1"/>
  <c r="F104" i="126"/>
  <c r="G104" i="126" s="1"/>
  <c r="F103" i="126"/>
  <c r="G103" i="126" s="1"/>
  <c r="F102" i="126"/>
  <c r="G102" i="126" s="1"/>
  <c r="F101" i="126"/>
  <c r="G101" i="126" s="1"/>
  <c r="F100" i="126"/>
  <c r="G100" i="126" s="1"/>
  <c r="F99" i="126"/>
  <c r="G99" i="126" s="1"/>
  <c r="F98" i="126"/>
  <c r="G98" i="126" s="1"/>
  <c r="F97" i="126"/>
  <c r="G97" i="126" s="1"/>
  <c r="F96" i="126"/>
  <c r="G96" i="126" s="1"/>
  <c r="F95" i="126"/>
  <c r="G95" i="126" s="1"/>
  <c r="F94" i="126"/>
  <c r="G94" i="126" s="1"/>
  <c r="F93" i="126"/>
  <c r="G93" i="126" s="1"/>
  <c r="F92" i="126"/>
  <c r="G92" i="126" s="1"/>
  <c r="F91" i="126"/>
  <c r="G91" i="126" s="1"/>
  <c r="F90" i="126"/>
  <c r="G90" i="126" s="1"/>
  <c r="F89" i="126"/>
  <c r="G89" i="126" s="1"/>
  <c r="F88" i="126"/>
  <c r="G88" i="126" s="1"/>
  <c r="F87" i="126"/>
  <c r="G87" i="126" s="1"/>
  <c r="F86" i="126"/>
  <c r="G86" i="126" s="1"/>
  <c r="F85" i="126"/>
  <c r="G85" i="126" s="1"/>
  <c r="F84" i="126"/>
  <c r="G84" i="126" s="1"/>
  <c r="D20" i="50" l="1"/>
  <c r="AA23" i="91" l="1"/>
  <c r="AA21" i="91"/>
  <c r="G26" i="55" l="1"/>
  <c r="C12" i="9"/>
  <c r="D89" i="128" s="1"/>
  <c r="E9" i="9"/>
  <c r="F86" i="128" s="1"/>
  <c r="E10" i="9"/>
  <c r="F87" i="128" s="1"/>
  <c r="E11" i="9"/>
  <c r="F88" i="128" s="1"/>
  <c r="E8" i="9"/>
  <c r="F85" i="128" s="1"/>
  <c r="J85" i="128" l="1"/>
  <c r="J88" i="128"/>
  <c r="J86" i="128"/>
  <c r="J87" i="128"/>
  <c r="BC79" i="91"/>
  <c r="C106" i="132" l="1"/>
  <c r="K41" i="83"/>
  <c r="K42" i="83"/>
  <c r="C90" i="132"/>
  <c r="C74" i="132"/>
  <c r="F105" i="132"/>
  <c r="G105" i="132" s="1"/>
  <c r="F104" i="132"/>
  <c r="G104" i="132" s="1"/>
  <c r="F103" i="132"/>
  <c r="G103" i="132" s="1"/>
  <c r="F102" i="132"/>
  <c r="G102" i="132" s="1"/>
  <c r="F101" i="132"/>
  <c r="G101" i="132" s="1"/>
  <c r="F100" i="132"/>
  <c r="G100" i="132" s="1"/>
  <c r="F99" i="132"/>
  <c r="G99" i="132" s="1"/>
  <c r="F98" i="132"/>
  <c r="F97" i="132"/>
  <c r="F96" i="132"/>
  <c r="G96" i="132" s="1"/>
  <c r="F95" i="132"/>
  <c r="G95" i="132" s="1"/>
  <c r="F94" i="132"/>
  <c r="G94" i="132" s="1"/>
  <c r="F93" i="132"/>
  <c r="G93" i="132" s="1"/>
  <c r="F92" i="132"/>
  <c r="G92" i="132" s="1"/>
  <c r="G91" i="132"/>
  <c r="F89" i="132"/>
  <c r="G89" i="132" s="1"/>
  <c r="F88" i="132"/>
  <c r="G88" i="132" s="1"/>
  <c r="F87" i="132"/>
  <c r="G87" i="132" s="1"/>
  <c r="F86" i="132"/>
  <c r="G86" i="132" s="1"/>
  <c r="F85" i="132"/>
  <c r="G85" i="132" s="1"/>
  <c r="F84" i="132"/>
  <c r="G84" i="132" s="1"/>
  <c r="F83" i="132"/>
  <c r="G83" i="132" s="1"/>
  <c r="F82" i="132"/>
  <c r="F81" i="132"/>
  <c r="F80" i="132"/>
  <c r="G80" i="132" s="1"/>
  <c r="F79" i="132"/>
  <c r="G79" i="132" s="1"/>
  <c r="F78" i="132"/>
  <c r="G78" i="132" s="1"/>
  <c r="F77" i="132"/>
  <c r="G77" i="132" s="1"/>
  <c r="F76" i="132"/>
  <c r="G76" i="132" s="1"/>
  <c r="F73" i="132"/>
  <c r="G73" i="132" s="1"/>
  <c r="F72" i="132"/>
  <c r="G72" i="132" s="1"/>
  <c r="F71" i="132"/>
  <c r="G71" i="132" s="1"/>
  <c r="F70" i="132"/>
  <c r="G70" i="132" s="1"/>
  <c r="F69" i="132"/>
  <c r="G69" i="132" s="1"/>
  <c r="F68" i="132"/>
  <c r="G68" i="132" s="1"/>
  <c r="F67" i="132"/>
  <c r="G67" i="132" s="1"/>
  <c r="F66" i="132"/>
  <c r="F65" i="132"/>
  <c r="F64" i="132"/>
  <c r="G64" i="132" s="1"/>
  <c r="F63" i="132"/>
  <c r="G63" i="132" s="1"/>
  <c r="F62" i="132"/>
  <c r="G62" i="132" s="1"/>
  <c r="F61" i="132"/>
  <c r="G61" i="132" s="1"/>
  <c r="F60" i="132"/>
  <c r="G60" i="132" s="1"/>
  <c r="C58" i="132"/>
  <c r="F51" i="132"/>
  <c r="G51" i="132" s="1"/>
  <c r="F16" i="132"/>
  <c r="G16" i="132" s="1"/>
  <c r="F20" i="132"/>
  <c r="G20" i="132" s="1"/>
  <c r="F23" i="132"/>
  <c r="G23" i="132" s="1"/>
  <c r="F24" i="132"/>
  <c r="G24" i="132" s="1"/>
  <c r="AG50" i="7"/>
  <c r="AG11" i="7"/>
  <c r="AE11" i="7"/>
  <c r="F96" i="115"/>
  <c r="G96" i="115" s="1"/>
  <c r="F97" i="115"/>
  <c r="G97" i="115" s="1"/>
  <c r="F98" i="115"/>
  <c r="G98" i="115" s="1"/>
  <c r="F99" i="115"/>
  <c r="G99" i="115" s="1"/>
  <c r="F100" i="115"/>
  <c r="G100" i="115" s="1"/>
  <c r="F101" i="115"/>
  <c r="G101" i="115" s="1"/>
  <c r="F102" i="115"/>
  <c r="G102" i="115" s="1"/>
  <c r="F103" i="115"/>
  <c r="G103" i="115" s="1"/>
  <c r="F104" i="115"/>
  <c r="G104" i="115" s="1"/>
  <c r="F105" i="115"/>
  <c r="F106" i="115"/>
  <c r="F107" i="115"/>
  <c r="G107" i="115" s="1"/>
  <c r="F108" i="115"/>
  <c r="F109" i="115"/>
  <c r="G109" i="115" s="1"/>
  <c r="F110" i="115"/>
  <c r="F111" i="115"/>
  <c r="G111" i="115" s="1"/>
  <c r="F112" i="115"/>
  <c r="G112" i="115" s="1"/>
  <c r="F113" i="115"/>
  <c r="G113" i="115" s="1"/>
  <c r="F114" i="115"/>
  <c r="G114" i="115" s="1"/>
  <c r="F115" i="115"/>
  <c r="G115" i="115" s="1"/>
  <c r="F116" i="115"/>
  <c r="F117" i="115"/>
  <c r="G117" i="115" s="1"/>
  <c r="F118" i="115"/>
  <c r="G118" i="115" s="1"/>
  <c r="F119" i="115"/>
  <c r="F120" i="115"/>
  <c r="F121" i="115"/>
  <c r="F122" i="115"/>
  <c r="F123" i="115"/>
  <c r="F124" i="115"/>
  <c r="F125" i="115"/>
  <c r="F126" i="115"/>
  <c r="F127" i="115"/>
  <c r="F128" i="115"/>
  <c r="F129" i="115"/>
  <c r="F130" i="115"/>
  <c r="F131" i="115"/>
  <c r="G131" i="115" s="1"/>
  <c r="F132" i="115"/>
  <c r="G132" i="115" s="1"/>
  <c r="AE54" i="7" s="1"/>
  <c r="AE54" i="91" s="1"/>
  <c r="F133" i="115"/>
  <c r="G133" i="115" s="1"/>
  <c r="F134" i="115"/>
  <c r="F135" i="115"/>
  <c r="F136" i="115"/>
  <c r="F137" i="115"/>
  <c r="F138" i="115"/>
  <c r="F139" i="115"/>
  <c r="F140" i="115"/>
  <c r="F141" i="115"/>
  <c r="F142" i="115"/>
  <c r="F143" i="115"/>
  <c r="F144" i="115"/>
  <c r="F145" i="115"/>
  <c r="F146" i="115"/>
  <c r="F147" i="115"/>
  <c r="F148" i="115"/>
  <c r="G148" i="115" s="1"/>
  <c r="D149" i="115"/>
  <c r="G106" i="132" l="1"/>
  <c r="AG55" i="7" s="1"/>
  <c r="AG55" i="91"/>
  <c r="AG61" i="91" s="1"/>
  <c r="AG63" i="91" s="1"/>
  <c r="H47" i="128" s="1"/>
  <c r="AG61" i="7"/>
  <c r="AG63" i="7" s="1"/>
  <c r="G90" i="132"/>
  <c r="AG31" i="7" s="1"/>
  <c r="AG31" i="91" s="1"/>
  <c r="G74" i="132"/>
  <c r="AG72" i="7" s="1"/>
  <c r="AG72" i="91" s="1"/>
  <c r="A1" i="115" l="1"/>
  <c r="A2" i="115"/>
  <c r="D229" i="114" l="1"/>
  <c r="D197" i="114"/>
  <c r="D187" i="114"/>
  <c r="D174" i="114"/>
  <c r="D138" i="114"/>
  <c r="D98" i="114"/>
  <c r="D69" i="114"/>
  <c r="D47" i="114"/>
  <c r="F10" i="40"/>
  <c r="X20" i="91" s="1"/>
  <c r="X24" i="91" s="1"/>
  <c r="X68" i="91" s="1"/>
  <c r="F228" i="114"/>
  <c r="B228" i="114"/>
  <c r="F227" i="114"/>
  <c r="B227" i="114"/>
  <c r="F226" i="114"/>
  <c r="B226" i="114"/>
  <c r="F225" i="114"/>
  <c r="B225" i="114"/>
  <c r="F224" i="114"/>
  <c r="B224" i="114"/>
  <c r="F223" i="114"/>
  <c r="B223" i="114"/>
  <c r="F222" i="114"/>
  <c r="B222" i="114"/>
  <c r="F221" i="114"/>
  <c r="B221" i="114"/>
  <c r="F220" i="114"/>
  <c r="B220" i="114"/>
  <c r="F219" i="114"/>
  <c r="B219" i="114"/>
  <c r="F218" i="114"/>
  <c r="B218" i="114"/>
  <c r="F217" i="114"/>
  <c r="B217" i="114"/>
  <c r="F216" i="114"/>
  <c r="B216" i="114"/>
  <c r="F215" i="114"/>
  <c r="B215" i="114"/>
  <c r="F214" i="114"/>
  <c r="B214" i="114"/>
  <c r="F213" i="114"/>
  <c r="B213" i="114"/>
  <c r="F212" i="114"/>
  <c r="B212" i="114"/>
  <c r="F211" i="114"/>
  <c r="B211" i="114"/>
  <c r="F210" i="114"/>
  <c r="B210" i="114"/>
  <c r="F209" i="114"/>
  <c r="B209" i="114"/>
  <c r="F208" i="114"/>
  <c r="B208" i="114"/>
  <c r="F207" i="114"/>
  <c r="B207" i="114"/>
  <c r="F206" i="114"/>
  <c r="B206" i="114"/>
  <c r="F205" i="114"/>
  <c r="B205" i="114"/>
  <c r="F204" i="114"/>
  <c r="B204" i="114"/>
  <c r="F203" i="114"/>
  <c r="B203" i="114"/>
  <c r="F202" i="114"/>
  <c r="B202" i="114"/>
  <c r="F201" i="114"/>
  <c r="B201" i="114"/>
  <c r="F200" i="114"/>
  <c r="B200" i="114"/>
  <c r="F199" i="114"/>
  <c r="B199" i="114"/>
  <c r="F196" i="114"/>
  <c r="B196" i="114"/>
  <c r="F195" i="114"/>
  <c r="B195" i="114"/>
  <c r="F194" i="114"/>
  <c r="B194" i="114"/>
  <c r="F193" i="114"/>
  <c r="B193" i="114"/>
  <c r="F192" i="114"/>
  <c r="B192" i="114"/>
  <c r="F191" i="114"/>
  <c r="B191" i="114"/>
  <c r="F190" i="114"/>
  <c r="B190" i="114"/>
  <c r="F189" i="114"/>
  <c r="B189" i="114"/>
  <c r="F186" i="114"/>
  <c r="B186" i="114"/>
  <c r="F185" i="114"/>
  <c r="B185" i="114"/>
  <c r="F184" i="114"/>
  <c r="B184" i="114"/>
  <c r="F183" i="114"/>
  <c r="B183" i="114"/>
  <c r="F182" i="114"/>
  <c r="B182" i="114"/>
  <c r="F181" i="114"/>
  <c r="B181" i="114"/>
  <c r="F180" i="114"/>
  <c r="B180" i="114"/>
  <c r="F179" i="114"/>
  <c r="B179" i="114"/>
  <c r="F178" i="114"/>
  <c r="B178" i="114"/>
  <c r="F177" i="114"/>
  <c r="B177" i="114"/>
  <c r="F176" i="114"/>
  <c r="B176" i="114"/>
  <c r="F173" i="114"/>
  <c r="B173" i="114"/>
  <c r="F172" i="114"/>
  <c r="B172" i="114"/>
  <c r="F171" i="114"/>
  <c r="B171" i="114"/>
  <c r="F170" i="114"/>
  <c r="B170" i="114"/>
  <c r="F169" i="114"/>
  <c r="B169" i="114"/>
  <c r="F168" i="114"/>
  <c r="B168" i="114"/>
  <c r="F167" i="114"/>
  <c r="B167" i="114"/>
  <c r="F166" i="114"/>
  <c r="B166" i="114"/>
  <c r="F165" i="114"/>
  <c r="B165" i="114"/>
  <c r="F164" i="114"/>
  <c r="B164" i="114"/>
  <c r="F163" i="114"/>
  <c r="B163" i="114"/>
  <c r="F162" i="114"/>
  <c r="B162" i="114"/>
  <c r="F161" i="114"/>
  <c r="B161" i="114"/>
  <c r="F160" i="114"/>
  <c r="B160" i="114"/>
  <c r="F159" i="114"/>
  <c r="B159" i="114"/>
  <c r="F158" i="114"/>
  <c r="B158" i="114"/>
  <c r="F157" i="114"/>
  <c r="B157" i="114"/>
  <c r="F156" i="114"/>
  <c r="B156" i="114"/>
  <c r="F155" i="114"/>
  <c r="B155" i="114"/>
  <c r="F154" i="114"/>
  <c r="B154" i="114"/>
  <c r="F153" i="114"/>
  <c r="B153" i="114"/>
  <c r="F152" i="114"/>
  <c r="B152" i="114"/>
  <c r="F151" i="114"/>
  <c r="B151" i="114"/>
  <c r="F150" i="114"/>
  <c r="B150" i="114"/>
  <c r="F149" i="114"/>
  <c r="B149" i="114"/>
  <c r="F148" i="114"/>
  <c r="B148" i="114"/>
  <c r="F147" i="114"/>
  <c r="B147" i="114"/>
  <c r="F146" i="114"/>
  <c r="B146" i="114"/>
  <c r="F145" i="114"/>
  <c r="B145" i="114"/>
  <c r="F144" i="114"/>
  <c r="B144" i="114"/>
  <c r="F143" i="114"/>
  <c r="B143" i="114"/>
  <c r="F142" i="114"/>
  <c r="B142" i="114"/>
  <c r="F141" i="114"/>
  <c r="B141" i="114"/>
  <c r="F140" i="114"/>
  <c r="B140" i="114"/>
  <c r="F137" i="114"/>
  <c r="B137" i="114"/>
  <c r="F136" i="114"/>
  <c r="B136" i="114"/>
  <c r="F135" i="114"/>
  <c r="B135" i="114"/>
  <c r="F134" i="114"/>
  <c r="B134" i="114"/>
  <c r="F133" i="114"/>
  <c r="B133" i="114"/>
  <c r="F132" i="114"/>
  <c r="B132" i="114"/>
  <c r="F131" i="114"/>
  <c r="B131" i="114"/>
  <c r="F130" i="114"/>
  <c r="B130" i="114"/>
  <c r="F129" i="114"/>
  <c r="B129" i="114"/>
  <c r="F128" i="114"/>
  <c r="B128" i="114"/>
  <c r="F127" i="114"/>
  <c r="B127" i="114"/>
  <c r="F126" i="114"/>
  <c r="B126" i="114"/>
  <c r="F125" i="114"/>
  <c r="B125" i="114"/>
  <c r="F124" i="114"/>
  <c r="B124" i="114"/>
  <c r="F123" i="114"/>
  <c r="B123" i="114"/>
  <c r="F122" i="114"/>
  <c r="B122" i="114"/>
  <c r="F121" i="114"/>
  <c r="B121" i="114"/>
  <c r="F120" i="114"/>
  <c r="B120" i="114"/>
  <c r="F119" i="114"/>
  <c r="B119" i="114"/>
  <c r="F118" i="114"/>
  <c r="B118" i="114"/>
  <c r="F117" i="114"/>
  <c r="B117" i="114"/>
  <c r="F116" i="114"/>
  <c r="B116" i="114"/>
  <c r="F115" i="114"/>
  <c r="B115" i="114"/>
  <c r="F114" i="114"/>
  <c r="B114" i="114"/>
  <c r="F113" i="114"/>
  <c r="B113" i="114"/>
  <c r="F112" i="114"/>
  <c r="B112" i="114"/>
  <c r="F111" i="114"/>
  <c r="B111" i="114"/>
  <c r="F110" i="114"/>
  <c r="B110" i="114"/>
  <c r="F109" i="114"/>
  <c r="B109" i="114"/>
  <c r="F108" i="114"/>
  <c r="B108" i="114"/>
  <c r="F107" i="114"/>
  <c r="B107" i="114"/>
  <c r="F106" i="114"/>
  <c r="B106" i="114"/>
  <c r="F105" i="114"/>
  <c r="B105" i="114"/>
  <c r="F104" i="114"/>
  <c r="B104" i="114"/>
  <c r="F103" i="114"/>
  <c r="B103" i="114"/>
  <c r="F102" i="114"/>
  <c r="B102" i="114"/>
  <c r="F101" i="114"/>
  <c r="B101" i="114"/>
  <c r="F100" i="114"/>
  <c r="B100" i="114"/>
  <c r="F97" i="114"/>
  <c r="B97" i="114"/>
  <c r="F96" i="114"/>
  <c r="B96" i="114"/>
  <c r="F95" i="114"/>
  <c r="B95" i="114"/>
  <c r="F94" i="114"/>
  <c r="B94" i="114"/>
  <c r="F93" i="114"/>
  <c r="B93" i="114"/>
  <c r="F92" i="114"/>
  <c r="B92" i="114"/>
  <c r="F91" i="114"/>
  <c r="B91" i="114"/>
  <c r="F90" i="114"/>
  <c r="B90" i="114"/>
  <c r="F89" i="114"/>
  <c r="B89" i="114"/>
  <c r="F88" i="114"/>
  <c r="B88" i="114"/>
  <c r="F87" i="114"/>
  <c r="B87" i="114"/>
  <c r="F86" i="114"/>
  <c r="B86" i="114"/>
  <c r="F85" i="114"/>
  <c r="B85" i="114"/>
  <c r="F84" i="114"/>
  <c r="B84" i="114"/>
  <c r="F83" i="114"/>
  <c r="B83" i="114"/>
  <c r="F82" i="114"/>
  <c r="B82" i="114"/>
  <c r="F81" i="114"/>
  <c r="B81" i="114"/>
  <c r="F80" i="114"/>
  <c r="B80" i="114"/>
  <c r="F79" i="114"/>
  <c r="B79" i="114"/>
  <c r="F78" i="114"/>
  <c r="B78" i="114"/>
  <c r="F77" i="114"/>
  <c r="B77" i="114"/>
  <c r="F76" i="114"/>
  <c r="B76" i="114"/>
  <c r="F75" i="114"/>
  <c r="B75" i="114"/>
  <c r="F74" i="114"/>
  <c r="B74" i="114"/>
  <c r="F73" i="114"/>
  <c r="B73" i="114"/>
  <c r="F72" i="114"/>
  <c r="B72" i="114"/>
  <c r="F71" i="114"/>
  <c r="B71" i="114"/>
  <c r="F68" i="114"/>
  <c r="B68" i="114"/>
  <c r="F67" i="114"/>
  <c r="B67" i="114"/>
  <c r="F66" i="114"/>
  <c r="B66" i="114"/>
  <c r="F65" i="114"/>
  <c r="B65" i="114"/>
  <c r="F64" i="114"/>
  <c r="B64" i="114"/>
  <c r="F63" i="114"/>
  <c r="B63" i="114"/>
  <c r="F62" i="114"/>
  <c r="B62" i="114"/>
  <c r="F61" i="114"/>
  <c r="B61" i="114"/>
  <c r="F60" i="114"/>
  <c r="B60" i="114"/>
  <c r="F59" i="114"/>
  <c r="B59" i="114"/>
  <c r="F58" i="114"/>
  <c r="B58" i="114"/>
  <c r="F57" i="114"/>
  <c r="B57" i="114"/>
  <c r="F56" i="114"/>
  <c r="B56" i="114"/>
  <c r="F55" i="114"/>
  <c r="B55" i="114"/>
  <c r="F54" i="114"/>
  <c r="B54" i="114"/>
  <c r="F53" i="114"/>
  <c r="B53" i="114"/>
  <c r="F52" i="114"/>
  <c r="B52" i="114"/>
  <c r="F51" i="114"/>
  <c r="B51" i="114"/>
  <c r="F50" i="114"/>
  <c r="B50" i="114"/>
  <c r="F49" i="114"/>
  <c r="B49" i="114"/>
  <c r="F46" i="114"/>
  <c r="B46" i="114"/>
  <c r="F45" i="114"/>
  <c r="B45" i="114"/>
  <c r="F44" i="114"/>
  <c r="B44" i="114"/>
  <c r="F43" i="114"/>
  <c r="B43" i="114"/>
  <c r="F42" i="114"/>
  <c r="B42" i="114"/>
  <c r="F41" i="114"/>
  <c r="B41" i="114"/>
  <c r="F40" i="114"/>
  <c r="B40" i="114"/>
  <c r="F39" i="114"/>
  <c r="B39" i="114"/>
  <c r="F38" i="114"/>
  <c r="B38" i="114"/>
  <c r="F37" i="114"/>
  <c r="B37" i="114"/>
  <c r="F36" i="114"/>
  <c r="B36" i="114"/>
  <c r="F35" i="114"/>
  <c r="B35" i="114"/>
  <c r="F34" i="114"/>
  <c r="B34" i="114"/>
  <c r="F33" i="114"/>
  <c r="B33" i="114"/>
  <c r="F32" i="114"/>
  <c r="B32" i="114"/>
  <c r="F31" i="114"/>
  <c r="B31" i="114"/>
  <c r="F30" i="114"/>
  <c r="B30" i="114"/>
  <c r="F29" i="114"/>
  <c r="B29" i="114"/>
  <c r="F28" i="114"/>
  <c r="B28" i="114"/>
  <c r="F27" i="114"/>
  <c r="B27" i="114"/>
  <c r="F26" i="114"/>
  <c r="B26" i="114"/>
  <c r="F25" i="114"/>
  <c r="B25" i="114"/>
  <c r="F24" i="114"/>
  <c r="B24" i="114"/>
  <c r="F23" i="114"/>
  <c r="B23" i="114"/>
  <c r="F22" i="114"/>
  <c r="B22" i="114"/>
  <c r="F21" i="114"/>
  <c r="B21" i="114"/>
  <c r="F20" i="114"/>
  <c r="B20" i="114"/>
  <c r="F19" i="114"/>
  <c r="B19" i="114"/>
  <c r="F18" i="114"/>
  <c r="B18" i="114"/>
  <c r="F17" i="114"/>
  <c r="B17" i="114"/>
  <c r="F16" i="114"/>
  <c r="B16" i="114"/>
  <c r="F15" i="114"/>
  <c r="B15" i="114"/>
  <c r="F14" i="114"/>
  <c r="B14" i="114"/>
  <c r="F13" i="114"/>
  <c r="B13" i="114"/>
  <c r="F12" i="114"/>
  <c r="B12" i="114"/>
  <c r="F11" i="114"/>
  <c r="B11" i="114"/>
  <c r="F10" i="114"/>
  <c r="B10" i="114"/>
  <c r="F9" i="114"/>
  <c r="B9" i="114"/>
  <c r="D231" i="114" l="1"/>
  <c r="G69" i="114"/>
  <c r="G197" i="114"/>
  <c r="G98" i="114"/>
  <c r="G174" i="114"/>
  <c r="G229" i="114"/>
  <c r="Y23" i="87" s="1"/>
  <c r="G47" i="114"/>
  <c r="Y14" i="87" s="1"/>
  <c r="G187" i="114"/>
  <c r="G138" i="114"/>
  <c r="X72" i="7"/>
  <c r="X72" i="91" s="1"/>
  <c r="X75" i="91" s="1"/>
  <c r="X61" i="7"/>
  <c r="X50" i="7"/>
  <c r="X24" i="7"/>
  <c r="X68" i="7" s="1"/>
  <c r="D68" i="111"/>
  <c r="D44" i="111"/>
  <c r="D39" i="111"/>
  <c r="D34" i="111"/>
  <c r="D28" i="111"/>
  <c r="D19" i="111"/>
  <c r="D14" i="111"/>
  <c r="F24" i="111"/>
  <c r="C20" i="87" l="1"/>
  <c r="Y20" i="87"/>
  <c r="Y17" i="87"/>
  <c r="C16" i="87"/>
  <c r="Y16" i="87"/>
  <c r="Y18" i="87"/>
  <c r="C19" i="87"/>
  <c r="Y19" i="87"/>
  <c r="C21" i="87"/>
  <c r="Y21" i="87"/>
  <c r="G231" i="114"/>
  <c r="C23" i="87"/>
  <c r="D70" i="111"/>
  <c r="X76" i="91"/>
  <c r="X30" i="91" s="1"/>
  <c r="Y18" i="91"/>
  <c r="Y14" i="91"/>
  <c r="Y19" i="91"/>
  <c r="Y20" i="91"/>
  <c r="Y17" i="91"/>
  <c r="Y21" i="91"/>
  <c r="Y16" i="91"/>
  <c r="X75" i="7"/>
  <c r="X76" i="7" s="1"/>
  <c r="X77" i="7" s="1"/>
  <c r="X78" i="7" s="1"/>
  <c r="X80" i="7" s="1"/>
  <c r="X63" i="7"/>
  <c r="D24" i="95"/>
  <c r="D19" i="95"/>
  <c r="D13" i="95"/>
  <c r="D67" i="34"/>
  <c r="D61" i="34"/>
  <c r="D56" i="34"/>
  <c r="D52" i="34"/>
  <c r="D45" i="34"/>
  <c r="D23" i="34"/>
  <c r="D17" i="34"/>
  <c r="F60" i="34"/>
  <c r="D35" i="34"/>
  <c r="D13" i="131"/>
  <c r="Y23" i="91" l="1"/>
  <c r="Y24" i="91" s="1"/>
  <c r="Y68" i="91" s="1"/>
  <c r="Y75" i="91" s="1"/>
  <c r="Y24" i="87"/>
  <c r="Y68" i="87" s="1"/>
  <c r="X77" i="91"/>
  <c r="X78" i="91" s="1"/>
  <c r="X80" i="91" s="1"/>
  <c r="X29" i="91" s="1"/>
  <c r="X34" i="91" s="1"/>
  <c r="X36" i="91" s="1"/>
  <c r="G34" i="128" s="1"/>
  <c r="X29" i="7"/>
  <c r="X34" i="7" s="1"/>
  <c r="X36" i="7" s="1"/>
  <c r="D69" i="34"/>
  <c r="L17" i="91"/>
  <c r="L21" i="91"/>
  <c r="L23" i="91"/>
  <c r="L24" i="7"/>
  <c r="L50" i="7"/>
  <c r="L61" i="7"/>
  <c r="Y75" i="87" l="1"/>
  <c r="L24" i="91"/>
  <c r="Y76" i="91"/>
  <c r="Y30" i="91" s="1"/>
  <c r="L63" i="7"/>
  <c r="D28" i="32"/>
  <c r="D45" i="32"/>
  <c r="D34" i="32"/>
  <c r="Y76" i="87" l="1"/>
  <c r="Y30" i="87" s="1"/>
  <c r="Y77" i="91"/>
  <c r="Y78" i="91" s="1"/>
  <c r="Y80" i="91" s="1"/>
  <c r="Y29" i="91" s="1"/>
  <c r="Y34" i="91" s="1"/>
  <c r="Y36" i="91" s="1"/>
  <c r="G35" i="128" s="1"/>
  <c r="D68" i="33"/>
  <c r="D62" i="33"/>
  <c r="D57" i="33"/>
  <c r="D53" i="33"/>
  <c r="D46" i="33"/>
  <c r="D36" i="33"/>
  <c r="D24" i="33"/>
  <c r="D18" i="33"/>
  <c r="Y77" i="87" l="1"/>
  <c r="Y78" i="87" s="1"/>
  <c r="Y80" i="87" s="1"/>
  <c r="Y29" i="87" s="1"/>
  <c r="Y34" i="87" s="1"/>
  <c r="Y36" i="87" s="1"/>
  <c r="D70" i="33"/>
  <c r="A2" i="8" l="1"/>
  <c r="A1" i="8"/>
  <c r="F64" i="109" l="1"/>
  <c r="G64" i="109" s="1"/>
  <c r="F65" i="109"/>
  <c r="G65" i="109" s="1"/>
  <c r="F66" i="109"/>
  <c r="G66" i="109" s="1"/>
  <c r="F67" i="109"/>
  <c r="G67" i="109" s="1"/>
  <c r="F68" i="109"/>
  <c r="G68" i="109" s="1"/>
  <c r="F69" i="109"/>
  <c r="G69" i="109" s="1"/>
  <c r="F70" i="109"/>
  <c r="G70" i="109" s="1"/>
  <c r="F71" i="109"/>
  <c r="G71" i="109" s="1"/>
  <c r="F56" i="109"/>
  <c r="G56" i="109" s="1"/>
  <c r="F55" i="109"/>
  <c r="G55" i="109" s="1"/>
  <c r="F52" i="109"/>
  <c r="G52" i="109" s="1"/>
  <c r="F49" i="109"/>
  <c r="G49" i="109" s="1"/>
  <c r="F42" i="109"/>
  <c r="G42" i="109" s="1"/>
  <c r="F30" i="109"/>
  <c r="G30" i="109" s="1"/>
  <c r="F31" i="109"/>
  <c r="G31" i="109" s="1"/>
  <c r="F32" i="109"/>
  <c r="G32" i="109" s="1"/>
  <c r="F33" i="109"/>
  <c r="G33" i="109" s="1"/>
  <c r="F34" i="109"/>
  <c r="G34" i="109" s="1"/>
  <c r="F35" i="109"/>
  <c r="G35" i="109" s="1"/>
  <c r="F36" i="109"/>
  <c r="G36" i="109" s="1"/>
  <c r="F20" i="109"/>
  <c r="G20" i="109" s="1"/>
  <c r="F21" i="109"/>
  <c r="G21" i="109" s="1"/>
  <c r="F22" i="109"/>
  <c r="G22" i="109" s="1"/>
  <c r="F23" i="109"/>
  <c r="G23" i="109" s="1"/>
  <c r="F24" i="109"/>
  <c r="G24" i="109" s="1"/>
  <c r="F25" i="109"/>
  <c r="G25" i="109" s="1"/>
  <c r="F26" i="109"/>
  <c r="G26" i="109" s="1"/>
  <c r="F10" i="109"/>
  <c r="G10" i="109" s="1"/>
  <c r="F11" i="109"/>
  <c r="G11" i="109" s="1"/>
  <c r="F12" i="109"/>
  <c r="G12" i="109" s="1"/>
  <c r="F13" i="109"/>
  <c r="G13" i="109" s="1"/>
  <c r="F14" i="109"/>
  <c r="G14" i="109" s="1"/>
  <c r="F15" i="109"/>
  <c r="G15" i="109" s="1"/>
  <c r="F16" i="109"/>
  <c r="G16" i="109" s="1"/>
  <c r="A2" i="109"/>
  <c r="A2" i="83" s="1"/>
  <c r="A1" i="109"/>
  <c r="A1" i="83" s="1"/>
  <c r="BC73" i="91" l="1"/>
  <c r="BC10" i="91"/>
  <c r="A2" i="127"/>
  <c r="A1" i="127"/>
  <c r="F10" i="127" l="1"/>
  <c r="A2" i="126"/>
  <c r="A1" i="126"/>
  <c r="F9" i="126"/>
  <c r="F10" i="126"/>
  <c r="F11" i="126"/>
  <c r="F12" i="126"/>
  <c r="F13" i="126"/>
  <c r="F14" i="126"/>
  <c r="F15" i="126"/>
  <c r="F16" i="126"/>
  <c r="F17" i="126"/>
  <c r="F18" i="126"/>
  <c r="F19" i="126"/>
  <c r="F20" i="126"/>
  <c r="F21" i="126"/>
  <c r="F22" i="126"/>
  <c r="F23" i="126"/>
  <c r="F24" i="126"/>
  <c r="F25" i="126"/>
  <c r="F26" i="126"/>
  <c r="F27" i="126"/>
  <c r="F28" i="126"/>
  <c r="F29" i="126"/>
  <c r="F30" i="126"/>
  <c r="F31" i="126"/>
  <c r="F32" i="126"/>
  <c r="F33" i="126"/>
  <c r="F34" i="126"/>
  <c r="F35" i="126"/>
  <c r="F36" i="126"/>
  <c r="F37" i="126"/>
  <c r="F38" i="126"/>
  <c r="F39" i="126"/>
  <c r="F40" i="126"/>
  <c r="F41" i="126"/>
  <c r="F42" i="126"/>
  <c r="F43" i="126"/>
  <c r="F44" i="126"/>
  <c r="F45" i="126"/>
  <c r="F46" i="126"/>
  <c r="F47" i="126"/>
  <c r="F48" i="126"/>
  <c r="F49" i="126"/>
  <c r="F50" i="126"/>
  <c r="F51" i="126"/>
  <c r="F52" i="126"/>
  <c r="G52" i="126" s="1"/>
  <c r="F53" i="126"/>
  <c r="G53" i="126" s="1"/>
  <c r="F54" i="126"/>
  <c r="G54" i="126" s="1"/>
  <c r="F55" i="126"/>
  <c r="G55" i="126" s="1"/>
  <c r="F56" i="126"/>
  <c r="G56" i="126" s="1"/>
  <c r="F57" i="126"/>
  <c r="G57" i="126" s="1"/>
  <c r="F58" i="126"/>
  <c r="G58" i="126" s="1"/>
  <c r="F59" i="126"/>
  <c r="G59" i="126" s="1"/>
  <c r="F60" i="126"/>
  <c r="G60" i="126" s="1"/>
  <c r="F61" i="126"/>
  <c r="G61" i="126" s="1"/>
  <c r="F62" i="126"/>
  <c r="G62" i="126" s="1"/>
  <c r="F63" i="126"/>
  <c r="G63" i="126" s="1"/>
  <c r="F64" i="126"/>
  <c r="G64" i="126" s="1"/>
  <c r="F65" i="126"/>
  <c r="G65" i="126" s="1"/>
  <c r="F66" i="126"/>
  <c r="G66" i="126" s="1"/>
  <c r="F67" i="126"/>
  <c r="G67" i="126" s="1"/>
  <c r="F68" i="126"/>
  <c r="G68" i="126" s="1"/>
  <c r="F69" i="126"/>
  <c r="G69" i="126" s="1"/>
  <c r="F70" i="126"/>
  <c r="G70" i="126" s="1"/>
  <c r="F71" i="126"/>
  <c r="G71" i="126" s="1"/>
  <c r="F72" i="126"/>
  <c r="G72" i="126" s="1"/>
  <c r="F73" i="126"/>
  <c r="G73" i="126" s="1"/>
  <c r="F74" i="126"/>
  <c r="G74" i="126" s="1"/>
  <c r="F75" i="126"/>
  <c r="G75" i="126" s="1"/>
  <c r="F76" i="126"/>
  <c r="G76" i="126" s="1"/>
  <c r="F77" i="126"/>
  <c r="G77" i="126" s="1"/>
  <c r="F78" i="126"/>
  <c r="G78" i="126" s="1"/>
  <c r="F79" i="126"/>
  <c r="G79" i="126" s="1"/>
  <c r="F80" i="126"/>
  <c r="G80" i="126" s="1"/>
  <c r="F81" i="126"/>
  <c r="G81" i="126" s="1"/>
  <c r="F82" i="126"/>
  <c r="G82" i="126" s="1"/>
  <c r="F83" i="126"/>
  <c r="G83" i="126" s="1"/>
  <c r="F38" i="122" l="1"/>
  <c r="G38" i="122" s="1"/>
  <c r="F37" i="122"/>
  <c r="G37" i="122" s="1"/>
  <c r="F35" i="122"/>
  <c r="G35" i="122" s="1"/>
  <c r="F34" i="122"/>
  <c r="G34" i="122" s="1"/>
  <c r="F33" i="122"/>
  <c r="G33" i="122" s="1"/>
  <c r="F41" i="122"/>
  <c r="G41" i="122" s="1"/>
  <c r="F40" i="122"/>
  <c r="G40" i="122" s="1"/>
  <c r="F39" i="122"/>
  <c r="G39" i="122" s="1"/>
  <c r="F43" i="122"/>
  <c r="G43" i="122" s="1"/>
  <c r="F42" i="122"/>
  <c r="G42" i="122" s="1"/>
  <c r="F29" i="122"/>
  <c r="G29" i="122" s="1"/>
  <c r="F28" i="122"/>
  <c r="G28" i="122" s="1"/>
  <c r="AZ16" i="91" s="1"/>
  <c r="AZ24" i="91" s="1"/>
  <c r="F23" i="122"/>
  <c r="G23" i="122" s="1"/>
  <c r="F22" i="122"/>
  <c r="G22" i="122" s="1"/>
  <c r="F21" i="122"/>
  <c r="G21" i="122" s="1"/>
  <c r="F16" i="122"/>
  <c r="G16" i="122" s="1"/>
  <c r="F10" i="122"/>
  <c r="G10" i="122" s="1"/>
  <c r="F11" i="122"/>
  <c r="A2" i="122"/>
  <c r="A1" i="122"/>
  <c r="A2" i="101" l="1"/>
  <c r="A1" i="101"/>
  <c r="A2" i="100"/>
  <c r="A1" i="100"/>
  <c r="A2" i="75" l="1"/>
  <c r="A1" i="75"/>
  <c r="A2" i="73" l="1"/>
  <c r="A1" i="73"/>
  <c r="F18" i="74" l="1"/>
  <c r="F19" i="74"/>
  <c r="F20" i="74"/>
  <c r="A2" i="74"/>
  <c r="A1" i="74"/>
  <c r="F50" i="72" l="1"/>
  <c r="G50" i="72" s="1"/>
  <c r="A2" i="72"/>
  <c r="A1" i="72"/>
  <c r="F45" i="121" l="1"/>
  <c r="G45" i="121" s="1"/>
  <c r="F47" i="121"/>
  <c r="G47" i="121" s="1"/>
  <c r="F48" i="121"/>
  <c r="G48" i="121" s="1"/>
  <c r="F52" i="121"/>
  <c r="G52" i="121" s="1"/>
  <c r="F53" i="121"/>
  <c r="G53" i="121" s="1"/>
  <c r="F54" i="121"/>
  <c r="G54" i="121" s="1"/>
  <c r="F55" i="121"/>
  <c r="G55" i="121" s="1"/>
  <c r="F57" i="121"/>
  <c r="G57" i="121" s="1"/>
  <c r="F58" i="121"/>
  <c r="G58" i="121" s="1"/>
  <c r="F59" i="121"/>
  <c r="G59" i="121" s="1"/>
  <c r="F60" i="121"/>
  <c r="G60" i="121" s="1"/>
  <c r="F37" i="121"/>
  <c r="G37" i="121" s="1"/>
  <c r="F36" i="121"/>
  <c r="G36" i="121" s="1"/>
  <c r="F35" i="121"/>
  <c r="G35" i="121" s="1"/>
  <c r="F34" i="121"/>
  <c r="G34" i="121" s="1"/>
  <c r="F33" i="121"/>
  <c r="G33" i="121" s="1"/>
  <c r="F32" i="121"/>
  <c r="G32" i="121" s="1"/>
  <c r="F21" i="121"/>
  <c r="G21" i="121" s="1"/>
  <c r="F22" i="121"/>
  <c r="G22" i="121" s="1"/>
  <c r="F23" i="121"/>
  <c r="G23" i="121" s="1"/>
  <c r="F24" i="121"/>
  <c r="G24" i="121" s="1"/>
  <c r="F25" i="121"/>
  <c r="G25" i="121" s="1"/>
  <c r="F26" i="121"/>
  <c r="G26" i="121" s="1"/>
  <c r="F11" i="121"/>
  <c r="G11" i="121" s="1"/>
  <c r="F12" i="121"/>
  <c r="G12" i="121" s="1"/>
  <c r="F13" i="121"/>
  <c r="G13" i="121" s="1"/>
  <c r="F14" i="121"/>
  <c r="G14" i="121" s="1"/>
  <c r="F15" i="121"/>
  <c r="G15" i="121" s="1"/>
  <c r="F16" i="121"/>
  <c r="G16" i="121" s="1"/>
  <c r="F17" i="121"/>
  <c r="G17" i="121" s="1"/>
  <c r="A2" i="121"/>
  <c r="A1" i="121"/>
  <c r="A2" i="71" l="1"/>
  <c r="A1" i="71"/>
  <c r="F25" i="70" l="1"/>
  <c r="G25" i="70" s="1"/>
  <c r="F26" i="70"/>
  <c r="G26" i="70" s="1"/>
  <c r="A2" i="70"/>
  <c r="A1" i="70"/>
  <c r="D15" i="69"/>
  <c r="D16" i="69"/>
  <c r="D17" i="69"/>
  <c r="F26" i="69" l="1"/>
  <c r="G26" i="69" s="1"/>
  <c r="AP72" i="7" s="1"/>
  <c r="AP72" i="91" s="1"/>
  <c r="F27" i="69"/>
  <c r="G27" i="69" s="1"/>
  <c r="F28" i="69"/>
  <c r="G28" i="69" s="1"/>
  <c r="AP73" i="7" l="1"/>
  <c r="AP73" i="91" s="1"/>
  <c r="AP75" i="91" s="1"/>
  <c r="A2" i="69"/>
  <c r="A1" i="69"/>
  <c r="A2" i="63"/>
  <c r="A1" i="63"/>
  <c r="A2" i="62"/>
  <c r="A1" i="62"/>
  <c r="A2" i="61"/>
  <c r="A1" i="61"/>
  <c r="A2" i="120"/>
  <c r="A1" i="120"/>
  <c r="G31" i="61"/>
  <c r="F19" i="58"/>
  <c r="G19" i="58" s="1"/>
  <c r="F20" i="58"/>
  <c r="G20" i="58" s="1"/>
  <c r="F21" i="58"/>
  <c r="G21" i="58" s="1"/>
  <c r="F22" i="58"/>
  <c r="G22" i="58" s="1"/>
  <c r="F23" i="58"/>
  <c r="G23" i="58" s="1"/>
  <c r="F24" i="58"/>
  <c r="G24" i="58" s="1"/>
  <c r="F25" i="58"/>
  <c r="G25" i="58" s="1"/>
  <c r="A2" i="58"/>
  <c r="A1" i="58"/>
  <c r="A2" i="57"/>
  <c r="A1" i="57"/>
  <c r="A2" i="119"/>
  <c r="A1" i="119"/>
  <c r="AP76" i="91" l="1"/>
  <c r="AP30" i="91" s="1"/>
  <c r="A2" i="55"/>
  <c r="A1" i="55"/>
  <c r="A2" i="132"/>
  <c r="A1" i="132"/>
  <c r="A2" i="117"/>
  <c r="A1" i="117"/>
  <c r="F10" i="132"/>
  <c r="G10" i="132" s="1"/>
  <c r="F11" i="132"/>
  <c r="G11" i="132" s="1"/>
  <c r="F12" i="132"/>
  <c r="G12" i="132" s="1"/>
  <c r="F13" i="132"/>
  <c r="G13" i="132" s="1"/>
  <c r="F14" i="132"/>
  <c r="G14" i="132" s="1"/>
  <c r="F15" i="132"/>
  <c r="G15" i="132" s="1"/>
  <c r="F17" i="132"/>
  <c r="G17" i="132" s="1"/>
  <c r="F18" i="132"/>
  <c r="G18" i="132" s="1"/>
  <c r="F19" i="132"/>
  <c r="G19" i="132" s="1"/>
  <c r="F21" i="132"/>
  <c r="G21" i="132" s="1"/>
  <c r="F22" i="132"/>
  <c r="G22" i="132" s="1"/>
  <c r="F25" i="132"/>
  <c r="G25" i="132" s="1"/>
  <c r="F26" i="132"/>
  <c r="G26" i="132" s="1"/>
  <c r="F27" i="132"/>
  <c r="G27" i="132" s="1"/>
  <c r="F28" i="132"/>
  <c r="G28" i="132" s="1"/>
  <c r="F29" i="132"/>
  <c r="G29" i="132" s="1"/>
  <c r="F30" i="132"/>
  <c r="G30" i="132" s="1"/>
  <c r="F31" i="132"/>
  <c r="G31" i="132" s="1"/>
  <c r="F32" i="132"/>
  <c r="G32" i="132" s="1"/>
  <c r="F33" i="132"/>
  <c r="G33" i="132" s="1"/>
  <c r="F34" i="132"/>
  <c r="G34" i="132" s="1"/>
  <c r="F35" i="132"/>
  <c r="G35" i="132" s="1"/>
  <c r="F36" i="132"/>
  <c r="G36" i="132" s="1"/>
  <c r="F37" i="132"/>
  <c r="G37" i="132" s="1"/>
  <c r="F38" i="132"/>
  <c r="G38" i="132" s="1"/>
  <c r="F39" i="132"/>
  <c r="G39" i="132" s="1"/>
  <c r="F40" i="132"/>
  <c r="G40" i="132" s="1"/>
  <c r="F41" i="132"/>
  <c r="G41" i="132" s="1"/>
  <c r="F42" i="132"/>
  <c r="G42" i="132" s="1"/>
  <c r="F43" i="132"/>
  <c r="G43" i="132" s="1"/>
  <c r="F44" i="132"/>
  <c r="G44" i="132" s="1"/>
  <c r="F45" i="132"/>
  <c r="F46" i="132"/>
  <c r="G46" i="132" s="1"/>
  <c r="F47" i="132"/>
  <c r="F48" i="132"/>
  <c r="G48" i="132" s="1"/>
  <c r="F49" i="132"/>
  <c r="G49" i="132" s="1"/>
  <c r="AG20" i="7" s="1"/>
  <c r="AG20" i="91" s="1"/>
  <c r="F50" i="132"/>
  <c r="F52" i="132"/>
  <c r="G52" i="132" s="1"/>
  <c r="AG21" i="7" s="1"/>
  <c r="AG21" i="91" s="1"/>
  <c r="F53" i="132"/>
  <c r="F54" i="132"/>
  <c r="F55" i="132"/>
  <c r="G55" i="132" s="1"/>
  <c r="F56" i="132"/>
  <c r="F57" i="132"/>
  <c r="G57" i="132" s="1"/>
  <c r="F9" i="132"/>
  <c r="G9" i="132" s="1"/>
  <c r="D125" i="117"/>
  <c r="F124" i="117"/>
  <c r="G124" i="117" s="1"/>
  <c r="F123" i="117"/>
  <c r="G123" i="117" s="1"/>
  <c r="F122" i="117"/>
  <c r="G122" i="117" s="1"/>
  <c r="F121" i="117"/>
  <c r="G121" i="117" s="1"/>
  <c r="F120" i="117"/>
  <c r="G120" i="117" s="1"/>
  <c r="F119" i="117"/>
  <c r="G119" i="117" s="1"/>
  <c r="F118" i="117"/>
  <c r="G118" i="117" s="1"/>
  <c r="F117" i="117"/>
  <c r="G117" i="117" s="1"/>
  <c r="F116" i="117"/>
  <c r="G116" i="117" s="1"/>
  <c r="F115" i="117"/>
  <c r="G115" i="117" s="1"/>
  <c r="F114" i="117"/>
  <c r="G114" i="117" s="1"/>
  <c r="F113" i="117"/>
  <c r="G113" i="117" s="1"/>
  <c r="F112" i="117"/>
  <c r="G112" i="117" s="1"/>
  <c r="F111" i="117"/>
  <c r="G111" i="117" s="1"/>
  <c r="D109" i="117"/>
  <c r="F108" i="117"/>
  <c r="G108" i="117" s="1"/>
  <c r="F107" i="117"/>
  <c r="G107" i="117" s="1"/>
  <c r="F106" i="117"/>
  <c r="G106" i="117" s="1"/>
  <c r="F105" i="117"/>
  <c r="G105" i="117" s="1"/>
  <c r="F104" i="117"/>
  <c r="G104" i="117" s="1"/>
  <c r="F103" i="117"/>
  <c r="G103" i="117" s="1"/>
  <c r="F102" i="117"/>
  <c r="G102" i="117" s="1"/>
  <c r="F101" i="117"/>
  <c r="G101" i="117" s="1"/>
  <c r="F100" i="117"/>
  <c r="G100" i="117" s="1"/>
  <c r="F99" i="117"/>
  <c r="G99" i="117" s="1"/>
  <c r="F98" i="117"/>
  <c r="G98" i="117" s="1"/>
  <c r="F97" i="117"/>
  <c r="G97" i="117" s="1"/>
  <c r="F96" i="117"/>
  <c r="G96" i="117" s="1"/>
  <c r="F95" i="117"/>
  <c r="G95" i="117" s="1"/>
  <c r="F80" i="117"/>
  <c r="G80" i="117" s="1"/>
  <c r="F81" i="117"/>
  <c r="G81" i="117" s="1"/>
  <c r="F82" i="117"/>
  <c r="G82" i="117" s="1"/>
  <c r="F83" i="117"/>
  <c r="G83" i="117" s="1"/>
  <c r="F84" i="117"/>
  <c r="G84" i="117" s="1"/>
  <c r="F85" i="117"/>
  <c r="G85" i="117" s="1"/>
  <c r="F86" i="117"/>
  <c r="G86" i="117" s="1"/>
  <c r="F87" i="117"/>
  <c r="G87" i="117" s="1"/>
  <c r="F88" i="117"/>
  <c r="G88" i="117" s="1"/>
  <c r="F89" i="117"/>
  <c r="G89" i="117" s="1"/>
  <c r="F90" i="117"/>
  <c r="G90" i="117" s="1"/>
  <c r="F91" i="117"/>
  <c r="G91" i="117" s="1"/>
  <c r="F92" i="117"/>
  <c r="G92" i="117" s="1"/>
  <c r="F79" i="117"/>
  <c r="G79" i="117" s="1"/>
  <c r="D93" i="117"/>
  <c r="F75" i="117"/>
  <c r="G75" i="117" s="1"/>
  <c r="F74" i="117"/>
  <c r="G74" i="117" s="1"/>
  <c r="F73" i="117"/>
  <c r="G73" i="117" s="1"/>
  <c r="F72" i="117"/>
  <c r="G72" i="117" s="1"/>
  <c r="F71" i="117"/>
  <c r="G71" i="117" s="1"/>
  <c r="F70" i="117"/>
  <c r="G70" i="117" s="1"/>
  <c r="F69" i="117"/>
  <c r="G69" i="117" s="1"/>
  <c r="F68" i="117"/>
  <c r="G68" i="117" s="1"/>
  <c r="F67" i="117"/>
  <c r="G67" i="117" s="1"/>
  <c r="F66" i="117"/>
  <c r="G66" i="117" s="1"/>
  <c r="F65" i="117"/>
  <c r="G65" i="117" s="1"/>
  <c r="F64" i="117"/>
  <c r="G64" i="117" s="1"/>
  <c r="F63" i="117"/>
  <c r="G63" i="117" s="1"/>
  <c r="F62" i="117"/>
  <c r="G62" i="117" s="1"/>
  <c r="F61" i="117"/>
  <c r="G61" i="117" s="1"/>
  <c r="F60" i="117"/>
  <c r="G60" i="117" s="1"/>
  <c r="F59" i="117"/>
  <c r="G59" i="117" s="1"/>
  <c r="F58" i="117"/>
  <c r="G58" i="117" s="1"/>
  <c r="F57" i="117"/>
  <c r="G57" i="117" s="1"/>
  <c r="F56" i="117"/>
  <c r="G56" i="117" s="1"/>
  <c r="F55" i="117"/>
  <c r="G55" i="117" s="1"/>
  <c r="F54" i="117"/>
  <c r="G54" i="117" s="1"/>
  <c r="F53" i="117"/>
  <c r="G53" i="117" s="1"/>
  <c r="F52" i="117"/>
  <c r="G52" i="117" s="1"/>
  <c r="F51" i="117"/>
  <c r="G51" i="117" s="1"/>
  <c r="F50" i="117"/>
  <c r="G50" i="117" s="1"/>
  <c r="F49" i="117"/>
  <c r="G49" i="117" s="1"/>
  <c r="F48" i="117"/>
  <c r="G48" i="117" s="1"/>
  <c r="F47" i="117"/>
  <c r="G47" i="117" s="1"/>
  <c r="F46" i="117"/>
  <c r="G46" i="117" s="1"/>
  <c r="F45" i="117"/>
  <c r="G45" i="117" s="1"/>
  <c r="F44" i="117"/>
  <c r="G44" i="117" s="1"/>
  <c r="D76" i="117"/>
  <c r="AG14" i="7" l="1"/>
  <c r="AP77" i="91"/>
  <c r="AP78" i="91" s="1"/>
  <c r="AP80" i="91" s="1"/>
  <c r="AP29" i="91" s="1"/>
  <c r="AP34" i="91" s="1"/>
  <c r="AP36" i="91" s="1"/>
  <c r="G60" i="128" s="1"/>
  <c r="AG14" i="91"/>
  <c r="AG18" i="7"/>
  <c r="AG18" i="91" s="1"/>
  <c r="AG17" i="7"/>
  <c r="AG17" i="91" s="1"/>
  <c r="AG16" i="7"/>
  <c r="AG16" i="91" s="1"/>
  <c r="AG23" i="7"/>
  <c r="AG23" i="91" s="1"/>
  <c r="AG19" i="7"/>
  <c r="AG19" i="91" s="1"/>
  <c r="G58" i="132"/>
  <c r="G125" i="117"/>
  <c r="AF55" i="7" s="1"/>
  <c r="AF55" i="91" s="1"/>
  <c r="G109" i="117"/>
  <c r="AF31" i="7" s="1"/>
  <c r="G76" i="117"/>
  <c r="AF53" i="7" s="1"/>
  <c r="AF53" i="91" s="1"/>
  <c r="AF61" i="91" s="1"/>
  <c r="AF63" i="91" s="1"/>
  <c r="H46" i="128" s="1"/>
  <c r="G93" i="117"/>
  <c r="AF72" i="7" s="1"/>
  <c r="AF72" i="91" s="1"/>
  <c r="AG24" i="7" l="1"/>
  <c r="AG68" i="7" s="1"/>
  <c r="AG75" i="7" s="1"/>
  <c r="AG24" i="91"/>
  <c r="AG68" i="91" s="1"/>
  <c r="AG75" i="91" s="1"/>
  <c r="F95" i="115"/>
  <c r="G95" i="115" s="1"/>
  <c r="AG76" i="91" l="1"/>
  <c r="AG30" i="91" s="1"/>
  <c r="AG76" i="7"/>
  <c r="AG30" i="7" s="1"/>
  <c r="G149" i="115"/>
  <c r="D22" i="53"/>
  <c r="AG77" i="7" l="1"/>
  <c r="AG78" i="7" s="1"/>
  <c r="AG80" i="7" s="1"/>
  <c r="AG29" i="7" s="1"/>
  <c r="AG34" i="7" s="1"/>
  <c r="AG36" i="7" s="1"/>
  <c r="AG77" i="91"/>
  <c r="AG78" i="91" s="1"/>
  <c r="AG80" i="91" s="1"/>
  <c r="AG29" i="91" s="1"/>
  <c r="AG34" i="91" s="1"/>
  <c r="AG36" i="91" s="1"/>
  <c r="G47" i="128" s="1"/>
  <c r="A2" i="53"/>
  <c r="A1" i="53"/>
  <c r="F8" i="85" l="1"/>
  <c r="F9" i="85"/>
  <c r="F10" i="85"/>
  <c r="F11" i="85"/>
  <c r="A2" i="85"/>
  <c r="A1" i="85"/>
  <c r="A2" i="84" l="1"/>
  <c r="A1" i="84"/>
  <c r="F76" i="109" l="1"/>
  <c r="F75" i="109"/>
  <c r="F74" i="109"/>
  <c r="F73" i="109"/>
  <c r="F72" i="109"/>
  <c r="F63" i="109"/>
  <c r="F62" i="109"/>
  <c r="F61" i="109"/>
  <c r="F45" i="109"/>
  <c r="F44" i="109"/>
  <c r="F43" i="109"/>
  <c r="F41" i="109"/>
  <c r="F40" i="109"/>
  <c r="F29" i="109"/>
  <c r="F19" i="109"/>
  <c r="F9" i="109"/>
  <c r="F30" i="122"/>
  <c r="F24" i="122"/>
  <c r="F20" i="122"/>
  <c r="F17" i="122"/>
  <c r="F15" i="122"/>
  <c r="F9" i="122"/>
  <c r="G11" i="122" s="1"/>
  <c r="F9" i="101"/>
  <c r="F12" i="100"/>
  <c r="F9" i="100"/>
  <c r="F14" i="75"/>
  <c r="F9" i="75"/>
  <c r="F17" i="73"/>
  <c r="F13" i="73"/>
  <c r="F9" i="73"/>
  <c r="F25" i="74"/>
  <c r="F24" i="74"/>
  <c r="F23" i="74"/>
  <c r="F12" i="74"/>
  <c r="F11" i="74"/>
  <c r="F10" i="74"/>
  <c r="F9" i="74"/>
  <c r="F84" i="72"/>
  <c r="F81" i="72"/>
  <c r="F80" i="72"/>
  <c r="F79" i="72"/>
  <c r="F78" i="72"/>
  <c r="F77" i="72"/>
  <c r="F76" i="72"/>
  <c r="F75" i="72"/>
  <c r="F74" i="72"/>
  <c r="F73" i="72"/>
  <c r="F72" i="72"/>
  <c r="F71" i="72"/>
  <c r="F70" i="72"/>
  <c r="F69" i="72"/>
  <c r="F68" i="72"/>
  <c r="F64" i="72"/>
  <c r="F63" i="72"/>
  <c r="F62" i="72"/>
  <c r="F61" i="72"/>
  <c r="F60" i="72"/>
  <c r="F56" i="72"/>
  <c r="F55" i="72"/>
  <c r="F54" i="72"/>
  <c r="F53" i="72"/>
  <c r="F52" i="72"/>
  <c r="F51" i="72"/>
  <c r="F49" i="72"/>
  <c r="F48" i="72"/>
  <c r="F47" i="72"/>
  <c r="F46" i="72"/>
  <c r="F45" i="72"/>
  <c r="F44" i="72"/>
  <c r="F43" i="72"/>
  <c r="F40" i="72"/>
  <c r="F39" i="72"/>
  <c r="F38" i="72"/>
  <c r="F37" i="72"/>
  <c r="F36" i="72"/>
  <c r="F35" i="72"/>
  <c r="F34" i="72"/>
  <c r="F33" i="72"/>
  <c r="F32" i="72"/>
  <c r="F31" i="72"/>
  <c r="F30" i="72"/>
  <c r="F29" i="72"/>
  <c r="F28" i="72"/>
  <c r="F27" i="72"/>
  <c r="F24" i="72"/>
  <c r="F23" i="72"/>
  <c r="F22" i="72"/>
  <c r="F21" i="72"/>
  <c r="F17" i="72"/>
  <c r="F16" i="72"/>
  <c r="F15" i="72"/>
  <c r="F14" i="72"/>
  <c r="F13" i="72"/>
  <c r="F12" i="72"/>
  <c r="F11" i="72"/>
  <c r="F10" i="72"/>
  <c r="F9" i="72"/>
  <c r="F50" i="121"/>
  <c r="F49" i="121"/>
  <c r="F44" i="121"/>
  <c r="F43" i="121"/>
  <c r="F42" i="121"/>
  <c r="F38" i="121"/>
  <c r="F31" i="121"/>
  <c r="F27" i="121"/>
  <c r="F20" i="121"/>
  <c r="F10" i="121"/>
  <c r="F18" i="71"/>
  <c r="F17" i="71"/>
  <c r="F16" i="71"/>
  <c r="F15" i="71"/>
  <c r="F14" i="71"/>
  <c r="F13" i="71"/>
  <c r="F12" i="71"/>
  <c r="F11" i="71"/>
  <c r="F10" i="71"/>
  <c r="F9" i="71"/>
  <c r="F27" i="70"/>
  <c r="G27" i="70" s="1"/>
  <c r="F24" i="70"/>
  <c r="G24" i="70" s="1"/>
  <c r="F23" i="70"/>
  <c r="G23" i="70" s="1"/>
  <c r="AQ31" i="7" s="1"/>
  <c r="F22" i="70"/>
  <c r="G22" i="70" s="1"/>
  <c r="F21" i="70"/>
  <c r="G21" i="70" s="1"/>
  <c r="F20" i="70"/>
  <c r="F17" i="70"/>
  <c r="F16" i="70"/>
  <c r="F15" i="70"/>
  <c r="F11" i="70"/>
  <c r="F10" i="70"/>
  <c r="F9" i="70"/>
  <c r="F25" i="69"/>
  <c r="G25" i="69" s="1"/>
  <c r="F17" i="69"/>
  <c r="G17" i="69" s="1"/>
  <c r="F16" i="69"/>
  <c r="G16" i="69" s="1"/>
  <c r="F15" i="69"/>
  <c r="G15" i="69" s="1"/>
  <c r="F11" i="69"/>
  <c r="F10" i="69"/>
  <c r="F9" i="69"/>
  <c r="F10" i="63"/>
  <c r="F12" i="62"/>
  <c r="F10" i="62"/>
  <c r="F86" i="61"/>
  <c r="F85" i="61"/>
  <c r="F84" i="61"/>
  <c r="F83" i="61"/>
  <c r="F82" i="61"/>
  <c r="F81" i="61"/>
  <c r="F80" i="61"/>
  <c r="F79" i="61"/>
  <c r="F78" i="61"/>
  <c r="F77" i="61"/>
  <c r="F76" i="61"/>
  <c r="F75" i="61"/>
  <c r="F74" i="61"/>
  <c r="F73" i="61"/>
  <c r="F72" i="61"/>
  <c r="F71" i="61"/>
  <c r="F70" i="61"/>
  <c r="F67" i="61"/>
  <c r="F66" i="61"/>
  <c r="F65" i="61"/>
  <c r="F64" i="61"/>
  <c r="F63" i="61"/>
  <c r="F62" i="61"/>
  <c r="F61" i="61"/>
  <c r="F60" i="61"/>
  <c r="F59" i="61"/>
  <c r="F58" i="61"/>
  <c r="F57" i="61"/>
  <c r="F56" i="61"/>
  <c r="F55" i="61"/>
  <c r="F54" i="61"/>
  <c r="F53" i="61"/>
  <c r="F47" i="61"/>
  <c r="F46" i="61"/>
  <c r="F45" i="61"/>
  <c r="F44" i="61"/>
  <c r="F43" i="61"/>
  <c r="F42" i="61"/>
  <c r="F41" i="61"/>
  <c r="F40" i="61"/>
  <c r="F39" i="61"/>
  <c r="F38" i="61"/>
  <c r="F37" i="61"/>
  <c r="F36" i="61"/>
  <c r="F35" i="61"/>
  <c r="F27" i="61"/>
  <c r="F26" i="61"/>
  <c r="F25" i="61"/>
  <c r="F24" i="61"/>
  <c r="F23" i="61"/>
  <c r="F22" i="61"/>
  <c r="F21" i="61"/>
  <c r="F20" i="61"/>
  <c r="F19" i="61"/>
  <c r="F18" i="61"/>
  <c r="F17" i="61"/>
  <c r="F16" i="61"/>
  <c r="F15" i="61"/>
  <c r="F14" i="61"/>
  <c r="F13" i="61"/>
  <c r="F12" i="61"/>
  <c r="F11" i="61"/>
  <c r="F10" i="61"/>
  <c r="F9" i="61"/>
  <c r="F9" i="120"/>
  <c r="AL28" i="91" s="1"/>
  <c r="AL68" i="91" s="1"/>
  <c r="AL75" i="91" s="1"/>
  <c r="F18" i="58"/>
  <c r="G18" i="58" s="1"/>
  <c r="F17" i="58"/>
  <c r="F16" i="58"/>
  <c r="F15" i="58"/>
  <c r="F14" i="58"/>
  <c r="F13" i="58"/>
  <c r="F12" i="58"/>
  <c r="F11" i="58"/>
  <c r="F10" i="58"/>
  <c r="F9" i="58"/>
  <c r="F12" i="57"/>
  <c r="F9" i="57"/>
  <c r="F9" i="119"/>
  <c r="F11" i="55"/>
  <c r="F10" i="55"/>
  <c r="F9" i="55"/>
  <c r="G9" i="55" s="1"/>
  <c r="F40" i="117"/>
  <c r="F39" i="117"/>
  <c r="F38" i="117"/>
  <c r="F37" i="117"/>
  <c r="F36" i="117"/>
  <c r="F35" i="117"/>
  <c r="F34" i="117"/>
  <c r="F33" i="117"/>
  <c r="F32" i="117"/>
  <c r="F31" i="117"/>
  <c r="F30" i="117"/>
  <c r="F29" i="117"/>
  <c r="F28" i="117"/>
  <c r="F27" i="117"/>
  <c r="F26" i="117"/>
  <c r="F25" i="117"/>
  <c r="F24" i="117"/>
  <c r="F23" i="117"/>
  <c r="F22" i="117"/>
  <c r="F21" i="117"/>
  <c r="F20" i="117"/>
  <c r="F19" i="117"/>
  <c r="F18" i="117"/>
  <c r="F17" i="117"/>
  <c r="F16" i="117"/>
  <c r="F15" i="117"/>
  <c r="F14" i="117"/>
  <c r="F13" i="117"/>
  <c r="F12" i="117"/>
  <c r="F11" i="117"/>
  <c r="F10" i="117"/>
  <c r="F9" i="117"/>
  <c r="F92" i="115"/>
  <c r="G92" i="115" s="1"/>
  <c r="F91" i="115"/>
  <c r="G91" i="115" s="1"/>
  <c r="F90" i="115"/>
  <c r="G90" i="115" s="1"/>
  <c r="F89" i="115"/>
  <c r="G89" i="115" s="1"/>
  <c r="F88" i="115"/>
  <c r="G88" i="115" s="1"/>
  <c r="F87" i="115"/>
  <c r="G87" i="115" s="1"/>
  <c r="F86" i="115"/>
  <c r="G86" i="115" s="1"/>
  <c r="F85" i="115"/>
  <c r="G85" i="115" s="1"/>
  <c r="F84" i="115"/>
  <c r="G84" i="115" s="1"/>
  <c r="F83" i="115"/>
  <c r="G83" i="115" s="1"/>
  <c r="F82" i="115"/>
  <c r="G82" i="115" s="1"/>
  <c r="F81" i="115"/>
  <c r="G81" i="115" s="1"/>
  <c r="F80" i="115"/>
  <c r="G80" i="115" s="1"/>
  <c r="F79" i="115"/>
  <c r="G79" i="115" s="1"/>
  <c r="F78" i="115"/>
  <c r="G78" i="115" s="1"/>
  <c r="F77" i="115"/>
  <c r="G77" i="115" s="1"/>
  <c r="F76" i="115"/>
  <c r="G76" i="115" s="1"/>
  <c r="F75" i="115"/>
  <c r="G75" i="115" s="1"/>
  <c r="F74" i="115"/>
  <c r="G74" i="115" s="1"/>
  <c r="F73" i="115"/>
  <c r="G73" i="115" s="1"/>
  <c r="F72" i="115"/>
  <c r="G72" i="115" s="1"/>
  <c r="F71" i="115"/>
  <c r="G71" i="115" s="1"/>
  <c r="F70" i="115"/>
  <c r="G70" i="115" s="1"/>
  <c r="F69" i="115"/>
  <c r="G69" i="115" s="1"/>
  <c r="F68" i="115"/>
  <c r="G68" i="115" s="1"/>
  <c r="F67" i="115"/>
  <c r="G67" i="115" s="1"/>
  <c r="F66" i="115"/>
  <c r="G66" i="115" s="1"/>
  <c r="F65" i="115"/>
  <c r="G65" i="115" s="1"/>
  <c r="F64" i="115"/>
  <c r="G64" i="115" s="1"/>
  <c r="F63" i="115"/>
  <c r="G63" i="115" s="1"/>
  <c r="F62" i="115"/>
  <c r="G62" i="115" s="1"/>
  <c r="F61" i="115"/>
  <c r="G61" i="115" s="1"/>
  <c r="F60" i="115"/>
  <c r="G60" i="115" s="1"/>
  <c r="F59" i="115"/>
  <c r="G59" i="115" s="1"/>
  <c r="F58" i="115"/>
  <c r="G58" i="115" s="1"/>
  <c r="F57" i="115"/>
  <c r="G57" i="115" s="1"/>
  <c r="F56" i="115"/>
  <c r="G56" i="115" s="1"/>
  <c r="F55" i="115"/>
  <c r="G55" i="115" s="1"/>
  <c r="F54" i="115"/>
  <c r="G54" i="115" s="1"/>
  <c r="F53" i="115"/>
  <c r="G53" i="115" s="1"/>
  <c r="F52" i="115"/>
  <c r="G52" i="115" s="1"/>
  <c r="F51" i="115"/>
  <c r="G51" i="115" s="1"/>
  <c r="F50" i="115"/>
  <c r="G50" i="115" s="1"/>
  <c r="F49" i="115"/>
  <c r="G49" i="115" s="1"/>
  <c r="F48" i="115"/>
  <c r="G48" i="115" s="1"/>
  <c r="F47" i="115"/>
  <c r="G47" i="115" s="1"/>
  <c r="F46" i="115"/>
  <c r="G46" i="115" s="1"/>
  <c r="F45" i="115"/>
  <c r="G45" i="115" s="1"/>
  <c r="F44" i="115"/>
  <c r="G44" i="115" s="1"/>
  <c r="F43" i="115"/>
  <c r="G43" i="115" s="1"/>
  <c r="F42" i="115"/>
  <c r="G42" i="115" s="1"/>
  <c r="F41" i="115"/>
  <c r="G41" i="115" s="1"/>
  <c r="F40" i="115"/>
  <c r="G40" i="115" s="1"/>
  <c r="F39" i="115"/>
  <c r="G39" i="115" s="1"/>
  <c r="F38" i="115"/>
  <c r="G38" i="115" s="1"/>
  <c r="F37" i="115"/>
  <c r="G37" i="115" s="1"/>
  <c r="F36" i="115"/>
  <c r="G36" i="115" s="1"/>
  <c r="F35" i="115"/>
  <c r="G35" i="115" s="1"/>
  <c r="F34" i="115"/>
  <c r="G34" i="115" s="1"/>
  <c r="F33" i="115"/>
  <c r="G33" i="115" s="1"/>
  <c r="F32" i="115"/>
  <c r="G32" i="115" s="1"/>
  <c r="F31" i="115"/>
  <c r="G31" i="115" s="1"/>
  <c r="F30" i="115"/>
  <c r="G30" i="115" s="1"/>
  <c r="F29" i="115"/>
  <c r="G29" i="115" s="1"/>
  <c r="F28" i="115"/>
  <c r="G28" i="115" s="1"/>
  <c r="F27" i="115"/>
  <c r="G27" i="115" s="1"/>
  <c r="F26" i="115"/>
  <c r="G26" i="115" s="1"/>
  <c r="F25" i="115"/>
  <c r="G25" i="115" s="1"/>
  <c r="F24" i="115"/>
  <c r="G24" i="115" s="1"/>
  <c r="F23" i="115"/>
  <c r="G23" i="115" s="1"/>
  <c r="F22" i="115"/>
  <c r="G22" i="115" s="1"/>
  <c r="F21" i="115"/>
  <c r="G21" i="115" s="1"/>
  <c r="F20" i="115"/>
  <c r="G20" i="115" s="1"/>
  <c r="F19" i="115"/>
  <c r="G19" i="115" s="1"/>
  <c r="F18" i="115"/>
  <c r="G18" i="115" s="1"/>
  <c r="F17" i="115"/>
  <c r="G17" i="115" s="1"/>
  <c r="F16" i="115"/>
  <c r="G16" i="115" s="1"/>
  <c r="F15" i="115"/>
  <c r="G15" i="115" s="1"/>
  <c r="F14" i="115"/>
  <c r="G14" i="115" s="1"/>
  <c r="F13" i="115"/>
  <c r="G13" i="115" s="1"/>
  <c r="F12" i="115"/>
  <c r="G12" i="115" s="1"/>
  <c r="F11" i="115"/>
  <c r="G11" i="115" s="1"/>
  <c r="F10" i="115"/>
  <c r="G10" i="115" s="1"/>
  <c r="F9" i="115"/>
  <c r="G9" i="115" s="1"/>
  <c r="F14" i="53"/>
  <c r="F16" i="53"/>
  <c r="F15" i="53"/>
  <c r="F10" i="53"/>
  <c r="F9" i="53"/>
  <c r="F23" i="85"/>
  <c r="F20" i="85"/>
  <c r="F19" i="85"/>
  <c r="F18" i="85"/>
  <c r="F17" i="85"/>
  <c r="F16" i="85"/>
  <c r="F15" i="85"/>
  <c r="F12" i="85"/>
  <c r="F9" i="84"/>
  <c r="F30" i="50"/>
  <c r="F29" i="50"/>
  <c r="F25" i="50"/>
  <c r="F24" i="50"/>
  <c r="F23" i="50"/>
  <c r="F19" i="50"/>
  <c r="F18" i="50"/>
  <c r="F17" i="50"/>
  <c r="F16" i="50"/>
  <c r="F15" i="50"/>
  <c r="F14" i="50"/>
  <c r="AA17" i="87" s="1"/>
  <c r="C17" i="87" s="1"/>
  <c r="F10" i="50"/>
  <c r="F9" i="50"/>
  <c r="D31" i="50"/>
  <c r="F8" i="50"/>
  <c r="AA9" i="87" s="1"/>
  <c r="A2" i="50"/>
  <c r="A1" i="50"/>
  <c r="AA14" i="87" l="1"/>
  <c r="AA11" i="87"/>
  <c r="C9" i="87"/>
  <c r="C11" i="87" s="1"/>
  <c r="AA18" i="87"/>
  <c r="C18" i="87" s="1"/>
  <c r="AQ72" i="7"/>
  <c r="G18" i="69"/>
  <c r="AL76" i="91"/>
  <c r="AL30" i="91" s="1"/>
  <c r="G93" i="115"/>
  <c r="AE53" i="7" s="1"/>
  <c r="AE53" i="91" s="1"/>
  <c r="AA14" i="91"/>
  <c r="AQ55" i="7"/>
  <c r="AQ55" i="91" s="1"/>
  <c r="AQ61" i="91" s="1"/>
  <c r="D31" i="49"/>
  <c r="D26" i="49"/>
  <c r="D20" i="49"/>
  <c r="F30" i="49"/>
  <c r="G30" i="49" s="1"/>
  <c r="F29" i="49"/>
  <c r="G29" i="49" s="1"/>
  <c r="F25" i="49"/>
  <c r="G25" i="49" s="1"/>
  <c r="F24" i="49"/>
  <c r="G24" i="49" s="1"/>
  <c r="F23" i="49"/>
  <c r="G23" i="49" s="1"/>
  <c r="F19" i="49"/>
  <c r="G19" i="49" s="1"/>
  <c r="F18" i="49"/>
  <c r="G18" i="49" s="1"/>
  <c r="F17" i="49"/>
  <c r="G17" i="49" s="1"/>
  <c r="F16" i="49"/>
  <c r="G16" i="49" s="1"/>
  <c r="F15" i="49"/>
  <c r="G15" i="49" s="1"/>
  <c r="F10" i="49"/>
  <c r="G10" i="49" s="1"/>
  <c r="F11" i="49"/>
  <c r="G11" i="49" s="1"/>
  <c r="F9" i="49"/>
  <c r="G9" i="49" s="1"/>
  <c r="AA24" i="87" l="1"/>
  <c r="C14" i="87"/>
  <c r="C24" i="87" s="1"/>
  <c r="C68" i="87" s="1"/>
  <c r="AA68" i="87"/>
  <c r="AL77" i="91"/>
  <c r="AL78" i="91" s="1"/>
  <c r="AL80" i="91" s="1"/>
  <c r="AL29" i="91" s="1"/>
  <c r="AL34" i="91" s="1"/>
  <c r="AL36" i="91" s="1"/>
  <c r="G54" i="128" s="1"/>
  <c r="G31" i="49"/>
  <c r="G20" i="49"/>
  <c r="AA75" i="87" l="1"/>
  <c r="C67" i="87"/>
  <c r="A2" i="49"/>
  <c r="A1" i="49"/>
  <c r="AA76" i="87" l="1"/>
  <c r="AA30" i="87" s="1"/>
  <c r="A2" i="114"/>
  <c r="A1" i="114"/>
  <c r="AA77" i="87" l="1"/>
  <c r="AA78" i="87" s="1"/>
  <c r="AA80" i="87" s="1"/>
  <c r="AA29" i="87" s="1"/>
  <c r="AA34" i="87" s="1"/>
  <c r="AA36" i="87" s="1"/>
  <c r="A2" i="40"/>
  <c r="A1" i="40"/>
  <c r="A2" i="111" l="1"/>
  <c r="A1" i="111"/>
  <c r="A2" i="94"/>
  <c r="A1" i="94"/>
  <c r="A2" i="104"/>
  <c r="A1" i="104"/>
  <c r="A2" i="105"/>
  <c r="A1" i="105"/>
  <c r="F9" i="111"/>
  <c r="G9" i="111" s="1"/>
  <c r="F10" i="111"/>
  <c r="F11" i="111"/>
  <c r="G11" i="111" s="1"/>
  <c r="F12" i="111"/>
  <c r="G12" i="111" s="1"/>
  <c r="F13" i="111"/>
  <c r="G13" i="111" s="1"/>
  <c r="F16" i="111"/>
  <c r="G16" i="111" s="1"/>
  <c r="F17" i="111"/>
  <c r="G17" i="111" s="1"/>
  <c r="F18" i="111"/>
  <c r="G18" i="111" s="1"/>
  <c r="F21" i="111"/>
  <c r="G21" i="111" s="1"/>
  <c r="F22" i="111"/>
  <c r="G22" i="111" s="1"/>
  <c r="F23" i="111"/>
  <c r="G23" i="111" s="1"/>
  <c r="F25" i="111"/>
  <c r="G25" i="111" s="1"/>
  <c r="F26" i="111"/>
  <c r="G26" i="111" s="1"/>
  <c r="F27" i="111"/>
  <c r="G27" i="111" s="1"/>
  <c r="F30" i="111"/>
  <c r="G30" i="111" s="1"/>
  <c r="F31" i="111"/>
  <c r="G31" i="111" s="1"/>
  <c r="F32" i="111"/>
  <c r="G32" i="111" s="1"/>
  <c r="F33" i="111"/>
  <c r="G33" i="111" s="1"/>
  <c r="F36" i="111"/>
  <c r="G36" i="111" s="1"/>
  <c r="F37" i="111"/>
  <c r="G37" i="111" s="1"/>
  <c r="F38" i="111"/>
  <c r="G38" i="111" s="1"/>
  <c r="F41" i="111"/>
  <c r="G41" i="111" s="1"/>
  <c r="F42" i="111"/>
  <c r="G42" i="111" s="1"/>
  <c r="F43" i="111"/>
  <c r="G43" i="111" s="1"/>
  <c r="F46" i="111"/>
  <c r="G46" i="111" s="1"/>
  <c r="F47" i="111"/>
  <c r="G47" i="111" s="1"/>
  <c r="F48" i="111"/>
  <c r="G48" i="111" s="1"/>
  <c r="F49" i="111"/>
  <c r="G49" i="111" s="1"/>
  <c r="F50" i="111"/>
  <c r="G50" i="111" s="1"/>
  <c r="F51" i="111"/>
  <c r="G51" i="111" s="1"/>
  <c r="F52" i="111"/>
  <c r="G52" i="111" s="1"/>
  <c r="F53" i="111"/>
  <c r="G53" i="111" s="1"/>
  <c r="F54" i="111"/>
  <c r="G54" i="111" s="1"/>
  <c r="F55" i="111"/>
  <c r="G55" i="111" s="1"/>
  <c r="F56" i="111"/>
  <c r="F57" i="111"/>
  <c r="G57" i="111" s="1"/>
  <c r="F58" i="111"/>
  <c r="G58" i="111" s="1"/>
  <c r="F59" i="111"/>
  <c r="G59" i="111" s="1"/>
  <c r="F60" i="111"/>
  <c r="G60" i="111" s="1"/>
  <c r="F61" i="111"/>
  <c r="G61" i="111" s="1"/>
  <c r="F62" i="111"/>
  <c r="G62" i="111" s="1"/>
  <c r="F63" i="111"/>
  <c r="G63" i="111" s="1"/>
  <c r="F64" i="111"/>
  <c r="G64" i="111" s="1"/>
  <c r="F65" i="111"/>
  <c r="G65" i="111" s="1"/>
  <c r="F66" i="111"/>
  <c r="G66" i="111" s="1"/>
  <c r="F67" i="111"/>
  <c r="G67" i="111" s="1"/>
  <c r="F8" i="111"/>
  <c r="G10" i="111"/>
  <c r="G24" i="111"/>
  <c r="G19" i="111" l="1"/>
  <c r="W16" i="7" s="1"/>
  <c r="W16" i="91" s="1"/>
  <c r="G44" i="111"/>
  <c r="W20" i="7" s="1"/>
  <c r="W20" i="91" s="1"/>
  <c r="G68" i="111"/>
  <c r="G39" i="111"/>
  <c r="W19" i="7" s="1"/>
  <c r="W19" i="91" s="1"/>
  <c r="G34" i="111"/>
  <c r="W18" i="7" s="1"/>
  <c r="W18" i="91" s="1"/>
  <c r="G28" i="111"/>
  <c r="W17" i="7" s="1"/>
  <c r="W17" i="91" s="1"/>
  <c r="G14" i="111"/>
  <c r="W14" i="7" s="1"/>
  <c r="F9" i="94"/>
  <c r="W14" i="91" l="1"/>
  <c r="G70" i="111"/>
  <c r="W23" i="7"/>
  <c r="W23" i="91" s="1"/>
  <c r="W24" i="7" l="1"/>
  <c r="W24" i="91"/>
  <c r="W68" i="91" s="1"/>
  <c r="F16" i="104"/>
  <c r="F15" i="104"/>
  <c r="F14" i="104"/>
  <c r="F13" i="104"/>
  <c r="F12" i="104"/>
  <c r="F11" i="104"/>
  <c r="F8" i="104"/>
  <c r="D19" i="105" l="1"/>
  <c r="F18" i="105"/>
  <c r="G18" i="105" s="1"/>
  <c r="F11" i="105"/>
  <c r="F12" i="105"/>
  <c r="F13" i="105"/>
  <c r="F14" i="105"/>
  <c r="F15" i="105"/>
  <c r="F16" i="105"/>
  <c r="F10" i="105"/>
  <c r="F23" i="95" l="1"/>
  <c r="F22" i="95"/>
  <c r="F18" i="95"/>
  <c r="F17" i="95"/>
  <c r="F16" i="95"/>
  <c r="F12" i="95"/>
  <c r="F11" i="95"/>
  <c r="F9" i="95"/>
  <c r="A2" i="95" l="1"/>
  <c r="A1" i="95"/>
  <c r="F18" i="38"/>
  <c r="F17" i="38"/>
  <c r="F9" i="38"/>
  <c r="F10" i="38"/>
  <c r="F11" i="38"/>
  <c r="F12" i="38"/>
  <c r="F13" i="38"/>
  <c r="F8" i="38"/>
  <c r="A2" i="38"/>
  <c r="A1" i="38"/>
  <c r="F10" i="36" l="1"/>
  <c r="F9" i="36"/>
  <c r="G9" i="36" s="1"/>
  <c r="F9" i="113"/>
  <c r="G9" i="113" s="1"/>
  <c r="F10" i="113"/>
  <c r="G10" i="113" s="1"/>
  <c r="F11" i="113"/>
  <c r="G11" i="113" s="1"/>
  <c r="P21" i="7" s="1"/>
  <c r="P21" i="91" s="1"/>
  <c r="F12" i="113"/>
  <c r="G12" i="113" s="1"/>
  <c r="F8" i="113"/>
  <c r="G8" i="113" s="1"/>
  <c r="G10" i="36"/>
  <c r="Q10" i="7" s="1"/>
  <c r="Q10" i="91" s="1"/>
  <c r="Q11" i="91" s="1"/>
  <c r="A2" i="36"/>
  <c r="A1" i="36"/>
  <c r="F8" i="34"/>
  <c r="F9" i="34"/>
  <c r="F10" i="34"/>
  <c r="F11" i="34"/>
  <c r="F12" i="34"/>
  <c r="F13" i="34"/>
  <c r="F14" i="34"/>
  <c r="F15" i="34"/>
  <c r="F16" i="34"/>
  <c r="F19" i="34"/>
  <c r="F20" i="34"/>
  <c r="F21" i="34"/>
  <c r="F22" i="34"/>
  <c r="F25" i="34"/>
  <c r="F26" i="34"/>
  <c r="F27" i="34"/>
  <c r="F29" i="34"/>
  <c r="F30" i="34"/>
  <c r="F31" i="34"/>
  <c r="F32" i="34"/>
  <c r="F33" i="34"/>
  <c r="F34" i="34"/>
  <c r="F37" i="34"/>
  <c r="F38" i="34"/>
  <c r="F39" i="34"/>
  <c r="F40" i="34"/>
  <c r="F41" i="34"/>
  <c r="F42" i="34"/>
  <c r="F43" i="34"/>
  <c r="F44" i="34"/>
  <c r="F48" i="34"/>
  <c r="F49" i="34"/>
  <c r="F51" i="34"/>
  <c r="F54" i="34"/>
  <c r="F55" i="34"/>
  <c r="F58" i="34"/>
  <c r="F59" i="34"/>
  <c r="F63" i="34"/>
  <c r="F64" i="34"/>
  <c r="F65" i="34"/>
  <c r="F66" i="34"/>
  <c r="F7" i="34"/>
  <c r="G11" i="36" l="1"/>
  <c r="Q14" i="7"/>
  <c r="Q14" i="91" s="1"/>
  <c r="Q24" i="91" s="1"/>
  <c r="Q68" i="91" s="1"/>
  <c r="Q75" i="91" s="1"/>
  <c r="D13" i="113"/>
  <c r="Q76" i="91" l="1"/>
  <c r="Q30" i="91" s="1"/>
  <c r="G13" i="113"/>
  <c r="A2" i="113"/>
  <c r="A1" i="113"/>
  <c r="A1" i="33"/>
  <c r="A2" i="33"/>
  <c r="G64" i="34"/>
  <c r="G66" i="34"/>
  <c r="G8" i="34"/>
  <c r="G9" i="34"/>
  <c r="G11" i="34"/>
  <c r="G12" i="34"/>
  <c r="G13" i="34"/>
  <c r="G14" i="34"/>
  <c r="G15" i="34"/>
  <c r="G16" i="34"/>
  <c r="G19" i="34"/>
  <c r="G20" i="34"/>
  <c r="G21" i="34"/>
  <c r="G22" i="34"/>
  <c r="G25" i="34"/>
  <c r="G26" i="34"/>
  <c r="G27" i="34"/>
  <c r="G28" i="34"/>
  <c r="G29" i="34"/>
  <c r="G30" i="34"/>
  <c r="G31" i="34"/>
  <c r="G32" i="34"/>
  <c r="G33" i="34"/>
  <c r="G34" i="34"/>
  <c r="G37" i="34"/>
  <c r="G38" i="34"/>
  <c r="G39" i="34"/>
  <c r="G40" i="34"/>
  <c r="G41" i="34"/>
  <c r="G42" i="34"/>
  <c r="G43" i="34"/>
  <c r="G44" i="34"/>
  <c r="G48" i="34"/>
  <c r="G49" i="34"/>
  <c r="G51" i="34"/>
  <c r="G54" i="34"/>
  <c r="G56" i="34" s="1"/>
  <c r="O20" i="91" s="1"/>
  <c r="G58" i="34"/>
  <c r="G59" i="34"/>
  <c r="A2" i="34"/>
  <c r="A1" i="34"/>
  <c r="F65" i="33"/>
  <c r="G65" i="33" s="1"/>
  <c r="F67" i="33"/>
  <c r="G67" i="33" s="1"/>
  <c r="F9" i="33"/>
  <c r="G9" i="33" s="1"/>
  <c r="F10" i="33"/>
  <c r="G10" i="33" s="1"/>
  <c r="F11" i="33"/>
  <c r="G11" i="33" s="1"/>
  <c r="F12" i="33"/>
  <c r="G12" i="33" s="1"/>
  <c r="F13" i="33"/>
  <c r="G13" i="33" s="1"/>
  <c r="F14" i="33"/>
  <c r="G14" i="33" s="1"/>
  <c r="F15" i="33"/>
  <c r="G15" i="33" s="1"/>
  <c r="F16" i="33"/>
  <c r="G16" i="33" s="1"/>
  <c r="F17" i="33"/>
  <c r="G17" i="33" s="1"/>
  <c r="F20" i="33"/>
  <c r="G20" i="33" s="1"/>
  <c r="F21" i="33"/>
  <c r="G21" i="33" s="1"/>
  <c r="F22" i="33"/>
  <c r="G22" i="33" s="1"/>
  <c r="F23" i="33"/>
  <c r="G23" i="33" s="1"/>
  <c r="F26" i="33"/>
  <c r="G26" i="33" s="1"/>
  <c r="F27" i="33"/>
  <c r="G27" i="33" s="1"/>
  <c r="F28" i="33"/>
  <c r="G28" i="33" s="1"/>
  <c r="F29" i="33"/>
  <c r="G29" i="33" s="1"/>
  <c r="F30" i="33"/>
  <c r="G30" i="33" s="1"/>
  <c r="F31" i="33"/>
  <c r="G31" i="33" s="1"/>
  <c r="F32" i="33"/>
  <c r="G32" i="33" s="1"/>
  <c r="F33" i="33"/>
  <c r="G33" i="33" s="1"/>
  <c r="F34" i="33"/>
  <c r="G34" i="33" s="1"/>
  <c r="F35" i="33"/>
  <c r="G35" i="33" s="1"/>
  <c r="F38" i="33"/>
  <c r="G38" i="33" s="1"/>
  <c r="F39" i="33"/>
  <c r="G39" i="33" s="1"/>
  <c r="F40" i="33"/>
  <c r="G40" i="33" s="1"/>
  <c r="F41" i="33"/>
  <c r="G41" i="33" s="1"/>
  <c r="F42" i="33"/>
  <c r="G42" i="33" s="1"/>
  <c r="F43" i="33"/>
  <c r="G43" i="33" s="1"/>
  <c r="F44" i="33"/>
  <c r="G44" i="33" s="1"/>
  <c r="F45" i="33"/>
  <c r="G45" i="33" s="1"/>
  <c r="F49" i="33"/>
  <c r="G49" i="33" s="1"/>
  <c r="F50" i="33"/>
  <c r="G50" i="33" s="1"/>
  <c r="F52" i="33"/>
  <c r="G52" i="33" s="1"/>
  <c r="F55" i="33"/>
  <c r="G55" i="33" s="1"/>
  <c r="G57" i="33" s="1"/>
  <c r="N20" i="7" s="1"/>
  <c r="F59" i="33"/>
  <c r="G59" i="33" s="1"/>
  <c r="F60" i="33"/>
  <c r="G60" i="33" s="1"/>
  <c r="F8" i="33"/>
  <c r="G8" i="33" s="1"/>
  <c r="Q77" i="91" l="1"/>
  <c r="Q78" i="91" s="1"/>
  <c r="Q80" i="91" s="1"/>
  <c r="Q29" i="91" s="1"/>
  <c r="Q34" i="91" s="1"/>
  <c r="Q36" i="91" s="1"/>
  <c r="G27" i="128" s="1"/>
  <c r="G61" i="34"/>
  <c r="O21" i="91" s="1"/>
  <c r="G67" i="34"/>
  <c r="O23" i="91" s="1"/>
  <c r="G45" i="34"/>
  <c r="G23" i="34"/>
  <c r="G52" i="34"/>
  <c r="O19" i="91" s="1"/>
  <c r="G35" i="34"/>
  <c r="G62" i="33"/>
  <c r="N21" i="7" s="1"/>
  <c r="G68" i="33"/>
  <c r="N23" i="7" s="1"/>
  <c r="N23" i="91" s="1"/>
  <c r="G53" i="33"/>
  <c r="N19" i="7" s="1"/>
  <c r="G46" i="33"/>
  <c r="N18" i="7" s="1"/>
  <c r="G36" i="33"/>
  <c r="N17" i="7" s="1"/>
  <c r="G24" i="33"/>
  <c r="N16" i="7" s="1"/>
  <c r="G18" i="33"/>
  <c r="O17" i="91" l="1"/>
  <c r="O18" i="91"/>
  <c r="G70" i="33"/>
  <c r="N14" i="7"/>
  <c r="D12" i="32"/>
  <c r="D19" i="32"/>
  <c r="D47" i="32"/>
  <c r="F40" i="32"/>
  <c r="G40" i="32" s="1"/>
  <c r="F44" i="32"/>
  <c r="G44" i="32" s="1"/>
  <c r="F22" i="32"/>
  <c r="G22" i="32" s="1"/>
  <c r="M17" i="7" s="1"/>
  <c r="F24" i="32"/>
  <c r="G24" i="32" s="1"/>
  <c r="F33" i="32"/>
  <c r="G33" i="32" s="1"/>
  <c r="F32" i="32"/>
  <c r="G32" i="32" s="1"/>
  <c r="F30" i="32"/>
  <c r="G30" i="32" s="1"/>
  <c r="F31" i="32"/>
  <c r="G31" i="32" s="1"/>
  <c r="F26" i="32"/>
  <c r="G26" i="32" s="1"/>
  <c r="F27" i="32"/>
  <c r="G27" i="32" s="1"/>
  <c r="F37" i="32"/>
  <c r="G37" i="32" s="1"/>
  <c r="F38" i="32"/>
  <c r="G38" i="32" s="1"/>
  <c r="F39" i="32"/>
  <c r="G39" i="32" s="1"/>
  <c r="F41" i="32"/>
  <c r="G41" i="32" s="1"/>
  <c r="F36" i="32"/>
  <c r="G36" i="32" s="1"/>
  <c r="F42" i="32"/>
  <c r="G42" i="32" s="1"/>
  <c r="F43" i="32"/>
  <c r="G43" i="32" s="1"/>
  <c r="F18" i="32"/>
  <c r="G18" i="32" s="1"/>
  <c r="F17" i="32"/>
  <c r="G17" i="32" s="1"/>
  <c r="F16" i="32"/>
  <c r="G16" i="32" s="1"/>
  <c r="F15" i="32"/>
  <c r="G15" i="32" s="1"/>
  <c r="F14" i="32"/>
  <c r="G14" i="32" s="1"/>
  <c r="F11" i="32"/>
  <c r="G11" i="32" s="1"/>
  <c r="F10" i="32"/>
  <c r="G10" i="32" s="1"/>
  <c r="F9" i="32"/>
  <c r="G9" i="32" s="1"/>
  <c r="F8" i="32"/>
  <c r="G8" i="32" s="1"/>
  <c r="F11" i="131"/>
  <c r="F10" i="131"/>
  <c r="F10" i="112"/>
  <c r="F9" i="106"/>
  <c r="F10" i="27"/>
  <c r="F9" i="27"/>
  <c r="F15" i="27"/>
  <c r="F11" i="26"/>
  <c r="G11" i="26" s="1"/>
  <c r="F9" i="26"/>
  <c r="F23" i="25"/>
  <c r="F22" i="25"/>
  <c r="F21" i="25"/>
  <c r="F20" i="25"/>
  <c r="F19" i="25"/>
  <c r="F12" i="24"/>
  <c r="F11" i="24"/>
  <c r="F10" i="24"/>
  <c r="F9" i="24"/>
  <c r="F12" i="23"/>
  <c r="F11" i="23"/>
  <c r="F10" i="23"/>
  <c r="F9" i="23"/>
  <c r="F10" i="21"/>
  <c r="G10" i="21" s="1"/>
  <c r="F11" i="21"/>
  <c r="G11" i="21" s="1"/>
  <c r="F12" i="21"/>
  <c r="G12" i="21" s="1"/>
  <c r="F9" i="21"/>
  <c r="G9" i="21" s="1"/>
  <c r="A2" i="32"/>
  <c r="A1" i="32"/>
  <c r="G28" i="32" l="1"/>
  <c r="M20" i="7" s="1"/>
  <c r="M20" i="91" s="1"/>
  <c r="G45" i="32"/>
  <c r="G34" i="32"/>
  <c r="G11" i="131"/>
  <c r="G10" i="131"/>
  <c r="A2" i="131"/>
  <c r="A1" i="131"/>
  <c r="G13" i="131" l="1"/>
  <c r="M23" i="7"/>
  <c r="G47" i="32"/>
  <c r="L10" i="7"/>
  <c r="M21" i="7"/>
  <c r="A2" i="112"/>
  <c r="A1" i="112"/>
  <c r="G9" i="106"/>
  <c r="L11" i="7" l="1"/>
  <c r="L68" i="7" s="1"/>
  <c r="L75" i="7" s="1"/>
  <c r="L76" i="7" s="1"/>
  <c r="L30" i="7" s="1"/>
  <c r="L10" i="91"/>
  <c r="L11" i="91" s="1"/>
  <c r="L68" i="91" s="1"/>
  <c r="L75" i="91" s="1"/>
  <c r="A2" i="106"/>
  <c r="A1" i="106"/>
  <c r="A2" i="27"/>
  <c r="A1" i="27"/>
  <c r="G9" i="26"/>
  <c r="L77" i="7" l="1"/>
  <c r="L78" i="7" s="1"/>
  <c r="L80" i="7" s="1"/>
  <c r="L29" i="7" s="1"/>
  <c r="L34" i="7" s="1"/>
  <c r="L36" i="7" s="1"/>
  <c r="L76" i="91"/>
  <c r="L30" i="91" s="1"/>
  <c r="A2" i="26"/>
  <c r="A1" i="26"/>
  <c r="A2" i="25"/>
  <c r="A1" i="25"/>
  <c r="L77" i="91" l="1"/>
  <c r="L78" i="91" s="1"/>
  <c r="L80" i="91" s="1"/>
  <c r="L29" i="91" s="1"/>
  <c r="L34" i="91" s="1"/>
  <c r="L36" i="91" s="1"/>
  <c r="G20" i="128" s="1"/>
  <c r="A2" i="24"/>
  <c r="A1" i="24"/>
  <c r="A2" i="23"/>
  <c r="A1" i="23"/>
  <c r="A2" i="21"/>
  <c r="A1" i="21"/>
  <c r="A2" i="7"/>
  <c r="A1" i="7"/>
  <c r="A2" i="9"/>
  <c r="A1" i="9"/>
  <c r="A1" i="10"/>
  <c r="A2" i="10"/>
  <c r="C22" i="9" l="1"/>
  <c r="H89" i="128" s="1"/>
  <c r="C13" i="6"/>
  <c r="F19" i="9" l="1"/>
  <c r="AF31" i="91" l="1"/>
  <c r="AF73" i="91"/>
  <c r="D13" i="26" l="1"/>
  <c r="D11" i="53" l="1"/>
  <c r="J89" i="128" l="1"/>
  <c r="E9" i="10"/>
  <c r="F9" i="10" s="1"/>
  <c r="G10" i="127"/>
  <c r="G9" i="94" l="1"/>
  <c r="V20" i="7" s="1"/>
  <c r="V20" i="91" s="1"/>
  <c r="V24" i="91" s="1"/>
  <c r="V68" i="91" s="1"/>
  <c r="V75" i="91" s="1"/>
  <c r="V76" i="91" l="1"/>
  <c r="V30" i="91" s="1"/>
  <c r="V77" i="91" l="1"/>
  <c r="V78" i="91" s="1"/>
  <c r="V80" i="91" s="1"/>
  <c r="V29" i="91" s="1"/>
  <c r="V34" i="91" s="1"/>
  <c r="V36" i="91" s="1"/>
  <c r="G32" i="128" s="1"/>
  <c r="C25" i="8"/>
  <c r="D93" i="115" l="1"/>
  <c r="K11" i="7" l="1"/>
  <c r="K24" i="7"/>
  <c r="K50" i="7"/>
  <c r="K61" i="7"/>
  <c r="K63" i="7" l="1"/>
  <c r="K68" i="7"/>
  <c r="K75" i="7" s="1"/>
  <c r="AE31" i="91"/>
  <c r="AE55" i="91"/>
  <c r="AE61" i="91" s="1"/>
  <c r="AE63" i="91" s="1"/>
  <c r="H45" i="128" s="1"/>
  <c r="AE73" i="91"/>
  <c r="AE75" i="91" s="1"/>
  <c r="AE76" i="91" l="1"/>
  <c r="AE30" i="91" s="1"/>
  <c r="K76" i="7"/>
  <c r="K30" i="7" s="1"/>
  <c r="BB47" i="7"/>
  <c r="BB47" i="91" s="1"/>
  <c r="BB50" i="91" s="1"/>
  <c r="BB63" i="91" s="1"/>
  <c r="H72" i="128" s="1"/>
  <c r="AE77" i="91" l="1"/>
  <c r="AE78" i="91" s="1"/>
  <c r="AE80" i="91" s="1"/>
  <c r="AE29" i="91" s="1"/>
  <c r="AE34" i="91" s="1"/>
  <c r="AE36" i="91" s="1"/>
  <c r="G45" i="128" s="1"/>
  <c r="K77" i="7"/>
  <c r="K78" i="7" s="1"/>
  <c r="K80" i="7" s="1"/>
  <c r="BB50" i="7"/>
  <c r="BA61" i="7"/>
  <c r="BB61" i="7"/>
  <c r="BA72" i="91"/>
  <c r="BA75" i="91" s="1"/>
  <c r="BB72" i="91"/>
  <c r="BB75" i="91" s="1"/>
  <c r="BA11" i="7"/>
  <c r="BB11" i="7"/>
  <c r="BA24" i="7"/>
  <c r="BB24" i="7"/>
  <c r="AZ11" i="7"/>
  <c r="AZ72" i="91"/>
  <c r="BA76" i="91" l="1"/>
  <c r="BA30" i="91" s="1"/>
  <c r="BB76" i="91"/>
  <c r="BB30" i="91" s="1"/>
  <c r="K29" i="7"/>
  <c r="K34" i="7" s="1"/>
  <c r="K36" i="7" s="1"/>
  <c r="BB63" i="7"/>
  <c r="BA68" i="7"/>
  <c r="BA75" i="7" s="1"/>
  <c r="BA76" i="7" s="1"/>
  <c r="BA77" i="7" s="1"/>
  <c r="BA78" i="7" s="1"/>
  <c r="BA80" i="7" s="1"/>
  <c r="BA29" i="7" s="1"/>
  <c r="BB68" i="7"/>
  <c r="BB75" i="7" s="1"/>
  <c r="BB76" i="7" s="1"/>
  <c r="BB77" i="7" s="1"/>
  <c r="BB78" i="7" s="1"/>
  <c r="BB80" i="7" s="1"/>
  <c r="BB29" i="7" s="1"/>
  <c r="BB34" i="7" s="1"/>
  <c r="BB36" i="7" s="1"/>
  <c r="BA77" i="91" l="1"/>
  <c r="BA78" i="91" s="1"/>
  <c r="BA80" i="91" s="1"/>
  <c r="BA29" i="91" s="1"/>
  <c r="BA34" i="91" s="1"/>
  <c r="BA36" i="91" s="1"/>
  <c r="G71" i="128" s="1"/>
  <c r="BB77" i="91"/>
  <c r="BB78" i="91" s="1"/>
  <c r="BB80" i="91" s="1"/>
  <c r="BB29" i="91" s="1"/>
  <c r="BB34" i="91" s="1"/>
  <c r="BB36" i="91" s="1"/>
  <c r="G72" i="128" s="1"/>
  <c r="BA34" i="7"/>
  <c r="BA36" i="7" s="1"/>
  <c r="AF50" i="7" l="1"/>
  <c r="AE50" i="7" l="1"/>
  <c r="AE24" i="7"/>
  <c r="AE68" i="7" l="1"/>
  <c r="AE75" i="7" s="1"/>
  <c r="AE76" i="7" s="1"/>
  <c r="AE61" i="7" l="1"/>
  <c r="AE63" i="7" s="1"/>
  <c r="AE77" i="7"/>
  <c r="AE78" i="7" s="1"/>
  <c r="AE80" i="7" s="1"/>
  <c r="AE29" i="7" s="1"/>
  <c r="AE34" i="7" s="1"/>
  <c r="AE36" i="7" s="1"/>
  <c r="Q11" i="7"/>
  <c r="P17" i="7"/>
  <c r="P17" i="91" s="1"/>
  <c r="P24" i="91" s="1"/>
  <c r="P68" i="91" s="1"/>
  <c r="P75" i="91" s="1"/>
  <c r="P76" i="91" l="1"/>
  <c r="P30" i="91" s="1"/>
  <c r="D46" i="109"/>
  <c r="P77" i="91" l="1"/>
  <c r="P78" i="91" s="1"/>
  <c r="P80" i="91" s="1"/>
  <c r="P29" i="91" s="1"/>
  <c r="P34" i="91" s="1"/>
  <c r="P36" i="91" s="1"/>
  <c r="G26" i="128" s="1"/>
  <c r="BC16" i="91"/>
  <c r="G76" i="109"/>
  <c r="G75" i="109"/>
  <c r="G74" i="109"/>
  <c r="G73" i="109"/>
  <c r="G72" i="109"/>
  <c r="BC31" i="91" s="1"/>
  <c r="G63" i="109"/>
  <c r="G62" i="109"/>
  <c r="G61" i="109"/>
  <c r="D37" i="109"/>
  <c r="D27" i="109"/>
  <c r="D17" i="109"/>
  <c r="G51" i="126"/>
  <c r="G50" i="126"/>
  <c r="G49" i="126"/>
  <c r="G48" i="126"/>
  <c r="G47" i="126"/>
  <c r="G46" i="126"/>
  <c r="G45" i="126"/>
  <c r="G44" i="126"/>
  <c r="G43" i="126"/>
  <c r="G42" i="126"/>
  <c r="G41" i="126"/>
  <c r="G40" i="126"/>
  <c r="G39" i="126"/>
  <c r="G38" i="126"/>
  <c r="G37" i="126"/>
  <c r="G36" i="126"/>
  <c r="G35" i="126"/>
  <c r="G34" i="126"/>
  <c r="G33" i="126"/>
  <c r="G32" i="126"/>
  <c r="G31" i="126"/>
  <c r="G30" i="126"/>
  <c r="G29" i="126"/>
  <c r="G28" i="126"/>
  <c r="G27" i="126"/>
  <c r="G26" i="126"/>
  <c r="G25" i="126"/>
  <c r="G24" i="126"/>
  <c r="G23" i="126"/>
  <c r="G22" i="126"/>
  <c r="G21" i="126"/>
  <c r="G20" i="126"/>
  <c r="G19" i="126"/>
  <c r="G18" i="126"/>
  <c r="G17" i="126"/>
  <c r="G16" i="126"/>
  <c r="D286" i="126"/>
  <c r="G15" i="126"/>
  <c r="G14" i="126"/>
  <c r="G13" i="126"/>
  <c r="G12" i="126"/>
  <c r="G11" i="126"/>
  <c r="G10" i="126"/>
  <c r="G9" i="126"/>
  <c r="BC72" i="91" l="1"/>
  <c r="BC55" i="91"/>
  <c r="G286" i="126"/>
  <c r="BA39" i="7" s="1"/>
  <c r="BA39" i="91" s="1"/>
  <c r="BA50" i="91" s="1"/>
  <c r="BA63" i="91" s="1"/>
  <c r="H71" i="128" s="1"/>
  <c r="G30" i="122"/>
  <c r="D25" i="122"/>
  <c r="G20" i="122"/>
  <c r="G15" i="122"/>
  <c r="D12" i="122"/>
  <c r="G24" i="122"/>
  <c r="BA50" i="7" l="1"/>
  <c r="BA63" i="7" s="1"/>
  <c r="G25" i="122"/>
  <c r="AZ26" i="91" s="1"/>
  <c r="AZ68" i="91" s="1"/>
  <c r="AZ75" i="91" s="1"/>
  <c r="AZ24" i="7"/>
  <c r="G17" i="122"/>
  <c r="AZ53" i="91" s="1"/>
  <c r="AZ61" i="91" s="1"/>
  <c r="AZ76" i="91" l="1"/>
  <c r="AZ30" i="91" s="1"/>
  <c r="AZ61" i="7"/>
  <c r="AZ68" i="7"/>
  <c r="AZ75" i="7" s="1"/>
  <c r="AZ76" i="7" s="1"/>
  <c r="AZ77" i="7" s="1"/>
  <c r="AZ78" i="7" s="1"/>
  <c r="AZ80" i="7" s="1"/>
  <c r="G84" i="72"/>
  <c r="D82" i="72"/>
  <c r="G81" i="72"/>
  <c r="G80" i="72"/>
  <c r="G79" i="72"/>
  <c r="G78" i="72"/>
  <c r="G77" i="72"/>
  <c r="G76" i="72"/>
  <c r="G75" i="72"/>
  <c r="G74" i="72"/>
  <c r="G73" i="72"/>
  <c r="G72" i="72"/>
  <c r="G71" i="72"/>
  <c r="G70" i="72"/>
  <c r="G69" i="72"/>
  <c r="G68" i="72"/>
  <c r="D65" i="72"/>
  <c r="G64" i="72"/>
  <c r="G63" i="72"/>
  <c r="G62" i="72"/>
  <c r="G61" i="72"/>
  <c r="G60" i="72"/>
  <c r="D57" i="72"/>
  <c r="G56" i="72"/>
  <c r="G55" i="72"/>
  <c r="G54" i="72"/>
  <c r="G53" i="72"/>
  <c r="G52" i="72"/>
  <c r="G51" i="72"/>
  <c r="D41" i="72"/>
  <c r="D18" i="72"/>
  <c r="G50" i="121"/>
  <c r="AS55" i="91" s="1"/>
  <c r="G44" i="121"/>
  <c r="G43" i="121"/>
  <c r="AS73" i="91" s="1"/>
  <c r="G42" i="121"/>
  <c r="AS72" i="91" s="1"/>
  <c r="AS16" i="91"/>
  <c r="AS24" i="91" s="1"/>
  <c r="G49" i="121"/>
  <c r="G38" i="121"/>
  <c r="G31" i="121"/>
  <c r="G27" i="121"/>
  <c r="G20" i="121"/>
  <c r="G10" i="121"/>
  <c r="D39" i="121"/>
  <c r="D28" i="121"/>
  <c r="D18" i="121"/>
  <c r="G16" i="71"/>
  <c r="G17" i="71"/>
  <c r="G18" i="71"/>
  <c r="G15" i="71"/>
  <c r="G14" i="71"/>
  <c r="G13" i="71"/>
  <c r="G12" i="71"/>
  <c r="AZ77" i="91" l="1"/>
  <c r="AZ78" i="91" s="1"/>
  <c r="AZ80" i="91" s="1"/>
  <c r="AZ29" i="91" s="1"/>
  <c r="AZ34" i="91" s="1"/>
  <c r="AZ36" i="91" s="1"/>
  <c r="G70" i="128" s="1"/>
  <c r="AS31" i="91"/>
  <c r="AZ29" i="7"/>
  <c r="AZ34" i="7" s="1"/>
  <c r="AZ36" i="7" s="1"/>
  <c r="G65" i="72"/>
  <c r="G9" i="122"/>
  <c r="G12" i="122" s="1"/>
  <c r="AZ39" i="7" s="1"/>
  <c r="AZ39" i="91" s="1"/>
  <c r="AZ50" i="91" s="1"/>
  <c r="AZ63" i="91" s="1"/>
  <c r="H70" i="128" s="1"/>
  <c r="G28" i="121"/>
  <c r="AS53" i="91" s="1"/>
  <c r="AS61" i="91" s="1"/>
  <c r="G82" i="72"/>
  <c r="G18" i="121"/>
  <c r="AS39" i="91" s="1"/>
  <c r="AS50" i="91" s="1"/>
  <c r="G39" i="121"/>
  <c r="AS26" i="91" s="1"/>
  <c r="AS68" i="91" s="1"/>
  <c r="AS75" i="91" s="1"/>
  <c r="G10" i="71"/>
  <c r="G11" i="71"/>
  <c r="G9" i="71"/>
  <c r="D19" i="71"/>
  <c r="AS63" i="91" l="1"/>
  <c r="H63" i="128" s="1"/>
  <c r="AS76" i="91"/>
  <c r="AS30" i="91" s="1"/>
  <c r="AT41" i="7"/>
  <c r="AT41" i="91" s="1"/>
  <c r="AZ50" i="7"/>
  <c r="AZ63" i="7" s="1"/>
  <c r="AP55" i="7"/>
  <c r="AP55" i="91" s="1"/>
  <c r="D18" i="69"/>
  <c r="D23" i="69"/>
  <c r="D17" i="63"/>
  <c r="G86" i="61"/>
  <c r="G85" i="61"/>
  <c r="G84" i="61"/>
  <c r="G83" i="61"/>
  <c r="G82" i="61"/>
  <c r="G81" i="61"/>
  <c r="G80" i="61"/>
  <c r="G79" i="61"/>
  <c r="G78" i="61"/>
  <c r="G77" i="61"/>
  <c r="G76" i="61"/>
  <c r="G75" i="61"/>
  <c r="G74" i="61"/>
  <c r="D87" i="61"/>
  <c r="G56" i="61"/>
  <c r="G59" i="61"/>
  <c r="G67" i="61"/>
  <c r="G66" i="61"/>
  <c r="G65" i="61"/>
  <c r="G63" i="61"/>
  <c r="G62" i="61"/>
  <c r="G61" i="61"/>
  <c r="G60" i="61"/>
  <c r="G64" i="61"/>
  <c r="G58" i="61"/>
  <c r="G57" i="61"/>
  <c r="G55" i="61"/>
  <c r="G24" i="61"/>
  <c r="G21" i="61"/>
  <c r="G22" i="61"/>
  <c r="G23" i="61"/>
  <c r="G25" i="61"/>
  <c r="G26" i="61"/>
  <c r="G27" i="61"/>
  <c r="D28" i="61"/>
  <c r="AS77" i="91" l="1"/>
  <c r="AS78" i="91" s="1"/>
  <c r="AS80" i="91" s="1"/>
  <c r="AS29" i="91" s="1"/>
  <c r="AS34" i="91" s="1"/>
  <c r="AS36" i="91" s="1"/>
  <c r="G63" i="128" s="1"/>
  <c r="G17" i="58"/>
  <c r="G16" i="58"/>
  <c r="G14" i="58"/>
  <c r="G13" i="58"/>
  <c r="G12" i="58"/>
  <c r="G11" i="58"/>
  <c r="G10" i="58"/>
  <c r="G15" i="58"/>
  <c r="G9" i="58"/>
  <c r="D26" i="58"/>
  <c r="AI28" i="91"/>
  <c r="AI68" i="91" s="1"/>
  <c r="AI75" i="91" s="1"/>
  <c r="G40" i="117"/>
  <c r="G39" i="117"/>
  <c r="G34" i="117"/>
  <c r="G33" i="117"/>
  <c r="G31" i="117"/>
  <c r="G30" i="117"/>
  <c r="G24" i="117"/>
  <c r="G23" i="117"/>
  <c r="G22" i="117"/>
  <c r="G21" i="117"/>
  <c r="G20" i="117"/>
  <c r="G19" i="117"/>
  <c r="G18" i="117"/>
  <c r="G25" i="117"/>
  <c r="G26" i="117"/>
  <c r="G27" i="117"/>
  <c r="G28" i="117"/>
  <c r="G29" i="117"/>
  <c r="G32" i="117"/>
  <c r="G35" i="117"/>
  <c r="G36" i="117"/>
  <c r="G37" i="117"/>
  <c r="G38" i="117"/>
  <c r="G17" i="117"/>
  <c r="G16" i="117"/>
  <c r="G15" i="117"/>
  <c r="G14" i="117"/>
  <c r="G13" i="117"/>
  <c r="G12" i="117"/>
  <c r="G11" i="117"/>
  <c r="G10" i="117"/>
  <c r="G9" i="117"/>
  <c r="D41" i="117"/>
  <c r="AI76" i="91" l="1"/>
  <c r="AI30" i="91" s="1"/>
  <c r="G26" i="58"/>
  <c r="AK55" i="7" s="1"/>
  <c r="AK55" i="91" s="1"/>
  <c r="AK61" i="91" s="1"/>
  <c r="AK63" i="91" s="1"/>
  <c r="H53" i="128" s="1"/>
  <c r="AF61" i="7"/>
  <c r="AF63" i="7" s="1"/>
  <c r="G41" i="117"/>
  <c r="AF26" i="7" s="1"/>
  <c r="AF26" i="91" s="1"/>
  <c r="AF68" i="91" s="1"/>
  <c r="AF75" i="91" s="1"/>
  <c r="AI77" i="91" l="1"/>
  <c r="AI78" i="91" s="1"/>
  <c r="AI80" i="91" s="1"/>
  <c r="AI29" i="91" s="1"/>
  <c r="AI34" i="91" s="1"/>
  <c r="AI36" i="91" s="1"/>
  <c r="G51" i="128" s="1"/>
  <c r="AF76" i="91"/>
  <c r="AF30" i="91" s="1"/>
  <c r="AF68" i="7"/>
  <c r="AF75" i="7" s="1"/>
  <c r="D26" i="50"/>
  <c r="D11" i="50"/>
  <c r="AF77" i="91" l="1"/>
  <c r="AF78" i="91" s="1"/>
  <c r="AF80" i="91" s="1"/>
  <c r="AF29" i="91" s="1"/>
  <c r="AF34" i="91" s="1"/>
  <c r="AF36" i="91" s="1"/>
  <c r="G46" i="128" s="1"/>
  <c r="D33" i="50"/>
  <c r="AF76" i="7"/>
  <c r="G16" i="104"/>
  <c r="G15" i="104"/>
  <c r="G14" i="104"/>
  <c r="G13" i="104"/>
  <c r="G17" i="105"/>
  <c r="G16" i="105"/>
  <c r="G15" i="105"/>
  <c r="G14" i="105"/>
  <c r="G13" i="105"/>
  <c r="G12" i="105"/>
  <c r="G11" i="105"/>
  <c r="T23" i="7" s="1"/>
  <c r="T23" i="91" s="1"/>
  <c r="G23" i="95"/>
  <c r="G22" i="95"/>
  <c r="G18" i="95"/>
  <c r="S17" i="7" s="1"/>
  <c r="S17" i="91" s="1"/>
  <c r="G17" i="95"/>
  <c r="S19" i="7" s="1"/>
  <c r="S19" i="91" s="1"/>
  <c r="G16" i="95"/>
  <c r="S23" i="91"/>
  <c r="D11" i="36"/>
  <c r="AF30" i="7" l="1"/>
  <c r="S18" i="7"/>
  <c r="S18" i="91" s="1"/>
  <c r="S24" i="91" s="1"/>
  <c r="S68" i="91" s="1"/>
  <c r="G19" i="95"/>
  <c r="G24" i="95"/>
  <c r="AF77" i="7"/>
  <c r="AF78" i="7" s="1"/>
  <c r="AF80" i="7" s="1"/>
  <c r="M19" i="7"/>
  <c r="M19" i="91" s="1"/>
  <c r="G19" i="32"/>
  <c r="S73" i="7" l="1"/>
  <c r="AF29" i="7"/>
  <c r="AF34" i="7" s="1"/>
  <c r="AF36" i="7" s="1"/>
  <c r="K10" i="91" l="1"/>
  <c r="K11" i="91" s="1"/>
  <c r="K68" i="91" s="1"/>
  <c r="K75" i="91" s="1"/>
  <c r="K76" i="91" l="1"/>
  <c r="K30" i="91" s="1"/>
  <c r="K77" i="91" l="1"/>
  <c r="K78" i="91" s="1"/>
  <c r="K80" i="91" s="1"/>
  <c r="K29" i="91" s="1"/>
  <c r="K34" i="91" s="1"/>
  <c r="K36" i="91" s="1"/>
  <c r="G19" i="128" s="1"/>
  <c r="F24" i="7" l="1"/>
  <c r="G17" i="55" l="1"/>
  <c r="G12" i="32" l="1"/>
  <c r="M33" i="7" s="1"/>
  <c r="M33" i="91" s="1"/>
  <c r="C40" i="7" l="1"/>
  <c r="E42" i="6" s="1"/>
  <c r="C42" i="7"/>
  <c r="E44" i="6" s="1"/>
  <c r="F44" i="6" s="1"/>
  <c r="C43" i="7"/>
  <c r="E45" i="6" s="1"/>
  <c r="F45" i="6" s="1"/>
  <c r="C48" i="7"/>
  <c r="E50" i="6" s="1"/>
  <c r="C32" i="7"/>
  <c r="E34" i="6" s="1"/>
  <c r="C15" i="7"/>
  <c r="E17" i="6" s="1"/>
  <c r="C22" i="7"/>
  <c r="E24" i="6" s="1"/>
  <c r="C8" i="7"/>
  <c r="E10" i="6" s="1"/>
  <c r="BC11" i="7"/>
  <c r="BC24" i="7"/>
  <c r="BC50" i="7"/>
  <c r="BC61" i="7"/>
  <c r="G71" i="6"/>
  <c r="G70" i="6"/>
  <c r="G58" i="6"/>
  <c r="G59" i="6"/>
  <c r="G42" i="6"/>
  <c r="G44" i="6"/>
  <c r="G45" i="6"/>
  <c r="G46" i="6"/>
  <c r="G47" i="6"/>
  <c r="G49" i="6"/>
  <c r="G50" i="6"/>
  <c r="G34" i="6"/>
  <c r="E31" i="91"/>
  <c r="G24" i="6"/>
  <c r="G17" i="6"/>
  <c r="G10" i="6"/>
  <c r="H45" i="6" l="1"/>
  <c r="H44" i="6"/>
  <c r="BC63" i="7"/>
  <c r="BC68" i="7"/>
  <c r="BC75" i="7" s="1"/>
  <c r="BC76" i="7" s="1"/>
  <c r="BC77" i="7" s="1"/>
  <c r="BC78" i="7" s="1"/>
  <c r="BC80" i="7" s="1"/>
  <c r="AA61" i="7"/>
  <c r="AA50" i="7"/>
  <c r="AA11" i="7"/>
  <c r="W72" i="7"/>
  <c r="W72" i="91" s="1"/>
  <c r="W75" i="91" s="1"/>
  <c r="W61" i="7"/>
  <c r="V61" i="7"/>
  <c r="W50" i="7"/>
  <c r="V50" i="7"/>
  <c r="W11" i="7"/>
  <c r="V11" i="7"/>
  <c r="W76" i="91" l="1"/>
  <c r="W30" i="91" s="1"/>
  <c r="BC29" i="7"/>
  <c r="BC34" i="7" s="1"/>
  <c r="BC36" i="7" s="1"/>
  <c r="AA24" i="7"/>
  <c r="AA68" i="7" s="1"/>
  <c r="AA75" i="7" s="1"/>
  <c r="AA76" i="7" s="1"/>
  <c r="AA77" i="7" s="1"/>
  <c r="AA78" i="7" s="1"/>
  <c r="AA80" i="7" s="1"/>
  <c r="AA29" i="7" s="1"/>
  <c r="AA63" i="7"/>
  <c r="W63" i="7"/>
  <c r="V63" i="7"/>
  <c r="J61" i="7"/>
  <c r="J50" i="7"/>
  <c r="W77" i="91" l="1"/>
  <c r="W78" i="91" s="1"/>
  <c r="W80" i="91" s="1"/>
  <c r="W29" i="91" s="1"/>
  <c r="W34" i="91" s="1"/>
  <c r="W36" i="91" s="1"/>
  <c r="G33" i="128" s="1"/>
  <c r="AA34" i="7"/>
  <c r="AA36" i="7" s="1"/>
  <c r="J24" i="7"/>
  <c r="J11" i="7"/>
  <c r="J63" i="7"/>
  <c r="J68" i="7" l="1"/>
  <c r="J75" i="7" s="1"/>
  <c r="J76" i="7" s="1"/>
  <c r="J30" i="7" s="1"/>
  <c r="D68" i="61"/>
  <c r="D12" i="49"/>
  <c r="D17" i="104"/>
  <c r="D9" i="104"/>
  <c r="D19" i="104" s="1"/>
  <c r="G70" i="61"/>
  <c r="G53" i="61"/>
  <c r="D89" i="61" l="1"/>
  <c r="G71" i="61"/>
  <c r="G45" i="109"/>
  <c r="G43" i="109"/>
  <c r="BC18" i="91" s="1"/>
  <c r="G40" i="109"/>
  <c r="BC9" i="91" s="1"/>
  <c r="BC11" i="91" s="1"/>
  <c r="J77" i="7"/>
  <c r="J78" i="7" s="1"/>
  <c r="J80" i="7" s="1"/>
  <c r="J29" i="7" s="1"/>
  <c r="G10" i="105"/>
  <c r="T21" i="7" s="1"/>
  <c r="G8" i="104"/>
  <c r="G11" i="104"/>
  <c r="G54" i="61"/>
  <c r="G68" i="61" s="1"/>
  <c r="G72" i="61"/>
  <c r="G12" i="104"/>
  <c r="G73" i="61"/>
  <c r="G87" i="61" l="1"/>
  <c r="G89" i="61" s="1"/>
  <c r="AM31" i="7" s="1"/>
  <c r="AM31" i="91" s="1"/>
  <c r="AM34" i="91" s="1"/>
  <c r="AM36" i="91" s="1"/>
  <c r="G55" i="128" s="1"/>
  <c r="G19" i="105"/>
  <c r="T21" i="91" s="1"/>
  <c r="T24" i="91" s="1"/>
  <c r="T68" i="91" s="1"/>
  <c r="T75" i="91" s="1"/>
  <c r="G9" i="104"/>
  <c r="G17" i="104"/>
  <c r="J10" i="91"/>
  <c r="J11" i="91" s="1"/>
  <c r="J68" i="91" s="1"/>
  <c r="J75" i="91" s="1"/>
  <c r="J34" i="7"/>
  <c r="J36" i="7" s="1"/>
  <c r="G44" i="109"/>
  <c r="BC14" i="91" s="1"/>
  <c r="G29" i="109"/>
  <c r="G37" i="109" s="1"/>
  <c r="BC26" i="91" s="1"/>
  <c r="G19" i="109"/>
  <c r="G27" i="109" s="1"/>
  <c r="BC53" i="91" s="1"/>
  <c r="BC61" i="91" s="1"/>
  <c r="G9" i="109"/>
  <c r="G17" i="109" s="1"/>
  <c r="BC39" i="91" s="1"/>
  <c r="BC50" i="91" s="1"/>
  <c r="G41" i="109"/>
  <c r="BC17" i="91" s="1"/>
  <c r="W68" i="7"/>
  <c r="W75" i="7" s="1"/>
  <c r="W76" i="7" s="1"/>
  <c r="W77" i="7" s="1"/>
  <c r="W78" i="7" s="1"/>
  <c r="W80" i="7" s="1"/>
  <c r="BC63" i="91" l="1"/>
  <c r="H74" i="128" s="1"/>
  <c r="BC24" i="91"/>
  <c r="BC68" i="91" s="1"/>
  <c r="BC75" i="91" s="1"/>
  <c r="J76" i="91"/>
  <c r="J30" i="91" s="1"/>
  <c r="T76" i="91"/>
  <c r="T30" i="91" s="1"/>
  <c r="W29" i="7"/>
  <c r="G19" i="104"/>
  <c r="U23" i="7" s="1"/>
  <c r="U23" i="91" s="1"/>
  <c r="U24" i="91" s="1"/>
  <c r="U68" i="91" s="1"/>
  <c r="G46" i="109"/>
  <c r="BC76" i="91" l="1"/>
  <c r="BC30" i="91" s="1"/>
  <c r="J77" i="91"/>
  <c r="J78" i="91" s="1"/>
  <c r="J80" i="91" s="1"/>
  <c r="J29" i="91" s="1"/>
  <c r="J34" i="91" s="1"/>
  <c r="J36" i="91" s="1"/>
  <c r="G18" i="128" s="1"/>
  <c r="T77" i="91"/>
  <c r="T78" i="91" s="1"/>
  <c r="T80" i="91" s="1"/>
  <c r="T29" i="91" s="1"/>
  <c r="T34" i="91" s="1"/>
  <c r="T36" i="91" s="1"/>
  <c r="G30" i="128" s="1"/>
  <c r="W34" i="7"/>
  <c r="W36" i="7" s="1"/>
  <c r="F61" i="7"/>
  <c r="F63" i="7" s="1"/>
  <c r="BC77" i="91" l="1"/>
  <c r="BC78" i="91" s="1"/>
  <c r="BC80" i="91" s="1"/>
  <c r="BC29" i="91" s="1"/>
  <c r="BC34" i="91" s="1"/>
  <c r="BC36" i="91" s="1"/>
  <c r="G74" i="128" s="1"/>
  <c r="AB24" i="7" l="1"/>
  <c r="AB75" i="7"/>
  <c r="AB76" i="7" s="1"/>
  <c r="AB77" i="7" s="1"/>
  <c r="AB78" i="7" s="1"/>
  <c r="AB80" i="7" s="1"/>
  <c r="AB29" i="7" s="1"/>
  <c r="AB61" i="7"/>
  <c r="AB50" i="7"/>
  <c r="AB11" i="7"/>
  <c r="U11" i="7"/>
  <c r="S11" i="7"/>
  <c r="T11" i="7"/>
  <c r="O11" i="7"/>
  <c r="P11" i="7"/>
  <c r="O61" i="7"/>
  <c r="P61" i="7"/>
  <c r="O50" i="7"/>
  <c r="O63" i="7" s="1"/>
  <c r="P50" i="7"/>
  <c r="P24" i="7"/>
  <c r="O24" i="7"/>
  <c r="P63" i="7" l="1"/>
  <c r="P68" i="7"/>
  <c r="P75" i="7" s="1"/>
  <c r="P76" i="7" s="1"/>
  <c r="P77" i="7" s="1"/>
  <c r="P78" i="7" s="1"/>
  <c r="P80" i="7" s="1"/>
  <c r="P29" i="7" s="1"/>
  <c r="O68" i="7"/>
  <c r="O75" i="7" s="1"/>
  <c r="O76" i="7" s="1"/>
  <c r="AB34" i="7"/>
  <c r="AB36" i="7" s="1"/>
  <c r="AB63" i="7"/>
  <c r="O77" i="7" l="1"/>
  <c r="O78" i="7" s="1"/>
  <c r="O80" i="7" s="1"/>
  <c r="P34" i="7"/>
  <c r="P36" i="7" s="1"/>
  <c r="O29" i="7" l="1"/>
  <c r="O34" i="7" s="1"/>
  <c r="O36" i="7" s="1"/>
  <c r="AW50" i="7" l="1"/>
  <c r="AW11" i="7"/>
  <c r="AN11" i="7"/>
  <c r="AN24" i="7"/>
  <c r="AN50" i="7"/>
  <c r="U72" i="7"/>
  <c r="U72" i="91" s="1"/>
  <c r="U75" i="91" s="1"/>
  <c r="U61" i="7"/>
  <c r="T61" i="7"/>
  <c r="U50" i="7"/>
  <c r="U63" i="7" s="1"/>
  <c r="S50" i="7"/>
  <c r="S61" i="7"/>
  <c r="U76" i="91" l="1"/>
  <c r="U30" i="91" s="1"/>
  <c r="AW24" i="7"/>
  <c r="AW68" i="7" s="1"/>
  <c r="S63" i="7"/>
  <c r="AN68" i="7"/>
  <c r="AN75" i="7" s="1"/>
  <c r="G16" i="74"/>
  <c r="G15" i="74"/>
  <c r="G14" i="74"/>
  <c r="U77" i="91" l="1"/>
  <c r="U78" i="91" s="1"/>
  <c r="U80" i="91" s="1"/>
  <c r="U29" i="91" s="1"/>
  <c r="U34" i="91" s="1"/>
  <c r="U36" i="91" s="1"/>
  <c r="G31" i="128" s="1"/>
  <c r="AN76" i="7"/>
  <c r="AN30" i="7" s="1"/>
  <c r="AN77" i="7" l="1"/>
  <c r="AN78" i="7" s="1"/>
  <c r="AN80" i="7" s="1"/>
  <c r="AN29" i="7" s="1"/>
  <c r="G9" i="101"/>
  <c r="G24" i="74"/>
  <c r="G25" i="74"/>
  <c r="G23" i="74"/>
  <c r="AU72" i="91" s="1"/>
  <c r="G12" i="74"/>
  <c r="G11" i="74"/>
  <c r="G10" i="74"/>
  <c r="G9" i="74"/>
  <c r="AU27" i="91" s="1"/>
  <c r="AU68" i="91" s="1"/>
  <c r="C27" i="91" l="1"/>
  <c r="AY11" i="91"/>
  <c r="AY68" i="91" s="1"/>
  <c r="AY75" i="91" s="1"/>
  <c r="AU41" i="91"/>
  <c r="AU50" i="91" s="1"/>
  <c r="G29" i="6"/>
  <c r="G47" i="72"/>
  <c r="G40" i="72"/>
  <c r="G39" i="72"/>
  <c r="G38" i="72"/>
  <c r="G37" i="72"/>
  <c r="G36" i="72"/>
  <c r="G35" i="72"/>
  <c r="G34" i="72"/>
  <c r="G33" i="72"/>
  <c r="G32" i="72"/>
  <c r="G31" i="72"/>
  <c r="G30" i="72"/>
  <c r="G29" i="72"/>
  <c r="G28" i="72"/>
  <c r="G27" i="72"/>
  <c r="D25" i="72"/>
  <c r="G23" i="72"/>
  <c r="G24" i="72"/>
  <c r="G22" i="72"/>
  <c r="G21" i="72"/>
  <c r="D18" i="70"/>
  <c r="G16" i="70"/>
  <c r="D12" i="69"/>
  <c r="G11" i="69"/>
  <c r="AP53" i="7" s="1"/>
  <c r="AP53" i="91" s="1"/>
  <c r="AP61" i="91" s="1"/>
  <c r="G10" i="69"/>
  <c r="AP41" i="7" s="1"/>
  <c r="AP41" i="91" s="1"/>
  <c r="G12" i="100"/>
  <c r="AX58" i="7" s="1"/>
  <c r="AX58" i="91" s="1"/>
  <c r="G9" i="100"/>
  <c r="G17" i="63"/>
  <c r="G19" i="63" s="1"/>
  <c r="D33" i="61"/>
  <c r="D48" i="61"/>
  <c r="G47" i="61"/>
  <c r="G46" i="61"/>
  <c r="G45" i="61"/>
  <c r="G44" i="61"/>
  <c r="G43" i="61"/>
  <c r="G42" i="61"/>
  <c r="G41" i="61"/>
  <c r="G40" i="61"/>
  <c r="G39" i="61"/>
  <c r="G38" i="61"/>
  <c r="G37" i="61"/>
  <c r="G36" i="61"/>
  <c r="G35" i="61"/>
  <c r="G32" i="61"/>
  <c r="G10" i="61"/>
  <c r="G30" i="61"/>
  <c r="G20" i="61"/>
  <c r="G19" i="61"/>
  <c r="G18" i="61"/>
  <c r="G17" i="61"/>
  <c r="G16" i="61"/>
  <c r="G15" i="61"/>
  <c r="G14" i="61"/>
  <c r="G13" i="61"/>
  <c r="G12" i="61"/>
  <c r="G11" i="61"/>
  <c r="G9" i="61"/>
  <c r="G12" i="57"/>
  <c r="C79" i="7" s="1"/>
  <c r="E80" i="6" s="1"/>
  <c r="G16" i="53"/>
  <c r="AD55" i="91" s="1"/>
  <c r="G15" i="53"/>
  <c r="AD31" i="91" s="1"/>
  <c r="G14" i="53"/>
  <c r="AD73" i="91" s="1"/>
  <c r="AD75" i="91" s="1"/>
  <c r="G12" i="85"/>
  <c r="AD76" i="91" l="1"/>
  <c r="AD30" i="91" s="1"/>
  <c r="AX61" i="91"/>
  <c r="AX63" i="91" s="1"/>
  <c r="H68" i="128" s="1"/>
  <c r="C58" i="91"/>
  <c r="AY76" i="91"/>
  <c r="AY30" i="91" s="1"/>
  <c r="AX33" i="7"/>
  <c r="AX33" i="91" s="1"/>
  <c r="AX68" i="91" s="1"/>
  <c r="AX75" i="91" s="1"/>
  <c r="D50" i="61"/>
  <c r="V24" i="7"/>
  <c r="G41" i="72"/>
  <c r="AT46" i="7" s="1"/>
  <c r="G28" i="61"/>
  <c r="C58" i="7"/>
  <c r="E60" i="6" s="1"/>
  <c r="T50" i="7"/>
  <c r="T63" i="7" s="1"/>
  <c r="G33" i="61"/>
  <c r="G48" i="61"/>
  <c r="U24" i="7"/>
  <c r="U68" i="7" s="1"/>
  <c r="U75" i="7" s="1"/>
  <c r="U76" i="7" s="1"/>
  <c r="U77" i="7" s="1"/>
  <c r="U78" i="7" s="1"/>
  <c r="U80" i="7" s="1"/>
  <c r="U29" i="7" s="1"/>
  <c r="G25" i="72"/>
  <c r="G17" i="38"/>
  <c r="R72" i="7" s="1"/>
  <c r="R72" i="91" s="1"/>
  <c r="D14" i="38"/>
  <c r="G12" i="38"/>
  <c r="G8" i="38"/>
  <c r="G15" i="27"/>
  <c r="G19" i="25"/>
  <c r="G55" i="91" s="1"/>
  <c r="AD77" i="91" l="1"/>
  <c r="AD78" i="91" s="1"/>
  <c r="AD80" i="91" s="1"/>
  <c r="AD29" i="91" s="1"/>
  <c r="AD34" i="91" s="1"/>
  <c r="AD36" i="91" s="1"/>
  <c r="G44" i="128" s="1"/>
  <c r="C46" i="7"/>
  <c r="E48" i="6" s="1"/>
  <c r="AT46" i="91"/>
  <c r="C46" i="91" s="1"/>
  <c r="AX76" i="91"/>
  <c r="AX30" i="91" s="1"/>
  <c r="AY77" i="91"/>
  <c r="AY78" i="91" s="1"/>
  <c r="AY80" i="91" s="1"/>
  <c r="AY29" i="91" s="1"/>
  <c r="AY34" i="91" s="1"/>
  <c r="AY36" i="91" s="1"/>
  <c r="G69" i="128" s="1"/>
  <c r="S24" i="7"/>
  <c r="S68" i="7" s="1"/>
  <c r="S75" i="7" s="1"/>
  <c r="S76" i="7" s="1"/>
  <c r="S77" i="7" s="1"/>
  <c r="S78" i="7" s="1"/>
  <c r="S80" i="7" s="1"/>
  <c r="S29" i="7" s="1"/>
  <c r="AT45" i="7"/>
  <c r="AT45" i="91" s="1"/>
  <c r="C45" i="91" s="1"/>
  <c r="V68" i="7"/>
  <c r="V75" i="7" s="1"/>
  <c r="V76" i="7" s="1"/>
  <c r="V77" i="7" s="1"/>
  <c r="V78" i="7" s="1"/>
  <c r="V80" i="7" s="1"/>
  <c r="G14" i="38"/>
  <c r="R21" i="7" s="1"/>
  <c r="R21" i="91" s="1"/>
  <c r="R24" i="91" s="1"/>
  <c r="R68" i="91" s="1"/>
  <c r="R75" i="91" s="1"/>
  <c r="G10" i="27"/>
  <c r="G9" i="27"/>
  <c r="G50" i="61"/>
  <c r="AM55" i="7" s="1"/>
  <c r="AM55" i="91" s="1"/>
  <c r="AM61" i="91" s="1"/>
  <c r="AM63" i="91" s="1"/>
  <c r="H55" i="128" s="1"/>
  <c r="T24" i="7"/>
  <c r="T68" i="7" s="1"/>
  <c r="T75" i="7" s="1"/>
  <c r="T76" i="7" s="1"/>
  <c r="T77" i="7" s="1"/>
  <c r="T78" i="7" s="1"/>
  <c r="T80" i="7" s="1"/>
  <c r="N14" i="91"/>
  <c r="N16" i="91"/>
  <c r="M17" i="91"/>
  <c r="N17" i="91"/>
  <c r="N18" i="91"/>
  <c r="N19" i="91"/>
  <c r="N20" i="91"/>
  <c r="M21" i="91"/>
  <c r="N21" i="91"/>
  <c r="M23" i="91"/>
  <c r="AT26" i="91"/>
  <c r="AT68" i="91" s="1"/>
  <c r="AT75" i="91" s="1"/>
  <c r="AQ31" i="91"/>
  <c r="G51" i="6"/>
  <c r="AT53" i="91"/>
  <c r="AT54" i="91"/>
  <c r="AT55" i="91"/>
  <c r="G60" i="6"/>
  <c r="AB72" i="91"/>
  <c r="AQ72" i="91"/>
  <c r="AT61" i="91" l="1"/>
  <c r="AT76" i="91"/>
  <c r="AT30" i="91" s="1"/>
  <c r="N24" i="91"/>
  <c r="N68" i="91" s="1"/>
  <c r="N75" i="91" s="1"/>
  <c r="M24" i="91"/>
  <c r="M68" i="91" s="1"/>
  <c r="M75" i="91" s="1"/>
  <c r="M76" i="91" s="1"/>
  <c r="R76" i="91"/>
  <c r="R30" i="91" s="1"/>
  <c r="AX77" i="91"/>
  <c r="AX78" i="91" s="1"/>
  <c r="AX80" i="91" s="1"/>
  <c r="AX29" i="91" s="1"/>
  <c r="AX34" i="91" s="1"/>
  <c r="AX36" i="91" s="1"/>
  <c r="G68" i="128" s="1"/>
  <c r="T29" i="7"/>
  <c r="T34" i="7" s="1"/>
  <c r="T36" i="7" s="1"/>
  <c r="V29" i="7"/>
  <c r="V34" i="7" s="1"/>
  <c r="V36" i="7" s="1"/>
  <c r="C54" i="91"/>
  <c r="C19" i="91"/>
  <c r="C20" i="91"/>
  <c r="C21" i="91"/>
  <c r="C45" i="7"/>
  <c r="E47" i="6" s="1"/>
  <c r="G48" i="6"/>
  <c r="G56" i="6"/>
  <c r="S34" i="7"/>
  <c r="S36" i="7" s="1"/>
  <c r="U34" i="7"/>
  <c r="U36" i="7" s="1"/>
  <c r="G28" i="6"/>
  <c r="G41" i="6"/>
  <c r="AT77" i="91" l="1"/>
  <c r="AT78" i="91" s="1"/>
  <c r="AT80" i="91" s="1"/>
  <c r="AT29" i="91" s="1"/>
  <c r="AT34" i="91" s="1"/>
  <c r="AT36" i="91" s="1"/>
  <c r="G64" i="128" s="1"/>
  <c r="N76" i="91"/>
  <c r="N30" i="91" s="1"/>
  <c r="M30" i="91"/>
  <c r="M77" i="91"/>
  <c r="M78" i="91" s="1"/>
  <c r="M80" i="91" s="1"/>
  <c r="M29" i="91" s="1"/>
  <c r="R77" i="91"/>
  <c r="R78" i="91" s="1"/>
  <c r="R80" i="91" s="1"/>
  <c r="R29" i="91" s="1"/>
  <c r="R34" i="91" s="1"/>
  <c r="R36" i="91" s="1"/>
  <c r="G28" i="128" s="1"/>
  <c r="M34" i="91" l="1"/>
  <c r="M36" i="91" s="1"/>
  <c r="G23" i="128" s="1"/>
  <c r="N77" i="91"/>
  <c r="N78" i="91" s="1"/>
  <c r="N80" i="91" s="1"/>
  <c r="N29" i="91" s="1"/>
  <c r="N34" i="91" s="1"/>
  <c r="N36" i="91" s="1"/>
  <c r="G24" i="128" s="1"/>
  <c r="AA17" i="91" l="1"/>
  <c r="G14" i="75" l="1"/>
  <c r="AW73" i="7" s="1"/>
  <c r="AW73" i="91" s="1"/>
  <c r="AW75" i="91" s="1"/>
  <c r="D10" i="75"/>
  <c r="G9" i="75"/>
  <c r="G20" i="74"/>
  <c r="G19" i="74"/>
  <c r="AU31" i="91" s="1"/>
  <c r="G18" i="74"/>
  <c r="AU73" i="91" s="1"/>
  <c r="AU75" i="91" s="1"/>
  <c r="G17" i="73"/>
  <c r="AV39" i="7" s="1"/>
  <c r="AV39" i="91" s="1"/>
  <c r="AV50" i="91" s="1"/>
  <c r="AV63" i="91" s="1"/>
  <c r="H66" i="128" s="1"/>
  <c r="G13" i="73"/>
  <c r="AV73" i="7" s="1"/>
  <c r="AV73" i="91" s="1"/>
  <c r="G9" i="73"/>
  <c r="AV26" i="7" s="1"/>
  <c r="AV26" i="91" s="1"/>
  <c r="AV68" i="91" s="1"/>
  <c r="G49" i="72"/>
  <c r="G48" i="72"/>
  <c r="G46" i="72"/>
  <c r="G45" i="72"/>
  <c r="G44" i="72"/>
  <c r="G43" i="72"/>
  <c r="G17" i="72"/>
  <c r="G16" i="72"/>
  <c r="G15" i="72"/>
  <c r="G14" i="72"/>
  <c r="G13" i="72"/>
  <c r="G12" i="72"/>
  <c r="G11" i="72"/>
  <c r="G10" i="72"/>
  <c r="G9" i="72"/>
  <c r="D12" i="70"/>
  <c r="G20" i="70"/>
  <c r="AQ73" i="7" s="1"/>
  <c r="AQ73" i="91" s="1"/>
  <c r="G17" i="70"/>
  <c r="G15" i="70"/>
  <c r="G11" i="70"/>
  <c r="G10" i="70"/>
  <c r="G9" i="70"/>
  <c r="G9" i="69"/>
  <c r="AP39" i="7" s="1"/>
  <c r="AP39" i="91" s="1"/>
  <c r="AP50" i="91" s="1"/>
  <c r="AP63" i="91" s="1"/>
  <c r="H60" i="128" s="1"/>
  <c r="G10" i="63"/>
  <c r="G10" i="62"/>
  <c r="AN31" i="7" s="1"/>
  <c r="AN31" i="91" s="1"/>
  <c r="AN34" i="91" s="1"/>
  <c r="AN36" i="91" s="1"/>
  <c r="G56" i="128" s="1"/>
  <c r="G12" i="62"/>
  <c r="AN55" i="7" s="1"/>
  <c r="AN55" i="91" s="1"/>
  <c r="AN61" i="91" s="1"/>
  <c r="AN63" i="91" s="1"/>
  <c r="H56" i="128" s="1"/>
  <c r="G9" i="57"/>
  <c r="AJ79" i="91" s="1"/>
  <c r="G10" i="53"/>
  <c r="G9" i="53"/>
  <c r="G19" i="85"/>
  <c r="G23" i="85"/>
  <c r="AC72" i="7" s="1"/>
  <c r="AC72" i="91" s="1"/>
  <c r="G20" i="85"/>
  <c r="G18" i="85"/>
  <c r="G17" i="85"/>
  <c r="G16" i="85"/>
  <c r="G15" i="85"/>
  <c r="G11" i="85"/>
  <c r="G10" i="85"/>
  <c r="G9" i="85"/>
  <c r="G8" i="85"/>
  <c r="D17" i="84"/>
  <c r="G9" i="84"/>
  <c r="G26" i="49"/>
  <c r="Z18" i="7" s="1"/>
  <c r="Z18" i="91" s="1"/>
  <c r="G12" i="49"/>
  <c r="S73" i="91"/>
  <c r="D21" i="27"/>
  <c r="AV75" i="91" l="1"/>
  <c r="AV76" i="91" s="1"/>
  <c r="AV30" i="91" s="1"/>
  <c r="AU76" i="91"/>
  <c r="AU30" i="91" s="1"/>
  <c r="AO28" i="91"/>
  <c r="AO68" i="91" s="1"/>
  <c r="AO75" i="91" s="1"/>
  <c r="G30" i="6"/>
  <c r="C79" i="91"/>
  <c r="AJ80" i="91"/>
  <c r="AJ29" i="91" s="1"/>
  <c r="S75" i="91"/>
  <c r="S76" i="91" s="1"/>
  <c r="S30" i="91" s="1"/>
  <c r="AA9" i="91"/>
  <c r="AA11" i="91" s="1"/>
  <c r="AW76" i="91"/>
  <c r="AW30" i="91" s="1"/>
  <c r="G57" i="72"/>
  <c r="AT44" i="7" s="1"/>
  <c r="AT44" i="91" s="1"/>
  <c r="H10" i="7"/>
  <c r="H10" i="91" s="1"/>
  <c r="H11" i="91" s="1"/>
  <c r="H68" i="91" s="1"/>
  <c r="H75" i="91" s="1"/>
  <c r="G13" i="26"/>
  <c r="AW75" i="7"/>
  <c r="AN61" i="7"/>
  <c r="AN63" i="7" s="1"/>
  <c r="C70" i="7"/>
  <c r="E71" i="6" s="1"/>
  <c r="AN34" i="7"/>
  <c r="AN36" i="7" s="1"/>
  <c r="G18" i="70"/>
  <c r="AQ41" i="7" s="1"/>
  <c r="AQ41" i="91" s="1"/>
  <c r="G12" i="69"/>
  <c r="AU55" i="91"/>
  <c r="AU61" i="91" s="1"/>
  <c r="AU63" i="91" s="1"/>
  <c r="H65" i="128" s="1"/>
  <c r="AB10" i="91"/>
  <c r="AB11" i="91" s="1"/>
  <c r="AB68" i="91" s="1"/>
  <c r="AB75" i="91" s="1"/>
  <c r="G10" i="75"/>
  <c r="AW59" i="7" s="1"/>
  <c r="AW59" i="91" s="1"/>
  <c r="AW61" i="91" s="1"/>
  <c r="AW63" i="91" s="1"/>
  <c r="H67" i="128" s="1"/>
  <c r="G11" i="53"/>
  <c r="AD53" i="91" s="1"/>
  <c r="AD61" i="91" s="1"/>
  <c r="AD63" i="91" s="1"/>
  <c r="H44" i="128" s="1"/>
  <c r="Z17" i="7"/>
  <c r="Z17" i="91" s="1"/>
  <c r="C17" i="91" s="1"/>
  <c r="D33" i="49"/>
  <c r="G19" i="71"/>
  <c r="AR57" i="7" s="1"/>
  <c r="AR57" i="91" s="1"/>
  <c r="G12" i="70"/>
  <c r="AQ23" i="7" s="1"/>
  <c r="AQ23" i="91" s="1"/>
  <c r="G18" i="72"/>
  <c r="AU77" i="91" l="1"/>
  <c r="AU78" i="91" s="1"/>
  <c r="AU80" i="91" s="1"/>
  <c r="AU29" i="91" s="1"/>
  <c r="AU34" i="91" s="1"/>
  <c r="AU36" i="91" s="1"/>
  <c r="G65" i="128" s="1"/>
  <c r="AO76" i="91"/>
  <c r="AO30" i="91" s="1"/>
  <c r="AB76" i="91"/>
  <c r="AB30" i="91" s="1"/>
  <c r="G11" i="6"/>
  <c r="AA18" i="91"/>
  <c r="AA24" i="91" s="1"/>
  <c r="AA68" i="91" s="1"/>
  <c r="AA75" i="91" s="1"/>
  <c r="S77" i="91"/>
  <c r="S78" i="91" s="1"/>
  <c r="S80" i="91" s="1"/>
  <c r="S29" i="91" s="1"/>
  <c r="S34" i="91" s="1"/>
  <c r="S36" i="91" s="1"/>
  <c r="G29" i="128" s="1"/>
  <c r="AW77" i="91"/>
  <c r="AW78" i="91" s="1"/>
  <c r="AW80" i="91" s="1"/>
  <c r="AW29" i="91" s="1"/>
  <c r="AW34" i="91" s="1"/>
  <c r="AW36" i="91" s="1"/>
  <c r="G67" i="128" s="1"/>
  <c r="AV77" i="91"/>
  <c r="AV78" i="91" s="1"/>
  <c r="AV80" i="91" s="1"/>
  <c r="AV29" i="91" s="1"/>
  <c r="AV34" i="91" s="1"/>
  <c r="AV36" i="91" s="1"/>
  <c r="G66" i="128" s="1"/>
  <c r="AR61" i="91"/>
  <c r="AR63" i="91" s="1"/>
  <c r="H62" i="128" s="1"/>
  <c r="C57" i="91"/>
  <c r="AQ24" i="91"/>
  <c r="AQ68" i="91" s="1"/>
  <c r="AQ75" i="91" s="1"/>
  <c r="C23" i="91"/>
  <c r="C44" i="91"/>
  <c r="AQ50" i="91"/>
  <c r="AQ63" i="91" s="1"/>
  <c r="H61" i="128" s="1"/>
  <c r="C41" i="91"/>
  <c r="H76" i="91"/>
  <c r="H30" i="91" s="1"/>
  <c r="G12" i="6"/>
  <c r="AJ31" i="91"/>
  <c r="AJ34" i="91" s="1"/>
  <c r="AJ36" i="91" s="1"/>
  <c r="G52" i="128" s="1"/>
  <c r="AW61" i="7"/>
  <c r="AW63" i="7" s="1"/>
  <c r="AT47" i="7"/>
  <c r="AT47" i="91" s="1"/>
  <c r="C47" i="91" s="1"/>
  <c r="AW76" i="7"/>
  <c r="AW30" i="7" s="1"/>
  <c r="G57" i="6"/>
  <c r="G55" i="6"/>
  <c r="C44" i="7"/>
  <c r="E46" i="6" s="1"/>
  <c r="G33" i="49"/>
  <c r="G43" i="6" l="1"/>
  <c r="G52" i="6" s="1"/>
  <c r="AO77" i="91"/>
  <c r="AO78" i="91" s="1"/>
  <c r="AO80" i="91" s="1"/>
  <c r="AO29" i="91" s="1"/>
  <c r="AO34" i="91" s="1"/>
  <c r="AO36" i="91" s="1"/>
  <c r="G57" i="128" s="1"/>
  <c r="AB77" i="91"/>
  <c r="AB78" i="91" s="1"/>
  <c r="AB80" i="91" s="1"/>
  <c r="AB29" i="91" s="1"/>
  <c r="AB34" i="91" s="1"/>
  <c r="AB36" i="91" s="1"/>
  <c r="G40" i="128" s="1"/>
  <c r="H77" i="91"/>
  <c r="H78" i="91" s="1"/>
  <c r="H80" i="91" s="1"/>
  <c r="H29" i="91" s="1"/>
  <c r="H34" i="91" s="1"/>
  <c r="H36" i="91" s="1"/>
  <c r="G16" i="128" s="1"/>
  <c r="AT50" i="91"/>
  <c r="AT63" i="91" s="1"/>
  <c r="H64" i="128" s="1"/>
  <c r="AQ76" i="91"/>
  <c r="AQ30" i="91" s="1"/>
  <c r="AA76" i="91"/>
  <c r="AA30" i="91" s="1"/>
  <c r="G80" i="6"/>
  <c r="C47" i="7"/>
  <c r="E49" i="6" s="1"/>
  <c r="AW77" i="7"/>
  <c r="AW78" i="7" s="1"/>
  <c r="AW80" i="7" s="1"/>
  <c r="AW29" i="7" s="1"/>
  <c r="AQ77" i="91" l="1"/>
  <c r="AQ78" i="91" s="1"/>
  <c r="AQ80" i="91" s="1"/>
  <c r="AQ29" i="91" s="1"/>
  <c r="AQ34" i="91" s="1"/>
  <c r="AQ36" i="91" s="1"/>
  <c r="G61" i="128" s="1"/>
  <c r="AA77" i="91"/>
  <c r="AA78" i="91" s="1"/>
  <c r="AA80" i="91" s="1"/>
  <c r="AA29" i="91" s="1"/>
  <c r="AA34" i="91" s="1"/>
  <c r="AA36" i="91" s="1"/>
  <c r="G39" i="128" s="1"/>
  <c r="AW34" i="7"/>
  <c r="AW36" i="7" s="1"/>
  <c r="F50" i="6"/>
  <c r="H50" i="6" s="1"/>
  <c r="F47" i="6"/>
  <c r="H47" i="6" s="1"/>
  <c r="F42" i="6"/>
  <c r="H42" i="6" s="1"/>
  <c r="F34" i="6"/>
  <c r="H34" i="6" s="1"/>
  <c r="F24" i="6"/>
  <c r="H24" i="6" s="1"/>
  <c r="F17" i="6"/>
  <c r="H17" i="6" s="1"/>
  <c r="F10" i="6"/>
  <c r="H10" i="6" s="1"/>
  <c r="L10" i="6" l="1"/>
  <c r="H70" i="6"/>
  <c r="C49" i="7" l="1"/>
  <c r="E51" i="6" s="1"/>
  <c r="AC73" i="7"/>
  <c r="AC73" i="91" s="1"/>
  <c r="AC56" i="7"/>
  <c r="AC56" i="91" s="1"/>
  <c r="C56" i="91" s="1"/>
  <c r="AC55" i="7"/>
  <c r="AC55" i="91" s="1"/>
  <c r="C55" i="91" s="1"/>
  <c r="AC53" i="7"/>
  <c r="AC53" i="91" s="1"/>
  <c r="AC39" i="7"/>
  <c r="AC39" i="91" s="1"/>
  <c r="AC31" i="7"/>
  <c r="AC31" i="91" s="1"/>
  <c r="AC28" i="7"/>
  <c r="AC28" i="91" s="1"/>
  <c r="C28" i="91" s="1"/>
  <c r="AC26" i="7"/>
  <c r="C26" i="7" l="1"/>
  <c r="E28" i="6" s="1"/>
  <c r="AC26" i="91"/>
  <c r="AC61" i="91"/>
  <c r="C53" i="91"/>
  <c r="AC50" i="91"/>
  <c r="AC63" i="91" s="1"/>
  <c r="H41" i="128" s="1"/>
  <c r="C39" i="91"/>
  <c r="C50" i="91" s="1"/>
  <c r="C31" i="7"/>
  <c r="E33" i="6" s="1"/>
  <c r="C56" i="7"/>
  <c r="E58" i="6" s="1"/>
  <c r="C28" i="7"/>
  <c r="E30" i="6" s="1"/>
  <c r="C27" i="7"/>
  <c r="AT61" i="7"/>
  <c r="C39" i="7"/>
  <c r="E41" i="6" s="1"/>
  <c r="AT24" i="7"/>
  <c r="AT11" i="7"/>
  <c r="I10" i="7"/>
  <c r="I10" i="91" s="1"/>
  <c r="AC61" i="7"/>
  <c r="AC50" i="7"/>
  <c r="E29" i="6" l="1"/>
  <c r="F29" i="6" s="1"/>
  <c r="H29" i="6" s="1"/>
  <c r="AC68" i="91"/>
  <c r="AC75" i="91" s="1"/>
  <c r="C26" i="91"/>
  <c r="I11" i="91"/>
  <c r="C10" i="91"/>
  <c r="C10" i="7"/>
  <c r="E12" i="6" s="1"/>
  <c r="C41" i="7"/>
  <c r="C57" i="7"/>
  <c r="AC11" i="7"/>
  <c r="AC24" i="7"/>
  <c r="AT50" i="7"/>
  <c r="AT63" i="7" s="1"/>
  <c r="F49" i="6"/>
  <c r="H49" i="6" s="1"/>
  <c r="F46" i="6"/>
  <c r="H46" i="6" s="1"/>
  <c r="F51" i="6"/>
  <c r="H51" i="6" s="1"/>
  <c r="F48" i="6"/>
  <c r="H48" i="6" s="1"/>
  <c r="F60" i="6"/>
  <c r="H60" i="6" s="1"/>
  <c r="AT68" i="7"/>
  <c r="AT75" i="7" s="1"/>
  <c r="AT76" i="7" s="1"/>
  <c r="AT30" i="7" s="1"/>
  <c r="AC63" i="7"/>
  <c r="E43" i="6" l="1"/>
  <c r="F43" i="6" s="1"/>
  <c r="H43" i="6" s="1"/>
  <c r="E59" i="6"/>
  <c r="F59" i="6" s="1"/>
  <c r="H59" i="6" s="1"/>
  <c r="AC76" i="91"/>
  <c r="AC30" i="91" s="1"/>
  <c r="F71" i="6"/>
  <c r="H71" i="6" s="1"/>
  <c r="AC68" i="7"/>
  <c r="AC75" i="7" s="1"/>
  <c r="AC76" i="7" s="1"/>
  <c r="AC30" i="7" s="1"/>
  <c r="AT77" i="7"/>
  <c r="AT78" i="7" s="1"/>
  <c r="AT80" i="7" s="1"/>
  <c r="AT29" i="7" s="1"/>
  <c r="AC77" i="91" l="1"/>
  <c r="AC78" i="91" s="1"/>
  <c r="AC80" i="91" s="1"/>
  <c r="AC29" i="91" s="1"/>
  <c r="AC34" i="91" s="1"/>
  <c r="AC36" i="91" s="1"/>
  <c r="G41" i="128" s="1"/>
  <c r="E52" i="6"/>
  <c r="AC77" i="7"/>
  <c r="AC78" i="7" s="1"/>
  <c r="AC80" i="7" s="1"/>
  <c r="AC29" i="7" s="1"/>
  <c r="Z14" i="7"/>
  <c r="Z14" i="91" s="1"/>
  <c r="Z24" i="91" s="1"/>
  <c r="Z9" i="7"/>
  <c r="Z9" i="91" s="1"/>
  <c r="I18" i="7"/>
  <c r="I18" i="91" s="1"/>
  <c r="I24" i="91" l="1"/>
  <c r="I68" i="91" s="1"/>
  <c r="I75" i="91" s="1"/>
  <c r="C18" i="91"/>
  <c r="Z11" i="91"/>
  <c r="Z68" i="91" s="1"/>
  <c r="Z75" i="91" s="1"/>
  <c r="C9" i="91"/>
  <c r="AT34" i="7"/>
  <c r="AT36" i="7" s="1"/>
  <c r="C9" i="7"/>
  <c r="F12" i="6"/>
  <c r="H12" i="6" s="1"/>
  <c r="G21" i="25"/>
  <c r="G22" i="25"/>
  <c r="G23" i="25"/>
  <c r="G20" i="25"/>
  <c r="G14" i="25"/>
  <c r="F9" i="25"/>
  <c r="G9" i="25" s="1"/>
  <c r="G10" i="25"/>
  <c r="D15" i="25"/>
  <c r="D11" i="25"/>
  <c r="G31" i="91" l="1"/>
  <c r="E11" i="6"/>
  <c r="F11" i="6" s="1"/>
  <c r="H11" i="6" s="1"/>
  <c r="L11" i="6" s="1"/>
  <c r="Z76" i="91"/>
  <c r="Z30" i="91" s="1"/>
  <c r="I76" i="91"/>
  <c r="I30" i="91" s="1"/>
  <c r="C31" i="91"/>
  <c r="L12" i="6"/>
  <c r="G72" i="91"/>
  <c r="C73" i="7"/>
  <c r="E74" i="6" s="1"/>
  <c r="G73" i="91"/>
  <c r="AC34" i="7"/>
  <c r="AC36" i="7" s="1"/>
  <c r="G11" i="25"/>
  <c r="G15" i="25"/>
  <c r="G59" i="91" s="1"/>
  <c r="G61" i="91" s="1"/>
  <c r="G63" i="91" s="1"/>
  <c r="H15" i="128" s="1"/>
  <c r="G10" i="24"/>
  <c r="G11" i="24"/>
  <c r="G12" i="24"/>
  <c r="G9" i="24"/>
  <c r="D13" i="24"/>
  <c r="G10" i="23"/>
  <c r="G11" i="23"/>
  <c r="G12" i="23"/>
  <c r="G9" i="23"/>
  <c r="D14" i="23"/>
  <c r="D14" i="21"/>
  <c r="G33" i="6" l="1"/>
  <c r="I77" i="91"/>
  <c r="I78" i="91" s="1"/>
  <c r="I80" i="91" s="1"/>
  <c r="I29" i="91" s="1"/>
  <c r="I34" i="91" s="1"/>
  <c r="I36" i="91" s="1"/>
  <c r="G17" i="128" s="1"/>
  <c r="Z77" i="91"/>
  <c r="Z78" i="91" s="1"/>
  <c r="Z80" i="91" s="1"/>
  <c r="Z29" i="91" s="1"/>
  <c r="Z34" i="91" s="1"/>
  <c r="Z36" i="91" s="1"/>
  <c r="G38" i="128" s="1"/>
  <c r="G74" i="6"/>
  <c r="G73" i="6"/>
  <c r="C72" i="91"/>
  <c r="G61" i="6"/>
  <c r="G62" i="6" s="1"/>
  <c r="G64" i="6" s="1"/>
  <c r="G14" i="23"/>
  <c r="C33" i="7"/>
  <c r="G33" i="91"/>
  <c r="G68" i="91" s="1"/>
  <c r="G75" i="91" s="1"/>
  <c r="C72" i="7"/>
  <c r="E73" i="6" s="1"/>
  <c r="C59" i="7"/>
  <c r="G13" i="24"/>
  <c r="F7" i="7" s="1"/>
  <c r="F7" i="91" s="1"/>
  <c r="F11" i="91" s="1"/>
  <c r="F68" i="91" s="1"/>
  <c r="F75" i="91" s="1"/>
  <c r="E7" i="7"/>
  <c r="E7" i="91" s="1"/>
  <c r="E11" i="91" s="1"/>
  <c r="E68" i="91" s="1"/>
  <c r="E75" i="91" s="1"/>
  <c r="G14" i="21"/>
  <c r="G76" i="91" l="1"/>
  <c r="G30" i="91" s="1"/>
  <c r="F76" i="91"/>
  <c r="F30" i="91" s="1"/>
  <c r="E35" i="6"/>
  <c r="F35" i="6" s="1"/>
  <c r="E76" i="91"/>
  <c r="E30" i="91" s="1"/>
  <c r="E61" i="6"/>
  <c r="F61" i="6" s="1"/>
  <c r="G35" i="6"/>
  <c r="C59" i="91"/>
  <c r="C61" i="91" s="1"/>
  <c r="C63" i="91" s="1"/>
  <c r="F11" i="7"/>
  <c r="F68" i="7" s="1"/>
  <c r="F75" i="7" s="1"/>
  <c r="F76" i="7" s="1"/>
  <c r="F77" i="7" s="1"/>
  <c r="F78" i="7" s="1"/>
  <c r="F80" i="7" s="1"/>
  <c r="G9" i="6"/>
  <c r="G13" i="6" s="1"/>
  <c r="K13" i="69"/>
  <c r="G77" i="91" l="1"/>
  <c r="G78" i="91" s="1"/>
  <c r="G80" i="91" s="1"/>
  <c r="G29" i="91" s="1"/>
  <c r="G34" i="91" s="1"/>
  <c r="G36" i="91" s="1"/>
  <c r="G15" i="128" s="1"/>
  <c r="H35" i="6"/>
  <c r="E77" i="91"/>
  <c r="E78" i="91" s="1"/>
  <c r="E80" i="91" s="1"/>
  <c r="E29" i="91" s="1"/>
  <c r="E34" i="91" s="1"/>
  <c r="E36" i="91" s="1"/>
  <c r="G13" i="128" s="1"/>
  <c r="F77" i="91"/>
  <c r="F78" i="91" s="1"/>
  <c r="F80" i="91" s="1"/>
  <c r="F29" i="91" s="1"/>
  <c r="F34" i="91" s="1"/>
  <c r="F36" i="91" s="1"/>
  <c r="G14" i="128" s="1"/>
  <c r="F29" i="7"/>
  <c r="F34" i="7" s="1"/>
  <c r="F36" i="7" s="1"/>
  <c r="C33" i="91"/>
  <c r="H61" i="6"/>
  <c r="C54" i="7"/>
  <c r="F28" i="6"/>
  <c r="H28" i="6" s="1"/>
  <c r="C53" i="7"/>
  <c r="C55" i="7"/>
  <c r="F33" i="6"/>
  <c r="H33" i="6" s="1"/>
  <c r="F58" i="6"/>
  <c r="H58" i="6" s="1"/>
  <c r="E55" i="6" l="1"/>
  <c r="F55" i="6" s="1"/>
  <c r="H55" i="6" s="1"/>
  <c r="E56" i="6"/>
  <c r="F56" i="6" s="1"/>
  <c r="H56" i="6" s="1"/>
  <c r="E57" i="6"/>
  <c r="F57" i="6" s="1"/>
  <c r="H57" i="6" s="1"/>
  <c r="F74" i="6"/>
  <c r="H74" i="6" s="1"/>
  <c r="L74" i="6" s="1"/>
  <c r="F30" i="6"/>
  <c r="C61" i="7"/>
  <c r="E62" i="6" l="1"/>
  <c r="F73" i="6"/>
  <c r="H73" i="6" s="1"/>
  <c r="L73" i="6" s="1"/>
  <c r="F62" i="6"/>
  <c r="E64" i="6" l="1"/>
  <c r="D7" i="7"/>
  <c r="D7" i="91" s="1"/>
  <c r="C7" i="91" l="1"/>
  <c r="C11" i="91" s="1"/>
  <c r="D11" i="91"/>
  <c r="D68" i="91" s="1"/>
  <c r="D75" i="91" s="1"/>
  <c r="C7" i="7"/>
  <c r="E9" i="6" s="1"/>
  <c r="E13" i="6" s="1"/>
  <c r="D76" i="91" l="1"/>
  <c r="D30" i="91" s="1"/>
  <c r="C11" i="7"/>
  <c r="D77" i="91" l="1"/>
  <c r="D78" i="91" s="1"/>
  <c r="D80" i="91" s="1"/>
  <c r="D29" i="91" s="1"/>
  <c r="D34" i="91" s="1"/>
  <c r="D36" i="91" s="1"/>
  <c r="G12" i="128" s="1"/>
  <c r="F9" i="6"/>
  <c r="F13" i="6" s="1"/>
  <c r="C50" i="7"/>
  <c r="C63" i="7" s="1"/>
  <c r="F41" i="6"/>
  <c r="H41" i="6" s="1"/>
  <c r="L43" i="6"/>
  <c r="E24" i="7"/>
  <c r="D24" i="7"/>
  <c r="L42" i="6"/>
  <c r="L35" i="6"/>
  <c r="L33" i="6"/>
  <c r="L29" i="6"/>
  <c r="L24" i="6"/>
  <c r="L17" i="6"/>
  <c r="AY61" i="7"/>
  <c r="AX61" i="7"/>
  <c r="AV61" i="7"/>
  <c r="AU61" i="7"/>
  <c r="AS61" i="7"/>
  <c r="AR61" i="7"/>
  <c r="AQ61" i="7"/>
  <c r="AP61" i="7"/>
  <c r="AO61" i="7"/>
  <c r="AM61" i="7"/>
  <c r="AL61" i="7"/>
  <c r="AK61" i="7"/>
  <c r="AJ61" i="7"/>
  <c r="AI61" i="7"/>
  <c r="AH61" i="7"/>
  <c r="AD61" i="7"/>
  <c r="Z61" i="7"/>
  <c r="R61" i="7"/>
  <c r="Q61" i="7"/>
  <c r="N61" i="7"/>
  <c r="M61" i="7"/>
  <c r="I61" i="7"/>
  <c r="H61" i="7"/>
  <c r="G61" i="7"/>
  <c r="E61" i="7"/>
  <c r="D61" i="7"/>
  <c r="AY50" i="7"/>
  <c r="AX50" i="7"/>
  <c r="AV50" i="7"/>
  <c r="AU50" i="7"/>
  <c r="AS50" i="7"/>
  <c r="AR50" i="7"/>
  <c r="AQ50" i="7"/>
  <c r="AP50" i="7"/>
  <c r="AO50" i="7"/>
  <c r="AM50" i="7"/>
  <c r="AL50" i="7"/>
  <c r="AK50" i="7"/>
  <c r="AJ50" i="7"/>
  <c r="AI50" i="7"/>
  <c r="AH50" i="7"/>
  <c r="AD50" i="7"/>
  <c r="Z50" i="7"/>
  <c r="R50" i="7"/>
  <c r="Q50" i="7"/>
  <c r="N50" i="7"/>
  <c r="M50" i="7"/>
  <c r="I50" i="7"/>
  <c r="H50" i="7"/>
  <c r="G50" i="7"/>
  <c r="E50" i="7"/>
  <c r="D50" i="7"/>
  <c r="AY24" i="7"/>
  <c r="AX24" i="7"/>
  <c r="AV24" i="7"/>
  <c r="AU24" i="7"/>
  <c r="AS24" i="7"/>
  <c r="AR24" i="7"/>
  <c r="AQ24" i="7"/>
  <c r="AP24" i="7"/>
  <c r="AO24" i="7"/>
  <c r="AM24" i="7"/>
  <c r="AL24" i="7"/>
  <c r="AK24" i="7"/>
  <c r="AJ24" i="7"/>
  <c r="AI24" i="7"/>
  <c r="AH24" i="7"/>
  <c r="AD24" i="7"/>
  <c r="R24" i="7"/>
  <c r="Q24" i="7"/>
  <c r="M24" i="7"/>
  <c r="I24" i="7"/>
  <c r="H24" i="7"/>
  <c r="G24" i="7"/>
  <c r="AY11" i="7"/>
  <c r="AX11" i="7"/>
  <c r="AV11" i="7"/>
  <c r="AU11" i="7"/>
  <c r="AS11" i="7"/>
  <c r="AR11" i="7"/>
  <c r="AQ11" i="7"/>
  <c r="AP11" i="7"/>
  <c r="AP68" i="7" s="1"/>
  <c r="AP75" i="7" s="1"/>
  <c r="AO11" i="7"/>
  <c r="AO68" i="7" s="1"/>
  <c r="AM11" i="7"/>
  <c r="AL11" i="7"/>
  <c r="AK11" i="7"/>
  <c r="AJ11" i="7"/>
  <c r="AI11" i="7"/>
  <c r="AH11" i="7"/>
  <c r="AD11" i="7"/>
  <c r="Z11" i="7"/>
  <c r="R11" i="7"/>
  <c r="N11" i="7"/>
  <c r="M11" i="7"/>
  <c r="I11" i="7"/>
  <c r="H11" i="7"/>
  <c r="G11" i="7"/>
  <c r="E11" i="7"/>
  <c r="D11" i="7"/>
  <c r="C62" i="6"/>
  <c r="C52" i="6"/>
  <c r="C26" i="6"/>
  <c r="L45" i="6"/>
  <c r="L46" i="6"/>
  <c r="L47" i="6"/>
  <c r="L49" i="6"/>
  <c r="L50" i="6"/>
  <c r="L51" i="6"/>
  <c r="L55" i="6"/>
  <c r="L56" i="6"/>
  <c r="L58" i="6"/>
  <c r="L59" i="6"/>
  <c r="L60" i="6"/>
  <c r="L61" i="6"/>
  <c r="L28" i="6"/>
  <c r="L34" i="6"/>
  <c r="L71" i="6"/>
  <c r="AI75" i="7"/>
  <c r="AI76" i="7" s="1"/>
  <c r="AI77" i="7" s="1"/>
  <c r="C36" i="6" l="1"/>
  <c r="C69" i="6"/>
  <c r="AV63" i="7"/>
  <c r="AP63" i="7"/>
  <c r="AP76" i="7"/>
  <c r="AP77" i="7" s="1"/>
  <c r="AP78" i="7" s="1"/>
  <c r="AP80" i="7" s="1"/>
  <c r="AP29" i="7" s="1"/>
  <c r="H9" i="6"/>
  <c r="AO75" i="7"/>
  <c r="AO76" i="7" s="1"/>
  <c r="AO30" i="7" s="1"/>
  <c r="AQ68" i="7"/>
  <c r="AQ75" i="7" s="1"/>
  <c r="AQ76" i="7" s="1"/>
  <c r="AQ30" i="7" s="1"/>
  <c r="AX68" i="7"/>
  <c r="AX75" i="7" s="1"/>
  <c r="AX76" i="7" s="1"/>
  <c r="AX30" i="7" s="1"/>
  <c r="AH63" i="7"/>
  <c r="AJ63" i="7"/>
  <c r="F52" i="6"/>
  <c r="F64" i="6" s="1"/>
  <c r="AD68" i="7"/>
  <c r="AD75" i="7" s="1"/>
  <c r="AD76" i="7" s="1"/>
  <c r="AD30" i="7" s="1"/>
  <c r="AK68" i="7"/>
  <c r="AK75" i="7" s="1"/>
  <c r="AK76" i="7" s="1"/>
  <c r="AK30" i="7" s="1"/>
  <c r="AS68" i="7"/>
  <c r="AS75" i="7" s="1"/>
  <c r="AS76" i="7" s="1"/>
  <c r="AS30" i="7" s="1"/>
  <c r="AM68" i="7"/>
  <c r="AM75" i="7" s="1"/>
  <c r="AM76" i="7" s="1"/>
  <c r="AM30" i="7" s="1"/>
  <c r="AI78" i="7"/>
  <c r="AI80" i="7" s="1"/>
  <c r="AI29" i="7" s="1"/>
  <c r="AM63" i="7"/>
  <c r="H63" i="7"/>
  <c r="AH68" i="7"/>
  <c r="AR68" i="7"/>
  <c r="AR75" i="7" s="1"/>
  <c r="AR76" i="7" s="1"/>
  <c r="AR30" i="7" s="1"/>
  <c r="AU68" i="7"/>
  <c r="AU75" i="7" s="1"/>
  <c r="AU76" i="7" s="1"/>
  <c r="AU30" i="7" s="1"/>
  <c r="AV68" i="7"/>
  <c r="AV75" i="7" s="1"/>
  <c r="AV76" i="7" s="1"/>
  <c r="AV30" i="7" s="1"/>
  <c r="AL68" i="7"/>
  <c r="AL75" i="7" s="1"/>
  <c r="AL76" i="7" s="1"/>
  <c r="AL30" i="7" s="1"/>
  <c r="AY68" i="7"/>
  <c r="AY75" i="7" s="1"/>
  <c r="AY76" i="7" s="1"/>
  <c r="D63" i="7"/>
  <c r="N63" i="7"/>
  <c r="AQ63" i="7"/>
  <c r="AI63" i="7"/>
  <c r="AX63" i="7"/>
  <c r="M68" i="7"/>
  <c r="M75" i="7" s="1"/>
  <c r="M76" i="7" s="1"/>
  <c r="M77" i="7" s="1"/>
  <c r="M78" i="7" s="1"/>
  <c r="M80" i="7" s="1"/>
  <c r="M29" i="7" s="1"/>
  <c r="AD63" i="7"/>
  <c r="E63" i="7"/>
  <c r="G63" i="7"/>
  <c r="I63" i="7"/>
  <c r="M63" i="7"/>
  <c r="Q63" i="7"/>
  <c r="R63" i="7"/>
  <c r="Z63" i="7"/>
  <c r="AR63" i="7"/>
  <c r="AO63" i="7"/>
  <c r="AK63" i="7"/>
  <c r="R68" i="7"/>
  <c r="R75" i="7" s="1"/>
  <c r="E68" i="7"/>
  <c r="E75" i="7" s="1"/>
  <c r="E76" i="7" s="1"/>
  <c r="E77" i="7" s="1"/>
  <c r="E78" i="7" s="1"/>
  <c r="E80" i="7" s="1"/>
  <c r="E29" i="7" s="1"/>
  <c r="I68" i="7"/>
  <c r="I75" i="7" s="1"/>
  <c r="I76" i="7" s="1"/>
  <c r="I30" i="7" s="1"/>
  <c r="G68" i="7"/>
  <c r="G75" i="7" s="1"/>
  <c r="G76" i="7" s="1"/>
  <c r="G30" i="7" s="1"/>
  <c r="H68" i="7"/>
  <c r="H75" i="7" s="1"/>
  <c r="H76" i="7" s="1"/>
  <c r="H30" i="7" s="1"/>
  <c r="AS63" i="7"/>
  <c r="AY63" i="7"/>
  <c r="C64" i="6"/>
  <c r="AL63" i="7"/>
  <c r="AU63" i="7"/>
  <c r="AI30" i="7"/>
  <c r="C76" i="6"/>
  <c r="C78" i="6" s="1"/>
  <c r="C79" i="6" s="1"/>
  <c r="C38" i="6"/>
  <c r="G9" i="128" s="1"/>
  <c r="L44" i="6"/>
  <c r="L57" i="6"/>
  <c r="L62" i="6" s="1"/>
  <c r="H62" i="6"/>
  <c r="AP30" i="7" l="1"/>
  <c r="D30" i="8"/>
  <c r="C30" i="8"/>
  <c r="C31" i="8" s="1"/>
  <c r="C8" i="8" s="1"/>
  <c r="H13" i="6"/>
  <c r="H9" i="128"/>
  <c r="G16" i="55"/>
  <c r="G18" i="55" s="1"/>
  <c r="AK77" i="7"/>
  <c r="AK78" i="7" s="1"/>
  <c r="AK80" i="7" s="1"/>
  <c r="AK29" i="7" s="1"/>
  <c r="AO77" i="7"/>
  <c r="AO78" i="7" s="1"/>
  <c r="AO80" i="7" s="1"/>
  <c r="C80" i="6"/>
  <c r="F80" i="6" s="1"/>
  <c r="H80" i="6" s="1"/>
  <c r="AQ77" i="7"/>
  <c r="AQ78" i="7" s="1"/>
  <c r="AQ80" i="7" s="1"/>
  <c r="AQ29" i="7" s="1"/>
  <c r="F9" i="9"/>
  <c r="AU77" i="7"/>
  <c r="AU78" i="7" s="1"/>
  <c r="AU80" i="7" s="1"/>
  <c r="AU29" i="7" s="1"/>
  <c r="AM77" i="7"/>
  <c r="AM78" i="7" s="1"/>
  <c r="AM80" i="7" s="1"/>
  <c r="AM29" i="7" s="1"/>
  <c r="R76" i="7"/>
  <c r="R30" i="7" s="1"/>
  <c r="AR77" i="7"/>
  <c r="AR78" i="7" s="1"/>
  <c r="AR80" i="7" s="1"/>
  <c r="AR29" i="7" s="1"/>
  <c r="AV77" i="7"/>
  <c r="AV78" i="7" s="1"/>
  <c r="AV80" i="7" s="1"/>
  <c r="AV29" i="7" s="1"/>
  <c r="M30" i="7"/>
  <c r="I77" i="7"/>
  <c r="I78" i="7" s="1"/>
  <c r="I80" i="7" s="1"/>
  <c r="I29" i="7" s="1"/>
  <c r="G77" i="7"/>
  <c r="G78" i="7" s="1"/>
  <c r="G80" i="7" s="1"/>
  <c r="G29" i="7" s="1"/>
  <c r="AI34" i="7"/>
  <c r="AI36" i="7" s="1"/>
  <c r="H77" i="7"/>
  <c r="H78" i="7" s="1"/>
  <c r="H80" i="7" s="1"/>
  <c r="H29" i="7" s="1"/>
  <c r="AD77" i="7"/>
  <c r="AD78" i="7" s="1"/>
  <c r="AD80" i="7" s="1"/>
  <c r="AD29" i="7" s="1"/>
  <c r="AS77" i="7"/>
  <c r="AS78" i="7" s="1"/>
  <c r="AS80" i="7" s="1"/>
  <c r="AS29" i="7" s="1"/>
  <c r="AL77" i="7"/>
  <c r="AL78" i="7" s="1"/>
  <c r="AL80" i="7" s="1"/>
  <c r="AL29" i="7" s="1"/>
  <c r="AY77" i="7"/>
  <c r="AY78" i="7" s="1"/>
  <c r="AY80" i="7" s="1"/>
  <c r="AY29" i="7" s="1"/>
  <c r="AX77" i="7"/>
  <c r="AX78" i="7" s="1"/>
  <c r="AX80" i="7" s="1"/>
  <c r="AX29" i="7" s="1"/>
  <c r="D68" i="7"/>
  <c r="C66" i="6"/>
  <c r="E30" i="7"/>
  <c r="D31" i="8" l="1"/>
  <c r="D8" i="8" s="1"/>
  <c r="C24" i="8"/>
  <c r="C11" i="8"/>
  <c r="H75" i="128"/>
  <c r="AO29" i="7"/>
  <c r="AO34" i="7" s="1"/>
  <c r="AO36" i="7" s="1"/>
  <c r="C81" i="6"/>
  <c r="R77" i="7"/>
  <c r="R78" i="7" s="1"/>
  <c r="R80" i="7" s="1"/>
  <c r="R29" i="7" s="1"/>
  <c r="G21" i="55"/>
  <c r="G29" i="55"/>
  <c r="AK34" i="7"/>
  <c r="AK36" i="7" s="1"/>
  <c r="AQ34" i="7"/>
  <c r="AQ36" i="7" s="1"/>
  <c r="AU34" i="7"/>
  <c r="AU36" i="7" s="1"/>
  <c r="AM34" i="7"/>
  <c r="AM36" i="7" s="1"/>
  <c r="M34" i="7"/>
  <c r="M36" i="7" s="1"/>
  <c r="E12" i="9"/>
  <c r="F89" i="128" s="1"/>
  <c r="H30" i="6"/>
  <c r="L41" i="6"/>
  <c r="D75" i="7"/>
  <c r="D76" i="7" s="1"/>
  <c r="L48" i="6"/>
  <c r="E34" i="7"/>
  <c r="E36" i="7" s="1"/>
  <c r="D11" i="8" l="1"/>
  <c r="D13" i="8" s="1"/>
  <c r="D15" i="8" s="1"/>
  <c r="D24" i="8"/>
  <c r="AH71" i="7"/>
  <c r="C13" i="8"/>
  <c r="C15" i="8" s="1"/>
  <c r="C17" i="8" s="1"/>
  <c r="C19" i="8" s="1"/>
  <c r="C71" i="7"/>
  <c r="E72" i="6" s="1"/>
  <c r="AD34" i="7"/>
  <c r="AD36" i="7" s="1"/>
  <c r="I34" i="7"/>
  <c r="I36" i="7" s="1"/>
  <c r="AR34" i="7"/>
  <c r="AR36" i="7" s="1"/>
  <c r="G34" i="7"/>
  <c r="G36" i="7" s="1"/>
  <c r="AL34" i="7"/>
  <c r="AL36" i="7" s="1"/>
  <c r="R34" i="7"/>
  <c r="R36" i="7" s="1"/>
  <c r="AS34" i="7"/>
  <c r="AS36" i="7" s="1"/>
  <c r="AX34" i="7"/>
  <c r="AX36" i="7" s="1"/>
  <c r="AY34" i="7"/>
  <c r="AY36" i="7" s="1"/>
  <c r="H34" i="7"/>
  <c r="H36" i="7" s="1"/>
  <c r="AP34" i="7"/>
  <c r="AP36" i="7" s="1"/>
  <c r="AV34" i="7"/>
  <c r="AV36" i="7" s="1"/>
  <c r="H52" i="6"/>
  <c r="L52" i="6"/>
  <c r="L64" i="6" s="1"/>
  <c r="D30" i="7"/>
  <c r="D77" i="7"/>
  <c r="D78" i="7" s="1"/>
  <c r="D80" i="7" s="1"/>
  <c r="F81" i="128" l="1"/>
  <c r="C21" i="8"/>
  <c r="D17" i="8"/>
  <c r="D19" i="8" s="1"/>
  <c r="E17" i="10" s="1"/>
  <c r="H64" i="6"/>
  <c r="D29" i="7"/>
  <c r="D21" i="8" l="1"/>
  <c r="I81" i="128"/>
  <c r="F72" i="128"/>
  <c r="F68" i="128"/>
  <c r="F64" i="128"/>
  <c r="F60" i="128"/>
  <c r="F54" i="128"/>
  <c r="F50" i="128"/>
  <c r="F44" i="128"/>
  <c r="F38" i="128"/>
  <c r="F32" i="128"/>
  <c r="F28" i="128"/>
  <c r="F24" i="128"/>
  <c r="F18" i="128"/>
  <c r="F14" i="128"/>
  <c r="F74" i="128"/>
  <c r="F69" i="128"/>
  <c r="F65" i="128"/>
  <c r="F61" i="128"/>
  <c r="F55" i="128"/>
  <c r="F51" i="128"/>
  <c r="F45" i="128"/>
  <c r="F39" i="128"/>
  <c r="F33" i="128"/>
  <c r="F29" i="128"/>
  <c r="F25" i="128"/>
  <c r="F19" i="128"/>
  <c r="F15" i="128"/>
  <c r="F9" i="128"/>
  <c r="I52" i="128"/>
  <c r="I74" i="128"/>
  <c r="I54" i="128"/>
  <c r="I15" i="128"/>
  <c r="I57" i="128"/>
  <c r="I18" i="128"/>
  <c r="I53" i="128"/>
  <c r="I34" i="128"/>
  <c r="I45" i="128"/>
  <c r="I24" i="128"/>
  <c r="I32" i="128"/>
  <c r="I26" i="128"/>
  <c r="I70" i="128"/>
  <c r="I29" i="128"/>
  <c r="I33" i="128"/>
  <c r="I31" i="128"/>
  <c r="I55" i="128"/>
  <c r="I28" i="128"/>
  <c r="I60" i="128"/>
  <c r="I66" i="128"/>
  <c r="I16" i="128"/>
  <c r="I64" i="128"/>
  <c r="I41" i="128"/>
  <c r="I38" i="128"/>
  <c r="I14" i="128"/>
  <c r="I9" i="128"/>
  <c r="F77" i="128"/>
  <c r="F70" i="128"/>
  <c r="F66" i="128"/>
  <c r="F62" i="128"/>
  <c r="F56" i="128"/>
  <c r="F52" i="128"/>
  <c r="F46" i="128"/>
  <c r="F40" i="128"/>
  <c r="F34" i="128"/>
  <c r="F30" i="128"/>
  <c r="F26" i="128"/>
  <c r="F20" i="128"/>
  <c r="F16" i="128"/>
  <c r="F12" i="128"/>
  <c r="F71" i="128"/>
  <c r="F67" i="128"/>
  <c r="F63" i="128"/>
  <c r="F57" i="128"/>
  <c r="F53" i="128"/>
  <c r="F47" i="128"/>
  <c r="F41" i="128"/>
  <c r="F35" i="128"/>
  <c r="F31" i="128"/>
  <c r="F27" i="128"/>
  <c r="F23" i="128"/>
  <c r="F17" i="128"/>
  <c r="F13" i="128"/>
  <c r="I40" i="128"/>
  <c r="I65" i="128"/>
  <c r="I51" i="128"/>
  <c r="I44" i="128"/>
  <c r="I63" i="128"/>
  <c r="I19" i="128"/>
  <c r="I47" i="128"/>
  <c r="I35" i="128"/>
  <c r="I27" i="128"/>
  <c r="I20" i="128"/>
  <c r="I72" i="128"/>
  <c r="I71" i="128"/>
  <c r="I46" i="128"/>
  <c r="I23" i="128"/>
  <c r="I30" i="128"/>
  <c r="I69" i="128"/>
  <c r="I68" i="128"/>
  <c r="I56" i="128"/>
  <c r="I67" i="128"/>
  <c r="I62" i="128"/>
  <c r="I61" i="128"/>
  <c r="I39" i="128"/>
  <c r="I17" i="128"/>
  <c r="I13" i="128"/>
  <c r="I12" i="128"/>
  <c r="E7" i="10"/>
  <c r="E11" i="10" s="1"/>
  <c r="F11" i="10" s="1"/>
  <c r="G25" i="55"/>
  <c r="G27" i="55" s="1"/>
  <c r="G30" i="55" s="1"/>
  <c r="AH75" i="7"/>
  <c r="AH76" i="7" s="1"/>
  <c r="D34" i="7"/>
  <c r="D36" i="7" s="1"/>
  <c r="AH71" i="87" l="1"/>
  <c r="F78" i="128"/>
  <c r="F79" i="128" s="1"/>
  <c r="J52" i="128"/>
  <c r="K52" i="128" s="1"/>
  <c r="J40" i="128"/>
  <c r="K40" i="128" s="1"/>
  <c r="J57" i="128"/>
  <c r="K57" i="128" s="1"/>
  <c r="J18" i="128"/>
  <c r="K18" i="128" s="1"/>
  <c r="J74" i="128"/>
  <c r="K74" i="128" s="1"/>
  <c r="J15" i="128"/>
  <c r="K15" i="128" s="1"/>
  <c r="J51" i="128"/>
  <c r="K51" i="128" s="1"/>
  <c r="J54" i="128"/>
  <c r="K54" i="128" s="1"/>
  <c r="J44" i="128"/>
  <c r="K44" i="128" s="1"/>
  <c r="J65" i="128"/>
  <c r="K65" i="128" s="1"/>
  <c r="J63" i="128"/>
  <c r="K63" i="128" s="1"/>
  <c r="J19" i="128"/>
  <c r="K19" i="128" s="1"/>
  <c r="J53" i="128"/>
  <c r="K53" i="128" s="1"/>
  <c r="J47" i="128"/>
  <c r="K47" i="128" s="1"/>
  <c r="J34" i="128"/>
  <c r="K34" i="128" s="1"/>
  <c r="J35" i="128"/>
  <c r="K35" i="128" s="1"/>
  <c r="J45" i="128"/>
  <c r="K45" i="128" s="1"/>
  <c r="J27" i="128"/>
  <c r="K27" i="128" s="1"/>
  <c r="J24" i="128"/>
  <c r="K24" i="128" s="1"/>
  <c r="J20" i="128"/>
  <c r="K20" i="128" s="1"/>
  <c r="J32" i="128"/>
  <c r="K32" i="128" s="1"/>
  <c r="J72" i="128"/>
  <c r="K72" i="128" s="1"/>
  <c r="J26" i="128"/>
  <c r="K26" i="128" s="1"/>
  <c r="J71" i="128"/>
  <c r="K71" i="128" s="1"/>
  <c r="J70" i="128"/>
  <c r="K70" i="128" s="1"/>
  <c r="J46" i="128"/>
  <c r="K46" i="128" s="1"/>
  <c r="J29" i="128"/>
  <c r="K29" i="128" s="1"/>
  <c r="J23" i="128"/>
  <c r="K23" i="128" s="1"/>
  <c r="J33" i="128"/>
  <c r="K33" i="128" s="1"/>
  <c r="J30" i="128"/>
  <c r="K30" i="128" s="1"/>
  <c r="J31" i="128"/>
  <c r="K31" i="128" s="1"/>
  <c r="J55" i="128"/>
  <c r="K55" i="128" s="1"/>
  <c r="J69" i="128"/>
  <c r="K69" i="128" s="1"/>
  <c r="J68" i="128"/>
  <c r="K68" i="128" s="1"/>
  <c r="J28" i="128"/>
  <c r="K28" i="128" s="1"/>
  <c r="J60" i="128"/>
  <c r="K60" i="128" s="1"/>
  <c r="J56" i="128"/>
  <c r="K56" i="128" s="1"/>
  <c r="J66" i="128"/>
  <c r="K66" i="128" s="1"/>
  <c r="J67" i="128"/>
  <c r="K67" i="128" s="1"/>
  <c r="J62" i="128"/>
  <c r="K62" i="128" s="1"/>
  <c r="J16" i="128"/>
  <c r="K16" i="128" s="1"/>
  <c r="J64" i="128"/>
  <c r="K64" i="128" s="1"/>
  <c r="J61" i="128"/>
  <c r="K61" i="128" s="1"/>
  <c r="J39" i="128"/>
  <c r="K39" i="128" s="1"/>
  <c r="J41" i="128"/>
  <c r="K41" i="128" s="1"/>
  <c r="J38" i="128"/>
  <c r="K38" i="128" s="1"/>
  <c r="J17" i="128"/>
  <c r="K17" i="128" s="1"/>
  <c r="J13" i="128"/>
  <c r="K13" i="128" s="1"/>
  <c r="J14" i="128"/>
  <c r="K14" i="128" s="1"/>
  <c r="J12" i="128"/>
  <c r="K12" i="128" s="1"/>
  <c r="J9" i="128"/>
  <c r="K9" i="128" s="1"/>
  <c r="G11" i="55"/>
  <c r="G12" i="55" s="1"/>
  <c r="D12" i="55"/>
  <c r="AH77" i="7"/>
  <c r="AH78" i="7" s="1"/>
  <c r="AH80" i="7" s="1"/>
  <c r="AH29" i="7" s="1"/>
  <c r="C71" i="87" l="1"/>
  <c r="AH75" i="87"/>
  <c r="AH71" i="91"/>
  <c r="C73" i="91"/>
  <c r="F72" i="6"/>
  <c r="AH34" i="7"/>
  <c r="AH36" i="7" s="1"/>
  <c r="AH76" i="87" l="1"/>
  <c r="AH77" i="87" s="1"/>
  <c r="AH78" i="87" s="1"/>
  <c r="AH80" i="87" s="1"/>
  <c r="AH75" i="91"/>
  <c r="C71" i="91"/>
  <c r="C75" i="87"/>
  <c r="G72" i="6"/>
  <c r="H72" i="6" l="1"/>
  <c r="AH29" i="87"/>
  <c r="C83" i="87"/>
  <c r="AH76" i="91"/>
  <c r="AH30" i="91" s="1"/>
  <c r="AH30" i="87"/>
  <c r="C30" i="87" s="1"/>
  <c r="C76" i="87"/>
  <c r="C77" i="87" s="1"/>
  <c r="C78" i="87" s="1"/>
  <c r="C80" i="87" s="1"/>
  <c r="L72" i="6" l="1"/>
  <c r="C29" i="87"/>
  <c r="C34" i="87" s="1"/>
  <c r="C36" i="87" s="1"/>
  <c r="C84" i="87"/>
  <c r="AH77" i="91"/>
  <c r="AH78" i="91" s="1"/>
  <c r="AH80" i="91" s="1"/>
  <c r="AH29" i="91" s="1"/>
  <c r="AH34" i="91" s="1"/>
  <c r="AH36" i="91" s="1"/>
  <c r="G50" i="128" s="1"/>
  <c r="AH34" i="87"/>
  <c r="AH36" i="87" s="1"/>
  <c r="I50" i="128" l="1"/>
  <c r="J50" i="128"/>
  <c r="K50" i="128" s="1"/>
  <c r="AJ75" i="7"/>
  <c r="AJ76" i="7" l="1"/>
  <c r="AJ77" i="7" s="1"/>
  <c r="AJ78" i="7" s="1"/>
  <c r="AJ80" i="7" s="1"/>
  <c r="AJ29" i="7" s="1"/>
  <c r="AJ30" i="7" l="1"/>
  <c r="AJ34" i="7" l="1"/>
  <c r="AJ36" i="7" s="1"/>
  <c r="Z24" i="7" l="1"/>
  <c r="Z68" i="7" s="1"/>
  <c r="Z75" i="7" l="1"/>
  <c r="Z76" i="7" l="1"/>
  <c r="Z77" i="7" l="1"/>
  <c r="Z78" i="7" s="1"/>
  <c r="Z80" i="7" s="1"/>
  <c r="Z29" i="7" s="1"/>
  <c r="Z34" i="7" l="1"/>
  <c r="Z36" i="7" s="1"/>
  <c r="L80" i="6" l="1"/>
  <c r="N24" i="7" l="1"/>
  <c r="N68" i="7" s="1"/>
  <c r="C23" i="7"/>
  <c r="C21" i="7"/>
  <c r="C20" i="7"/>
  <c r="C18" i="7"/>
  <c r="C17" i="7"/>
  <c r="C16" i="7"/>
  <c r="C14" i="7"/>
  <c r="E16" i="6" s="1"/>
  <c r="E22" i="6" l="1"/>
  <c r="F22" i="6" s="1"/>
  <c r="E23" i="6"/>
  <c r="F23" i="6" s="1"/>
  <c r="E19" i="6"/>
  <c r="F19" i="6" s="1"/>
  <c r="E20" i="6"/>
  <c r="F20" i="6" s="1"/>
  <c r="E25" i="6"/>
  <c r="F25" i="6" s="1"/>
  <c r="E18" i="6"/>
  <c r="F18" i="6" s="1"/>
  <c r="C19" i="7"/>
  <c r="N75" i="7"/>
  <c r="N76" i="7" s="1"/>
  <c r="F16" i="6"/>
  <c r="E21" i="6" l="1"/>
  <c r="F21" i="6" s="1"/>
  <c r="F26" i="6" s="1"/>
  <c r="C24" i="7"/>
  <c r="C68" i="7" s="1"/>
  <c r="N30" i="7"/>
  <c r="N77" i="7"/>
  <c r="N78" i="7" s="1"/>
  <c r="N80" i="7" s="1"/>
  <c r="N29" i="7" s="1"/>
  <c r="E26" i="6" l="1"/>
  <c r="E69" i="6" s="1"/>
  <c r="C75" i="7"/>
  <c r="F69" i="6" l="1"/>
  <c r="F76" i="6" s="1"/>
  <c r="E76" i="6"/>
  <c r="N34" i="7"/>
  <c r="N36" i="7" s="1"/>
  <c r="Q68" i="7" l="1"/>
  <c r="C67" i="7" s="1"/>
  <c r="Q75" i="7" l="1"/>
  <c r="Q76" i="7" l="1"/>
  <c r="C76" i="7" l="1"/>
  <c r="E77" i="6" s="1"/>
  <c r="E32" i="6" s="1"/>
  <c r="Q30" i="7"/>
  <c r="Q77" i="7"/>
  <c r="Q78" i="7" s="1"/>
  <c r="Q80" i="7" s="1"/>
  <c r="Q29" i="7" s="1"/>
  <c r="C30" i="7" l="1"/>
  <c r="C80" i="7"/>
  <c r="C77" i="7"/>
  <c r="C78" i="7" s="1"/>
  <c r="F32" i="6" l="1"/>
  <c r="F77" i="6"/>
  <c r="C29" i="7"/>
  <c r="Q34" i="7"/>
  <c r="Q36" i="7" s="1"/>
  <c r="C34" i="7" l="1"/>
  <c r="C36" i="7" s="1"/>
  <c r="H77" i="6"/>
  <c r="L77" i="6" s="1"/>
  <c r="G12" i="27" l="1"/>
  <c r="D12" i="27"/>
  <c r="G7" i="34" l="1"/>
  <c r="G10" i="34"/>
  <c r="G17" i="34" l="1"/>
  <c r="G69" i="34" s="1"/>
  <c r="O14" i="91" l="1"/>
  <c r="O16" i="91"/>
  <c r="G16" i="6"/>
  <c r="O24" i="91" l="1"/>
  <c r="O68" i="91" s="1"/>
  <c r="O75" i="91" s="1"/>
  <c r="O76" i="91" s="1"/>
  <c r="O30" i="91" s="1"/>
  <c r="C16" i="91"/>
  <c r="C14" i="91"/>
  <c r="O77" i="91" l="1"/>
  <c r="O78" i="91" s="1"/>
  <c r="O80" i="91" s="1"/>
  <c r="O29" i="91" s="1"/>
  <c r="O34" i="91" s="1"/>
  <c r="O36" i="91" s="1"/>
  <c r="G25" i="128" s="1"/>
  <c r="C24" i="91"/>
  <c r="C68" i="91" s="1"/>
  <c r="G18" i="6"/>
  <c r="C67" i="91"/>
  <c r="H16" i="6"/>
  <c r="H18" i="6" l="1"/>
  <c r="L18" i="6" s="1"/>
  <c r="I25" i="128"/>
  <c r="I75" i="128" s="1"/>
  <c r="J25" i="128"/>
  <c r="K25" i="128" s="1"/>
  <c r="K75" i="128" s="1"/>
  <c r="G75" i="128"/>
  <c r="L16" i="6"/>
  <c r="I78" i="128" l="1"/>
  <c r="I79" i="128" s="1"/>
  <c r="I77" i="128"/>
  <c r="G19" i="6"/>
  <c r="G20" i="6"/>
  <c r="G21" i="6"/>
  <c r="G22" i="6"/>
  <c r="G23" i="6"/>
  <c r="G25" i="6"/>
  <c r="G26" i="6" l="1"/>
  <c r="G69" i="6" s="1"/>
  <c r="G76" i="6" s="1"/>
  <c r="H25" i="6"/>
  <c r="H23" i="6"/>
  <c r="H22" i="6"/>
  <c r="H21" i="6"/>
  <c r="H20" i="6"/>
  <c r="C70" i="91" l="1"/>
  <c r="C75" i="91" s="1"/>
  <c r="L20" i="6"/>
  <c r="L21" i="6"/>
  <c r="L25" i="6"/>
  <c r="L23" i="6"/>
  <c r="H19" i="6"/>
  <c r="L19" i="6" l="1"/>
  <c r="H26" i="6"/>
  <c r="C80" i="91" l="1"/>
  <c r="C30" i="91"/>
  <c r="C76" i="91"/>
  <c r="C77" i="91" s="1"/>
  <c r="C78" i="91" s="1"/>
  <c r="BE81" i="7"/>
  <c r="G77" i="6"/>
  <c r="G78" i="6" l="1"/>
  <c r="G79" i="6" s="1"/>
  <c r="G81" i="6" s="1"/>
  <c r="G32" i="6"/>
  <c r="H32" i="6" s="1"/>
  <c r="L32" i="6" s="1"/>
  <c r="C29" i="91"/>
  <c r="C34" i="91" s="1"/>
  <c r="C36" i="91" s="1"/>
  <c r="F75" i="128" l="1"/>
  <c r="J75" i="128"/>
  <c r="H69" i="6" l="1"/>
  <c r="E78" i="6"/>
  <c r="E79" i="6" s="1"/>
  <c r="F79" i="6" s="1"/>
  <c r="F78" i="6"/>
  <c r="H76" i="6" l="1"/>
  <c r="H78" i="6" s="1"/>
  <c r="H79" i="6"/>
  <c r="F81" i="6"/>
  <c r="G31" i="6"/>
  <c r="E81" i="6"/>
  <c r="E31" i="6" s="1"/>
  <c r="G36" i="6" l="1"/>
  <c r="G38" i="6" s="1"/>
  <c r="F31" i="6"/>
  <c r="H31" i="6" s="1"/>
  <c r="E36" i="6"/>
  <c r="E38" i="6" s="1"/>
  <c r="H81" i="6"/>
  <c r="H36" i="6" l="1"/>
  <c r="H38" i="6" s="1"/>
  <c r="F36" i="6"/>
  <c r="F38" i="6" s="1"/>
  <c r="F66" i="6" s="1"/>
  <c r="E13" i="10" l="1"/>
  <c r="H66" i="6"/>
  <c r="E15" i="10" l="1"/>
  <c r="F13" i="10"/>
  <c r="E19" i="10" l="1"/>
  <c r="F15" i="10"/>
  <c r="F19" i="10" l="1"/>
  <c r="J9" i="6"/>
  <c r="J8" i="6" l="1"/>
  <c r="L9" i="6"/>
  <c r="L13" i="6" s="1"/>
  <c r="J13" i="6"/>
  <c r="J22" i="6"/>
  <c r="J30" i="6"/>
  <c r="L30" i="6" s="1"/>
  <c r="L22" i="6" l="1"/>
  <c r="L26" i="6" s="1"/>
  <c r="L69" i="6" s="1"/>
  <c r="L76" i="6" s="1"/>
  <c r="J26" i="6"/>
  <c r="J69" i="6" s="1"/>
  <c r="J76" i="6" s="1"/>
  <c r="L78" i="6" l="1"/>
  <c r="L79" i="6" s="1"/>
  <c r="L81" i="6" s="1"/>
  <c r="J78" i="6"/>
  <c r="J79" i="6" s="1"/>
  <c r="J81" i="6" s="1"/>
  <c r="J31" i="6" l="1"/>
  <c r="L31" i="6"/>
  <c r="J36" i="6"/>
  <c r="J38" i="6" s="1"/>
  <c r="L36" i="6" l="1"/>
  <c r="L38" i="6" s="1"/>
  <c r="L66" i="6" s="1"/>
</calcChain>
</file>

<file path=xl/sharedStrings.xml><?xml version="1.0" encoding="utf-8"?>
<sst xmlns="http://schemas.openxmlformats.org/spreadsheetml/2006/main" count="5686" uniqueCount="1116">
  <si>
    <t>Return on Rate Base</t>
  </si>
  <si>
    <t>Difference</t>
  </si>
  <si>
    <t>Per Company</t>
  </si>
  <si>
    <t>Total</t>
  </si>
  <si>
    <t>Revenue</t>
  </si>
  <si>
    <t>Interest</t>
  </si>
  <si>
    <t>Adjustments</t>
  </si>
  <si>
    <t>Price Change</t>
  </si>
  <si>
    <t>Amortization</t>
  </si>
  <si>
    <t>Working Capital</t>
  </si>
  <si>
    <t>Operating Revenues:</t>
  </si>
  <si>
    <t>General Business Revenues</t>
  </si>
  <si>
    <t>Interdepartmental</t>
  </si>
  <si>
    <t>Special Sales</t>
  </si>
  <si>
    <t>Other operating revenues</t>
  </si>
  <si>
    <t>Total Operating Revenues</t>
  </si>
  <si>
    <t>Operating Expenses:</t>
  </si>
  <si>
    <t>Steam Production</t>
  </si>
  <si>
    <t>Nuclear Production</t>
  </si>
  <si>
    <t>Hydro Production</t>
  </si>
  <si>
    <t>Other Power Supply</t>
  </si>
  <si>
    <t>Transmission</t>
  </si>
  <si>
    <t>Distribution</t>
  </si>
  <si>
    <t>Customer Accounting</t>
  </si>
  <si>
    <t>Customer Service &amp; Info</t>
  </si>
  <si>
    <t>Sales</t>
  </si>
  <si>
    <t>Administrative &amp; General</t>
  </si>
  <si>
    <t>Total O&amp;M Expense</t>
  </si>
  <si>
    <t>Depreciation</t>
  </si>
  <si>
    <t>Taxes Other than Income</t>
  </si>
  <si>
    <t>Income Taxes:  Federal</t>
  </si>
  <si>
    <t xml:space="preserve">                       :  State</t>
  </si>
  <si>
    <t>Deferred Income Taxes</t>
  </si>
  <si>
    <t>Investment Tax Credit Adj.</t>
  </si>
  <si>
    <t>Misc. Revenue &amp; Expense</t>
  </si>
  <si>
    <t>Total Operating Expenses:</t>
  </si>
  <si>
    <t>Rate Base:</t>
  </si>
  <si>
    <t>Electric Plant in Service</t>
  </si>
  <si>
    <t>Plant Held for Future Use</t>
  </si>
  <si>
    <t>Misc. Deferred Debits</t>
  </si>
  <si>
    <t>Electric Plant Acq Adj</t>
  </si>
  <si>
    <t>Nuclear Fuel</t>
  </si>
  <si>
    <t>Prepayments</t>
  </si>
  <si>
    <t>Fuel Stock</t>
  </si>
  <si>
    <t>Material &amp; Supplies</t>
  </si>
  <si>
    <t>Weatherization Loans</t>
  </si>
  <si>
    <t>Misc. Rate Base</t>
  </si>
  <si>
    <t>Total Electric Plant:</t>
  </si>
  <si>
    <t>Deductions:</t>
  </si>
  <si>
    <t>Accum. Prov. for Depreciation</t>
  </si>
  <si>
    <t>Accum. Prov. for Amortization</t>
  </si>
  <si>
    <t>Accum. Deferred Income Tax</t>
  </si>
  <si>
    <t>Unamortized ITC</t>
  </si>
  <si>
    <t>Customer Advances for Const.</t>
  </si>
  <si>
    <t>Customer Service Deposits</t>
  </si>
  <si>
    <t>Miscellaneous Deductions</t>
  </si>
  <si>
    <t>Total Deductions:</t>
  </si>
  <si>
    <t>Total Rate Base:</t>
  </si>
  <si>
    <t>TAX CALCULATION</t>
  </si>
  <si>
    <t>State Income Tax Rate</t>
  </si>
  <si>
    <t>Federal Income Tax Rate</t>
  </si>
  <si>
    <t>Operating Revenue</t>
  </si>
  <si>
    <t>Other Deductions</t>
  </si>
  <si>
    <t>Interest (AFUDC)</t>
  </si>
  <si>
    <t>Schedule "M" additions</t>
  </si>
  <si>
    <t>Schedule "M" deductions</t>
  </si>
  <si>
    <t>Income Before Tax</t>
  </si>
  <si>
    <t>State Income Tax</t>
  </si>
  <si>
    <t>Taxable Income</t>
  </si>
  <si>
    <t>Federal Income Tax</t>
  </si>
  <si>
    <t>Jurisdiction Specific Adjusted Rate Base</t>
  </si>
  <si>
    <t>Total Rate Base Deductions:</t>
  </si>
  <si>
    <t>Federal Income Tax-Current</t>
  </si>
  <si>
    <t>Cap.Structure</t>
  </si>
  <si>
    <t>Weighted Cost</t>
  </si>
  <si>
    <t>Long-term Debt</t>
  </si>
  <si>
    <t>Short term Debt</t>
  </si>
  <si>
    <t>Conversion Factor</t>
  </si>
  <si>
    <t>Operating Revenue Deductions:</t>
  </si>
  <si>
    <t>Uncollectible Accounts</t>
  </si>
  <si>
    <t>WUTC Fee</t>
  </si>
  <si>
    <t>Sub-Total</t>
  </si>
  <si>
    <t>Federal Income Tax @ 35%</t>
  </si>
  <si>
    <t>Weighted Average Cost of Capital</t>
  </si>
  <si>
    <t>customer accounting</t>
  </si>
  <si>
    <t>other taxes</t>
  </si>
  <si>
    <t>Net Operating Income Conversion Factor</t>
  </si>
  <si>
    <t>Debt Rate</t>
  </si>
  <si>
    <t>Type of Capital</t>
  </si>
  <si>
    <t>Preferred Stock</t>
  </si>
  <si>
    <t>Common Stock</t>
  </si>
  <si>
    <t>Adj.</t>
  </si>
  <si>
    <t>NOI</t>
  </si>
  <si>
    <t>Net Rate Base</t>
  </si>
  <si>
    <t>Requirement</t>
  </si>
  <si>
    <t>No.</t>
  </si>
  <si>
    <t>Impact</t>
  </si>
  <si>
    <t>Per Books</t>
  </si>
  <si>
    <t>Net Operating Income:</t>
  </si>
  <si>
    <t>PacifiCorp</t>
  </si>
  <si>
    <t>Company uses inverse known as "Net to Gross Bump-up".</t>
  </si>
  <si>
    <t>Calculation of Revenue Requirement Deficiency or (Excess):</t>
  </si>
  <si>
    <t>Net Operating Income Requirement</t>
  </si>
  <si>
    <t>Proforma Net Operating Income</t>
  </si>
  <si>
    <t>NOI &gt; Revenue Conversion Factor</t>
  </si>
  <si>
    <t>Structure</t>
  </si>
  <si>
    <t>Interest True Up</t>
  </si>
  <si>
    <t>Staff</t>
  </si>
  <si>
    <t>Capital Structure</t>
  </si>
  <si>
    <t>Percentage Increase in Revenues</t>
  </si>
  <si>
    <t>O &amp; M</t>
  </si>
  <si>
    <t>TAX ADJUSTMENTS</t>
  </si>
  <si>
    <t>RATE BASE</t>
  </si>
  <si>
    <t>REVENUE</t>
  </si>
  <si>
    <t>PacifiCorp's</t>
  </si>
  <si>
    <t>POWER COSTS</t>
  </si>
  <si>
    <t>STAFF PROPOSED</t>
  </si>
  <si>
    <t>Customer Advances</t>
  </si>
  <si>
    <t>DEPRECIATION/AMORTIZATION</t>
  </si>
  <si>
    <t>Miscellaneous Rate Base Adj.</t>
  </si>
  <si>
    <t>Powerdale Hydro Removal</t>
  </si>
  <si>
    <t>Renewable Energy Tax Credit</t>
  </si>
  <si>
    <t>Hydro Decommissioning</t>
  </si>
  <si>
    <t>Removal of Colstrip #3</t>
  </si>
  <si>
    <t>Miscellaneous General Expense</t>
  </si>
  <si>
    <t>Remove Non-Recurring Entries</t>
  </si>
  <si>
    <t>Temperature Normalization</t>
  </si>
  <si>
    <t>Revenue Normalizing</t>
  </si>
  <si>
    <t>SO2 Emission Allowances</t>
  </si>
  <si>
    <t>Wheeling Revenue</t>
  </si>
  <si>
    <t>SO</t>
  </si>
  <si>
    <t>TOTAL</t>
  </si>
  <si>
    <t>ACCOUNT</t>
  </si>
  <si>
    <t>Type</t>
  </si>
  <si>
    <t>COMPANY</t>
  </si>
  <si>
    <t>FACTOR</t>
  </si>
  <si>
    <t>FACTOR %</t>
  </si>
  <si>
    <t>ALLOCATED</t>
  </si>
  <si>
    <t>Adjustment to Income:</t>
  </si>
  <si>
    <t>Residential</t>
  </si>
  <si>
    <t>RES</t>
  </si>
  <si>
    <t>WA</t>
  </si>
  <si>
    <t>Situs</t>
  </si>
  <si>
    <t>Commercial</t>
  </si>
  <si>
    <t>Public Street &amp; Highway</t>
  </si>
  <si>
    <t>Description of Adjustment:</t>
  </si>
  <si>
    <t>SG</t>
  </si>
  <si>
    <t>SC</t>
  </si>
  <si>
    <t>SE</t>
  </si>
  <si>
    <t>GPS</t>
  </si>
  <si>
    <t>SNP</t>
  </si>
  <si>
    <t>SNPD</t>
  </si>
  <si>
    <t>CN</t>
  </si>
  <si>
    <t>CIAC</t>
  </si>
  <si>
    <t>TAXDEPR</t>
  </si>
  <si>
    <t>BADDEBT</t>
  </si>
  <si>
    <t>DITEXP</t>
  </si>
  <si>
    <t>DITBAL</t>
  </si>
  <si>
    <t>ITC84</t>
  </si>
  <si>
    <t>ITC85</t>
  </si>
  <si>
    <t>ITC86</t>
  </si>
  <si>
    <t>ITC88</t>
  </si>
  <si>
    <t>ITC89</t>
  </si>
  <si>
    <t>ITC90</t>
  </si>
  <si>
    <t>OTHER</t>
  </si>
  <si>
    <t>NUTIL</t>
  </si>
  <si>
    <t>SNPT</t>
  </si>
  <si>
    <t>TROJP</t>
  </si>
  <si>
    <t>TROJD</t>
  </si>
  <si>
    <t>SCHMDEXP</t>
  </si>
  <si>
    <t>CA</t>
  </si>
  <si>
    <t>OR</t>
  </si>
  <si>
    <t>UT</t>
  </si>
  <si>
    <t>ID</t>
  </si>
  <si>
    <t>108GP</t>
  </si>
  <si>
    <t>108HP</t>
  </si>
  <si>
    <t>108MP</t>
  </si>
  <si>
    <t>108OP</t>
  </si>
  <si>
    <t>108SP</t>
  </si>
  <si>
    <t>108TP</t>
  </si>
  <si>
    <t>111IP</t>
  </si>
  <si>
    <t>182M</t>
  </si>
  <si>
    <t>186M</t>
  </si>
  <si>
    <t>403GP</t>
  </si>
  <si>
    <t>403HP</t>
  </si>
  <si>
    <t>403OP</t>
  </si>
  <si>
    <t>403SP</t>
  </si>
  <si>
    <t>403TP</t>
  </si>
  <si>
    <t>CWC</t>
  </si>
  <si>
    <t>OWC143</t>
  </si>
  <si>
    <t>OWC232</t>
  </si>
  <si>
    <t>SCHMAT</t>
  </si>
  <si>
    <t>SCHMDP</t>
  </si>
  <si>
    <t>SCHMDT</t>
  </si>
  <si>
    <t>182W</t>
  </si>
  <si>
    <t>OWC230</t>
  </si>
  <si>
    <t>Washington</t>
  </si>
  <si>
    <t>Adjustment to Revenues:</t>
  </si>
  <si>
    <t>Other Electric Revenues</t>
  </si>
  <si>
    <t>Adjustment to Expense:</t>
  </si>
  <si>
    <t>Distribution Maintenance</t>
  </si>
  <si>
    <t xml:space="preserve"> </t>
  </si>
  <si>
    <t>Other Electric Revenue</t>
  </si>
  <si>
    <t>CAGW</t>
  </si>
  <si>
    <t>Adjustment Detail:</t>
  </si>
  <si>
    <t>Sales for Resale  (Account 447)</t>
  </si>
  <si>
    <t>Purchased Power (Account 555)</t>
  </si>
  <si>
    <t>CAEW</t>
  </si>
  <si>
    <t>Wheeling (Account 565)</t>
  </si>
  <si>
    <t>Fuel Expense (Accounts 501 and 547)</t>
  </si>
  <si>
    <t>Fuel Consumed - Coal</t>
  </si>
  <si>
    <t>Fuel Consumed - Natural Gas</t>
  </si>
  <si>
    <t>Description of Adjustment</t>
  </si>
  <si>
    <t>Depreciation Reserve</t>
  </si>
  <si>
    <t>CAGE</t>
  </si>
  <si>
    <t>Adjustment to Expense</t>
  </si>
  <si>
    <t>Adjustment to Rate Base</t>
  </si>
  <si>
    <t>Calculation:</t>
  </si>
  <si>
    <t xml:space="preserve">Adjustment to Expense: </t>
  </si>
  <si>
    <t xml:space="preserve">Adjustment to Rate Base: </t>
  </si>
  <si>
    <t>Schedule M Addition</t>
  </si>
  <si>
    <t>Miscellaneous Rate Base</t>
  </si>
  <si>
    <t>Adjustment to Rate Base:</t>
  </si>
  <si>
    <t>Current Assets:</t>
  </si>
  <si>
    <t>Other A/R</t>
  </si>
  <si>
    <t>Accounts Payable</t>
  </si>
  <si>
    <t>Prepayments:</t>
  </si>
  <si>
    <t>Prepaid Insurance</t>
  </si>
  <si>
    <t>Prepaid Taxes</t>
  </si>
  <si>
    <t>Prepayments - Other</t>
  </si>
  <si>
    <t>Miscellaneous Deferred Debits</t>
  </si>
  <si>
    <t>JBG</t>
  </si>
  <si>
    <t>JBE</t>
  </si>
  <si>
    <t>Provo Working Capital</t>
  </si>
  <si>
    <t>Adjustment to Tax:</t>
  </si>
  <si>
    <t>Schedule M Adjustment</t>
  </si>
  <si>
    <t>WASHINGTON</t>
  </si>
  <si>
    <t>FED Renewable Energy Tax Credit</t>
  </si>
  <si>
    <t>Adjustment to Revenue:</t>
  </si>
  <si>
    <t>Effective Price Change</t>
  </si>
  <si>
    <t>WRG</t>
  </si>
  <si>
    <t>WRE</t>
  </si>
  <si>
    <t xml:space="preserve">Total Adjustments </t>
  </si>
  <si>
    <t>Wheeling Revenue Adjustment</t>
  </si>
  <si>
    <t>Regulatory Deferred Sales</t>
  </si>
  <si>
    <t>S</t>
  </si>
  <si>
    <t>12 Months Ended</t>
  </si>
  <si>
    <t>James River Offset</t>
  </si>
  <si>
    <t xml:space="preserve">Capital Recovery </t>
  </si>
  <si>
    <t>Major Maintenance Allowance</t>
  </si>
  <si>
    <t>Total Offset</t>
  </si>
  <si>
    <t>Pre-merger Depreciation Expense</t>
  </si>
  <si>
    <t>Post-merger Depreciation Expense</t>
  </si>
  <si>
    <t>Taxes Other</t>
  </si>
  <si>
    <t>Deferred Income Tax Expense</t>
  </si>
  <si>
    <t>Pre-merger Plant</t>
  </si>
  <si>
    <t>Post-merger Plant</t>
  </si>
  <si>
    <t>Pre-merger Depreciation Reserve</t>
  </si>
  <si>
    <t>Post-merger Depreciation Reserve</t>
  </si>
  <si>
    <t>Deferred Income Tax Balance</t>
  </si>
  <si>
    <t>Deferred ITC</t>
  </si>
  <si>
    <t>CAEE</t>
  </si>
  <si>
    <t>Other Interest Expense - Restating</t>
  </si>
  <si>
    <t>Restating:</t>
  </si>
  <si>
    <t>Weighted Cost of Debt:</t>
  </si>
  <si>
    <t>Restated Interest Expense</t>
  </si>
  <si>
    <t>Tax Depreciation</t>
  </si>
  <si>
    <t>Schedule M Additions</t>
  </si>
  <si>
    <t>Schedule M Deduction</t>
  </si>
  <si>
    <t>Customer Advances for Construction</t>
  </si>
  <si>
    <t/>
  </si>
  <si>
    <t>WY-All</t>
  </si>
  <si>
    <t>Total Adjustment to Expense</t>
  </si>
  <si>
    <t>Total Adjustment to Rate Base</t>
  </si>
  <si>
    <t>WA Customer Service Deposit Interest</t>
  </si>
  <si>
    <t>WA Customer Service Deposits</t>
  </si>
  <si>
    <t>Public St. &amp; Hwy</t>
  </si>
  <si>
    <t>Total Type III Adjustment to Income</t>
  </si>
  <si>
    <t>Adjustment to Operating Income:</t>
  </si>
  <si>
    <t>Accum Deferred Income Taxes</t>
  </si>
  <si>
    <t>DIT Expense</t>
  </si>
  <si>
    <t>AVERAGE OF MONTHLY AVERAGE FACTORS</t>
  </si>
  <si>
    <t>West Control Area</t>
  </si>
  <si>
    <t>DESCRIPTION</t>
  </si>
  <si>
    <t>FERC-UPL</t>
  </si>
  <si>
    <t>Ref #</t>
  </si>
  <si>
    <t>System Generation</t>
  </si>
  <si>
    <t>System Capacity</t>
  </si>
  <si>
    <t>System Energy</t>
  </si>
  <si>
    <t>Control Area Energy - West</t>
  </si>
  <si>
    <t>Control Area Energy - East</t>
  </si>
  <si>
    <t>System Overhead</t>
  </si>
  <si>
    <t>Gross Plant-System</t>
  </si>
  <si>
    <t>System Net Plant</t>
  </si>
  <si>
    <t>Division Net Plant Distribution</t>
  </si>
  <si>
    <t>Control Area Generation - West</t>
  </si>
  <si>
    <t>Control Area Generation - East</t>
  </si>
  <si>
    <t>Jim Bridger Generation</t>
  </si>
  <si>
    <t>Jim Bridger Energy</t>
  </si>
  <si>
    <t>Wheeling Revenue - Generation</t>
  </si>
  <si>
    <t>Wheeling Revenue - Energy</t>
  </si>
  <si>
    <t>Customer - System</t>
  </si>
  <si>
    <t>Bad Debt Expense</t>
  </si>
  <si>
    <t>Accumulated Investment Tax Credit 1984</t>
  </si>
  <si>
    <t>Fixed</t>
  </si>
  <si>
    <t>Accumulated Investment Tax Credit 1985</t>
  </si>
  <si>
    <t>Accumulated Investment Tax Credit 1986</t>
  </si>
  <si>
    <t>Accumulated Investment Tax Credit 1988</t>
  </si>
  <si>
    <t>Accumulated Investment Tax Credit 1989</t>
  </si>
  <si>
    <t>Accumulated Investment Tax Credit 1990</t>
  </si>
  <si>
    <t>Other Electric</t>
  </si>
  <si>
    <t>Non-Utility</t>
  </si>
  <si>
    <t>System Net Transmission Plant</t>
  </si>
  <si>
    <t>Trojan Plant Allocator</t>
  </si>
  <si>
    <t>Trojan Decommissioning Allocator</t>
  </si>
  <si>
    <t>DIT Balance</t>
  </si>
  <si>
    <t>SCHMAT Depreciation Expense</t>
  </si>
  <si>
    <t>3.5</t>
  </si>
  <si>
    <t>Total Wheeling Revenue Adjustment</t>
  </si>
  <si>
    <t>Wheeling Imbalance Expense</t>
  </si>
  <si>
    <t>4.1</t>
  </si>
  <si>
    <t>Miscellaneous General Expense Adjustment</t>
  </si>
  <si>
    <t>Advertising Expense</t>
  </si>
  <si>
    <t>4.2</t>
  </si>
  <si>
    <t>Steam Operations</t>
  </si>
  <si>
    <t>Fuel Related - Non-NPC</t>
  </si>
  <si>
    <t>Steam Maintenance</t>
  </si>
  <si>
    <t>Hydro Operations</t>
  </si>
  <si>
    <t>Hydro Maintenance</t>
  </si>
  <si>
    <t>Other Operations</t>
  </si>
  <si>
    <t>Other Maintenance</t>
  </si>
  <si>
    <t>Transmission Operations</t>
  </si>
  <si>
    <t>Transmission Maintenance</t>
  </si>
  <si>
    <t>Distribution Operations</t>
  </si>
  <si>
    <t>Customer Accounts</t>
  </si>
  <si>
    <t>Customer Services</t>
  </si>
  <si>
    <t>4.3</t>
  </si>
  <si>
    <t xml:space="preserve">Proforma General Wage Increase </t>
  </si>
  <si>
    <t>4.4</t>
  </si>
  <si>
    <t>4.6</t>
  </si>
  <si>
    <t>DSM Removal Adjustment</t>
  </si>
  <si>
    <t>Def Inc Tax Expense</t>
  </si>
  <si>
    <t>Accum Def Inc Tax Balance</t>
  </si>
  <si>
    <t>4.7</t>
  </si>
  <si>
    <t>Total Non-Recurring Entries</t>
  </si>
  <si>
    <t>4.8</t>
  </si>
  <si>
    <t>Net Power Costs - Restating</t>
  </si>
  <si>
    <t>447NPC</t>
  </si>
  <si>
    <t>Total Sales for Resale</t>
  </si>
  <si>
    <t>555NPC</t>
  </si>
  <si>
    <t>Other Generation Expenses</t>
  </si>
  <si>
    <t>Total Purchased Power</t>
  </si>
  <si>
    <t>565NPC</t>
  </si>
  <si>
    <t>Total Wheeling Expense</t>
  </si>
  <si>
    <t>501NPC</t>
  </si>
  <si>
    <t>547NPC</t>
  </si>
  <si>
    <t>Total Fuel and Other Expense</t>
  </si>
  <si>
    <t>Total Net Power Cost Adjustment - Restating</t>
  </si>
  <si>
    <t>Net Power Costs - Proforma</t>
  </si>
  <si>
    <t>Total Net Power Cost Adjustment - Pro Forma</t>
  </si>
  <si>
    <t>James River Royalty Offset</t>
  </si>
  <si>
    <t>Remove Base Data:</t>
  </si>
  <si>
    <t>6.1</t>
  </si>
  <si>
    <t xml:space="preserve">Adjustment to Reserve </t>
  </si>
  <si>
    <t>WA Public Utility Tax Rate</t>
  </si>
  <si>
    <t>Normalized WA Public Utility Tax</t>
  </si>
  <si>
    <t>ADIT</t>
  </si>
  <si>
    <t>Remove Deferred State Tax Expense</t>
  </si>
  <si>
    <t>ADIT Balance</t>
  </si>
  <si>
    <t>Jim Bridger Mine Rate Base Adjustment</t>
  </si>
  <si>
    <t>Add back Third West Amortization</t>
  </si>
  <si>
    <t>Add back Third West Regulatory Asset</t>
  </si>
  <si>
    <t xml:space="preserve">Other Msc. Df. Crd. </t>
  </si>
  <si>
    <t>Asset Retir. Oblig.</t>
  </si>
  <si>
    <t>ARO Reg Liability</t>
  </si>
  <si>
    <t>OWC254105</t>
  </si>
  <si>
    <t>Decommissioning Reg Asset:</t>
  </si>
  <si>
    <t>Regulatory Offset</t>
  </si>
  <si>
    <t>Trojan Unrecovered Plant Adjustment</t>
  </si>
  <si>
    <t>8.10</t>
  </si>
  <si>
    <t>RESTATING ----&gt;</t>
  </si>
  <si>
    <t>Environmental Remediation</t>
  </si>
  <si>
    <t>Miscellaneous General Expense Adj.</t>
  </si>
  <si>
    <t>Uncollectible Accounts %</t>
  </si>
  <si>
    <t>Net Power Costs Restating</t>
  </si>
  <si>
    <t>Net Power Costs Pro Forma</t>
  </si>
  <si>
    <t>3.3</t>
  </si>
  <si>
    <t>3.4</t>
  </si>
  <si>
    <t>3.6</t>
  </si>
  <si>
    <t>4.5</t>
  </si>
  <si>
    <t>cross check</t>
  </si>
  <si>
    <t xml:space="preserve">Misc. Deferred Debits </t>
  </si>
  <si>
    <t xml:space="preserve">Accum. Deferred Income Tax </t>
  </si>
  <si>
    <t xml:space="preserve">Schedule "M" additions </t>
  </si>
  <si>
    <t xml:space="preserve">Schedule "M" deductions </t>
  </si>
  <si>
    <t>Revenue Normalization</t>
  </si>
  <si>
    <t>Total Adjustments</t>
  </si>
  <si>
    <t>ACCT</t>
  </si>
  <si>
    <t>PRO</t>
  </si>
  <si>
    <t>Restating Adjustment:</t>
  </si>
  <si>
    <t>DSM Revenue and Expense Removal</t>
  </si>
  <si>
    <t>Remove DSM Amortization Expense</t>
  </si>
  <si>
    <t>Adjustment to tax:</t>
  </si>
  <si>
    <t>Insurance Expense</t>
  </si>
  <si>
    <t>Net Depreciation Expense - Sch M</t>
  </si>
  <si>
    <t>Total Adjustment to AMA Reserve</t>
  </si>
  <si>
    <t>Remove from Base Period:</t>
  </si>
  <si>
    <t>Adjustment toTax:</t>
  </si>
  <si>
    <t>Net Change to Rate base Tax Accounts</t>
  </si>
  <si>
    <t>Base Period WA Public Utility Tax</t>
  </si>
  <si>
    <t>Normalized Revenues from page 3.1.1</t>
  </si>
  <si>
    <t>Normalized Adjustment to bring WA Public Utility Tax in line w/Normalized Revenues</t>
  </si>
  <si>
    <t>ADIT Balance Adjustment</t>
  </si>
  <si>
    <t>Coal Mine</t>
  </si>
  <si>
    <t>Materials and Supplies:</t>
  </si>
  <si>
    <t>Decomm Reg Asset Amortization</t>
  </si>
  <si>
    <t>Remove Booked Regulatory Asset</t>
  </si>
  <si>
    <t>Reg Asset Amortization Adjustment</t>
  </si>
  <si>
    <t>Major Plant Additions</t>
  </si>
  <si>
    <t>5.1.1</t>
  </si>
  <si>
    <t xml:space="preserve">WA Flow-Through </t>
  </si>
  <si>
    <t>JimBridger Mine Rate Base</t>
  </si>
  <si>
    <t>Regulatory Asset Amortization</t>
  </si>
  <si>
    <t>DSM Revenue &amp; Expense Removal</t>
  </si>
  <si>
    <t>Federal Tax Credit</t>
  </si>
  <si>
    <t>REC Revenues</t>
  </si>
  <si>
    <t>Wage &amp; Employee Benefits - Pro Forma</t>
  </si>
  <si>
    <t>3.1</t>
  </si>
  <si>
    <t>3.2</t>
  </si>
  <si>
    <t>4.9</t>
  </si>
  <si>
    <t>4.10</t>
  </si>
  <si>
    <t>4.11</t>
  </si>
  <si>
    <t>5.2</t>
  </si>
  <si>
    <t>5.3</t>
  </si>
  <si>
    <t>WA Public Utility Tax Adj.</t>
  </si>
  <si>
    <t>Description of Company Adjustment:</t>
  </si>
  <si>
    <t xml:space="preserve"> Wyo-UPL</t>
  </si>
  <si>
    <t>NON-UTIL</t>
  </si>
  <si>
    <t>math check</t>
  </si>
  <si>
    <t>NON-UTIL INT</t>
  </si>
  <si>
    <t>SCHMDT Amortization Expense</t>
  </si>
  <si>
    <t>SCHMAEXP</t>
  </si>
  <si>
    <t>System Generation Cholla Transaction</t>
  </si>
  <si>
    <t>SGCT</t>
  </si>
  <si>
    <t>Description of Company Adjustment</t>
  </si>
  <si>
    <t>Advertising Adjustment</t>
  </si>
  <si>
    <t>Memberships and Subscriptions</t>
  </si>
  <si>
    <t>Remove Memberships As Booked</t>
  </si>
  <si>
    <t>Add Back Memberships on State Specific Factors</t>
  </si>
  <si>
    <t>Non Firm</t>
  </si>
  <si>
    <t>WYP</t>
  </si>
  <si>
    <t>Net Deferred Tax Expense Change</t>
  </si>
  <si>
    <t>Memberships &amp; Subscriptions</t>
  </si>
  <si>
    <t>WA Public Utility Tax Adjustment</t>
  </si>
  <si>
    <t>Ancillary Revenue - WA</t>
  </si>
  <si>
    <t>Ancillary Contract Expiration</t>
  </si>
  <si>
    <t>3.7</t>
  </si>
  <si>
    <t>Ancillary Revenue</t>
  </si>
  <si>
    <t>Other Interest Expense - Type 2</t>
  </si>
  <si>
    <t>Trued-up Interest Expense</t>
  </si>
  <si>
    <t>Unadjusted Interest Expense</t>
  </si>
  <si>
    <t>Restating Interest True-up Adjustment</t>
  </si>
  <si>
    <t>Pro Forma:</t>
  </si>
  <si>
    <t>Total Pro Forma Interest True-up Adjustment</t>
  </si>
  <si>
    <t>Remove Deferred State Tax &amp; Expense Balance</t>
  </si>
  <si>
    <t>Production Factor</t>
  </si>
  <si>
    <t>Electric Plant In Service</t>
  </si>
  <si>
    <t>Depreciation Expense</t>
  </si>
  <si>
    <t>Net Power Costs</t>
  </si>
  <si>
    <t>Sales for Resale</t>
  </si>
  <si>
    <t>Purchased Power</t>
  </si>
  <si>
    <t>Wheeling Expenses</t>
  </si>
  <si>
    <t>Fuel Expenses</t>
  </si>
  <si>
    <t>Uncollectible Accounts:</t>
  </si>
  <si>
    <t>4.12</t>
  </si>
  <si>
    <t>4.13</t>
  </si>
  <si>
    <t>7.7</t>
  </si>
  <si>
    <t xml:space="preserve">Production Factor </t>
  </si>
  <si>
    <t>Adjustment 4.1</t>
  </si>
  <si>
    <t>Energy Tax Credits</t>
  </si>
  <si>
    <t>Federal Income Tax Before Credits</t>
  </si>
  <si>
    <t>Check FIT</t>
  </si>
  <si>
    <t>Adjustment 4.11</t>
  </si>
  <si>
    <t>Adjustment 3.1</t>
  </si>
  <si>
    <t>Adjustment 3.2</t>
  </si>
  <si>
    <t>Adjustment 3.3</t>
  </si>
  <si>
    <t>Adjustment 3.4</t>
  </si>
  <si>
    <t>Adjustment 3.5</t>
  </si>
  <si>
    <t>Adjustment 3.6</t>
  </si>
  <si>
    <t>Adjustment 3.7</t>
  </si>
  <si>
    <t>Adjustment 4.2</t>
  </si>
  <si>
    <t>Adjustment 4.3</t>
  </si>
  <si>
    <t>Adjustment 4.5</t>
  </si>
  <si>
    <t>Adjustment 4.6</t>
  </si>
  <si>
    <t>Adjustment 4.7</t>
  </si>
  <si>
    <t>Adjustment 4.9</t>
  </si>
  <si>
    <t>Adjustment 4.10</t>
  </si>
  <si>
    <t>Adjustment 4.12</t>
  </si>
  <si>
    <t>Adjustment 5.1</t>
  </si>
  <si>
    <t>Adjustment 5.1.1</t>
  </si>
  <si>
    <t>Adjustment 5.2</t>
  </si>
  <si>
    <t>Adjustment 5.4</t>
  </si>
  <si>
    <t>Adjustment 6.1</t>
  </si>
  <si>
    <t>Adjustment 7.1</t>
  </si>
  <si>
    <t>Adjustment 7.3</t>
  </si>
  <si>
    <t>Adjustment 7.4</t>
  </si>
  <si>
    <t>Adjustment 7.6</t>
  </si>
  <si>
    <t>Adjustment 7.7</t>
  </si>
  <si>
    <t>Adjustment 7.8</t>
  </si>
  <si>
    <t>Adjustment 8.1</t>
  </si>
  <si>
    <t>Adjustment 8.3</t>
  </si>
  <si>
    <t>Adjustment 8.6</t>
  </si>
  <si>
    <t>Adjustment 8.7</t>
  </si>
  <si>
    <t>Adjustment 8.8</t>
  </si>
  <si>
    <t>Adjustment 8.10</t>
  </si>
  <si>
    <t>Adjustment 9.1</t>
  </si>
  <si>
    <t>MT</t>
  </si>
  <si>
    <t>WY</t>
  </si>
  <si>
    <t>10.10</t>
  </si>
  <si>
    <t>Industrial</t>
  </si>
  <si>
    <t>Remove 12 ME Dec 2012 Allowance sales</t>
  </si>
  <si>
    <t>Add 12 ME Dec 2013 Amortization</t>
  </si>
  <si>
    <t>Schedule 300 Fee Change</t>
  </si>
  <si>
    <t>WCA</t>
  </si>
  <si>
    <t>Gains on Property Sales</t>
  </si>
  <si>
    <t>Loss on Property Sales</t>
  </si>
  <si>
    <t>Non-utility Flights</t>
  </si>
  <si>
    <t>Total Miscellaneous General Expense Removal</t>
  </si>
  <si>
    <t>General Wage Increase  - Restating</t>
  </si>
  <si>
    <t>Irrigation Load Control Program</t>
  </si>
  <si>
    <t>Other Purchased Power</t>
  </si>
  <si>
    <t>Advertising</t>
  </si>
  <si>
    <t>Adjust Property Damage expense to six year average:</t>
  </si>
  <si>
    <t>Property Insurance - Transmission</t>
  </si>
  <si>
    <t>Property Insurance - Non-T&amp;D</t>
  </si>
  <si>
    <t>Advertising Expense - Removal</t>
  </si>
  <si>
    <t>Advertising Expense - Reallocation</t>
  </si>
  <si>
    <t>Washington Advertising Expense</t>
  </si>
  <si>
    <t>Oregon Advertising Expense</t>
  </si>
  <si>
    <t>California Advertising Expense</t>
  </si>
  <si>
    <t>Idaho Advertising Expense</t>
  </si>
  <si>
    <t>Wyoming Advertising Expense</t>
  </si>
  <si>
    <t>Utah Advertising Expense</t>
  </si>
  <si>
    <t>Uncollectible Expense</t>
  </si>
  <si>
    <t>Reallocate Per Books Legal Expenses</t>
  </si>
  <si>
    <t>501</t>
  </si>
  <si>
    <t>512</t>
  </si>
  <si>
    <t>535</t>
  </si>
  <si>
    <t>539</t>
  </si>
  <si>
    <t>545</t>
  </si>
  <si>
    <t>557</t>
  </si>
  <si>
    <t>560</t>
  </si>
  <si>
    <t>566</t>
  </si>
  <si>
    <t>571</t>
  </si>
  <si>
    <t>580</t>
  </si>
  <si>
    <t>588</t>
  </si>
  <si>
    <t>593</t>
  </si>
  <si>
    <t>903</t>
  </si>
  <si>
    <t>905</t>
  </si>
  <si>
    <t>923</t>
  </si>
  <si>
    <t>928</t>
  </si>
  <si>
    <t>500</t>
  </si>
  <si>
    <t>548</t>
  </si>
  <si>
    <t>553</t>
  </si>
  <si>
    <t>908</t>
  </si>
  <si>
    <t>920</t>
  </si>
  <si>
    <t>935</t>
  </si>
  <si>
    <t>Existing Firm Sales - Pacific</t>
  </si>
  <si>
    <t>Existing Firm Demand - Pacific</t>
  </si>
  <si>
    <t>Existing Firm Energy</t>
  </si>
  <si>
    <t>Existing Firm - Pacific</t>
  </si>
  <si>
    <t>Post Merger Firm</t>
  </si>
  <si>
    <t>Adjustment to June 2013 AMA Balance for Projected Spend / Accrual Detail:</t>
  </si>
  <si>
    <t>WYU</t>
  </si>
  <si>
    <t>108DP</t>
  </si>
  <si>
    <t>111GP</t>
  </si>
  <si>
    <t>111HP</t>
  </si>
  <si>
    <t>Proposed Depreciation Rates - Expense</t>
  </si>
  <si>
    <t>Adjustment to Reserve:</t>
  </si>
  <si>
    <t>Property Tax Expense</t>
  </si>
  <si>
    <t>Taxes Other Than Income</t>
  </si>
  <si>
    <t>WA Low Income Tax Credit</t>
  </si>
  <si>
    <t>Taxes - Other</t>
  </si>
  <si>
    <t>Adjustment to June 2012 YE Rate Base:</t>
  </si>
  <si>
    <t>Mining Plant Accumulated Depr.</t>
  </si>
  <si>
    <t>June 2012 YE Balance</t>
  </si>
  <si>
    <t>Total Rate Base</t>
  </si>
  <si>
    <t>Accumulated Reserve</t>
  </si>
  <si>
    <t>Total Accumulated Reserve</t>
  </si>
  <si>
    <t>Total Depreciation Expense</t>
  </si>
  <si>
    <t>OWC2533</t>
  </si>
  <si>
    <t>Fuel Stock and Materials &amp; Supplies</t>
  </si>
  <si>
    <t>Miscellaneous Deferred Debits:</t>
  </si>
  <si>
    <t>Miscellaneous Rate Base:</t>
  </si>
  <si>
    <t>Misc. Asset Sales and Removals</t>
  </si>
  <si>
    <t>Adjustment 8.11</t>
  </si>
  <si>
    <t>Adjustment to Depreciation Reserve:</t>
  </si>
  <si>
    <t>Adjustment to Depreciation Expense:</t>
  </si>
  <si>
    <t>Remove Condit O&amp;M Expense</t>
  </si>
  <si>
    <t>Adjust June 2012 AMA Plant Balances to June 2012 Balance</t>
  </si>
  <si>
    <t>DP</t>
  </si>
  <si>
    <t>GP</t>
  </si>
  <si>
    <t>IP</t>
  </si>
  <si>
    <t>OP</t>
  </si>
  <si>
    <t>SP</t>
  </si>
  <si>
    <t>TP</t>
  </si>
  <si>
    <t>Investor Supplied Working Capital</t>
  </si>
  <si>
    <t>Adjutment 8.13</t>
  </si>
  <si>
    <t>Plant Additions - Tax Impacts</t>
  </si>
  <si>
    <t>Gen Wage Increase Restating.</t>
  </si>
  <si>
    <t>Legal Expense</t>
  </si>
  <si>
    <t>Trojan Unrecovered Plant</t>
  </si>
  <si>
    <t>Regulatory Aasset Amortization</t>
  </si>
  <si>
    <t>Miscellaneous Asset Sales and Removals</t>
  </si>
  <si>
    <t>Power Tax ADIT Balance</t>
  </si>
  <si>
    <t>6.2</t>
  </si>
  <si>
    <t>6.3</t>
  </si>
  <si>
    <t>REC &amp; REA Revenue</t>
  </si>
  <si>
    <t>Interest True-up</t>
  </si>
  <si>
    <t>3.8</t>
  </si>
  <si>
    <t>Investor Supplies working Capital</t>
  </si>
  <si>
    <t>8.6</t>
  </si>
  <si>
    <t>8.8</t>
  </si>
  <si>
    <t>8.9</t>
  </si>
  <si>
    <t>8.11</t>
  </si>
  <si>
    <t>8.12</t>
  </si>
  <si>
    <t>8.13</t>
  </si>
  <si>
    <t>Company</t>
  </si>
  <si>
    <t>ok</t>
  </si>
  <si>
    <t>Net Operating Revenue :</t>
  </si>
  <si>
    <t>(a)</t>
  </si>
  <si>
    <t>(b)</t>
  </si>
  <si>
    <t>(c)</t>
  </si>
  <si>
    <t>(d)</t>
  </si>
  <si>
    <t>(e)</t>
  </si>
  <si>
    <t>(f)</t>
  </si>
  <si>
    <t>(g)</t>
  </si>
  <si>
    <t>Cost</t>
  </si>
  <si>
    <t>SO2 Emission Allowances Sales</t>
  </si>
  <si>
    <t>Legal Expenses</t>
  </si>
  <si>
    <t>Adjust AMA Plant Balance to EOP</t>
  </si>
  <si>
    <t>Depreciation/Amortization Reserve to EOP</t>
  </si>
  <si>
    <t>Wage &amp; Employee Benefits - Restating</t>
  </si>
  <si>
    <t>Adjustment 4.8</t>
  </si>
  <si>
    <t>Adjustment 8.2</t>
  </si>
  <si>
    <t>Adjustment 8.5</t>
  </si>
  <si>
    <t>Adjustment 8.9</t>
  </si>
  <si>
    <t>Adjustment 8.12</t>
  </si>
  <si>
    <t>Adjustment 4.4</t>
  </si>
  <si>
    <t xml:space="preserve">Irrigation Load Control Program </t>
  </si>
  <si>
    <t>Adjustment 7.5</t>
  </si>
  <si>
    <t>State Utility Tax ((3.8734%- (Line 3 * 3.8734%))</t>
  </si>
  <si>
    <t>Description of  Adjustment:</t>
  </si>
  <si>
    <t>Adjustment 3.8</t>
  </si>
  <si>
    <t>Description of  Adjustment</t>
  </si>
  <si>
    <t>Adjustment 6.3</t>
  </si>
  <si>
    <t>Adjustment 6.2</t>
  </si>
  <si>
    <t xml:space="preserve">Property Tax Expense </t>
  </si>
  <si>
    <t>Adjustment 7.2</t>
  </si>
  <si>
    <t>Adjustment 8.4</t>
  </si>
  <si>
    <t>TYPE</t>
  </si>
  <si>
    <t>At Staff's ROR and Conversion</t>
  </si>
  <si>
    <t>PacifiCorp General Rate Case UE-140617</t>
  </si>
  <si>
    <t>Adjusted Results at Company's ROR and Conversion</t>
  </si>
  <si>
    <t>Staff's ROR</t>
  </si>
  <si>
    <t>Summary of Adjustment- Staff vs. Pacificorp</t>
  </si>
  <si>
    <t>Wind Wake Loss Revenues</t>
  </si>
  <si>
    <t>IHS Global Insight Escalation</t>
  </si>
  <si>
    <t>Collection Agency Fees</t>
  </si>
  <si>
    <t xml:space="preserve">This restating adjustment normalizes revenues by comparing actual sales to temperature normalized sales. Temperature normalization reflects temperature patterns which can be measurably different than normal, defined as the average temperature over a 20-year rolling time period (currently 1993 to 2012). The time period is updated annually, dropping off the first year and adding the most recent.
</t>
  </si>
  <si>
    <t>This restating adjustment removes revenue adjustment items that should not be included in regulatory results. The revenues for the 12-months ended December 2013 are normalized by removing Schedule 191 (System Benefits Charge) -$11,140,249, SMUD -$310,869, Chehalis Deferral $3,000,000, Revenue Accounting Adjustments $11,878,340, DSM -$10,677,589,  Out of Period 
-$169,064 and tolerance adjustment -$8,153.</t>
  </si>
  <si>
    <t xml:space="preserve">This restating adjustment annualizes the $17 million rate increase ordered in rate case Docket No. UE-130043, effective December 11, 2013.
</t>
  </si>
  <si>
    <t xml:space="preserve">This pro forma adjustment removes the SO2 allwance sales occurring in the 12 months ended December 2013. This adjustment reflects a five-year amortization methodology approved in UE-100749. Washington’s allocation of the revenues is determined by the allowances provided by the Chehalis, Hermiston, Jim Bridger and Colstrip Unit 4 generating resources.
</t>
  </si>
  <si>
    <t>Actual Wheeling Revenues 12 ME December 2013</t>
  </si>
  <si>
    <t>Normalized Wheeling Revenues 12 ME December 2013</t>
  </si>
  <si>
    <t>Adjustment 3.9</t>
  </si>
  <si>
    <t>Remove Booked - 12 ME Dec 2013</t>
  </si>
  <si>
    <t>Add Forecast Revs - 12 ME Mar 2016</t>
  </si>
  <si>
    <t xml:space="preserve">The Company receives compensation for wake losses suffered at its Leaning Juniper wind plant.  This adjustment adds forecast indemnity payments for lost renewable energy credits and production tax credits during the 12 months ending March 2016.  Forecast indeminty payments for lost energy are embedded within the Company's pro forma net power cost calculation. </t>
  </si>
  <si>
    <t>Miscellaneous</t>
  </si>
  <si>
    <t>DSM</t>
  </si>
  <si>
    <t>Blue Sky</t>
  </si>
  <si>
    <t>Charitable Donations and Sponsorships</t>
  </si>
  <si>
    <t>Employee Expenses</t>
  </si>
  <si>
    <t xml:space="preserve">Legislative &amp; Lobbyist </t>
  </si>
  <si>
    <t>Intercompany SERP Costs</t>
  </si>
  <si>
    <t>Property Insurance</t>
  </si>
  <si>
    <t>Other Power Supply Expenses</t>
  </si>
  <si>
    <t xml:space="preserve">This adjustment annualizes the wage increases that occurred during the 12 months ended December 2013 for labor charged to operations and maintenance accounts.  See page 4.3.1 for more information on how this adjustment was calculated.
</t>
  </si>
  <si>
    <t xml:space="preserve">This adjustment recognizes wage increases that have occurred, or are projected to occur during the 12 months ending March 2016 for labor charged to operation &amp; maintenance accounts.  See page 4.3.1 for more information on how this adjustment was calculated.
</t>
  </si>
  <si>
    <t>1) Jim Bridger Notice of Violation</t>
  </si>
  <si>
    <t>2) BPA Billing Dispute Settlement</t>
  </si>
  <si>
    <t>Adj. Liability Ins. expense to 6-year avg.</t>
  </si>
  <si>
    <t>Property Insurance - WA Distribution</t>
  </si>
  <si>
    <t>Adjust Liability Ins. Prem. to expected level</t>
  </si>
  <si>
    <t>Adjust Property Ins. Prem. to expected level</t>
  </si>
  <si>
    <t>Schedule M Adjustment - Injuries &amp; Damages</t>
  </si>
  <si>
    <t>Per Order 06 in Docket UE-100749 (the 2010 Rate Case), the Commission encouraged the Company to engage in a dialogue with Commission Staff, Public Counsel, and the Industrial Customers of Northwest Utilities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advertising expenses should be situs assigned to specific states instead of system allocated. 
For all system-allocated advertising expenses incurred during the 12 months ended December 2013, this adjustment situs-assigns any costs attributable to a specific jurisdiction.</t>
  </si>
  <si>
    <t>418</t>
  </si>
  <si>
    <t>426</t>
  </si>
  <si>
    <t>506</t>
  </si>
  <si>
    <t>929</t>
  </si>
  <si>
    <t>This adjustment reallocates per books legal expenses in accordance with the stipulation in Docket No. UE-111190, where costs attributable to a specific jurisdiction are situs assigned.</t>
  </si>
  <si>
    <t>Account Service Charge</t>
  </si>
  <si>
    <t>Post-Merger Firm Sales</t>
  </si>
  <si>
    <t>Non-Firm Sales</t>
  </si>
  <si>
    <t>WA Qualifying Facilities</t>
  </si>
  <si>
    <t>Post-Merger Firm Energy</t>
  </si>
  <si>
    <t>Remove - WA Qualifying Facilities</t>
  </si>
  <si>
    <t>Add - WCA Qualifying Facilities</t>
  </si>
  <si>
    <t xml:space="preserve">On January 13, 1993, the Company executed a contract with James River Paper Company with respect to the Camas mill, later acquired by Georgia Pacific. Under the agreement, the Company built a steam turbine and is recovering the capital investment over the 20-year operational term of the agreement as an offset to royalties paid to James River based on contract provisions. The contract costs of energy for the Camas unit are included in the Company’s net power costs as purchased power expense, but GRID does not include an offsetting revenue credit for the capital and maintenance cost recovery. This agreement is set to expire as of December 2015.  This pro forma adjustment adds the royalty offset to FERC account 456, other electric revenue, for the 12 month period ending March 2016, the same period used in determining pro forma net power costs in this filing.  
</t>
  </si>
  <si>
    <t xml:space="preserve">This restating adjustment removes the Colstrip #3 plant investment and associated costs from results of operations. This treatment was authorized in Cause No. U-83-57.  
</t>
  </si>
  <si>
    <t>ADIT Average Balance</t>
  </si>
  <si>
    <t>December 2013 Reserve Balance</t>
  </si>
  <si>
    <t>December 2014 AMA Reserve Balance</t>
  </si>
  <si>
    <t>WY-ALL</t>
  </si>
  <si>
    <t xml:space="preserve">This adjustment walks the depreciation and amortization reserve from the December 2013 AMA  balance to the December 2013 Year-End balance.
</t>
  </si>
  <si>
    <t xml:space="preserve">Depreciation and Amortization Reserve to December 2013 Balance </t>
  </si>
  <si>
    <t>Depreciation Study &amp; Annual Depreciation</t>
  </si>
  <si>
    <t>Tax Adjustment:</t>
  </si>
  <si>
    <t>Accumulated Deferred Inc Tax Bal</t>
  </si>
  <si>
    <t xml:space="preserve">Vehicle Depreciation - Depreciation Study </t>
  </si>
  <si>
    <t>Adjustment 6.4</t>
  </si>
  <si>
    <t>Other Expenses</t>
  </si>
  <si>
    <t>Other Interest Expense - Pro forma</t>
  </si>
  <si>
    <t xml:space="preserve">This restating and pro forma adjustment details the adjustment to interest expense required to synchronize the test period expense with rate base. This is done by multiplying normalized Washington net rate base by the Company’s weighted cost of debt in this case.  This adjustment is calculated in two parts.  First, the interest expense is calculated for all of the restating adjustments included in this filing.  Second, the interest expense is calculated for all of the adjustments within the filing, including those that are pro forma in nature.
</t>
  </si>
  <si>
    <t xml:space="preserve">This adjustment normalizes the difference between actual accrued property tax expense and forecasted property tax expense resulting from estimated capital additions. 
</t>
  </si>
  <si>
    <t xml:space="preserve">The Company is entitled to recognize a federal income tax credit as a result of placing renewable generating plants in service. The tax credit is based on the kilowatt-hours generated by a qualified facility during the facility’s first ten years of service. This pro forma adjustment reflects this credit based on the qualifying production as modeled in GRID for the pro forma net power cost study.  These credits have been adjusted back to the Test Period using the production factor as outlined on adjustment page 9.1.
</t>
  </si>
  <si>
    <t>ADIT Balance - AMA</t>
  </si>
  <si>
    <t>Cholla SHL - AMA</t>
  </si>
  <si>
    <t>Accel Amort of Pollution Cntrl Facilities - AMA</t>
  </si>
  <si>
    <t>California - YE</t>
  </si>
  <si>
    <t>Idaho - YE</t>
  </si>
  <si>
    <t>Other - YE</t>
  </si>
  <si>
    <t>Oregon - YE</t>
  </si>
  <si>
    <t>Utah - YE</t>
  </si>
  <si>
    <t>Washington - YE</t>
  </si>
  <si>
    <t>Wyoming - YE</t>
  </si>
  <si>
    <t>Repair Deduction - YE</t>
  </si>
  <si>
    <t>PP&amp;E Adjustment - YE - SNP</t>
  </si>
  <si>
    <t>PP&amp;E Adjustment - YE - CIAC</t>
  </si>
  <si>
    <t>PP&amp;E Adjustment - YE - JBG</t>
  </si>
  <si>
    <t>PP&amp;E Adjustment - YE - SNPD</t>
  </si>
  <si>
    <t>PP&amp;E Adjustment - YE - SO</t>
  </si>
  <si>
    <t>Accum Def Inc Tax Balance - Klamath - AMA</t>
  </si>
  <si>
    <t xml:space="preserve">This adjustment reflects the accumulated deferred income tax balances for property on a jurisdictional basis as maintained in the PowerTax System.   
</t>
  </si>
  <si>
    <t xml:space="preserve">This pro forma adjustment reflects the known and measurable change to the Public Utility Tax Credit for Low Income Home Energy Assistance Program (LIHEAP) for the 2014 authorized credit amount, per a July 26, 2013 letter from the Washington Department of Revenue. 
</t>
  </si>
  <si>
    <t xml:space="preserve">This restating adjustment reflects the removal of the December 2013 balances for all non-property-related deferred taxes.  The associated deferred tax expenses are removed as well.  This in effect flows through to income the current tax impacts on these items. 
</t>
  </si>
  <si>
    <t xml:space="preserve">This adjustment steps forward the base period expense into the proforma period for the WA Public Utility Tax based on the normalized revenues included in the proforma period.
</t>
  </si>
  <si>
    <t>Add Back YE ADIT Balance to December 2013</t>
  </si>
  <si>
    <t>PacifiCorp owns a two-thirds interest in the Bridger Coal Company (BCC), which supplies coal to the Jim Bridger generating plant.  The Company's investment in BCC is recorded on the books of Pacific Minerals, INC (PMI), a wholly-owned subsidiary. Because of this ownership arrangement, the coal mine investment is not included in Account 101 - Electric Plant in Service. The normalized costs for BCC provide no return on investment. The return on investment for BCC is removed in the fuels credit which the Company has included as an offset to fuel prices leaving no return in results. This adjustment is necessary to properly reflect the BCC plant investment in the 12-month period. The Bridger Mine adjustment was stipulated to and approved in Washington UE-032065, and has been included in all GRC filings since.</t>
  </si>
  <si>
    <t>Remove Environmental Cost Amortization as Booked</t>
  </si>
  <si>
    <t>Add back Minor Remediation Projects Cost</t>
  </si>
  <si>
    <t>Remove Environmental Regulatory Asset as Booked</t>
  </si>
  <si>
    <t>Schedule M Adjustment - Third West</t>
  </si>
  <si>
    <t>Def Inc Tax Expense - Third West</t>
  </si>
  <si>
    <t xml:space="preserve">ADIT Balance - Third West </t>
  </si>
  <si>
    <t xml:space="preserve">General </t>
  </si>
  <si>
    <t>Schedule M Adjust</t>
  </si>
  <si>
    <t>YE ADIT</t>
  </si>
  <si>
    <t>Powerdale Decomm Reg Asset</t>
  </si>
  <si>
    <t>Deferred Inc Tax Expense</t>
  </si>
  <si>
    <t>Schedule M - Unrecovered Plant</t>
  </si>
  <si>
    <t>AMA Accum Def Inc Tax Balance</t>
  </si>
  <si>
    <t>Schedule M - Decommissioning</t>
  </si>
  <si>
    <t>Remove Unamortized YE Balance</t>
  </si>
  <si>
    <t>ARO/Reg Liab Diff - Trojan - WA Portion</t>
  </si>
  <si>
    <t xml:space="preserve">This adjustment removes the Trojan ARO balance and tax impacts from results as ordered by the Commission in the Third Supplemental Order, Docket No. UE-991832.
</t>
  </si>
  <si>
    <t>Add Back: Base Period Amort Expense</t>
  </si>
  <si>
    <t>Remove St. Anthony EPIS - Hydro</t>
  </si>
  <si>
    <t>Remove St. Anthony EPIS - Trans</t>
  </si>
  <si>
    <t>Remove St. Anthony EPIS - Dist</t>
  </si>
  <si>
    <t>Remove St. Anthony Dep. Res. - Hydro</t>
  </si>
  <si>
    <t>Remove St. Anthony Dep. Res. - Trans</t>
  </si>
  <si>
    <t>Remove St. Anthony Dep. Res. - Dist</t>
  </si>
  <si>
    <t>Remove Condit Dep. Exp. - Hydro</t>
  </si>
  <si>
    <t>Remove St. Anthony Dep. Exp. - Hydro</t>
  </si>
  <si>
    <t>Remove St. Anthony Dep. Exp. - Trans</t>
  </si>
  <si>
    <t>Remove St. Anthony Dep. Exp. - Dist</t>
  </si>
  <si>
    <t>Remove St. Anthony O&amp;M Expense</t>
  </si>
  <si>
    <t>Remove Snake Creek O&amp;M Expense</t>
  </si>
  <si>
    <t>Schedule M Adjustment - St. Anthony</t>
  </si>
  <si>
    <t>Deferred Income Tax Expense - St. Anthony</t>
  </si>
  <si>
    <t>ADIT - St. Anthony</t>
  </si>
  <si>
    <t>This restating adjustment adds cash working capital using the Investor Supplied Working Capital Model (ISWC) developed by Staff and modified by the Company in Docket UE-130043.  The Commission approved the Company's modifications to the classification of derivatives, pension and other postretirement costs and frozen derivative values in the ISWC model in Order 05 of Docket No. UE-130043.</t>
  </si>
  <si>
    <t>Transmission Plant</t>
  </si>
  <si>
    <t>Distribution Plant</t>
  </si>
  <si>
    <t>General Plant</t>
  </si>
  <si>
    <t>Other Production</t>
  </si>
  <si>
    <t>Ancillary Services Revenue</t>
  </si>
  <si>
    <t>Renewable Energy Tax Credits</t>
  </si>
  <si>
    <t>Federal Taxes</t>
  </si>
  <si>
    <t xml:space="preserve">The production factor is a means of adjusting the production component of the revenue requirement to test year expense and balance levels. The production factor has been calculated by dividing Washington’s normalized historical retail load by the Washington pro forma load for the rate effective period. This calculation is detailed on page 9.1.3. This factor is then applied to the generation related components of the revenue requirement. 
</t>
  </si>
  <si>
    <r>
      <t>Industrial</t>
    </r>
    <r>
      <rPr>
        <vertAlign val="superscript"/>
        <sz val="10"/>
        <color indexed="8"/>
        <rFont val="Times New Roman"/>
        <family val="1"/>
      </rPr>
      <t>1</t>
    </r>
  </si>
  <si>
    <r>
      <t xml:space="preserve">1 </t>
    </r>
    <r>
      <rPr>
        <sz val="10"/>
        <rFont val="Times New Roman"/>
        <family val="1"/>
      </rPr>
      <t>Includes Irrigation</t>
    </r>
  </si>
  <si>
    <r>
      <t>Industrial</t>
    </r>
    <r>
      <rPr>
        <vertAlign val="superscript"/>
        <sz val="10"/>
        <rFont val="Times New Roman"/>
        <family val="1"/>
      </rPr>
      <t>1</t>
    </r>
  </si>
  <si>
    <r>
      <t>1</t>
    </r>
    <r>
      <rPr>
        <sz val="10"/>
        <rFont val="Times New Roman"/>
        <family val="1"/>
      </rPr>
      <t>Includes Irrigation</t>
    </r>
  </si>
  <si>
    <t>SITUS</t>
  </si>
  <si>
    <t>.</t>
  </si>
  <si>
    <t>Remove December 2013 Booked Rev (including accruals)</t>
  </si>
  <si>
    <t>Remove December 2013 Deferrals</t>
  </si>
  <si>
    <r>
      <t>This adjusts revenue to account for the contract the Company entered into with Seattle City Light (SCL) to receive real time output from SCL's share of the Stateline wind farm and return power two months later, which was renewed in December 2011. The ancillary revenue booked  in the 12 months ended December 2013 is adjusted to reflect the expected revenue for the 12 months ending March 2016 per the terms of the new contract, consistent with net power costs treatment in adjustment 5.1</t>
    </r>
    <r>
      <rPr>
        <sz val="10"/>
        <color rgb="FFFF0000"/>
        <rFont val="Times New Roman"/>
        <family val="1"/>
      </rPr>
      <t xml:space="preserve">.
</t>
    </r>
  </si>
  <si>
    <t>Total Wind Wake Loss Adjustment</t>
  </si>
  <si>
    <r>
      <rPr>
        <sz val="10"/>
        <color theme="1"/>
        <rFont val="Times New Roman"/>
        <family val="1"/>
      </rPr>
      <t>This restating adjustment removes cash, prepayments, and other miscellaneous rate base balances from results for the 12 months ended December 2013.</t>
    </r>
    <r>
      <rPr>
        <sz val="10"/>
        <rFont val="Times New Roman"/>
        <family val="1"/>
      </rPr>
      <t xml:space="preserve">
</t>
    </r>
  </si>
  <si>
    <r>
      <t>Impact per Filing</t>
    </r>
    <r>
      <rPr>
        <vertAlign val="superscript"/>
        <sz val="10"/>
        <rFont val="Times New Roman"/>
        <family val="1"/>
      </rPr>
      <t>1</t>
    </r>
  </si>
  <si>
    <t>909CN</t>
  </si>
  <si>
    <t>909Situs</t>
  </si>
  <si>
    <t>910CN</t>
  </si>
  <si>
    <t>920SO</t>
  </si>
  <si>
    <t>920Situs</t>
  </si>
  <si>
    <t>921CN</t>
  </si>
  <si>
    <t>921SO</t>
  </si>
  <si>
    <t>921Situs</t>
  </si>
  <si>
    <t>922SO</t>
  </si>
  <si>
    <t>923CAGE</t>
  </si>
  <si>
    <t>923CAGW</t>
  </si>
  <si>
    <t>923SO</t>
  </si>
  <si>
    <t>923Situs</t>
  </si>
  <si>
    <t>928CAGE</t>
  </si>
  <si>
    <t>928CAGW</t>
  </si>
  <si>
    <t>928SG</t>
  </si>
  <si>
    <t>928SO</t>
  </si>
  <si>
    <t>928Situs</t>
  </si>
  <si>
    <t>929CAGE</t>
  </si>
  <si>
    <t>929CAGW</t>
  </si>
  <si>
    <t>929CN</t>
  </si>
  <si>
    <t>929NUTIL</t>
  </si>
  <si>
    <t>929SG</t>
  </si>
  <si>
    <t>929SNPD</t>
  </si>
  <si>
    <t>929SO</t>
  </si>
  <si>
    <t>929Situs</t>
  </si>
  <si>
    <t>930SO</t>
  </si>
  <si>
    <t>930Situs</t>
  </si>
  <si>
    <t>931SO</t>
  </si>
  <si>
    <t>931Situs</t>
  </si>
  <si>
    <t>935CN</t>
  </si>
  <si>
    <t>935SO</t>
  </si>
  <si>
    <t>935Situs</t>
  </si>
  <si>
    <t>500CAGE</t>
  </si>
  <si>
    <t>500CAGW</t>
  </si>
  <si>
    <t>500JBG</t>
  </si>
  <si>
    <t>501CAEE</t>
  </si>
  <si>
    <t>501CAGW</t>
  </si>
  <si>
    <t>501JBE</t>
  </si>
  <si>
    <t>501NPCCAEW</t>
  </si>
  <si>
    <t>501SE</t>
  </si>
  <si>
    <t>501WYP</t>
  </si>
  <si>
    <t>502CAGE</t>
  </si>
  <si>
    <t>502CAGW</t>
  </si>
  <si>
    <t>502JBG</t>
  </si>
  <si>
    <t>505CAGE</t>
  </si>
  <si>
    <t>505CAGW</t>
  </si>
  <si>
    <t>505JBG</t>
  </si>
  <si>
    <t>506CAGE</t>
  </si>
  <si>
    <t>506CAGW</t>
  </si>
  <si>
    <t>506JBG</t>
  </si>
  <si>
    <t>506WYP</t>
  </si>
  <si>
    <t>507CAGE</t>
  </si>
  <si>
    <t>507CAGW</t>
  </si>
  <si>
    <t>507JBG</t>
  </si>
  <si>
    <t>510CAGE</t>
  </si>
  <si>
    <t>510CAGW</t>
  </si>
  <si>
    <t>510JBG</t>
  </si>
  <si>
    <t>511CAGE</t>
  </si>
  <si>
    <t>511CAGW</t>
  </si>
  <si>
    <t>511JBG</t>
  </si>
  <si>
    <t>512CAGE</t>
  </si>
  <si>
    <t>512CAGW</t>
  </si>
  <si>
    <t>512JBG</t>
  </si>
  <si>
    <t>512SG</t>
  </si>
  <si>
    <t>513CAGE</t>
  </si>
  <si>
    <t>513CAGW</t>
  </si>
  <si>
    <t>513JBG</t>
  </si>
  <si>
    <t>514CAGE</t>
  </si>
  <si>
    <t>514CAGW</t>
  </si>
  <si>
    <t>514JBG</t>
  </si>
  <si>
    <t>535CAGE</t>
  </si>
  <si>
    <t>535CAGW</t>
  </si>
  <si>
    <t>535SG</t>
  </si>
  <si>
    <t>536CAGE</t>
  </si>
  <si>
    <t>536CAGW</t>
  </si>
  <si>
    <t>537CAGE</t>
  </si>
  <si>
    <t>537CAGW</t>
  </si>
  <si>
    <t>539CAGE</t>
  </si>
  <si>
    <t>539CAGW</t>
  </si>
  <si>
    <t>540CAGE</t>
  </si>
  <si>
    <t>540CAGW</t>
  </si>
  <si>
    <t>541CAGW</t>
  </si>
  <si>
    <t>542CAGE</t>
  </si>
  <si>
    <t>542CAGW</t>
  </si>
  <si>
    <t>543CAGE</t>
  </si>
  <si>
    <t>543CAGW</t>
  </si>
  <si>
    <t>544CAGE</t>
  </si>
  <si>
    <t>544CAGW</t>
  </si>
  <si>
    <t>545CAGE</t>
  </si>
  <si>
    <t>545CAGW</t>
  </si>
  <si>
    <t>546CAGE</t>
  </si>
  <si>
    <t>546CAGW</t>
  </si>
  <si>
    <t>548CAGE</t>
  </si>
  <si>
    <t>548CAGW</t>
  </si>
  <si>
    <t>548OR</t>
  </si>
  <si>
    <t>548SG</t>
  </si>
  <si>
    <t>549CAGE</t>
  </si>
  <si>
    <t>549CAGW</t>
  </si>
  <si>
    <t>549OR</t>
  </si>
  <si>
    <t>549SG</t>
  </si>
  <si>
    <t>550CAGE</t>
  </si>
  <si>
    <t>550CAGW</t>
  </si>
  <si>
    <t>550OR</t>
  </si>
  <si>
    <t>550SG</t>
  </si>
  <si>
    <t>552CAGE</t>
  </si>
  <si>
    <t>552CAGW</t>
  </si>
  <si>
    <t>553CAGE</t>
  </si>
  <si>
    <t>553CAGW</t>
  </si>
  <si>
    <t>554CAGE</t>
  </si>
  <si>
    <t>554CAGW</t>
  </si>
  <si>
    <t>556SG</t>
  </si>
  <si>
    <t>557CAGE</t>
  </si>
  <si>
    <t>557CAGW</t>
  </si>
  <si>
    <t>557JBE</t>
  </si>
  <si>
    <t>557JBG</t>
  </si>
  <si>
    <t>557SG</t>
  </si>
  <si>
    <t>557Situs</t>
  </si>
  <si>
    <t>560CAGE</t>
  </si>
  <si>
    <t>560CAGW</t>
  </si>
  <si>
    <t>560JBG</t>
  </si>
  <si>
    <t>560SG</t>
  </si>
  <si>
    <t>561CAGE</t>
  </si>
  <si>
    <t>561CAGW</t>
  </si>
  <si>
    <t>561SG</t>
  </si>
  <si>
    <t>562CAGE</t>
  </si>
  <si>
    <t>562CAGW</t>
  </si>
  <si>
    <t>562JBG</t>
  </si>
  <si>
    <t>562SG</t>
  </si>
  <si>
    <t>563CAGE</t>
  </si>
  <si>
    <t>563CAGW</t>
  </si>
  <si>
    <t>566CAGE</t>
  </si>
  <si>
    <t>566CAGW</t>
  </si>
  <si>
    <t>566SG</t>
  </si>
  <si>
    <t>566Situs</t>
  </si>
  <si>
    <t>567CAGE</t>
  </si>
  <si>
    <t>567CAGW</t>
  </si>
  <si>
    <t>567SG</t>
  </si>
  <si>
    <t>568CAGE</t>
  </si>
  <si>
    <t>568CAGW</t>
  </si>
  <si>
    <t>568SG</t>
  </si>
  <si>
    <t>569CAGE</t>
  </si>
  <si>
    <t>569CAGW</t>
  </si>
  <si>
    <t>569SG</t>
  </si>
  <si>
    <t>570CAGE</t>
  </si>
  <si>
    <t>570CAGW</t>
  </si>
  <si>
    <t>570JBG</t>
  </si>
  <si>
    <t>570SG</t>
  </si>
  <si>
    <t>571CAGE</t>
  </si>
  <si>
    <t>571CAGW</t>
  </si>
  <si>
    <t>571JBG</t>
  </si>
  <si>
    <t>571SG</t>
  </si>
  <si>
    <t>572CAGE</t>
  </si>
  <si>
    <t>572CAGW</t>
  </si>
  <si>
    <t>573CAGE</t>
  </si>
  <si>
    <t>573SG</t>
  </si>
  <si>
    <t>580SNPD</t>
  </si>
  <si>
    <t>580Situs</t>
  </si>
  <si>
    <t>581SNPD</t>
  </si>
  <si>
    <t>581Situs</t>
  </si>
  <si>
    <t>582SNPD</t>
  </si>
  <si>
    <t>582Situs</t>
  </si>
  <si>
    <t>583SNPD</t>
  </si>
  <si>
    <t>583Situs</t>
  </si>
  <si>
    <t>584Situs</t>
  </si>
  <si>
    <t>585SNPD</t>
  </si>
  <si>
    <t>586SNPD</t>
  </si>
  <si>
    <t>586Situs</t>
  </si>
  <si>
    <t>587Situs</t>
  </si>
  <si>
    <t>588SNPD</t>
  </si>
  <si>
    <t>588Situs</t>
  </si>
  <si>
    <t>589SNPD</t>
  </si>
  <si>
    <t>589Situs</t>
  </si>
  <si>
    <t>590SNPD</t>
  </si>
  <si>
    <t>590Situs</t>
  </si>
  <si>
    <t>591SNPD</t>
  </si>
  <si>
    <t>591Situs</t>
  </si>
  <si>
    <t>592SNPD</t>
  </si>
  <si>
    <t>592Situs</t>
  </si>
  <si>
    <t>593SNPD</t>
  </si>
  <si>
    <t>593Situs</t>
  </si>
  <si>
    <t>594SNPD</t>
  </si>
  <si>
    <t>594Situs</t>
  </si>
  <si>
    <t>595SNPD</t>
  </si>
  <si>
    <t>595Situs</t>
  </si>
  <si>
    <t>596Situs</t>
  </si>
  <si>
    <t>597SNPD</t>
  </si>
  <si>
    <t>597Situs</t>
  </si>
  <si>
    <t>598SNPD</t>
  </si>
  <si>
    <t>598Situs</t>
  </si>
  <si>
    <t>901CN</t>
  </si>
  <si>
    <t>901Situs</t>
  </si>
  <si>
    <t>902CN</t>
  </si>
  <si>
    <t>902Situs</t>
  </si>
  <si>
    <t>903CN</t>
  </si>
  <si>
    <t>903Situs</t>
  </si>
  <si>
    <t>904CN</t>
  </si>
  <si>
    <t>904Situs</t>
  </si>
  <si>
    <t>905CAGE</t>
  </si>
  <si>
    <t>905CN</t>
  </si>
  <si>
    <t>905Situs</t>
  </si>
  <si>
    <t>907CN</t>
  </si>
  <si>
    <t>907OR</t>
  </si>
  <si>
    <t>908CN</t>
  </si>
  <si>
    <t>908OTHER</t>
  </si>
  <si>
    <t>908Situs</t>
  </si>
  <si>
    <t>Deprec. &amp; Amort. Reserve to Dec 2013 Balance</t>
  </si>
  <si>
    <t>Vehicle Depreication Study</t>
  </si>
  <si>
    <t>SG-P</t>
  </si>
  <si>
    <t>SG-U</t>
  </si>
  <si>
    <t>SO2 Emission Allowance Sales</t>
  </si>
  <si>
    <t>Vehicle Depreciation Study</t>
  </si>
  <si>
    <t>TOTAL ----&gt;</t>
  </si>
  <si>
    <t>IHS Escelation</t>
  </si>
  <si>
    <t>6.4</t>
  </si>
  <si>
    <t>7.8</t>
  </si>
  <si>
    <t>Colstrip =3 Removal</t>
  </si>
  <si>
    <t>Removal of Colstrip =4 AFUDC</t>
  </si>
  <si>
    <t>Add: Colstrip Deferral</t>
  </si>
  <si>
    <t>Add: Depreciation Deferral</t>
  </si>
  <si>
    <t>Add: Hydro Deferral</t>
  </si>
  <si>
    <t>Add: Merwin Deferral</t>
  </si>
  <si>
    <t>,</t>
  </si>
  <si>
    <t>Wind Wake Loss Revenue</t>
  </si>
  <si>
    <t>3.9</t>
  </si>
  <si>
    <t>Unadjusted Results
2013 CBR</t>
  </si>
  <si>
    <t>Restating Adjustments</t>
  </si>
  <si>
    <t>Total Adjusted Actual Results</t>
  </si>
  <si>
    <t>Pro Forma Adjustments</t>
  </si>
  <si>
    <t>Adjusted Results at Present Rates</t>
  </si>
  <si>
    <t>Adjusted Results With Price Change</t>
  </si>
  <si>
    <t>O&amp;M Expense</t>
  </si>
  <si>
    <t>Actual, Adjusted, &amp; Normalized Results of Operations - Washington</t>
  </si>
  <si>
    <t>PacifiCorp
 (as Filed)</t>
  </si>
  <si>
    <t>Nominal Tax Rate</t>
  </si>
  <si>
    <t>COMPANY PROPOSED</t>
  </si>
  <si>
    <t>Gen Wage Increase
Pro Forma</t>
  </si>
  <si>
    <t>Net Power Costs
Restating</t>
  </si>
  <si>
    <t>Net Power Costs
Pro Forma</t>
  </si>
  <si>
    <t>WA 
Flow-through</t>
  </si>
  <si>
    <t>Miscellaneous 
Rate Base</t>
  </si>
  <si>
    <t>Removal of 
Colstrip #4 AFUDC</t>
  </si>
  <si>
    <t>Pro Forma ----&gt;</t>
  </si>
  <si>
    <t>Per Commission Order 06 in Docket UE-100749, revenues are passed back to customers through a separate tracker mechanism effective April 2011. Consistent with this ordered treatment, this adjustment removes all revenues for the 12 months ended December 2013 and deferrals related to renewable energy credits and renewable energy attributes.</t>
  </si>
  <si>
    <t xml:space="preserve">This adjustment reflects the level of wheeling revenues the Company expects in the 12 months ending December 31, 2014 by adjusting the actual revenues for the 12 months ended December 31, 2013 for restating and pro forma changes.  Imbalance penalty revenue and expense is removed to avoid any impact on regulated results. This adjustment reflects the impact of the FERC rate case, FERC Docket No. ER 11-3643. </t>
  </si>
  <si>
    <t>For The Twelve Months Ended December 2013 - Staff Revenue Requirement</t>
  </si>
  <si>
    <t xml:space="preserve">Staff contests the changes proposed by the Company to Schedule 300 and therefore removes the adjustment entirely.  Staff Witness Mr. Kouchi discusses this adjustment in his direct testimony.  </t>
  </si>
  <si>
    <t xml:space="preserve">The Company is proposing to change the rates associated with the reconnection charge in Schedule 300.  The Reconnection Charge is assessed when a customer has been disconnected due to default or non-payment of their energy bill and then requests the reconnection of service.  This pro forma adjustment removes the actual charges from the historical test year and replaces the proposed amount using the historical average number of reconnections. </t>
  </si>
  <si>
    <t>This adjustment removes from results of operations certain miscellaneous expenses that should have been charged to non-regulated accounts.  It also reallocates gains and losses on property sales to reflect the appropriate allocation.</t>
  </si>
  <si>
    <r>
      <t xml:space="preserve">Payments made to Idaho irrigators as part of the Idaho Irrigation Load Control Program and a portion of the program's administrative costs are system allocated in the unadjusted data.  This adjustment situs assigns the payments to Idaho.  DSM costs are currently situs assigned to the states in which the costs are incurred to match the benefit of reduced load reflected in allocation factors. </t>
    </r>
    <r>
      <rPr>
        <sz val="10"/>
        <color rgb="FF000000"/>
        <rFont val="Arial"/>
        <family val="2"/>
      </rPr>
      <t>Allocation of class 1 DSM programs continues to be reviewed by the MSP standing committee.</t>
    </r>
  </si>
  <si>
    <t>A variety of accounting entries were made to expense accounts during the 12-months ended December 2013 that are non-recurring in nature or relate to a prior period. These transactions are removed from results to normalize test period results.  A description of each item is provided on page 4.5.1.</t>
  </si>
  <si>
    <t xml:space="preserve">This adjustment removes 12 months ended December 2013 amortizations associated with the Company's Demand-side Management (DSM) programs. The 12 months ended December 2013 revenues are removed through the revenue adjustments in Adjustment 3.2. DSM program costs are recovered in each state through separate tariff riders. </t>
  </si>
  <si>
    <t xml:space="preserve">Consistent with the Company's previous general rate cases (UE- 111190 and UE-130043), the Company has replaced the base period  liability and property damage expense with a six-year average.  </t>
  </si>
  <si>
    <t xml:space="preserve">Staff has modified the Liability Insurance Expense 6-year avg to account for a significant increase in insurance expense in 2012.  This is addressed more fully by Staff Witness Mr. Ball in his direct testimony. </t>
  </si>
  <si>
    <t>Per Order 06 in Docket UE-100749 (the 2010 Rate Case), the Commission encouraged the Company to engage in a dialogue with Commission Staff, Public Counsel and the Industrial Customers of Northwest Utilities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membership expenses should be situs assigned to specific states instead of system allocated. For all system-allocated membership and subscription expenses incurred during the 12 months ended December 2013, this adjustment situs-assigns any costs attributable to a specific jurisdiction.</t>
  </si>
  <si>
    <t>This adjusts the Company's actual December 2013 uncollectible accounts to a four year average by applying the four year average unadjusted uncollectible rate (unadjusted uncollectible accounts expense/unadjusted general business revenues) to the normalized level of general business revenues. The use of the four year average uncollectable rate was agreed to by the Company in rebuttal of the 2013 Rate Case Docket UE-130043.</t>
  </si>
  <si>
    <t xml:space="preserve">The Company is adjusting expense to reflect expected changes resulting from the Company’s change in payment of collection agency fees.  </t>
  </si>
  <si>
    <t xml:space="preserve">This adjustment calculates the non-labor O&amp;M escalation from December 2013 to March 2016 for accounts 500 to 935 , excluding NPC and property and liability insurance amounts, using industry specific escalation indices. Before escalation indices were applied, December 2013 actual data was separated into labor and non-labor components and costs that should not be included in December 2013 actual data were removed. </t>
  </si>
  <si>
    <t xml:space="preserve">Staff contests the changes proposed by the Company to it payment of collection agency fees and therefore removes the adjustment entirely.  Staff Witness Mr. Kouchi discusses this adjustment in his direct testimony.  </t>
  </si>
  <si>
    <t xml:space="preserve">Staff contests the use of IHS Escalation factors to adjust test year non-labor O&amp;M.  Staff removes the adjustment entirely.  This is addressed more fully by Staff Witness Mr. Ball in his direct testimony. </t>
  </si>
  <si>
    <r>
      <t xml:space="preserve">The net power cost adjustment normalizes power costs by </t>
    </r>
    <r>
      <rPr>
        <sz val="10"/>
        <color rgb="FF000000"/>
        <rFont val="Arial"/>
        <family val="2"/>
      </rPr>
      <t>adjusting sales for resale, purchase power, wheeling and fuel in a manner consistent with the contractual terms of sales and purchase agreements, and normal hydro and temperature conditions on a West Control Area (WCA) basis. This portion of the adjustment reflects normalized power costs for the 12 months ended December 2013.</t>
    </r>
  </si>
  <si>
    <t>The net power cost adjustment projects power costs by adjusting sales for resale, purchase power, wheeling and fuel in a manner consistent with the contractual terms of sales and purchase agreements, and normal hydro and weather conditions on a West Control Area (WCA) basis. This portion of the adjustment reflects normalized power costs for the 12 months ending March 2016.</t>
  </si>
  <si>
    <t xml:space="preserve">Staff contests the company's proposed changes to the WCA and inclusion of QF PPA's from Oregon and California.  Staff has replaced the Company's allocations with the results from its supporting workpaper "WA RAM December 2013 GRC Situs Assign QF's" for Company Witness Siores Exhibit No.___(NCS-7) .  This is addressed more fully by Staff Witness Mr. Gomez in his direct testimony. </t>
  </si>
  <si>
    <t xml:space="preserve">Based on the Company's latest depreciation study approved in Docket UE-130052, an additional $8.85 million is required for the decommissioning of various hydro facilities.  The pro forma component of this adjustment walks forward the decommissioning expenditures through December 2014. The reserve does not include funds for Powerdale, which was reclassified to unrecovered plant.  A separate order was received to recover the estimated decommissioning costs of Powerdale as seen in adjustment 8.6. </t>
  </si>
  <si>
    <t>This adjustment normalizes  the depreciation expense to reflect the impact of the depreciation rates approved  by the Commission in Docket No. UE-130052 and the depreciation expense impact for plant that was walked forward from a December 2013 AMA basis to December 2013 year end basis (see adjustment 8.12).</t>
  </si>
  <si>
    <t>This adjustment normalizes  the depreciation expense to reflect the impact of the depreciation rates approved  by the Commission in Docket No. UE-130052.</t>
  </si>
  <si>
    <t xml:space="preserve">Staff contests the predicted decrease in the level of the Low Income Tax Credit and therefore removes the adjustment entirely.  Staff Witness Ms. Erdahl discusses this adjustment in her direct testimony.  </t>
  </si>
  <si>
    <t>This adjustment removes the deferred state income tax expense  and associated balances from results since state income tax expense is excluded under the WCA allocation methodology.</t>
  </si>
  <si>
    <t xml:space="preserve">Staff contests the predicted increase in the level of property tax expense and therefore removes the adjustment entirely.  Staff Witness Mr. Ball discusses this adjustment in his direct testimony.  </t>
  </si>
  <si>
    <t>On April 27, 2005, the Commission granted a request by the Company for an accounting order relating to the Company's treatment of environmental remediation costs in Docket UE-031658.  The Commission authorized the company to record and defer costs prudently incurred in connection with its environmental remediation program.  Additional costs of existing projects expected to exceed $3 million system-wide and incurred from October 13, 2003, the date the petition was submitted, through fiscal year 2005 are to be deferred and amortized over a  10-year period.  These costs, subject to deferral, will only include those amounts paid to outside vendors or contractors and will not include internal employee or legal costs. Currently, only one project, the Third West Substation Cleanup, can be deferred.  This restating adjustment removes the balance and amortization from FERC accounts 182.391 and 925, except for the Third West Substation Cleanup, and then adds back the cost for small remediation projects that cannot be deferred, per the Commission's 2005 order.</t>
  </si>
  <si>
    <t>Customer advances for construction are booked into FERC account 252. When they are booked, the entries do not reflect the proper allocation. This adjustment corrects the allocation of customer advances for construction in the account.</t>
  </si>
  <si>
    <r>
      <t xml:space="preserve">This adjustment places into rate base west side plant additions greater than $250 thousand on a Washington-allocated basis from January 2014 to March 2015 on a year-end rate base balance. This adjustment also incorporates the </t>
    </r>
    <r>
      <rPr>
        <sz val="10"/>
        <color rgb="FF000000"/>
        <rFont val="Times New Roman"/>
        <family val="1"/>
      </rPr>
      <t>associated depreciation expense and accumulated reserve impacts. Note that the pro forma adjustment for the Merwin Fish Collector reflects investment placed in service after December 31, 2013.  On a system basis, approximately $9.0 million in investment for Merwin was placed in service in December 2013, and is reflected in unadjusted results.  As such, the total investment in Merwin reflected in this case is $58.4 million on a total company basis.</t>
    </r>
  </si>
  <si>
    <t xml:space="preserve">As authorized in 2007 in Docket UE-070624, the unrecovered plant balance associated with the Powerdale hydro plant was transferred to a regulatory asset and amortized over three years. The Powerdale unrecovered plant regulatory asset was fully amortized in December 2010. The Company began amortizing the decommissioning regulatory asset in April 2011 as authorized in Docket Nos. UE-100749 and UE-111190. This adjustment removes the December 2013 operating expense and asset balance associated with the decommissioning of Powerdale and imputes the 12 Months ended December 2014 amortization expense and asset balances.  </t>
  </si>
  <si>
    <t>This restating adjustment removes AFUDC from electric plant in service for the period that Colstrip construction work in progress (CWIP) was allowed in rate base. This treatment was authorized in Cause U-81-17 and has been included in all the Company’s rate case filings since its inception in July 1984.</t>
  </si>
  <si>
    <t xml:space="preserve">This adjustment includes customer service deposits as a reduction to rate base.  It also reflects the interest paid on the customer service deposits.  This adjustment was accepted by the Washington Commission in its final order in Docket No. UE-061546 and has been included in all subsequent filings. </t>
  </si>
  <si>
    <r>
      <t>The Chehalis Regulatory Asset - WA  was set up in December 2009 in accordance with UE-090205.</t>
    </r>
    <r>
      <rPr>
        <b/>
        <sz val="10"/>
        <color rgb="FF000000"/>
        <rFont val="Arial"/>
        <family val="2"/>
      </rPr>
      <t xml:space="preserve"> </t>
    </r>
    <r>
      <rPr>
        <sz val="10"/>
        <color rgb="FF000000"/>
        <rFont val="Arial"/>
        <family val="2"/>
      </rPr>
      <t xml:space="preserve">The general business revenues charged when the regulatory asset was amortized were removed from unadjusted results in revenue adjustment 3.2. This adjustment recognizes the amortization of the regulatory asset for the 12 months ended December 2013.  </t>
    </r>
  </si>
  <si>
    <t xml:space="preserve">Staff includes in this adjustments the amortization of each deferral consolidated into this filing: Colstrip (UE-131384), Depreciation (UE-132350), Hydro Generation (UE-140094), and the Merwin Fish Collector Project (140617).  For more information about the Colstrip Deferral and the Hydro Deferral, see Ms. Erdahl's direct testimony.  For information about the Hydro Generation deferral, refer to Mr. Gomez's direct testimony.  Finally, for information about the Merwin Deferral refer to Mr. Ball's direct testimony.  </t>
  </si>
  <si>
    <t xml:space="preserve">This adjusts the Company's filing for various assets that were sold or removed, including the sale of Snake Creek hydroelectric plant to Heber Light and Power Company, the removal of Deseret Power's portion of the Hunter unit 2 scrubber and turbine upgrade, the decommissioning of the Condit hydroelectric plant, and the sale of St. Anthony Hydro plant in Idaho. </t>
  </si>
  <si>
    <t>This adjustment walks the plant balances from December 2013 AMA to December 2013 Year End.  The associated depreciation expense and accumulated reserve impacts are accounted for in adjustments 6.2 and 6.3.</t>
  </si>
  <si>
    <t>WCA Allocation Factors</t>
  </si>
  <si>
    <t>Adjust Plant to December 2013 Balance</t>
  </si>
  <si>
    <t>Trojan Removal Adjustment</t>
  </si>
  <si>
    <t>Removal of Colstrip Unit 4 AFUDC</t>
  </si>
  <si>
    <t>Environmental Settlement</t>
  </si>
  <si>
    <t>Jim Bridger Mine Adjustment</t>
  </si>
  <si>
    <t>Washington Public Utility Tax Adjustmenet</t>
  </si>
  <si>
    <t>Remove Deferred State Tax Expense and Balance</t>
  </si>
  <si>
    <t>Washington Flow-Through Adjustment</t>
  </si>
  <si>
    <t>Colstrip Unit No. 3 Removal</t>
  </si>
  <si>
    <t>Revenues from Wind Wake Loss Revenues</t>
  </si>
  <si>
    <t>Summary of Adjustments (Restating &amp; Pro Forma)</t>
  </si>
  <si>
    <t>Summary of Restating Adjustments</t>
  </si>
  <si>
    <t>Summary of Pro Forma Adjustments</t>
  </si>
  <si>
    <t>Net Rate Base - Washington Jurisdiction</t>
  </si>
  <si>
    <t>Proposed Rate of Return</t>
  </si>
  <si>
    <t>Net Operating Income Deficiency</t>
  </si>
  <si>
    <t>Revenue Requirement Deficiency (line 9/line 11)</t>
  </si>
  <si>
    <t>Revenue Sensitive Tax Rates:</t>
  </si>
  <si>
    <t>Uncollectible Accounts (FERC Account 904)</t>
  </si>
  <si>
    <t>903 Customer Receipts &amp; Collections</t>
  </si>
  <si>
    <t>904 Uncollectible Accounts</t>
  </si>
  <si>
    <t>905 Misc. Customer Accounts Expense</t>
  </si>
  <si>
    <t>901 Supervision</t>
  </si>
  <si>
    <t>902 Meter Reading Expense</t>
  </si>
  <si>
    <t>Customer Accounts Expense Breakdown (JAM Output)</t>
  </si>
  <si>
    <t>Line 42</t>
  </si>
  <si>
    <t>Line 24/Line 25</t>
  </si>
  <si>
    <t>Page 1 - (e)14</t>
  </si>
  <si>
    <t>Page 1 - (e)9</t>
  </si>
  <si>
    <t>Total Customer Account Expense</t>
  </si>
  <si>
    <t>Adjustment 4.13</t>
  </si>
</sst>
</file>

<file path=xl/styles.xml><?xml version="1.0" encoding="utf-8"?>
<styleSheet xmlns="http://schemas.openxmlformats.org/spreadsheetml/2006/main" xmlns:mc="http://schemas.openxmlformats.org/markup-compatibility/2006" xmlns:x14ac="http://schemas.microsoft.com/office/spreadsheetml/2009/9/ac" mc:Ignorable="x14ac">
  <numFmts count="5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_(&quot;$&quot;* #,##0_);_(&quot;$&quot;* \(#,##0\);_(&quot;$&quot;* &quot;-&quot;??_);_(@_)"/>
    <numFmt numFmtId="167" formatCode="0.0000%"/>
    <numFmt numFmtId="168" formatCode="0.00000%"/>
    <numFmt numFmtId="169" formatCode="dd\-mmm\-yy_)"/>
    <numFmt numFmtId="170" formatCode="0.0"/>
    <numFmt numFmtId="171" formatCode="0.000000"/>
    <numFmt numFmtId="172" formatCode="_*\ 0;_*\ 0;_(* &quot;-&quot;??_);_(@_)"/>
    <numFmt numFmtId="173" formatCode=";;;"/>
    <numFmt numFmtId="174" formatCode="_(* #,##0.0_);_(* \(#,##0.0\);_(* &quot;-&quot;??_);_(@_)"/>
    <numFmt numFmtId="175" formatCode="mm/dd/yy"/>
    <numFmt numFmtId="176" formatCode="_(* #,##0.0000_);_(* \(#,##0.0000\);_(* &quot;-&quot;??_);_(@_)"/>
    <numFmt numFmtId="177" formatCode="_-* #,##0\ &quot;F&quot;_-;\-* #,##0\ &quot;F&quot;_-;_-* &quot;-&quot;\ &quot;F&quot;_-;_-@_-"/>
    <numFmt numFmtId="178" formatCode="mmmm\ d\,\ yyyy"/>
    <numFmt numFmtId="179" formatCode="#,##0.000;[Red]\-#,##0.000"/>
    <numFmt numFmtId="180" formatCode="#,##0.0000"/>
    <numFmt numFmtId="181" formatCode="General_)"/>
    <numFmt numFmtId="182" formatCode="&quot;$&quot;###0;[Red]\(&quot;$&quot;###0\)"/>
    <numFmt numFmtId="183" formatCode="########\-###\-###"/>
    <numFmt numFmtId="184" formatCode="#,##0.0_);\(#,##0.0\);\-\ ;"/>
    <numFmt numFmtId="185" formatCode="mmm\ dd\,\ yyyy"/>
    <numFmt numFmtId="186" formatCode="&quot;$&quot;#,##0\ ;\(&quot;$&quot;#,##0\)"/>
    <numFmt numFmtId="187" formatCode="_(* #,##0.00_);[Red]_(* \(#,##0.00\);_(* &quot;-&quot;??_);_(@_)"/>
    <numFmt numFmtId="188" formatCode="_(* #,##0_);[Red]_(* \(#,##0\);_(* &quot;-&quot;_);_(@_)"/>
    <numFmt numFmtId="189" formatCode="[$-409]mmmm\-yy;@"/>
    <numFmt numFmtId="190" formatCode="0.00_)"/>
    <numFmt numFmtId="191" formatCode="#,##0.0_);\(#,##0.0\)"/>
    <numFmt numFmtId="192" formatCode="_(* #,##0.00000_);_(* \(#,##0.00000\);_(* &quot;-&quot;??_);_(@_)"/>
    <numFmt numFmtId="193" formatCode="0.0000000"/>
    <numFmt numFmtId="194" formatCode="d\.mmm\.yy"/>
    <numFmt numFmtId="195" formatCode="#."/>
    <numFmt numFmtId="196" formatCode="_(* ###0_);_(* \(###0\);_(* &quot;-&quot;_);_(@_)"/>
    <numFmt numFmtId="197" formatCode="_([$€-2]* #,##0.00_);_([$€-2]* \(#,##0.00\);_([$€-2]* &quot;-&quot;??_)"/>
    <numFmt numFmtId="198" formatCode="0000000"/>
    <numFmt numFmtId="199" formatCode="_(&quot;$&quot;* #,##0.0000_);_(&quot;$&quot;* \(#,##0.0000\);_(&quot;$&quot;* &quot;-&quot;????_);_(@_)"/>
    <numFmt numFmtId="200" formatCode="_(* #,##0.0_);_(* \(#,##0.0\);_(* &quot;-&quot;_);_(@_)"/>
    <numFmt numFmtId="201" formatCode="&quot;$&quot;#,##0.00"/>
    <numFmt numFmtId="202" formatCode="[$-409]mmm\-yy;@"/>
    <numFmt numFmtId="203" formatCode="#,##0;\-#,##0;&quot;-&quot;"/>
    <numFmt numFmtId="204" formatCode="_-* #,##0.000000_-;\-* #,##0.000000_-;_-* &quot;-&quot;??????_-;_-@_-"/>
    <numFmt numFmtId="205" formatCode="_(* #,##0.000000_);_(* \(#,##0.000000\);_(* &quot;-&quot;??_);_(@_)"/>
    <numFmt numFmtId="206" formatCode="_-* #,##0.00_-;\-* #,##0.00_-;_-* &quot;-&quot;??_-;_-@_-"/>
    <numFmt numFmtId="207" formatCode="&quot;$&quot;#,##0.0&quot;b&quot;_);&quot;$&quot;\(#,##0.0\)&quot;b&quot;"/>
    <numFmt numFmtId="208" formatCode="&quot;$&quot;#,##0.0&quot;m&quot;_);&quot;$&quot;\(#,##0.0\)&quot;m&quot;"/>
    <numFmt numFmtId="209" formatCode="###0.0_);[Red]\(###0.0\)"/>
    <numFmt numFmtId="210" formatCode="_-* #,##0_-;\-* #,##0_-;_-* &quot;-&quot;_-;_-@_-"/>
    <numFmt numFmtId="211" formatCode="_-&quot;$&quot;* #,##0_-;\-&quot;$&quot;* #,##0_-;_-&quot;$&quot;* &quot;-&quot;_-;_-@_-"/>
    <numFmt numFmtId="212" formatCode="_-&quot;$&quot;* #,##0.00_-;\-&quot;$&quot;* #,##0.00_-;_-&quot;$&quot;* &quot;-&quot;??_-;_-@_-"/>
  </numFmts>
  <fonts count="243">
    <font>
      <sz val="10"/>
      <name val="Arial"/>
    </font>
    <font>
      <sz val="12"/>
      <color theme="1"/>
      <name val="Calibri"/>
      <family val="2"/>
    </font>
    <font>
      <sz val="12"/>
      <color theme="1"/>
      <name val="Calibri"/>
      <family val="2"/>
    </font>
    <font>
      <sz val="12"/>
      <color theme="1"/>
      <name val="Calibri"/>
      <family val="2"/>
    </font>
    <font>
      <sz val="11"/>
      <color theme="1"/>
      <name val="Calibri"/>
      <family val="2"/>
      <scheme val="minor"/>
    </font>
    <font>
      <sz val="10"/>
      <name val="Arial"/>
      <family val="2"/>
    </font>
    <font>
      <sz val="8"/>
      <name val="Arial"/>
      <family val="2"/>
    </font>
    <font>
      <sz val="12"/>
      <name val="Times New Roman"/>
      <family val="1"/>
    </font>
    <font>
      <sz val="10"/>
      <name val="Times New Roman"/>
      <family val="1"/>
    </font>
    <font>
      <sz val="10"/>
      <name val="Arial"/>
      <family val="2"/>
    </font>
    <font>
      <sz val="12"/>
      <name val="Times New Roman"/>
      <family val="1"/>
    </font>
    <font>
      <sz val="10"/>
      <name val="MS Sans Serif"/>
      <family val="2"/>
    </font>
    <font>
      <sz val="10"/>
      <color indexed="8"/>
      <name val="Arial"/>
      <family val="2"/>
    </font>
    <font>
      <sz val="10"/>
      <name val="Arial"/>
      <family val="2"/>
    </font>
    <font>
      <b/>
      <sz val="18"/>
      <color theme="3"/>
      <name val="Cambria"/>
      <family val="2"/>
      <scheme val="major"/>
    </font>
    <font>
      <b/>
      <sz val="10"/>
      <name val="Arial"/>
      <family val="2"/>
    </font>
    <font>
      <b/>
      <u/>
      <sz val="9"/>
      <name val="Arial"/>
      <family val="2"/>
    </font>
    <font>
      <b/>
      <sz val="9"/>
      <name val="Arial"/>
      <family val="2"/>
    </font>
    <font>
      <sz val="10"/>
      <color theme="1"/>
      <name val="Arial"/>
      <family val="2"/>
    </font>
    <font>
      <b/>
      <i/>
      <sz val="10"/>
      <name val="Arial"/>
      <family val="2"/>
    </font>
    <font>
      <b/>
      <sz val="8"/>
      <name val="Arial"/>
      <family val="2"/>
    </font>
    <font>
      <b/>
      <sz val="10"/>
      <color theme="1"/>
      <name val="Arial"/>
      <family val="2"/>
    </font>
    <font>
      <sz val="10"/>
      <name val="Courier"/>
      <family val="3"/>
    </font>
    <font>
      <sz val="10"/>
      <color indexed="8"/>
      <name val="Helv"/>
    </font>
    <font>
      <sz val="10"/>
      <name val="Helv"/>
    </font>
    <font>
      <sz val="7"/>
      <name val="Arial"/>
      <family val="2"/>
    </font>
    <font>
      <b/>
      <sz val="16"/>
      <name val="Times New Roman"/>
      <family val="1"/>
    </font>
    <font>
      <b/>
      <sz val="12"/>
      <name val="Arial"/>
      <family val="2"/>
    </font>
    <font>
      <sz val="11"/>
      <color indexed="8"/>
      <name val="TimesNewRomanPS"/>
    </font>
    <font>
      <sz val="10"/>
      <color indexed="11"/>
      <name val="Geneva"/>
    </font>
    <font>
      <b/>
      <sz val="10"/>
      <color indexed="8"/>
      <name val="Arial"/>
      <family val="2"/>
    </font>
    <font>
      <b/>
      <sz val="10"/>
      <color indexed="39"/>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b/>
      <sz val="14"/>
      <name val="Arial"/>
      <family val="2"/>
    </font>
    <font>
      <sz val="10"/>
      <color indexed="10"/>
      <name val="Arial"/>
      <family val="2"/>
    </font>
    <font>
      <sz val="12"/>
      <name val="Arial MT"/>
    </font>
    <font>
      <sz val="10"/>
      <name val="LinePrinte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name val="Arial"/>
      <family val="2"/>
    </font>
    <font>
      <sz val="10"/>
      <name val="Tahoma"/>
      <family val="2"/>
    </font>
    <font>
      <sz val="8"/>
      <name val="Helv"/>
    </font>
    <font>
      <i/>
      <sz val="11"/>
      <color indexed="23"/>
      <name val="Calibri"/>
      <family val="2"/>
    </font>
    <font>
      <sz val="11"/>
      <color indexed="17"/>
      <name val="Calibri"/>
      <family val="2"/>
    </font>
    <font>
      <b/>
      <sz val="15"/>
      <color indexed="56"/>
      <name val="Calibri"/>
      <family val="2"/>
    </font>
    <font>
      <b/>
      <sz val="18"/>
      <name val="Arial"/>
      <family val="2"/>
    </font>
    <font>
      <b/>
      <sz val="13"/>
      <color indexed="56"/>
      <name val="Calibri"/>
      <family val="2"/>
    </font>
    <font>
      <b/>
      <sz val="11"/>
      <color indexed="56"/>
      <name val="Calibri"/>
      <family val="2"/>
    </font>
    <font>
      <sz val="11"/>
      <color indexed="62"/>
      <name val="Calibri"/>
      <family val="2"/>
    </font>
    <font>
      <b/>
      <u/>
      <sz val="10"/>
      <color indexed="39"/>
      <name val="Arial"/>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8"/>
      <color indexed="12"/>
      <name val="Arial"/>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2"/>
    </font>
    <font>
      <b/>
      <sz val="11"/>
      <color theme="1"/>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sz val="10"/>
      <color indexed="24"/>
      <name val="Courier New"/>
      <family val="3"/>
    </font>
    <font>
      <i/>
      <sz val="11"/>
      <color rgb="FF7F7F7F"/>
      <name val="Arial"/>
      <family val="2"/>
    </font>
    <font>
      <sz val="11"/>
      <color rgb="FF006100"/>
      <name val="Arial"/>
      <family val="2"/>
    </font>
    <font>
      <b/>
      <sz val="15"/>
      <color theme="3"/>
      <name val="Arial"/>
      <family val="2"/>
    </font>
    <font>
      <b/>
      <sz val="13"/>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sz val="11"/>
      <color rgb="FFFF0000"/>
      <name val="Arial"/>
      <family val="2"/>
    </font>
    <font>
      <sz val="12"/>
      <color indexed="12"/>
      <name val="Times New Roman"/>
      <family val="1"/>
    </font>
    <font>
      <b/>
      <sz val="12"/>
      <color indexed="24"/>
      <name val="Times New Roman"/>
      <family val="1"/>
    </font>
    <font>
      <sz val="10"/>
      <color indexed="24"/>
      <name val="Times New Roman"/>
      <family val="1"/>
    </font>
    <font>
      <b/>
      <i/>
      <sz val="8"/>
      <color indexed="18"/>
      <name val="Helv"/>
    </font>
    <font>
      <sz val="9"/>
      <name val="Helv"/>
    </font>
    <font>
      <b/>
      <sz val="10"/>
      <color indexed="63"/>
      <name val="Arial"/>
      <family val="2"/>
    </font>
    <font>
      <sz val="10"/>
      <name val="Geneva"/>
      <family val="2"/>
    </font>
    <font>
      <sz val="10"/>
      <color indexed="11"/>
      <name val="Geneva"/>
      <family val="2"/>
    </font>
    <font>
      <sz val="8"/>
      <color indexed="62"/>
      <name val="Arial"/>
      <family val="2"/>
    </font>
    <font>
      <b/>
      <i/>
      <sz val="16"/>
      <name val="Helv"/>
    </font>
    <font>
      <u/>
      <sz val="10"/>
      <color indexed="12"/>
      <name val="Arial"/>
      <family val="2"/>
    </font>
    <font>
      <sz val="12"/>
      <name val="Helv"/>
    </font>
    <font>
      <b/>
      <sz val="14"/>
      <name val="Helv"/>
    </font>
    <font>
      <sz val="24"/>
      <color indexed="13"/>
      <name val="Helv"/>
    </font>
    <font>
      <sz val="10"/>
      <name val="Tms Rmn"/>
    </font>
    <font>
      <sz val="8"/>
      <color indexed="10"/>
      <name val="Arial"/>
      <family val="2"/>
    </font>
    <font>
      <b/>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sz val="11"/>
      <color indexed="19"/>
      <name val="Calibri"/>
      <family val="2"/>
      <scheme val="minor"/>
    </font>
    <font>
      <b/>
      <sz val="18"/>
      <color indexed="62"/>
      <name val="Cambria"/>
      <family val="2"/>
      <scheme val="major"/>
    </font>
    <font>
      <sz val="12"/>
      <color indexed="24"/>
      <name val="Arial"/>
      <family val="2"/>
    </font>
    <font>
      <u/>
      <sz val="12"/>
      <color indexed="24"/>
      <name val="Arial"/>
      <family val="2"/>
    </font>
    <font>
      <sz val="8"/>
      <color indexed="24"/>
      <name val="Arial"/>
      <family val="2"/>
    </font>
    <font>
      <sz val="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0"/>
      <color rgb="FFFF0000"/>
      <name val="Arial"/>
      <family val="2"/>
    </font>
    <font>
      <b/>
      <sz val="15"/>
      <color theme="3"/>
      <name val="Times New Roman"/>
      <family val="2"/>
    </font>
    <font>
      <b/>
      <sz val="13"/>
      <color theme="3"/>
      <name val="Times New Roman"/>
      <family val="2"/>
    </font>
    <font>
      <b/>
      <sz val="11"/>
      <color theme="3"/>
      <name val="Times New Roman"/>
      <family val="2"/>
    </font>
    <font>
      <sz val="11"/>
      <color rgb="FF006100"/>
      <name val="Times New Roman"/>
      <family val="2"/>
    </font>
    <font>
      <sz val="11"/>
      <color rgb="FF9C0006"/>
      <name val="Times New Roman"/>
      <family val="2"/>
    </font>
    <font>
      <sz val="11"/>
      <color rgb="FF9C6500"/>
      <name val="Times New Roman"/>
      <family val="2"/>
    </font>
    <font>
      <sz val="11"/>
      <color rgb="FF3F3F76"/>
      <name val="Times New Roman"/>
      <family val="2"/>
    </font>
    <font>
      <b/>
      <sz val="11"/>
      <color rgb="FF3F3F3F"/>
      <name val="Times New Roman"/>
      <family val="2"/>
    </font>
    <font>
      <b/>
      <sz val="11"/>
      <color rgb="FFFA7D00"/>
      <name val="Times New Roman"/>
      <family val="2"/>
    </font>
    <font>
      <sz val="11"/>
      <color rgb="FFFA7D00"/>
      <name val="Times New Roman"/>
      <family val="2"/>
    </font>
    <font>
      <b/>
      <sz val="11"/>
      <color theme="0"/>
      <name val="Times New Roman"/>
      <family val="2"/>
    </font>
    <font>
      <sz val="11"/>
      <color rgb="FFFF0000"/>
      <name val="Times New Roman"/>
      <family val="2"/>
    </font>
    <font>
      <i/>
      <sz val="11"/>
      <color rgb="FF7F7F7F"/>
      <name val="Times New Roman"/>
      <family val="2"/>
    </font>
    <font>
      <b/>
      <sz val="11"/>
      <color theme="1"/>
      <name val="Times New Roman"/>
      <family val="2"/>
    </font>
    <font>
      <sz val="11"/>
      <color theme="0"/>
      <name val="Times New Roman"/>
      <family val="2"/>
    </font>
    <font>
      <sz val="10"/>
      <color indexed="8"/>
      <name val="MS Sans Serif"/>
      <family val="2"/>
    </font>
    <font>
      <sz val="12"/>
      <name val="Times"/>
      <family val="1"/>
    </font>
    <font>
      <sz val="1"/>
      <color indexed="16"/>
      <name val="Courier"/>
      <family val="3"/>
    </font>
    <font>
      <sz val="10"/>
      <name val="MS Serif"/>
      <family val="1"/>
    </font>
    <font>
      <sz val="10"/>
      <color indexed="12"/>
      <name val="Arial"/>
      <family val="2"/>
    </font>
    <font>
      <b/>
      <sz val="12"/>
      <color indexed="20"/>
      <name val="Arial"/>
      <family val="2"/>
    </font>
    <font>
      <sz val="7"/>
      <name val="Small Fonts"/>
      <family val="2"/>
    </font>
    <font>
      <sz val="10"/>
      <name val="Geneva"/>
    </font>
    <font>
      <b/>
      <sz val="10"/>
      <name val="MS Sans Serif"/>
      <family val="2"/>
    </font>
    <font>
      <sz val="12"/>
      <color indexed="10"/>
      <name val="Arial"/>
      <family val="2"/>
    </font>
    <font>
      <sz val="12"/>
      <color indexed="10"/>
      <name val="Times"/>
      <family val="1"/>
    </font>
    <font>
      <i/>
      <sz val="10"/>
      <name val="Arial"/>
      <family val="2"/>
    </font>
    <font>
      <b/>
      <sz val="8"/>
      <color indexed="8"/>
      <name val="Helv"/>
    </font>
    <font>
      <b/>
      <sz val="12"/>
      <color indexed="56"/>
      <name val="Arial"/>
      <family val="2"/>
    </font>
    <font>
      <b/>
      <sz val="14"/>
      <color indexed="56"/>
      <name val="Arial"/>
      <family val="2"/>
    </font>
    <font>
      <sz val="10"/>
      <name val="Arial"/>
      <family val="2"/>
    </font>
    <font>
      <sz val="11"/>
      <name val="TimesNewRomanPS"/>
    </font>
    <font>
      <b/>
      <sz val="10"/>
      <color indexed="9"/>
      <name val="Arial"/>
      <family val="2"/>
    </font>
    <font>
      <sz val="10"/>
      <color theme="1"/>
      <name val="Times New Roman"/>
      <family val="2"/>
    </font>
    <font>
      <sz val="8"/>
      <name val="Times New Roman"/>
      <family val="1"/>
    </font>
    <font>
      <sz val="10"/>
      <color indexed="8"/>
      <name val="Times New Roman"/>
      <family val="2"/>
    </font>
    <font>
      <b/>
      <sz val="8"/>
      <color theme="1"/>
      <name val="Arial"/>
      <family val="2"/>
    </font>
    <font>
      <strike/>
      <sz val="8"/>
      <name val="Arial"/>
      <family val="2"/>
    </font>
    <font>
      <sz val="8"/>
      <color indexed="8"/>
      <name val="Arial"/>
      <family val="2"/>
    </font>
    <font>
      <sz val="8"/>
      <color indexed="12"/>
      <name val="Tms Rmn"/>
    </font>
    <font>
      <b/>
      <sz val="8"/>
      <name val="Times New Roman"/>
      <family val="1"/>
    </font>
    <font>
      <sz val="8"/>
      <color indexed="18"/>
      <name val="Times New Roman"/>
      <family val="1"/>
    </font>
    <font>
      <sz val="18"/>
      <name val="Times New Roman"/>
      <family val="1"/>
    </font>
    <font>
      <i/>
      <sz val="12"/>
      <name val="Times New Roman"/>
      <family val="1"/>
    </font>
    <font>
      <sz val="18"/>
      <name val="Arial"/>
      <family val="2"/>
    </font>
    <font>
      <i/>
      <sz val="12"/>
      <name val="Arial"/>
      <family val="2"/>
    </font>
    <font>
      <sz val="8"/>
      <name val="Helvetica"/>
      <family val="2"/>
    </font>
    <font>
      <b/>
      <sz val="26"/>
      <name val="Times New Roman"/>
      <family val="1"/>
    </font>
    <font>
      <b/>
      <sz val="18"/>
      <name val="Times New Roman"/>
      <family val="1"/>
    </font>
    <font>
      <i/>
      <sz val="8"/>
      <name val="Times New Roman"/>
      <family val="1"/>
    </font>
    <font>
      <sz val="10"/>
      <name val="Book Antiqua"/>
      <family val="1"/>
    </font>
    <font>
      <sz val="8"/>
      <color indexed="14"/>
      <name val="Helvetica"/>
      <family val="2"/>
    </font>
    <font>
      <b/>
      <sz val="16"/>
      <color indexed="23"/>
      <name val="Arial"/>
      <family val="2"/>
    </font>
    <font>
      <b/>
      <sz val="10"/>
      <name val="Helv"/>
    </font>
    <font>
      <sz val="7"/>
      <name val="Times New Roman"/>
      <family val="1"/>
    </font>
    <font>
      <sz val="8"/>
      <color indexed="9"/>
      <name val="Arial"/>
      <family val="2"/>
    </font>
    <font>
      <sz val="12"/>
      <color theme="1"/>
      <name val="Times New Roman"/>
      <family val="2"/>
    </font>
    <font>
      <sz val="8"/>
      <color theme="0"/>
      <name val="Arial"/>
      <family val="2"/>
    </font>
    <font>
      <sz val="8"/>
      <color theme="1"/>
      <name val="Arial"/>
      <family val="2"/>
    </font>
    <font>
      <sz val="8"/>
      <color rgb="FF9C0006"/>
      <name val="Arial"/>
      <family val="2"/>
    </font>
    <font>
      <b/>
      <sz val="8"/>
      <color rgb="FFFA7D00"/>
      <name val="Arial"/>
      <family val="2"/>
    </font>
    <font>
      <b/>
      <sz val="8"/>
      <color theme="0"/>
      <name val="Arial"/>
      <family val="2"/>
    </font>
    <font>
      <sz val="10"/>
      <color indexed="16"/>
      <name val="MS Serif"/>
      <family val="1"/>
    </font>
    <font>
      <i/>
      <sz val="8"/>
      <color rgb="FF7F7F7F"/>
      <name val="Arial"/>
      <family val="2"/>
    </font>
    <font>
      <sz val="8"/>
      <color rgb="FF006100"/>
      <name val="Arial"/>
      <family val="2"/>
    </font>
    <font>
      <b/>
      <sz val="8"/>
      <name val="MS Sans Serif"/>
      <family val="2"/>
    </font>
    <font>
      <sz val="8"/>
      <color rgb="FF3F3F76"/>
      <name val="Arial"/>
      <family val="2"/>
    </font>
    <font>
      <sz val="8"/>
      <color rgb="FFFA7D00"/>
      <name val="Arial"/>
      <family val="2"/>
    </font>
    <font>
      <sz val="8"/>
      <color rgb="FF9C6500"/>
      <name val="Arial"/>
      <family val="2"/>
    </font>
    <font>
      <sz val="10"/>
      <color indexed="8"/>
      <name val="Verdana"/>
      <family val="2"/>
    </font>
    <font>
      <b/>
      <sz val="8"/>
      <color rgb="FF3F3F3F"/>
      <name val="Arial"/>
      <family val="2"/>
    </font>
    <font>
      <b/>
      <i/>
      <sz val="10"/>
      <color indexed="8"/>
      <name val="Arial"/>
      <family val="2"/>
    </font>
    <font>
      <b/>
      <sz val="10"/>
      <color indexed="18"/>
      <name val="Arial"/>
      <family val="2"/>
    </font>
    <font>
      <b/>
      <sz val="22"/>
      <color indexed="18"/>
      <name val="Times New Roman"/>
      <family val="1"/>
    </font>
    <font>
      <sz val="8"/>
      <name val="Wingdings"/>
      <charset val="2"/>
    </font>
    <font>
      <b/>
      <sz val="9"/>
      <color indexed="8"/>
      <name val="Times New Roman"/>
      <family val="1"/>
    </font>
    <font>
      <sz val="9"/>
      <color indexed="8"/>
      <name val="Arial"/>
      <family val="2"/>
    </font>
    <font>
      <sz val="9"/>
      <color indexed="8"/>
      <name val="Times New Roman"/>
      <family val="1"/>
    </font>
    <font>
      <sz val="9"/>
      <color indexed="39"/>
      <name val="Times New Roman"/>
      <family val="1"/>
    </font>
    <font>
      <sz val="9"/>
      <color indexed="48"/>
      <name val="Arial"/>
      <family val="2"/>
    </font>
    <font>
      <sz val="19"/>
      <color indexed="23"/>
      <name val="Arial"/>
      <family val="2"/>
    </font>
    <font>
      <sz val="8"/>
      <name val="MS Sans Serif"/>
      <family val="2"/>
    </font>
    <font>
      <sz val="10"/>
      <name val="LinePrinter"/>
      <family val="3"/>
    </font>
    <font>
      <sz val="8"/>
      <color rgb="FFFF0000"/>
      <name val="Arial"/>
      <family val="2"/>
    </font>
    <font>
      <sz val="12"/>
      <name val="Times New Roman"/>
      <family val="1"/>
    </font>
    <font>
      <sz val="11"/>
      <name val="Times New Roman"/>
      <family val="1"/>
    </font>
    <font>
      <b/>
      <i/>
      <sz val="10"/>
      <name val="Times New Roman"/>
      <family val="1"/>
    </font>
    <font>
      <sz val="10"/>
      <color indexed="8"/>
      <name val="Times New Roman"/>
      <family val="1"/>
    </font>
    <font>
      <b/>
      <sz val="10"/>
      <name val="Times New Roman"/>
      <family val="1"/>
    </font>
    <font>
      <sz val="10"/>
      <color rgb="FFFF0000"/>
      <name val="Times New Roman"/>
      <family val="1"/>
    </font>
    <font>
      <i/>
      <sz val="10"/>
      <name val="Times New Roman"/>
      <family val="1"/>
    </font>
    <font>
      <b/>
      <sz val="10"/>
      <color indexed="8"/>
      <name val="Times New Roman"/>
      <family val="1"/>
    </font>
    <font>
      <u/>
      <sz val="10"/>
      <name val="Times New Roman"/>
      <family val="1"/>
    </font>
    <font>
      <vertAlign val="superscript"/>
      <sz val="10"/>
      <color indexed="8"/>
      <name val="Times New Roman"/>
      <family val="1"/>
    </font>
    <font>
      <vertAlign val="superscript"/>
      <sz val="10"/>
      <name val="Times New Roman"/>
      <family val="1"/>
    </font>
    <font>
      <sz val="10"/>
      <color theme="1"/>
      <name val="Times New Roman"/>
      <family val="1"/>
    </font>
    <font>
      <b/>
      <sz val="10"/>
      <color rgb="FFFF0000"/>
      <name val="Times New Roman"/>
      <family val="1"/>
    </font>
    <font>
      <sz val="10"/>
      <color indexed="12"/>
      <name val="Times New Roman"/>
      <family val="1"/>
    </font>
    <font>
      <sz val="10"/>
      <color rgb="FF0000FF"/>
      <name val="Times New Roman"/>
      <family val="1"/>
    </font>
    <font>
      <sz val="10"/>
      <color indexed="9"/>
      <name val="Times New Roman"/>
      <family val="1"/>
    </font>
    <font>
      <b/>
      <sz val="10"/>
      <color theme="1"/>
      <name val="Times New Roman"/>
      <family val="1"/>
    </font>
    <font>
      <b/>
      <sz val="10"/>
      <color indexed="12"/>
      <name val="Times New Roman"/>
      <family val="1"/>
    </font>
    <font>
      <b/>
      <u/>
      <sz val="10"/>
      <name val="Times New Roman"/>
      <family val="1"/>
    </font>
    <font>
      <sz val="10"/>
      <color indexed="10"/>
      <name val="Times New Roman"/>
      <family val="1"/>
    </font>
    <font>
      <sz val="9"/>
      <name val="Arial"/>
      <family val="2"/>
    </font>
    <font>
      <sz val="10"/>
      <color rgb="FF000000"/>
      <name val="Arial"/>
      <family val="2"/>
    </font>
    <font>
      <sz val="10"/>
      <color rgb="FF000000"/>
      <name val="Times New Roman"/>
      <family val="1"/>
    </font>
    <font>
      <sz val="9"/>
      <color rgb="FF000000"/>
      <name val="Arial"/>
      <family val="2"/>
    </font>
    <font>
      <b/>
      <sz val="10"/>
      <color rgb="FF000000"/>
      <name val="Arial"/>
      <family val="2"/>
    </font>
  </fonts>
  <fills count="111">
    <fill>
      <patternFill patternType="none"/>
    </fill>
    <fill>
      <patternFill patternType="gray125"/>
    </fill>
    <fill>
      <patternFill patternType="solid">
        <fgColor indexed="9"/>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55"/>
      </patternFill>
    </fill>
    <fill>
      <patternFill patternType="solid">
        <fgColor indexed="26"/>
      </patternFill>
    </fill>
    <fill>
      <patternFill patternType="solid">
        <fgColor indexed="55"/>
        <bgColor indexed="64"/>
      </patternFill>
    </fill>
    <fill>
      <patternFill patternType="solid">
        <fgColor indexed="31"/>
        <bgColor indexed="64"/>
      </patternFill>
    </fill>
    <fill>
      <patternFill patternType="solid">
        <fgColor indexed="14"/>
        <bgColor indexed="64"/>
      </patternFill>
    </fill>
    <fill>
      <patternFill patternType="solid">
        <fgColor indexed="62"/>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gray125">
        <fgColor indexed="8"/>
      </patternFill>
    </fill>
    <fill>
      <patternFill patternType="solid">
        <fgColor indexed="12"/>
      </patternFill>
    </fill>
    <fill>
      <patternFill patternType="mediumGray">
        <fgColor indexed="22"/>
      </patternFill>
    </fill>
    <fill>
      <patternFill patternType="gray0625">
        <fgColor indexed="8"/>
      </patternFill>
    </fill>
    <fill>
      <patternFill patternType="solid">
        <fgColor theme="7" tint="0.59999389629810485"/>
        <bgColor indexed="64"/>
      </patternFill>
    </fill>
    <fill>
      <patternFill patternType="solid">
        <fgColor indexed="18"/>
      </patternFill>
    </fill>
    <fill>
      <patternFill patternType="solid">
        <fgColor indexed="17"/>
      </patternFill>
    </fill>
    <fill>
      <patternFill patternType="solid">
        <fgColor indexed="21"/>
      </patternFill>
    </fill>
    <fill>
      <patternFill patternType="gray125">
        <fgColor indexed="21"/>
      </patternFill>
    </fill>
    <fill>
      <patternFill patternType="solid">
        <fgColor indexed="19"/>
      </patternFill>
    </fill>
    <fill>
      <patternFill patternType="mediumGray">
        <fgColor indexed="21"/>
      </patternFill>
    </fill>
    <fill>
      <patternFill patternType="solid">
        <fgColor indexed="63"/>
        <bgColor indexed="64"/>
      </patternFill>
    </fill>
    <fill>
      <patternFill patternType="solid">
        <fgColor theme="0"/>
        <bgColor indexed="64"/>
      </patternFill>
    </fill>
    <fill>
      <patternFill patternType="solid">
        <fgColor indexed="18"/>
        <bgColor indexed="64"/>
      </patternFill>
    </fill>
    <fill>
      <patternFill patternType="darkVertical"/>
    </fill>
    <fill>
      <patternFill patternType="solid">
        <fgColor indexed="35"/>
        <bgColor indexed="64"/>
      </patternFill>
    </fill>
    <fill>
      <patternFill patternType="solid">
        <fgColor indexed="23"/>
        <bgColor indexed="64"/>
      </patternFill>
    </fill>
    <fill>
      <patternFill patternType="solid">
        <fgColor indexed="23"/>
      </patternFill>
    </fill>
    <fill>
      <patternFill patternType="solid">
        <fgColor indexed="15"/>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rgb="FF92D050"/>
        <bgColor indexed="64"/>
      </patternFill>
    </fill>
    <fill>
      <patternFill patternType="solid">
        <fgColor theme="0" tint="-0.14999847407452621"/>
        <bgColor indexed="64"/>
      </patternFill>
    </fill>
  </fills>
  <borders count="15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right/>
      <top/>
      <bottom style="double">
        <color indexed="8"/>
      </bottom>
      <diagonal/>
    </border>
    <border>
      <left/>
      <right/>
      <top/>
      <bottom style="double">
        <color indexed="64"/>
      </bottom>
      <diagonal/>
    </border>
    <border>
      <left/>
      <right/>
      <top/>
      <bottom style="thin">
        <color indexed="8"/>
      </bottom>
      <diagonal/>
    </border>
    <border>
      <left/>
      <right/>
      <top style="thin">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right/>
      <top style="thin">
        <color indexed="8"/>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style="double">
        <color indexed="64"/>
      </left>
      <right style="double">
        <color indexed="64"/>
      </right>
      <top style="double">
        <color indexed="64"/>
      </top>
      <bottom style="double">
        <color indexed="64"/>
      </bottom>
      <diagonal/>
    </border>
    <border>
      <left/>
      <right/>
      <top style="thin">
        <color indexed="64"/>
      </top>
      <bottom style="thick">
        <color indexed="64"/>
      </bottom>
      <diagonal/>
    </border>
    <border>
      <left/>
      <right/>
      <top/>
      <bottom style="medium">
        <color indexed="64"/>
      </bottom>
      <diagonal/>
    </border>
    <border>
      <left style="thin">
        <color indexed="64"/>
      </left>
      <right style="thin">
        <color indexed="64"/>
      </right>
      <top/>
      <bottom/>
      <diagonal/>
    </border>
    <border>
      <left style="thin">
        <color indexed="48"/>
      </left>
      <right style="thin">
        <color indexed="48"/>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diagonal/>
    </border>
    <border>
      <left/>
      <right/>
      <top style="thin">
        <color indexed="56"/>
      </top>
      <bottom style="double">
        <color indexed="56"/>
      </bottom>
      <diagonal/>
    </border>
    <border>
      <left style="thin">
        <color indexed="8"/>
      </left>
      <right style="thin">
        <color indexed="8"/>
      </right>
      <top style="double">
        <color indexed="8"/>
      </top>
      <bottom style="thin">
        <color indexed="8"/>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right/>
      <top style="medium">
        <color indexed="64"/>
      </top>
      <bottom/>
      <diagonal/>
    </border>
    <border>
      <left style="medium">
        <color indexed="64"/>
      </left>
      <right/>
      <top/>
      <bottom/>
      <diagonal/>
    </border>
    <border>
      <left style="thin">
        <color indexed="48"/>
      </left>
      <right style="thin">
        <color indexed="48"/>
      </right>
      <top/>
      <bottom/>
      <diagonal/>
    </border>
    <border>
      <left/>
      <right/>
      <top/>
      <bottom style="thin">
        <color indexed="8"/>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indexed="48"/>
      </left>
      <right style="thin">
        <color indexed="48"/>
      </right>
      <top style="thin">
        <color indexed="48"/>
      </top>
      <bottom style="thin">
        <color indexed="48"/>
      </bottom>
      <diagonal/>
    </border>
    <border>
      <left style="thin">
        <color auto="1"/>
      </left>
      <right style="thin">
        <color auto="1"/>
      </right>
      <top/>
      <bottom/>
      <diagonal/>
    </border>
    <border>
      <left style="thin">
        <color indexed="48"/>
      </left>
      <right style="thin">
        <color indexed="48"/>
      </right>
      <top/>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right/>
      <top style="thin">
        <color indexed="64"/>
      </top>
      <bottom/>
      <diagonal/>
    </border>
    <border>
      <left/>
      <right/>
      <top style="hair">
        <color indexed="64"/>
      </top>
      <bottom/>
      <diagonal/>
    </border>
    <border>
      <left/>
      <right/>
      <top style="double">
        <color indexed="8"/>
      </top>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right/>
      <top/>
      <bottom style="thin">
        <color indexed="22"/>
      </bottom>
      <diagonal/>
    </border>
    <border>
      <left/>
      <right/>
      <top style="thick">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double">
        <color indexed="64"/>
      </bottom>
      <diagonal/>
    </border>
    <border>
      <left style="thin">
        <color indexed="64"/>
      </left>
      <right style="thin">
        <color indexed="64"/>
      </right>
      <top/>
      <bottom style="double">
        <color indexed="8"/>
      </bottom>
      <diagonal/>
    </border>
    <border>
      <left style="thin">
        <color indexed="64"/>
      </left>
      <right style="thin">
        <color indexed="64"/>
      </right>
      <top/>
      <bottom style="thin">
        <color indexed="8"/>
      </bottom>
      <diagonal/>
    </border>
    <border>
      <left style="thin">
        <color auto="1"/>
      </left>
      <right style="thin">
        <color auto="1"/>
      </right>
      <top style="thin">
        <color auto="1"/>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s>
  <cellStyleXfs count="42992">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7"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7" fillId="0" borderId="0"/>
    <xf numFmtId="0" fontId="10" fillId="0" borderId="0"/>
    <xf numFmtId="0" fontId="5" fillId="0" borderId="0"/>
    <xf numFmtId="0" fontId="10" fillId="0" borderId="0"/>
    <xf numFmtId="0" fontId="11" fillId="0" borderId="0"/>
    <xf numFmtId="0" fontId="10" fillId="0" borderId="0"/>
    <xf numFmtId="43" fontId="9" fillId="0" borderId="0" applyFont="0" applyFill="0" applyBorder="0" applyAlignment="0" applyProtection="0"/>
    <xf numFmtId="4" fontId="12" fillId="0" borderId="15" applyNumberFormat="0" applyProtection="0">
      <alignment horizontal="left" vertical="center" indent="1"/>
    </xf>
    <xf numFmtId="9" fontId="7" fillId="0" borderId="0" applyFont="0" applyFill="0" applyBorder="0" applyAlignment="0" applyProtection="0"/>
    <xf numFmtId="171" fontId="5" fillId="0" borderId="0">
      <alignment horizontal="left" wrapText="1"/>
    </xf>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4" fillId="0" borderId="0" applyNumberFormat="0" applyFill="0" applyBorder="0" applyAlignment="0" applyProtection="0"/>
    <xf numFmtId="0" fontId="5" fillId="0" borderId="0"/>
    <xf numFmtId="0" fontId="71" fillId="7" borderId="20" applyNumberFormat="0" applyAlignment="0" applyProtection="0"/>
    <xf numFmtId="43" fontId="11" fillId="0" borderId="0" applyFont="0" applyFill="0" applyBorder="0" applyAlignment="0" applyProtection="0"/>
    <xf numFmtId="43" fontId="5" fillId="0" borderId="0" applyFont="0" applyFill="0" applyBorder="0" applyAlignment="0" applyProtection="0"/>
    <xf numFmtId="0" fontId="11" fillId="0" borderId="0"/>
    <xf numFmtId="0" fontId="67" fillId="4" borderId="0" applyNumberFormat="0" applyBorder="0" applyAlignment="0" applyProtection="0"/>
    <xf numFmtId="9" fontId="11" fillId="0" borderId="0" applyFont="0" applyFill="0" applyBorder="0" applyAlignment="0" applyProtection="0"/>
    <xf numFmtId="4" fontId="12" fillId="34" borderId="15" applyNumberFormat="0" applyProtection="0">
      <alignment horizontal="left" vertical="center" indent="1"/>
    </xf>
    <xf numFmtId="43" fontId="7" fillId="0" borderId="0" applyFont="0" applyFill="0" applyBorder="0" applyAlignment="0" applyProtection="0"/>
    <xf numFmtId="43" fontId="18" fillId="0" borderId="0" applyFont="0" applyFill="0" applyBorder="0" applyAlignment="0" applyProtection="0"/>
    <xf numFmtId="0" fontId="18" fillId="0" borderId="0"/>
    <xf numFmtId="43" fontId="4" fillId="0" borderId="0" applyFont="0" applyFill="0" applyBorder="0" applyAlignment="0" applyProtection="0"/>
    <xf numFmtId="43" fontId="18" fillId="0" borderId="0" applyFont="0" applyFill="0" applyBorder="0" applyAlignment="0" applyProtection="0"/>
    <xf numFmtId="0" fontId="63" fillId="0" borderId="17" applyNumberFormat="0" applyFill="0" applyAlignment="0" applyProtection="0"/>
    <xf numFmtId="0" fontId="65" fillId="0" borderId="0" applyNumberFormat="0" applyFill="0" applyBorder="0" applyAlignment="0" applyProtection="0"/>
    <xf numFmtId="0" fontId="70" fillId="7" borderId="21" applyNumberFormat="0" applyAlignment="0" applyProtection="0"/>
    <xf numFmtId="0" fontId="18" fillId="0" borderId="0"/>
    <xf numFmtId="0" fontId="64" fillId="0" borderId="18" applyNumberFormat="0" applyFill="0" applyAlignment="0" applyProtection="0"/>
    <xf numFmtId="0" fontId="22"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 fontId="23" fillId="0" borderId="0"/>
    <xf numFmtId="41" fontId="5" fillId="0" borderId="0" applyFont="0" applyFill="0" applyBorder="0" applyAlignment="0" applyProtection="0"/>
    <xf numFmtId="43" fontId="4" fillId="0" borderId="0" applyFont="0" applyFill="0" applyBorder="0" applyAlignment="0" applyProtection="0"/>
    <xf numFmtId="0" fontId="69" fillId="6" borderId="20" applyNumberFormat="0" applyAlignment="0" applyProtection="0"/>
    <xf numFmtId="43" fontId="4" fillId="0" borderId="0" applyFont="0" applyFill="0" applyBorder="0" applyAlignment="0" applyProtection="0"/>
    <xf numFmtId="43" fontId="18" fillId="0" borderId="0" applyFont="0" applyFill="0" applyBorder="0" applyAlignment="0" applyProtection="0"/>
    <xf numFmtId="37" fontId="5" fillId="0" borderId="0" applyFill="0" applyBorder="0" applyAlignment="0" applyProtection="0"/>
    <xf numFmtId="0" fontId="24" fillId="0" borderId="0"/>
    <xf numFmtId="0" fontId="24" fillId="0" borderId="0"/>
    <xf numFmtId="0" fontId="24" fillId="0" borderId="0"/>
    <xf numFmtId="44" fontId="4" fillId="0" borderId="0" applyFont="0" applyFill="0" applyBorder="0" applyAlignment="0" applyProtection="0"/>
    <xf numFmtId="5" fontId="24" fillId="0" borderId="0"/>
    <xf numFmtId="5" fontId="5" fillId="0" borderId="0" applyFill="0" applyBorder="0" applyAlignment="0" applyProtection="0"/>
    <xf numFmtId="178" fontId="5" fillId="0" borderId="0" applyFill="0" applyBorder="0" applyAlignment="0" applyProtection="0"/>
    <xf numFmtId="0" fontId="24" fillId="0" borderId="0"/>
    <xf numFmtId="2" fontId="5" fillId="0" borderId="0" applyFill="0" applyBorder="0" applyAlignment="0" applyProtection="0"/>
    <xf numFmtId="0" fontId="25" fillId="0" borderId="0" applyFont="0" applyFill="0" applyBorder="0" applyAlignment="0" applyProtection="0">
      <alignment horizontal="left"/>
    </xf>
    <xf numFmtId="38" fontId="6" fillId="35" borderId="0" applyNumberFormat="0" applyBorder="0" applyAlignment="0" applyProtection="0"/>
    <xf numFmtId="0" fontId="26" fillId="0" borderId="0"/>
    <xf numFmtId="0" fontId="27" fillId="0" borderId="28" applyNumberFormat="0" applyAlignment="0" applyProtection="0">
      <alignment horizontal="left" vertical="center"/>
    </xf>
    <xf numFmtId="0" fontId="27" fillId="0" borderId="2">
      <alignment horizontal="left" vertical="center"/>
    </xf>
    <xf numFmtId="10" fontId="6" fillId="36" borderId="26" applyNumberFormat="0" applyBorder="0" applyAlignment="0" applyProtection="0"/>
    <xf numFmtId="37" fontId="28" fillId="0" borderId="0" applyNumberFormat="0" applyFill="0" applyBorder="0"/>
    <xf numFmtId="179" fontId="5" fillId="0" borderId="0"/>
    <xf numFmtId="0" fontId="65" fillId="0" borderId="19" applyNumberFormat="0" applyFill="0" applyAlignment="0" applyProtection="0"/>
    <xf numFmtId="0" fontId="4" fillId="0" borderId="0"/>
    <xf numFmtId="0" fontId="4" fillId="0" borderId="0"/>
    <xf numFmtId="0" fontId="5" fillId="0" borderId="0"/>
    <xf numFmtId="0" fontId="4" fillId="0" borderId="0"/>
    <xf numFmtId="0" fontId="5" fillId="0" borderId="0"/>
    <xf numFmtId="0" fontId="5" fillId="0" borderId="0"/>
    <xf numFmtId="37" fontId="24" fillId="0" borderId="0"/>
    <xf numFmtId="0" fontId="24" fillId="0" borderId="0"/>
    <xf numFmtId="0" fontId="24" fillId="0" borderId="0"/>
    <xf numFmtId="10" fontId="5" fillId="0" borderId="0" applyFont="0" applyFill="0" applyBorder="0" applyAlignment="0" applyProtection="0"/>
    <xf numFmtId="0" fontId="4" fillId="0" borderId="0"/>
    <xf numFmtId="9" fontId="4" fillId="0" borderId="0" applyFont="0" applyFill="0" applyBorder="0" applyAlignment="0" applyProtection="0"/>
    <xf numFmtId="9" fontId="5" fillId="0" borderId="0" applyFont="0" applyFill="0" applyBorder="0" applyAlignment="0" applyProtection="0"/>
    <xf numFmtId="9" fontId="29" fillId="0" borderId="0"/>
    <xf numFmtId="4" fontId="30" fillId="37" borderId="15" applyNumberFormat="0" applyProtection="0">
      <alignment vertical="center"/>
    </xf>
    <xf numFmtId="4" fontId="31" fillId="38" borderId="15" applyNumberFormat="0" applyProtection="0">
      <alignment vertical="center"/>
    </xf>
    <xf numFmtId="4" fontId="30" fillId="38" borderId="15" applyNumberFormat="0" applyProtection="0">
      <alignment horizontal="left" vertical="center" indent="1"/>
    </xf>
    <xf numFmtId="0" fontId="30" fillId="38" borderId="15" applyNumberFormat="0" applyProtection="0">
      <alignment horizontal="left" vertical="top" indent="1"/>
    </xf>
    <xf numFmtId="4" fontId="30" fillId="39" borderId="15" applyNumberFormat="0" applyProtection="0"/>
    <xf numFmtId="4" fontId="12" fillId="40" borderId="15" applyNumberFormat="0" applyProtection="0">
      <alignment horizontal="right" vertical="center"/>
    </xf>
    <xf numFmtId="4" fontId="12" fillId="41" borderId="15" applyNumberFormat="0" applyProtection="0">
      <alignment horizontal="right" vertical="center"/>
    </xf>
    <xf numFmtId="4" fontId="12" fillId="42" borderId="15" applyNumberFormat="0" applyProtection="0">
      <alignment horizontal="right" vertical="center"/>
    </xf>
    <xf numFmtId="4" fontId="12" fillId="43" borderId="15" applyNumberFormat="0" applyProtection="0">
      <alignment horizontal="right" vertical="center"/>
    </xf>
    <xf numFmtId="4" fontId="12" fillId="44" borderId="15" applyNumberFormat="0" applyProtection="0">
      <alignment horizontal="right" vertical="center"/>
    </xf>
    <xf numFmtId="4" fontId="12" fillId="45" borderId="15" applyNumberFormat="0" applyProtection="0">
      <alignment horizontal="right" vertical="center"/>
    </xf>
    <xf numFmtId="4" fontId="12" fillId="46" borderId="15" applyNumberFormat="0" applyProtection="0">
      <alignment horizontal="right" vertical="center"/>
    </xf>
    <xf numFmtId="4" fontId="12" fillId="47" borderId="15" applyNumberFormat="0" applyProtection="0">
      <alignment horizontal="right" vertical="center"/>
    </xf>
    <xf numFmtId="4" fontId="12" fillId="48" borderId="15" applyNumberFormat="0" applyProtection="0">
      <alignment horizontal="right" vertical="center"/>
    </xf>
    <xf numFmtId="4" fontId="30" fillId="49" borderId="29" applyNumberFormat="0" applyProtection="0">
      <alignment horizontal="left" vertical="center"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12" fillId="52" borderId="15" applyNumberFormat="0" applyProtection="0">
      <alignment horizontal="right" vertical="center"/>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4" fontId="12" fillId="36" borderId="15" applyNumberFormat="0" applyProtection="0">
      <alignment vertical="center"/>
    </xf>
    <xf numFmtId="4" fontId="35" fillId="36" borderId="15" applyNumberFormat="0" applyProtection="0">
      <alignment vertical="center"/>
    </xf>
    <xf numFmtId="4" fontId="12" fillId="36" borderId="15" applyNumberFormat="0" applyProtection="0">
      <alignment horizontal="left" vertical="center" indent="1"/>
    </xf>
    <xf numFmtId="0" fontId="12" fillId="36" borderId="15" applyNumberFormat="0" applyProtection="0">
      <alignment horizontal="left" vertical="top" indent="1"/>
    </xf>
    <xf numFmtId="4" fontId="12" fillId="0" borderId="15" applyNumberFormat="0" applyProtection="0">
      <alignment horizontal="right" vertical="center"/>
    </xf>
    <xf numFmtId="4" fontId="35" fillId="50" borderId="15" applyNumberFormat="0" applyProtection="0">
      <alignment horizontal="right" vertical="center"/>
    </xf>
    <xf numFmtId="0" fontId="12" fillId="39" borderId="15" applyNumberFormat="0" applyProtection="0">
      <alignment horizontal="left" vertical="top"/>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7" fillId="50" borderId="15" applyNumberFormat="0" applyProtection="0">
      <alignment horizontal="right" vertical="center"/>
    </xf>
    <xf numFmtId="37" fontId="38" fillId="58" borderId="0" applyNumberFormat="0" applyFont="0" applyBorder="0" applyAlignment="0" applyProtection="0"/>
    <xf numFmtId="180" fontId="5" fillId="0" borderId="30">
      <alignment horizontal="justify" vertical="top" wrapText="1"/>
    </xf>
    <xf numFmtId="0" fontId="15" fillId="0" borderId="26">
      <alignment horizontal="center" vertical="center" wrapText="1"/>
    </xf>
    <xf numFmtId="0" fontId="24" fillId="0" borderId="7"/>
    <xf numFmtId="181" fontId="39" fillId="0" borderId="0">
      <alignment horizontal="left"/>
    </xf>
    <xf numFmtId="0" fontId="24" fillId="0" borderId="9"/>
    <xf numFmtId="43" fontId="5" fillId="0" borderId="0" applyFont="0" applyFill="0" applyBorder="0" applyAlignment="0" applyProtection="0"/>
    <xf numFmtId="0" fontId="40" fillId="59" borderId="0" applyNumberFormat="0" applyBorder="0" applyAlignment="0" applyProtection="0"/>
    <xf numFmtId="0" fontId="40" fillId="4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41" borderId="0" applyNumberFormat="0" applyBorder="0" applyAlignment="0" applyProtection="0"/>
    <xf numFmtId="0" fontId="40" fillId="48" borderId="0" applyNumberFormat="0" applyBorder="0" applyAlignment="0" applyProtection="0"/>
    <xf numFmtId="0" fontId="40" fillId="61" borderId="0" applyNumberFormat="0" applyBorder="0" applyAlignment="0" applyProtection="0"/>
    <xf numFmtId="0" fontId="40" fillId="64" borderId="0" applyNumberFormat="0" applyBorder="0" applyAlignment="0" applyProtection="0"/>
    <xf numFmtId="0" fontId="40" fillId="43" borderId="0" applyNumberFormat="0" applyBorder="0" applyAlignment="0" applyProtection="0"/>
    <xf numFmtId="0" fontId="41" fillId="65" borderId="0" applyNumberFormat="0" applyBorder="0" applyAlignment="0" applyProtection="0"/>
    <xf numFmtId="0" fontId="41" fillId="41" borderId="0" applyNumberFormat="0" applyBorder="0" applyAlignment="0" applyProtection="0"/>
    <xf numFmtId="0" fontId="41" fillId="48"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1" fillId="68" borderId="0" applyNumberFormat="0" applyBorder="0" applyAlignment="0" applyProtection="0"/>
    <xf numFmtId="0" fontId="41" fillId="42" borderId="0" applyNumberFormat="0" applyBorder="0" applyAlignment="0" applyProtection="0"/>
    <xf numFmtId="0" fontId="41" fillId="46"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41" fillId="45" borderId="0" applyNumberFormat="0" applyBorder="0" applyAlignment="0" applyProtection="0"/>
    <xf numFmtId="0" fontId="42" fillId="40" borderId="0" applyNumberFormat="0" applyBorder="0" applyAlignment="0" applyProtection="0"/>
    <xf numFmtId="0" fontId="43" fillId="69" borderId="31" applyNumberFormat="0" applyAlignment="0" applyProtection="0"/>
    <xf numFmtId="0" fontId="44" fillId="70" borderId="32" applyNumberFormat="0" applyAlignment="0" applyProtection="0"/>
    <xf numFmtId="0" fontId="22" fillId="0" borderId="0"/>
    <xf numFmtId="0" fontId="22"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41"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68" fillId="5" borderId="0" applyNumberFormat="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4" fillId="0" borderId="0"/>
    <xf numFmtId="0" fontId="24" fillId="0" borderId="0"/>
    <xf numFmtId="37" fontId="5" fillId="0" borderId="0" applyFill="0" applyBorder="0" applyAlignment="0" applyProtection="0"/>
    <xf numFmtId="37" fontId="5" fillId="0" borderId="0" applyFill="0" applyBorder="0" applyAlignment="0" applyProtection="0"/>
    <xf numFmtId="0" fontId="24" fillId="0" borderId="0"/>
    <xf numFmtId="0" fontId="24" fillId="0" borderId="0"/>
    <xf numFmtId="42" fontId="5"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182" fontId="47" fillId="0" borderId="0" applyFont="0" applyFill="0" applyBorder="0" applyProtection="0">
      <alignment horizontal="right"/>
    </xf>
    <xf numFmtId="5" fontId="5" fillId="0" borderId="0" applyFill="0" applyBorder="0" applyAlignment="0" applyProtection="0"/>
    <xf numFmtId="5" fontId="5" fillId="0" borderId="0" applyFill="0" applyBorder="0" applyAlignment="0" applyProtection="0"/>
    <xf numFmtId="0" fontId="24" fillId="0" borderId="0"/>
    <xf numFmtId="178" fontId="5" fillId="0" borderId="0" applyFill="0" applyBorder="0" applyAlignment="0" applyProtection="0"/>
    <xf numFmtId="178" fontId="5" fillId="0" borderId="0" applyFill="0" applyBorder="0" applyAlignment="0" applyProtection="0"/>
    <xf numFmtId="0" fontId="48" fillId="0" borderId="0" applyNumberFormat="0" applyFill="0" applyBorder="0" applyAlignment="0" applyProtection="0"/>
    <xf numFmtId="2" fontId="5" fillId="0" borderId="0" applyFill="0" applyBorder="0" applyAlignment="0" applyProtection="0"/>
    <xf numFmtId="2" fontId="5" fillId="0" borderId="0" applyFill="0" applyBorder="0" applyAlignment="0" applyProtection="0"/>
    <xf numFmtId="0" fontId="24" fillId="0" borderId="0"/>
    <xf numFmtId="0" fontId="49" fillId="60" borderId="0" applyNumberFormat="0" applyBorder="0" applyAlignment="0" applyProtection="0"/>
    <xf numFmtId="0" fontId="50" fillId="0" borderId="33" applyNumberFormat="0" applyFill="0" applyAlignment="0" applyProtection="0"/>
    <xf numFmtId="0" fontId="51" fillId="0" borderId="0" applyNumberFormat="0" applyFill="0" applyBorder="0" applyAlignment="0" applyProtection="0"/>
    <xf numFmtId="0" fontId="52" fillId="0" borderId="34" applyNumberFormat="0" applyFill="0" applyAlignment="0" applyProtection="0"/>
    <xf numFmtId="0" fontId="27" fillId="0" borderId="0" applyNumberFormat="0" applyFill="0" applyBorder="0" applyAlignment="0" applyProtection="0"/>
    <xf numFmtId="0" fontId="53" fillId="0" borderId="35" applyNumberFormat="0" applyFill="0" applyAlignment="0" applyProtection="0"/>
    <xf numFmtId="0" fontId="53" fillId="0" borderId="0" applyNumberFormat="0" applyFill="0" applyBorder="0" applyAlignment="0" applyProtection="0"/>
    <xf numFmtId="165" fontId="5" fillId="0" borderId="0">
      <protection locked="0"/>
    </xf>
    <xf numFmtId="165" fontId="5" fillId="0" borderId="0">
      <protection locked="0"/>
    </xf>
    <xf numFmtId="0" fontId="54" fillId="63" borderId="31" applyNumberFormat="0" applyAlignment="0" applyProtection="0"/>
    <xf numFmtId="38" fontId="19" fillId="0" borderId="0">
      <alignment horizontal="left" wrapText="1"/>
    </xf>
    <xf numFmtId="38" fontId="55" fillId="0" borderId="0">
      <alignment horizontal="left" wrapText="1"/>
    </xf>
    <xf numFmtId="0" fontId="56" fillId="0" borderId="36" applyNumberFormat="0" applyFill="0" applyAlignment="0" applyProtection="0"/>
    <xf numFmtId="183" fontId="5" fillId="0" borderId="0"/>
    <xf numFmtId="183" fontId="5" fillId="0" borderId="0"/>
    <xf numFmtId="183" fontId="5" fillId="0" borderId="0"/>
    <xf numFmtId="170" fontId="20" fillId="0" borderId="0" applyNumberFormat="0" applyFill="0" applyBorder="0" applyAlignment="0" applyProtection="0"/>
    <xf numFmtId="0" fontId="57" fillId="37" borderId="0" applyNumberFormat="0" applyBorder="0" applyAlignment="0" applyProtection="0"/>
    <xf numFmtId="0" fontId="6" fillId="0" borderId="37" applyNumberFormat="0" applyBorder="0" applyAlignment="0"/>
    <xf numFmtId="179" fontId="5" fillId="0" borderId="0"/>
    <xf numFmtId="179" fontId="5"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3" borderId="0" applyNumberFormat="0" applyBorder="0" applyAlignment="0" applyProtection="0"/>
    <xf numFmtId="0" fontId="4" fillId="0" borderId="0"/>
    <xf numFmtId="0" fontId="4" fillId="0" borderId="0"/>
    <xf numFmtId="0" fontId="4" fillId="0" borderId="0"/>
    <xf numFmtId="0" fontId="4" fillId="0" borderId="0"/>
    <xf numFmtId="0" fontId="7" fillId="0" borderId="0" applyFill="0" applyBorder="0" applyProtection="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18"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11"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71" borderId="38" applyNumberFormat="0" applyFont="0" applyAlignment="0" applyProtection="0"/>
    <xf numFmtId="0" fontId="5" fillId="71" borderId="38" applyNumberFormat="0" applyFont="0" applyAlignment="0" applyProtection="0"/>
    <xf numFmtId="0" fontId="4" fillId="9" borderId="24" applyNumberFormat="0" applyFont="0" applyAlignment="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0" fontId="58" fillId="69" borderId="39" applyNumberFormat="0" applyAlignment="0" applyProtection="0"/>
    <xf numFmtId="12" fontId="27" fillId="72" borderId="11">
      <alignment horizontal="left"/>
    </xf>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6" fillId="0" borderId="0" applyFont="0" applyFill="0" applyBorder="0" applyAlignment="0" applyProtection="0"/>
    <xf numFmtId="4" fontId="30" fillId="37" borderId="15" applyNumberFormat="0" applyProtection="0">
      <alignment vertical="center"/>
    </xf>
    <xf numFmtId="4" fontId="30" fillId="38" borderId="15" applyNumberFormat="0" applyProtection="0">
      <alignment horizontal="left" vertical="center" indent="1"/>
    </xf>
    <xf numFmtId="4" fontId="30" fillId="39" borderId="15" applyNumberFormat="0" applyProtection="0"/>
    <xf numFmtId="0" fontId="5" fillId="73" borderId="39" applyNumberFormat="0" applyProtection="0">
      <alignment horizontal="left" vertical="center" indent="1"/>
    </xf>
    <xf numFmtId="4" fontId="30" fillId="49" borderId="29" applyNumberFormat="0" applyProtection="0">
      <alignment horizontal="left" vertical="center"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4" fontId="12" fillId="0" borderId="15" applyNumberFormat="0" applyProtection="0">
      <alignment horizontal="right" vertical="center"/>
    </xf>
    <xf numFmtId="4" fontId="12" fillId="50" borderId="15" applyNumberFormat="0" applyProtection="0">
      <alignment horizontal="right" vertical="center"/>
    </xf>
    <xf numFmtId="4" fontId="12" fillId="0" borderId="15" applyNumberFormat="0" applyProtection="0">
      <alignment horizontal="left" vertical="center" indent="1"/>
    </xf>
    <xf numFmtId="0" fontId="5" fillId="73" borderId="39" applyNumberFormat="0" applyProtection="0">
      <alignment horizontal="left" vertical="center" indent="1"/>
    </xf>
    <xf numFmtId="4" fontId="12" fillId="52" borderId="15" applyNumberFormat="0" applyProtection="0">
      <alignment horizontal="left" vertical="center" indent="1"/>
    </xf>
    <xf numFmtId="0" fontId="12" fillId="39" borderId="15" applyNumberFormat="0" applyProtection="0">
      <alignment horizontal="left" vertical="top"/>
    </xf>
    <xf numFmtId="0" fontId="5" fillId="73" borderId="39" applyNumberFormat="0" applyProtection="0">
      <alignment horizontal="left" vertical="center" indent="1"/>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180" fontId="5" fillId="0" borderId="30">
      <alignment horizontal="justify" vertical="top" wrapText="1"/>
    </xf>
    <xf numFmtId="180" fontId="5" fillId="0" borderId="30">
      <alignment horizontal="justify" vertical="top" wrapText="1"/>
    </xf>
    <xf numFmtId="0" fontId="5" fillId="0" borderId="0">
      <alignment horizontal="left" wrapText="1"/>
    </xf>
    <xf numFmtId="0" fontId="5" fillId="0" borderId="0">
      <alignment horizontal="left" wrapText="1"/>
    </xf>
    <xf numFmtId="0" fontId="5" fillId="0" borderId="0">
      <alignment horizontal="left" wrapText="1"/>
    </xf>
    <xf numFmtId="185" fontId="5" fillId="0" borderId="0" applyFill="0" applyBorder="0" applyAlignment="0" applyProtection="0">
      <alignment wrapText="1"/>
    </xf>
    <xf numFmtId="0" fontId="15" fillId="0" borderId="0" applyNumberFormat="0" applyFill="0" applyBorder="0">
      <alignment horizontal="center" wrapText="1"/>
    </xf>
    <xf numFmtId="0" fontId="15" fillId="0" borderId="0" applyNumberFormat="0" applyFill="0" applyBorder="0">
      <alignment horizontal="center" wrapText="1"/>
    </xf>
    <xf numFmtId="38" fontId="5" fillId="0" borderId="0">
      <alignment horizontal="left" wrapText="1"/>
    </xf>
    <xf numFmtId="0" fontId="59" fillId="0" borderId="0" applyNumberFormat="0" applyFill="0" applyBorder="0" applyAlignment="0" applyProtection="0"/>
    <xf numFmtId="0" fontId="15" fillId="0" borderId="26">
      <alignment horizontal="center" vertical="center" wrapText="1"/>
    </xf>
    <xf numFmtId="0" fontId="15" fillId="0" borderId="26">
      <alignment horizontal="center" vertical="center" wrapText="1"/>
    </xf>
    <xf numFmtId="0" fontId="60" fillId="0" borderId="40" applyNumberFormat="0" applyFill="0" applyAlignment="0" applyProtection="0"/>
    <xf numFmtId="0" fontId="5" fillId="0" borderId="41" applyNumberFormat="0" applyFill="0" applyAlignment="0" applyProtection="0"/>
    <xf numFmtId="37" fontId="6" fillId="38" borderId="0" applyNumberFormat="0" applyBorder="0" applyAlignment="0" applyProtection="0"/>
    <xf numFmtId="37" fontId="6" fillId="0" borderId="0"/>
    <xf numFmtId="37" fontId="6" fillId="0" borderId="0"/>
    <xf numFmtId="37" fontId="6" fillId="0" borderId="0"/>
    <xf numFmtId="3" fontId="61" fillId="74" borderId="42" applyProtection="0"/>
    <xf numFmtId="0" fontId="62" fillId="0" borderId="0" applyNumberFormat="0" applyFill="0" applyBorder="0" applyAlignment="0" applyProtection="0"/>
    <xf numFmtId="0" fontId="72" fillId="0" borderId="22" applyNumberFormat="0" applyFill="0" applyAlignment="0" applyProtection="0"/>
    <xf numFmtId="0" fontId="73" fillId="8" borderId="23" applyNumberFormat="0" applyAlignment="0" applyProtection="0"/>
    <xf numFmtId="0" fontId="74" fillId="0" borderId="0" applyNumberFormat="0" applyFill="0" applyBorder="0" applyAlignment="0" applyProtection="0"/>
    <xf numFmtId="0" fontId="108" fillId="81" borderId="0"/>
    <xf numFmtId="0" fontId="75" fillId="0" borderId="0" applyNumberFormat="0" applyFill="0" applyBorder="0" applyAlignment="0" applyProtection="0"/>
    <xf numFmtId="0" fontId="76" fillId="0" borderId="25" applyNumberFormat="0" applyFill="0" applyAlignment="0" applyProtection="0"/>
    <xf numFmtId="0" fontId="77"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7" fillId="33" borderId="0" applyNumberFormat="0" applyBorder="0" applyAlignment="0" applyProtection="0"/>
    <xf numFmtId="43" fontId="4" fillId="0" borderId="0" applyFont="0" applyFill="0" applyBorder="0" applyAlignment="0" applyProtection="0"/>
    <xf numFmtId="0" fontId="18" fillId="0" borderId="0"/>
    <xf numFmtId="0" fontId="78" fillId="0" borderId="0"/>
    <xf numFmtId="43" fontId="18" fillId="0" borderId="0" applyFont="0" applyFill="0" applyBorder="0" applyAlignment="0" applyProtection="0"/>
    <xf numFmtId="9" fontId="18" fillId="0" borderId="0" applyFont="0" applyFill="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3" fillId="7" borderId="20" applyNumberFormat="0" applyAlignment="0" applyProtection="0"/>
    <xf numFmtId="0" fontId="83" fillId="7" borderId="20" applyNumberFormat="0" applyAlignment="0" applyProtection="0"/>
    <xf numFmtId="0" fontId="84" fillId="8" borderId="23" applyNumberFormat="0" applyAlignment="0" applyProtection="0"/>
    <xf numFmtId="0" fontId="84" fillId="8" borderId="23" applyNumberFormat="0" applyAlignment="0" applyProtection="0"/>
    <xf numFmtId="44" fontId="7" fillId="0" borderId="0" applyFont="0" applyFill="0" applyBorder="0" applyAlignment="0" applyProtection="0"/>
    <xf numFmtId="3" fontId="85"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186" fontId="85" fillId="0" borderId="0" applyFont="0" applyFill="0" applyBorder="0" applyAlignment="0" applyProtection="0"/>
    <xf numFmtId="0" fontId="85" fillId="0" borderId="0" applyFon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2" fontId="85" fillId="0" borderId="0" applyFont="0" applyFill="0" applyBorder="0" applyAlignment="0" applyProtection="0"/>
    <xf numFmtId="0" fontId="87" fillId="3" borderId="0" applyNumberFormat="0" applyBorder="0" applyAlignment="0" applyProtection="0"/>
    <xf numFmtId="0" fontId="87" fillId="3" borderId="0" applyNumberFormat="0" applyBorder="0" applyAlignment="0" applyProtection="0"/>
    <xf numFmtId="0" fontId="76" fillId="0" borderId="59" applyNumberFormat="0" applyFill="0" applyAlignment="0" applyProtection="0"/>
    <xf numFmtId="0" fontId="4" fillId="0" borderId="0"/>
    <xf numFmtId="0" fontId="88" fillId="0" borderId="17" applyNumberFormat="0" applyFill="0" applyAlignment="0" applyProtection="0"/>
    <xf numFmtId="0" fontId="89" fillId="0" borderId="18" applyNumberFormat="0" applyFill="0" applyAlignment="0" applyProtection="0"/>
    <xf numFmtId="0" fontId="90" fillId="6" borderId="20" applyNumberFormat="0" applyAlignment="0" applyProtection="0"/>
    <xf numFmtId="0" fontId="90" fillId="6" borderId="20" applyNumberFormat="0" applyAlignment="0" applyProtection="0"/>
    <xf numFmtId="0" fontId="91" fillId="0" borderId="22" applyNumberFormat="0" applyFill="0" applyAlignment="0" applyProtection="0"/>
    <xf numFmtId="0" fontId="91" fillId="0" borderId="22" applyNumberFormat="0" applyFill="0" applyAlignment="0" applyProtection="0"/>
    <xf numFmtId="0" fontId="92" fillId="5" borderId="0" applyNumberFormat="0" applyBorder="0" applyAlignment="0" applyProtection="0"/>
    <xf numFmtId="0" fontId="92" fillId="5" borderId="0" applyNumberFormat="0" applyBorder="0" applyAlignment="0" applyProtection="0"/>
    <xf numFmtId="0" fontId="69" fillId="6" borderId="20" applyNumberFormat="0" applyAlignment="0" applyProtection="0"/>
    <xf numFmtId="0" fontId="11" fillId="0" borderId="0"/>
    <xf numFmtId="0" fontId="80" fillId="0" borderId="0"/>
    <xf numFmtId="0" fontId="5" fillId="0" borderId="0"/>
    <xf numFmtId="0" fontId="80" fillId="9" borderId="24" applyNumberFormat="0" applyFont="0" applyAlignment="0" applyProtection="0"/>
    <xf numFmtId="0" fontId="93" fillId="7" borderId="21" applyNumberFormat="0" applyAlignment="0" applyProtection="0"/>
    <xf numFmtId="0" fontId="93" fillId="7" borderId="21" applyNumberFormat="0" applyAlignment="0" applyProtection="0"/>
    <xf numFmtId="0" fontId="4" fillId="0" borderId="0"/>
    <xf numFmtId="0" fontId="79" fillId="0" borderId="25" applyNumberFormat="0" applyFill="0" applyAlignment="0" applyProtection="0"/>
    <xf numFmtId="0" fontId="79" fillId="0" borderId="25"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7" fillId="0" borderId="0"/>
    <xf numFmtId="43" fontId="4" fillId="0" borderId="0" applyFont="0" applyFill="0" applyBorder="0" applyAlignment="0" applyProtection="0"/>
    <xf numFmtId="43" fontId="5" fillId="0" borderId="0" applyFont="0" applyFill="0" applyBorder="0" applyAlignment="0" applyProtection="0"/>
    <xf numFmtId="0" fontId="78" fillId="0" borderId="0"/>
    <xf numFmtId="0" fontId="7" fillId="0" borderId="0"/>
    <xf numFmtId="0" fontId="85" fillId="0" borderId="0" applyFont="0" applyFill="0" applyBorder="0" applyAlignment="0" applyProtection="0"/>
    <xf numFmtId="0" fontId="8" fillId="0" borderId="0"/>
    <xf numFmtId="0" fontId="74" fillId="0" borderId="0" applyNumberFormat="0" applyFill="0" applyBorder="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5" fillId="0" borderId="41"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 fillId="63" borderId="0" applyNumberFormat="0" applyBorder="0" applyAlignment="0" applyProtection="0"/>
    <xf numFmtId="0" fontId="110" fillId="80" borderId="58"/>
    <xf numFmtId="43"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8" fontId="12" fillId="0" borderId="45" applyFill="0" applyBorder="0" applyAlignment="0" applyProtection="0">
      <protection locked="0"/>
    </xf>
    <xf numFmtId="0" fontId="5" fillId="0" borderId="41" applyNumberFormat="0" applyFill="0" applyAlignment="0" applyProtection="0"/>
    <xf numFmtId="44" fontId="5" fillId="0" borderId="0" applyFont="0" applyFill="0" applyBorder="0" applyAlignment="0" applyProtection="0"/>
    <xf numFmtId="180" fontId="5" fillId="0" borderId="30">
      <alignment horizontal="justify" vertical="top" wrapText="1"/>
    </xf>
    <xf numFmtId="43" fontId="78" fillId="0" borderId="0" applyFont="0" applyFill="0" applyBorder="0" applyAlignment="0" applyProtection="0"/>
    <xf numFmtId="0" fontId="69" fillId="6" borderId="20" applyNumberFormat="0" applyAlignment="0" applyProtection="0"/>
    <xf numFmtId="0" fontId="4" fillId="0" borderId="0"/>
    <xf numFmtId="9" fontId="7" fillId="0" borderId="0" applyFont="0" applyFill="0" applyBorder="0" applyAlignment="0" applyProtection="0"/>
    <xf numFmtId="164" fontId="95" fillId="0" borderId="0" applyFont="0" applyAlignment="0" applyProtection="0"/>
    <xf numFmtId="43" fontId="7" fillId="0" borderId="0" applyFont="0" applyFill="0" applyBorder="0" applyAlignment="0" applyProtection="0"/>
    <xf numFmtId="0" fontId="7" fillId="0" borderId="0"/>
    <xf numFmtId="0" fontId="40" fillId="63" borderId="0" applyNumberFormat="0" applyBorder="0" applyAlignment="0" applyProtection="0"/>
    <xf numFmtId="0" fontId="106" fillId="0" borderId="0"/>
    <xf numFmtId="40" fontId="12" fillId="34" borderId="0">
      <alignment horizontal="right"/>
    </xf>
    <xf numFmtId="0" fontId="70" fillId="78" borderId="21" applyNumberFormat="0" applyAlignment="0" applyProtection="0"/>
    <xf numFmtId="3" fontId="85" fillId="0" borderId="0" applyFont="0" applyFill="0" applyBorder="0" applyAlignment="0" applyProtection="0"/>
    <xf numFmtId="0" fontId="70" fillId="78" borderId="21" applyNumberFormat="0" applyAlignment="0" applyProtection="0"/>
    <xf numFmtId="0" fontId="58" fillId="69" borderId="57" applyNumberFormat="0" applyAlignment="0" applyProtection="0"/>
    <xf numFmtId="0" fontId="40" fillId="9" borderId="24" applyNumberFormat="0" applyFont="0" applyAlignment="0" applyProtection="0"/>
    <xf numFmtId="0" fontId="40" fillId="9" borderId="24" applyNumberFormat="0" applyFont="0" applyAlignment="0" applyProtection="0"/>
    <xf numFmtId="0" fontId="40" fillId="71" borderId="56" applyNumberFormat="0" applyFont="0" applyAlignment="0" applyProtection="0"/>
    <xf numFmtId="3" fontId="85" fillId="0" borderId="0" applyFont="0" applyFill="0" applyBorder="0" applyAlignment="0" applyProtection="0"/>
    <xf numFmtId="0" fontId="116" fillId="5" borderId="0" applyNumberFormat="0" applyBorder="0" applyAlignment="0" applyProtection="0"/>
    <xf numFmtId="0" fontId="116" fillId="5" borderId="0" applyNumberFormat="0" applyBorder="0" applyAlignment="0" applyProtection="0"/>
    <xf numFmtId="0" fontId="85" fillId="0" borderId="0" applyFont="0" applyFill="0" applyBorder="0" applyAlignment="0" applyProtection="0"/>
    <xf numFmtId="43" fontId="80" fillId="0" borderId="0" applyFont="0" applyFill="0" applyBorder="0" applyAlignment="0" applyProtection="0"/>
    <xf numFmtId="0" fontId="115" fillId="0" borderId="55" applyNumberFormat="0" applyFill="0" applyAlignment="0" applyProtection="0"/>
    <xf numFmtId="0" fontId="115" fillId="0" borderId="55" applyNumberFormat="0" applyFill="0" applyAlignment="0" applyProtection="0"/>
    <xf numFmtId="3" fontId="85" fillId="0" borderId="0" applyFont="0" applyFill="0" applyBorder="0" applyAlignment="0" applyProtection="0"/>
    <xf numFmtId="43" fontId="18" fillId="0" borderId="0" applyFont="0" applyFill="0" applyBorder="0" applyAlignment="0" applyProtection="0"/>
    <xf numFmtId="180" fontId="5" fillId="0" borderId="62">
      <alignment horizontal="justify" vertical="top" wrapText="1"/>
    </xf>
    <xf numFmtId="0" fontId="85" fillId="0" borderId="0" applyFont="0" applyFill="0" applyBorder="0" applyAlignment="0" applyProtection="0"/>
    <xf numFmtId="10" fontId="6" fillId="36" borderId="47" applyNumberFormat="0" applyBorder="0" applyAlignment="0" applyProtection="0"/>
    <xf numFmtId="0" fontId="54" fillId="63" borderId="50" applyNumberFormat="0" applyAlignment="0" applyProtection="0"/>
    <xf numFmtId="0" fontId="105" fillId="0" borderId="0" applyNumberFormat="0" applyFill="0" applyBorder="0" applyAlignment="0" applyProtection="0">
      <alignment vertical="top"/>
      <protection locked="0"/>
    </xf>
    <xf numFmtId="0" fontId="98" fillId="0" borderId="0" applyNumberFormat="0" applyFill="0" applyBorder="0" applyAlignment="0">
      <protection locked="0"/>
    </xf>
    <xf numFmtId="0" fontId="105" fillId="0" borderId="0" applyNumberFormat="0" applyFill="0" applyBorder="0" applyAlignment="0" applyProtection="0">
      <alignment vertical="top"/>
      <protection locked="0"/>
    </xf>
    <xf numFmtId="0" fontId="40" fillId="64" borderId="0" applyNumberFormat="0" applyBorder="0" applyAlignment="0" applyProtection="0"/>
    <xf numFmtId="165" fontId="5" fillId="0" borderId="0">
      <protection locked="0"/>
    </xf>
    <xf numFmtId="0" fontId="27"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77" fillId="62" borderId="0" applyNumberFormat="0" applyBorder="0" applyAlignment="0" applyProtection="0"/>
    <xf numFmtId="0" fontId="112" fillId="0" borderId="52" applyNumberFormat="0" applyFill="0" applyAlignment="0" applyProtection="0"/>
    <xf numFmtId="0" fontId="98" fillId="0" borderId="0" applyNumberFormat="0" applyFill="0" applyBorder="0" applyAlignment="0">
      <protection locked="0"/>
    </xf>
    <xf numFmtId="0" fontId="112" fillId="0" borderId="52" applyNumberFormat="0" applyFill="0" applyAlignment="0" applyProtection="0"/>
    <xf numFmtId="0" fontId="51" fillId="0" borderId="0" applyNumberFormat="0" applyFill="0" applyBorder="0" applyAlignment="0" applyProtection="0"/>
    <xf numFmtId="38" fontId="6" fillId="35" borderId="0" applyNumberFormat="0" applyBorder="0" applyAlignment="0" applyProtection="0"/>
    <xf numFmtId="0" fontId="98" fillId="0" borderId="0" applyNumberFormat="0" applyFill="0" applyBorder="0" applyAlignment="0">
      <protection locked="0"/>
    </xf>
    <xf numFmtId="0" fontId="41" fillId="41" borderId="0" applyNumberFormat="0" applyBorder="0" applyAlignment="0" applyProtection="0"/>
    <xf numFmtId="0" fontId="77" fillId="43" borderId="0" applyNumberFormat="0" applyBorder="0" applyAlignment="0" applyProtection="0"/>
    <xf numFmtId="41" fontId="5" fillId="0" borderId="0"/>
    <xf numFmtId="2" fontId="5" fillId="0" borderId="0" applyFill="0" applyBorder="0" applyAlignment="0" applyProtection="0"/>
    <xf numFmtId="0" fontId="99" fillId="71" borderId="38" applyNumberFormat="0" applyFont="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1" fillId="67" borderId="0" applyNumberFormat="0" applyBorder="0" applyAlignment="0" applyProtection="0"/>
    <xf numFmtId="178" fontId="5" fillId="0" borderId="0" applyFill="0" applyBorder="0" applyAlignment="0" applyProtection="0"/>
    <xf numFmtId="0" fontId="106" fillId="0" borderId="51"/>
    <xf numFmtId="0" fontId="106" fillId="0" borderId="0"/>
    <xf numFmtId="0" fontId="40" fillId="71" borderId="56" applyNumberFormat="0" applyFont="0" applyAlignment="0" applyProtection="0"/>
    <xf numFmtId="0" fontId="85" fillId="0" borderId="0" applyFont="0" applyFill="0" applyBorder="0" applyAlignment="0" applyProtection="0"/>
    <xf numFmtId="5" fontId="5" fillId="0" borderId="0" applyFill="0" applyBorder="0" applyAlignment="0" applyProtection="0"/>
    <xf numFmtId="0" fontId="41" fillId="68" borderId="0" applyNumberFormat="0" applyBorder="0" applyAlignment="0" applyProtection="0"/>
    <xf numFmtId="3" fontId="85" fillId="0" borderId="0" applyFont="0" applyFill="0" applyBorder="0" applyAlignment="0" applyProtection="0"/>
    <xf numFmtId="0" fontId="77" fillId="77" borderId="0" applyNumberFormat="0" applyBorder="0" applyAlignment="0" applyProtection="0"/>
    <xf numFmtId="37" fontId="5" fillId="0" borderId="0" applyFill="0" applyBorder="0" applyAlignment="0" applyProtection="0"/>
    <xf numFmtId="0" fontId="77" fillId="26" borderId="0" applyNumberFormat="0" applyBorder="0" applyAlignment="0" applyProtection="0"/>
    <xf numFmtId="0" fontId="73" fillId="8" borderId="23" applyNumberFormat="0" applyAlignment="0" applyProtection="0"/>
    <xf numFmtId="0" fontId="73" fillId="8" borderId="23" applyNumberFormat="0" applyAlignment="0" applyProtection="0"/>
    <xf numFmtId="0" fontId="109" fillId="0" borderId="0"/>
    <xf numFmtId="0" fontId="111" fillId="78" borderId="20" applyNumberFormat="0" applyAlignment="0" applyProtection="0"/>
    <xf numFmtId="0" fontId="7" fillId="0" borderId="0"/>
    <xf numFmtId="0" fontId="5" fillId="0" borderId="0"/>
    <xf numFmtId="9"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2" fontId="5" fillId="0" borderId="0" applyFill="0" applyBorder="0" applyProtection="0">
      <alignment horizontal="right"/>
    </xf>
    <xf numFmtId="14" fontId="100" fillId="75" borderId="43" applyProtection="0">
      <alignment horizontal="right"/>
    </xf>
    <xf numFmtId="0" fontId="100" fillId="0" borderId="0" applyNumberFormat="0" applyFill="0" applyBorder="0" applyProtection="0">
      <alignment horizontal="left"/>
    </xf>
    <xf numFmtId="38" fontId="6" fillId="35" borderId="0" applyNumberFormat="0" applyBorder="0" applyAlignment="0" applyProtection="0"/>
    <xf numFmtId="0" fontId="85" fillId="0" borderId="41" applyNumberFormat="0" applyFont="0" applyFill="0" applyAlignment="0" applyProtection="0"/>
    <xf numFmtId="0" fontId="4" fillId="62" borderId="0" applyNumberFormat="0" applyBorder="0" applyAlignment="0" applyProtection="0"/>
    <xf numFmtId="0" fontId="66" fillId="62" borderId="0" applyNumberFormat="0" applyBorder="0" applyAlignment="0" applyProtection="0"/>
    <xf numFmtId="0" fontId="4" fillId="0" borderId="0"/>
    <xf numFmtId="0" fontId="114" fillId="0" borderId="54" applyNumberFormat="0" applyFill="0" applyAlignment="0" applyProtection="0"/>
    <xf numFmtId="0" fontId="5" fillId="0" borderId="0"/>
    <xf numFmtId="41" fontId="99" fillId="0" borderId="0"/>
    <xf numFmtId="9" fontId="101" fillId="0" borderId="0" applyFont="0" applyFill="0" applyBorder="0" applyAlignment="0" applyProtection="0"/>
    <xf numFmtId="4" fontId="101" fillId="0" borderId="0" applyFont="0" applyFill="0" applyBorder="0" applyAlignment="0" applyProtection="0"/>
    <xf numFmtId="9" fontId="101" fillId="0" borderId="0" applyFont="0" applyFill="0" applyBorder="0" applyAlignment="0" applyProtection="0"/>
    <xf numFmtId="4" fontId="101" fillId="0" borderId="0" applyFont="0" applyFill="0" applyBorder="0" applyAlignment="0" applyProtection="0"/>
    <xf numFmtId="41" fontId="5" fillId="0" borderId="0"/>
    <xf numFmtId="41" fontId="5" fillId="0" borderId="0"/>
    <xf numFmtId="0" fontId="77" fillId="62" borderId="0" applyNumberFormat="0" applyBorder="0" applyAlignment="0" applyProtection="0"/>
    <xf numFmtId="187" fontId="5" fillId="0" borderId="0" applyFont="0" applyFill="0" applyBorder="0" applyAlignment="0" applyProtection="0"/>
    <xf numFmtId="4" fontId="101" fillId="0" borderId="0" applyFont="0" applyFill="0" applyBorder="0" applyAlignment="0" applyProtection="0"/>
    <xf numFmtId="41" fontId="99" fillId="0" borderId="0"/>
    <xf numFmtId="9" fontId="101" fillId="0" borderId="0" applyFont="0" applyFill="0" applyBorder="0" applyAlignment="0" applyProtection="0"/>
    <xf numFmtId="188" fontId="5" fillId="0" borderId="0"/>
    <xf numFmtId="0" fontId="5" fillId="0" borderId="0"/>
    <xf numFmtId="0" fontId="113" fillId="0" borderId="53" applyNumberFormat="0" applyFill="0" applyAlignment="0" applyProtection="0"/>
    <xf numFmtId="0" fontId="69" fillId="37" borderId="20" applyNumberFormat="0" applyAlignment="0" applyProtection="0"/>
    <xf numFmtId="0" fontId="41" fillId="66" borderId="0" applyNumberFormat="0" applyBorder="0" applyAlignment="0" applyProtection="0"/>
    <xf numFmtId="0" fontId="4" fillId="37" borderId="0" applyNumberFormat="0" applyBorder="0" applyAlignment="0" applyProtection="0"/>
    <xf numFmtId="0" fontId="41" fillId="42" borderId="0" applyNumberFormat="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9" fillId="37" borderId="20" applyNumberFormat="0" applyAlignment="0" applyProtection="0"/>
    <xf numFmtId="0" fontId="77" fillId="43" borderId="0" applyNumberFormat="0" applyBorder="0" applyAlignment="0" applyProtection="0"/>
    <xf numFmtId="0" fontId="77" fillId="76" borderId="0" applyNumberFormat="0" applyBorder="0" applyAlignment="0" applyProtection="0"/>
    <xf numFmtId="165" fontId="5" fillId="0" borderId="0">
      <protection locked="0"/>
    </xf>
    <xf numFmtId="0" fontId="107" fillId="79" borderId="51"/>
    <xf numFmtId="0" fontId="4" fillId="71" borderId="0" applyNumberFormat="0" applyBorder="0" applyAlignment="0" applyProtection="0"/>
    <xf numFmtId="0" fontId="114" fillId="0" borderId="54" applyNumberFormat="0" applyFill="0" applyAlignment="0" applyProtection="0"/>
    <xf numFmtId="0" fontId="40" fillId="48" borderId="0" applyNumberFormat="0" applyBorder="0" applyAlignment="0" applyProtection="0"/>
    <xf numFmtId="0" fontId="66" fillId="62" borderId="0" applyNumberFormat="0" applyBorder="0" applyAlignment="0" applyProtection="0"/>
    <xf numFmtId="0" fontId="113" fillId="0" borderId="53" applyNumberFormat="0" applyFill="0" applyAlignment="0" applyProtection="0"/>
    <xf numFmtId="0" fontId="4" fillId="0" borderId="0"/>
    <xf numFmtId="0" fontId="80" fillId="0" borderId="0"/>
    <xf numFmtId="0" fontId="18" fillId="0" borderId="0"/>
    <xf numFmtId="0" fontId="45" fillId="0" borderId="0"/>
    <xf numFmtId="12" fontId="27" fillId="72" borderId="44">
      <alignment horizontal="left"/>
    </xf>
    <xf numFmtId="9" fontId="102" fillId="0" borderId="0"/>
    <xf numFmtId="4" fontId="30" fillId="38" borderId="15" applyNumberFormat="0" applyProtection="0">
      <alignment vertical="center"/>
    </xf>
    <xf numFmtId="4" fontId="12" fillId="50" borderId="0" applyNumberFormat="0" applyProtection="0">
      <alignment horizontal="left" vertical="center" indent="1"/>
    </xf>
    <xf numFmtId="43" fontId="7" fillId="0" borderId="0" applyFont="0" applyFill="0" applyBorder="0" applyAlignment="0" applyProtection="0"/>
    <xf numFmtId="0" fontId="4" fillId="62" borderId="0" applyNumberFormat="0" applyBorder="0" applyAlignment="0" applyProtection="0"/>
    <xf numFmtId="0" fontId="40" fillId="41" borderId="0" applyNumberFormat="0" applyBorder="0" applyAlignment="0" applyProtection="0"/>
    <xf numFmtId="37" fontId="5" fillId="0" borderId="0" applyFill="0" applyBorder="0" applyAlignment="0" applyProtection="0"/>
    <xf numFmtId="10" fontId="6" fillId="36" borderId="71"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4" fontId="103" fillId="0" borderId="0" applyNumberFormat="0" applyProtection="0">
      <alignment horizontal="left" vertical="center" indent="1"/>
    </xf>
    <xf numFmtId="10" fontId="6" fillId="36" borderId="47" applyNumberFormat="0" applyBorder="0" applyAlignment="0" applyProtection="0"/>
    <xf numFmtId="165" fontId="5" fillId="0" borderId="0">
      <protection locked="0"/>
    </xf>
    <xf numFmtId="0" fontId="77" fillId="42" borderId="0" applyNumberFormat="0" applyBorder="0" applyAlignment="0" applyProtection="0"/>
    <xf numFmtId="0" fontId="4" fillId="41" borderId="0" applyNumberFormat="0" applyBorder="0" applyAlignment="0" applyProtection="0"/>
    <xf numFmtId="0" fontId="40" fillId="59" borderId="0" applyNumberFormat="0" applyBorder="0" applyAlignment="0" applyProtection="0"/>
    <xf numFmtId="0" fontId="30" fillId="34" borderId="0">
      <alignment horizontal="left"/>
    </xf>
    <xf numFmtId="0" fontId="77" fillId="40" borderId="0" applyNumberFormat="0" applyBorder="0" applyAlignment="0" applyProtection="0"/>
    <xf numFmtId="0" fontId="77" fillId="45" borderId="0" applyNumberFormat="0" applyBorder="0" applyAlignment="0" applyProtection="0"/>
    <xf numFmtId="0" fontId="4" fillId="71" borderId="0" applyNumberFormat="0" applyBorder="0" applyAlignment="0" applyProtection="0"/>
    <xf numFmtId="165" fontId="5" fillId="0" borderId="0">
      <protection locked="0"/>
    </xf>
    <xf numFmtId="187" fontId="5" fillId="0" borderId="0" applyFont="0" applyFill="0" applyBorder="0" applyAlignment="0" applyProtection="0"/>
    <xf numFmtId="0" fontId="4" fillId="40" borderId="0" applyNumberFormat="0" applyBorder="0" applyAlignment="0" applyProtection="0"/>
    <xf numFmtId="0" fontId="44" fillId="70" borderId="32" applyNumberFormat="0" applyAlignment="0" applyProtection="0"/>
    <xf numFmtId="0" fontId="76" fillId="0" borderId="59" applyNumberFormat="0" applyFill="0" applyAlignment="0" applyProtection="0"/>
    <xf numFmtId="0" fontId="4" fillId="63" borderId="0" applyNumberFormat="0" applyBorder="0" applyAlignment="0" applyProtection="0"/>
    <xf numFmtId="0" fontId="41" fillId="46" borderId="0" applyNumberFormat="0" applyBorder="0" applyAlignment="0" applyProtection="0"/>
    <xf numFmtId="190" fontId="104" fillId="0" borderId="0"/>
    <xf numFmtId="0" fontId="77" fillId="77" borderId="0" applyNumberFormat="0" applyBorder="0" applyAlignment="0" applyProtection="0"/>
    <xf numFmtId="0" fontId="77" fillId="41" borderId="0" applyNumberFormat="0" applyBorder="0" applyAlignment="0" applyProtection="0"/>
    <xf numFmtId="0" fontId="77" fillId="43" borderId="0" applyNumberFormat="0" applyBorder="0" applyAlignment="0" applyProtection="0"/>
    <xf numFmtId="4" fontId="34" fillId="0" borderId="0" applyNumberFormat="0" applyProtection="0">
      <alignment horizontal="left" vertical="center" indent="1"/>
    </xf>
    <xf numFmtId="0" fontId="27" fillId="0" borderId="0" applyNumberFormat="0" applyFill="0" applyBorder="0" applyAlignment="0" applyProtection="0"/>
    <xf numFmtId="38" fontId="5" fillId="0" borderId="0">
      <alignment horizontal="left" wrapText="1"/>
    </xf>
    <xf numFmtId="0" fontId="4" fillId="16" borderId="0" applyNumberFormat="0" applyBorder="0" applyAlignment="0" applyProtection="0"/>
    <xf numFmtId="0" fontId="42" fillId="40" borderId="0" applyNumberFormat="0" applyBorder="0" applyAlignment="0" applyProtection="0"/>
    <xf numFmtId="0" fontId="40" fillId="6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77" fillId="43" borderId="0" applyNumberFormat="0" applyBorder="0" applyAlignment="0" applyProtection="0"/>
    <xf numFmtId="0" fontId="107" fillId="0" borderId="60"/>
    <xf numFmtId="0" fontId="4" fillId="71" borderId="0" applyNumberFormat="0" applyBorder="0" applyAlignment="0" applyProtection="0"/>
    <xf numFmtId="3" fontId="85" fillId="0" borderId="0" applyFont="0" applyFill="0" applyBorder="0" applyAlignment="0" applyProtection="0"/>
    <xf numFmtId="0" fontId="107" fillId="0" borderId="51"/>
    <xf numFmtId="0" fontId="4" fillId="27" borderId="0" applyNumberFormat="0" applyBorder="0" applyAlignment="0" applyProtection="0"/>
    <xf numFmtId="165" fontId="5" fillId="0" borderId="0">
      <protection locked="0"/>
    </xf>
    <xf numFmtId="5" fontId="5" fillId="0" borderId="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4" fontId="12" fillId="0" borderId="15" applyNumberFormat="0" applyProtection="0">
      <alignment horizontal="right" vertical="center"/>
    </xf>
    <xf numFmtId="0" fontId="4" fillId="71" borderId="0" applyNumberFormat="0" applyBorder="0" applyAlignment="0" applyProtection="0"/>
    <xf numFmtId="0" fontId="4" fillId="62"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10" fontId="6" fillId="36" borderId="47" applyNumberFormat="0" applyBorder="0" applyAlignment="0" applyProtection="0"/>
    <xf numFmtId="0" fontId="85" fillId="0" borderId="0" applyFont="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62" borderId="0" applyNumberFormat="0" applyBorder="0" applyAlignment="0" applyProtection="0"/>
    <xf numFmtId="0" fontId="40" fillId="64" borderId="0" applyNumberFormat="0" applyBorder="0" applyAlignment="0" applyProtection="0"/>
    <xf numFmtId="5" fontId="5" fillId="0" borderId="0" applyFill="0" applyBorder="0" applyAlignment="0" applyProtection="0"/>
    <xf numFmtId="0" fontId="41" fillId="48" borderId="0" applyNumberFormat="0" applyBorder="0" applyAlignment="0" applyProtection="0"/>
    <xf numFmtId="0" fontId="118" fillId="0" borderId="0"/>
    <xf numFmtId="0" fontId="4" fillId="71" borderId="0" applyNumberFormat="0" applyBorder="0" applyAlignment="0" applyProtection="0"/>
    <xf numFmtId="0" fontId="67" fillId="61" borderId="0" applyNumberFormat="0" applyBorder="0" applyAlignment="0" applyProtection="0"/>
    <xf numFmtId="0" fontId="8" fillId="0" borderId="0"/>
    <xf numFmtId="0" fontId="27" fillId="0" borderId="0" applyNumberFormat="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0" fontId="4" fillId="71" borderId="0" applyNumberFormat="0" applyBorder="0" applyAlignment="0" applyProtection="0"/>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40"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0" fontId="4" fillId="41" borderId="0" applyNumberFormat="0" applyBorder="0" applyAlignment="0" applyProtection="0"/>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37" borderId="0" applyNumberFormat="0" applyBorder="0" applyAlignment="0" applyProtection="0"/>
    <xf numFmtId="180" fontId="5" fillId="0" borderId="30">
      <alignment horizontal="justify" vertical="top" wrapText="1"/>
    </xf>
    <xf numFmtId="0" fontId="77" fillId="41" borderId="0" applyNumberFormat="0" applyBorder="0" applyAlignment="0" applyProtection="0"/>
    <xf numFmtId="0" fontId="40" fillId="43" borderId="0" applyNumberFormat="0" applyBorder="0" applyAlignment="0" applyProtection="0"/>
    <xf numFmtId="0" fontId="120" fillId="0" borderId="0" applyNumberFormat="0" applyFill="0" applyBorder="0" applyAlignment="0" applyProtection="0"/>
    <xf numFmtId="0" fontId="7" fillId="0" borderId="0"/>
    <xf numFmtId="0" fontId="77" fillId="45" borderId="0" applyNumberFormat="0" applyBorder="0" applyAlignment="0" applyProtection="0"/>
    <xf numFmtId="0" fontId="4" fillId="64" borderId="0" applyNumberFormat="0" applyBorder="0" applyAlignment="0" applyProtection="0"/>
    <xf numFmtId="4" fontId="12" fillId="50" borderId="0" applyNumberFormat="0" applyProtection="0">
      <alignment horizontal="left" indent="1"/>
    </xf>
    <xf numFmtId="0" fontId="4" fillId="64" borderId="0" applyNumberFormat="0" applyBorder="0" applyAlignment="0" applyProtection="0"/>
    <xf numFmtId="4" fontId="12" fillId="50" borderId="0" applyNumberFormat="0" applyProtection="0">
      <alignment horizontal="left" indent="1"/>
    </xf>
    <xf numFmtId="4" fontId="12" fillId="50" borderId="0" applyNumberFormat="0" applyProtection="0">
      <alignment horizontal="left" indent="1"/>
    </xf>
    <xf numFmtId="4" fontId="30" fillId="39" borderId="15" applyNumberFormat="0" applyProtection="0"/>
    <xf numFmtId="4" fontId="118" fillId="0" borderId="0" applyFont="0" applyFill="0" applyBorder="0" applyAlignment="0" applyProtection="0"/>
    <xf numFmtId="4" fontId="30" fillId="38" borderId="15" applyNumberFormat="0" applyProtection="0">
      <alignment horizontal="left" vertical="center" indent="1"/>
    </xf>
    <xf numFmtId="4" fontId="12" fillId="50" borderId="0" applyNumberFormat="0" applyProtection="0">
      <alignment horizontal="left" indent="1"/>
    </xf>
    <xf numFmtId="43" fontId="7" fillId="0" borderId="0" applyFont="0" applyFill="0" applyBorder="0" applyAlignment="0" applyProtection="0"/>
    <xf numFmtId="0" fontId="111" fillId="78" borderId="20" applyNumberFormat="0" applyAlignment="0" applyProtection="0"/>
    <xf numFmtId="0" fontId="77" fillId="77" borderId="0" applyNumberFormat="0" applyBorder="0" applyAlignment="0" applyProtection="0"/>
    <xf numFmtId="0" fontId="118"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38" fontId="6" fillId="35" borderId="0" applyNumberFormat="0" applyBorder="0" applyAlignment="0" applyProtection="0"/>
    <xf numFmtId="38" fontId="6" fillId="35" borderId="0" applyNumberFormat="0" applyBorder="0" applyAlignment="0" applyProtection="0"/>
    <xf numFmtId="3" fontId="118" fillId="0" borderId="0" applyFont="0" applyFill="0" applyBorder="0" applyAlignment="0" applyProtection="0"/>
    <xf numFmtId="38" fontId="12" fillId="0" borderId="45" applyFill="0" applyBorder="0" applyAlignment="0" applyProtection="0">
      <protection locked="0"/>
    </xf>
    <xf numFmtId="0" fontId="7" fillId="0" borderId="0" applyFill="0" applyBorder="0" applyProtection="0"/>
    <xf numFmtId="0" fontId="51" fillId="0" borderId="0" applyNumberFormat="0" applyFill="0" applyBorder="0" applyAlignment="0" applyProtection="0"/>
    <xf numFmtId="9" fontId="7" fillId="0" borderId="0" applyFont="0" applyFill="0" applyBorder="0" applyAlignment="0" applyProtection="0"/>
    <xf numFmtId="0" fontId="73" fillId="8" borderId="23" applyNumberFormat="0" applyAlignment="0" applyProtection="0"/>
    <xf numFmtId="0" fontId="4" fillId="64"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4" fontId="51" fillId="0" borderId="0" applyNumberFormat="0" applyProtection="0">
      <alignment horizontal="left" vertical="center"/>
    </xf>
    <xf numFmtId="0" fontId="67" fillId="61" borderId="0" applyNumberFormat="0" applyBorder="0" applyAlignment="0" applyProtection="0"/>
    <xf numFmtId="0" fontId="4" fillId="16" borderId="0" applyNumberFormat="0" applyBorder="0" applyAlignment="0" applyProtection="0"/>
    <xf numFmtId="2" fontId="5" fillId="0" borderId="0" applyFill="0" applyBorder="0" applyAlignment="0" applyProtection="0"/>
    <xf numFmtId="0" fontId="12" fillId="39" borderId="15" applyNumberFormat="0" applyProtection="0">
      <alignment horizontal="center" vertical="top"/>
    </xf>
    <xf numFmtId="2" fontId="5" fillId="0" borderId="0" applyFill="0" applyBorder="0" applyAlignment="0" applyProtection="0"/>
    <xf numFmtId="0" fontId="98" fillId="0" borderId="0" applyNumberFormat="0" applyFill="0" applyBorder="0" applyAlignment="0">
      <protection locked="0"/>
    </xf>
    <xf numFmtId="4" fontId="12" fillId="34" borderId="46" applyNumberFormat="0" applyProtection="0">
      <alignment horizontal="right" vertical="center"/>
    </xf>
    <xf numFmtId="0" fontId="27" fillId="0" borderId="0" applyNumberFormat="0" applyFill="0" applyBorder="0" applyAlignment="0" applyProtection="0"/>
    <xf numFmtId="178" fontId="5" fillId="0" borderId="0" applyFill="0" applyBorder="0" applyAlignment="0" applyProtection="0"/>
    <xf numFmtId="165" fontId="5" fillId="0" borderId="0">
      <protection locked="0"/>
    </xf>
    <xf numFmtId="0" fontId="22" fillId="0" borderId="0"/>
    <xf numFmtId="0" fontId="4" fillId="16" borderId="0" applyNumberFormat="0" applyBorder="0" applyAlignment="0" applyProtection="0"/>
    <xf numFmtId="38" fontId="5" fillId="0" borderId="0">
      <alignment horizontal="left" wrapText="1"/>
    </xf>
    <xf numFmtId="0" fontId="77" fillId="40" borderId="0" applyNumberFormat="0" applyBorder="0" applyAlignment="0" applyProtection="0"/>
    <xf numFmtId="0" fontId="4" fillId="27" borderId="0" applyNumberFormat="0" applyBorder="0" applyAlignment="0" applyProtection="0"/>
    <xf numFmtId="37" fontId="5" fillId="0" borderId="0" applyFill="0" applyBorder="0" applyAlignment="0" applyProtection="0"/>
    <xf numFmtId="0" fontId="106" fillId="0" borderId="51"/>
    <xf numFmtId="0" fontId="4" fillId="40" borderId="0" applyNumberFormat="0" applyBorder="0" applyAlignment="0" applyProtection="0"/>
    <xf numFmtId="0" fontId="4" fillId="71" borderId="0" applyNumberFormat="0" applyBorder="0" applyAlignment="0" applyProtection="0"/>
    <xf numFmtId="0" fontId="22" fillId="0" borderId="0"/>
    <xf numFmtId="0" fontId="4" fillId="27" borderId="0" applyNumberFormat="0" applyBorder="0" applyAlignment="0" applyProtection="0"/>
    <xf numFmtId="0" fontId="98" fillId="0" borderId="0" applyNumberFormat="0" applyFill="0" applyBorder="0" applyAlignment="0">
      <protection locked="0"/>
    </xf>
    <xf numFmtId="0" fontId="4" fillId="37" borderId="0" applyNumberFormat="0" applyBorder="0" applyAlignment="0" applyProtection="0"/>
    <xf numFmtId="0" fontId="40" fillId="9" borderId="24" applyNumberFormat="0" applyFont="0" applyAlignment="0" applyProtection="0"/>
    <xf numFmtId="0" fontId="41" fillId="45"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1" fillId="66" borderId="0" applyNumberFormat="0" applyBorder="0" applyAlignment="0" applyProtection="0"/>
    <xf numFmtId="0" fontId="8" fillId="0" borderId="0"/>
    <xf numFmtId="186" fontId="118" fillId="0" borderId="0" applyFont="0" applyFill="0" applyBorder="0" applyAlignment="0" applyProtection="0"/>
    <xf numFmtId="4" fontId="30" fillId="39" borderId="12" applyNumberFormat="0" applyProtection="0">
      <alignment vertical="center"/>
    </xf>
    <xf numFmtId="0" fontId="118" fillId="0" borderId="41" applyNumberFormat="0" applyFont="0" applyFill="0" applyAlignment="0" applyProtection="0"/>
    <xf numFmtId="188" fontId="5" fillId="0" borderId="0"/>
    <xf numFmtId="0" fontId="77" fillId="62" borderId="0" applyNumberFormat="0" applyBorder="0" applyAlignment="0" applyProtection="0"/>
    <xf numFmtId="0" fontId="77" fillId="62" borderId="0" applyNumberFormat="0" applyBorder="0" applyAlignment="0" applyProtection="0"/>
    <xf numFmtId="188" fontId="5" fillId="0" borderId="0"/>
    <xf numFmtId="38" fontId="12" fillId="0" borderId="45" applyFill="0" applyBorder="0" applyAlignment="0" applyProtection="0">
      <protection locked="0"/>
    </xf>
    <xf numFmtId="37" fontId="5" fillId="0" borderId="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0" fontId="98" fillId="0" borderId="0" applyNumberFormat="0" applyFill="0" applyBorder="0" applyAlignment="0">
      <protection locked="0"/>
    </xf>
    <xf numFmtId="38" fontId="12" fillId="0" borderId="45" applyFill="0" applyBorder="0" applyAlignment="0" applyProtection="0">
      <protection locked="0"/>
    </xf>
    <xf numFmtId="0" fontId="43" fillId="69" borderId="50" applyNumberFormat="0" applyAlignment="0" applyProtection="0"/>
    <xf numFmtId="10" fontId="6" fillId="36" borderId="47" applyNumberFormat="0" applyBorder="0" applyAlignment="0" applyProtection="0"/>
    <xf numFmtId="0" fontId="5" fillId="0" borderId="0"/>
    <xf numFmtId="0" fontId="5" fillId="0" borderId="0"/>
    <xf numFmtId="0" fontId="85" fillId="0" borderId="0" applyFont="0" applyFill="0" applyBorder="0" applyAlignment="0" applyProtection="0"/>
    <xf numFmtId="0" fontId="4" fillId="62" borderId="0" applyNumberFormat="0" applyBorder="0" applyAlignment="0" applyProtection="0"/>
    <xf numFmtId="0" fontId="77" fillId="62" borderId="0" applyNumberFormat="0" applyBorder="0" applyAlignment="0" applyProtection="0"/>
    <xf numFmtId="3" fontId="85" fillId="0" borderId="0" applyFont="0" applyFill="0" applyBorder="0" applyAlignment="0" applyProtection="0"/>
    <xf numFmtId="10" fontId="6" fillId="36" borderId="47" applyNumberFormat="0" applyBorder="0" applyAlignment="0" applyProtection="0"/>
    <xf numFmtId="38" fontId="12" fillId="0" borderId="45" applyFill="0" applyBorder="0" applyAlignment="0" applyProtection="0">
      <protection locked="0"/>
    </xf>
    <xf numFmtId="2" fontId="5" fillId="0" borderId="0" applyFill="0" applyBorder="0" applyAlignment="0" applyProtection="0"/>
    <xf numFmtId="0" fontId="4" fillId="63" borderId="0" applyNumberFormat="0" applyBorder="0" applyAlignment="0" applyProtection="0"/>
    <xf numFmtId="4" fontId="30" fillId="39" borderId="63" applyNumberFormat="0" applyProtection="0"/>
    <xf numFmtId="0" fontId="74" fillId="0" borderId="0" applyNumberFormat="0" applyFill="0" applyBorder="0" applyAlignment="0" applyProtection="0"/>
    <xf numFmtId="0" fontId="4" fillId="37" borderId="0" applyNumberFormat="0" applyBorder="0" applyAlignment="0" applyProtection="0"/>
    <xf numFmtId="165" fontId="5" fillId="0" borderId="0">
      <protection locked="0"/>
    </xf>
    <xf numFmtId="0" fontId="5" fillId="0" borderId="0"/>
    <xf numFmtId="0" fontId="111" fillId="78" borderId="20" applyNumberFormat="0" applyAlignment="0" applyProtection="0"/>
    <xf numFmtId="0" fontId="43" fillId="69" borderId="50" applyNumberFormat="0" applyAlignment="0" applyProtection="0"/>
    <xf numFmtId="0" fontId="67" fillId="61"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41" borderId="0" applyNumberFormat="0" applyBorder="0" applyAlignment="0" applyProtection="0"/>
    <xf numFmtId="0" fontId="77" fillId="62" borderId="0" applyNumberFormat="0" applyBorder="0" applyAlignment="0" applyProtection="0"/>
    <xf numFmtId="0" fontId="77" fillId="40"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4" fontId="12" fillId="0" borderId="63" applyNumberFormat="0" applyProtection="0">
      <alignment horizontal="left" vertical="center" indent="1"/>
    </xf>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5" fillId="0" borderId="41" applyNumberFormat="0" applyFill="0" applyAlignment="0" applyProtection="0"/>
    <xf numFmtId="38" fontId="5" fillId="0" borderId="0">
      <alignment horizontal="left" wrapText="1"/>
    </xf>
    <xf numFmtId="180" fontId="5" fillId="0" borderId="30">
      <alignment horizontal="justify" vertical="top" wrapText="1"/>
    </xf>
    <xf numFmtId="0" fontId="5" fillId="0" borderId="0"/>
    <xf numFmtId="0" fontId="5" fillId="0" borderId="41" applyNumberFormat="0" applyFill="0" applyAlignment="0" applyProtection="0"/>
    <xf numFmtId="38" fontId="5" fillId="0" borderId="0">
      <alignment horizontal="left" wrapText="1"/>
    </xf>
    <xf numFmtId="4" fontId="12" fillId="0" borderId="63" applyNumberFormat="0" applyProtection="0">
      <alignment horizontal="right" vertical="center"/>
    </xf>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0" fontId="27" fillId="0" borderId="0" applyNumberFormat="0" applyFill="0" applyBorder="0" applyAlignment="0" applyProtection="0"/>
    <xf numFmtId="0" fontId="51" fillId="0" borderId="0" applyNumberFormat="0" applyFill="0" applyBorder="0" applyAlignment="0" applyProtection="0"/>
    <xf numFmtId="165" fontId="5" fillId="0" borderId="0">
      <protection locked="0"/>
    </xf>
    <xf numFmtId="9" fontId="4" fillId="0" borderId="0" applyFont="0" applyFill="0" applyBorder="0" applyAlignment="0" applyProtection="0"/>
    <xf numFmtId="0" fontId="5" fillId="0" borderId="41" applyNumberFormat="0" applyFill="0" applyAlignment="0" applyProtection="0"/>
    <xf numFmtId="38" fontId="5" fillId="0" borderId="0">
      <alignment horizontal="left" wrapText="1"/>
    </xf>
    <xf numFmtId="4" fontId="30" fillId="38" borderId="63" applyNumberFormat="0" applyProtection="0">
      <alignment horizontal="left" vertical="center" indent="1"/>
    </xf>
    <xf numFmtId="165" fontId="5" fillId="0" borderId="0">
      <protection locked="0"/>
    </xf>
    <xf numFmtId="165" fontId="5" fillId="0" borderId="0">
      <protection locked="0"/>
    </xf>
    <xf numFmtId="0" fontId="27" fillId="0" borderId="0" applyNumberFormat="0" applyFill="0" applyBorder="0" applyAlignment="0" applyProtection="0"/>
    <xf numFmtId="0" fontId="51" fillId="0" borderId="0" applyNumberFormat="0" applyFill="0" applyBorder="0" applyAlignment="0" applyProtection="0"/>
    <xf numFmtId="0" fontId="58" fillId="69" borderId="75" applyNumberFormat="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27" fillId="0" borderId="0" applyNumberFormat="0" applyFill="0" applyBorder="0" applyAlignment="0" applyProtection="0"/>
    <xf numFmtId="0" fontId="51" fillId="0" borderId="0" applyNumberFormat="0" applyFill="0" applyBorder="0" applyAlignment="0" applyProtection="0"/>
    <xf numFmtId="4" fontId="12" fillId="0" borderId="49" applyNumberFormat="0" applyProtection="0">
      <alignment horizontal="left" vertical="center" indent="1"/>
    </xf>
    <xf numFmtId="0" fontId="5" fillId="0" borderId="41" applyNumberFormat="0" applyFill="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0"/>
    <xf numFmtId="0" fontId="5" fillId="0" borderId="41" applyNumberFormat="0" applyFill="0" applyAlignment="0" applyProtection="0"/>
    <xf numFmtId="0" fontId="5" fillId="0" borderId="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4" fontId="12" fillId="0" borderId="63" applyNumberFormat="0" applyProtection="0">
      <alignment horizontal="left" vertical="center" indent="1"/>
    </xf>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9" fontId="4" fillId="0" borderId="0" applyFont="0" applyFill="0" applyBorder="0" applyAlignment="0" applyProtection="0"/>
    <xf numFmtId="0" fontId="5" fillId="0" borderId="41" applyNumberFormat="0" applyFill="0" applyAlignment="0" applyProtection="0"/>
    <xf numFmtId="0" fontId="12" fillId="39" borderId="63" applyNumberFormat="0" applyProtection="0">
      <alignment horizontal="left" vertical="top"/>
    </xf>
    <xf numFmtId="4" fontId="30" fillId="37" borderId="63" applyNumberFormat="0" applyProtection="0">
      <alignment vertical="center"/>
    </xf>
    <xf numFmtId="0" fontId="12" fillId="39" borderId="49" applyNumberFormat="0" applyProtection="0">
      <alignment horizontal="left" vertical="top"/>
    </xf>
    <xf numFmtId="4" fontId="12" fillId="0" borderId="49" applyNumberFormat="0" applyProtection="0">
      <alignment horizontal="left" vertical="center" indent="1"/>
    </xf>
    <xf numFmtId="4" fontId="12" fillId="0" borderId="49" applyNumberFormat="0" applyProtection="0">
      <alignment horizontal="right" vertical="center"/>
    </xf>
    <xf numFmtId="4" fontId="30" fillId="39" borderId="49" applyNumberFormat="0" applyProtection="0"/>
    <xf numFmtId="4" fontId="30" fillId="38" borderId="49" applyNumberFormat="0" applyProtection="0">
      <alignment horizontal="left" vertical="center" indent="1"/>
    </xf>
    <xf numFmtId="4" fontId="30" fillId="37" borderId="49" applyNumberFormat="0" applyProtection="0">
      <alignment vertical="center"/>
    </xf>
    <xf numFmtId="0" fontId="12" fillId="39" borderId="63" applyNumberFormat="0" applyProtection="0">
      <alignment horizontal="left" vertical="top"/>
    </xf>
    <xf numFmtId="0" fontId="27" fillId="0" borderId="0" applyNumberFormat="0" applyFill="0" applyBorder="0" applyAlignment="0" applyProtection="0"/>
    <xf numFmtId="0" fontId="4" fillId="0" borderId="0"/>
    <xf numFmtId="9" fontId="4" fillId="0" borderId="0" applyFont="0" applyFill="0" applyBorder="0" applyAlignment="0" applyProtection="0"/>
    <xf numFmtId="0" fontId="5" fillId="0" borderId="0"/>
    <xf numFmtId="3" fontId="85" fillId="0" borderId="0" applyFont="0" applyFill="0" applyBorder="0" applyAlignment="0" applyProtection="0"/>
    <xf numFmtId="0" fontId="85" fillId="0" borderId="0" applyFont="0" applyFill="0" applyBorder="0" applyAlignment="0" applyProtection="0"/>
    <xf numFmtId="4" fontId="30" fillId="37" borderId="63" applyNumberFormat="0" applyProtection="0">
      <alignment vertical="center"/>
    </xf>
    <xf numFmtId="0" fontId="5" fillId="0" borderId="0"/>
    <xf numFmtId="0" fontId="5" fillId="0" borderId="0"/>
    <xf numFmtId="0" fontId="5" fillId="0" borderId="0"/>
    <xf numFmtId="0" fontId="5" fillId="0" borderId="0"/>
    <xf numFmtId="9" fontId="7" fillId="0" borderId="0" applyFont="0" applyFill="0" applyBorder="0" applyAlignment="0" applyProtection="0"/>
    <xf numFmtId="0" fontId="5" fillId="0" borderId="0"/>
    <xf numFmtId="9"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0" fontId="51" fillId="0" borderId="0" applyNumberFormat="0" applyFill="0" applyBorder="0" applyAlignment="0" applyProtection="0"/>
    <xf numFmtId="43" fontId="7" fillId="0" borderId="0" applyFont="0" applyFill="0" applyBorder="0" applyAlignment="0" applyProtection="0"/>
    <xf numFmtId="0" fontId="7" fillId="0" borderId="0"/>
    <xf numFmtId="0" fontId="85" fillId="0" borderId="0" applyFont="0" applyFill="0" applyBorder="0" applyAlignment="0" applyProtection="0"/>
    <xf numFmtId="3" fontId="85" fillId="0" borderId="0" applyFont="0" applyFill="0" applyBorder="0" applyAlignment="0" applyProtection="0"/>
    <xf numFmtId="43" fontId="7" fillId="0" borderId="0" applyFont="0" applyFill="0" applyBorder="0" applyAlignment="0" applyProtection="0"/>
    <xf numFmtId="0" fontId="7" fillId="0" borderId="0"/>
    <xf numFmtId="165" fontId="5" fillId="0" borderId="0">
      <protection locked="0"/>
    </xf>
    <xf numFmtId="0" fontId="40" fillId="61" borderId="0" applyNumberFormat="0" applyBorder="0" applyAlignment="0" applyProtection="0"/>
    <xf numFmtId="5" fontId="5" fillId="0" borderId="0" applyFill="0" applyBorder="0" applyAlignment="0" applyProtection="0"/>
    <xf numFmtId="0" fontId="77" fillId="45"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5" fontId="5" fillId="0" borderId="0" applyFill="0" applyBorder="0" applyAlignment="0" applyProtection="0"/>
    <xf numFmtId="0" fontId="4" fillId="40" borderId="0" applyNumberFormat="0" applyBorder="0" applyAlignment="0" applyProtection="0"/>
    <xf numFmtId="165" fontId="5" fillId="0" borderId="0">
      <protection locked="0"/>
    </xf>
    <xf numFmtId="2" fontId="5" fillId="0" borderId="0" applyFill="0" applyBorder="0" applyAlignment="0" applyProtection="0"/>
    <xf numFmtId="0" fontId="41" fillId="44" borderId="0" applyNumberFormat="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0" fontId="4" fillId="41" borderId="0" applyNumberFormat="0" applyBorder="0" applyAlignment="0" applyProtection="0"/>
    <xf numFmtId="0" fontId="5" fillId="0" borderId="41" applyNumberFormat="0" applyFill="0" applyAlignment="0" applyProtection="0"/>
    <xf numFmtId="0" fontId="74" fillId="0" borderId="0" applyNumberFormat="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0" fontId="77" fillId="45" borderId="0" applyNumberFormat="0" applyBorder="0" applyAlignment="0" applyProtection="0"/>
    <xf numFmtId="180" fontId="5" fillId="0" borderId="30">
      <alignment horizontal="justify" vertical="top" wrapText="1"/>
    </xf>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0" fontId="40" fillId="62" borderId="0" applyNumberFormat="0" applyBorder="0" applyAlignment="0" applyProtection="0"/>
    <xf numFmtId="0" fontId="4" fillId="64" borderId="0" applyNumberFormat="0" applyBorder="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0" fontId="56" fillId="0" borderId="36" applyNumberFormat="0" applyFill="0" applyAlignment="0" applyProtection="0"/>
    <xf numFmtId="0" fontId="5" fillId="0" borderId="41" applyNumberFormat="0" applyFill="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4" fillId="41" borderId="0" applyNumberFormat="0" applyBorder="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40" fillId="40" borderId="0" applyNumberFormat="0" applyBorder="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0" fontId="5" fillId="0" borderId="41" applyNumberForma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37" fontId="5" fillId="0" borderId="0" applyFill="0" applyBorder="0" applyAlignment="0" applyProtection="0"/>
    <xf numFmtId="0" fontId="118" fillId="0" borderId="41" applyNumberFormat="0" applyFont="0" applyFill="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3" fontId="118" fillId="0" borderId="0" applyFont="0" applyFill="0" applyBorder="0" applyAlignment="0" applyProtection="0"/>
    <xf numFmtId="4" fontId="118" fillId="0" borderId="0" applyFont="0" applyFill="0" applyBorder="0" applyAlignment="0" applyProtection="0"/>
    <xf numFmtId="0" fontId="118" fillId="0" borderId="0"/>
    <xf numFmtId="38" fontId="12" fillId="0" borderId="45" applyFill="0" applyBorder="0" applyAlignment="0" applyProtection="0">
      <protection locked="0"/>
    </xf>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165" fontId="5" fillId="0" borderId="0">
      <protection locked="0"/>
    </xf>
    <xf numFmtId="5" fontId="5" fillId="0" borderId="0" applyFill="0" applyBorder="0" applyAlignment="0" applyProtection="0"/>
    <xf numFmtId="178" fontId="5" fillId="0" borderId="0" applyFill="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2" fontId="5" fillId="0" borderId="0" applyFill="0" applyBorder="0" applyAlignment="0" applyProtection="0"/>
    <xf numFmtId="0" fontId="5" fillId="0" borderId="41" applyNumberFormat="0" applyFill="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0" fontId="5" fillId="0" borderId="41" applyNumberFormat="0" applyFill="0" applyAlignment="0" applyProtection="0"/>
    <xf numFmtId="5" fontId="5" fillId="0" borderId="0" applyFill="0" applyBorder="0" applyAlignment="0" applyProtection="0"/>
    <xf numFmtId="38" fontId="12" fillId="0" borderId="45" applyFill="0" applyBorder="0" applyAlignment="0" applyProtection="0">
      <protection locked="0"/>
    </xf>
    <xf numFmtId="0" fontId="5" fillId="0" borderId="41" applyNumberFormat="0" applyFill="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180" fontId="5" fillId="0" borderId="30">
      <alignment horizontal="justify" vertical="top" wrapText="1"/>
    </xf>
    <xf numFmtId="165" fontId="5" fillId="0" borderId="0">
      <protection locked="0"/>
    </xf>
    <xf numFmtId="165" fontId="5" fillId="0" borderId="0">
      <protection locked="0"/>
    </xf>
    <xf numFmtId="165" fontId="5" fillId="0" borderId="0">
      <protection locked="0"/>
    </xf>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118" fillId="0" borderId="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51" fillId="0" borderId="0" applyNumberFormat="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71" borderId="0" applyNumberFormat="0" applyBorder="0" applyAlignment="0" applyProtection="0"/>
    <xf numFmtId="0" fontId="27" fillId="0" borderId="0" applyNumberFormat="0" applyFill="0" applyBorder="0" applyAlignment="0" applyProtection="0"/>
    <xf numFmtId="38" fontId="12" fillId="0" borderId="45" applyFill="0" applyBorder="0" applyAlignment="0" applyProtection="0">
      <protection locked="0"/>
    </xf>
    <xf numFmtId="0" fontId="4" fillId="16" borderId="0" applyNumberFormat="0" applyBorder="0" applyAlignment="0" applyProtection="0"/>
    <xf numFmtId="0" fontId="4" fillId="16" borderId="0" applyNumberFormat="0" applyBorder="0" applyAlignment="0" applyProtection="0"/>
    <xf numFmtId="0" fontId="22" fillId="0" borderId="0"/>
    <xf numFmtId="37" fontId="5" fillId="0" borderId="0" applyFill="0" applyBorder="0" applyAlignment="0" applyProtection="0"/>
    <xf numFmtId="178" fontId="5" fillId="0" borderId="0" applyFill="0" applyBorder="0" applyAlignment="0" applyProtection="0"/>
    <xf numFmtId="0" fontId="4" fillId="40"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178" fontId="5" fillId="0" borderId="0" applyFill="0" applyBorder="0" applyAlignment="0" applyProtection="0"/>
    <xf numFmtId="37"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38" fontId="6" fillId="35" borderId="0" applyNumberFormat="0" applyBorder="0" applyAlignment="0" applyProtection="0"/>
    <xf numFmtId="165" fontId="5" fillId="0" borderId="0">
      <protection locked="0"/>
    </xf>
    <xf numFmtId="165" fontId="5" fillId="0" borderId="0">
      <protection locked="0"/>
    </xf>
    <xf numFmtId="5" fontId="5" fillId="0" borderId="0" applyFill="0" applyBorder="0" applyAlignment="0" applyProtection="0"/>
    <xf numFmtId="10" fontId="6" fillId="36" borderId="47" applyNumberFormat="0" applyBorder="0" applyAlignment="0" applyProtection="0"/>
    <xf numFmtId="178" fontId="5" fillId="0" borderId="0" applyFill="0" applyBorder="0" applyAlignment="0" applyProtection="0"/>
    <xf numFmtId="38" fontId="5" fillId="0" borderId="0">
      <alignment horizontal="left" wrapText="1"/>
    </xf>
    <xf numFmtId="2" fontId="5" fillId="0" borderId="0" applyFill="0" applyBorder="0" applyAlignment="0" applyProtection="0"/>
    <xf numFmtId="180" fontId="5" fillId="0" borderId="30">
      <alignment horizontal="justify" vertical="top" wrapText="1"/>
    </xf>
    <xf numFmtId="0" fontId="4" fillId="0" borderId="0"/>
    <xf numFmtId="0" fontId="4" fillId="0" borderId="0"/>
    <xf numFmtId="0" fontId="4" fillId="0" borderId="0"/>
    <xf numFmtId="0" fontId="4" fillId="0" borderId="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 fillId="0" borderId="0"/>
    <xf numFmtId="0" fontId="4" fillId="0" borderId="0"/>
    <xf numFmtId="180" fontId="5" fillId="0" borderId="30">
      <alignment horizontal="justify" vertical="top" wrapText="1"/>
    </xf>
    <xf numFmtId="2" fontId="5" fillId="0" borderId="0" applyFill="0" applyBorder="0" applyAlignment="0" applyProtection="0"/>
    <xf numFmtId="38" fontId="5" fillId="0" borderId="0">
      <alignment horizontal="left" wrapText="1"/>
    </xf>
    <xf numFmtId="178" fontId="5" fillId="0" borderId="0" applyFill="0" applyBorder="0" applyAlignment="0" applyProtection="0"/>
    <xf numFmtId="5" fontId="5" fillId="0" borderId="0" applyFill="0" applyBorder="0" applyAlignment="0" applyProtection="0"/>
    <xf numFmtId="0" fontId="5" fillId="0" borderId="41" applyNumberFormat="0" applyFill="0" applyAlignment="0" applyProtection="0"/>
    <xf numFmtId="38" fontId="12" fillId="0" borderId="45" applyFill="0" applyBorder="0" applyAlignment="0" applyProtection="0">
      <protection locked="0"/>
    </xf>
    <xf numFmtId="0" fontId="4" fillId="62"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0" fontId="41" fillId="67" borderId="0" applyNumberFormat="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53" fillId="0" borderId="35" applyNumberFormat="0" applyFill="0" applyAlignment="0" applyProtection="0"/>
    <xf numFmtId="0" fontId="41" fillId="65" borderId="0" applyNumberFormat="0" applyBorder="0" applyAlignment="0" applyProtection="0"/>
    <xf numFmtId="0" fontId="40" fillId="60"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5" fillId="0" borderId="41" applyNumberFormat="0" applyFill="0" applyAlignment="0" applyProtection="0"/>
    <xf numFmtId="0" fontId="4" fillId="64" borderId="0" applyNumberFormat="0" applyBorder="0" applyAlignment="0" applyProtection="0"/>
    <xf numFmtId="0" fontId="118" fillId="0" borderId="0" applyFont="0" applyFill="0" applyBorder="0" applyAlignment="0" applyProtection="0"/>
    <xf numFmtId="38" fontId="6" fillId="35" borderId="0" applyNumberFormat="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37" fontId="5" fillId="0" borderId="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180" fontId="5" fillId="0" borderId="30">
      <alignment horizontal="justify" vertical="top" wrapText="1"/>
    </xf>
    <xf numFmtId="0" fontId="4" fillId="71" borderId="0" applyNumberFormat="0" applyBorder="0" applyAlignment="0" applyProtection="0"/>
    <xf numFmtId="165" fontId="5" fillId="0" borderId="0">
      <protection locked="0"/>
    </xf>
    <xf numFmtId="38" fontId="5" fillId="0" borderId="0">
      <alignment horizontal="left" wrapText="1"/>
    </xf>
    <xf numFmtId="0" fontId="4" fillId="71" borderId="0" applyNumberFormat="0" applyBorder="0" applyAlignment="0" applyProtection="0"/>
    <xf numFmtId="2" fontId="5" fillId="0" borderId="0" applyFill="0" applyBorder="0" applyAlignment="0" applyProtection="0"/>
    <xf numFmtId="165" fontId="5" fillId="0" borderId="0">
      <protection locked="0"/>
    </xf>
    <xf numFmtId="0" fontId="22" fillId="0" borderId="0"/>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165" fontId="5" fillId="0" borderId="0">
      <protection locked="0"/>
    </xf>
    <xf numFmtId="0" fontId="4" fillId="37" borderId="0" applyNumberFormat="0" applyBorder="0" applyAlignment="0" applyProtection="0"/>
    <xf numFmtId="165" fontId="5" fillId="0" borderId="0">
      <protection locked="0"/>
    </xf>
    <xf numFmtId="3" fontId="118" fillId="0" borderId="0" applyFont="0" applyFill="0" applyBorder="0" applyAlignment="0" applyProtection="0"/>
    <xf numFmtId="0" fontId="4" fillId="37" borderId="0" applyNumberFormat="0" applyBorder="0" applyAlignment="0" applyProtection="0"/>
    <xf numFmtId="0" fontId="22" fillId="0" borderId="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38" fontId="12" fillId="0" borderId="45" applyFill="0" applyBorder="0" applyAlignment="0" applyProtection="0">
      <protection locked="0"/>
    </xf>
    <xf numFmtId="0" fontId="4" fillId="64" borderId="0" applyNumberFormat="0" applyBorder="0" applyAlignment="0" applyProtection="0"/>
    <xf numFmtId="0" fontId="27"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165" fontId="5" fillId="0" borderId="0">
      <protection locked="0"/>
    </xf>
    <xf numFmtId="186" fontId="118" fillId="0" borderId="0" applyFont="0" applyFill="0" applyBorder="0" applyAlignment="0" applyProtection="0"/>
    <xf numFmtId="0" fontId="4" fillId="71" borderId="0" applyNumberFormat="0" applyBorder="0" applyAlignment="0" applyProtection="0"/>
    <xf numFmtId="38" fontId="12" fillId="0" borderId="45" applyFill="0" applyBorder="0" applyAlignment="0" applyProtection="0">
      <protection locked="0"/>
    </xf>
    <xf numFmtId="165" fontId="5" fillId="0" borderId="0">
      <protection locked="0"/>
    </xf>
    <xf numFmtId="0" fontId="4" fillId="27" borderId="0" applyNumberFormat="0" applyBorder="0" applyAlignment="0" applyProtection="0"/>
    <xf numFmtId="0" fontId="51" fillId="0" borderId="0" applyNumberFormat="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5" fillId="0" borderId="41" applyNumberFormat="0" applyFill="0" applyAlignment="0" applyProtection="0"/>
    <xf numFmtId="0" fontId="4" fillId="62" borderId="0" applyNumberFormat="0" applyBorder="0" applyAlignment="0" applyProtection="0"/>
    <xf numFmtId="10" fontId="6" fillId="36" borderId="47"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10" fontId="6" fillId="36" borderId="47"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22" fillId="0" borderId="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5" fillId="0" borderId="41" applyNumberFormat="0" applyFill="0" applyAlignment="0" applyProtection="0"/>
    <xf numFmtId="38" fontId="5" fillId="0" borderId="0">
      <alignment horizontal="left" wrapText="1"/>
    </xf>
    <xf numFmtId="180" fontId="5" fillId="0" borderId="30">
      <alignment horizontal="justify" vertical="top" wrapText="1"/>
    </xf>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165" fontId="5" fillId="0" borderId="0">
      <protection locked="0"/>
    </xf>
    <xf numFmtId="38" fontId="5" fillId="0" borderId="0">
      <alignment horizontal="left" wrapText="1"/>
    </xf>
    <xf numFmtId="0" fontId="27" fillId="0" borderId="0" applyNumberFormat="0" applyFill="0" applyBorder="0" applyAlignment="0" applyProtection="0"/>
    <xf numFmtId="178" fontId="5" fillId="0" borderId="0" applyFill="0" applyBorder="0" applyAlignment="0" applyProtection="0"/>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65" fontId="5" fillId="0" borderId="0">
      <protection locked="0"/>
    </xf>
    <xf numFmtId="38" fontId="6" fillId="35" borderId="0" applyNumberFormat="0" applyBorder="0" applyAlignment="0" applyProtection="0"/>
    <xf numFmtId="0" fontId="4" fillId="64" borderId="0" applyNumberFormat="0" applyBorder="0" applyAlignment="0" applyProtection="0"/>
    <xf numFmtId="2" fontId="5" fillId="0" borderId="0" applyFill="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22" fillId="0" borderId="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10" fontId="6" fillId="36" borderId="47"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51" fillId="0" borderId="0" applyNumberFormat="0" applyFill="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2" fillId="0" borderId="49" applyNumberFormat="0" applyProtection="0">
      <alignment horizontal="left" vertical="center" indent="1"/>
    </xf>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4" fillId="0" borderId="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22" fillId="0" borderId="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0" fontId="4" fillId="0" borderId="0"/>
    <xf numFmtId="0" fontId="4" fillId="0" borderId="0"/>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0" borderId="0"/>
    <xf numFmtId="0" fontId="4" fillId="62"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0" borderId="0"/>
    <xf numFmtId="0" fontId="4" fillId="37"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22"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0" fontId="5" fillId="0" borderId="41" applyNumberFormat="0" applyFill="0" applyAlignment="0" applyProtection="0"/>
    <xf numFmtId="0" fontId="4" fillId="62" borderId="0" applyNumberFormat="0" applyBorder="0" applyAlignment="0" applyProtection="0"/>
    <xf numFmtId="37" fontId="5" fillId="0" borderId="0" applyFill="0" applyBorder="0" applyAlignment="0" applyProtection="0"/>
    <xf numFmtId="0" fontId="118" fillId="0" borderId="41" applyNumberFormat="0" applyFont="0" applyFill="0" applyAlignment="0" applyProtection="0"/>
    <xf numFmtId="0" fontId="120" fillId="0" borderId="0" applyNumberFormat="0" applyFill="0" applyBorder="0" applyAlignment="0" applyProtection="0"/>
    <xf numFmtId="5" fontId="5" fillId="0" borderId="0" applyFill="0" applyBorder="0" applyAlignment="0" applyProtection="0"/>
    <xf numFmtId="0" fontId="4" fillId="37" borderId="0" applyNumberFormat="0" applyBorder="0" applyAlignment="0" applyProtection="0"/>
    <xf numFmtId="0" fontId="120" fillId="0" borderId="0" applyNumberFormat="0" applyFill="0" applyBorder="0" applyAlignment="0" applyProtection="0"/>
    <xf numFmtId="178" fontId="5" fillId="0" borderId="0" applyFill="0" applyBorder="0" applyAlignment="0" applyProtection="0"/>
    <xf numFmtId="0" fontId="4" fillId="40" borderId="0" applyNumberFormat="0" applyBorder="0" applyAlignment="0" applyProtection="0"/>
    <xf numFmtId="2" fontId="5" fillId="0" borderId="0" applyFill="0" applyBorder="0" applyAlignment="0" applyProtection="0"/>
    <xf numFmtId="178" fontId="5" fillId="0" borderId="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38" fontId="6" fillId="35" borderId="0" applyNumberFormat="0" applyBorder="0" applyAlignment="0" applyProtection="0"/>
    <xf numFmtId="2" fontId="118" fillId="0" borderId="0" applyFont="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51" fillId="0" borderId="0" applyNumberFormat="0" applyFill="0" applyBorder="0" applyAlignment="0" applyProtection="0"/>
    <xf numFmtId="0" fontId="4" fillId="64" borderId="0" applyNumberFormat="0" applyBorder="0" applyAlignment="0" applyProtection="0"/>
    <xf numFmtId="0" fontId="4" fillId="0" borderId="0"/>
    <xf numFmtId="0" fontId="27" fillId="0" borderId="0" applyNumberFormat="0" applyFill="0" applyBorder="0" applyAlignment="0" applyProtection="0"/>
    <xf numFmtId="0" fontId="4" fillId="62" borderId="0" applyNumberFormat="0" applyBorder="0" applyAlignment="0" applyProtection="0"/>
    <xf numFmtId="165" fontId="5" fillId="0" borderId="0">
      <protection locked="0"/>
    </xf>
    <xf numFmtId="165" fontId="5" fillId="0" borderId="0">
      <protection locked="0"/>
    </xf>
    <xf numFmtId="0" fontId="119" fillId="0" borderId="0" applyNumberFormat="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10" fontId="6" fillId="36" borderId="47" applyNumberFormat="0" applyBorder="0" applyAlignment="0" applyProtection="0"/>
    <xf numFmtId="165" fontId="5" fillId="0" borderId="0">
      <protection locked="0"/>
    </xf>
    <xf numFmtId="0" fontId="4" fillId="62" borderId="0" applyNumberFormat="0" applyBorder="0" applyAlignment="0" applyProtection="0"/>
    <xf numFmtId="165" fontId="5" fillId="0" borderId="0">
      <protection locked="0"/>
    </xf>
    <xf numFmtId="0" fontId="4" fillId="16"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180" fontId="5" fillId="0" borderId="30">
      <alignment horizontal="justify" vertical="top" wrapText="1"/>
    </xf>
    <xf numFmtId="0" fontId="4" fillId="16"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37" borderId="0" applyNumberFormat="0" applyBorder="0" applyAlignment="0" applyProtection="0"/>
    <xf numFmtId="0" fontId="4" fillId="41" borderId="0" applyNumberFormat="0" applyBorder="0" applyAlignment="0" applyProtection="0"/>
    <xf numFmtId="0" fontId="119" fillId="0" borderId="0" applyNumberFormat="0" applyFill="0" applyBorder="0" applyAlignment="0" applyProtection="0"/>
    <xf numFmtId="5" fontId="5" fillId="0" borderId="0" applyFill="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0" fillId="9" borderId="24" applyNumberFormat="0" applyFont="0" applyAlignment="0" applyProtection="0"/>
    <xf numFmtId="0" fontId="40" fillId="9" borderId="24" applyNumberFormat="0" applyFont="0" applyAlignment="0" applyProtection="0"/>
    <xf numFmtId="0" fontId="4" fillId="64" borderId="0" applyNumberFormat="0" applyBorder="0" applyAlignment="0" applyProtection="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180" fontId="5" fillId="0" borderId="30">
      <alignment horizontal="justify" vertical="top" wrapText="1"/>
    </xf>
    <xf numFmtId="0" fontId="4" fillId="27" borderId="0" applyNumberFormat="0" applyBorder="0" applyAlignment="0" applyProtection="0"/>
    <xf numFmtId="0" fontId="4" fillId="27" borderId="0" applyNumberFormat="0" applyBorder="0" applyAlignment="0" applyProtection="0"/>
    <xf numFmtId="38" fontId="5" fillId="0" borderId="0">
      <alignment horizontal="left" wrapText="1"/>
    </xf>
    <xf numFmtId="0" fontId="4" fillId="64" borderId="0" applyNumberFormat="0" applyBorder="0" applyAlignment="0" applyProtection="0"/>
    <xf numFmtId="0" fontId="4" fillId="64"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38" fontId="12" fillId="0" borderId="45" applyFill="0" applyBorder="0" applyAlignment="0" applyProtection="0">
      <protection locked="0"/>
    </xf>
    <xf numFmtId="0" fontId="4" fillId="16"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178" fontId="5" fillId="0" borderId="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0" fontId="4" fillId="64" borderId="0" applyNumberFormat="0" applyBorder="0" applyAlignment="0" applyProtection="0"/>
    <xf numFmtId="165" fontId="5" fillId="0" borderId="0">
      <protection locked="0"/>
    </xf>
    <xf numFmtId="38" fontId="12" fillId="0" borderId="45" applyFill="0" applyBorder="0" applyAlignment="0" applyProtection="0">
      <protection locked="0"/>
    </xf>
    <xf numFmtId="0" fontId="4" fillId="71"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38" fontId="12" fillId="0" borderId="45" applyFill="0" applyBorder="0" applyAlignment="0" applyProtection="0">
      <protection locked="0"/>
    </xf>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119" fillId="0" borderId="0" applyNumberFormat="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118" fillId="0" borderId="0"/>
    <xf numFmtId="4" fontId="118" fillId="0" borderId="0" applyFont="0" applyFill="0" applyBorder="0" applyAlignment="0" applyProtection="0"/>
    <xf numFmtId="0" fontId="4" fillId="64" borderId="0" applyNumberFormat="0" applyBorder="0" applyAlignment="0" applyProtection="0"/>
    <xf numFmtId="186" fontId="118" fillId="0" borderId="0" applyFont="0" applyFill="0" applyBorder="0" applyAlignment="0" applyProtection="0"/>
    <xf numFmtId="0" fontId="4" fillId="64" borderId="0" applyNumberFormat="0" applyBorder="0" applyAlignment="0" applyProtection="0"/>
    <xf numFmtId="0" fontId="4" fillId="27" borderId="0" applyNumberFormat="0" applyBorder="0" applyAlignment="0" applyProtection="0"/>
    <xf numFmtId="2" fontId="118" fillId="0" borderId="0" applyFont="0" applyFill="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27" fillId="0" borderId="0" applyNumberFormat="0" applyFill="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xf numFmtId="0" fontId="4" fillId="27"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165" fontId="5" fillId="0" borderId="0">
      <protection locked="0"/>
    </xf>
    <xf numFmtId="0" fontId="4" fillId="71"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165" fontId="5" fillId="0" borderId="0">
      <protection locked="0"/>
    </xf>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2" fontId="118" fillId="0" borderId="0" applyFont="0" applyFill="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165" fontId="5" fillId="0" borderId="0">
      <protection locked="0"/>
    </xf>
    <xf numFmtId="0" fontId="4" fillId="71" borderId="0" applyNumberFormat="0" applyBorder="0" applyAlignment="0" applyProtection="0"/>
    <xf numFmtId="3" fontId="118" fillId="0" borderId="0" applyFont="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16"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4" fontId="118" fillId="0" borderId="0" applyFont="0" applyFill="0" applyBorder="0" applyAlignment="0" applyProtection="0"/>
    <xf numFmtId="178" fontId="5" fillId="0" borderId="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8" fillId="0" borderId="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180" fontId="5" fillId="0" borderId="30">
      <alignment horizontal="justify" vertical="top" wrapText="1"/>
    </xf>
    <xf numFmtId="0" fontId="4" fillId="64" borderId="0" applyNumberFormat="0" applyBorder="0" applyAlignment="0" applyProtection="0"/>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178" fontId="5" fillId="0" borderId="0" applyFill="0" applyBorder="0" applyAlignment="0" applyProtection="0"/>
    <xf numFmtId="0" fontId="4" fillId="0" borderId="0"/>
    <xf numFmtId="0" fontId="5" fillId="0" borderId="41" applyNumberFormat="0" applyFill="0" applyAlignment="0" applyProtection="0"/>
    <xf numFmtId="0" fontId="4" fillId="71"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5" fontId="5" fillId="0" borderId="0" applyFill="0" applyBorder="0" applyAlignment="0" applyProtection="0"/>
    <xf numFmtId="0" fontId="4" fillId="62" borderId="0" applyNumberFormat="0" applyBorder="0" applyAlignment="0" applyProtection="0"/>
    <xf numFmtId="180" fontId="5" fillId="0" borderId="30">
      <alignment horizontal="justify" vertical="top" wrapText="1"/>
    </xf>
    <xf numFmtId="0" fontId="118" fillId="0" borderId="41" applyNumberFormat="0" applyFont="0" applyFill="0" applyAlignment="0" applyProtection="0"/>
    <xf numFmtId="180" fontId="5" fillId="0" borderId="30">
      <alignment horizontal="justify" vertical="top" wrapText="1"/>
    </xf>
    <xf numFmtId="0" fontId="4" fillId="63" borderId="0" applyNumberFormat="0" applyBorder="0" applyAlignment="0" applyProtection="0"/>
    <xf numFmtId="5" fontId="5" fillId="0" borderId="0" applyFill="0" applyBorder="0" applyAlignment="0" applyProtection="0"/>
    <xf numFmtId="0" fontId="4" fillId="0" borderId="0"/>
    <xf numFmtId="0" fontId="4" fillId="41" borderId="0" applyNumberFormat="0" applyBorder="0" applyAlignment="0" applyProtection="0"/>
    <xf numFmtId="165" fontId="5" fillId="0" borderId="0">
      <protection locked="0"/>
    </xf>
    <xf numFmtId="165" fontId="5" fillId="0" borderId="0">
      <protection locked="0"/>
    </xf>
    <xf numFmtId="165" fontId="5" fillId="0" borderId="0">
      <protection locked="0"/>
    </xf>
    <xf numFmtId="178" fontId="5" fillId="0" borderId="0" applyFill="0" applyBorder="0" applyAlignment="0" applyProtection="0"/>
    <xf numFmtId="0" fontId="4" fillId="16"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65" fontId="5" fillId="0" borderId="0">
      <protection locked="0"/>
    </xf>
    <xf numFmtId="0" fontId="118" fillId="0" borderId="0"/>
    <xf numFmtId="0" fontId="4" fillId="41" borderId="0" applyNumberFormat="0" applyBorder="0" applyAlignment="0" applyProtection="0"/>
    <xf numFmtId="0" fontId="4" fillId="63" borderId="0" applyNumberFormat="0" applyBorder="0" applyAlignment="0" applyProtection="0"/>
    <xf numFmtId="38" fontId="12" fillId="0" borderId="45" applyFill="0" applyBorder="0" applyAlignment="0" applyProtection="0">
      <protection locked="0"/>
    </xf>
    <xf numFmtId="165" fontId="5" fillId="0" borderId="0">
      <protection locked="0"/>
    </xf>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38" fontId="12" fillId="0" borderId="45" applyFill="0" applyBorder="0" applyAlignment="0" applyProtection="0">
      <protection locked="0"/>
    </xf>
    <xf numFmtId="0" fontId="4" fillId="40"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118" fillId="0" borderId="0" applyFon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3" fontId="118" fillId="0" borderId="0" applyFont="0" applyFill="0" applyBorder="0" applyAlignment="0" applyProtection="0"/>
    <xf numFmtId="178" fontId="5" fillId="0" borderId="0" applyFill="0" applyBorder="0" applyAlignment="0" applyProtection="0"/>
    <xf numFmtId="180" fontId="5" fillId="0" borderId="30">
      <alignment horizontal="justify" vertical="top" wrapText="1"/>
    </xf>
    <xf numFmtId="0" fontId="4" fillId="62" borderId="0" applyNumberFormat="0" applyBorder="0" applyAlignment="0" applyProtection="0"/>
    <xf numFmtId="0" fontId="4" fillId="27" borderId="0" applyNumberFormat="0" applyBorder="0" applyAlignment="0" applyProtection="0"/>
    <xf numFmtId="37" fontId="5" fillId="0" borderId="0" applyFill="0" applyBorder="0" applyAlignment="0" applyProtection="0"/>
    <xf numFmtId="165" fontId="5" fillId="0" borderId="0">
      <protection locked="0"/>
    </xf>
    <xf numFmtId="0" fontId="4" fillId="40" borderId="0" applyNumberFormat="0" applyBorder="0" applyAlignment="0" applyProtection="0"/>
    <xf numFmtId="0" fontId="4" fillId="0" borderId="0"/>
    <xf numFmtId="0" fontId="4" fillId="63" borderId="0" applyNumberFormat="0" applyBorder="0" applyAlignment="0" applyProtection="0"/>
    <xf numFmtId="180" fontId="5" fillId="0" borderId="30">
      <alignment horizontal="justify" vertical="top" wrapText="1"/>
    </xf>
    <xf numFmtId="165" fontId="5" fillId="0" borderId="0">
      <protection locked="0"/>
    </xf>
    <xf numFmtId="0" fontId="4" fillId="71" borderId="0" applyNumberFormat="0" applyBorder="0" applyAlignment="0" applyProtection="0"/>
    <xf numFmtId="0" fontId="4" fillId="0" borderId="0"/>
    <xf numFmtId="0" fontId="4" fillId="40" borderId="0" applyNumberFormat="0" applyBorder="0" applyAlignment="0" applyProtection="0"/>
    <xf numFmtId="165" fontId="5" fillId="0" borderId="0">
      <protection locked="0"/>
    </xf>
    <xf numFmtId="0" fontId="4" fillId="41" borderId="0" applyNumberFormat="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4" fillId="0" borderId="0"/>
    <xf numFmtId="0" fontId="4" fillId="71" borderId="0" applyNumberFormat="0" applyBorder="0" applyAlignment="0" applyProtection="0"/>
    <xf numFmtId="165" fontId="5" fillId="0" borderId="0">
      <protection locked="0"/>
    </xf>
    <xf numFmtId="0" fontId="4" fillId="16" borderId="0" applyNumberFormat="0" applyBorder="0" applyAlignment="0" applyProtection="0"/>
    <xf numFmtId="0" fontId="4" fillId="41" borderId="0" applyNumberFormat="0" applyBorder="0" applyAlignment="0" applyProtection="0"/>
    <xf numFmtId="180" fontId="5" fillId="0" borderId="30">
      <alignment horizontal="justify" vertical="top" wrapText="1"/>
    </xf>
    <xf numFmtId="0" fontId="4" fillId="0" borderId="0"/>
    <xf numFmtId="0" fontId="4" fillId="37" borderId="0" applyNumberFormat="0" applyBorder="0" applyAlignment="0" applyProtection="0"/>
    <xf numFmtId="2" fontId="5" fillId="0" borderId="0" applyFill="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0" fontId="4" fillId="62" borderId="0" applyNumberFormat="0" applyBorder="0" applyAlignment="0" applyProtection="0"/>
    <xf numFmtId="2" fontId="5" fillId="0" borderId="0" applyFill="0" applyBorder="0" applyAlignment="0" applyProtection="0"/>
    <xf numFmtId="0" fontId="4" fillId="16" borderId="0" applyNumberFormat="0" applyBorder="0" applyAlignment="0" applyProtection="0"/>
    <xf numFmtId="5" fontId="5" fillId="0" borderId="0" applyFill="0" applyBorder="0" applyAlignment="0" applyProtection="0"/>
    <xf numFmtId="0" fontId="120" fillId="0" borderId="0" applyNumberFormat="0" applyFill="0" applyBorder="0" applyAlignment="0" applyProtection="0"/>
    <xf numFmtId="0" fontId="4" fillId="62" borderId="0" applyNumberFormat="0" applyBorder="0" applyAlignment="0" applyProtection="0"/>
    <xf numFmtId="38" fontId="6" fillId="35"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118" fillId="0" borderId="0"/>
    <xf numFmtId="0" fontId="4" fillId="62" borderId="0" applyNumberFormat="0" applyBorder="0" applyAlignment="0" applyProtection="0"/>
    <xf numFmtId="0" fontId="4" fillId="27"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186" fontId="118" fillId="0" borderId="0" applyFont="0" applyFill="0" applyBorder="0" applyAlignment="0" applyProtection="0"/>
    <xf numFmtId="0" fontId="4" fillId="0" borderId="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 fontId="118" fillId="0" borderId="0" applyFont="0" applyFill="0" applyBorder="0" applyAlignment="0" applyProtection="0"/>
    <xf numFmtId="2" fontId="118" fillId="0" borderId="0" applyFont="0" applyFill="0" applyBorder="0" applyAlignment="0" applyProtection="0"/>
    <xf numFmtId="0" fontId="120" fillId="0" borderId="0" applyNumberFormat="0" applyFill="0" applyBorder="0" applyAlignment="0" applyProtection="0"/>
    <xf numFmtId="0" fontId="4" fillId="0" borderId="0"/>
    <xf numFmtId="0" fontId="4" fillId="37" borderId="0" applyNumberFormat="0" applyBorder="0" applyAlignment="0" applyProtection="0"/>
    <xf numFmtId="178" fontId="5" fillId="0" borderId="0" applyFill="0" applyBorder="0" applyAlignment="0" applyProtection="0"/>
    <xf numFmtId="37" fontId="5" fillId="0" borderId="0" applyFill="0" applyBorder="0" applyAlignment="0" applyProtection="0"/>
    <xf numFmtId="0" fontId="4" fillId="27" borderId="0" applyNumberFormat="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5" fontId="5" fillId="0" borderId="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37" fontId="5" fillId="0" borderId="0" applyFill="0" applyBorder="0" applyAlignment="0" applyProtection="0"/>
    <xf numFmtId="0" fontId="4" fillId="16" borderId="0" applyNumberFormat="0" applyBorder="0" applyAlignment="0" applyProtection="0"/>
    <xf numFmtId="180" fontId="5" fillId="0" borderId="30">
      <alignment horizontal="justify" vertical="top" wrapText="1"/>
    </xf>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165" fontId="5" fillId="0" borderId="0">
      <protection locked="0"/>
    </xf>
    <xf numFmtId="0" fontId="4" fillId="16" borderId="0" applyNumberFormat="0" applyBorder="0" applyAlignment="0" applyProtection="0"/>
    <xf numFmtId="0" fontId="118" fillId="0" borderId="41" applyNumberFormat="0" applyFont="0" applyFill="0" applyAlignment="0" applyProtection="0"/>
    <xf numFmtId="0" fontId="4" fillId="63"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0" borderId="0"/>
    <xf numFmtId="0" fontId="120" fillId="0" borderId="0" applyNumberFormat="0" applyFill="0" applyBorder="0" applyAlignment="0" applyProtection="0"/>
    <xf numFmtId="0" fontId="4" fillId="62" borderId="0" applyNumberFormat="0" applyBorder="0" applyAlignment="0" applyProtection="0"/>
    <xf numFmtId="178" fontId="5" fillId="0" borderId="0" applyFill="0" applyBorder="0" applyAlignment="0" applyProtection="0"/>
    <xf numFmtId="0" fontId="4" fillId="64"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40"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118" fillId="0" borderId="0"/>
    <xf numFmtId="0" fontId="4" fillId="40"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165" fontId="5" fillId="0" borderId="0">
      <protection locked="0"/>
    </xf>
    <xf numFmtId="3" fontId="118" fillId="0" borderId="0" applyFont="0" applyFill="0" applyBorder="0" applyAlignment="0" applyProtection="0"/>
    <xf numFmtId="0" fontId="4" fillId="0" borderId="0"/>
    <xf numFmtId="0" fontId="4" fillId="0" borderId="0"/>
    <xf numFmtId="0" fontId="4" fillId="63" borderId="0" applyNumberFormat="0" applyBorder="0" applyAlignment="0" applyProtection="0"/>
    <xf numFmtId="37" fontId="5" fillId="0" borderId="0" applyFill="0" applyBorder="0" applyAlignment="0" applyProtection="0"/>
    <xf numFmtId="4" fontId="118" fillId="0" borderId="0" applyFont="0" applyFill="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178"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0" fontId="4" fillId="62" borderId="0" applyNumberFormat="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2" fontId="5" fillId="0" borderId="0" applyFill="0" applyBorder="0" applyAlignment="0" applyProtection="0"/>
    <xf numFmtId="165" fontId="5" fillId="0" borderId="0">
      <protection locked="0"/>
    </xf>
    <xf numFmtId="0" fontId="4" fillId="71" borderId="0" applyNumberFormat="0" applyBorder="0" applyAlignment="0" applyProtection="0"/>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63"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63" borderId="0" applyNumberFormat="0" applyBorder="0" applyAlignment="0" applyProtection="0"/>
    <xf numFmtId="165" fontId="5" fillId="0" borderId="0">
      <protection locked="0"/>
    </xf>
    <xf numFmtId="0" fontId="4" fillId="27"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71" borderId="0" applyNumberFormat="0" applyBorder="0" applyAlignment="0" applyProtection="0"/>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120" fillId="0" borderId="0" applyNumberForma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165" fontId="5" fillId="0" borderId="0">
      <protection locked="0"/>
    </xf>
    <xf numFmtId="180" fontId="5" fillId="0" borderId="30">
      <alignment horizontal="justify" vertical="top" wrapText="1"/>
    </xf>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2" fontId="5" fillId="0" borderId="0" applyFill="0" applyBorder="0" applyAlignment="0" applyProtection="0"/>
    <xf numFmtId="0" fontId="4" fillId="41"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4" fillId="63" borderId="0" applyNumberFormat="0" applyBorder="0" applyAlignment="0" applyProtection="0"/>
    <xf numFmtId="37" fontId="5" fillId="0" borderId="0" applyFill="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65" fontId="5" fillId="0" borderId="0">
      <protection locked="0"/>
    </xf>
    <xf numFmtId="0" fontId="4" fillId="64"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0" fontId="119" fillId="0" borderId="0" applyNumberFormat="0" applyFill="0" applyBorder="0" applyAlignment="0" applyProtection="0"/>
    <xf numFmtId="0" fontId="4" fillId="62" borderId="0" applyNumberFormat="0" applyBorder="0" applyAlignment="0" applyProtection="0"/>
    <xf numFmtId="3" fontId="118" fillId="0" borderId="0" applyFont="0" applyFill="0" applyBorder="0" applyAlignment="0" applyProtection="0"/>
    <xf numFmtId="165" fontId="5" fillId="0" borderId="0">
      <protection locked="0"/>
    </xf>
    <xf numFmtId="4" fontId="118" fillId="0" borderId="0" applyFont="0" applyFill="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16"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64" borderId="0" applyNumberFormat="0" applyBorder="0" applyAlignment="0" applyProtection="0"/>
    <xf numFmtId="165" fontId="5" fillId="0" borderId="0">
      <protection locked="0"/>
    </xf>
    <xf numFmtId="186"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38" fontId="5" fillId="0" borderId="0">
      <alignment horizontal="left" wrapText="1"/>
    </xf>
    <xf numFmtId="0" fontId="4" fillId="0" borderId="0"/>
    <xf numFmtId="0" fontId="119" fillId="0" borderId="0" applyNumberForma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118" fillId="0" borderId="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4" fontId="118" fillId="0" borderId="0" applyFont="0" applyFill="0" applyBorder="0" applyAlignment="0" applyProtection="0"/>
    <xf numFmtId="165" fontId="5" fillId="0" borderId="0">
      <protection locked="0"/>
    </xf>
    <xf numFmtId="5" fontId="5" fillId="0" borderId="0" applyFill="0" applyBorder="0" applyAlignment="0" applyProtection="0"/>
    <xf numFmtId="165" fontId="5" fillId="0" borderId="0">
      <protection locked="0"/>
    </xf>
    <xf numFmtId="0" fontId="4" fillId="0" borderId="0"/>
    <xf numFmtId="0" fontId="4" fillId="62"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27" fillId="0" borderId="0" applyNumberFormat="0" applyFill="0" applyBorder="0" applyAlignment="0" applyProtection="0"/>
    <xf numFmtId="0" fontId="4" fillId="41" borderId="0" applyNumberFormat="0" applyBorder="0" applyAlignment="0" applyProtection="0"/>
    <xf numFmtId="0" fontId="4" fillId="0" borderId="0"/>
    <xf numFmtId="0" fontId="5" fillId="0" borderId="41" applyNumberFormat="0" applyFill="0" applyAlignment="0" applyProtection="0"/>
    <xf numFmtId="0" fontId="4" fillId="64" borderId="0" applyNumberFormat="0" applyBorder="0" applyAlignment="0" applyProtection="0"/>
    <xf numFmtId="0" fontId="51" fillId="0" borderId="0" applyNumberFormat="0" applyFill="0" applyBorder="0" applyAlignment="0" applyProtection="0"/>
    <xf numFmtId="165" fontId="5" fillId="0" borderId="0">
      <protection locked="0"/>
    </xf>
    <xf numFmtId="0" fontId="4" fillId="62" borderId="0" applyNumberFormat="0" applyBorder="0" applyAlignment="0" applyProtection="0"/>
    <xf numFmtId="0" fontId="119" fillId="0" borderId="0" applyNumberFormat="0" applyFill="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118" fillId="0" borderId="0" applyFont="0" applyFill="0" applyBorder="0" applyAlignment="0" applyProtection="0"/>
    <xf numFmtId="0" fontId="120" fillId="0" borderId="0" applyNumberForma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0" borderId="0"/>
    <xf numFmtId="0" fontId="5" fillId="0" borderId="41" applyNumberFormat="0" applyFill="0" applyAlignment="0" applyProtection="0"/>
    <xf numFmtId="0" fontId="4" fillId="0" borderId="0"/>
    <xf numFmtId="0" fontId="4" fillId="62" borderId="0" applyNumberFormat="0" applyBorder="0" applyAlignment="0" applyProtection="0"/>
    <xf numFmtId="165" fontId="5" fillId="0" borderId="0">
      <protection locked="0"/>
    </xf>
    <xf numFmtId="4" fontId="118" fillId="0" borderId="0" applyFont="0" applyFill="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0" borderId="0"/>
    <xf numFmtId="0" fontId="5" fillId="0" borderId="41" applyNumberFormat="0" applyFill="0" applyAlignment="0" applyProtection="0"/>
    <xf numFmtId="2" fontId="118" fillId="0" borderId="0" applyFont="0" applyFill="0" applyBorder="0" applyAlignment="0" applyProtection="0"/>
    <xf numFmtId="0" fontId="4" fillId="16" borderId="0" applyNumberFormat="0" applyBorder="0" applyAlignment="0" applyProtection="0"/>
    <xf numFmtId="0" fontId="22" fillId="0" borderId="0"/>
    <xf numFmtId="0" fontId="4" fillId="16" borderId="0" applyNumberFormat="0" applyBorder="0" applyAlignment="0" applyProtection="0"/>
    <xf numFmtId="0" fontId="4" fillId="71" borderId="0" applyNumberFormat="0" applyBorder="0" applyAlignment="0" applyProtection="0"/>
    <xf numFmtId="0" fontId="120" fillId="0" borderId="0" applyNumberFormat="0" applyFill="0" applyBorder="0" applyAlignment="0" applyProtection="0"/>
    <xf numFmtId="4" fontId="118" fillId="0" borderId="0" applyFont="0" applyFill="0" applyBorder="0" applyAlignment="0" applyProtection="0"/>
    <xf numFmtId="10" fontId="6" fillId="36" borderId="47"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0" borderId="0"/>
    <xf numFmtId="4"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118" fillId="0" borderId="0"/>
    <xf numFmtId="0" fontId="4" fillId="64" borderId="0" applyNumberFormat="0" applyBorder="0" applyAlignment="0" applyProtection="0"/>
    <xf numFmtId="2" fontId="5" fillId="0" borderId="0" applyFill="0" applyBorder="0" applyAlignment="0" applyProtection="0"/>
    <xf numFmtId="2" fontId="5" fillId="0" borderId="0" applyFill="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38" fontId="6" fillId="35"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5" fontId="5" fillId="0" borderId="0" applyFill="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0" fontId="118" fillId="0" borderId="0"/>
    <xf numFmtId="0" fontId="4" fillId="16"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4" fontId="118" fillId="0" borderId="0" applyFont="0" applyFill="0" applyBorder="0" applyAlignment="0" applyProtection="0"/>
    <xf numFmtId="0" fontId="4" fillId="27"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119" fillId="0" borderId="0" applyNumberFormat="0" applyFill="0" applyBorder="0" applyAlignment="0" applyProtection="0"/>
    <xf numFmtId="178" fontId="5" fillId="0" borderId="0" applyFill="0" applyBorder="0" applyAlignment="0" applyProtection="0"/>
    <xf numFmtId="0" fontId="4" fillId="0" borderId="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41" borderId="0" applyNumberFormat="0" applyBorder="0" applyAlignment="0" applyProtection="0"/>
    <xf numFmtId="0" fontId="40" fillId="9" borderId="24" applyNumberFormat="0" applyFont="0" applyAlignment="0" applyProtection="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0" borderId="0"/>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0" fontId="4" fillId="62" borderId="0" applyNumberFormat="0" applyBorder="0" applyAlignment="0" applyProtection="0"/>
    <xf numFmtId="2" fontId="118" fillId="0" borderId="0" applyFont="0" applyFill="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0" borderId="0"/>
    <xf numFmtId="37" fontId="5" fillId="0" borderId="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5" fontId="5" fillId="0" borderId="0" applyFill="0" applyBorder="0" applyAlignment="0" applyProtection="0"/>
    <xf numFmtId="0" fontId="4" fillId="64" borderId="0" applyNumberFormat="0" applyBorder="0" applyAlignment="0" applyProtection="0"/>
    <xf numFmtId="0" fontId="4" fillId="63"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118" fillId="0" borderId="0"/>
    <xf numFmtId="0" fontId="11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118" fillId="0" borderId="0"/>
    <xf numFmtId="37" fontId="5" fillId="0" borderId="0" applyFill="0" applyBorder="0" applyAlignment="0" applyProtection="0"/>
    <xf numFmtId="2" fontId="5" fillId="0" borderId="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178" fontId="5" fillId="0" borderId="0" applyFill="0" applyBorder="0" applyAlignment="0" applyProtection="0"/>
    <xf numFmtId="2"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180" fontId="5" fillId="0" borderId="30">
      <alignment horizontal="justify" vertical="top" wrapText="1"/>
    </xf>
    <xf numFmtId="0" fontId="119" fillId="0" borderId="0" applyNumberFormat="0" applyFill="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4"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4" fillId="27" borderId="0" applyNumberFormat="0" applyBorder="0" applyAlignment="0" applyProtection="0"/>
    <xf numFmtId="0" fontId="4" fillId="62" borderId="0" applyNumberFormat="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4" fillId="71" borderId="0" applyNumberFormat="0" applyBorder="0" applyAlignment="0" applyProtection="0"/>
    <xf numFmtId="165" fontId="5" fillId="0" borderId="0">
      <protection locked="0"/>
    </xf>
    <xf numFmtId="5" fontId="5" fillId="0" borderId="0" applyFill="0" applyBorder="0" applyAlignment="0" applyProtection="0"/>
    <xf numFmtId="0" fontId="118" fillId="0" borderId="41" applyNumberFormat="0" applyFont="0" applyFill="0" applyAlignment="0" applyProtection="0"/>
    <xf numFmtId="0" fontId="4" fillId="41" borderId="0" applyNumberFormat="0" applyBorder="0" applyAlignment="0" applyProtection="0"/>
    <xf numFmtId="3" fontId="118" fillId="0" borderId="0" applyFont="0" applyFill="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186" fontId="118" fillId="0" borderId="0" applyFont="0" applyFill="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3" fontId="118" fillId="0" borderId="0" applyFont="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180" fontId="5" fillId="0" borderId="30">
      <alignment horizontal="justify" vertical="top" wrapText="1"/>
    </xf>
    <xf numFmtId="0" fontId="118" fillId="0" borderId="0" applyFont="0" applyFill="0" applyBorder="0" applyAlignment="0" applyProtection="0"/>
    <xf numFmtId="0" fontId="4" fillId="0" borderId="0"/>
    <xf numFmtId="0" fontId="4" fillId="63"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4" fontId="118" fillId="0" borderId="0" applyFont="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5" fillId="0" borderId="41" applyNumberFormat="0" applyFill="0" applyAlignment="0" applyProtection="0"/>
    <xf numFmtId="180" fontId="5" fillId="0" borderId="30">
      <alignment horizontal="justify" vertical="top" wrapText="1"/>
    </xf>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0" fontId="119" fillId="0" borderId="0" applyNumberFormat="0" applyFill="0" applyBorder="0" applyAlignment="0" applyProtection="0"/>
    <xf numFmtId="3" fontId="118" fillId="0" borderId="0" applyFont="0" applyFill="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64" borderId="0" applyNumberFormat="0" applyBorder="0" applyAlignment="0" applyProtection="0"/>
    <xf numFmtId="165" fontId="5" fillId="0" borderId="0">
      <protection locked="0"/>
    </xf>
    <xf numFmtId="186"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0" fontId="4" fillId="64" borderId="0" applyNumberFormat="0" applyBorder="0" applyAlignment="0" applyProtection="0"/>
    <xf numFmtId="0" fontId="4" fillId="64" borderId="0" applyNumberFormat="0" applyBorder="0" applyAlignment="0" applyProtection="0"/>
    <xf numFmtId="38" fontId="5" fillId="0" borderId="0">
      <alignment horizontal="left" wrapText="1"/>
    </xf>
    <xf numFmtId="0" fontId="119" fillId="0" borderId="0" applyNumberFormat="0" applyFill="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118" fillId="0" borderId="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4" fontId="118" fillId="0" borderId="0" applyFont="0" applyFill="0" applyBorder="0" applyAlignment="0" applyProtection="0"/>
    <xf numFmtId="165" fontId="5" fillId="0" borderId="0">
      <protection locked="0"/>
    </xf>
    <xf numFmtId="0" fontId="4" fillId="0" borderId="0"/>
    <xf numFmtId="0" fontId="4" fillId="62"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0" borderId="0"/>
    <xf numFmtId="0" fontId="5" fillId="0" borderId="41" applyNumberFormat="0" applyFill="0" applyAlignment="0" applyProtection="0"/>
    <xf numFmtId="0" fontId="4" fillId="64" borderId="0" applyNumberFormat="0" applyBorder="0" applyAlignment="0" applyProtection="0"/>
    <xf numFmtId="0" fontId="4" fillId="62" borderId="0" applyNumberFormat="0" applyBorder="0" applyAlignment="0" applyProtection="0"/>
    <xf numFmtId="0" fontId="119" fillId="0" borderId="0" applyNumberFormat="0" applyFill="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118" fillId="0" borderId="0" applyFon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0" borderId="0"/>
    <xf numFmtId="0" fontId="4" fillId="0" borderId="0"/>
    <xf numFmtId="0" fontId="4" fillId="62" borderId="0" applyNumberFormat="0" applyBorder="0" applyAlignment="0" applyProtection="0"/>
    <xf numFmtId="165" fontId="5" fillId="0" borderId="0">
      <protection locked="0"/>
    </xf>
    <xf numFmtId="4" fontId="118" fillId="0" borderId="0" applyFont="0" applyFill="0" applyBorder="0" applyAlignment="0" applyProtection="0"/>
    <xf numFmtId="186" fontId="118" fillId="0" borderId="0" applyFont="0" applyFill="0" applyBorder="0" applyAlignment="0" applyProtection="0"/>
    <xf numFmtId="0" fontId="22" fillId="0" borderId="0"/>
    <xf numFmtId="0" fontId="4" fillId="16" borderId="0" applyNumberFormat="0" applyBorder="0" applyAlignment="0" applyProtection="0"/>
    <xf numFmtId="0" fontId="4" fillId="71" borderId="0" applyNumberFormat="0" applyBorder="0" applyAlignment="0" applyProtection="0"/>
    <xf numFmtId="0" fontId="120" fillId="0" borderId="0" applyNumberFormat="0" applyFill="0" applyBorder="0" applyAlignment="0" applyProtection="0"/>
    <xf numFmtId="4" fontId="118" fillId="0" borderId="0" applyFont="0" applyFill="0" applyBorder="0" applyAlignment="0" applyProtection="0"/>
    <xf numFmtId="10" fontId="6" fillId="36" borderId="47"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0" borderId="0"/>
    <xf numFmtId="4" fontId="118" fillId="0" borderId="0" applyFont="0" applyFill="0" applyBorder="0" applyAlignment="0" applyProtection="0"/>
    <xf numFmtId="0" fontId="4" fillId="16" borderId="0" applyNumberFormat="0" applyBorder="0" applyAlignment="0" applyProtection="0"/>
    <xf numFmtId="0" fontId="118" fillId="0" borderId="0"/>
    <xf numFmtId="0" fontId="4" fillId="64"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0" fontId="118" fillId="0" borderId="0"/>
    <xf numFmtId="0" fontId="4" fillId="62" borderId="0" applyNumberFormat="0" applyBorder="0" applyAlignment="0" applyProtection="0"/>
    <xf numFmtId="0" fontId="118" fillId="0" borderId="41" applyNumberFormat="0" applyFont="0" applyFill="0" applyAlignment="0" applyProtection="0"/>
    <xf numFmtId="4" fontId="118" fillId="0" borderId="0" applyFont="0" applyFill="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119" fillId="0" borderId="0" applyNumberFormat="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0" borderId="0"/>
    <xf numFmtId="180" fontId="5" fillId="0" borderId="30">
      <alignment horizontal="justify" vertical="top" wrapText="1"/>
    </xf>
    <xf numFmtId="0" fontId="4" fillId="7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5" fontId="5" fillId="0" borderId="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11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118" fillId="0" borderId="0"/>
    <xf numFmtId="0" fontId="4" fillId="37" borderId="0" applyNumberFormat="0" applyBorder="0" applyAlignment="0" applyProtection="0"/>
    <xf numFmtId="178" fontId="5" fillId="0" borderId="0" applyFill="0" applyBorder="0" applyAlignment="0" applyProtection="0"/>
    <xf numFmtId="2" fontId="118" fillId="0" borderId="0" applyFont="0" applyFill="0" applyBorder="0" applyAlignment="0" applyProtection="0"/>
    <xf numFmtId="178" fontId="5" fillId="0" borderId="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0" fontId="119" fillId="0" borderId="0" applyNumberForma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4" fontId="118" fillId="0" borderId="0" applyFont="0" applyFill="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62" borderId="0" applyNumberFormat="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4" fillId="0" borderId="0"/>
    <xf numFmtId="0" fontId="4" fillId="71" borderId="0" applyNumberFormat="0" applyBorder="0" applyAlignment="0" applyProtection="0"/>
    <xf numFmtId="165" fontId="5" fillId="0" borderId="0">
      <protection locked="0"/>
    </xf>
    <xf numFmtId="5" fontId="5" fillId="0" borderId="0" applyFill="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3"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4" fontId="118" fillId="0" borderId="0" applyFont="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5" fillId="0" borderId="41" applyNumberForma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4" fontId="12" fillId="0" borderId="63" applyNumberFormat="0" applyProtection="0">
      <alignment horizontal="left" vertical="center" indent="1"/>
    </xf>
    <xf numFmtId="178" fontId="5" fillId="0" borderId="0" applyFill="0" applyBorder="0" applyAlignment="0" applyProtection="0"/>
    <xf numFmtId="37"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10" fontId="6" fillId="36" borderId="47" applyNumberFormat="0" applyBorder="0" applyAlignment="0" applyProtection="0"/>
    <xf numFmtId="165" fontId="5" fillId="0" borderId="0">
      <protection locked="0"/>
    </xf>
    <xf numFmtId="165" fontId="5" fillId="0" borderId="0">
      <protection locked="0"/>
    </xf>
    <xf numFmtId="5" fontId="5" fillId="0" borderId="0" applyFill="0" applyBorder="0" applyAlignment="0" applyProtection="0"/>
    <xf numFmtId="178" fontId="5" fillId="0" borderId="0" applyFill="0" applyBorder="0" applyAlignment="0" applyProtection="0"/>
    <xf numFmtId="38" fontId="6" fillId="35" borderId="0" applyNumberFormat="0" applyBorder="0" applyAlignment="0" applyProtection="0"/>
    <xf numFmtId="165" fontId="5" fillId="0" borderId="0">
      <protection locked="0"/>
    </xf>
    <xf numFmtId="2"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165" fontId="5" fillId="0" borderId="0">
      <protection locked="0"/>
    </xf>
    <xf numFmtId="10" fontId="6" fillId="36" borderId="47" applyNumberFormat="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178" fontId="5" fillId="0" borderId="0" applyFill="0" applyBorder="0" applyAlignment="0" applyProtection="0"/>
    <xf numFmtId="5" fontId="5" fillId="0" borderId="0" applyFill="0" applyBorder="0" applyAlignment="0" applyProtection="0"/>
    <xf numFmtId="180" fontId="5" fillId="0" borderId="30">
      <alignment horizontal="justify" vertical="top" wrapText="1"/>
    </xf>
    <xf numFmtId="37" fontId="5" fillId="0" borderId="0" applyFill="0" applyBorder="0" applyAlignment="0" applyProtection="0"/>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5" fontId="5" fillId="0" borderId="0" applyFill="0" applyBorder="0" applyAlignment="0" applyProtection="0"/>
    <xf numFmtId="180" fontId="5" fillId="0" borderId="30">
      <alignment horizontal="justify" vertical="top" wrapText="1"/>
    </xf>
    <xf numFmtId="37" fontId="5" fillId="0" borderId="0" applyFill="0" applyBorder="0" applyAlignment="0" applyProtection="0"/>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10" fontId="5" fillId="0" borderId="0" applyFont="0" applyFill="0" applyBorder="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77" fillId="40" borderId="0" applyNumberFormat="0" applyBorder="0" applyAlignment="0" applyProtection="0"/>
    <xf numFmtId="37" fontId="5" fillId="0" borderId="0" applyFill="0" applyBorder="0" applyAlignment="0" applyProtection="0"/>
    <xf numFmtId="0" fontId="41" fillId="68" borderId="0" applyNumberFormat="0" applyBorder="0" applyAlignment="0" applyProtection="0"/>
    <xf numFmtId="5" fontId="5" fillId="0" borderId="0" applyFill="0" applyBorder="0" applyAlignment="0" applyProtection="0"/>
    <xf numFmtId="0" fontId="42" fillId="40" borderId="0" applyNumberFormat="0" applyBorder="0" applyAlignment="0" applyProtection="0"/>
    <xf numFmtId="0" fontId="5" fillId="0" borderId="41" applyNumberFormat="0" applyFill="0" applyAlignment="0" applyProtection="0"/>
    <xf numFmtId="178" fontId="5" fillId="0" borderId="0" applyFill="0" applyBorder="0" applyAlignment="0" applyProtection="0"/>
    <xf numFmtId="0" fontId="48" fillId="0" borderId="0" applyNumberFormat="0" applyFill="0" applyBorder="0" applyAlignment="0" applyProtection="0"/>
    <xf numFmtId="0" fontId="75" fillId="0" borderId="0" applyNumberFormat="0" applyFill="0" applyBorder="0" applyAlignment="0" applyProtection="0"/>
    <xf numFmtId="2" fontId="5" fillId="0" borderId="0" applyFill="0" applyBorder="0" applyAlignment="0" applyProtection="0"/>
    <xf numFmtId="0" fontId="49" fillId="60" borderId="0" applyNumberFormat="0" applyBorder="0" applyAlignment="0" applyProtection="0"/>
    <xf numFmtId="0" fontId="66" fillId="62" borderId="0" applyNumberFormat="0" applyBorder="0" applyAlignment="0" applyProtection="0"/>
    <xf numFmtId="37" fontId="5" fillId="0" borderId="0" applyFill="0" applyBorder="0" applyAlignment="0" applyProtection="0"/>
    <xf numFmtId="0" fontId="41" fillId="42" borderId="0" applyNumberFormat="0" applyBorder="0" applyAlignment="0" applyProtection="0"/>
    <xf numFmtId="0" fontId="51" fillId="0" borderId="0" applyNumberFormat="0" applyFill="0" applyBorder="0" applyAlignment="0" applyProtection="0"/>
    <xf numFmtId="0" fontId="112" fillId="0" borderId="52" applyNumberFormat="0" applyFill="0" applyAlignment="0" applyProtection="0"/>
    <xf numFmtId="0" fontId="112" fillId="0" borderId="52" applyNumberFormat="0" applyFill="0" applyAlignment="0" applyProtection="0"/>
    <xf numFmtId="0" fontId="27" fillId="0" borderId="0" applyNumberFormat="0" applyFill="0" applyBorder="0" applyAlignment="0" applyProtection="0"/>
    <xf numFmtId="0" fontId="113" fillId="0" borderId="53" applyNumberFormat="0" applyFill="0" applyAlignment="0" applyProtection="0"/>
    <xf numFmtId="0" fontId="113" fillId="0" borderId="53" applyNumberFormat="0" applyFill="0" applyAlignment="0" applyProtection="0"/>
    <xf numFmtId="0" fontId="53" fillId="0" borderId="35" applyNumberFormat="0" applyFill="0" applyAlignment="0" applyProtection="0"/>
    <xf numFmtId="0" fontId="114" fillId="0" borderId="54" applyNumberFormat="0" applyFill="0" applyAlignment="0" applyProtection="0"/>
    <xf numFmtId="0" fontId="53" fillId="0" borderId="0" applyNumberFormat="0" applyFill="0" applyBorder="0" applyAlignment="0" applyProtection="0"/>
    <xf numFmtId="0" fontId="114" fillId="0" borderId="0" applyNumberFormat="0" applyFill="0" applyBorder="0" applyAlignment="0" applyProtection="0"/>
    <xf numFmtId="165" fontId="5" fillId="0" borderId="0">
      <protection locked="0"/>
    </xf>
    <xf numFmtId="165" fontId="5" fillId="0" borderId="0">
      <protection locked="0"/>
    </xf>
    <xf numFmtId="0" fontId="54" fillId="63" borderId="50" applyNumberFormat="0" applyAlignment="0" applyProtection="0"/>
    <xf numFmtId="0" fontId="40" fillId="43" borderId="0" applyNumberFormat="0" applyBorder="0" applyAlignment="0" applyProtection="0"/>
    <xf numFmtId="0" fontId="69" fillId="37" borderId="20" applyNumberFormat="0" applyAlignment="0" applyProtection="0"/>
    <xf numFmtId="0" fontId="114" fillId="0" borderId="54" applyNumberFormat="0" applyFill="0" applyAlignment="0" applyProtection="0"/>
    <xf numFmtId="0" fontId="56" fillId="0" borderId="36" applyNumberFormat="0" applyFill="0" applyAlignment="0" applyProtection="0"/>
    <xf numFmtId="0" fontId="115" fillId="0" borderId="55" applyNumberFormat="0" applyFill="0" applyAlignment="0" applyProtection="0"/>
    <xf numFmtId="0" fontId="57" fillId="37" borderId="0" applyNumberFormat="0" applyBorder="0" applyAlignment="0" applyProtection="0"/>
    <xf numFmtId="0" fontId="116" fillId="5" borderId="0" applyNumberFormat="0" applyBorder="0" applyAlignment="0" applyProtection="0"/>
    <xf numFmtId="0" fontId="4" fillId="0" borderId="0"/>
    <xf numFmtId="0" fontId="4" fillId="0" borderId="0"/>
    <xf numFmtId="0" fontId="41" fillId="66"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77" fillId="77" borderId="0" applyNumberFormat="0" applyBorder="0" applyAlignment="0" applyProtection="0"/>
    <xf numFmtId="0" fontId="5" fillId="0" borderId="41" applyNumberFormat="0" applyFill="0" applyAlignment="0" applyProtection="0"/>
    <xf numFmtId="0" fontId="56" fillId="0" borderId="36" applyNumberFormat="0" applyFill="0" applyAlignment="0" applyProtection="0"/>
    <xf numFmtId="0" fontId="113" fillId="0" borderId="53"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3" fillId="0" borderId="0" applyNumberFormat="0" applyFill="0" applyBorder="0" applyAlignment="0" applyProtection="0"/>
    <xf numFmtId="0" fontId="40" fillId="63"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1" fillId="48" borderId="0" applyNumberFormat="0" applyBorder="0" applyAlignment="0" applyProtection="0"/>
    <xf numFmtId="0" fontId="5" fillId="0" borderId="41" applyNumberFormat="0" applyFill="0" applyAlignment="0" applyProtection="0"/>
    <xf numFmtId="0" fontId="116" fillId="5" borderId="0" applyNumberFormat="0" applyBorder="0" applyAlignment="0" applyProtection="0"/>
    <xf numFmtId="0" fontId="5" fillId="0" borderId="41" applyNumberFormat="0" applyFill="0" applyAlignment="0" applyProtection="0"/>
    <xf numFmtId="165" fontId="5" fillId="0" borderId="0">
      <protection locked="0"/>
    </xf>
    <xf numFmtId="0" fontId="40" fillId="71" borderId="56" applyNumberFormat="0" applyFont="0" applyAlignment="0" applyProtection="0"/>
    <xf numFmtId="0" fontId="40" fillId="9" borderId="24" applyNumberFormat="0" applyFont="0" applyAlignment="0" applyProtection="0"/>
    <xf numFmtId="0" fontId="58" fillId="69" borderId="57" applyNumberFormat="0" applyAlignment="0" applyProtection="0"/>
    <xf numFmtId="0" fontId="70" fillId="78" borderId="21" applyNumberFormat="0" applyAlignment="0" applyProtection="0"/>
    <xf numFmtId="9" fontId="102" fillId="0" borderId="0"/>
    <xf numFmtId="180" fontId="5" fillId="0" borderId="30">
      <alignment horizontal="justify" vertical="top" wrapText="1"/>
    </xf>
    <xf numFmtId="0" fontId="27" fillId="0" borderId="0" applyNumberFormat="0" applyFill="0" applyBorder="0" applyAlignment="0" applyProtection="0"/>
    <xf numFmtId="38" fontId="5" fillId="0" borderId="0">
      <alignment horizontal="left" wrapText="1"/>
    </xf>
    <xf numFmtId="0" fontId="77" fillId="42"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41" applyNumberFormat="0" applyFill="0" applyAlignment="0" applyProtection="0"/>
    <xf numFmtId="0" fontId="76" fillId="0" borderId="59" applyNumberFormat="0" applyFill="0" applyAlignment="0" applyProtection="0"/>
    <xf numFmtId="0" fontId="76" fillId="0" borderId="59" applyNumberFormat="0" applyFill="0" applyAlignment="0" applyProtection="0"/>
    <xf numFmtId="0" fontId="5" fillId="0" borderId="41" applyNumberFormat="0" applyFill="0" applyAlignment="0" applyProtection="0"/>
    <xf numFmtId="0" fontId="77" fillId="42" borderId="0" applyNumberFormat="0" applyBorder="0" applyAlignment="0" applyProtection="0"/>
    <xf numFmtId="0" fontId="41" fillId="45" borderId="0" applyNumberFormat="0" applyBorder="0" applyAlignment="0" applyProtection="0"/>
    <xf numFmtId="0" fontId="77" fillId="26" borderId="0" applyNumberFormat="0" applyBorder="0" applyAlignment="0" applyProtection="0"/>
    <xf numFmtId="0" fontId="41" fillId="66" borderId="0" applyNumberFormat="0" applyBorder="0" applyAlignment="0" applyProtection="0"/>
    <xf numFmtId="0" fontId="40" fillId="61" borderId="0" applyNumberFormat="0" applyBorder="0" applyAlignment="0" applyProtection="0"/>
    <xf numFmtId="0" fontId="62" fillId="0" borderId="0" applyNumberFormat="0" applyFill="0" applyBorder="0" applyAlignment="0" applyProtection="0"/>
    <xf numFmtId="0" fontId="74" fillId="0" borderId="0" applyNumberFormat="0" applyFill="0" applyBorder="0" applyAlignment="0" applyProtection="0"/>
    <xf numFmtId="0" fontId="8" fillId="0" borderId="0"/>
    <xf numFmtId="0" fontId="27" fillId="0" borderId="0" applyNumberFormat="0" applyFill="0" applyBorder="0" applyAlignment="0" applyProtection="0"/>
    <xf numFmtId="0" fontId="59" fillId="0" borderId="0" applyNumberFormat="0" applyFill="0" applyBorder="0" applyAlignment="0" applyProtection="0"/>
    <xf numFmtId="0" fontId="40" fillId="64" borderId="0" applyNumberFormat="0" applyBorder="0" applyAlignment="0" applyProtection="0"/>
    <xf numFmtId="0" fontId="77" fillId="45" borderId="0" applyNumberFormat="0" applyBorder="0" applyAlignment="0" applyProtection="0"/>
    <xf numFmtId="0" fontId="53" fillId="0" borderId="35"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75" fillId="0" borderId="0" applyNumberFormat="0" applyFill="0" applyBorder="0" applyAlignment="0" applyProtection="0"/>
    <xf numFmtId="0" fontId="40" fillId="61" borderId="0" applyNumberFormat="0" applyBorder="0" applyAlignment="0" applyProtection="0"/>
    <xf numFmtId="0" fontId="67" fillId="61" borderId="0" applyNumberFormat="0" applyBorder="0" applyAlignment="0" applyProtection="0"/>
    <xf numFmtId="0" fontId="76" fillId="0" borderId="59" applyNumberFormat="0" applyFill="0" applyAlignment="0" applyProtection="0"/>
    <xf numFmtId="0" fontId="41" fillId="41" borderId="0" applyNumberFormat="0" applyBorder="0" applyAlignment="0" applyProtection="0"/>
    <xf numFmtId="0" fontId="76" fillId="0" borderId="59" applyNumberFormat="0" applyFill="0" applyAlignment="0" applyProtection="0"/>
    <xf numFmtId="0" fontId="76" fillId="0" borderId="59" applyNumberFormat="0" applyFill="0" applyAlignment="0" applyProtection="0"/>
    <xf numFmtId="0" fontId="75" fillId="0" borderId="0" applyNumberFormat="0" applyFill="0" applyBorder="0" applyAlignment="0" applyProtection="0"/>
    <xf numFmtId="0" fontId="76" fillId="0" borderId="59" applyNumberFormat="0" applyFill="0" applyAlignment="0" applyProtection="0"/>
    <xf numFmtId="0" fontId="8" fillId="0" borderId="0"/>
    <xf numFmtId="0" fontId="57" fillId="37" borderId="0" applyNumberFormat="0" applyBorder="0" applyAlignment="0" applyProtection="0"/>
    <xf numFmtId="0" fontId="40" fillId="40" borderId="0" applyNumberFormat="0" applyBorder="0" applyAlignment="0" applyProtection="0"/>
    <xf numFmtId="180" fontId="5" fillId="0" borderId="30">
      <alignment horizontal="justify" vertical="top" wrapText="1"/>
    </xf>
    <xf numFmtId="0" fontId="113" fillId="0" borderId="53" applyNumberFormat="0" applyFill="0" applyAlignment="0" applyProtection="0"/>
    <xf numFmtId="0" fontId="58" fillId="69" borderId="57" applyNumberFormat="0" applyAlignment="0" applyProtection="0"/>
    <xf numFmtId="0" fontId="5" fillId="0" borderId="41" applyNumberFormat="0" applyFill="0" applyAlignment="0" applyProtection="0"/>
    <xf numFmtId="0" fontId="5" fillId="0" borderId="41" applyNumberFormat="0" applyFill="0" applyAlignment="0" applyProtection="0"/>
    <xf numFmtId="4" fontId="118" fillId="0" borderId="0" applyFont="0" applyFill="0" applyBorder="0" applyAlignment="0" applyProtection="0"/>
    <xf numFmtId="9" fontId="102" fillId="0" borderId="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5" fillId="0" borderId="41" applyNumberFormat="0" applyFill="0" applyAlignment="0" applyProtection="0"/>
    <xf numFmtId="0" fontId="40" fillId="61" borderId="0" applyNumberFormat="0" applyBorder="0" applyAlignment="0" applyProtection="0"/>
    <xf numFmtId="0" fontId="112" fillId="0" borderId="52"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1" fillId="67"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112" fillId="0" borderId="52" applyNumberFormat="0" applyFill="0" applyAlignment="0" applyProtection="0"/>
    <xf numFmtId="0" fontId="4" fillId="7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2" fontId="5" fillId="0" borderId="0" applyFill="0" applyBorder="0" applyAlignment="0" applyProtection="0"/>
    <xf numFmtId="0" fontId="5" fillId="0" borderId="41" applyNumberFormat="0" applyFill="0" applyAlignment="0" applyProtection="0"/>
    <xf numFmtId="0" fontId="4" fillId="64" borderId="0" applyNumberFormat="0" applyBorder="0" applyAlignment="0" applyProtection="0"/>
    <xf numFmtId="0" fontId="112" fillId="0" borderId="52" applyNumberFormat="0" applyFill="0" applyAlignment="0" applyProtection="0"/>
    <xf numFmtId="0" fontId="4" fillId="62"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41" fillId="67"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114" fillId="0" borderId="54" applyNumberFormat="0" applyFill="0" applyAlignment="0" applyProtection="0"/>
    <xf numFmtId="0" fontId="5" fillId="0" borderId="41" applyNumberFormat="0" applyFill="0" applyAlignment="0" applyProtection="0"/>
    <xf numFmtId="0" fontId="77" fillId="77" borderId="0" applyNumberFormat="0" applyBorder="0" applyAlignment="0" applyProtection="0"/>
    <xf numFmtId="0" fontId="77" fillId="62" borderId="0" applyNumberFormat="0" applyBorder="0" applyAlignment="0" applyProtection="0"/>
    <xf numFmtId="0" fontId="5" fillId="0" borderId="41" applyNumberFormat="0" applyFill="0" applyAlignment="0" applyProtection="0"/>
    <xf numFmtId="0" fontId="41" fillId="66"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63"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0" fontId="117" fillId="0" borderId="0" applyNumberFormat="0" applyFill="0" applyBorder="0" applyAlignment="0" applyProtection="0"/>
    <xf numFmtId="165" fontId="5" fillId="0" borderId="0">
      <protection locked="0"/>
    </xf>
    <xf numFmtId="0" fontId="120" fillId="0" borderId="0" applyNumberFormat="0" applyFill="0" applyBorder="0" applyAlignment="0" applyProtection="0"/>
    <xf numFmtId="0" fontId="5" fillId="0" borderId="41" applyNumberFormat="0" applyFill="0" applyAlignment="0" applyProtection="0"/>
    <xf numFmtId="178" fontId="5" fillId="0" borderId="0" applyFill="0" applyBorder="0" applyAlignment="0" applyProtection="0"/>
    <xf numFmtId="0" fontId="41" fillId="46"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77" fillId="45" borderId="0" applyNumberFormat="0" applyBorder="0" applyAlignment="0" applyProtection="0"/>
    <xf numFmtId="0" fontId="5" fillId="0" borderId="41" applyNumberFormat="0" applyFill="0" applyAlignment="0" applyProtection="0"/>
    <xf numFmtId="0" fontId="41" fillId="42" borderId="0" applyNumberFormat="0" applyBorder="0" applyAlignment="0" applyProtection="0"/>
    <xf numFmtId="0" fontId="62" fillId="0" borderId="0" applyNumberFormat="0" applyFill="0" applyBorder="0" applyAlignment="0" applyProtection="0"/>
    <xf numFmtId="0" fontId="5" fillId="0" borderId="41" applyNumberFormat="0" applyFill="0" applyAlignment="0" applyProtection="0"/>
    <xf numFmtId="0" fontId="77" fillId="76" borderId="0" applyNumberFormat="0" applyBorder="0" applyAlignment="0" applyProtection="0"/>
    <xf numFmtId="0" fontId="118" fillId="0" borderId="41" applyNumberFormat="0" applyFont="0" applyFill="0" applyAlignment="0" applyProtection="0"/>
    <xf numFmtId="0" fontId="5" fillId="0" borderId="41" applyNumberFormat="0" applyFill="0" applyAlignment="0" applyProtection="0"/>
    <xf numFmtId="0" fontId="41" fillId="68" borderId="0" applyNumberFormat="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77" fillId="41" borderId="0" applyNumberFormat="0" applyBorder="0" applyAlignment="0" applyProtection="0"/>
    <xf numFmtId="0" fontId="41" fillId="44"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5" fillId="0" borderId="41" applyNumberFormat="0" applyFill="0" applyAlignment="0" applyProtection="0"/>
    <xf numFmtId="0" fontId="77" fillId="62" borderId="0" applyNumberFormat="0" applyBorder="0" applyAlignment="0" applyProtection="0"/>
    <xf numFmtId="0" fontId="4" fillId="27" borderId="0" applyNumberFormat="0" applyBorder="0" applyAlignment="0" applyProtection="0"/>
    <xf numFmtId="0" fontId="41" fillId="44" borderId="0" applyNumberFormat="0" applyBorder="0" applyAlignment="0" applyProtection="0"/>
    <xf numFmtId="0" fontId="41" fillId="67" borderId="0" applyNumberFormat="0" applyBorder="0" applyAlignment="0" applyProtection="0"/>
    <xf numFmtId="0" fontId="58" fillId="69" borderId="57" applyNumberFormat="0" applyAlignment="0" applyProtection="0"/>
    <xf numFmtId="4" fontId="118" fillId="0" borderId="0" applyFont="0" applyFill="0" applyBorder="0" applyAlignment="0" applyProtection="0"/>
    <xf numFmtId="0" fontId="5" fillId="0" borderId="41" applyNumberFormat="0" applyFill="0" applyAlignment="0" applyProtection="0"/>
    <xf numFmtId="0" fontId="77" fillId="40" borderId="0" applyNumberFormat="0" applyBorder="0" applyAlignment="0" applyProtection="0"/>
    <xf numFmtId="0" fontId="40" fillId="64" borderId="0" applyNumberFormat="0" applyBorder="0" applyAlignment="0" applyProtection="0"/>
    <xf numFmtId="0" fontId="112" fillId="0" borderId="52" applyNumberFormat="0" applyFill="0" applyAlignment="0" applyProtection="0"/>
    <xf numFmtId="0" fontId="4" fillId="40" borderId="0" applyNumberFormat="0" applyBorder="0" applyAlignment="0" applyProtection="0"/>
    <xf numFmtId="0" fontId="48" fillId="0" borderId="0" applyNumberFormat="0" applyFill="0" applyBorder="0" applyAlignment="0" applyProtection="0"/>
    <xf numFmtId="0" fontId="77" fillId="76"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37" borderId="0" applyNumberFormat="0" applyBorder="0" applyAlignment="0" applyProtection="0"/>
    <xf numFmtId="0" fontId="8" fillId="0" borderId="0"/>
    <xf numFmtId="0" fontId="41" fillId="41" borderId="0" applyNumberFormat="0" applyBorder="0" applyAlignment="0" applyProtection="0"/>
    <xf numFmtId="0" fontId="41" fillId="46" borderId="0" applyNumberFormat="0" applyBorder="0" applyAlignment="0" applyProtection="0"/>
    <xf numFmtId="0" fontId="40" fillId="48" borderId="0" applyNumberFormat="0" applyBorder="0" applyAlignment="0" applyProtection="0"/>
    <xf numFmtId="0" fontId="53" fillId="0" borderId="35" applyNumberFormat="0" applyFill="0" applyAlignment="0" applyProtection="0"/>
    <xf numFmtId="0" fontId="4" fillId="16" borderId="0" applyNumberFormat="0" applyBorder="0" applyAlignment="0" applyProtection="0"/>
    <xf numFmtId="0" fontId="77" fillId="41" borderId="0" applyNumberFormat="0" applyBorder="0" applyAlignment="0" applyProtection="0"/>
    <xf numFmtId="0" fontId="76" fillId="0" borderId="59" applyNumberFormat="0" applyFill="0" applyAlignment="0" applyProtection="0"/>
    <xf numFmtId="0" fontId="69" fillId="37" borderId="20" applyNumberFormat="0" applyAlignment="0" applyProtection="0"/>
    <xf numFmtId="0" fontId="40" fillId="41" borderId="0" applyNumberFormat="0" applyBorder="0" applyAlignment="0" applyProtection="0"/>
    <xf numFmtId="0" fontId="56" fillId="0" borderId="36" applyNumberFormat="0" applyFill="0" applyAlignment="0" applyProtection="0"/>
    <xf numFmtId="0" fontId="5" fillId="0" borderId="41" applyNumberFormat="0" applyFill="0" applyAlignment="0" applyProtection="0"/>
    <xf numFmtId="0" fontId="58" fillId="69" borderId="57" applyNumberFormat="0" applyAlignment="0" applyProtection="0"/>
    <xf numFmtId="180" fontId="5" fillId="0" borderId="30">
      <alignment horizontal="justify" vertical="top" wrapText="1"/>
    </xf>
    <xf numFmtId="0" fontId="43" fillId="69" borderId="50" applyNumberFormat="0" applyAlignment="0" applyProtection="0"/>
    <xf numFmtId="0" fontId="118" fillId="0" borderId="41" applyNumberFormat="0" applyFont="0" applyFill="0" applyAlignment="0" applyProtection="0"/>
    <xf numFmtId="0" fontId="77" fillId="62" borderId="0" applyNumberFormat="0" applyBorder="0" applyAlignment="0" applyProtection="0"/>
    <xf numFmtId="0" fontId="44" fillId="70" borderId="32" applyNumberFormat="0" applyAlignment="0" applyProtection="0"/>
    <xf numFmtId="0" fontId="116" fillId="5" borderId="0" applyNumberFormat="0" applyBorder="0" applyAlignment="0" applyProtection="0"/>
    <xf numFmtId="0" fontId="40" fillId="43"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0" fillId="64"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4" fontId="118" fillId="0" borderId="0" applyFont="0" applyFill="0" applyBorder="0" applyAlignment="0" applyProtection="0"/>
    <xf numFmtId="0" fontId="115" fillId="0" borderId="55" applyNumberFormat="0" applyFill="0" applyAlignment="0" applyProtection="0"/>
    <xf numFmtId="0" fontId="41" fillId="65" borderId="0" applyNumberFormat="0" applyBorder="0" applyAlignment="0" applyProtection="0"/>
    <xf numFmtId="0" fontId="111" fillId="78" borderId="20" applyNumberFormat="0" applyAlignment="0" applyProtection="0"/>
    <xf numFmtId="0" fontId="56" fillId="0" borderId="36" applyNumberFormat="0" applyFill="0" applyAlignment="0" applyProtection="0"/>
    <xf numFmtId="0" fontId="76" fillId="0" borderId="59" applyNumberFormat="0" applyFill="0" applyAlignment="0" applyProtection="0"/>
    <xf numFmtId="0" fontId="5" fillId="0" borderId="41" applyNumberFormat="0" applyFill="0" applyAlignment="0" applyProtection="0"/>
    <xf numFmtId="0" fontId="4" fillId="71" borderId="0" applyNumberFormat="0" applyBorder="0" applyAlignment="0" applyProtection="0"/>
    <xf numFmtId="0" fontId="40" fillId="9" borderId="24" applyNumberFormat="0" applyFont="0" applyAlignment="0" applyProtection="0"/>
    <xf numFmtId="0" fontId="112" fillId="0" borderId="52" applyNumberFormat="0" applyFill="0" applyAlignment="0" applyProtection="0"/>
    <xf numFmtId="0" fontId="5" fillId="0" borderId="41" applyNumberFormat="0" applyFill="0" applyAlignment="0" applyProtection="0"/>
    <xf numFmtId="0" fontId="8" fillId="0" borderId="0"/>
    <xf numFmtId="0" fontId="4" fillId="62" borderId="0" applyNumberFormat="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41" fillId="48" borderId="0" applyNumberFormat="0" applyBorder="0" applyAlignment="0" applyProtection="0"/>
    <xf numFmtId="0" fontId="75" fillId="0" borderId="0" applyNumberFormat="0" applyFill="0" applyBorder="0" applyAlignment="0" applyProtection="0"/>
    <xf numFmtId="0" fontId="8" fillId="0" borderId="0"/>
    <xf numFmtId="0" fontId="4" fillId="71" borderId="0" applyNumberFormat="0" applyBorder="0" applyAlignment="0" applyProtection="0"/>
    <xf numFmtId="0" fontId="40" fillId="43" borderId="0" applyNumberFormat="0" applyBorder="0" applyAlignment="0" applyProtection="0"/>
    <xf numFmtId="0" fontId="5" fillId="0" borderId="41" applyNumberFormat="0" applyFill="0" applyAlignment="0" applyProtection="0"/>
    <xf numFmtId="0" fontId="40" fillId="63" borderId="0" applyNumberFormat="0" applyBorder="0" applyAlignment="0" applyProtection="0"/>
    <xf numFmtId="0" fontId="40" fillId="59" borderId="0" applyNumberFormat="0" applyBorder="0" applyAlignment="0" applyProtection="0"/>
    <xf numFmtId="0" fontId="120" fillId="0" borderId="0" applyNumberFormat="0" applyFill="0" applyBorder="0" applyAlignment="0" applyProtection="0"/>
    <xf numFmtId="0" fontId="59" fillId="0" borderId="0" applyNumberFormat="0" applyFill="0" applyBorder="0" applyAlignment="0" applyProtection="0"/>
    <xf numFmtId="0" fontId="5" fillId="0" borderId="41" applyNumberFormat="0" applyFill="0" applyAlignment="0" applyProtection="0"/>
    <xf numFmtId="0" fontId="76" fillId="0" borderId="59" applyNumberFormat="0" applyFill="0" applyAlignment="0" applyProtection="0"/>
    <xf numFmtId="180" fontId="5" fillId="0" borderId="30">
      <alignment horizontal="justify" vertical="top" wrapText="1"/>
    </xf>
    <xf numFmtId="0" fontId="54" fillId="63" borderId="50" applyNumberFormat="0" applyAlignment="0" applyProtection="0"/>
    <xf numFmtId="0" fontId="8" fillId="0" borderId="0"/>
    <xf numFmtId="0" fontId="77" fillId="76" borderId="0" applyNumberFormat="0" applyBorder="0" applyAlignment="0" applyProtection="0"/>
    <xf numFmtId="0" fontId="41" fillId="66" borderId="0" applyNumberFormat="0" applyBorder="0" applyAlignment="0" applyProtection="0"/>
    <xf numFmtId="0" fontId="40" fillId="63" borderId="0" applyNumberFormat="0" applyBorder="0" applyAlignment="0" applyProtection="0"/>
    <xf numFmtId="0" fontId="5" fillId="0" borderId="41" applyNumberFormat="0" applyFill="0" applyAlignment="0" applyProtection="0"/>
    <xf numFmtId="165" fontId="5" fillId="0" borderId="0">
      <protection locked="0"/>
    </xf>
    <xf numFmtId="0" fontId="8" fillId="0" borderId="0"/>
    <xf numFmtId="0" fontId="41" fillId="46" borderId="0" applyNumberFormat="0" applyBorder="0" applyAlignment="0" applyProtection="0"/>
    <xf numFmtId="0" fontId="112" fillId="0" borderId="52" applyNumberFormat="0" applyFill="0" applyAlignment="0" applyProtection="0"/>
    <xf numFmtId="0" fontId="114" fillId="0" borderId="54" applyNumberFormat="0" applyFill="0" applyAlignment="0" applyProtection="0"/>
    <xf numFmtId="0" fontId="41" fillId="41" borderId="0" applyNumberFormat="0" applyBorder="0" applyAlignment="0" applyProtection="0"/>
    <xf numFmtId="4" fontId="118" fillId="0" borderId="0" applyFont="0" applyFill="0" applyBorder="0" applyAlignment="0" applyProtection="0"/>
    <xf numFmtId="0" fontId="5" fillId="0" borderId="41" applyNumberFormat="0" applyFill="0" applyAlignment="0" applyProtection="0"/>
    <xf numFmtId="0" fontId="66"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58" fillId="69" borderId="57" applyNumberFormat="0" applyAlignment="0" applyProtection="0"/>
    <xf numFmtId="0" fontId="4" fillId="71" borderId="0" applyNumberFormat="0" applyBorder="0" applyAlignment="0" applyProtection="0"/>
    <xf numFmtId="0" fontId="48" fillId="0" borderId="0" applyNumberFormat="0" applyFill="0" applyBorder="0" applyAlignment="0" applyProtection="0"/>
    <xf numFmtId="0" fontId="40" fillId="43"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0" fontId="112" fillId="0" borderId="52" applyNumberFormat="0" applyFill="0" applyAlignment="0" applyProtection="0"/>
    <xf numFmtId="0" fontId="62" fillId="0" borderId="0" applyNumberFormat="0" applyFill="0" applyBorder="0" applyAlignment="0" applyProtection="0"/>
    <xf numFmtId="0" fontId="119" fillId="0" borderId="0" applyNumberFormat="0" applyFill="0" applyBorder="0" applyAlignment="0" applyProtection="0"/>
    <xf numFmtId="0" fontId="40" fillId="43" borderId="0" applyNumberFormat="0" applyBorder="0" applyAlignment="0" applyProtection="0"/>
    <xf numFmtId="0" fontId="77" fillId="43" borderId="0" applyNumberFormat="0" applyBorder="0" applyAlignment="0" applyProtection="0"/>
    <xf numFmtId="0" fontId="40" fillId="62" borderId="0" applyNumberFormat="0" applyBorder="0" applyAlignment="0" applyProtection="0"/>
    <xf numFmtId="0" fontId="4" fillId="0" borderId="0"/>
    <xf numFmtId="0" fontId="74" fillId="0" borderId="0" applyNumberFormat="0" applyFill="0" applyBorder="0" applyAlignment="0" applyProtection="0"/>
    <xf numFmtId="0" fontId="8" fillId="0" borderId="0"/>
    <xf numFmtId="0" fontId="4" fillId="0" borderId="0"/>
    <xf numFmtId="0" fontId="4" fillId="27" borderId="0" applyNumberFormat="0" applyBorder="0" applyAlignment="0" applyProtection="0"/>
    <xf numFmtId="0" fontId="112" fillId="0" borderId="52" applyNumberFormat="0" applyFill="0" applyAlignment="0" applyProtection="0"/>
    <xf numFmtId="0" fontId="4" fillId="37"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67" fillId="61" borderId="0" applyNumberFormat="0" applyBorder="0" applyAlignment="0" applyProtection="0"/>
    <xf numFmtId="0" fontId="5" fillId="0" borderId="41" applyNumberFormat="0" applyFill="0" applyAlignment="0" applyProtection="0"/>
    <xf numFmtId="0" fontId="77" fillId="26" borderId="0" applyNumberFormat="0" applyBorder="0" applyAlignment="0" applyProtection="0"/>
    <xf numFmtId="0" fontId="77" fillId="76" borderId="0" applyNumberFormat="0" applyBorder="0" applyAlignment="0" applyProtection="0"/>
    <xf numFmtId="0" fontId="5" fillId="0" borderId="41" applyNumberFormat="0" applyFill="0" applyAlignment="0" applyProtection="0"/>
    <xf numFmtId="0" fontId="41" fillId="48" borderId="0" applyNumberFormat="0" applyBorder="0" applyAlignment="0" applyProtection="0"/>
    <xf numFmtId="0" fontId="5" fillId="0" borderId="41" applyNumberFormat="0" applyFill="0" applyAlignment="0" applyProtection="0"/>
    <xf numFmtId="0" fontId="62" fillId="0" borderId="0" applyNumberFormat="0" applyFill="0" applyBorder="0" applyAlignment="0" applyProtection="0"/>
    <xf numFmtId="0" fontId="42" fillId="40" borderId="0" applyNumberFormat="0" applyBorder="0" applyAlignment="0" applyProtection="0"/>
    <xf numFmtId="0" fontId="112" fillId="0" borderId="52" applyNumberFormat="0" applyFill="0" applyAlignment="0" applyProtection="0"/>
    <xf numFmtId="0" fontId="8" fillId="0" borderId="0"/>
    <xf numFmtId="0" fontId="40" fillId="48" borderId="0" applyNumberFormat="0" applyBorder="0" applyAlignment="0" applyProtection="0"/>
    <xf numFmtId="0" fontId="116" fillId="5"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41" fillId="66" borderId="0" applyNumberFormat="0" applyBorder="0" applyAlignment="0" applyProtection="0"/>
    <xf numFmtId="0" fontId="70" fillId="78" borderId="21" applyNumberFormat="0" applyAlignment="0" applyProtection="0"/>
    <xf numFmtId="0" fontId="40" fillId="40" borderId="0" applyNumberFormat="0" applyBorder="0" applyAlignment="0" applyProtection="0"/>
    <xf numFmtId="0" fontId="4" fillId="0" borderId="0"/>
    <xf numFmtId="0" fontId="5" fillId="0" borderId="41" applyNumberFormat="0" applyFill="0" applyAlignment="0" applyProtection="0"/>
    <xf numFmtId="0" fontId="116" fillId="5" borderId="0" applyNumberFormat="0" applyBorder="0" applyAlignment="0" applyProtection="0"/>
    <xf numFmtId="0" fontId="5" fillId="0" borderId="41" applyNumberFormat="0" applyFill="0" applyAlignment="0" applyProtection="0"/>
    <xf numFmtId="0" fontId="8" fillId="0" borderId="0"/>
    <xf numFmtId="0" fontId="54" fillId="63" borderId="50" applyNumberFormat="0" applyAlignment="0" applyProtection="0"/>
    <xf numFmtId="0" fontId="113" fillId="0" borderId="53" applyNumberFormat="0" applyFill="0" applyAlignment="0" applyProtection="0"/>
    <xf numFmtId="0" fontId="73" fillId="8" borderId="23" applyNumberFormat="0" applyAlignment="0" applyProtection="0"/>
    <xf numFmtId="0" fontId="4" fillId="71" borderId="0" applyNumberFormat="0" applyBorder="0" applyAlignment="0" applyProtection="0"/>
    <xf numFmtId="0" fontId="5" fillId="0" borderId="41" applyNumberFormat="0" applyFill="0" applyAlignment="0" applyProtection="0"/>
    <xf numFmtId="0" fontId="53" fillId="0" borderId="0" applyNumberFormat="0" applyFill="0" applyBorder="0" applyAlignment="0" applyProtection="0"/>
    <xf numFmtId="0" fontId="41" fillId="66" borderId="0" applyNumberFormat="0" applyBorder="0" applyAlignment="0" applyProtection="0"/>
    <xf numFmtId="38" fontId="5" fillId="0" borderId="0">
      <alignment horizontal="left" wrapText="1"/>
    </xf>
    <xf numFmtId="0" fontId="118" fillId="0" borderId="41" applyNumberFormat="0" applyFont="0" applyFill="0" applyAlignment="0" applyProtection="0"/>
    <xf numFmtId="0" fontId="4" fillId="62" borderId="0" applyNumberFormat="0" applyBorder="0" applyAlignment="0" applyProtection="0"/>
    <xf numFmtId="0" fontId="77" fillId="62" borderId="0" applyNumberFormat="0" applyBorder="0" applyAlignment="0" applyProtection="0"/>
    <xf numFmtId="0" fontId="48" fillId="0" borderId="0" applyNumberFormat="0" applyFill="0" applyBorder="0" applyAlignment="0" applyProtection="0"/>
    <xf numFmtId="0" fontId="4" fillId="71" borderId="0" applyNumberFormat="0" applyBorder="0" applyAlignment="0" applyProtection="0"/>
    <xf numFmtId="0" fontId="40" fillId="64" borderId="0" applyNumberFormat="0" applyBorder="0" applyAlignment="0" applyProtection="0"/>
    <xf numFmtId="0" fontId="77" fillId="45" borderId="0" applyNumberFormat="0" applyBorder="0" applyAlignment="0" applyProtection="0"/>
    <xf numFmtId="0" fontId="77" fillId="43" borderId="0" applyNumberFormat="0" applyBorder="0" applyAlignment="0" applyProtection="0"/>
    <xf numFmtId="0" fontId="5" fillId="0" borderId="41" applyNumberFormat="0" applyFill="0" applyAlignment="0" applyProtection="0"/>
    <xf numFmtId="0" fontId="56" fillId="0" borderId="36" applyNumberFormat="0" applyFill="0" applyAlignment="0" applyProtection="0"/>
    <xf numFmtId="0" fontId="42" fillId="40" borderId="0" applyNumberFormat="0" applyBorder="0" applyAlignment="0" applyProtection="0"/>
    <xf numFmtId="0" fontId="75" fillId="0" borderId="0" applyNumberFormat="0" applyFill="0" applyBorder="0" applyAlignment="0" applyProtection="0"/>
    <xf numFmtId="0" fontId="111" fillId="78" borderId="20" applyNumberFormat="0" applyAlignment="0" applyProtection="0"/>
    <xf numFmtId="0" fontId="40" fillId="9" borderId="24" applyNumberFormat="0" applyFont="0" applyAlignment="0" applyProtection="0"/>
    <xf numFmtId="0" fontId="53" fillId="0" borderId="35" applyNumberFormat="0" applyFill="0" applyAlignment="0" applyProtection="0"/>
    <xf numFmtId="0" fontId="112" fillId="0" borderId="52" applyNumberFormat="0" applyFill="0" applyAlignment="0" applyProtection="0"/>
    <xf numFmtId="165" fontId="5" fillId="0" borderId="0">
      <protection locked="0"/>
    </xf>
    <xf numFmtId="0" fontId="4" fillId="71" borderId="0" applyNumberFormat="0" applyBorder="0" applyAlignment="0" applyProtection="0"/>
    <xf numFmtId="0" fontId="77" fillId="43" borderId="0" applyNumberFormat="0" applyBorder="0" applyAlignment="0" applyProtection="0"/>
    <xf numFmtId="0" fontId="53" fillId="0" borderId="0" applyNumberFormat="0" applyFill="0" applyBorder="0" applyAlignment="0" applyProtection="0"/>
    <xf numFmtId="0" fontId="5" fillId="0" borderId="41" applyNumberFormat="0" applyFill="0" applyAlignment="0" applyProtection="0"/>
    <xf numFmtId="0" fontId="115" fillId="0" borderId="55" applyNumberFormat="0" applyFill="0" applyAlignment="0" applyProtection="0"/>
    <xf numFmtId="165" fontId="5" fillId="0" borderId="0">
      <protection locked="0"/>
    </xf>
    <xf numFmtId="0" fontId="120" fillId="0" borderId="0" applyNumberFormat="0" applyFill="0" applyBorder="0" applyAlignment="0" applyProtection="0"/>
    <xf numFmtId="0" fontId="76" fillId="0" borderId="59" applyNumberFormat="0" applyFill="0" applyAlignment="0" applyProtection="0"/>
    <xf numFmtId="0" fontId="5" fillId="0" borderId="41" applyNumberFormat="0" applyFill="0" applyAlignment="0" applyProtection="0"/>
    <xf numFmtId="0" fontId="49" fillId="60" borderId="0" applyNumberFormat="0" applyBorder="0" applyAlignment="0" applyProtection="0"/>
    <xf numFmtId="0" fontId="41" fillId="68" borderId="0" applyNumberFormat="0" applyBorder="0" applyAlignment="0" applyProtection="0"/>
    <xf numFmtId="0" fontId="114" fillId="0" borderId="54" applyNumberFormat="0" applyFill="0" applyAlignment="0" applyProtection="0"/>
    <xf numFmtId="0" fontId="5" fillId="0" borderId="41" applyNumberFormat="0" applyFill="0" applyAlignment="0" applyProtection="0"/>
    <xf numFmtId="0" fontId="49" fillId="60"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40" fillId="71" borderId="56" applyNumberFormat="0" applyFont="0" applyAlignment="0" applyProtection="0"/>
    <xf numFmtId="0" fontId="5" fillId="0" borderId="41" applyNumberFormat="0" applyFill="0" applyAlignment="0" applyProtection="0"/>
    <xf numFmtId="0" fontId="5" fillId="0" borderId="41" applyNumberFormat="0" applyFill="0" applyAlignment="0" applyProtection="0"/>
    <xf numFmtId="0" fontId="40" fillId="60" borderId="0" applyNumberFormat="0" applyBorder="0" applyAlignment="0" applyProtection="0"/>
    <xf numFmtId="9" fontId="102" fillId="0" borderId="0"/>
    <xf numFmtId="0" fontId="77" fillId="76" borderId="0" applyNumberFormat="0" applyBorder="0" applyAlignment="0" applyProtection="0"/>
    <xf numFmtId="0" fontId="5" fillId="0" borderId="41" applyNumberFormat="0" applyFill="0" applyAlignment="0" applyProtection="0"/>
    <xf numFmtId="0" fontId="40" fillId="64" borderId="0" applyNumberFormat="0" applyBorder="0" applyAlignment="0" applyProtection="0"/>
    <xf numFmtId="0" fontId="8" fillId="0" borderId="0"/>
    <xf numFmtId="0" fontId="113" fillId="0" borderId="53" applyNumberFormat="0" applyFill="0" applyAlignment="0" applyProtection="0"/>
    <xf numFmtId="0" fontId="5" fillId="0" borderId="41" applyNumberFormat="0" applyFill="0" applyAlignment="0" applyProtection="0"/>
    <xf numFmtId="9" fontId="102" fillId="0" borderId="0"/>
    <xf numFmtId="0" fontId="70" fillId="78" borderId="21" applyNumberFormat="0" applyAlignment="0" applyProtection="0"/>
    <xf numFmtId="0" fontId="4" fillId="16" borderId="0" applyNumberFormat="0" applyBorder="0" applyAlignment="0" applyProtection="0"/>
    <xf numFmtId="165" fontId="5" fillId="0" borderId="0">
      <protection locked="0"/>
    </xf>
    <xf numFmtId="178" fontId="5" fillId="0" borderId="0" applyFill="0" applyBorder="0" applyAlignment="0" applyProtection="0"/>
    <xf numFmtId="180" fontId="5" fillId="0" borderId="30">
      <alignment horizontal="justify" vertical="top" wrapText="1"/>
    </xf>
    <xf numFmtId="0" fontId="40" fillId="40" borderId="0" applyNumberFormat="0" applyBorder="0" applyAlignment="0" applyProtection="0"/>
    <xf numFmtId="37" fontId="5" fillId="0" borderId="0" applyFill="0" applyBorder="0" applyAlignment="0" applyProtection="0"/>
    <xf numFmtId="0" fontId="118" fillId="0" borderId="41" applyNumberFormat="0" applyFont="0" applyFill="0" applyAlignment="0" applyProtection="0"/>
    <xf numFmtId="0" fontId="77" fillId="62" borderId="0" applyNumberFormat="0" applyBorder="0" applyAlignment="0" applyProtection="0"/>
    <xf numFmtId="4" fontId="118" fillId="0" borderId="0" applyFont="0" applyFill="0" applyBorder="0" applyAlignment="0" applyProtection="0"/>
    <xf numFmtId="0" fontId="74" fillId="0" borderId="0" applyNumberFormat="0" applyFill="0" applyBorder="0" applyAlignment="0" applyProtection="0"/>
    <xf numFmtId="0" fontId="51" fillId="0" borderId="0" applyNumberFormat="0" applyFill="0" applyBorder="0" applyAlignment="0" applyProtection="0"/>
    <xf numFmtId="0" fontId="67" fillId="61" borderId="0" applyNumberFormat="0" applyBorder="0" applyAlignment="0" applyProtection="0"/>
    <xf numFmtId="0" fontId="5" fillId="0" borderId="41" applyNumberFormat="0" applyFill="0" applyAlignment="0" applyProtection="0"/>
    <xf numFmtId="0" fontId="40" fillId="64" borderId="0" applyNumberFormat="0" applyBorder="0" applyAlignment="0" applyProtection="0"/>
    <xf numFmtId="0" fontId="40" fillId="71" borderId="56" applyNumberFormat="0" applyFont="0" applyAlignment="0" applyProtection="0"/>
    <xf numFmtId="0" fontId="113" fillId="0" borderId="53" applyNumberFormat="0" applyFill="0" applyAlignment="0" applyProtection="0"/>
    <xf numFmtId="0" fontId="40" fillId="64" borderId="0" applyNumberFormat="0" applyBorder="0" applyAlignment="0" applyProtection="0"/>
    <xf numFmtId="0" fontId="51" fillId="0" borderId="0" applyNumberFormat="0" applyFill="0" applyBorder="0" applyAlignment="0" applyProtection="0"/>
    <xf numFmtId="0" fontId="114" fillId="0" borderId="0" applyNumberFormat="0" applyFill="0" applyBorder="0" applyAlignment="0" applyProtection="0"/>
    <xf numFmtId="0" fontId="4" fillId="63" borderId="0" applyNumberFormat="0" applyBorder="0" applyAlignment="0" applyProtection="0"/>
    <xf numFmtId="0" fontId="40" fillId="61" borderId="0" applyNumberFormat="0" applyBorder="0" applyAlignment="0" applyProtection="0"/>
    <xf numFmtId="0" fontId="76" fillId="0" borderId="59" applyNumberFormat="0" applyFill="0" applyAlignment="0" applyProtection="0"/>
    <xf numFmtId="0" fontId="59"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111" fillId="78" borderId="20" applyNumberFormat="0" applyAlignment="0" applyProtection="0"/>
    <xf numFmtId="0" fontId="111" fillId="78" borderId="20" applyNumberFormat="0" applyAlignment="0" applyProtection="0"/>
    <xf numFmtId="0" fontId="53" fillId="0" borderId="35" applyNumberFormat="0" applyFill="0" applyAlignment="0" applyProtection="0"/>
    <xf numFmtId="0" fontId="4" fillId="62" borderId="0" applyNumberFormat="0" applyBorder="0" applyAlignment="0" applyProtection="0"/>
    <xf numFmtId="0" fontId="40" fillId="9" borderId="24" applyNumberFormat="0" applyFont="0" applyAlignment="0" applyProtection="0"/>
    <xf numFmtId="0" fontId="8" fillId="0" borderId="0"/>
    <xf numFmtId="0" fontId="73" fillId="8" borderId="23" applyNumberFormat="0" applyAlignment="0" applyProtection="0"/>
    <xf numFmtId="5" fontId="5" fillId="0" borderId="0" applyFill="0" applyBorder="0" applyAlignment="0" applyProtection="0"/>
    <xf numFmtId="0" fontId="27" fillId="0" borderId="0" applyNumberFormat="0" applyFill="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4" borderId="0" applyNumberFormat="0" applyBorder="0" applyAlignment="0" applyProtection="0"/>
    <xf numFmtId="0" fontId="62" fillId="0" borderId="0" applyNumberFormat="0" applyFill="0" applyBorder="0" applyAlignment="0" applyProtection="0"/>
    <xf numFmtId="0" fontId="41" fillId="48" borderId="0" applyNumberFormat="0" applyBorder="0" applyAlignment="0" applyProtection="0"/>
    <xf numFmtId="0" fontId="40" fillId="64" borderId="0" applyNumberFormat="0" applyBorder="0" applyAlignment="0" applyProtection="0"/>
    <xf numFmtId="0" fontId="77" fillId="41" borderId="0" applyNumberFormat="0" applyBorder="0" applyAlignment="0" applyProtection="0"/>
    <xf numFmtId="0" fontId="41" fillId="45" borderId="0" applyNumberFormat="0" applyBorder="0" applyAlignment="0" applyProtection="0"/>
    <xf numFmtId="0" fontId="41" fillId="67" borderId="0" applyNumberFormat="0" applyBorder="0" applyAlignment="0" applyProtection="0"/>
    <xf numFmtId="0" fontId="40" fillId="62" borderId="0" applyNumberFormat="0" applyBorder="0" applyAlignment="0" applyProtection="0"/>
    <xf numFmtId="0" fontId="5" fillId="0" borderId="41" applyNumberFormat="0" applyFill="0" applyAlignment="0" applyProtection="0"/>
    <xf numFmtId="0" fontId="40" fillId="61" borderId="0" applyNumberFormat="0" applyBorder="0" applyAlignment="0" applyProtection="0"/>
    <xf numFmtId="0" fontId="4" fillId="62" borderId="0" applyNumberFormat="0" applyBorder="0" applyAlignment="0" applyProtection="0"/>
    <xf numFmtId="0" fontId="40" fillId="43" borderId="0" applyNumberFormat="0" applyBorder="0" applyAlignment="0" applyProtection="0"/>
    <xf numFmtId="180" fontId="5" fillId="0" borderId="30">
      <alignment horizontal="justify" vertical="top" wrapText="1"/>
    </xf>
    <xf numFmtId="0" fontId="40" fillId="61" borderId="0" applyNumberFormat="0" applyBorder="0" applyAlignment="0" applyProtection="0"/>
    <xf numFmtId="0" fontId="116" fillId="5"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5" fillId="0" borderId="41" applyNumberFormat="0" applyFill="0" applyAlignment="0" applyProtection="0"/>
    <xf numFmtId="0" fontId="66" fillId="62" borderId="0" applyNumberFormat="0" applyBorder="0" applyAlignment="0" applyProtection="0"/>
    <xf numFmtId="0" fontId="4" fillId="71" borderId="0" applyNumberFormat="0" applyBorder="0" applyAlignment="0" applyProtection="0"/>
    <xf numFmtId="0" fontId="43" fillId="69" borderId="50" applyNumberFormat="0" applyAlignment="0" applyProtection="0"/>
    <xf numFmtId="0" fontId="73" fillId="8" borderId="23" applyNumberFormat="0" applyAlignment="0" applyProtection="0"/>
    <xf numFmtId="0" fontId="41" fillId="66" borderId="0" applyNumberFormat="0" applyBorder="0" applyAlignment="0" applyProtection="0"/>
    <xf numFmtId="0" fontId="40" fillId="64" borderId="0" applyNumberFormat="0" applyBorder="0" applyAlignment="0" applyProtection="0"/>
    <xf numFmtId="0" fontId="120" fillId="0" borderId="0" applyNumberFormat="0" applyFill="0" applyBorder="0" applyAlignment="0" applyProtection="0"/>
    <xf numFmtId="0" fontId="41" fillId="42" borderId="0" applyNumberFormat="0" applyBorder="0" applyAlignment="0" applyProtection="0"/>
    <xf numFmtId="0" fontId="40" fillId="9" borderId="24" applyNumberFormat="0" applyFont="0" applyAlignment="0" applyProtection="0"/>
    <xf numFmtId="0" fontId="44" fillId="70" borderId="32" applyNumberFormat="0" applyAlignment="0" applyProtection="0"/>
    <xf numFmtId="0" fontId="77" fillId="26" borderId="0" applyNumberFormat="0" applyBorder="0" applyAlignment="0" applyProtection="0"/>
    <xf numFmtId="0" fontId="40" fillId="61" borderId="0" applyNumberFormat="0" applyBorder="0" applyAlignment="0" applyProtection="0"/>
    <xf numFmtId="0" fontId="57" fillId="37" borderId="0" applyNumberFormat="0" applyBorder="0" applyAlignment="0" applyProtection="0"/>
    <xf numFmtId="0" fontId="56" fillId="0" borderId="36" applyNumberFormat="0" applyFill="0" applyAlignment="0" applyProtection="0"/>
    <xf numFmtId="0" fontId="4" fillId="62"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77" fillId="76" borderId="0" applyNumberFormat="0" applyBorder="0" applyAlignment="0" applyProtection="0"/>
    <xf numFmtId="0" fontId="40" fillId="61" borderId="0" applyNumberFormat="0" applyBorder="0" applyAlignment="0" applyProtection="0"/>
    <xf numFmtId="0" fontId="54" fillId="63" borderId="50" applyNumberFormat="0" applyAlignment="0" applyProtection="0"/>
    <xf numFmtId="0" fontId="41" fillId="65" borderId="0" applyNumberFormat="0" applyBorder="0" applyAlignment="0" applyProtection="0"/>
    <xf numFmtId="0" fontId="41" fillId="68"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67" fillId="61" borderId="0" applyNumberFormat="0" applyBorder="0" applyAlignment="0" applyProtection="0"/>
    <xf numFmtId="0" fontId="66" fillId="62"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119" fillId="0" borderId="0" applyNumberFormat="0" applyFill="0" applyBorder="0" applyAlignment="0" applyProtection="0"/>
    <xf numFmtId="0" fontId="40" fillId="61" borderId="0" applyNumberFormat="0" applyBorder="0" applyAlignment="0" applyProtection="0"/>
    <xf numFmtId="165" fontId="5" fillId="0" borderId="0">
      <protection locked="0"/>
    </xf>
    <xf numFmtId="0" fontId="77" fillId="62" borderId="0" applyNumberFormat="0" applyBorder="0" applyAlignment="0" applyProtection="0"/>
    <xf numFmtId="9" fontId="102" fillId="0" borderId="0"/>
    <xf numFmtId="0" fontId="43" fillId="69" borderId="50" applyNumberFormat="0" applyAlignment="0" applyProtection="0"/>
    <xf numFmtId="0" fontId="4" fillId="27" borderId="0" applyNumberFormat="0" applyBorder="0" applyAlignment="0" applyProtection="0"/>
    <xf numFmtId="0" fontId="117" fillId="0" borderId="0" applyNumberFormat="0" applyFill="0" applyBorder="0" applyAlignment="0" applyProtection="0"/>
    <xf numFmtId="0" fontId="5" fillId="0" borderId="41" applyNumberFormat="0" applyFill="0" applyAlignment="0" applyProtection="0"/>
    <xf numFmtId="0" fontId="74" fillId="0" borderId="0" applyNumberFormat="0" applyFill="0" applyBorder="0" applyAlignment="0" applyProtection="0"/>
    <xf numFmtId="0" fontId="41" fillId="44" borderId="0" applyNumberFormat="0" applyBorder="0" applyAlignment="0" applyProtection="0"/>
    <xf numFmtId="0" fontId="5" fillId="0" borderId="41" applyNumberFormat="0" applyFill="0" applyAlignment="0" applyProtection="0"/>
    <xf numFmtId="0" fontId="112" fillId="0" borderId="52" applyNumberFormat="0" applyFill="0" applyAlignment="0" applyProtection="0"/>
    <xf numFmtId="0" fontId="54" fillId="63" borderId="50" applyNumberFormat="0" applyAlignment="0" applyProtection="0"/>
    <xf numFmtId="0" fontId="41" fillId="41" borderId="0" applyNumberFormat="0" applyBorder="0" applyAlignment="0" applyProtection="0"/>
    <xf numFmtId="0" fontId="70" fillId="78" borderId="21" applyNumberFormat="0" applyAlignment="0" applyProtection="0"/>
    <xf numFmtId="0" fontId="41" fillId="46" borderId="0" applyNumberFormat="0" applyBorder="0" applyAlignment="0" applyProtection="0"/>
    <xf numFmtId="0" fontId="115" fillId="0" borderId="55" applyNumberFormat="0" applyFill="0" applyAlignment="0" applyProtection="0"/>
    <xf numFmtId="0" fontId="4" fillId="27" borderId="0" applyNumberFormat="0" applyBorder="0" applyAlignment="0" applyProtection="0"/>
    <xf numFmtId="38" fontId="5" fillId="0" borderId="0">
      <alignment horizontal="left" wrapText="1"/>
    </xf>
    <xf numFmtId="0" fontId="5" fillId="0" borderId="41" applyNumberFormat="0" applyFill="0" applyAlignment="0" applyProtection="0"/>
    <xf numFmtId="0" fontId="57" fillId="37" borderId="0" applyNumberFormat="0" applyBorder="0" applyAlignment="0" applyProtection="0"/>
    <xf numFmtId="4" fontId="118" fillId="0" borderId="0" applyFont="0" applyFill="0" applyBorder="0" applyAlignment="0" applyProtection="0"/>
    <xf numFmtId="0" fontId="77" fillId="62" borderId="0" applyNumberFormat="0" applyBorder="0" applyAlignment="0" applyProtection="0"/>
    <xf numFmtId="0" fontId="77" fillId="62" borderId="0" applyNumberFormat="0" applyBorder="0" applyAlignment="0" applyProtection="0"/>
    <xf numFmtId="0" fontId="40" fillId="61" borderId="0" applyNumberFormat="0" applyBorder="0" applyAlignment="0" applyProtection="0"/>
    <xf numFmtId="0" fontId="117" fillId="0" borderId="0" applyNumberFormat="0" applyFill="0" applyBorder="0" applyAlignment="0" applyProtection="0"/>
    <xf numFmtId="0" fontId="77" fillId="45" borderId="0" applyNumberFormat="0" applyBorder="0" applyAlignment="0" applyProtection="0"/>
    <xf numFmtId="0" fontId="43" fillId="69" borderId="50" applyNumberFormat="0" applyAlignment="0" applyProtection="0"/>
    <xf numFmtId="165" fontId="5" fillId="0" borderId="0">
      <protection locked="0"/>
    </xf>
    <xf numFmtId="0" fontId="77" fillId="45" borderId="0" applyNumberFormat="0" applyBorder="0" applyAlignment="0" applyProtection="0"/>
    <xf numFmtId="0" fontId="5" fillId="0" borderId="41" applyNumberFormat="0" applyFill="0" applyAlignment="0" applyProtection="0"/>
    <xf numFmtId="0" fontId="117" fillId="0" borderId="0" applyNumberFormat="0" applyFill="0" applyBorder="0" applyAlignment="0" applyProtection="0"/>
    <xf numFmtId="0" fontId="77" fillId="62" borderId="0" applyNumberFormat="0" applyBorder="0" applyAlignment="0" applyProtection="0"/>
    <xf numFmtId="0" fontId="118" fillId="0" borderId="41" applyNumberFormat="0" applyFont="0" applyFill="0" applyAlignment="0" applyProtection="0"/>
    <xf numFmtId="0" fontId="117" fillId="0" borderId="0" applyNumberFormat="0" applyFill="0" applyBorder="0" applyAlignment="0" applyProtection="0"/>
    <xf numFmtId="0" fontId="77" fillId="41" borderId="0" applyNumberFormat="0" applyBorder="0" applyAlignment="0" applyProtection="0"/>
    <xf numFmtId="0" fontId="41" fillId="65" borderId="0" applyNumberFormat="0" applyBorder="0" applyAlignment="0" applyProtection="0"/>
    <xf numFmtId="0" fontId="5" fillId="0" borderId="41" applyNumberFormat="0" applyFill="0" applyAlignment="0" applyProtection="0"/>
    <xf numFmtId="0" fontId="77" fillId="41"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51" fillId="0" borderId="0" applyNumberFormat="0" applyFill="0" applyBorder="0" applyAlignment="0" applyProtection="0"/>
    <xf numFmtId="0" fontId="4" fillId="64"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37" fontId="5" fillId="0" borderId="0" applyFill="0" applyBorder="0" applyAlignment="0" applyProtection="0"/>
    <xf numFmtId="0" fontId="77" fillId="45" borderId="0" applyNumberFormat="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5" fillId="0" borderId="41" applyNumberFormat="0" applyFill="0" applyAlignment="0" applyProtection="0"/>
    <xf numFmtId="0" fontId="69" fillId="37" borderId="20" applyNumberFormat="0" applyAlignment="0" applyProtection="0"/>
    <xf numFmtId="0" fontId="77" fillId="40" borderId="0" applyNumberFormat="0" applyBorder="0" applyAlignment="0" applyProtection="0"/>
    <xf numFmtId="0" fontId="67" fillId="61" borderId="0" applyNumberFormat="0" applyBorder="0" applyAlignment="0" applyProtection="0"/>
    <xf numFmtId="0" fontId="77" fillId="45" borderId="0" applyNumberFormat="0" applyBorder="0" applyAlignment="0" applyProtection="0"/>
    <xf numFmtId="0" fontId="70" fillId="78" borderId="21" applyNumberFormat="0" applyAlignment="0" applyProtection="0"/>
    <xf numFmtId="0" fontId="40" fillId="9" borderId="24" applyNumberFormat="0" applyFont="0" applyAlignment="0" applyProtection="0"/>
    <xf numFmtId="0" fontId="40" fillId="64" borderId="0" applyNumberFormat="0" applyBorder="0" applyAlignment="0" applyProtection="0"/>
    <xf numFmtId="0" fontId="113" fillId="0" borderId="53" applyNumberFormat="0" applyFill="0" applyAlignment="0" applyProtection="0"/>
    <xf numFmtId="0" fontId="42" fillId="40"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3" fillId="69" borderId="50" applyNumberFormat="0" applyAlignment="0" applyProtection="0"/>
    <xf numFmtId="0" fontId="5" fillId="0" borderId="41" applyNumberFormat="0" applyFill="0" applyAlignment="0" applyProtection="0"/>
    <xf numFmtId="0" fontId="4" fillId="40" borderId="0" applyNumberFormat="0" applyBorder="0" applyAlignment="0" applyProtection="0"/>
    <xf numFmtId="0" fontId="51" fillId="0" borderId="0" applyNumberFormat="0" applyFill="0" applyBorder="0" applyAlignment="0" applyProtection="0"/>
    <xf numFmtId="0" fontId="76" fillId="0" borderId="59" applyNumberFormat="0" applyFill="0" applyAlignment="0" applyProtection="0"/>
    <xf numFmtId="0" fontId="114" fillId="0" borderId="54" applyNumberFormat="0" applyFill="0" applyAlignment="0" applyProtection="0"/>
    <xf numFmtId="0" fontId="40" fillId="63" borderId="0" applyNumberFormat="0" applyBorder="0" applyAlignment="0" applyProtection="0"/>
    <xf numFmtId="0" fontId="77" fillId="45" borderId="0" applyNumberFormat="0" applyBorder="0" applyAlignment="0" applyProtection="0"/>
    <xf numFmtId="0" fontId="5" fillId="0" borderId="41" applyNumberFormat="0" applyFill="0" applyAlignment="0" applyProtection="0"/>
    <xf numFmtId="0" fontId="48" fillId="0" borderId="0" applyNumberFormat="0" applyFill="0" applyBorder="0" applyAlignment="0" applyProtection="0"/>
    <xf numFmtId="0" fontId="112" fillId="0" borderId="52" applyNumberFormat="0" applyFill="0" applyAlignment="0" applyProtection="0"/>
    <xf numFmtId="0" fontId="53" fillId="0" borderId="0" applyNumberFormat="0" applyFill="0" applyBorder="0" applyAlignment="0" applyProtection="0"/>
    <xf numFmtId="0" fontId="5" fillId="0" borderId="41" applyNumberFormat="0" applyFill="0" applyAlignment="0" applyProtection="0"/>
    <xf numFmtId="0" fontId="41" fillId="65" borderId="0" applyNumberFormat="0" applyBorder="0" applyAlignment="0" applyProtection="0"/>
    <xf numFmtId="0" fontId="4" fillId="0" borderId="0"/>
    <xf numFmtId="0" fontId="118" fillId="0" borderId="41" applyNumberFormat="0" applyFont="0" applyFill="0" applyAlignment="0" applyProtection="0"/>
    <xf numFmtId="0" fontId="4" fillId="40" borderId="0" applyNumberFormat="0" applyBorder="0" applyAlignment="0" applyProtection="0"/>
    <xf numFmtId="0" fontId="74" fillId="0" borderId="0" applyNumberFormat="0" applyFill="0" applyBorder="0" applyAlignment="0" applyProtection="0"/>
    <xf numFmtId="0" fontId="67" fillId="61" borderId="0" applyNumberFormat="0" applyBorder="0" applyAlignment="0" applyProtection="0"/>
    <xf numFmtId="0" fontId="77" fillId="76" borderId="0" applyNumberFormat="0" applyBorder="0" applyAlignment="0" applyProtection="0"/>
    <xf numFmtId="0" fontId="77" fillId="62" borderId="0" applyNumberFormat="0" applyBorder="0" applyAlignment="0" applyProtection="0"/>
    <xf numFmtId="0" fontId="5" fillId="0" borderId="41" applyNumberFormat="0" applyFill="0" applyAlignment="0" applyProtection="0"/>
    <xf numFmtId="0" fontId="40" fillId="60" borderId="0" applyNumberFormat="0" applyBorder="0" applyAlignment="0" applyProtection="0"/>
    <xf numFmtId="0" fontId="5" fillId="0" borderId="41" applyNumberFormat="0" applyFill="0" applyAlignment="0" applyProtection="0"/>
    <xf numFmtId="0" fontId="41" fillId="68" borderId="0" applyNumberFormat="0" applyBorder="0" applyAlignment="0" applyProtection="0"/>
    <xf numFmtId="0" fontId="40" fillId="71" borderId="56" applyNumberFormat="0" applyFont="0" applyAlignment="0" applyProtection="0"/>
    <xf numFmtId="0" fontId="4" fillId="71" borderId="0" applyNumberFormat="0" applyBorder="0" applyAlignment="0" applyProtection="0"/>
    <xf numFmtId="0" fontId="44" fillId="70" borderId="32" applyNumberFormat="0" applyAlignment="0" applyProtection="0"/>
    <xf numFmtId="0" fontId="66" fillId="62" borderId="0" applyNumberFormat="0" applyBorder="0" applyAlignment="0" applyProtection="0"/>
    <xf numFmtId="0" fontId="75" fillId="0" borderId="0" applyNumberFormat="0" applyFill="0" applyBorder="0" applyAlignment="0" applyProtection="0"/>
    <xf numFmtId="0" fontId="116" fillId="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0" fillId="61" borderId="0" applyNumberFormat="0" applyBorder="0" applyAlignment="0" applyProtection="0"/>
    <xf numFmtId="0" fontId="77" fillId="45" borderId="0" applyNumberFormat="0" applyBorder="0" applyAlignment="0" applyProtection="0"/>
    <xf numFmtId="0" fontId="74" fillId="0" borderId="0" applyNumberFormat="0" applyFill="0" applyBorder="0" applyAlignment="0" applyProtection="0"/>
    <xf numFmtId="0" fontId="4" fillId="63" borderId="0" applyNumberFormat="0" applyBorder="0" applyAlignment="0" applyProtection="0"/>
    <xf numFmtId="0" fontId="76" fillId="0" borderId="59" applyNumberFormat="0" applyFill="0" applyAlignment="0" applyProtection="0"/>
    <xf numFmtId="0" fontId="77" fillId="77" borderId="0" applyNumberFormat="0" applyBorder="0" applyAlignment="0" applyProtection="0"/>
    <xf numFmtId="0" fontId="115" fillId="0" borderId="55" applyNumberFormat="0" applyFill="0" applyAlignment="0" applyProtection="0"/>
    <xf numFmtId="0" fontId="77" fillId="43" borderId="0" applyNumberFormat="0" applyBorder="0" applyAlignment="0" applyProtection="0"/>
    <xf numFmtId="0" fontId="41" fillId="44" borderId="0" applyNumberFormat="0" applyBorder="0" applyAlignment="0" applyProtection="0"/>
    <xf numFmtId="0" fontId="77" fillId="43" borderId="0" applyNumberFormat="0" applyBorder="0" applyAlignment="0" applyProtection="0"/>
    <xf numFmtId="0" fontId="4" fillId="71" borderId="0" applyNumberFormat="0" applyBorder="0" applyAlignment="0" applyProtection="0"/>
    <xf numFmtId="0" fontId="49" fillId="60" borderId="0" applyNumberFormat="0" applyBorder="0" applyAlignment="0" applyProtection="0"/>
    <xf numFmtId="0" fontId="41" fillId="67" borderId="0" applyNumberFormat="0" applyBorder="0" applyAlignment="0" applyProtection="0"/>
    <xf numFmtId="0" fontId="41" fillId="65" borderId="0" applyNumberFormat="0" applyBorder="0" applyAlignment="0" applyProtection="0"/>
    <xf numFmtId="0" fontId="5" fillId="0" borderId="41" applyNumberFormat="0" applyFill="0" applyAlignment="0" applyProtection="0"/>
    <xf numFmtId="0" fontId="41" fillId="41" borderId="0" applyNumberFormat="0" applyBorder="0" applyAlignment="0" applyProtection="0"/>
    <xf numFmtId="0" fontId="111" fillId="78" borderId="20" applyNumberFormat="0" applyAlignment="0" applyProtection="0"/>
    <xf numFmtId="0" fontId="8" fillId="0" borderId="0"/>
    <xf numFmtId="0" fontId="77" fillId="41"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111" fillId="78" borderId="20" applyNumberFormat="0" applyAlignment="0" applyProtection="0"/>
    <xf numFmtId="0" fontId="113" fillId="0" borderId="53" applyNumberFormat="0" applyFill="0" applyAlignment="0" applyProtection="0"/>
    <xf numFmtId="0" fontId="118" fillId="0" borderId="41" applyNumberFormat="0" applyFont="0" applyFill="0" applyAlignment="0" applyProtection="0"/>
    <xf numFmtId="165" fontId="5" fillId="0" borderId="0">
      <protection locked="0"/>
    </xf>
    <xf numFmtId="0" fontId="115" fillId="0" borderId="55" applyNumberFormat="0" applyFill="0" applyAlignment="0" applyProtection="0"/>
    <xf numFmtId="37" fontId="5" fillId="0" borderId="0" applyFill="0" applyBorder="0" applyAlignment="0" applyProtection="0"/>
    <xf numFmtId="0" fontId="53" fillId="0" borderId="0" applyNumberFormat="0" applyFill="0" applyBorder="0" applyAlignment="0" applyProtection="0"/>
    <xf numFmtId="0" fontId="73" fillId="8" borderId="23" applyNumberFormat="0" applyAlignment="0" applyProtection="0"/>
    <xf numFmtId="0" fontId="40" fillId="48" borderId="0" applyNumberFormat="0" applyBorder="0" applyAlignment="0" applyProtection="0"/>
    <xf numFmtId="0" fontId="8" fillId="0" borderId="0"/>
    <xf numFmtId="0" fontId="41" fillId="44" borderId="0" applyNumberFormat="0" applyBorder="0" applyAlignment="0" applyProtection="0"/>
    <xf numFmtId="0" fontId="114" fillId="0" borderId="0" applyNumberFormat="0" applyFill="0" applyBorder="0" applyAlignment="0" applyProtection="0"/>
    <xf numFmtId="0" fontId="5" fillId="0" borderId="41" applyNumberFormat="0" applyFill="0" applyAlignment="0" applyProtection="0"/>
    <xf numFmtId="0" fontId="53" fillId="0" borderId="35" applyNumberFormat="0" applyFill="0" applyAlignment="0" applyProtection="0"/>
    <xf numFmtId="0" fontId="77" fillId="45" borderId="0" applyNumberFormat="0" applyBorder="0" applyAlignment="0" applyProtection="0"/>
    <xf numFmtId="0" fontId="69" fillId="37" borderId="20" applyNumberFormat="0" applyAlignment="0" applyProtection="0"/>
    <xf numFmtId="0" fontId="40" fillId="41" borderId="0" applyNumberFormat="0" applyBorder="0" applyAlignment="0" applyProtection="0"/>
    <xf numFmtId="0" fontId="57" fillId="37"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8" fillId="0" borderId="0"/>
    <xf numFmtId="0" fontId="116" fillId="5" borderId="0" applyNumberFormat="0" applyBorder="0" applyAlignment="0" applyProtection="0"/>
    <xf numFmtId="0" fontId="4" fillId="71" borderId="0" applyNumberFormat="0" applyBorder="0" applyAlignment="0" applyProtection="0"/>
    <xf numFmtId="0" fontId="41" fillId="46" borderId="0" applyNumberFormat="0" applyBorder="0" applyAlignment="0" applyProtection="0"/>
    <xf numFmtId="165" fontId="5" fillId="0" borderId="0">
      <protection locked="0"/>
    </xf>
    <xf numFmtId="0" fontId="77" fillId="40"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8" fillId="0" borderId="0"/>
    <xf numFmtId="0" fontId="77" fillId="43" borderId="0" applyNumberFormat="0" applyBorder="0" applyAlignment="0" applyProtection="0"/>
    <xf numFmtId="0" fontId="69" fillId="37" borderId="20" applyNumberFormat="0" applyAlignment="0" applyProtection="0"/>
    <xf numFmtId="0" fontId="77" fillId="43"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0" fontId="59" fillId="0" borderId="0" applyNumberFormat="0" applyFill="0" applyBorder="0" applyAlignment="0" applyProtection="0"/>
    <xf numFmtId="180" fontId="5" fillId="0" borderId="30">
      <alignment horizontal="justify" vertical="top" wrapText="1"/>
    </xf>
    <xf numFmtId="0" fontId="117" fillId="0" borderId="0" applyNumberFormat="0" applyFill="0" applyBorder="0" applyAlignment="0" applyProtection="0"/>
    <xf numFmtId="0" fontId="5" fillId="0" borderId="41" applyNumberFormat="0" applyFill="0" applyAlignment="0" applyProtection="0"/>
    <xf numFmtId="38" fontId="5" fillId="0" borderId="0">
      <alignment horizontal="left" wrapText="1"/>
    </xf>
    <xf numFmtId="0" fontId="41" fillId="44" borderId="0" applyNumberFormat="0" applyBorder="0" applyAlignment="0" applyProtection="0"/>
    <xf numFmtId="0" fontId="27" fillId="0" borderId="0" applyNumberFormat="0" applyFill="0" applyBorder="0" applyAlignment="0" applyProtection="0"/>
    <xf numFmtId="0" fontId="40" fillId="62" borderId="0" applyNumberFormat="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5" fillId="0" borderId="0" applyNumberFormat="0" applyFill="0" applyBorder="0" applyAlignment="0" applyProtection="0"/>
    <xf numFmtId="0" fontId="70" fillId="78" borderId="21" applyNumberFormat="0" applyAlignment="0" applyProtection="0"/>
    <xf numFmtId="0" fontId="43" fillId="69" borderId="50" applyNumberFormat="0" applyAlignment="0" applyProtection="0"/>
    <xf numFmtId="0" fontId="77" fillId="62"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41" fillId="67" borderId="0" applyNumberFormat="0" applyBorder="0" applyAlignment="0" applyProtection="0"/>
    <xf numFmtId="0" fontId="119" fillId="0" borderId="0" applyNumberFormat="0" applyFill="0" applyBorder="0" applyAlignment="0" applyProtection="0"/>
    <xf numFmtId="0" fontId="5" fillId="0" borderId="41" applyNumberFormat="0" applyFill="0" applyAlignment="0" applyProtection="0"/>
    <xf numFmtId="0" fontId="40" fillId="71" borderId="56" applyNumberFormat="0" applyFont="0" applyAlignment="0" applyProtection="0"/>
    <xf numFmtId="0" fontId="77" fillId="26" borderId="0" applyNumberFormat="0" applyBorder="0" applyAlignment="0" applyProtection="0"/>
    <xf numFmtId="0" fontId="69" fillId="37" borderId="20" applyNumberFormat="0" applyAlignment="0" applyProtection="0"/>
    <xf numFmtId="0" fontId="43" fillId="69" borderId="50" applyNumberFormat="0" applyAlignment="0" applyProtection="0"/>
    <xf numFmtId="0" fontId="114" fillId="0" borderId="54" applyNumberFormat="0" applyFill="0" applyAlignment="0" applyProtection="0"/>
    <xf numFmtId="0" fontId="8" fillId="0" borderId="0"/>
    <xf numFmtId="0" fontId="77" fillId="4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8" fillId="0" borderId="0"/>
    <xf numFmtId="0" fontId="115" fillId="0" borderId="55" applyNumberFormat="0" applyFill="0" applyAlignment="0" applyProtection="0"/>
    <xf numFmtId="0" fontId="113" fillId="0" borderId="53" applyNumberFormat="0" applyFill="0" applyAlignment="0" applyProtection="0"/>
    <xf numFmtId="0" fontId="40" fillId="9" borderId="24" applyNumberFormat="0" applyFont="0" applyAlignment="0" applyProtection="0"/>
    <xf numFmtId="0" fontId="77" fillId="62" borderId="0" applyNumberFormat="0" applyBorder="0" applyAlignment="0" applyProtection="0"/>
    <xf numFmtId="0" fontId="41" fillId="67" borderId="0" applyNumberFormat="0" applyBorder="0" applyAlignment="0" applyProtection="0"/>
    <xf numFmtId="0" fontId="77" fillId="40" borderId="0" applyNumberFormat="0" applyBorder="0" applyAlignment="0" applyProtection="0"/>
    <xf numFmtId="0" fontId="112" fillId="0" borderId="52" applyNumberFormat="0" applyFill="0" applyAlignment="0" applyProtection="0"/>
    <xf numFmtId="0" fontId="4" fillId="71" borderId="0" applyNumberFormat="0" applyBorder="0" applyAlignment="0" applyProtection="0"/>
    <xf numFmtId="0" fontId="5" fillId="0" borderId="41" applyNumberFormat="0" applyFill="0" applyAlignment="0" applyProtection="0"/>
    <xf numFmtId="0" fontId="41" fillId="65" borderId="0" applyNumberFormat="0" applyBorder="0" applyAlignment="0" applyProtection="0"/>
    <xf numFmtId="0" fontId="62" fillId="0" borderId="0" applyNumberFormat="0" applyFill="0" applyBorder="0" applyAlignment="0" applyProtection="0"/>
    <xf numFmtId="0" fontId="118" fillId="0" borderId="41" applyNumberFormat="0" applyFont="0" applyFill="0" applyAlignment="0" applyProtection="0"/>
    <xf numFmtId="0" fontId="5" fillId="0" borderId="41" applyNumberFormat="0" applyFill="0" applyAlignment="0" applyProtection="0"/>
    <xf numFmtId="2" fontId="5" fillId="0" borderId="0" applyFill="0" applyBorder="0" applyAlignment="0" applyProtection="0"/>
    <xf numFmtId="0" fontId="40" fillId="64" borderId="0" applyNumberFormat="0" applyBorder="0" applyAlignment="0" applyProtection="0"/>
    <xf numFmtId="0" fontId="113" fillId="0" borderId="53" applyNumberFormat="0" applyFill="0" applyAlignment="0" applyProtection="0"/>
    <xf numFmtId="0" fontId="41" fillId="68" borderId="0" applyNumberFormat="0" applyBorder="0" applyAlignment="0" applyProtection="0"/>
    <xf numFmtId="0" fontId="41" fillId="66" borderId="0" applyNumberFormat="0" applyBorder="0" applyAlignment="0" applyProtection="0"/>
    <xf numFmtId="0" fontId="59" fillId="0" borderId="0" applyNumberFormat="0" applyFill="0" applyBorder="0" applyAlignment="0" applyProtection="0"/>
    <xf numFmtId="0" fontId="113" fillId="0" borderId="53" applyNumberFormat="0" applyFill="0" applyAlignment="0" applyProtection="0"/>
    <xf numFmtId="0" fontId="4" fillId="64" borderId="0" applyNumberFormat="0" applyBorder="0" applyAlignment="0" applyProtection="0"/>
    <xf numFmtId="37" fontId="5" fillId="0" borderId="0" applyFill="0" applyBorder="0" applyAlignment="0" applyProtection="0"/>
    <xf numFmtId="0" fontId="5" fillId="0" borderId="41" applyNumberFormat="0" applyFill="0" applyAlignment="0" applyProtection="0"/>
    <xf numFmtId="178" fontId="5" fillId="0" borderId="0" applyFill="0" applyBorder="0" applyAlignment="0" applyProtection="0"/>
    <xf numFmtId="0" fontId="41" fillId="48" borderId="0" applyNumberFormat="0" applyBorder="0" applyAlignment="0" applyProtection="0"/>
    <xf numFmtId="0" fontId="4" fillId="0" borderId="0"/>
    <xf numFmtId="0" fontId="5" fillId="0" borderId="41" applyNumberFormat="0" applyFill="0" applyAlignment="0" applyProtection="0"/>
    <xf numFmtId="0" fontId="27" fillId="0" borderId="0" applyNumberFormat="0" applyFill="0" applyBorder="0" applyAlignment="0" applyProtection="0"/>
    <xf numFmtId="0" fontId="67" fillId="61" borderId="0" applyNumberFormat="0" applyBorder="0" applyAlignment="0" applyProtection="0"/>
    <xf numFmtId="0" fontId="53" fillId="0" borderId="0" applyNumberFormat="0" applyFill="0" applyBorder="0" applyAlignment="0" applyProtection="0"/>
    <xf numFmtId="0" fontId="77" fillId="43"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38" fontId="5" fillId="0" borderId="0">
      <alignment horizontal="left" wrapText="1"/>
    </xf>
    <xf numFmtId="0" fontId="111" fillId="78" borderId="20" applyNumberFormat="0" applyAlignment="0" applyProtection="0"/>
    <xf numFmtId="0" fontId="4" fillId="71" borderId="0" applyNumberFormat="0" applyBorder="0" applyAlignment="0" applyProtection="0"/>
    <xf numFmtId="0" fontId="69" fillId="37" borderId="20" applyNumberFormat="0" applyAlignment="0" applyProtection="0"/>
    <xf numFmtId="0" fontId="40" fillId="48"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0" fillId="40" borderId="0" applyNumberFormat="0" applyBorder="0" applyAlignment="0" applyProtection="0"/>
    <xf numFmtId="0" fontId="41" fillId="65" borderId="0" applyNumberFormat="0" applyBorder="0" applyAlignment="0" applyProtection="0"/>
    <xf numFmtId="0" fontId="77" fillId="76" borderId="0" applyNumberFormat="0" applyBorder="0" applyAlignment="0" applyProtection="0"/>
    <xf numFmtId="0" fontId="113" fillId="0" borderId="53" applyNumberFormat="0" applyFill="0" applyAlignment="0" applyProtection="0"/>
    <xf numFmtId="0" fontId="77" fillId="62" borderId="0" applyNumberFormat="0" applyBorder="0" applyAlignment="0" applyProtection="0"/>
    <xf numFmtId="0" fontId="5" fillId="0" borderId="41" applyNumberFormat="0" applyFill="0" applyAlignment="0" applyProtection="0"/>
    <xf numFmtId="0" fontId="8" fillId="0" borderId="0"/>
    <xf numFmtId="0" fontId="41" fillId="66" borderId="0" applyNumberFormat="0" applyBorder="0" applyAlignment="0" applyProtection="0"/>
    <xf numFmtId="0" fontId="75" fillId="0" borderId="0" applyNumberFormat="0" applyFill="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6" fillId="0" borderId="59" applyNumberFormat="0" applyFill="0" applyAlignment="0" applyProtection="0"/>
    <xf numFmtId="0" fontId="4" fillId="71" borderId="0" applyNumberFormat="0" applyBorder="0" applyAlignment="0" applyProtection="0"/>
    <xf numFmtId="0" fontId="69" fillId="37" borderId="20" applyNumberFormat="0" applyAlignment="0" applyProtection="0"/>
    <xf numFmtId="0" fontId="42" fillId="40" borderId="0" applyNumberFormat="0" applyBorder="0" applyAlignment="0" applyProtection="0"/>
    <xf numFmtId="0" fontId="49" fillId="60" borderId="0" applyNumberFormat="0" applyBorder="0" applyAlignment="0" applyProtection="0"/>
    <xf numFmtId="0" fontId="27" fillId="0" borderId="0" applyNumberFormat="0" applyFill="0" applyBorder="0" applyAlignment="0" applyProtection="0"/>
    <xf numFmtId="9" fontId="102" fillId="0" borderId="0"/>
    <xf numFmtId="0" fontId="58" fillId="69" borderId="57" applyNumberFormat="0" applyAlignment="0" applyProtection="0"/>
    <xf numFmtId="0" fontId="40" fillId="64" borderId="0" applyNumberFormat="0" applyBorder="0" applyAlignment="0" applyProtection="0"/>
    <xf numFmtId="0" fontId="41" fillId="46" borderId="0" applyNumberFormat="0" applyBorder="0" applyAlignment="0" applyProtection="0"/>
    <xf numFmtId="0" fontId="40" fillId="61" borderId="0" applyNumberFormat="0" applyBorder="0" applyAlignment="0" applyProtection="0"/>
    <xf numFmtId="0" fontId="41" fillId="44"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180" fontId="5" fillId="0" borderId="30">
      <alignment horizontal="justify" vertical="top" wrapText="1"/>
    </xf>
    <xf numFmtId="0" fontId="53" fillId="0" borderId="0" applyNumberFormat="0" applyFill="0" applyBorder="0" applyAlignment="0" applyProtection="0"/>
    <xf numFmtId="0" fontId="73" fillId="8" borderId="23" applyNumberFormat="0" applyAlignment="0" applyProtection="0"/>
    <xf numFmtId="178" fontId="5" fillId="0" borderId="0" applyFill="0" applyBorder="0" applyAlignment="0" applyProtection="0"/>
    <xf numFmtId="0" fontId="114" fillId="0" borderId="0" applyNumberFormat="0" applyFill="0" applyBorder="0" applyAlignment="0" applyProtection="0"/>
    <xf numFmtId="0" fontId="40" fillId="41" borderId="0" applyNumberFormat="0" applyBorder="0" applyAlignment="0" applyProtection="0"/>
    <xf numFmtId="0" fontId="40" fillId="59" borderId="0" applyNumberFormat="0" applyBorder="0" applyAlignment="0" applyProtection="0"/>
    <xf numFmtId="0" fontId="66"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2" fillId="40" borderId="0" applyNumberFormat="0" applyBorder="0" applyAlignment="0" applyProtection="0"/>
    <xf numFmtId="0" fontId="66" fillId="62" borderId="0" applyNumberFormat="0" applyBorder="0" applyAlignment="0" applyProtection="0"/>
    <xf numFmtId="0" fontId="41" fillId="66" borderId="0" applyNumberFormat="0" applyBorder="0" applyAlignment="0" applyProtection="0"/>
    <xf numFmtId="0" fontId="77" fillId="40" borderId="0" applyNumberFormat="0" applyBorder="0" applyAlignment="0" applyProtection="0"/>
    <xf numFmtId="0" fontId="4" fillId="27" borderId="0" applyNumberFormat="0" applyBorder="0" applyAlignment="0" applyProtection="0"/>
    <xf numFmtId="4" fontId="118" fillId="0" borderId="0" applyFont="0" applyFill="0" applyBorder="0" applyAlignment="0" applyProtection="0"/>
    <xf numFmtId="0" fontId="4" fillId="27" borderId="0" applyNumberFormat="0" applyBorder="0" applyAlignment="0" applyProtection="0"/>
    <xf numFmtId="0" fontId="77" fillId="42" borderId="0" applyNumberFormat="0" applyBorder="0" applyAlignment="0" applyProtection="0"/>
    <xf numFmtId="0" fontId="8" fillId="0" borderId="0"/>
    <xf numFmtId="0" fontId="4" fillId="41" borderId="0" applyNumberFormat="0" applyBorder="0" applyAlignment="0" applyProtection="0"/>
    <xf numFmtId="0" fontId="120" fillId="0" borderId="0" applyNumberFormat="0" applyFill="0" applyBorder="0" applyAlignment="0" applyProtection="0"/>
    <xf numFmtId="0" fontId="70" fillId="78" borderId="21" applyNumberFormat="0" applyAlignment="0" applyProtection="0"/>
    <xf numFmtId="0" fontId="40" fillId="63" borderId="0" applyNumberFormat="0" applyBorder="0" applyAlignment="0" applyProtection="0"/>
    <xf numFmtId="0" fontId="4" fillId="71" borderId="0" applyNumberFormat="0" applyBorder="0" applyAlignment="0" applyProtection="0"/>
    <xf numFmtId="0" fontId="114" fillId="0" borderId="54" applyNumberFormat="0" applyFill="0" applyAlignment="0" applyProtection="0"/>
    <xf numFmtId="0" fontId="40" fillId="59" borderId="0" applyNumberFormat="0" applyBorder="0" applyAlignment="0" applyProtection="0"/>
    <xf numFmtId="0" fontId="41" fillId="67" borderId="0" applyNumberFormat="0" applyBorder="0" applyAlignment="0" applyProtection="0"/>
    <xf numFmtId="0" fontId="40" fillId="63" borderId="0" applyNumberFormat="0" applyBorder="0" applyAlignment="0" applyProtection="0"/>
    <xf numFmtId="0" fontId="74" fillId="0" borderId="0" applyNumberFormat="0" applyFill="0" applyBorder="0" applyAlignment="0" applyProtection="0"/>
    <xf numFmtId="0" fontId="40" fillId="62"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116" fillId="5" borderId="0" applyNumberFormat="0" applyBorder="0" applyAlignment="0" applyProtection="0"/>
    <xf numFmtId="0" fontId="40" fillId="71" borderId="56" applyNumberFormat="0" applyFont="0" applyAlignment="0" applyProtection="0"/>
    <xf numFmtId="0" fontId="77" fillId="43" borderId="0" applyNumberFormat="0" applyBorder="0" applyAlignment="0" applyProtection="0"/>
    <xf numFmtId="0" fontId="48" fillId="0" borderId="0" applyNumberFormat="0" applyFill="0" applyBorder="0" applyAlignment="0" applyProtection="0"/>
    <xf numFmtId="0" fontId="77" fillId="42" borderId="0" applyNumberFormat="0" applyBorder="0" applyAlignment="0" applyProtection="0"/>
    <xf numFmtId="0" fontId="43" fillId="69" borderId="50" applyNumberFormat="0" applyAlignment="0" applyProtection="0"/>
    <xf numFmtId="0" fontId="77" fillId="43" borderId="0" applyNumberFormat="0" applyBorder="0" applyAlignment="0" applyProtection="0"/>
    <xf numFmtId="0" fontId="77" fillId="43" borderId="0" applyNumberFormat="0" applyBorder="0" applyAlignment="0" applyProtection="0"/>
    <xf numFmtId="0" fontId="41" fillId="41" borderId="0" applyNumberFormat="0" applyBorder="0" applyAlignment="0" applyProtection="0"/>
    <xf numFmtId="0" fontId="8" fillId="0" borderId="0"/>
    <xf numFmtId="0" fontId="4" fillId="0" borderId="0"/>
    <xf numFmtId="2" fontId="5" fillId="0" borderId="0" applyFill="0" applyBorder="0" applyAlignment="0" applyProtection="0"/>
    <xf numFmtId="0" fontId="4" fillId="40"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115" fillId="0" borderId="55" applyNumberFormat="0" applyFill="0" applyAlignment="0" applyProtection="0"/>
    <xf numFmtId="0" fontId="40" fillId="64" borderId="0" applyNumberFormat="0" applyBorder="0" applyAlignment="0" applyProtection="0"/>
    <xf numFmtId="180" fontId="5" fillId="0" borderId="30">
      <alignment horizontal="justify" vertical="top" wrapText="1"/>
    </xf>
    <xf numFmtId="0" fontId="4" fillId="37" borderId="0" applyNumberFormat="0" applyBorder="0" applyAlignment="0" applyProtection="0"/>
    <xf numFmtId="0" fontId="73" fillId="8" borderId="23" applyNumberFormat="0" applyAlignment="0" applyProtection="0"/>
    <xf numFmtId="0" fontId="5" fillId="0" borderId="41" applyNumberFormat="0" applyFill="0" applyAlignment="0" applyProtection="0"/>
    <xf numFmtId="0" fontId="4" fillId="63" borderId="0" applyNumberFormat="0" applyBorder="0" applyAlignment="0" applyProtection="0"/>
    <xf numFmtId="0" fontId="4" fillId="0" borderId="0"/>
    <xf numFmtId="0" fontId="54" fillId="63" borderId="50" applyNumberFormat="0" applyAlignment="0" applyProtection="0"/>
    <xf numFmtId="0" fontId="40" fillId="71" borderId="56" applyNumberFormat="0" applyFont="0" applyAlignment="0" applyProtection="0"/>
    <xf numFmtId="0" fontId="113" fillId="0" borderId="53" applyNumberFormat="0" applyFill="0" applyAlignment="0" applyProtection="0"/>
    <xf numFmtId="0" fontId="70" fillId="78" borderId="21" applyNumberFormat="0" applyAlignment="0" applyProtection="0"/>
    <xf numFmtId="0" fontId="40" fillId="9" borderId="24" applyNumberFormat="0" applyFont="0" applyAlignment="0" applyProtection="0"/>
    <xf numFmtId="0" fontId="76" fillId="0" borderId="59" applyNumberFormat="0" applyFill="0" applyAlignment="0" applyProtection="0"/>
    <xf numFmtId="0" fontId="4" fillId="63" borderId="0" applyNumberFormat="0" applyBorder="0" applyAlignment="0" applyProtection="0"/>
    <xf numFmtId="0" fontId="73" fillId="8" borderId="23" applyNumberFormat="0" applyAlignment="0" applyProtection="0"/>
    <xf numFmtId="0" fontId="4" fillId="16" borderId="0" applyNumberFormat="0" applyBorder="0" applyAlignment="0" applyProtection="0"/>
    <xf numFmtId="0" fontId="4" fillId="0" borderId="0"/>
    <xf numFmtId="0" fontId="4" fillId="0" borderId="0"/>
    <xf numFmtId="0" fontId="54" fillId="63" borderId="50" applyNumberFormat="0" applyAlignment="0" applyProtection="0"/>
    <xf numFmtId="0" fontId="51" fillId="0" borderId="0" applyNumberFormat="0" applyFill="0" applyBorder="0" applyAlignment="0" applyProtection="0"/>
    <xf numFmtId="0" fontId="4" fillId="16" borderId="0" applyNumberFormat="0" applyBorder="0" applyAlignment="0" applyProtection="0"/>
    <xf numFmtId="0" fontId="5" fillId="0" borderId="41" applyNumberFormat="0" applyFill="0" applyAlignment="0" applyProtection="0"/>
    <xf numFmtId="0" fontId="77" fillId="62" borderId="0" applyNumberFormat="0" applyBorder="0" applyAlignment="0" applyProtection="0"/>
    <xf numFmtId="0" fontId="48"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165" fontId="5" fillId="0" borderId="0">
      <protection locked="0"/>
    </xf>
    <xf numFmtId="0" fontId="76" fillId="0" borderId="59" applyNumberFormat="0" applyFill="0" applyAlignment="0" applyProtection="0"/>
    <xf numFmtId="0" fontId="4" fillId="37" borderId="0" applyNumberFormat="0" applyBorder="0" applyAlignment="0" applyProtection="0"/>
    <xf numFmtId="0" fontId="58" fillId="69" borderId="57" applyNumberFormat="0" applyAlignment="0" applyProtection="0"/>
    <xf numFmtId="37" fontId="5" fillId="0" borderId="0" applyFill="0" applyBorder="0" applyAlignment="0" applyProtection="0"/>
    <xf numFmtId="9" fontId="102" fillId="0" borderId="0"/>
    <xf numFmtId="0" fontId="5" fillId="0" borderId="41" applyNumberFormat="0" applyFill="0" applyAlignment="0" applyProtection="0"/>
    <xf numFmtId="0" fontId="5" fillId="0" borderId="41" applyNumberFormat="0" applyFill="0" applyAlignment="0" applyProtection="0"/>
    <xf numFmtId="0" fontId="40" fillId="43" borderId="0" applyNumberFormat="0" applyBorder="0" applyAlignment="0" applyProtection="0"/>
    <xf numFmtId="0" fontId="41" fillId="42" borderId="0" applyNumberFormat="0" applyBorder="0" applyAlignment="0" applyProtection="0"/>
    <xf numFmtId="0" fontId="4" fillId="37" borderId="0" applyNumberFormat="0" applyBorder="0" applyAlignment="0" applyProtection="0"/>
    <xf numFmtId="0" fontId="4" fillId="0" borderId="0"/>
    <xf numFmtId="0" fontId="41" fillId="48" borderId="0" applyNumberFormat="0" applyBorder="0" applyAlignment="0" applyProtection="0"/>
    <xf numFmtId="0" fontId="40"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40" fillId="60" borderId="0" applyNumberFormat="0" applyBorder="0" applyAlignment="0" applyProtection="0"/>
    <xf numFmtId="0" fontId="77" fillId="62" borderId="0" applyNumberFormat="0" applyBorder="0" applyAlignment="0" applyProtection="0"/>
    <xf numFmtId="0" fontId="113" fillId="0" borderId="53" applyNumberFormat="0" applyFill="0" applyAlignment="0" applyProtection="0"/>
    <xf numFmtId="0" fontId="40" fillId="64" borderId="0" applyNumberFormat="0" applyBorder="0" applyAlignment="0" applyProtection="0"/>
    <xf numFmtId="4" fontId="118" fillId="0" borderId="0" applyFon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58" fillId="69" borderId="57" applyNumberFormat="0" applyAlignment="0" applyProtection="0"/>
    <xf numFmtId="0" fontId="57" fillId="37" borderId="0" applyNumberFormat="0" applyBorder="0" applyAlignment="0" applyProtection="0"/>
    <xf numFmtId="0" fontId="5" fillId="0" borderId="41" applyNumberFormat="0" applyFill="0" applyAlignment="0" applyProtection="0"/>
    <xf numFmtId="0" fontId="77" fillId="42" borderId="0" applyNumberFormat="0" applyBorder="0" applyAlignment="0" applyProtection="0"/>
    <xf numFmtId="0" fontId="114" fillId="0" borderId="0" applyNumberFormat="0" applyFill="0" applyBorder="0" applyAlignment="0" applyProtection="0"/>
    <xf numFmtId="0" fontId="5" fillId="0" borderId="41" applyNumberFormat="0" applyFill="0" applyAlignment="0" applyProtection="0"/>
    <xf numFmtId="0" fontId="8" fillId="0" borderId="0"/>
    <xf numFmtId="165" fontId="5" fillId="0" borderId="0">
      <protection locked="0"/>
    </xf>
    <xf numFmtId="0" fontId="4" fillId="0" borderId="0"/>
    <xf numFmtId="4" fontId="118" fillId="0" borderId="0" applyFont="0" applyFill="0" applyBorder="0" applyAlignment="0" applyProtection="0"/>
    <xf numFmtId="0" fontId="41" fillId="67"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0" borderId="0"/>
    <xf numFmtId="0" fontId="56" fillId="0" borderId="36" applyNumberFormat="0" applyFill="0" applyAlignment="0" applyProtection="0"/>
    <xf numFmtId="0" fontId="66" fillId="62" borderId="0" applyNumberFormat="0" applyBorder="0" applyAlignment="0" applyProtection="0"/>
    <xf numFmtId="0" fontId="40" fillId="48" borderId="0" applyNumberFormat="0" applyBorder="0" applyAlignment="0" applyProtection="0"/>
    <xf numFmtId="0" fontId="41" fillId="65" borderId="0" applyNumberFormat="0" applyBorder="0" applyAlignment="0" applyProtection="0"/>
    <xf numFmtId="9" fontId="102" fillId="0" borderId="0"/>
    <xf numFmtId="0" fontId="66" fillId="62" borderId="0" applyNumberFormat="0" applyBorder="0" applyAlignment="0" applyProtection="0"/>
    <xf numFmtId="0" fontId="76" fillId="0" borderId="59" applyNumberFormat="0" applyFill="0" applyAlignment="0" applyProtection="0"/>
    <xf numFmtId="0" fontId="77" fillId="77" borderId="0" applyNumberFormat="0" applyBorder="0" applyAlignment="0" applyProtection="0"/>
    <xf numFmtId="0" fontId="76" fillId="0" borderId="59" applyNumberFormat="0" applyFill="0" applyAlignment="0" applyProtection="0"/>
    <xf numFmtId="0" fontId="77" fillId="41" borderId="0" applyNumberFormat="0" applyBorder="0" applyAlignment="0" applyProtection="0"/>
    <xf numFmtId="0" fontId="40" fillId="48" borderId="0" applyNumberFormat="0" applyBorder="0" applyAlignment="0" applyProtection="0"/>
    <xf numFmtId="0" fontId="41" fillId="66" borderId="0" applyNumberFormat="0" applyBorder="0" applyAlignment="0" applyProtection="0"/>
    <xf numFmtId="0" fontId="74" fillId="0" borderId="0" applyNumberFormat="0" applyFill="0" applyBorder="0" applyAlignment="0" applyProtection="0"/>
    <xf numFmtId="0" fontId="112" fillId="0" borderId="52" applyNumberFormat="0" applyFill="0" applyAlignment="0" applyProtection="0"/>
    <xf numFmtId="0" fontId="120" fillId="0" borderId="0" applyNumberFormat="0" applyFill="0" applyBorder="0" applyAlignment="0" applyProtection="0"/>
    <xf numFmtId="0" fontId="5" fillId="0" borderId="41" applyNumberFormat="0" applyFill="0" applyAlignment="0" applyProtection="0"/>
    <xf numFmtId="2" fontId="5" fillId="0" borderId="0" applyFill="0" applyBorder="0" applyAlignment="0" applyProtection="0"/>
    <xf numFmtId="0" fontId="4" fillId="71" borderId="0" applyNumberFormat="0" applyBorder="0" applyAlignment="0" applyProtection="0"/>
    <xf numFmtId="0" fontId="41" fillId="46" borderId="0" applyNumberFormat="0" applyBorder="0" applyAlignment="0" applyProtection="0"/>
    <xf numFmtId="0" fontId="40" fillId="71" borderId="56" applyNumberFormat="0" applyFont="0" applyAlignment="0" applyProtection="0"/>
    <xf numFmtId="0" fontId="5" fillId="0" borderId="41" applyNumberFormat="0" applyFill="0" applyAlignment="0" applyProtection="0"/>
    <xf numFmtId="0" fontId="5" fillId="0" borderId="41" applyNumberFormat="0" applyFill="0" applyAlignment="0" applyProtection="0"/>
    <xf numFmtId="0" fontId="69" fillId="37" borderId="20" applyNumberFormat="0" applyAlignment="0" applyProtection="0"/>
    <xf numFmtId="0" fontId="116" fillId="5" borderId="0" applyNumberFormat="0" applyBorder="0" applyAlignment="0" applyProtection="0"/>
    <xf numFmtId="0" fontId="77" fillId="43" borderId="0" applyNumberFormat="0" applyBorder="0" applyAlignment="0" applyProtection="0"/>
    <xf numFmtId="0" fontId="4" fillId="0" borderId="0"/>
    <xf numFmtId="0" fontId="44" fillId="70" borderId="32" applyNumberFormat="0" applyAlignment="0" applyProtection="0"/>
    <xf numFmtId="0" fontId="41" fillId="66"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53" fillId="0" borderId="0" applyNumberFormat="0" applyFill="0" applyBorder="0" applyAlignment="0" applyProtection="0"/>
    <xf numFmtId="0" fontId="41" fillId="42" borderId="0" applyNumberFormat="0" applyBorder="0" applyAlignment="0" applyProtection="0"/>
    <xf numFmtId="0" fontId="54" fillId="63" borderId="50" applyNumberFormat="0" applyAlignment="0" applyProtection="0"/>
    <xf numFmtId="38" fontId="5" fillId="0" borderId="0">
      <alignment horizontal="left" wrapText="1"/>
    </xf>
    <xf numFmtId="0" fontId="51" fillId="0" borderId="0" applyNumberFormat="0" applyFill="0" applyBorder="0" applyAlignment="0" applyProtection="0"/>
    <xf numFmtId="0" fontId="40" fillId="64" borderId="0" applyNumberFormat="0" applyBorder="0" applyAlignment="0" applyProtection="0"/>
    <xf numFmtId="0" fontId="41" fillId="48" borderId="0" applyNumberFormat="0" applyBorder="0" applyAlignment="0" applyProtection="0"/>
    <xf numFmtId="0" fontId="41" fillId="45" borderId="0" applyNumberFormat="0" applyBorder="0" applyAlignment="0" applyProtection="0"/>
    <xf numFmtId="0" fontId="4" fillId="0" borderId="0"/>
    <xf numFmtId="0" fontId="5" fillId="0" borderId="41" applyNumberFormat="0" applyFill="0" applyAlignment="0" applyProtection="0"/>
    <xf numFmtId="0" fontId="77" fillId="45" borderId="0" applyNumberFormat="0" applyBorder="0" applyAlignment="0" applyProtection="0"/>
    <xf numFmtId="0" fontId="4" fillId="40" borderId="0" applyNumberFormat="0" applyBorder="0" applyAlignment="0" applyProtection="0"/>
    <xf numFmtId="0" fontId="44" fillId="70" borderId="32" applyNumberFormat="0" applyAlignment="0" applyProtection="0"/>
    <xf numFmtId="0" fontId="4" fillId="71" borderId="0" applyNumberFormat="0" applyBorder="0" applyAlignment="0" applyProtection="0"/>
    <xf numFmtId="0" fontId="8" fillId="0" borderId="0"/>
    <xf numFmtId="0" fontId="5" fillId="0" borderId="41" applyNumberFormat="0" applyFill="0" applyAlignment="0" applyProtection="0"/>
    <xf numFmtId="0" fontId="40" fillId="61" borderId="0" applyNumberFormat="0" applyBorder="0" applyAlignment="0" applyProtection="0"/>
    <xf numFmtId="165" fontId="5" fillId="0" borderId="0">
      <protection locked="0"/>
    </xf>
    <xf numFmtId="0" fontId="4" fillId="40" borderId="0" applyNumberFormat="0" applyBorder="0" applyAlignment="0" applyProtection="0"/>
    <xf numFmtId="9" fontId="102" fillId="0" borderId="0"/>
    <xf numFmtId="0" fontId="41" fillId="41" borderId="0" applyNumberFormat="0" applyBorder="0" applyAlignment="0" applyProtection="0"/>
    <xf numFmtId="0" fontId="115" fillId="0" borderId="55" applyNumberFormat="0" applyFill="0" applyAlignment="0" applyProtection="0"/>
    <xf numFmtId="0" fontId="77" fillId="41" borderId="0" applyNumberFormat="0" applyBorder="0" applyAlignment="0" applyProtection="0"/>
    <xf numFmtId="0" fontId="77" fillId="77" borderId="0" applyNumberFormat="0" applyBorder="0" applyAlignment="0" applyProtection="0"/>
    <xf numFmtId="0" fontId="53" fillId="0" borderId="35" applyNumberFormat="0" applyFill="0" applyAlignment="0" applyProtection="0"/>
    <xf numFmtId="2" fontId="5" fillId="0" borderId="0" applyFill="0" applyBorder="0" applyAlignment="0" applyProtection="0"/>
    <xf numFmtId="0" fontId="41" fillId="45" borderId="0" applyNumberFormat="0" applyBorder="0" applyAlignment="0" applyProtection="0"/>
    <xf numFmtId="0" fontId="66" fillId="62" borderId="0" applyNumberFormat="0" applyBorder="0" applyAlignment="0" applyProtection="0"/>
    <xf numFmtId="0" fontId="4" fillId="71" borderId="0" applyNumberFormat="0" applyBorder="0" applyAlignment="0" applyProtection="0"/>
    <xf numFmtId="0" fontId="70" fillId="78" borderId="21" applyNumberFormat="0" applyAlignment="0" applyProtection="0"/>
    <xf numFmtId="0" fontId="4" fillId="40" borderId="0" applyNumberFormat="0" applyBorder="0" applyAlignment="0" applyProtection="0"/>
    <xf numFmtId="0" fontId="77" fillId="43"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7" fillId="43"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75" fillId="0" borderId="0" applyNumberFormat="0" applyFill="0" applyBorder="0" applyAlignment="0" applyProtection="0"/>
    <xf numFmtId="0" fontId="8" fillId="0" borderId="0"/>
    <xf numFmtId="0" fontId="4" fillId="63" borderId="0" applyNumberFormat="0" applyBorder="0" applyAlignment="0" applyProtection="0"/>
    <xf numFmtId="0" fontId="5" fillId="0" borderId="41"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 fillId="0" borderId="41" applyNumberFormat="0" applyFill="0" applyAlignment="0" applyProtection="0"/>
    <xf numFmtId="0" fontId="112" fillId="0" borderId="52" applyNumberFormat="0" applyFill="0" applyAlignment="0" applyProtection="0"/>
    <xf numFmtId="0" fontId="5" fillId="0" borderId="41" applyNumberFormat="0" applyFill="0" applyAlignment="0" applyProtection="0"/>
    <xf numFmtId="0" fontId="40" fillId="59" borderId="0" applyNumberFormat="0" applyBorder="0" applyAlignment="0" applyProtection="0"/>
    <xf numFmtId="0" fontId="40" fillId="62" borderId="0" applyNumberFormat="0" applyBorder="0" applyAlignment="0" applyProtection="0"/>
    <xf numFmtId="0" fontId="77" fillId="77"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4" fillId="70" borderId="32" applyNumberFormat="0" applyAlignment="0" applyProtection="0"/>
    <xf numFmtId="0" fontId="5" fillId="0" borderId="41" applyNumberFormat="0" applyFill="0" applyAlignment="0" applyProtection="0"/>
    <xf numFmtId="165" fontId="5" fillId="0" borderId="0">
      <protection locked="0"/>
    </xf>
    <xf numFmtId="0" fontId="40" fillId="62" borderId="0" applyNumberFormat="0" applyBorder="0" applyAlignment="0" applyProtection="0"/>
    <xf numFmtId="0" fontId="77" fillId="26"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77" fillId="77" borderId="0" applyNumberFormat="0" applyBorder="0" applyAlignment="0" applyProtection="0"/>
    <xf numFmtId="0" fontId="5" fillId="0" borderId="41" applyNumberFormat="0" applyFill="0" applyAlignment="0" applyProtection="0"/>
    <xf numFmtId="0" fontId="117" fillId="0" borderId="0" applyNumberFormat="0" applyFill="0" applyBorder="0" applyAlignment="0" applyProtection="0"/>
    <xf numFmtId="0" fontId="5" fillId="0" borderId="41" applyNumberFormat="0" applyFill="0" applyAlignment="0" applyProtection="0"/>
    <xf numFmtId="0" fontId="49" fillId="60" borderId="0" applyNumberFormat="0" applyBorder="0" applyAlignment="0" applyProtection="0"/>
    <xf numFmtId="0" fontId="40" fillId="59" borderId="0" applyNumberFormat="0" applyBorder="0" applyAlignment="0" applyProtection="0"/>
    <xf numFmtId="0" fontId="4" fillId="71" borderId="0" applyNumberFormat="0" applyBorder="0" applyAlignment="0" applyProtection="0"/>
    <xf numFmtId="0" fontId="41" fillId="41" borderId="0" applyNumberFormat="0" applyBorder="0" applyAlignment="0" applyProtection="0"/>
    <xf numFmtId="0" fontId="40" fillId="43" borderId="0" applyNumberFormat="0" applyBorder="0" applyAlignment="0" applyProtection="0"/>
    <xf numFmtId="0" fontId="77" fillId="45" borderId="0" applyNumberFormat="0" applyBorder="0" applyAlignment="0" applyProtection="0"/>
    <xf numFmtId="0" fontId="41" fillId="67" borderId="0" applyNumberFormat="0" applyBorder="0" applyAlignment="0" applyProtection="0"/>
    <xf numFmtId="0" fontId="114" fillId="0" borderId="0" applyNumberFormat="0" applyFill="0" applyBorder="0" applyAlignment="0" applyProtection="0"/>
    <xf numFmtId="165" fontId="5" fillId="0" borderId="0">
      <protection locked="0"/>
    </xf>
    <xf numFmtId="0" fontId="40" fillId="9" borderId="24" applyNumberFormat="0" applyFont="0" applyAlignment="0" applyProtection="0"/>
    <xf numFmtId="0" fontId="4" fillId="16" borderId="0" applyNumberFormat="0" applyBorder="0" applyAlignment="0" applyProtection="0"/>
    <xf numFmtId="0" fontId="111" fillId="78" borderId="20" applyNumberFormat="0" applyAlignment="0" applyProtection="0"/>
    <xf numFmtId="0" fontId="4" fillId="64" borderId="0" applyNumberFormat="0" applyBorder="0" applyAlignment="0" applyProtection="0"/>
    <xf numFmtId="0" fontId="4" fillId="0" borderId="0"/>
    <xf numFmtId="0" fontId="114" fillId="0" borderId="54" applyNumberFormat="0" applyFill="0" applyAlignment="0" applyProtection="0"/>
    <xf numFmtId="0" fontId="5" fillId="0" borderId="41" applyNumberFormat="0" applyFill="0" applyAlignment="0" applyProtection="0"/>
    <xf numFmtId="0" fontId="40" fillId="64" borderId="0" applyNumberFormat="0" applyBorder="0" applyAlignment="0" applyProtection="0"/>
    <xf numFmtId="0" fontId="53" fillId="0" borderId="35" applyNumberFormat="0" applyFill="0" applyAlignment="0" applyProtection="0"/>
    <xf numFmtId="0" fontId="40" fillId="71" borderId="56" applyNumberFormat="0" applyFont="0" applyAlignment="0" applyProtection="0"/>
    <xf numFmtId="0" fontId="4" fillId="62" borderId="0" applyNumberFormat="0" applyBorder="0" applyAlignment="0" applyProtection="0"/>
    <xf numFmtId="0" fontId="73" fillId="8" borderId="23" applyNumberFormat="0" applyAlignment="0" applyProtection="0"/>
    <xf numFmtId="0" fontId="8" fillId="0" borderId="0"/>
    <xf numFmtId="37" fontId="5" fillId="0" borderId="0" applyFill="0" applyBorder="0" applyAlignment="0" applyProtection="0"/>
    <xf numFmtId="0" fontId="53" fillId="0" borderId="35" applyNumberFormat="0" applyFill="0" applyAlignment="0" applyProtection="0"/>
    <xf numFmtId="0" fontId="48" fillId="0" borderId="0" applyNumberFormat="0" applyFill="0" applyBorder="0" applyAlignment="0" applyProtection="0"/>
    <xf numFmtId="37" fontId="5" fillId="0" borderId="0" applyFill="0" applyBorder="0" applyAlignment="0" applyProtection="0"/>
    <xf numFmtId="0" fontId="5" fillId="0" borderId="41" applyNumberFormat="0" applyFill="0" applyAlignment="0" applyProtection="0"/>
    <xf numFmtId="0" fontId="58" fillId="69" borderId="57" applyNumberFormat="0" applyAlignment="0" applyProtection="0"/>
    <xf numFmtId="0" fontId="4" fillId="27" borderId="0" applyNumberFormat="0" applyBorder="0" applyAlignment="0" applyProtection="0"/>
    <xf numFmtId="2" fontId="5" fillId="0" borderId="0" applyFill="0" applyBorder="0" applyAlignment="0" applyProtection="0"/>
    <xf numFmtId="38" fontId="5" fillId="0" borderId="0">
      <alignment horizontal="left" wrapText="1"/>
    </xf>
    <xf numFmtId="0" fontId="40" fillId="63" borderId="0" applyNumberFormat="0" applyBorder="0" applyAlignment="0" applyProtection="0"/>
    <xf numFmtId="0" fontId="4" fillId="0" borderId="0"/>
    <xf numFmtId="0" fontId="4" fillId="40"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4" fillId="27" borderId="0" applyNumberFormat="0" applyBorder="0" applyAlignment="0" applyProtection="0"/>
    <xf numFmtId="0" fontId="67" fillId="61" borderId="0" applyNumberFormat="0" applyBorder="0" applyAlignment="0" applyProtection="0"/>
    <xf numFmtId="0" fontId="112" fillId="0" borderId="52" applyNumberFormat="0" applyFill="0" applyAlignment="0" applyProtection="0"/>
    <xf numFmtId="0" fontId="57" fillId="37" borderId="0" applyNumberFormat="0" applyBorder="0" applyAlignment="0" applyProtection="0"/>
    <xf numFmtId="0" fontId="114" fillId="0" borderId="0" applyNumberFormat="0" applyFill="0" applyBorder="0" applyAlignment="0" applyProtection="0"/>
    <xf numFmtId="0" fontId="4" fillId="16" borderId="0" applyNumberFormat="0" applyBorder="0" applyAlignment="0" applyProtection="0"/>
    <xf numFmtId="9" fontId="102" fillId="0" borderId="0"/>
    <xf numFmtId="0" fontId="62" fillId="0" borderId="0" applyNumberFormat="0" applyFill="0" applyBorder="0" applyAlignment="0" applyProtection="0"/>
    <xf numFmtId="0" fontId="112" fillId="0" borderId="52" applyNumberFormat="0" applyFill="0" applyAlignment="0" applyProtection="0"/>
    <xf numFmtId="0" fontId="4" fillId="40"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40" fillId="64" borderId="0" applyNumberFormat="0" applyBorder="0" applyAlignment="0" applyProtection="0"/>
    <xf numFmtId="0" fontId="40" fillId="41" borderId="0" applyNumberFormat="0" applyBorder="0" applyAlignment="0" applyProtection="0"/>
    <xf numFmtId="0" fontId="77" fillId="40" borderId="0" applyNumberFormat="0" applyBorder="0" applyAlignment="0" applyProtection="0"/>
    <xf numFmtId="0" fontId="119" fillId="0" borderId="0" applyNumberFormat="0" applyFill="0" applyBorder="0" applyAlignment="0" applyProtection="0"/>
    <xf numFmtId="0" fontId="77" fillId="76" borderId="0" applyNumberFormat="0" applyBorder="0" applyAlignment="0" applyProtection="0"/>
    <xf numFmtId="0" fontId="113" fillId="0" borderId="53" applyNumberFormat="0" applyFill="0" applyAlignment="0" applyProtection="0"/>
    <xf numFmtId="0" fontId="42" fillId="40" borderId="0" applyNumberFormat="0" applyBorder="0" applyAlignment="0" applyProtection="0"/>
    <xf numFmtId="0" fontId="69" fillId="37" borderId="20" applyNumberFormat="0" applyAlignment="0" applyProtection="0"/>
    <xf numFmtId="0" fontId="44" fillId="70" borderId="32" applyNumberFormat="0" applyAlignment="0" applyProtection="0"/>
    <xf numFmtId="0" fontId="70" fillId="78" borderId="21" applyNumberFormat="0" applyAlignment="0" applyProtection="0"/>
    <xf numFmtId="0" fontId="43" fillId="69" borderId="50" applyNumberFormat="0" applyAlignment="0" applyProtection="0"/>
    <xf numFmtId="0" fontId="4" fillId="71" borderId="0" applyNumberFormat="0" applyBorder="0" applyAlignment="0" applyProtection="0"/>
    <xf numFmtId="0" fontId="77" fillId="62" borderId="0" applyNumberFormat="0" applyBorder="0" applyAlignment="0" applyProtection="0"/>
    <xf numFmtId="0" fontId="41" fillId="67" borderId="0" applyNumberFormat="0" applyBorder="0" applyAlignment="0" applyProtection="0"/>
    <xf numFmtId="0" fontId="113" fillId="0" borderId="53" applyNumberFormat="0" applyFill="0" applyAlignment="0" applyProtection="0"/>
    <xf numFmtId="0" fontId="74" fillId="0" borderId="0" applyNumberFormat="0" applyFill="0" applyBorder="0" applyAlignment="0" applyProtection="0"/>
    <xf numFmtId="0" fontId="4" fillId="71" borderId="0" applyNumberFormat="0" applyBorder="0" applyAlignment="0" applyProtection="0"/>
    <xf numFmtId="0" fontId="41" fillId="66" borderId="0" applyNumberFormat="0" applyBorder="0" applyAlignment="0" applyProtection="0"/>
    <xf numFmtId="0" fontId="8" fillId="0" borderId="0"/>
    <xf numFmtId="0" fontId="5" fillId="0" borderId="41" applyNumberFormat="0" applyFill="0" applyAlignment="0" applyProtection="0"/>
    <xf numFmtId="0" fontId="44" fillId="70" borderId="32" applyNumberFormat="0" applyAlignment="0" applyProtection="0"/>
    <xf numFmtId="0" fontId="5" fillId="0" borderId="41" applyNumberFormat="0" applyFill="0" applyAlignment="0" applyProtection="0"/>
    <xf numFmtId="0" fontId="57" fillId="37" borderId="0" applyNumberFormat="0" applyBorder="0" applyAlignment="0" applyProtection="0"/>
    <xf numFmtId="0" fontId="5" fillId="0" borderId="41" applyNumberFormat="0" applyFill="0" applyAlignment="0" applyProtection="0"/>
    <xf numFmtId="0" fontId="114" fillId="0" borderId="54" applyNumberFormat="0" applyFill="0" applyAlignment="0" applyProtection="0"/>
    <xf numFmtId="0" fontId="41" fillId="66" borderId="0" applyNumberFormat="0" applyBorder="0" applyAlignment="0" applyProtection="0"/>
    <xf numFmtId="0" fontId="54" fillId="63" borderId="50" applyNumberFormat="0" applyAlignment="0" applyProtection="0"/>
    <xf numFmtId="0" fontId="4" fillId="62" borderId="0" applyNumberFormat="0" applyBorder="0" applyAlignment="0" applyProtection="0"/>
    <xf numFmtId="0" fontId="40" fillId="4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5" fillId="0" borderId="41" applyNumberFormat="0" applyFill="0" applyAlignment="0" applyProtection="0"/>
    <xf numFmtId="0" fontId="41" fillId="44" borderId="0" applyNumberFormat="0" applyBorder="0" applyAlignment="0" applyProtection="0"/>
    <xf numFmtId="0" fontId="58" fillId="69" borderId="57" applyNumberFormat="0" applyAlignment="0" applyProtection="0"/>
    <xf numFmtId="0" fontId="8" fillId="0" borderId="0"/>
    <xf numFmtId="0" fontId="42" fillId="40"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71" borderId="0" applyNumberFormat="0" applyBorder="0" applyAlignment="0" applyProtection="0"/>
    <xf numFmtId="0" fontId="4" fillId="62" borderId="0" applyNumberFormat="0" applyBorder="0" applyAlignment="0" applyProtection="0"/>
    <xf numFmtId="0" fontId="111" fillId="78" borderId="20" applyNumberFormat="0" applyAlignment="0" applyProtection="0"/>
    <xf numFmtId="0" fontId="5" fillId="0" borderId="41" applyNumberFormat="0" applyFill="0" applyAlignment="0" applyProtection="0"/>
    <xf numFmtId="0" fontId="41" fillId="6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1" fillId="46" borderId="0" applyNumberFormat="0" applyBorder="0" applyAlignment="0" applyProtection="0"/>
    <xf numFmtId="0" fontId="40" fillId="48" borderId="0" applyNumberFormat="0" applyBorder="0" applyAlignment="0" applyProtection="0"/>
    <xf numFmtId="0" fontId="5" fillId="0" borderId="41" applyNumberFormat="0" applyFill="0" applyAlignment="0" applyProtection="0"/>
    <xf numFmtId="37" fontId="5" fillId="0" borderId="0" applyFill="0" applyBorder="0" applyAlignment="0" applyProtection="0"/>
    <xf numFmtId="0" fontId="5" fillId="0" borderId="41" applyNumberFormat="0" applyFill="0" applyAlignment="0" applyProtection="0"/>
    <xf numFmtId="38" fontId="5" fillId="0" borderId="0">
      <alignment horizontal="left" wrapText="1"/>
    </xf>
    <xf numFmtId="0" fontId="48" fillId="0" borderId="0" applyNumberFormat="0" applyFill="0" applyBorder="0" applyAlignment="0" applyProtection="0"/>
    <xf numFmtId="0" fontId="57"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0" fillId="63" borderId="0" applyNumberFormat="0" applyBorder="0" applyAlignment="0" applyProtection="0"/>
    <xf numFmtId="0" fontId="40" fillId="48"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73" fillId="8" borderId="23" applyNumberFormat="0" applyAlignment="0" applyProtection="0"/>
    <xf numFmtId="0" fontId="4" fillId="63" borderId="0" applyNumberFormat="0" applyBorder="0" applyAlignment="0" applyProtection="0"/>
    <xf numFmtId="0" fontId="77" fillId="43"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5" fillId="0" borderId="41" applyNumberFormat="0" applyFill="0" applyAlignment="0" applyProtection="0"/>
    <xf numFmtId="0" fontId="41" fillId="67"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 fillId="41" borderId="0" applyNumberFormat="0" applyBorder="0" applyAlignment="0" applyProtection="0"/>
    <xf numFmtId="0" fontId="113" fillId="0" borderId="53" applyNumberFormat="0" applyFill="0" applyAlignment="0" applyProtection="0"/>
    <xf numFmtId="0" fontId="4" fillId="16" borderId="0" applyNumberFormat="0" applyBorder="0" applyAlignment="0" applyProtection="0"/>
    <xf numFmtId="0" fontId="62" fillId="0" borderId="0" applyNumberFormat="0" applyFill="0" applyBorder="0" applyAlignment="0" applyProtection="0"/>
    <xf numFmtId="0" fontId="75"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16" borderId="0" applyNumberFormat="0" applyBorder="0" applyAlignment="0" applyProtection="0"/>
    <xf numFmtId="0" fontId="40" fillId="41" borderId="0" applyNumberFormat="0" applyBorder="0" applyAlignment="0" applyProtection="0"/>
    <xf numFmtId="0" fontId="77" fillId="41" borderId="0" applyNumberFormat="0" applyBorder="0" applyAlignment="0" applyProtection="0"/>
    <xf numFmtId="0" fontId="49" fillId="60"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76" fillId="0" borderId="59" applyNumberFormat="0" applyFill="0" applyAlignment="0" applyProtection="0"/>
    <xf numFmtId="0" fontId="56" fillId="0" borderId="36"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7" fillId="37" borderId="0" applyNumberFormat="0" applyBorder="0" applyAlignment="0" applyProtection="0"/>
    <xf numFmtId="0" fontId="40" fillId="64"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77" fillId="62"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27" fillId="0" borderId="0" applyNumberFormat="0" applyFill="0" applyBorder="0" applyAlignment="0" applyProtection="0"/>
    <xf numFmtId="0" fontId="77" fillId="40" borderId="0" applyNumberFormat="0" applyBorder="0" applyAlignment="0" applyProtection="0"/>
    <xf numFmtId="0" fontId="44" fillId="70" borderId="32" applyNumberFormat="0" applyAlignment="0" applyProtection="0"/>
    <xf numFmtId="0" fontId="5" fillId="0" borderId="0"/>
    <xf numFmtId="43" fontId="5" fillId="0" borderId="0" applyFont="0" applyFill="0" applyBorder="0" applyAlignment="0" applyProtection="0"/>
    <xf numFmtId="4" fontId="12" fillId="0" borderId="63" applyNumberFormat="0" applyProtection="0">
      <alignment horizontal="right" vertical="center"/>
    </xf>
    <xf numFmtId="0" fontId="4" fillId="0" borderId="0"/>
    <xf numFmtId="0" fontId="4" fillId="0" borderId="0"/>
    <xf numFmtId="0" fontId="56" fillId="0" borderId="36" applyNumberFormat="0" applyFill="0" applyAlignment="0" applyProtection="0"/>
    <xf numFmtId="0" fontId="5" fillId="0" borderId="41" applyNumberFormat="0" applyFill="0" applyAlignment="0" applyProtection="0"/>
    <xf numFmtId="165" fontId="5" fillId="0" borderId="0">
      <protection locked="0"/>
    </xf>
    <xf numFmtId="0" fontId="62" fillId="0" borderId="0" applyNumberFormat="0" applyFill="0" applyBorder="0" applyAlignment="0" applyProtection="0"/>
    <xf numFmtId="0" fontId="77" fillId="26" borderId="0" applyNumberFormat="0" applyBorder="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 fillId="0" borderId="0"/>
    <xf numFmtId="0" fontId="42" fillId="40"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48" fillId="0" borderId="0" applyNumberFormat="0" applyFill="0" applyBorder="0" applyAlignment="0" applyProtection="0"/>
    <xf numFmtId="0" fontId="67" fillId="61" borderId="0" applyNumberFormat="0" applyBorder="0" applyAlignment="0" applyProtection="0"/>
    <xf numFmtId="0" fontId="77" fillId="45" borderId="0" applyNumberFormat="0" applyBorder="0" applyAlignment="0" applyProtection="0"/>
    <xf numFmtId="38" fontId="5" fillId="0" borderId="0">
      <alignment horizontal="left" wrapText="1"/>
    </xf>
    <xf numFmtId="0" fontId="5" fillId="0" borderId="41" applyNumberFormat="0" applyFill="0" applyAlignment="0" applyProtection="0"/>
    <xf numFmtId="0" fontId="5" fillId="0" borderId="41" applyNumberFormat="0" applyFill="0" applyAlignment="0" applyProtection="0"/>
    <xf numFmtId="0" fontId="41" fillId="42"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4" fontId="30" fillId="39" borderId="63" applyNumberFormat="0" applyProtection="0"/>
    <xf numFmtId="0" fontId="5" fillId="0" borderId="41" applyNumberFormat="0" applyFill="0" applyAlignment="0" applyProtection="0"/>
    <xf numFmtId="0" fontId="41" fillId="46" borderId="0" applyNumberFormat="0" applyBorder="0" applyAlignment="0" applyProtection="0"/>
    <xf numFmtId="0" fontId="40" fillId="41" borderId="0" applyNumberFormat="0" applyBorder="0" applyAlignment="0" applyProtection="0"/>
    <xf numFmtId="178" fontId="5" fillId="0" borderId="0" applyFill="0" applyBorder="0" applyAlignment="0" applyProtection="0"/>
    <xf numFmtId="0" fontId="77" fillId="77" borderId="0" applyNumberFormat="0" applyBorder="0" applyAlignment="0" applyProtection="0"/>
    <xf numFmtId="0" fontId="40" fillId="60" borderId="0" applyNumberFormat="0" applyBorder="0" applyAlignment="0" applyProtection="0"/>
    <xf numFmtId="0" fontId="113" fillId="0" borderId="53" applyNumberFormat="0" applyFill="0" applyAlignment="0" applyProtection="0"/>
    <xf numFmtId="5" fontId="5" fillId="0" borderId="0" applyFill="0" applyBorder="0" applyAlignment="0" applyProtection="0"/>
    <xf numFmtId="0" fontId="41" fillId="67" borderId="0" applyNumberFormat="0" applyBorder="0" applyAlignment="0" applyProtection="0"/>
    <xf numFmtId="0" fontId="54" fillId="63" borderId="50" applyNumberFormat="0" applyAlignment="0" applyProtection="0"/>
    <xf numFmtId="0" fontId="4" fillId="41"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77" fillId="45" borderId="0" applyNumberFormat="0" applyBorder="0" applyAlignment="0" applyProtection="0"/>
    <xf numFmtId="0" fontId="41" fillId="68" borderId="0" applyNumberFormat="0" applyBorder="0" applyAlignment="0" applyProtection="0"/>
    <xf numFmtId="0" fontId="112" fillId="0" borderId="52" applyNumberFormat="0" applyFill="0" applyAlignment="0" applyProtection="0"/>
    <xf numFmtId="0" fontId="5" fillId="0" borderId="41" applyNumberFormat="0" applyFill="0" applyAlignment="0" applyProtection="0"/>
    <xf numFmtId="0" fontId="41" fillId="41" borderId="0" applyNumberFormat="0" applyBorder="0" applyAlignment="0" applyProtection="0"/>
    <xf numFmtId="0" fontId="41" fillId="48"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77" fillId="42" borderId="0" applyNumberFormat="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4" fontId="30" fillId="38" borderId="63" applyNumberFormat="0" applyProtection="0">
      <alignment horizontal="left" vertical="center" indent="1"/>
    </xf>
    <xf numFmtId="0" fontId="5" fillId="0" borderId="41" applyNumberFormat="0" applyFill="0" applyAlignment="0" applyProtection="0"/>
    <xf numFmtId="0" fontId="5" fillId="0" borderId="41" applyNumberFormat="0" applyFill="0" applyAlignment="0" applyProtection="0"/>
    <xf numFmtId="0" fontId="53" fillId="0" borderId="0" applyNumberFormat="0" applyFill="0" applyBorder="0" applyAlignment="0" applyProtection="0"/>
    <xf numFmtId="0" fontId="77" fillId="45" borderId="0" applyNumberFormat="0" applyBorder="0" applyAlignment="0" applyProtection="0"/>
    <xf numFmtId="0" fontId="8" fillId="0" borderId="0"/>
    <xf numFmtId="0" fontId="40" fillId="61" borderId="0" applyNumberFormat="0" applyBorder="0" applyAlignment="0" applyProtection="0"/>
    <xf numFmtId="0" fontId="40" fillId="40" borderId="0" applyNumberFormat="0" applyBorder="0" applyAlignment="0" applyProtection="0"/>
    <xf numFmtId="0" fontId="41" fillId="45" borderId="0" applyNumberFormat="0" applyBorder="0" applyAlignment="0" applyProtection="0"/>
    <xf numFmtId="0" fontId="40" fillId="40" borderId="0" applyNumberFormat="0" applyBorder="0" applyAlignment="0" applyProtection="0"/>
    <xf numFmtId="0" fontId="77" fillId="42" borderId="0" applyNumberFormat="0" applyBorder="0" applyAlignment="0" applyProtection="0"/>
    <xf numFmtId="0" fontId="41" fillId="68" borderId="0" applyNumberFormat="0" applyBorder="0" applyAlignment="0" applyProtection="0"/>
    <xf numFmtId="0" fontId="5" fillId="0" borderId="41" applyNumberFormat="0" applyFill="0" applyAlignment="0" applyProtection="0"/>
    <xf numFmtId="0" fontId="41" fillId="66"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9" fillId="60"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77" fillId="45" borderId="0" applyNumberFormat="0" applyBorder="0" applyAlignment="0" applyProtection="0"/>
    <xf numFmtId="0" fontId="77" fillId="45" borderId="0" applyNumberFormat="0" applyBorder="0" applyAlignment="0" applyProtection="0"/>
    <xf numFmtId="0" fontId="41" fillId="48" borderId="0" applyNumberFormat="0" applyBorder="0" applyAlignment="0" applyProtection="0"/>
    <xf numFmtId="0" fontId="113" fillId="0" borderId="53" applyNumberFormat="0" applyFill="0" applyAlignment="0" applyProtection="0"/>
    <xf numFmtId="0" fontId="76" fillId="0" borderId="59"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 fillId="0" borderId="41" applyNumberFormat="0" applyFill="0" applyAlignment="0" applyProtection="0"/>
    <xf numFmtId="38" fontId="5" fillId="0" borderId="0">
      <alignment horizontal="left" wrapText="1"/>
    </xf>
    <xf numFmtId="0" fontId="115" fillId="0" borderId="55" applyNumberFormat="0" applyFill="0" applyAlignment="0" applyProtection="0"/>
    <xf numFmtId="5" fontId="5" fillId="0" borderId="0" applyFill="0" applyBorder="0" applyAlignment="0" applyProtection="0"/>
    <xf numFmtId="0" fontId="41" fillId="68" borderId="0" applyNumberFormat="0" applyBorder="0" applyAlignment="0" applyProtection="0"/>
    <xf numFmtId="0" fontId="41" fillId="45" borderId="0" applyNumberFormat="0" applyBorder="0" applyAlignment="0" applyProtection="0"/>
    <xf numFmtId="0" fontId="4" fillId="41" borderId="0" applyNumberFormat="0" applyBorder="0" applyAlignment="0" applyProtection="0"/>
    <xf numFmtId="0" fontId="77" fillId="42"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8" fillId="0" borderId="0"/>
    <xf numFmtId="0" fontId="4" fillId="0" borderId="0"/>
    <xf numFmtId="0" fontId="5" fillId="0" borderId="41" applyNumberFormat="0" applyFill="0" applyAlignment="0" applyProtection="0"/>
    <xf numFmtId="0" fontId="40" fillId="48" borderId="0" applyNumberFormat="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4"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178" fontId="5" fillId="0" borderId="0" applyFill="0" applyBorder="0" applyAlignment="0" applyProtection="0"/>
    <xf numFmtId="0" fontId="77" fillId="77" borderId="0" applyNumberFormat="0" applyBorder="0" applyAlignment="0" applyProtection="0"/>
    <xf numFmtId="0" fontId="40" fillId="60" borderId="0" applyNumberFormat="0" applyBorder="0" applyAlignment="0" applyProtection="0"/>
    <xf numFmtId="0" fontId="77" fillId="40" borderId="0" applyNumberFormat="0" applyBorder="0" applyAlignment="0" applyProtection="0"/>
    <xf numFmtId="5" fontId="5" fillId="0" borderId="0" applyFill="0" applyBorder="0" applyAlignment="0" applyProtection="0"/>
    <xf numFmtId="0" fontId="41" fillId="67" borderId="0" applyNumberFormat="0" applyBorder="0" applyAlignment="0" applyProtection="0"/>
    <xf numFmtId="0" fontId="4" fillId="41" borderId="0" applyNumberFormat="0" applyBorder="0" applyAlignment="0" applyProtection="0"/>
    <xf numFmtId="0" fontId="77" fillId="62" borderId="0" applyNumberFormat="0" applyBorder="0" applyAlignment="0" applyProtection="0"/>
    <xf numFmtId="0" fontId="62" fillId="0" borderId="0" applyNumberFormat="0" applyFill="0" applyBorder="0" applyAlignment="0" applyProtection="0"/>
    <xf numFmtId="4" fontId="118" fillId="0" borderId="0" applyFont="0" applyFill="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0" fillId="9" borderId="24" applyNumberFormat="0" applyFont="0" applyAlignment="0" applyProtection="0"/>
    <xf numFmtId="0" fontId="5" fillId="0" borderId="41" applyNumberFormat="0" applyFill="0" applyAlignment="0" applyProtection="0"/>
    <xf numFmtId="0" fontId="77" fillId="42"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4" fillId="64" borderId="0" applyNumberFormat="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applyNumberFormat="0" applyFill="0" applyBorder="0" applyAlignment="0" applyProtection="0"/>
    <xf numFmtId="0" fontId="8" fillId="0" borderId="0"/>
    <xf numFmtId="0" fontId="5" fillId="0" borderId="41" applyNumberFormat="0" applyFill="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 fillId="0" borderId="41" applyNumberFormat="0" applyFill="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0" fillId="60" borderId="0" applyNumberFormat="0" applyBorder="0" applyAlignment="0" applyProtection="0"/>
    <xf numFmtId="5" fontId="5" fillId="0" borderId="0" applyFill="0" applyBorder="0" applyAlignment="0" applyProtection="0"/>
    <xf numFmtId="0" fontId="4" fillId="41" borderId="0" applyNumberFormat="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0" fontId="80" fillId="0" borderId="0"/>
    <xf numFmtId="9" fontId="4"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0" fontId="80" fillId="0" borderId="0"/>
    <xf numFmtId="4" fontId="12" fillId="0" borderId="49" applyNumberFormat="0" applyProtection="0">
      <alignment horizontal="left" vertical="center" indent="1"/>
    </xf>
    <xf numFmtId="9" fontId="4"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0" fontId="5" fillId="0" borderId="0"/>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43" fontId="5" fillId="0" borderId="0" applyFont="0" applyFill="0" applyBorder="0" applyAlignment="0" applyProtection="0"/>
    <xf numFmtId="4" fontId="12" fillId="34" borderId="49" applyNumberFormat="0" applyProtection="0">
      <alignment horizontal="left" vertical="center" indent="1"/>
    </xf>
    <xf numFmtId="0" fontId="80" fillId="0" borderId="0"/>
    <xf numFmtId="0" fontId="5" fillId="0" borderId="0"/>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3" fontId="5" fillId="0" borderId="0" applyFont="0" applyFill="0" applyBorder="0" applyAlignment="0" applyProtection="0"/>
    <xf numFmtId="0" fontId="4" fillId="0" borderId="0"/>
    <xf numFmtId="0" fontId="118" fillId="0" borderId="0"/>
    <xf numFmtId="4" fontId="118" fillId="0" borderId="0" applyFont="0" applyFill="0" applyBorder="0" applyAlignment="0" applyProtection="0"/>
    <xf numFmtId="0" fontId="80" fillId="0" borderId="0"/>
    <xf numFmtId="9" fontId="4" fillId="0" borderId="0" applyFont="0" applyFill="0" applyBorder="0" applyAlignment="0" applyProtection="0"/>
    <xf numFmtId="0" fontId="118" fillId="0" borderId="0"/>
    <xf numFmtId="43" fontId="5" fillId="0" borderId="0" applyFont="0" applyFill="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0" fontId="80" fillId="0" borderId="0"/>
    <xf numFmtId="0" fontId="80" fillId="0" borderId="0"/>
    <xf numFmtId="9" fontId="4" fillId="0" borderId="0" applyFont="0" applyFill="0" applyBorder="0" applyAlignment="0" applyProtection="0"/>
    <xf numFmtId="9" fontId="4" fillId="0" borderId="0" applyFont="0" applyFill="0" applyBorder="0" applyAlignment="0" applyProtection="0"/>
    <xf numFmtId="4" fontId="12" fillId="34" borderId="49" applyNumberFormat="0" applyProtection="0">
      <alignment horizontal="left" vertical="center" indent="1"/>
    </xf>
    <xf numFmtId="0" fontId="80" fillId="0" borderId="0"/>
    <xf numFmtId="4" fontId="12" fillId="34"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0" fontId="80" fillId="0" borderId="0"/>
    <xf numFmtId="9" fontId="4" fillId="0" borderId="0" applyFont="0" applyFill="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9" fontId="4" fillId="0" borderId="0" applyFont="0" applyFill="0" applyBorder="0" applyAlignment="0" applyProtection="0"/>
    <xf numFmtId="4" fontId="12" fillId="34" borderId="49" applyNumberFormat="0" applyProtection="0">
      <alignment horizontal="left" vertical="center" indent="1"/>
    </xf>
    <xf numFmtId="0" fontId="80" fillId="0" borderId="0"/>
    <xf numFmtId="0" fontId="80" fillId="0" borderId="0"/>
    <xf numFmtId="0" fontId="80" fillId="0" borderId="0"/>
    <xf numFmtId="4" fontId="12" fillId="0" borderId="49" applyNumberFormat="0" applyProtection="0">
      <alignment horizontal="left" vertical="center" indent="1"/>
    </xf>
    <xf numFmtId="43" fontId="7" fillId="0" borderId="0" applyFont="0" applyFill="0" applyBorder="0" applyAlignment="0" applyProtection="0"/>
    <xf numFmtId="9" fontId="7" fillId="0" borderId="0" applyFont="0" applyFill="0" applyBorder="0" applyAlignment="0" applyProtection="0"/>
    <xf numFmtId="4" fontId="12" fillId="0" borderId="49" applyNumberFormat="0" applyProtection="0">
      <alignment horizontal="left" vertical="center" indent="1"/>
    </xf>
    <xf numFmtId="4" fontId="30" fillId="39" borderId="49" applyNumberFormat="0" applyProtection="0"/>
    <xf numFmtId="0" fontId="12" fillId="39" borderId="49" applyNumberFormat="0" applyProtection="0">
      <alignment horizontal="left" vertical="top"/>
    </xf>
    <xf numFmtId="4" fontId="12" fillId="0" borderId="49" applyNumberFormat="0" applyProtection="0">
      <alignment horizontal="right" vertical="center"/>
    </xf>
    <xf numFmtId="4" fontId="30" fillId="38"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34" borderId="49" applyNumberFormat="0" applyProtection="0">
      <alignment horizontal="left" vertical="center" indent="1"/>
    </xf>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0"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4" fontId="12" fillId="0" borderId="49" applyNumberFormat="0" applyProtection="0">
      <alignment horizontal="right" vertical="center"/>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38" fontId="12" fillId="0" borderId="61" applyFill="0" applyBorder="0" applyAlignment="0" applyProtection="0">
      <protection locked="0"/>
    </xf>
    <xf numFmtId="38" fontId="12" fillId="0" borderId="61" applyFill="0" applyBorder="0" applyAlignment="0" applyProtection="0">
      <protection locked="0"/>
    </xf>
    <xf numFmtId="0" fontId="12" fillId="39" borderId="49" applyNumberFormat="0" applyProtection="0">
      <alignment horizontal="left" vertical="top"/>
    </xf>
    <xf numFmtId="10" fontId="6" fillId="36" borderId="47" applyNumberFormat="0" applyBorder="0" applyAlignment="0" applyProtection="0"/>
    <xf numFmtId="0" fontId="12" fillId="39" borderId="49" applyNumberFormat="0" applyProtection="0">
      <alignment horizontal="left" vertical="top"/>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0" fontId="12" fillId="39" borderId="49" applyNumberFormat="0" applyProtection="0">
      <alignment horizontal="left" vertical="top"/>
    </xf>
    <xf numFmtId="4" fontId="12" fillId="34" borderId="49" applyNumberFormat="0" applyProtection="0">
      <alignment horizontal="left" vertical="center" indent="1"/>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4" fontId="12" fillId="0" borderId="49" applyNumberFormat="0" applyProtection="0">
      <alignment horizontal="right" vertical="center"/>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8"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0" fontId="12" fillId="39" borderId="49" applyNumberFormat="0" applyProtection="0">
      <alignment horizontal="left" vertical="top"/>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38" fontId="12" fillId="0" borderId="61" applyFill="0" applyBorder="0" applyAlignment="0" applyProtection="0">
      <protection locked="0"/>
    </xf>
    <xf numFmtId="4" fontId="12" fillId="0" borderId="49" applyNumberFormat="0" applyProtection="0">
      <alignment horizontal="left" vertical="center" indent="1"/>
    </xf>
    <xf numFmtId="38" fontId="12" fillId="0" borderId="61" applyFill="0" applyBorder="0" applyAlignment="0" applyProtection="0">
      <protection locked="0"/>
    </xf>
    <xf numFmtId="4" fontId="12" fillId="0" borderId="49" applyNumberFormat="0" applyProtection="0">
      <alignment horizontal="left" vertical="center" indent="1"/>
    </xf>
    <xf numFmtId="0" fontId="12" fillId="39" borderId="49" applyNumberFormat="0" applyProtection="0">
      <alignment horizontal="left" vertical="top"/>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30" fillId="39" borderId="49" applyNumberFormat="0" applyProtection="0"/>
    <xf numFmtId="4" fontId="30" fillId="38"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4" fontId="30" fillId="38"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30" fillId="37" borderId="49" applyNumberFormat="0" applyProtection="0">
      <alignment vertical="center"/>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right" vertical="center"/>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0" fontId="12" fillId="39" borderId="49" applyNumberFormat="0" applyProtection="0">
      <alignment horizontal="left" vertical="top"/>
    </xf>
    <xf numFmtId="4" fontId="30" fillId="37" borderId="49" applyNumberFormat="0" applyProtection="0">
      <alignment vertical="center"/>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left" vertical="center" indent="1"/>
    </xf>
    <xf numFmtId="4" fontId="30" fillId="38"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right" vertical="center"/>
    </xf>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right" vertical="center"/>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right" vertical="center"/>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4" fontId="30" fillId="39" borderId="49" applyNumberFormat="0" applyProtection="0"/>
    <xf numFmtId="4" fontId="12" fillId="0" borderId="49" applyNumberFormat="0" applyProtection="0">
      <alignment horizontal="left" vertical="center" indent="1"/>
    </xf>
    <xf numFmtId="0" fontId="12" fillId="39" borderId="49" applyNumberFormat="0" applyProtection="0">
      <alignment horizontal="left" vertical="top"/>
    </xf>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right" vertical="center"/>
    </xf>
    <xf numFmtId="10" fontId="6" fillId="36" borderId="47" applyNumberFormat="0" applyBorder="0" applyAlignment="0" applyProtection="0"/>
    <xf numFmtId="4" fontId="30" fillId="38" borderId="49" applyNumberFormat="0" applyProtection="0">
      <alignment horizontal="left" vertical="center" indent="1"/>
    </xf>
    <xf numFmtId="0" fontId="12" fillId="39" borderId="49" applyNumberFormat="0" applyProtection="0">
      <alignment horizontal="left" vertical="top"/>
    </xf>
    <xf numFmtId="4" fontId="30" fillId="38"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10" fontId="6" fillId="36" borderId="47" applyNumberFormat="0" applyBorder="0" applyAlignment="0" applyProtection="0"/>
    <xf numFmtId="4" fontId="12" fillId="0" borderId="49" applyNumberFormat="0" applyProtection="0">
      <alignment horizontal="left" vertical="center" indent="1"/>
    </xf>
    <xf numFmtId="4" fontId="30" fillId="39" borderId="49" applyNumberForma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4" fontId="30" fillId="37" borderId="49" applyNumberFormat="0" applyProtection="0">
      <alignment vertical="center"/>
    </xf>
    <xf numFmtId="10" fontId="6" fillId="36" borderId="47" applyNumberFormat="0" applyBorder="0" applyAlignment="0" applyProtection="0"/>
    <xf numFmtId="4" fontId="12" fillId="0" borderId="49" applyNumberFormat="0" applyProtection="0">
      <alignment horizontal="right" vertical="center"/>
    </xf>
    <xf numFmtId="0" fontId="12" fillId="39" borderId="49" applyNumberFormat="0" applyProtection="0">
      <alignment horizontal="left" vertical="top"/>
    </xf>
    <xf numFmtId="4" fontId="12" fillId="0" borderId="49" applyNumberFormat="0" applyProtection="0">
      <alignment horizontal="left" vertical="center" indent="1"/>
    </xf>
    <xf numFmtId="4" fontId="12" fillId="0" borderId="49" applyNumberFormat="0" applyProtection="0">
      <alignment horizontal="right" vertical="center"/>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10" fontId="6" fillId="36" borderId="47" applyNumberFormat="0" applyBorder="0" applyAlignment="0" applyProtection="0"/>
    <xf numFmtId="4" fontId="30" fillId="38" borderId="49" applyNumberFormat="0" applyProtection="0">
      <alignment horizontal="left" vertical="center" indent="1"/>
    </xf>
    <xf numFmtId="4" fontId="12" fillId="34" borderId="49" applyNumberFormat="0" applyProtection="0">
      <alignment horizontal="left" vertical="center" indent="1"/>
    </xf>
    <xf numFmtId="0" fontId="12" fillId="39" borderId="49" applyNumberFormat="0" applyProtection="0">
      <alignment horizontal="left" vertical="top"/>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right" vertical="center"/>
    </xf>
    <xf numFmtId="10" fontId="6" fillId="36" borderId="47" applyNumberFormat="0" applyBorder="0" applyAlignment="0" applyProtection="0"/>
    <xf numFmtId="4" fontId="12" fillId="0" borderId="49" applyNumberFormat="0" applyProtection="0">
      <alignment horizontal="right" vertical="center"/>
    </xf>
    <xf numFmtId="4" fontId="30" fillId="39" borderId="49" applyNumberFormat="0" applyProtection="0"/>
    <xf numFmtId="10" fontId="6" fillId="36" borderId="47" applyNumberFormat="0" applyBorder="0" applyAlignment="0" applyProtection="0"/>
    <xf numFmtId="4" fontId="12" fillId="0" borderId="49" applyNumberFormat="0" applyProtection="0">
      <alignment horizontal="righ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3" fontId="4" fillId="0" borderId="0" applyFont="0" applyFill="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0" fontId="43" fillId="69" borderId="65" applyNumberFormat="0" applyAlignment="0" applyProtection="0"/>
    <xf numFmtId="0" fontId="40" fillId="71" borderId="67" applyNumberFormat="0" applyFont="0" applyAlignment="0" applyProtection="0"/>
    <xf numFmtId="0" fontId="106" fillId="0" borderId="66"/>
    <xf numFmtId="0" fontId="54" fillId="63" borderId="65" applyNumberFormat="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07" fillId="79" borderId="66"/>
    <xf numFmtId="0" fontId="40" fillId="71" borderId="67" applyNumberFormat="0" applyFont="0" applyAlignment="0" applyProtection="0"/>
    <xf numFmtId="0" fontId="58" fillId="69" borderId="68" applyNumberFormat="0" applyAlignment="0" applyProtection="0"/>
    <xf numFmtId="180" fontId="5" fillId="0" borderId="62">
      <alignment horizontal="justify" vertical="top" wrapText="1"/>
    </xf>
    <xf numFmtId="0" fontId="106" fillId="0" borderId="66"/>
    <xf numFmtId="0" fontId="76" fillId="0" borderId="69" applyNumberFormat="0" applyFill="0" applyAlignment="0" applyProtection="0"/>
    <xf numFmtId="0" fontId="76" fillId="0" borderId="69" applyNumberFormat="0" applyFill="0" applyAlignment="0" applyProtection="0"/>
    <xf numFmtId="0" fontId="107" fillId="0" borderId="66"/>
    <xf numFmtId="0" fontId="43" fillId="69" borderId="65" applyNumberFormat="0" applyAlignment="0" applyProtection="0"/>
    <xf numFmtId="10" fontId="6" fillId="36" borderId="64" applyNumberFormat="0" applyBorder="0" applyAlignment="0" applyProtection="0"/>
    <xf numFmtId="10" fontId="6" fillId="36" borderId="64" applyNumberFormat="0" applyBorder="0" applyAlignment="0" applyProtection="0"/>
    <xf numFmtId="180" fontId="5" fillId="0" borderId="62">
      <alignment horizontal="justify" vertical="top" wrapText="1"/>
    </xf>
    <xf numFmtId="0" fontId="76" fillId="0" borderId="76" applyNumberFormat="0" applyFill="0" applyAlignment="0" applyProtection="0"/>
    <xf numFmtId="0" fontId="4" fillId="0" borderId="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4" fontId="30" fillId="39" borderId="70" applyNumberFormat="0" applyProtection="0"/>
    <xf numFmtId="180" fontId="5" fillId="0" borderId="62">
      <alignment horizontal="justify" vertical="top" wrapText="1"/>
    </xf>
    <xf numFmtId="10" fontId="6" fillId="36" borderId="71" applyNumberFormat="0" applyBorder="0" applyAlignment="0" applyProtection="0"/>
    <xf numFmtId="4" fontId="30" fillId="37" borderId="70" applyNumberFormat="0" applyProtection="0">
      <alignment vertical="center"/>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107" fillId="79" borderId="73"/>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4" fontId="12" fillId="0" borderId="70" applyNumberFormat="0" applyProtection="0">
      <alignment horizontal="left" vertical="center" indent="1"/>
    </xf>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180" fontId="5" fillId="0" borderId="62">
      <alignment horizontal="justify" vertical="top" wrapText="1"/>
    </xf>
    <xf numFmtId="180" fontId="5" fillId="0" borderId="62">
      <alignment horizontal="justify" vertical="top" wrapText="1"/>
    </xf>
    <xf numFmtId="10" fontId="6" fillId="36" borderId="64" applyNumberFormat="0" applyBorder="0" applyAlignment="0" applyProtection="0"/>
    <xf numFmtId="180" fontId="5" fillId="0" borderId="62">
      <alignment horizontal="justify" vertical="top" wrapText="1"/>
    </xf>
    <xf numFmtId="0" fontId="40" fillId="71" borderId="74" applyNumberFormat="0" applyFont="0" applyAlignment="0" applyProtection="0"/>
    <xf numFmtId="180" fontId="5" fillId="0" borderId="62">
      <alignment horizontal="justify" vertical="top" wrapText="1"/>
    </xf>
    <xf numFmtId="10" fontId="6" fillId="36" borderId="64" applyNumberFormat="0" applyBorder="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0" fontId="6" fillId="36" borderId="71" applyNumberFormat="0" applyBorder="0" applyAlignment="0" applyProtection="0"/>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0" fontId="6" fillId="36" borderId="64" applyNumberFormat="0" applyBorder="0" applyAlignment="0" applyProtection="0"/>
    <xf numFmtId="0" fontId="54" fillId="63" borderId="72" applyNumberFormat="0" applyAlignment="0" applyProtection="0"/>
    <xf numFmtId="4" fontId="12" fillId="0" borderId="70" applyNumberFormat="0" applyProtection="0">
      <alignment horizontal="left" vertical="center" indent="1"/>
    </xf>
    <xf numFmtId="180" fontId="5" fillId="0" borderId="62">
      <alignment horizontal="justify" vertical="top" wrapText="1"/>
    </xf>
    <xf numFmtId="4" fontId="12" fillId="0" borderId="63" applyNumberFormat="0" applyProtection="0">
      <alignment horizontal="left" vertical="center" inden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180" fontId="5" fillId="0" borderId="62">
      <alignment horizontal="justify" vertical="top" wrapText="1"/>
    </xf>
    <xf numFmtId="0" fontId="43" fillId="69"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58" fillId="69" borderId="75" applyNumberFormat="0" applyAlignment="0" applyProtection="0"/>
    <xf numFmtId="10" fontId="6" fillId="36" borderId="71" applyNumberFormat="0" applyBorder="0" applyAlignment="0" applyProtection="0"/>
    <xf numFmtId="10" fontId="6" fillId="36" borderId="64" applyNumberFormat="0" applyBorder="0" applyAlignment="0" applyProtection="0"/>
    <xf numFmtId="180" fontId="5" fillId="0" borderId="62">
      <alignment horizontal="justify" vertical="top" wrapText="1"/>
    </xf>
    <xf numFmtId="0" fontId="43" fillId="69" borderId="72" applyNumberFormat="0" applyAlignment="0" applyProtection="0"/>
    <xf numFmtId="0" fontId="76" fillId="0" borderId="76" applyNumberFormat="0" applyFill="0" applyAlignment="0" applyProtection="0"/>
    <xf numFmtId="0" fontId="43" fillId="69"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43" fillId="69" borderId="72" applyNumberFormat="0" applyAlignment="0" applyProtection="0"/>
    <xf numFmtId="0" fontId="40" fillId="71" borderId="74" applyNumberFormat="0" applyFont="0" applyAlignment="0" applyProtection="0"/>
    <xf numFmtId="0" fontId="54" fillId="63" borderId="72" applyNumberFormat="0" applyAlignment="0" applyProtection="0"/>
    <xf numFmtId="0" fontId="58" fillId="69" borderId="75" applyNumberFormat="0" applyAlignment="0" applyProtection="0"/>
    <xf numFmtId="0" fontId="43" fillId="69" borderId="72" applyNumberFormat="0" applyAlignment="0" applyProtection="0"/>
    <xf numFmtId="0" fontId="76" fillId="0" borderId="76" applyNumberFormat="0" applyFill="0" applyAlignment="0" applyProtection="0"/>
    <xf numFmtId="0" fontId="43" fillId="69" borderId="72" applyNumberFormat="0" applyAlignment="0" applyProtection="0"/>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4" fillId="0" borderId="0"/>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58" fillId="69" borderId="75" applyNumberFormat="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43" fillId="69" borderId="72" applyNumberFormat="0" applyAlignment="0" applyProtection="0"/>
    <xf numFmtId="0" fontId="54" fillId="63" borderId="72" applyNumberFormat="0" applyAlignment="0" applyProtection="0"/>
    <xf numFmtId="10" fontId="6" fillId="36" borderId="71" applyNumberFormat="0" applyBorder="0" applyAlignment="0" applyProtection="0"/>
    <xf numFmtId="0" fontId="76" fillId="0" borderId="76" applyNumberFormat="0" applyFill="0" applyAlignment="0" applyProtection="0"/>
    <xf numFmtId="0" fontId="54" fillId="63" borderId="72" applyNumberFormat="0" applyAlignment="0" applyProtection="0"/>
    <xf numFmtId="10" fontId="6" fillId="36" borderId="64" applyNumberFormat="0" applyBorder="0" applyAlignment="0" applyProtection="0"/>
    <xf numFmtId="0" fontId="43" fillId="69" borderId="72" applyNumberFormat="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76" fillId="0" borderId="76" applyNumberFormat="0" applyFill="0" applyAlignment="0" applyProtection="0"/>
    <xf numFmtId="0" fontId="40" fillId="71" borderId="74" applyNumberFormat="0" applyFont="0" applyAlignment="0" applyProtection="0"/>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0" fontId="106" fillId="0" borderId="73"/>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0" fontId="58" fillId="69" borderId="75" applyNumberFormat="0" applyAlignment="0" applyProtection="0"/>
    <xf numFmtId="0" fontId="40" fillId="71" borderId="74" applyNumberFormat="0" applyFont="0" applyAlignment="0" applyProtection="0"/>
    <xf numFmtId="0" fontId="76" fillId="0" borderId="76" applyNumberFormat="0" applyFill="0" applyAlignment="0" applyProtection="0"/>
    <xf numFmtId="0" fontId="40" fillId="71" borderId="74" applyNumberFormat="0" applyFont="0" applyAlignment="0" applyProtection="0"/>
    <xf numFmtId="0" fontId="43" fillId="69" borderId="72" applyNumberFormat="0" applyAlignment="0" applyProtection="0"/>
    <xf numFmtId="10" fontId="6" fillId="36" borderId="71" applyNumberFormat="0" applyBorder="0" applyAlignment="0" applyProtection="0"/>
    <xf numFmtId="0" fontId="76" fillId="0" borderId="76" applyNumberFormat="0" applyFill="0" applyAlignment="0" applyProtection="0"/>
    <xf numFmtId="10" fontId="6" fillId="36" borderId="64" applyNumberFormat="0" applyBorder="0" applyAlignment="0" applyProtection="0"/>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0" fontId="40" fillId="71" borderId="74" applyNumberFormat="0" applyFont="0" applyAlignment="0" applyProtection="0"/>
    <xf numFmtId="10" fontId="6" fillId="36" borderId="71" applyNumberFormat="0" applyBorder="0" applyAlignment="0" applyProtection="0"/>
    <xf numFmtId="180" fontId="5" fillId="0" borderId="62">
      <alignment horizontal="justify" vertical="top" wrapText="1"/>
    </xf>
    <xf numFmtId="0" fontId="40" fillId="71" borderId="74" applyNumberFormat="0" applyFont="0" applyAlignment="0" applyProtection="0"/>
    <xf numFmtId="0" fontId="58" fillId="69" borderId="75" applyNumberFormat="0" applyAlignment="0" applyProtection="0"/>
    <xf numFmtId="0" fontId="40" fillId="71" borderId="74" applyNumberFormat="0" applyFont="0" applyAlignment="0" applyProtection="0"/>
    <xf numFmtId="0" fontId="76" fillId="0" borderId="76" applyNumberFormat="0" applyFill="0" applyAlignment="0" applyProtection="0"/>
    <xf numFmtId="10" fontId="6" fillId="36" borderId="71" applyNumberFormat="0" applyBorder="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54" fillId="63" borderId="72" applyNumberFormat="0" applyAlignment="0" applyProtection="0"/>
    <xf numFmtId="0" fontId="58" fillId="69" borderId="75" applyNumberFormat="0" applyAlignment="0" applyProtection="0"/>
    <xf numFmtId="0" fontId="76" fillId="0" borderId="76" applyNumberFormat="0" applyFill="0" applyAlignment="0" applyProtection="0"/>
    <xf numFmtId="0" fontId="40" fillId="71" borderId="74" applyNumberFormat="0" applyFont="0" applyAlignment="0" applyProtection="0"/>
    <xf numFmtId="0" fontId="40" fillId="71" borderId="74" applyNumberFormat="0" applyFont="0" applyAlignment="0" applyProtection="0"/>
    <xf numFmtId="10" fontId="6" fillId="36" borderId="71"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80" fontId="5" fillId="0" borderId="62">
      <alignment horizontal="justify" vertical="top" wrapText="1"/>
    </xf>
    <xf numFmtId="4" fontId="30" fillId="38" borderId="70" applyNumberFormat="0" applyProtection="0">
      <alignment horizontal="left" vertical="center" indent="1"/>
    </xf>
    <xf numFmtId="180" fontId="5" fillId="0" borderId="62">
      <alignment horizontal="justify" vertical="top" wrapText="1"/>
    </xf>
    <xf numFmtId="0" fontId="12" fillId="39" borderId="70" applyNumberFormat="0" applyProtection="0">
      <alignment horizontal="left" vertical="top"/>
    </xf>
    <xf numFmtId="180" fontId="5" fillId="0" borderId="62">
      <alignment horizontal="justify" vertical="top" wrapText="1"/>
    </xf>
    <xf numFmtId="4" fontId="12" fillId="0" borderId="70" applyNumberFormat="0" applyProtection="0">
      <alignment horizontal="left" vertical="center" indent="1"/>
    </xf>
    <xf numFmtId="0" fontId="54" fillId="63" borderId="65" applyNumberFormat="0" applyAlignment="0" applyProtection="0"/>
    <xf numFmtId="0" fontId="76" fillId="0" borderId="76" applyNumberFormat="0" applyFill="0" applyAlignment="0" applyProtection="0"/>
    <xf numFmtId="0" fontId="40" fillId="71" borderId="67" applyNumberFormat="0" applyFont="0" applyAlignment="0" applyProtection="0"/>
    <xf numFmtId="0" fontId="58" fillId="69" borderId="68" applyNumberFormat="0" applyAlignment="0" applyProtection="0"/>
    <xf numFmtId="180" fontId="5" fillId="0" borderId="62">
      <alignment horizontal="justify" vertical="top" wrapText="1"/>
    </xf>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43" fillId="69" borderId="72" applyNumberFormat="0" applyAlignment="0" applyProtection="0"/>
    <xf numFmtId="180" fontId="5" fillId="0" borderId="62">
      <alignment horizontal="justify" vertical="top" wrapText="1"/>
    </xf>
    <xf numFmtId="0" fontId="58" fillId="69" borderId="68" applyNumberFormat="0" applyAlignment="0" applyProtection="0"/>
    <xf numFmtId="0" fontId="40" fillId="71" borderId="74" applyNumberFormat="0" applyFont="0" applyAlignment="0" applyProtection="0"/>
    <xf numFmtId="0" fontId="58" fillId="69" borderId="68" applyNumberFormat="0" applyAlignment="0" applyProtection="0"/>
    <xf numFmtId="0" fontId="76" fillId="0" borderId="69" applyNumberFormat="0" applyFill="0" applyAlignment="0" applyProtection="0"/>
    <xf numFmtId="0" fontId="58" fillId="69" borderId="68" applyNumberFormat="0" applyAlignment="0" applyProtection="0"/>
    <xf numFmtId="180" fontId="5" fillId="0" borderId="62">
      <alignment horizontal="justify" vertical="top" wrapText="1"/>
    </xf>
    <xf numFmtId="0" fontId="43" fillId="69" borderId="65" applyNumberFormat="0" applyAlignment="0" applyProtection="0"/>
    <xf numFmtId="0" fontId="76" fillId="0" borderId="69" applyNumberFormat="0" applyFill="0" applyAlignment="0" applyProtection="0"/>
    <xf numFmtId="0" fontId="76" fillId="0" borderId="69" applyNumberFormat="0" applyFill="0" applyAlignment="0" applyProtection="0"/>
    <xf numFmtId="180" fontId="5" fillId="0" borderId="62">
      <alignment horizontal="justify" vertical="top" wrapText="1"/>
    </xf>
    <xf numFmtId="0" fontId="54" fillId="63" borderId="65" applyNumberFormat="0" applyAlignment="0" applyProtection="0"/>
    <xf numFmtId="0" fontId="58" fillId="69" borderId="68" applyNumberFormat="0" applyAlignment="0" applyProtection="0"/>
    <xf numFmtId="0" fontId="76" fillId="0" borderId="76" applyNumberFormat="0" applyFill="0" applyAlignment="0" applyProtection="0"/>
    <xf numFmtId="9" fontId="4" fillId="0" borderId="0" applyFont="0" applyFill="0" applyBorder="0" applyAlignment="0" applyProtection="0"/>
    <xf numFmtId="0" fontId="54" fillId="63" borderId="65" applyNumberFormat="0" applyAlignment="0" applyProtection="0"/>
    <xf numFmtId="0" fontId="76" fillId="0" borderId="69" applyNumberFormat="0" applyFill="0" applyAlignment="0" applyProtection="0"/>
    <xf numFmtId="0" fontId="40" fillId="71" borderId="67" applyNumberFormat="0" applyFont="0" applyAlignment="0" applyProtection="0"/>
    <xf numFmtId="180" fontId="5" fillId="0" borderId="62">
      <alignment horizontal="justify" vertical="top" wrapText="1"/>
    </xf>
    <xf numFmtId="0" fontId="40" fillId="71" borderId="67" applyNumberFormat="0" applyFont="0" applyAlignment="0" applyProtection="0"/>
    <xf numFmtId="0" fontId="76" fillId="0" borderId="69" applyNumberFormat="0" applyFill="0" applyAlignment="0" applyProtection="0"/>
    <xf numFmtId="180" fontId="5" fillId="0" borderId="62">
      <alignment horizontal="justify" vertical="top" wrapText="1"/>
    </xf>
    <xf numFmtId="0" fontId="43" fillId="69" borderId="65" applyNumberFormat="0" applyAlignment="0" applyProtection="0"/>
    <xf numFmtId="0" fontId="54" fillId="63" borderId="65" applyNumberFormat="0" applyAlignment="0" applyProtection="0"/>
    <xf numFmtId="0" fontId="43" fillId="69" borderId="65" applyNumberFormat="0" applyAlignment="0" applyProtection="0"/>
    <xf numFmtId="0" fontId="54" fillId="63" borderId="65" applyNumberFormat="0" applyAlignment="0" applyProtection="0"/>
    <xf numFmtId="0" fontId="43" fillId="69" borderId="65" applyNumberFormat="0" applyAlignment="0" applyProtection="0"/>
    <xf numFmtId="0" fontId="43" fillId="69" borderId="65" applyNumberFormat="0" applyAlignment="0" applyProtection="0"/>
    <xf numFmtId="0" fontId="76" fillId="0" borderId="69" applyNumberFormat="0" applyFill="0" applyAlignment="0" applyProtection="0"/>
    <xf numFmtId="0" fontId="43" fillId="69" borderId="72" applyNumberFormat="0" applyAlignment="0" applyProtection="0"/>
    <xf numFmtId="0" fontId="40" fillId="71" borderId="67" applyNumberFormat="0" applyFont="0" applyAlignment="0" applyProtection="0"/>
    <xf numFmtId="0" fontId="76" fillId="0" borderId="69" applyNumberFormat="0" applyFill="0" applyAlignment="0" applyProtection="0"/>
    <xf numFmtId="180" fontId="5" fillId="0" borderId="62">
      <alignment horizontal="justify" vertical="top" wrapText="1"/>
    </xf>
    <xf numFmtId="0" fontId="43" fillId="69" borderId="65" applyNumberFormat="0" applyAlignment="0" applyProtection="0"/>
    <xf numFmtId="0" fontId="40" fillId="71" borderId="67" applyNumberFormat="0" applyFont="0" applyAlignment="0" applyProtection="0"/>
    <xf numFmtId="0" fontId="43" fillId="69" borderId="65" applyNumberFormat="0" applyAlignment="0" applyProtection="0"/>
    <xf numFmtId="0" fontId="76" fillId="0" borderId="69" applyNumberFormat="0" applyFill="0" applyAlignment="0" applyProtection="0"/>
    <xf numFmtId="0" fontId="58" fillId="69" borderId="68" applyNumberFormat="0" applyAlignment="0" applyProtection="0"/>
    <xf numFmtId="180" fontId="5" fillId="0" borderId="62">
      <alignment horizontal="justify" vertical="top" wrapText="1"/>
    </xf>
    <xf numFmtId="0" fontId="76" fillId="0" borderId="76" applyNumberFormat="0" applyFill="0" applyAlignment="0" applyProtection="0"/>
    <xf numFmtId="0" fontId="40" fillId="71" borderId="67" applyNumberFormat="0" applyFont="0" applyAlignment="0" applyProtection="0"/>
    <xf numFmtId="0" fontId="43" fillId="69" borderId="65" applyNumberFormat="0" applyAlignment="0" applyProtection="0"/>
    <xf numFmtId="180" fontId="5" fillId="0" borderId="62">
      <alignment horizontal="justify" vertical="top" wrapText="1"/>
    </xf>
    <xf numFmtId="0" fontId="54" fillId="63" borderId="65" applyNumberFormat="0" applyAlignment="0" applyProtection="0"/>
    <xf numFmtId="0" fontId="40" fillId="71" borderId="67" applyNumberFormat="0" applyFont="0" applyAlignment="0" applyProtection="0"/>
    <xf numFmtId="0" fontId="76" fillId="0" borderId="69" applyNumberFormat="0" applyFill="0" applyAlignment="0" applyProtection="0"/>
    <xf numFmtId="0" fontId="54" fillId="63" borderId="65" applyNumberFormat="0" applyAlignment="0" applyProtection="0"/>
    <xf numFmtId="0" fontId="76" fillId="0" borderId="69" applyNumberFormat="0" applyFill="0" applyAlignment="0" applyProtection="0"/>
    <xf numFmtId="0" fontId="58" fillId="69" borderId="68" applyNumberFormat="0" applyAlignment="0" applyProtection="0"/>
    <xf numFmtId="0" fontId="58" fillId="69" borderId="68" applyNumberFormat="0" applyAlignment="0" applyProtection="0"/>
    <xf numFmtId="0" fontId="76" fillId="0" borderId="69" applyNumberFormat="0" applyFill="0" applyAlignment="0" applyProtection="0"/>
    <xf numFmtId="0" fontId="76" fillId="0" borderId="69" applyNumberFormat="0" applyFill="0" applyAlignment="0" applyProtection="0"/>
    <xf numFmtId="0" fontId="40" fillId="71" borderId="67" applyNumberFormat="0" applyFont="0" applyAlignment="0" applyProtection="0"/>
    <xf numFmtId="0" fontId="54" fillId="63" borderId="65" applyNumberFormat="0" applyAlignment="0" applyProtection="0"/>
    <xf numFmtId="180" fontId="5" fillId="0" borderId="62">
      <alignment horizontal="justify" vertical="top" wrapText="1"/>
    </xf>
    <xf numFmtId="0" fontId="40" fillId="71" borderId="67" applyNumberFormat="0" applyFont="0" applyAlignment="0" applyProtection="0"/>
    <xf numFmtId="0" fontId="58" fillId="69" borderId="68" applyNumberFormat="0" applyAlignment="0" applyProtection="0"/>
    <xf numFmtId="0" fontId="43" fillId="69" borderId="65" applyNumberFormat="0" applyAlignment="0" applyProtection="0"/>
    <xf numFmtId="0" fontId="54" fillId="63" borderId="65" applyNumberFormat="0" applyAlignment="0" applyProtection="0"/>
    <xf numFmtId="0" fontId="58" fillId="69" borderId="68" applyNumberFormat="0" applyAlignment="0" applyProtection="0"/>
    <xf numFmtId="0" fontId="76" fillId="0" borderId="69"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54" fillId="63" borderId="65" applyNumberFormat="0" applyAlignment="0" applyProtection="0"/>
    <xf numFmtId="0" fontId="76" fillId="0" borderId="69" applyNumberFormat="0" applyFill="0" applyAlignment="0" applyProtection="0"/>
    <xf numFmtId="0" fontId="107" fillId="0" borderId="73"/>
    <xf numFmtId="0" fontId="58" fillId="69" borderId="75" applyNumberFormat="0" applyAlignment="0" applyProtection="0"/>
    <xf numFmtId="0" fontId="106" fillId="0" borderId="73"/>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9" borderId="63" applyNumberFormat="0" applyProtection="0"/>
    <xf numFmtId="0" fontId="12" fillId="39" borderId="63" applyNumberFormat="0" applyProtection="0">
      <alignment horizontal="left" vertical="top"/>
    </xf>
    <xf numFmtId="4" fontId="12" fillId="0" borderId="63" applyNumberFormat="0" applyProtection="0">
      <alignment horizontal="right" vertical="center"/>
    </xf>
    <xf numFmtId="4" fontId="30" fillId="38"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0"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9" fontId="4" fillId="0" borderId="0" applyFont="0" applyFill="0" applyBorder="0" applyAlignmen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0" fontId="12" fillId="39" borderId="63" applyNumberFormat="0" applyProtection="0">
      <alignment horizontal="left" vertical="top"/>
    </xf>
    <xf numFmtId="10" fontId="6" fillId="36" borderId="64" applyNumberFormat="0" applyBorder="0" applyAlignment="0" applyProtection="0"/>
    <xf numFmtId="0" fontId="12" fillId="39" borderId="63" applyNumberFormat="0" applyProtection="0">
      <alignment horizontal="left" vertical="top"/>
    </xf>
    <xf numFmtId="4" fontId="12" fillId="0" borderId="70"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8" borderId="70"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70"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0" fontId="12" fillId="39" borderId="70"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8"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30" fillId="39" borderId="63" applyNumberForma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0" fontId="12" fillId="39" borderId="63" applyNumberFormat="0" applyProtection="0">
      <alignment horizontal="left" vertical="top"/>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10" fontId="6" fillId="36" borderId="64" applyNumberFormat="0" applyBorder="0" applyAlignment="0" applyProtection="0"/>
    <xf numFmtId="4" fontId="12" fillId="34" borderId="63" applyNumberFormat="0" applyProtection="0">
      <alignment horizontal="left" vertical="center" indent="1"/>
    </xf>
    <xf numFmtId="4" fontId="30" fillId="37" borderId="70" applyNumberFormat="0" applyProtection="0">
      <alignment vertical="center"/>
    </xf>
    <xf numFmtId="4" fontId="12" fillId="0" borderId="63" applyNumberFormat="0" applyProtection="0">
      <alignment horizontal="left" vertical="center" indent="1"/>
    </xf>
    <xf numFmtId="4" fontId="12" fillId="0" borderId="63" applyNumberFormat="0" applyProtection="0">
      <alignment horizontal="left" vertical="center" indent="1"/>
    </xf>
    <xf numFmtId="0" fontId="12" fillId="39" borderId="63" applyNumberFormat="0" applyProtection="0">
      <alignment horizontal="left" vertical="top"/>
    </xf>
    <xf numFmtId="10" fontId="6" fillId="36" borderId="64" applyNumberFormat="0" applyBorder="0" applyAlignment="0" applyProtection="0"/>
    <xf numFmtId="4" fontId="30" fillId="39" borderId="63" applyNumberFormat="0" applyProtection="0"/>
    <xf numFmtId="4" fontId="30" fillId="38"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4" fontId="30" fillId="38"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30" fillId="37" borderId="63" applyNumberFormat="0" applyProtection="0">
      <alignment vertical="center"/>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0" fontId="12" fillId="39" borderId="63" applyNumberFormat="0" applyProtection="0">
      <alignment horizontal="left" vertical="top"/>
    </xf>
    <xf numFmtId="4" fontId="30" fillId="37" borderId="63" applyNumberFormat="0" applyProtection="0">
      <alignment vertical="center"/>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left" vertical="center" indent="1"/>
    </xf>
    <xf numFmtId="4" fontId="30" fillId="38"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right" vertical="center"/>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70" applyNumberFormat="0" applyProtection="0">
      <alignment horizontal="right" vertical="center"/>
    </xf>
    <xf numFmtId="4" fontId="30" fillId="39" borderId="70" applyNumberFormat="0" applyProtection="0"/>
    <xf numFmtId="4" fontId="30" fillId="39" borderId="63" applyNumberFormat="0" applyProtection="0"/>
    <xf numFmtId="4" fontId="12" fillId="0" borderId="63" applyNumberFormat="0" applyProtection="0">
      <alignment horizontal="left" vertical="center" indent="1"/>
    </xf>
    <xf numFmtId="0" fontId="12" fillId="39" borderId="63" applyNumberFormat="0" applyProtection="0">
      <alignment horizontal="left" vertical="top"/>
    </xf>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right" vertical="center"/>
    </xf>
    <xf numFmtId="10" fontId="6" fillId="36" borderId="64" applyNumberFormat="0" applyBorder="0" applyAlignment="0" applyProtection="0"/>
    <xf numFmtId="4" fontId="30" fillId="38" borderId="63" applyNumberFormat="0" applyProtection="0">
      <alignment horizontal="left" vertical="center" indent="1"/>
    </xf>
    <xf numFmtId="0" fontId="12" fillId="39" borderId="63" applyNumberFormat="0" applyProtection="0">
      <alignment horizontal="left" vertical="top"/>
    </xf>
    <xf numFmtId="4" fontId="30" fillId="38"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10" fontId="6" fillId="36" borderId="64" applyNumberFormat="0" applyBorder="0" applyAlignment="0" applyProtection="0"/>
    <xf numFmtId="4" fontId="12" fillId="0" borderId="63" applyNumberFormat="0" applyProtection="0">
      <alignment horizontal="left" vertical="center" indent="1"/>
    </xf>
    <xf numFmtId="4" fontId="30" fillId="39" borderId="63" applyNumberForma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4" fontId="30" fillId="37" borderId="63" applyNumberFormat="0" applyProtection="0">
      <alignment vertical="center"/>
    </xf>
    <xf numFmtId="10" fontId="6" fillId="36" borderId="64" applyNumberFormat="0" applyBorder="0" applyAlignment="0" applyProtection="0"/>
    <xf numFmtId="4" fontId="12" fillId="0" borderId="63" applyNumberFormat="0" applyProtection="0">
      <alignment horizontal="right" vertical="center"/>
    </xf>
    <xf numFmtId="0" fontId="12" fillId="39" borderId="63" applyNumberFormat="0" applyProtection="0">
      <alignment horizontal="left" vertical="top"/>
    </xf>
    <xf numFmtId="4" fontId="12" fillId="0" borderId="63" applyNumberFormat="0" applyProtection="0">
      <alignment horizontal="left" vertical="center" indent="1"/>
    </xf>
    <xf numFmtId="4" fontId="12" fillId="0" borderId="63" applyNumberFormat="0" applyProtection="0">
      <alignment horizontal="right" vertical="center"/>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10" fontId="6" fillId="36" borderId="64" applyNumberFormat="0" applyBorder="0" applyAlignment="0" applyProtection="0"/>
    <xf numFmtId="4" fontId="30" fillId="38" borderId="63" applyNumberFormat="0" applyProtection="0">
      <alignment horizontal="left" vertical="center" indent="1"/>
    </xf>
    <xf numFmtId="4" fontId="12" fillId="34" borderId="63" applyNumberFormat="0" applyProtection="0">
      <alignment horizontal="left" vertical="center" indent="1"/>
    </xf>
    <xf numFmtId="0" fontId="12" fillId="39" borderId="63" applyNumberFormat="0" applyProtection="0">
      <alignment horizontal="left" vertical="top"/>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right" vertical="center"/>
    </xf>
    <xf numFmtId="10" fontId="6" fillId="36" borderId="64" applyNumberFormat="0" applyBorder="0" applyAlignment="0" applyProtection="0"/>
    <xf numFmtId="4" fontId="12" fillId="0" borderId="63" applyNumberFormat="0" applyProtection="0">
      <alignment horizontal="right" vertical="center"/>
    </xf>
    <xf numFmtId="4" fontId="30" fillId="39" borderId="63" applyNumberFormat="0" applyProtection="0"/>
    <xf numFmtId="10" fontId="6" fillId="36" borderId="64" applyNumberFormat="0" applyBorder="0" applyAlignment="0" applyProtection="0"/>
    <xf numFmtId="4" fontId="12" fillId="0" borderId="63" applyNumberFormat="0" applyProtection="0">
      <alignment horizontal="righ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3" fontId="4" fillId="0" borderId="0" applyFont="0" applyFill="0" applyBorder="0" applyAlignment="0" applyProtection="0"/>
    <xf numFmtId="0" fontId="76" fillId="0" borderId="76" applyNumberFormat="0" applyFill="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3" fontId="4" fillId="0" borderId="0" applyFont="0" applyFill="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0" fontId="12" fillId="39" borderId="70" applyNumberFormat="0" applyProtection="0">
      <alignment horizontal="left" vertical="top"/>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30" fillId="39" borderId="70" applyNumberForma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0" fontId="12" fillId="39" borderId="70" applyNumberFormat="0" applyProtection="0">
      <alignment horizontal="left" vertical="top"/>
    </xf>
    <xf numFmtId="4" fontId="30" fillId="38"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righ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4" fontId="12" fillId="34"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12" fillId="0" borderId="70" applyNumberFormat="0" applyProtection="0">
      <alignment horizontal="right" vertical="center"/>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righ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3" fontId="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5" fillId="0" borderId="0"/>
    <xf numFmtId="0" fontId="5" fillId="0" borderId="0"/>
    <xf numFmtId="0" fontId="85" fillId="0" borderId="0" applyFont="0" applyFill="0" applyBorder="0" applyAlignment="0" applyProtection="0"/>
    <xf numFmtId="0" fontId="5" fillId="55" borderId="70" applyNumberFormat="0" applyProtection="0">
      <alignment horizontal="left" vertical="top"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43" fontId="5" fillId="0" borderId="0" applyFont="0" applyFill="0" applyBorder="0" applyAlignment="0" applyProtection="0"/>
    <xf numFmtId="3" fontId="118" fillId="0" borderId="0" applyFont="0" applyFill="0" applyBorder="0" applyAlignment="0" applyProtection="0"/>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44" fontId="5" fillId="0" borderId="0" applyFont="0" applyFill="0" applyBorder="0" applyAlignment="0" applyProtection="0"/>
    <xf numFmtId="0" fontId="5" fillId="39" borderId="70" applyNumberFormat="0" applyProtection="0">
      <alignment horizontal="left" vertical="center" indent="1"/>
    </xf>
    <xf numFmtId="0" fontId="118" fillId="0" borderId="0" applyFont="0" applyFill="0" applyBorder="0" applyAlignment="0" applyProtection="0"/>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0" borderId="0"/>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4" fontId="31" fillId="38" borderId="70" applyNumberFormat="0" applyProtection="0">
      <alignment vertical="center"/>
    </xf>
    <xf numFmtId="4" fontId="30" fillId="38" borderId="70" applyNumberFormat="0" applyProtection="0">
      <alignment vertical="center"/>
    </xf>
    <xf numFmtId="0" fontId="5" fillId="56" borderId="70" applyNumberFormat="0" applyProtection="0">
      <alignment horizontal="left" vertical="top" indent="1"/>
    </xf>
    <xf numFmtId="4" fontId="30" fillId="38" borderId="70" applyNumberFormat="0" applyProtection="0">
      <alignment horizontal="left" vertical="center" indent="1"/>
    </xf>
    <xf numFmtId="0" fontId="30" fillId="38" borderId="70" applyNumberFormat="0" applyProtection="0">
      <alignment horizontal="left" vertical="top" indent="1"/>
    </xf>
    <xf numFmtId="0" fontId="5" fillId="56" borderId="70" applyNumberFormat="0" applyProtection="0">
      <alignment horizontal="left" vertical="top" indent="1"/>
    </xf>
    <xf numFmtId="4" fontId="30" fillId="39" borderId="70" applyNumberFormat="0" applyProtection="0"/>
    <xf numFmtId="4" fontId="12" fillId="40" borderId="70" applyNumberFormat="0" applyProtection="0">
      <alignment horizontal="right" vertical="center"/>
    </xf>
    <xf numFmtId="4" fontId="12" fillId="41" borderId="70" applyNumberFormat="0" applyProtection="0">
      <alignment horizontal="right" vertical="center"/>
    </xf>
    <xf numFmtId="4" fontId="12" fillId="42" borderId="70" applyNumberFormat="0" applyProtection="0">
      <alignment horizontal="right" vertical="center"/>
    </xf>
    <xf numFmtId="4" fontId="12" fillId="43" borderId="70" applyNumberFormat="0" applyProtection="0">
      <alignment horizontal="right" vertical="center"/>
    </xf>
    <xf numFmtId="4" fontId="12" fillId="44" borderId="70" applyNumberFormat="0" applyProtection="0">
      <alignment horizontal="right" vertical="center"/>
    </xf>
    <xf numFmtId="4" fontId="12" fillId="45" borderId="70" applyNumberFormat="0" applyProtection="0">
      <alignment horizontal="right" vertical="center"/>
    </xf>
    <xf numFmtId="4" fontId="12" fillId="46" borderId="70" applyNumberFormat="0" applyProtection="0">
      <alignment horizontal="right" vertical="center"/>
    </xf>
    <xf numFmtId="4" fontId="12" fillId="47" borderId="70" applyNumberFormat="0" applyProtection="0">
      <alignment horizontal="right" vertical="center"/>
    </xf>
    <xf numFmtId="4" fontId="12" fillId="48" borderId="70" applyNumberFormat="0" applyProtection="0">
      <alignment horizontal="right" vertical="center"/>
    </xf>
    <xf numFmtId="4" fontId="12" fillId="50" borderId="0" applyNumberFormat="0" applyProtection="0">
      <alignment horizontal="left" indent="1"/>
    </xf>
    <xf numFmtId="0" fontId="5" fillId="0" borderId="0"/>
    <xf numFmtId="4" fontId="12" fillId="52" borderId="70" applyNumberFormat="0" applyProtection="0">
      <alignment horizontal="right" vertical="center"/>
    </xf>
    <xf numFmtId="4" fontId="33" fillId="53" borderId="0" applyNumberFormat="0" applyProtection="0">
      <alignment horizontal="left" indent="1"/>
    </xf>
    <xf numFmtId="0" fontId="118" fillId="0" borderId="0" applyFont="0" applyFill="0" applyBorder="0" applyAlignment="0" applyProtection="0"/>
    <xf numFmtId="4" fontId="34" fillId="54" borderId="0" applyNumberFormat="0" applyProtection="0"/>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4" fontId="12" fillId="36" borderId="70" applyNumberFormat="0" applyProtection="0">
      <alignment vertical="center"/>
    </xf>
    <xf numFmtId="4" fontId="35" fillId="36" borderId="70" applyNumberFormat="0" applyProtection="0">
      <alignment vertical="center"/>
    </xf>
    <xf numFmtId="4" fontId="12" fillId="36" borderId="70" applyNumberFormat="0" applyProtection="0">
      <alignment horizontal="left" vertical="center" indent="1"/>
    </xf>
    <xf numFmtId="0" fontId="12" fillId="36" borderId="70" applyNumberFormat="0" applyProtection="0">
      <alignment horizontal="left" vertical="top" indent="1"/>
    </xf>
    <xf numFmtId="4" fontId="12" fillId="34" borderId="80" applyNumberFormat="0" applyProtection="0">
      <alignment horizontal="right" vertical="center"/>
    </xf>
    <xf numFmtId="4" fontId="12" fillId="0" borderId="70" applyNumberFormat="0" applyProtection="0">
      <alignment horizontal="right" vertical="center"/>
    </xf>
    <xf numFmtId="4" fontId="35" fillId="50" borderId="70" applyNumberFormat="0" applyProtection="0">
      <alignment horizontal="right" vertical="center"/>
    </xf>
    <xf numFmtId="3" fontId="118" fillId="0" borderId="0" applyFont="0" applyFill="0" applyBorder="0" applyAlignment="0" applyProtection="0"/>
    <xf numFmtId="4" fontId="12" fillId="0" borderId="70" applyNumberFormat="0" applyProtection="0">
      <alignment horizontal="left" vertical="center" indent="1"/>
    </xf>
    <xf numFmtId="0" fontId="12" fillId="39" borderId="70" applyNumberFormat="0" applyProtection="0">
      <alignment horizontal="center" vertical="top"/>
    </xf>
    <xf numFmtId="0" fontId="12" fillId="39" borderId="70" applyNumberFormat="0" applyProtection="0">
      <alignment horizontal="left" vertical="top"/>
    </xf>
    <xf numFmtId="4" fontId="36" fillId="57" borderId="0" applyNumberFormat="0" applyProtection="0">
      <alignment horizontal="left"/>
    </xf>
    <xf numFmtId="4" fontId="37" fillId="50" borderId="70" applyNumberFormat="0" applyProtection="0">
      <alignment horizontal="right" vertical="center"/>
    </xf>
    <xf numFmtId="0" fontId="24" fillId="0" borderId="81"/>
    <xf numFmtId="0" fontId="5" fillId="56" borderId="70" applyNumberFormat="0" applyProtection="0">
      <alignment horizontal="left" vertical="top" indent="1"/>
    </xf>
    <xf numFmtId="0" fontId="5" fillId="0" borderId="0"/>
    <xf numFmtId="180" fontId="5" fillId="0" borderId="85">
      <alignment horizontal="justify" vertical="top" wrapText="1"/>
    </xf>
    <xf numFmtId="0" fontId="98" fillId="0" borderId="0" applyNumberFormat="0" applyFill="0" applyBorder="0" applyAlignment="0">
      <protection locked="0"/>
    </xf>
    <xf numFmtId="41" fontId="5" fillId="0" borderId="0" applyFont="0" applyFill="0" applyBorder="0" applyAlignment="0" applyProtection="0"/>
    <xf numFmtId="0" fontId="5" fillId="0" borderId="0"/>
    <xf numFmtId="3" fontId="85" fillId="0" borderId="0" applyFont="0" applyFill="0" applyBorder="0" applyAlignment="0" applyProtection="0"/>
    <xf numFmtId="0" fontId="5" fillId="0" borderId="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22" fillId="13" borderId="0" applyNumberFormat="0" applyBorder="0" applyAlignment="0" applyProtection="0"/>
    <xf numFmtId="0" fontId="122" fillId="17" borderId="0" applyNumberFormat="0" applyBorder="0" applyAlignment="0" applyProtection="0"/>
    <xf numFmtId="0" fontId="122" fillId="21" borderId="0" applyNumberFormat="0" applyBorder="0" applyAlignment="0" applyProtection="0"/>
    <xf numFmtId="0" fontId="122" fillId="25" borderId="0" applyNumberFormat="0" applyBorder="0" applyAlignment="0" applyProtection="0"/>
    <xf numFmtId="0" fontId="122" fillId="29" borderId="0" applyNumberFormat="0" applyBorder="0" applyAlignment="0" applyProtection="0"/>
    <xf numFmtId="0" fontId="122" fillId="33" borderId="0" applyNumberFormat="0" applyBorder="0" applyAlignment="0" applyProtection="0"/>
    <xf numFmtId="0" fontId="122" fillId="10" borderId="0" applyNumberFormat="0" applyBorder="0" applyAlignment="0" applyProtection="0"/>
    <xf numFmtId="0" fontId="122" fillId="14" borderId="0" applyNumberFormat="0" applyBorder="0" applyAlignment="0" applyProtection="0"/>
    <xf numFmtId="0" fontId="122" fillId="18" borderId="0" applyNumberFormat="0" applyBorder="0" applyAlignment="0" applyProtection="0"/>
    <xf numFmtId="0" fontId="122" fillId="22" borderId="0" applyNumberFormat="0" applyBorder="0" applyAlignment="0" applyProtection="0"/>
    <xf numFmtId="0" fontId="122" fillId="26" borderId="0" applyNumberFormat="0" applyBorder="0" applyAlignment="0" applyProtection="0"/>
    <xf numFmtId="0" fontId="122" fillId="30" borderId="0" applyNumberFormat="0" applyBorder="0" applyAlignment="0" applyProtection="0"/>
    <xf numFmtId="0" fontId="123" fillId="4" borderId="0" applyNumberFormat="0" applyBorder="0" applyAlignment="0" applyProtection="0"/>
    <xf numFmtId="0" fontId="124" fillId="7" borderId="20" applyNumberFormat="0" applyAlignment="0" applyProtection="0"/>
    <xf numFmtId="0" fontId="125" fillId="8" borderId="23" applyNumberFormat="0" applyAlignment="0" applyProtection="0"/>
    <xf numFmtId="0" fontId="126" fillId="0" borderId="0" applyNumberFormat="0" applyFill="0" applyBorder="0" applyAlignment="0" applyProtection="0"/>
    <xf numFmtId="0" fontId="127" fillId="3" borderId="0" applyNumberFormat="0" applyBorder="0" applyAlignment="0" applyProtection="0"/>
    <xf numFmtId="0" fontId="128" fillId="0" borderId="19" applyNumberFormat="0" applyFill="0" applyAlignment="0" applyProtection="0"/>
    <xf numFmtId="0" fontId="128" fillId="0" borderId="0" applyNumberFormat="0" applyFill="0" applyBorder="0" applyAlignment="0" applyProtection="0"/>
    <xf numFmtId="0" fontId="129" fillId="6" borderId="20" applyNumberFormat="0" applyAlignment="0" applyProtection="0"/>
    <xf numFmtId="0" fontId="130" fillId="0" borderId="22" applyNumberFormat="0" applyFill="0" applyAlignment="0" applyProtection="0"/>
    <xf numFmtId="0" fontId="131" fillId="5" borderId="0" applyNumberFormat="0" applyBorder="0" applyAlignment="0" applyProtection="0"/>
    <xf numFmtId="0" fontId="18" fillId="9" borderId="24" applyNumberFormat="0" applyFont="0" applyAlignment="0" applyProtection="0"/>
    <xf numFmtId="0" fontId="132" fillId="7" borderId="21" applyNumberFormat="0" applyAlignment="0" applyProtection="0"/>
    <xf numFmtId="0" fontId="14" fillId="0" borderId="0" applyNumberFormat="0" applyFill="0" applyBorder="0" applyAlignment="0" applyProtection="0"/>
    <xf numFmtId="0" fontId="21" fillId="0" borderId="25" applyNumberFormat="0" applyFill="0" applyAlignment="0" applyProtection="0"/>
    <xf numFmtId="0" fontId="133" fillId="0" borderId="0" applyNumberFormat="0" applyFill="0" applyBorder="0" applyAlignment="0" applyProtection="0"/>
    <xf numFmtId="0" fontId="7" fillId="0" borderId="0"/>
    <xf numFmtId="0" fontId="5" fillId="0" borderId="0">
      <alignment wrapText="1"/>
    </xf>
    <xf numFmtId="0" fontId="5" fillId="0" borderId="0"/>
    <xf numFmtId="0" fontId="98" fillId="0" borderId="0" applyNumberFormat="0" applyFill="0" applyBorder="0" applyAlignment="0">
      <protection locked="0"/>
    </xf>
    <xf numFmtId="0" fontId="5" fillId="0" borderId="0"/>
    <xf numFmtId="43" fontId="7" fillId="0" borderId="0" applyFont="0" applyFill="0" applyBorder="0" applyAlignment="0" applyProtection="0"/>
    <xf numFmtId="43" fontId="4" fillId="0" borderId="0" applyFont="0" applyFill="0" applyBorder="0" applyAlignment="0" applyProtection="0"/>
    <xf numFmtId="0" fontId="5" fillId="0" borderId="0"/>
    <xf numFmtId="0" fontId="5" fillId="0" borderId="0"/>
    <xf numFmtId="3" fontId="85" fillId="0" borderId="0" applyFont="0" applyFill="0" applyBorder="0" applyAlignment="0" applyProtection="0"/>
    <xf numFmtId="0" fontId="85" fillId="0" borderId="0" applyFont="0" applyFill="0" applyBorder="0" applyAlignment="0" applyProtection="0"/>
    <xf numFmtId="0" fontId="80" fillId="0" borderId="0"/>
    <xf numFmtId="0" fontId="80" fillId="0" borderId="0"/>
    <xf numFmtId="0" fontId="18" fillId="0" borderId="0"/>
    <xf numFmtId="0" fontId="7" fillId="0" borderId="0"/>
    <xf numFmtId="0" fontId="5" fillId="0" borderId="0"/>
    <xf numFmtId="0" fontId="5" fillId="0" borderId="0"/>
    <xf numFmtId="0" fontId="5" fillId="0" borderId="0"/>
    <xf numFmtId="0" fontId="5" fillId="0" borderId="0"/>
    <xf numFmtId="0" fontId="5" fillId="0" borderId="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5" fillId="0" borderId="0"/>
    <xf numFmtId="0" fontId="5" fillId="0" borderId="0"/>
    <xf numFmtId="0" fontId="85" fillId="0" borderId="0" applyFont="0" applyFill="0" applyBorder="0" applyAlignment="0" applyProtection="0"/>
    <xf numFmtId="0" fontId="5" fillId="0" borderId="0"/>
    <xf numFmtId="0" fontId="5" fillId="0" borderId="0"/>
    <xf numFmtId="0" fontId="5" fillId="0" borderId="0"/>
    <xf numFmtId="0" fontId="5" fillId="0" borderId="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38" fontId="12" fillId="0" borderId="90" applyFill="0" applyBorder="0" applyAlignment="0" applyProtection="0">
      <protection locked="0"/>
    </xf>
    <xf numFmtId="4" fontId="37" fillId="50" borderId="92" applyNumberFormat="0" applyProtection="0">
      <alignment horizontal="right" vertical="center"/>
    </xf>
    <xf numFmtId="0" fontId="5" fillId="56" borderId="92" applyNumberFormat="0" applyProtection="0">
      <alignment horizontal="left" vertical="top"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39"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top" indent="1"/>
    </xf>
    <xf numFmtId="4" fontId="12" fillId="0" borderId="92" applyNumberFormat="0" applyProtection="0">
      <alignment horizontal="right" vertical="center"/>
    </xf>
    <xf numFmtId="4" fontId="35" fillId="36" borderId="92" applyNumberFormat="0" applyProtection="0">
      <alignment vertical="center"/>
    </xf>
    <xf numFmtId="0" fontId="5" fillId="51" borderId="92" applyNumberFormat="0" applyProtection="0">
      <alignment horizontal="left" vertical="center" indent="1"/>
    </xf>
    <xf numFmtId="4" fontId="12" fillId="0" borderId="92" applyNumberFormat="0" applyProtection="0">
      <alignment horizontal="right" vertical="center"/>
    </xf>
    <xf numFmtId="0" fontId="5" fillId="39" borderId="92" applyNumberFormat="0" applyProtection="0">
      <alignment horizontal="left" vertical="center" indent="1"/>
    </xf>
    <xf numFmtId="0" fontId="5" fillId="51" borderId="92" applyNumberFormat="0" applyProtection="0">
      <alignment horizontal="left" vertical="top" indent="1"/>
    </xf>
    <xf numFmtId="0" fontId="5" fillId="71" borderId="74" applyNumberFormat="0" applyFont="0" applyAlignment="0" applyProtection="0"/>
    <xf numFmtId="0" fontId="5" fillId="71" borderId="74" applyNumberFormat="0" applyFont="0" applyAlignment="0" applyProtection="0"/>
    <xf numFmtId="0" fontId="5" fillId="73" borderId="75" applyNumberFormat="0" applyProtection="0">
      <alignment horizontal="left" vertical="center" indent="1"/>
    </xf>
    <xf numFmtId="38" fontId="12" fillId="0" borderId="93" applyFill="0" applyBorder="0" applyAlignment="0" applyProtection="0">
      <protection locked="0"/>
    </xf>
    <xf numFmtId="0" fontId="5" fillId="39" borderId="92" applyNumberFormat="0" applyProtection="0">
      <alignment horizontal="left" vertical="center" indent="1"/>
    </xf>
    <xf numFmtId="0" fontId="5" fillId="55" borderId="92" applyNumberFormat="0" applyProtection="0">
      <alignment horizontal="left" vertical="center" indent="1"/>
    </xf>
    <xf numFmtId="0" fontId="5" fillId="39" borderId="92"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38" fontId="12" fillId="0" borderId="93" applyFill="0" applyBorder="0" applyAlignment="0" applyProtection="0">
      <protection locked="0"/>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1" borderId="92"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38" fontId="12" fillId="0" borderId="93" applyFill="0" applyBorder="0" applyAlignment="0" applyProtection="0">
      <protection locked="0"/>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4" fontId="12" fillId="50" borderId="70" applyNumberFormat="0" applyProtection="0">
      <alignment horizontal="right" vertical="center"/>
    </xf>
    <xf numFmtId="4" fontId="12" fillId="0" borderId="70" applyNumberFormat="0" applyProtection="0">
      <alignment horizontal="left" vertical="center" indent="1"/>
    </xf>
    <xf numFmtId="0" fontId="5" fillId="73" borderId="75" applyNumberFormat="0" applyProtection="0">
      <alignment horizontal="left" vertical="center" indent="1"/>
    </xf>
    <xf numFmtId="4" fontId="12" fillId="52" borderId="70" applyNumberFormat="0" applyProtection="0">
      <alignment horizontal="left" vertical="center" indent="1"/>
    </xf>
    <xf numFmtId="0" fontId="5" fillId="73" borderId="75" applyNumberFormat="0" applyProtection="0">
      <alignment horizontal="left" vertical="center" indent="1"/>
    </xf>
    <xf numFmtId="0" fontId="5" fillId="56" borderId="92" applyNumberFormat="0" applyProtection="0">
      <alignment horizontal="left" vertical="center" indent="1"/>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6" borderId="92" applyNumberFormat="0" applyProtection="0">
      <alignment horizontal="left" vertical="center" indent="1"/>
    </xf>
    <xf numFmtId="0" fontId="110" fillId="80" borderId="89"/>
    <xf numFmtId="38" fontId="12" fillId="0" borderId="88" applyFill="0" applyBorder="0" applyAlignment="0" applyProtection="0">
      <protection locked="0"/>
    </xf>
    <xf numFmtId="0" fontId="5" fillId="51" borderId="92" applyNumberFormat="0" applyProtection="0">
      <alignment horizontal="left" vertical="top" indent="1"/>
    </xf>
    <xf numFmtId="38" fontId="12" fillId="0" borderId="90"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76" fillId="0" borderId="76" applyNumberFormat="0" applyFill="0" applyAlignment="0" applyProtection="0"/>
    <xf numFmtId="38" fontId="12" fillId="0" borderId="90" applyFill="0" applyBorder="0" applyAlignment="0" applyProtection="0">
      <protection locked="0"/>
    </xf>
    <xf numFmtId="180" fontId="5" fillId="0" borderId="85">
      <alignment horizontal="justify" vertical="top" wrapText="1"/>
    </xf>
    <xf numFmtId="0" fontId="58" fillId="69" borderId="75" applyNumberFormat="0" applyAlignment="0" applyProtection="0"/>
    <xf numFmtId="0" fontId="40" fillId="71" borderId="74" applyNumberFormat="0" applyFont="0" applyAlignment="0" applyProtection="0"/>
    <xf numFmtId="0" fontId="5" fillId="56" borderId="92" applyNumberFormat="0" applyProtection="0">
      <alignment horizontal="left" vertical="center" indent="1"/>
    </xf>
    <xf numFmtId="180" fontId="5" fillId="0" borderId="85">
      <alignment horizontal="justify" vertical="top" wrapText="1"/>
    </xf>
    <xf numFmtId="10" fontId="6" fillId="36" borderId="26" applyNumberFormat="0" applyBorder="0" applyAlignment="0" applyProtection="0"/>
    <xf numFmtId="0" fontId="54" fillId="63" borderId="72" applyNumberFormat="0" applyAlignment="0" applyProtection="0"/>
    <xf numFmtId="0" fontId="99" fillId="71" borderId="74" applyNumberFormat="0" applyFont="0" applyAlignment="0" applyProtection="0"/>
    <xf numFmtId="0" fontId="5" fillId="51" borderId="92" applyNumberFormat="0" applyProtection="0">
      <alignment horizontal="left" vertical="top" indent="1"/>
    </xf>
    <xf numFmtId="0" fontId="5" fillId="56" borderId="92" applyNumberFormat="0" applyProtection="0">
      <alignment horizontal="left" vertical="top" indent="1"/>
    </xf>
    <xf numFmtId="4" fontId="30" fillId="38" borderId="70" applyNumberFormat="0" applyProtection="0">
      <alignment vertical="center"/>
    </xf>
    <xf numFmtId="10" fontId="6" fillId="36" borderId="26" applyNumberFormat="0" applyBorder="0" applyAlignment="0" applyProtection="0"/>
    <xf numFmtId="0" fontId="76" fillId="0" borderId="76" applyNumberFormat="0" applyFill="0" applyAlignment="0" applyProtection="0"/>
    <xf numFmtId="0" fontId="5" fillId="39" borderId="92" applyNumberFormat="0" applyProtection="0">
      <alignment horizontal="left" vertical="center" indent="1"/>
    </xf>
    <xf numFmtId="0" fontId="5" fillId="39" borderId="92" applyNumberFormat="0" applyProtection="0">
      <alignment horizontal="left" vertical="center" indent="1"/>
    </xf>
    <xf numFmtId="10" fontId="6" fillId="36" borderId="26" applyNumberFormat="0" applyBorder="0" applyAlignment="0" applyProtection="0"/>
    <xf numFmtId="38" fontId="12" fillId="0" borderId="88" applyFill="0" applyBorder="0" applyAlignment="0" applyProtection="0">
      <protection locked="0"/>
    </xf>
    <xf numFmtId="180" fontId="5" fillId="0" borderId="85">
      <alignment horizontal="justify" vertical="top" wrapText="1"/>
    </xf>
    <xf numFmtId="4" fontId="30" fillId="39" borderId="92" applyNumberFormat="0" applyProtection="0"/>
    <xf numFmtId="38" fontId="12" fillId="0" borderId="93" applyFill="0" applyBorder="0" applyAlignment="0" applyProtection="0">
      <protection locked="0"/>
    </xf>
    <xf numFmtId="0" fontId="12" fillId="39" borderId="70" applyNumberFormat="0" applyProtection="0">
      <alignment horizontal="center" vertical="top"/>
    </xf>
    <xf numFmtId="4" fontId="12" fillId="34" borderId="80" applyNumberFormat="0" applyProtection="0">
      <alignment horizontal="right" vertical="center"/>
    </xf>
    <xf numFmtId="0" fontId="43" fillId="69" borderId="72" applyNumberFormat="0" applyAlignment="0" applyProtection="0"/>
    <xf numFmtId="10" fontId="6" fillId="36" borderId="26" applyNumberFormat="0" applyBorder="0" applyAlignment="0" applyProtection="0"/>
    <xf numFmtId="0" fontId="5" fillId="39" borderId="92" applyNumberFormat="0" applyProtection="0">
      <alignment horizontal="left" vertical="top" indent="1"/>
    </xf>
    <xf numFmtId="10" fontId="6" fillId="36" borderId="26" applyNumberFormat="0" applyBorder="0" applyAlignment="0" applyProtection="0"/>
    <xf numFmtId="4" fontId="30" fillId="39" borderId="70" applyNumberFormat="0" applyProtection="0"/>
    <xf numFmtId="0" fontId="43" fillId="69" borderId="72" applyNumberFormat="0" applyAlignment="0" applyProtection="0"/>
    <xf numFmtId="4" fontId="37" fillId="50" borderId="92" applyNumberFormat="0" applyProtection="0">
      <alignment horizontal="right" vertical="center"/>
    </xf>
    <xf numFmtId="4" fontId="12" fillId="0" borderId="70"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4" fontId="12" fillId="0" borderId="70" applyNumberFormat="0" applyProtection="0">
      <alignment horizontal="right" vertical="center"/>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93" applyFill="0" applyBorder="0" applyAlignment="0" applyProtection="0">
      <protection locked="0"/>
    </xf>
    <xf numFmtId="4" fontId="30" fillId="38" borderId="70" applyNumberFormat="0" applyProtection="0">
      <alignment horizontal="left" vertical="center" indent="1"/>
    </xf>
    <xf numFmtId="0" fontId="5" fillId="51" borderId="92"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4" fontId="30" fillId="37" borderId="70" applyNumberFormat="0" applyProtection="0">
      <alignmen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30" fillId="39" borderId="70" applyNumberFormat="0" applyProtection="0"/>
    <xf numFmtId="4" fontId="30" fillId="38"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4" fontId="30" fillId="39" borderId="92" applyNumberFormat="0" applyProtection="0"/>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top" indent="1"/>
    </xf>
    <xf numFmtId="180" fontId="5" fillId="0" borderId="85">
      <alignment horizontal="justify" vertical="top" wrapText="1"/>
    </xf>
    <xf numFmtId="4" fontId="37" fillId="50" borderId="92" applyNumberFormat="0" applyProtection="0">
      <alignment horizontal="right" vertical="center"/>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4" fontId="35" fillId="50" borderId="92" applyNumberFormat="0" applyProtection="0">
      <alignment horizontal="right" vertical="center"/>
    </xf>
    <xf numFmtId="0" fontId="5" fillId="55"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4" fontId="12" fillId="41" borderId="92" applyNumberFormat="0" applyProtection="0">
      <alignment horizontal="right" vertical="center"/>
    </xf>
    <xf numFmtId="38" fontId="12" fillId="0" borderId="93"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0" fontId="5" fillId="39" borderId="92" applyNumberFormat="0" applyProtection="0">
      <alignment horizontal="left" vertical="top" indent="1"/>
    </xf>
    <xf numFmtId="0" fontId="5" fillId="39" borderId="92" applyNumberFormat="0" applyProtection="0">
      <alignment horizontal="left" vertical="center" indent="1"/>
    </xf>
    <xf numFmtId="10" fontId="6" fillId="36" borderId="26" applyNumberFormat="0" applyBorder="0" applyAlignment="0" applyProtection="0"/>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0" fontId="5" fillId="55"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0" fontId="5" fillId="39"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top" indent="1"/>
    </xf>
    <xf numFmtId="0" fontId="5" fillId="51" borderId="92" applyNumberFormat="0" applyProtection="0">
      <alignment horizontal="left" vertical="center" indent="1"/>
    </xf>
    <xf numFmtId="180" fontId="5" fillId="0" borderId="85">
      <alignment horizontal="justify" vertical="top" wrapText="1"/>
    </xf>
    <xf numFmtId="10" fontId="6" fillId="36" borderId="26" applyNumberFormat="0" applyBorder="0" applyAlignment="0" applyProtection="0"/>
    <xf numFmtId="0" fontId="5" fillId="55" borderId="92" applyNumberFormat="0" applyProtection="0">
      <alignment horizontal="left" vertical="center" indent="1"/>
    </xf>
    <xf numFmtId="180" fontId="5" fillId="0" borderId="85">
      <alignment horizontal="justify" vertical="top" wrapText="1"/>
    </xf>
    <xf numFmtId="38" fontId="12" fillId="0" borderId="88"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10" fontId="6" fillId="36" borderId="26" applyNumberFormat="0" applyBorder="0" applyAlignment="0" applyProtection="0"/>
    <xf numFmtId="38" fontId="12" fillId="0" borderId="93" applyFill="0" applyBorder="0" applyAlignment="0" applyProtection="0">
      <protection locked="0"/>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38" fontId="12" fillId="0" borderId="90" applyFill="0" applyBorder="0" applyAlignment="0" applyProtection="0">
      <protection locked="0"/>
    </xf>
    <xf numFmtId="0" fontId="5" fillId="39" borderId="92" applyNumberFormat="0" applyProtection="0">
      <alignment horizontal="left" vertical="top" indent="1"/>
    </xf>
    <xf numFmtId="38" fontId="12" fillId="0" borderId="90" applyFill="0" applyBorder="0" applyAlignment="0" applyProtection="0">
      <protection locked="0"/>
    </xf>
    <xf numFmtId="38" fontId="12" fillId="0" borderId="93" applyFill="0" applyBorder="0" applyAlignment="0" applyProtection="0">
      <protection locked="0"/>
    </xf>
    <xf numFmtId="10" fontId="6" fillId="36" borderId="26" applyNumberFormat="0" applyBorder="0" applyAlignment="0" applyProtection="0"/>
    <xf numFmtId="38" fontId="12" fillId="0" borderId="90" applyFill="0" applyBorder="0" applyAlignment="0" applyProtection="0">
      <protection locked="0"/>
    </xf>
    <xf numFmtId="4" fontId="30" fillId="39" borderId="92" applyNumberFormat="0" applyProtection="0"/>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88" applyFill="0" applyBorder="0" applyAlignment="0" applyProtection="0">
      <protection locked="0"/>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center" indent="1"/>
    </xf>
    <xf numFmtId="4" fontId="30" fillId="38" borderId="92" applyNumberFormat="0" applyProtection="0">
      <alignment horizontal="left" vertical="center" indent="1"/>
    </xf>
    <xf numFmtId="10" fontId="6" fillId="36" borderId="26" applyNumberFormat="0" applyBorder="0" applyAlignment="0" applyProtection="0"/>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4" fontId="12" fillId="0" borderId="70"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0" fontId="5" fillId="55" borderId="92" applyNumberFormat="0" applyProtection="0">
      <alignment horizontal="left" vertical="center" indent="1"/>
    </xf>
    <xf numFmtId="180" fontId="5" fillId="0" borderId="85">
      <alignment horizontal="justify" vertical="top" wrapText="1"/>
    </xf>
    <xf numFmtId="0" fontId="5" fillId="56"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0" fontId="12" fillId="39" borderId="92" applyNumberFormat="0" applyProtection="0">
      <alignment horizontal="left" vertical="top"/>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4" fontId="30" fillId="38" borderId="92" applyNumberFormat="0" applyProtection="0">
      <alignment vertical="center"/>
    </xf>
    <xf numFmtId="4" fontId="12" fillId="52"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1" borderId="92" applyNumberFormat="0" applyProtection="0">
      <alignment horizontal="left" vertical="center" inden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0" fontId="12" fillId="39" borderId="92" applyNumberFormat="0" applyProtection="0">
      <alignment horizontal="left" vertical="top"/>
    </xf>
    <xf numFmtId="0" fontId="5" fillId="55" borderId="92" applyNumberFormat="0" applyProtection="0">
      <alignment horizontal="left" vertical="top" indent="1"/>
    </xf>
    <xf numFmtId="10" fontId="6" fillId="36" borderId="26" applyNumberFormat="0" applyBorder="0" applyAlignment="0" applyProtection="0"/>
    <xf numFmtId="180" fontId="5" fillId="0" borderId="85">
      <alignment horizontal="justify" vertical="top" wrapText="1"/>
    </xf>
    <xf numFmtId="38" fontId="12" fillId="0" borderId="88" applyFill="0" applyBorder="0" applyAlignment="0" applyProtection="0">
      <protection locked="0"/>
    </xf>
    <xf numFmtId="0" fontId="5" fillId="39"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51"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38" fontId="12" fillId="0" borderId="90"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38" fontId="12" fillId="0" borderId="93" applyFill="0" applyBorder="0" applyAlignment="0" applyProtection="0">
      <protection locked="0"/>
    </xf>
    <xf numFmtId="180" fontId="5" fillId="0" borderId="85">
      <alignment horizontal="justify" vertical="top" wrapTex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4" fontId="30" fillId="38" borderId="92" applyNumberFormat="0" applyProtection="0">
      <alignment horizontal="left" vertical="center" indent="1"/>
    </xf>
    <xf numFmtId="180" fontId="5" fillId="0" borderId="85">
      <alignment horizontal="justify" vertical="top" wrapText="1"/>
    </xf>
    <xf numFmtId="38" fontId="12" fillId="0" borderId="93"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4" fontId="12" fillId="0" borderId="92" applyNumberFormat="0" applyProtection="0">
      <alignment horizontal="right" vertical="center"/>
    </xf>
    <xf numFmtId="4" fontId="12" fillId="46" borderId="92" applyNumberFormat="0" applyProtection="0">
      <alignment horizontal="right" vertical="center"/>
    </xf>
    <xf numFmtId="38" fontId="12" fillId="0" borderId="88" applyFill="0" applyBorder="0" applyAlignment="0" applyProtection="0">
      <protection locked="0"/>
    </xf>
    <xf numFmtId="4" fontId="30" fillId="37" borderId="92" applyNumberFormat="0" applyProtection="0">
      <alignment vertical="center"/>
    </xf>
    <xf numFmtId="38" fontId="12" fillId="0" borderId="90" applyFill="0" applyBorder="0" applyAlignment="0" applyProtection="0">
      <protection locked="0"/>
    </xf>
    <xf numFmtId="4" fontId="12" fillId="45" borderId="92" applyNumberFormat="0" applyProtection="0">
      <alignment horizontal="right" vertical="center"/>
    </xf>
    <xf numFmtId="4" fontId="37" fillId="50" borderId="92" applyNumberFormat="0" applyProtection="0">
      <alignment horizontal="right" vertical="center"/>
    </xf>
    <xf numFmtId="38" fontId="12" fillId="0" borderId="93" applyFill="0" applyBorder="0" applyAlignment="0" applyProtection="0">
      <protection locked="0"/>
    </xf>
    <xf numFmtId="0" fontId="5" fillId="39"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0" applyFill="0" applyBorder="0" applyAlignment="0" applyProtection="0">
      <protection locked="0"/>
    </xf>
    <xf numFmtId="10" fontId="6" fillId="36" borderId="26" applyNumberFormat="0" applyBorder="0" applyAlignment="0" applyProtection="0"/>
    <xf numFmtId="0" fontId="5" fillId="51" borderId="92" applyNumberFormat="0" applyProtection="0">
      <alignment horizontal="left" vertical="top" indent="1"/>
    </xf>
    <xf numFmtId="38" fontId="12" fillId="0" borderId="90" applyFill="0" applyBorder="0" applyAlignment="0" applyProtection="0">
      <protection locked="0"/>
    </xf>
    <xf numFmtId="180" fontId="5" fillId="0" borderId="85">
      <alignment horizontal="justify" vertical="top" wrapText="1"/>
    </xf>
    <xf numFmtId="38" fontId="12" fillId="0" borderId="88" applyFill="0" applyBorder="0" applyAlignment="0" applyProtection="0">
      <protection locked="0"/>
    </xf>
    <xf numFmtId="4" fontId="37" fillId="50" borderId="92" applyNumberFormat="0" applyProtection="0">
      <alignment horizontal="right" vertical="center"/>
    </xf>
    <xf numFmtId="180" fontId="5" fillId="0" borderId="85">
      <alignment horizontal="justify" vertical="top" wrapText="1"/>
    </xf>
    <xf numFmtId="0" fontId="5" fillId="39"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93" applyFill="0" applyBorder="0" applyAlignment="0" applyProtection="0">
      <protection locked="0"/>
    </xf>
    <xf numFmtId="0" fontId="30" fillId="38" borderId="92" applyNumberFormat="0" applyProtection="0">
      <alignment horizontal="left" vertical="top" indent="1"/>
    </xf>
    <xf numFmtId="0" fontId="5" fillId="51" borderId="92" applyNumberFormat="0" applyProtection="0">
      <alignment horizontal="left" vertical="top" indent="1"/>
    </xf>
    <xf numFmtId="0" fontId="12" fillId="39" borderId="92" applyNumberFormat="0" applyProtection="0">
      <alignment horizontal="left" vertical="top"/>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top" indent="1"/>
    </xf>
    <xf numFmtId="180" fontId="5" fillId="0" borderId="85">
      <alignment horizontal="justify" vertical="top" wrapText="1"/>
    </xf>
    <xf numFmtId="0" fontId="5" fillId="51"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180" fontId="5" fillId="0" borderId="85">
      <alignment horizontal="justify" vertical="top" wrapText="1"/>
    </xf>
    <xf numFmtId="4" fontId="12" fillId="50" borderId="92" applyNumberFormat="0" applyProtection="0">
      <alignment horizontal="right" vertical="center"/>
    </xf>
    <xf numFmtId="38" fontId="12" fillId="0" borderId="88" applyFill="0" applyBorder="0" applyAlignment="0" applyProtection="0">
      <protection locked="0"/>
    </xf>
    <xf numFmtId="0" fontId="5" fillId="0" borderId="0"/>
    <xf numFmtId="38" fontId="12" fillId="0" borderId="93"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180" fontId="5" fillId="0" borderId="85">
      <alignment horizontal="justify" vertical="top" wrapText="1"/>
    </xf>
    <xf numFmtId="0" fontId="5" fillId="55" borderId="92"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5" borderId="92" applyNumberFormat="0" applyProtection="0">
      <alignment horizontal="left" vertical="top" indent="1"/>
    </xf>
    <xf numFmtId="38" fontId="12" fillId="0" borderId="88" applyFill="0" applyBorder="0" applyAlignment="0" applyProtection="0">
      <protection locked="0"/>
    </xf>
    <xf numFmtId="4" fontId="30" fillId="37" borderId="92" applyNumberFormat="0" applyProtection="0">
      <alignment vertical="center"/>
    </xf>
    <xf numFmtId="38" fontId="12" fillId="0" borderId="88"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56" borderId="92" applyNumberFormat="0" applyProtection="0">
      <alignment horizontal="left" vertical="center" indent="1"/>
    </xf>
    <xf numFmtId="0" fontId="5" fillId="39" borderId="92" applyNumberFormat="0" applyProtection="0">
      <alignment horizontal="left" vertical="top" indent="1"/>
    </xf>
    <xf numFmtId="0" fontId="5" fillId="55" borderId="92" applyNumberFormat="0" applyProtection="0">
      <alignment horizontal="left" vertical="center" indent="1"/>
    </xf>
    <xf numFmtId="4" fontId="12" fillId="52" borderId="92" applyNumberFormat="0" applyProtection="0">
      <alignment horizontal="right" vertical="center"/>
    </xf>
    <xf numFmtId="0" fontId="5" fillId="39" borderId="92" applyNumberFormat="0" applyProtection="0">
      <alignment horizontal="left" vertical="center" indent="1"/>
    </xf>
    <xf numFmtId="10" fontId="6" fillId="36" borderId="26" applyNumberFormat="0" applyBorder="0" applyAlignment="0" applyProtection="0"/>
    <xf numFmtId="0" fontId="5" fillId="55" borderId="92" applyNumberFormat="0" applyProtection="0">
      <alignment horizontal="left" vertical="center" indent="1"/>
    </xf>
    <xf numFmtId="38" fontId="12" fillId="0" borderId="93" applyFill="0" applyBorder="0" applyAlignment="0" applyProtection="0">
      <protection locked="0"/>
    </xf>
    <xf numFmtId="180" fontId="5" fillId="0" borderId="85">
      <alignment horizontal="justify" vertical="top" wrapText="1"/>
    </xf>
    <xf numFmtId="4" fontId="31" fillId="38" borderId="92" applyNumberFormat="0" applyProtection="0">
      <alignment vertical="center"/>
    </xf>
    <xf numFmtId="0" fontId="5" fillId="56" borderId="92" applyNumberFormat="0" applyProtection="0">
      <alignment horizontal="left" vertical="center" indent="1"/>
    </xf>
    <xf numFmtId="0" fontId="5" fillId="56" borderId="92" applyNumberFormat="0" applyProtection="0">
      <alignment horizontal="left" vertical="top" indent="1"/>
    </xf>
    <xf numFmtId="38" fontId="12" fillId="0" borderId="88"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6"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90" applyFill="0" applyBorder="0" applyAlignment="0" applyProtection="0">
      <protection locked="0"/>
    </xf>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88" applyFill="0" applyBorder="0" applyAlignment="0" applyProtection="0">
      <protection locked="0"/>
    </xf>
    <xf numFmtId="0" fontId="5" fillId="56" borderId="92" applyNumberFormat="0" applyProtection="0">
      <alignment horizontal="left" vertical="center" inden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4" fontId="12" fillId="47" borderId="92" applyNumberFormat="0" applyProtection="0">
      <alignment horizontal="right" vertical="center"/>
    </xf>
    <xf numFmtId="0" fontId="5" fillId="39" borderId="92" applyNumberFormat="0" applyProtection="0">
      <alignment horizontal="left" vertical="top" indent="1"/>
    </xf>
    <xf numFmtId="38" fontId="12" fillId="0" borderId="88" applyFill="0" applyBorder="0" applyAlignment="0" applyProtection="0">
      <protection locked="0"/>
    </xf>
    <xf numFmtId="0" fontId="5" fillId="56" borderId="92" applyNumberFormat="0" applyProtection="0">
      <alignment horizontal="left" vertical="center" indent="1"/>
    </xf>
    <xf numFmtId="38" fontId="12" fillId="0" borderId="88" applyFill="0" applyBorder="0" applyAlignment="0" applyProtection="0">
      <protection locked="0"/>
    </xf>
    <xf numFmtId="0" fontId="5" fillId="56" borderId="92" applyNumberFormat="0" applyProtection="0">
      <alignment horizontal="left" vertical="top" indent="1"/>
    </xf>
    <xf numFmtId="0" fontId="5" fillId="56" borderId="92" applyNumberFormat="0" applyProtection="0">
      <alignment horizontal="left" vertical="center" indent="1"/>
    </xf>
    <xf numFmtId="180" fontId="5" fillId="0" borderId="85">
      <alignment horizontal="justify" vertical="top" wrapText="1"/>
    </xf>
    <xf numFmtId="0" fontId="5" fillId="55" borderId="92" applyNumberFormat="0" applyProtection="0">
      <alignment horizontal="left" vertical="center" indent="1"/>
    </xf>
    <xf numFmtId="180" fontId="5" fillId="0" borderId="85">
      <alignment horizontal="justify" vertical="top" wrapText="1"/>
    </xf>
    <xf numFmtId="38" fontId="12" fillId="0" borderId="90"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top" indent="1"/>
    </xf>
    <xf numFmtId="38" fontId="12" fillId="0" borderId="88" applyFill="0" applyBorder="0" applyAlignment="0" applyProtection="0">
      <protection locked="0"/>
    </xf>
    <xf numFmtId="0" fontId="5" fillId="39" borderId="92" applyNumberFormat="0" applyProtection="0">
      <alignment horizontal="left" vertical="center" indent="1"/>
    </xf>
    <xf numFmtId="0" fontId="5" fillId="55" borderId="92" applyNumberFormat="0" applyProtection="0">
      <alignment horizontal="left" vertical="center" indent="1"/>
    </xf>
    <xf numFmtId="4" fontId="12" fillId="0" borderId="92" applyNumberFormat="0" applyProtection="0">
      <alignment horizontal="left" vertical="center" indent="1"/>
    </xf>
    <xf numFmtId="0" fontId="5" fillId="56" borderId="92" applyNumberFormat="0" applyProtection="0">
      <alignment horizontal="left" vertical="top" indent="1"/>
    </xf>
    <xf numFmtId="38" fontId="12" fillId="0" borderId="88" applyFill="0" applyBorder="0" applyAlignment="0" applyProtection="0">
      <protection locked="0"/>
    </xf>
    <xf numFmtId="0" fontId="5" fillId="56" borderId="92" applyNumberFormat="0" applyProtection="0">
      <alignment horizontal="left" vertical="center" indent="1"/>
    </xf>
    <xf numFmtId="0" fontId="5" fillId="55" borderId="92" applyNumberFormat="0" applyProtection="0">
      <alignment horizontal="left" vertical="top" indent="1"/>
    </xf>
    <xf numFmtId="0" fontId="5" fillId="39" borderId="92" applyNumberFormat="0" applyProtection="0">
      <alignment horizontal="left" vertical="center" indent="1"/>
    </xf>
    <xf numFmtId="0" fontId="5" fillId="55" borderId="92" applyNumberFormat="0" applyProtection="0">
      <alignment horizontal="left" vertical="center" indent="1"/>
    </xf>
    <xf numFmtId="38" fontId="12" fillId="0" borderId="90" applyFill="0" applyBorder="0" applyAlignment="0" applyProtection="0">
      <protection locked="0"/>
    </xf>
    <xf numFmtId="4" fontId="12" fillId="0" borderId="92" applyNumberFormat="0" applyProtection="0">
      <alignment horizontal="left" vertical="center" indent="1"/>
    </xf>
    <xf numFmtId="38" fontId="12" fillId="0" borderId="90" applyFill="0" applyBorder="0" applyAlignment="0" applyProtection="0">
      <protection locked="0"/>
    </xf>
    <xf numFmtId="4" fontId="12" fillId="34" borderId="92" applyNumberFormat="0" applyProtection="0">
      <alignment horizontal="left" vertical="center" indent="1"/>
    </xf>
    <xf numFmtId="0" fontId="5" fillId="56" borderId="92" applyNumberFormat="0" applyProtection="0">
      <alignment horizontal="left" vertical="top" indent="1"/>
    </xf>
    <xf numFmtId="38" fontId="12" fillId="0" borderId="93" applyFill="0" applyBorder="0" applyAlignment="0" applyProtection="0">
      <protection locked="0"/>
    </xf>
    <xf numFmtId="0" fontId="5" fillId="56" borderId="92" applyNumberFormat="0" applyProtection="0">
      <alignment horizontal="left" vertical="top" indent="1"/>
    </xf>
    <xf numFmtId="38" fontId="12" fillId="0" borderId="93" applyFill="0" applyBorder="0" applyAlignment="0" applyProtection="0">
      <protection locked="0"/>
    </xf>
    <xf numFmtId="10" fontId="6" fillId="36" borderId="26" applyNumberFormat="0" applyBorder="0" applyAlignment="0" applyProtection="0"/>
    <xf numFmtId="4" fontId="12" fillId="0" borderId="92" applyNumberFormat="0" applyProtection="0">
      <alignment horizontal="left" vertical="center" indent="1"/>
    </xf>
    <xf numFmtId="4" fontId="12" fillId="36"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top" indent="1"/>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0" fontId="5" fillId="55"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4" fontId="30" fillId="39" borderId="92" applyNumberFormat="0" applyProtection="0"/>
    <xf numFmtId="180" fontId="5" fillId="0" borderId="85">
      <alignment horizontal="justify" vertical="top" wrapText="1"/>
    </xf>
    <xf numFmtId="4" fontId="37" fillId="50" borderId="92" applyNumberFormat="0" applyProtection="0">
      <alignment horizontal="right" vertical="center"/>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40" borderId="92" applyNumberFormat="0" applyProtection="0">
      <alignment horizontal="right" vertical="center"/>
    </xf>
    <xf numFmtId="38" fontId="12" fillId="0" borderId="88"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38" fontId="12" fillId="0" borderId="88" applyFill="0" applyBorder="0" applyAlignment="0" applyProtection="0">
      <protection locked="0"/>
    </xf>
    <xf numFmtId="4" fontId="12" fillId="44" borderId="92" applyNumberFormat="0" applyProtection="0">
      <alignment horizontal="right" vertical="center"/>
    </xf>
    <xf numFmtId="0" fontId="5" fillId="55" borderId="92" applyNumberFormat="0" applyProtection="0">
      <alignment horizontal="left" vertical="center" indent="1"/>
    </xf>
    <xf numFmtId="38" fontId="12" fillId="0" borderId="93"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center" indent="1"/>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0" fontId="5" fillId="39" borderId="92" applyNumberFormat="0" applyProtection="0">
      <alignment horizontal="left" vertical="top" indent="1"/>
    </xf>
    <xf numFmtId="4" fontId="37" fillId="50" borderId="92" applyNumberFormat="0" applyProtection="0">
      <alignment horizontal="right" vertical="center"/>
    </xf>
    <xf numFmtId="38" fontId="12" fillId="0" borderId="90" applyFill="0" applyBorder="0" applyAlignment="0" applyProtection="0">
      <protection locked="0"/>
    </xf>
    <xf numFmtId="38" fontId="12" fillId="0" borderId="88" applyFill="0" applyBorder="0" applyAlignment="0" applyProtection="0">
      <protection locked="0"/>
    </xf>
    <xf numFmtId="0" fontId="5" fillId="56" borderId="92" applyNumberFormat="0" applyProtection="0">
      <alignment horizontal="left" vertical="top" indent="1"/>
    </xf>
    <xf numFmtId="38" fontId="12" fillId="0" borderId="88" applyFill="0" applyBorder="0" applyAlignment="0" applyProtection="0">
      <protection locked="0"/>
    </xf>
    <xf numFmtId="0" fontId="5" fillId="55" borderId="92" applyNumberFormat="0" applyProtection="0">
      <alignment horizontal="left" vertical="top" indent="1"/>
    </xf>
    <xf numFmtId="0" fontId="5" fillId="55" borderId="92" applyNumberFormat="0" applyProtection="0">
      <alignment horizontal="left" vertical="top" indent="1"/>
    </xf>
    <xf numFmtId="38" fontId="12" fillId="0" borderId="93" applyFill="0" applyBorder="0" applyAlignment="0" applyProtection="0">
      <protection locked="0"/>
    </xf>
    <xf numFmtId="38" fontId="12" fillId="0" borderId="90" applyFill="0" applyBorder="0" applyAlignment="0" applyProtection="0">
      <protection locked="0"/>
    </xf>
    <xf numFmtId="0" fontId="12" fillId="39" borderId="92" applyNumberFormat="0" applyProtection="0">
      <alignment horizontal="left" vertical="top"/>
    </xf>
    <xf numFmtId="38" fontId="12" fillId="0" borderId="88" applyFill="0" applyBorder="0" applyAlignment="0" applyProtection="0">
      <protection locked="0"/>
    </xf>
    <xf numFmtId="4" fontId="37" fillId="50" borderId="92" applyNumberFormat="0" applyProtection="0">
      <alignment horizontal="right" vertical="center"/>
    </xf>
    <xf numFmtId="38" fontId="12" fillId="0" borderId="88"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center"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1" borderId="92" applyNumberFormat="0" applyProtection="0">
      <alignment horizontal="left" vertical="top" indent="1"/>
    </xf>
    <xf numFmtId="38" fontId="12" fillId="0" borderId="93" applyFill="0" applyBorder="0" applyAlignment="0" applyProtection="0">
      <protection locked="0"/>
    </xf>
    <xf numFmtId="0" fontId="5" fillId="56" borderId="92" applyNumberFormat="0" applyProtection="0">
      <alignment horizontal="left" vertical="center" indent="1"/>
    </xf>
    <xf numFmtId="38" fontId="12" fillId="0" borderId="88" applyFill="0" applyBorder="0" applyAlignment="0" applyProtection="0">
      <protection locked="0"/>
    </xf>
    <xf numFmtId="0" fontId="5" fillId="39" borderId="92" applyNumberFormat="0" applyProtection="0">
      <alignment horizontal="left" vertical="top" indent="1"/>
    </xf>
    <xf numFmtId="0" fontId="5" fillId="56" borderId="92" applyNumberFormat="0" applyProtection="0">
      <alignment horizontal="left" vertical="top" indent="1"/>
    </xf>
    <xf numFmtId="0" fontId="5" fillId="39" borderId="92" applyNumberFormat="0" applyProtection="0">
      <alignment horizontal="left" vertical="top" indent="1"/>
    </xf>
    <xf numFmtId="38" fontId="12" fillId="0" borderId="90" applyFill="0" applyBorder="0" applyAlignment="0" applyProtection="0">
      <protection locked="0"/>
    </xf>
    <xf numFmtId="0" fontId="5" fillId="39" borderId="92" applyNumberFormat="0" applyProtection="0">
      <alignment horizontal="left" vertical="top" indent="1"/>
    </xf>
    <xf numFmtId="0" fontId="5" fillId="39"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top" indent="1"/>
    </xf>
    <xf numFmtId="38" fontId="12" fillId="0" borderId="93" applyFill="0" applyBorder="0" applyAlignment="0" applyProtection="0">
      <protection locked="0"/>
    </xf>
    <xf numFmtId="4" fontId="12" fillId="0" borderId="70" applyNumberFormat="0" applyProtection="0">
      <alignment horizontal="left" vertical="center" indent="1"/>
    </xf>
    <xf numFmtId="0" fontId="5" fillId="55"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80" fontId="5" fillId="0" borderId="85">
      <alignment horizontal="justify" vertical="top" wrapTex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0" fontId="5" fillId="56" borderId="92" applyNumberFormat="0" applyProtection="0">
      <alignment horizontal="left" vertical="center" indent="1"/>
    </xf>
    <xf numFmtId="0" fontId="54" fillId="63" borderId="72" applyNumberFormat="0" applyAlignment="0" applyProtection="0"/>
    <xf numFmtId="38" fontId="12" fillId="0" borderId="93" applyFill="0" applyBorder="0" applyAlignment="0" applyProtection="0">
      <protection locked="0"/>
    </xf>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5" fillId="51" borderId="92" applyNumberFormat="0" applyProtection="0">
      <alignment horizontal="left" vertical="center" indent="1"/>
    </xf>
    <xf numFmtId="38" fontId="12" fillId="0" borderId="93"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0" fontId="5" fillId="51" borderId="92" applyNumberFormat="0" applyProtection="0">
      <alignment horizontal="left" vertical="center" indent="1"/>
    </xf>
    <xf numFmtId="4" fontId="12" fillId="0" borderId="92" applyNumberFormat="0" applyProtection="0">
      <alignment horizontal="left" vertical="center" indent="1"/>
    </xf>
    <xf numFmtId="38" fontId="12" fillId="0" borderId="90"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4" fillId="63" borderId="72" applyNumberFormat="0" applyAlignment="0" applyProtection="0"/>
    <xf numFmtId="0" fontId="5" fillId="0" borderId="0"/>
    <xf numFmtId="0" fontId="5" fillId="56" borderId="92" applyNumberFormat="0" applyProtection="0">
      <alignment horizontal="left" vertical="top" indent="1"/>
    </xf>
    <xf numFmtId="4" fontId="30" fillId="38" borderId="92" applyNumberFormat="0" applyProtection="0">
      <alignment horizontal="left" vertical="center" indent="1"/>
    </xf>
    <xf numFmtId="0" fontId="5" fillId="51" borderId="92" applyNumberFormat="0" applyProtection="0">
      <alignment horizontal="left" vertical="top" indent="1"/>
    </xf>
    <xf numFmtId="0" fontId="5" fillId="55" borderId="92" applyNumberFormat="0" applyProtection="0">
      <alignment horizontal="left" vertical="center" indent="1"/>
    </xf>
    <xf numFmtId="0" fontId="5" fillId="56" borderId="92" applyNumberFormat="0" applyProtection="0">
      <alignment horizontal="left" vertical="center" indent="1"/>
    </xf>
    <xf numFmtId="0" fontId="5" fillId="0" borderId="0"/>
    <xf numFmtId="0" fontId="54" fillId="63" borderId="72" applyNumberFormat="0" applyAlignment="0" applyProtection="0"/>
    <xf numFmtId="38" fontId="12" fillId="0" borderId="88" applyFill="0" applyBorder="0" applyAlignment="0" applyProtection="0">
      <protection locked="0"/>
    </xf>
    <xf numFmtId="4" fontId="12" fillId="48" borderId="92" applyNumberFormat="0" applyProtection="0">
      <alignment horizontal="right" vertical="center"/>
    </xf>
    <xf numFmtId="180" fontId="5" fillId="0" borderId="85">
      <alignment horizontal="justify" vertical="top" wrapText="1"/>
    </xf>
    <xf numFmtId="38" fontId="12" fillId="0" borderId="88" applyFill="0" applyBorder="0" applyAlignment="0" applyProtection="0">
      <protection locked="0"/>
    </xf>
    <xf numFmtId="0" fontId="40" fillId="71" borderId="74" applyNumberFormat="0" applyFont="0" applyAlignment="0" applyProtection="0"/>
    <xf numFmtId="0" fontId="5" fillId="39"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center" indent="1"/>
    </xf>
    <xf numFmtId="0" fontId="54" fillId="63" borderId="72" applyNumberFormat="0" applyAlignment="0" applyProtection="0"/>
    <xf numFmtId="38" fontId="12" fillId="0" borderId="93"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center" indent="1"/>
    </xf>
    <xf numFmtId="0" fontId="54" fillId="63" borderId="72" applyNumberFormat="0" applyAlignment="0" applyProtection="0"/>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90" applyFill="0" applyBorder="0" applyAlignment="0" applyProtection="0">
      <protection locked="0"/>
    </xf>
    <xf numFmtId="0" fontId="5" fillId="56" borderId="92" applyNumberFormat="0" applyProtection="0">
      <alignment horizontal="left" vertical="top" indent="1"/>
    </xf>
    <xf numFmtId="0" fontId="5" fillId="55" borderId="92" applyNumberFormat="0" applyProtection="0">
      <alignment horizontal="left" vertical="center" indent="1"/>
    </xf>
    <xf numFmtId="38" fontId="12" fillId="0" borderId="88"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38" fontId="12" fillId="0" borderId="93"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88"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0" fontId="54" fillId="63" borderId="72" applyNumberFormat="0" applyAlignment="0" applyProtection="0"/>
    <xf numFmtId="0" fontId="54" fillId="63" borderId="72" applyNumberFormat="0" applyAlignment="0" applyProtection="0"/>
    <xf numFmtId="4" fontId="12" fillId="42" borderId="92" applyNumberFormat="0" applyProtection="0">
      <alignment horizontal="right" vertical="center"/>
    </xf>
    <xf numFmtId="0" fontId="5" fillId="56" borderId="92" applyNumberFormat="0" applyProtection="0">
      <alignment horizontal="left" vertical="center" indent="1"/>
    </xf>
    <xf numFmtId="0" fontId="5" fillId="39"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top" indent="1"/>
    </xf>
    <xf numFmtId="180" fontId="5" fillId="0" borderId="85">
      <alignment horizontal="justify" vertical="top" wrapTex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0" fontId="54" fillId="63" borderId="72" applyNumberFormat="0" applyAlignment="0" applyProtection="0"/>
    <xf numFmtId="38" fontId="12" fillId="0" borderId="88" applyFill="0" applyBorder="0" applyAlignment="0" applyProtection="0">
      <protection locked="0"/>
    </xf>
    <xf numFmtId="0" fontId="5" fillId="55" borderId="92" applyNumberFormat="0" applyProtection="0">
      <alignment horizontal="left" vertical="top" indent="1"/>
    </xf>
    <xf numFmtId="38" fontId="12" fillId="0" borderId="90" applyFill="0" applyBorder="0" applyAlignment="0" applyProtection="0">
      <protection locked="0"/>
    </xf>
    <xf numFmtId="4" fontId="12" fillId="0" borderId="70" applyNumberFormat="0" applyProtection="0">
      <alignment horizontal="right" vertical="center"/>
    </xf>
    <xf numFmtId="0" fontId="5" fillId="56" borderId="92" applyNumberFormat="0" applyProtection="0">
      <alignment horizontal="left" vertical="top" indent="1"/>
    </xf>
    <xf numFmtId="38" fontId="12" fillId="0" borderId="88" applyFill="0" applyBorder="0" applyAlignment="0" applyProtection="0">
      <protection locked="0"/>
    </xf>
    <xf numFmtId="4" fontId="30" fillId="38" borderId="92" applyNumberFormat="0" applyProtection="0">
      <alignment horizontal="left" vertical="center" indent="1"/>
    </xf>
    <xf numFmtId="4" fontId="30" fillId="39" borderId="70" applyNumberFormat="0" applyProtection="0"/>
    <xf numFmtId="0" fontId="54" fillId="63" borderId="72" applyNumberFormat="0" applyAlignment="0" applyProtection="0"/>
    <xf numFmtId="4" fontId="30" fillId="38" borderId="70"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0" fontId="5" fillId="56" borderId="92" applyNumberFormat="0" applyProtection="0">
      <alignment horizontal="left" vertical="top" indent="1"/>
    </xf>
    <xf numFmtId="38" fontId="12" fillId="0" borderId="88" applyFill="0" applyBorder="0" applyAlignment="0" applyProtection="0">
      <protection locked="0"/>
    </xf>
    <xf numFmtId="0" fontId="5" fillId="39" borderId="92" applyNumberFormat="0" applyProtection="0">
      <alignment horizontal="left" vertical="top" indent="1"/>
    </xf>
    <xf numFmtId="38" fontId="12" fillId="0" borderId="90"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top" indent="1"/>
    </xf>
    <xf numFmtId="38" fontId="12" fillId="0" borderId="93" applyFill="0" applyBorder="0" applyAlignment="0" applyProtection="0">
      <protection locked="0"/>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92"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0" fontId="12" fillId="39" borderId="70" applyNumberFormat="0" applyProtection="0">
      <alignment horizontal="left" vertical="top"/>
    </xf>
    <xf numFmtId="38" fontId="12" fillId="0" borderId="90" applyFill="0" applyBorder="0" applyAlignment="0" applyProtection="0">
      <protection locked="0"/>
    </xf>
    <xf numFmtId="0" fontId="5" fillId="39" borderId="92" applyNumberFormat="0" applyProtection="0">
      <alignment horizontal="left" vertical="top"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39" borderId="92" applyNumberFormat="0" applyProtection="0">
      <alignment horizontal="left" vertical="center" indent="1"/>
    </xf>
    <xf numFmtId="10" fontId="6" fillId="36" borderId="26" applyNumberFormat="0" applyBorder="0" applyAlignment="0" applyProtection="0"/>
    <xf numFmtId="0" fontId="5" fillId="56"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70" applyNumberFormat="0" applyProtection="0">
      <alignment horizontal="left" vertical="center" indent="1"/>
    </xf>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92"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55" borderId="92" applyNumberFormat="0" applyProtection="0">
      <alignment horizontal="left" vertical="top"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34" borderId="86" applyNumberFormat="0" applyProtection="0">
      <alignment horizontal="righ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39" borderId="92" applyNumberFormat="0" applyProtection="0">
      <alignment horizontal="left" vertical="top" indent="1"/>
    </xf>
    <xf numFmtId="10" fontId="6" fillId="36" borderId="26" applyNumberFormat="0" applyBorder="0" applyAlignment="0" applyProtection="0"/>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0" fontId="43" fillId="69" borderId="72" applyNumberFormat="0" applyAlignment="0" applyProtection="0"/>
    <xf numFmtId="0" fontId="40" fillId="71" borderId="74" applyNumberFormat="0" applyFont="0" applyAlignment="0" applyProtection="0"/>
    <xf numFmtId="0" fontId="106" fillId="0" borderId="73"/>
    <xf numFmtId="0" fontId="54" fillId="63" borderId="72" applyNumberFormat="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07" fillId="79" borderId="73"/>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106" fillId="0" borderId="73"/>
    <xf numFmtId="0" fontId="76" fillId="0" borderId="76" applyNumberFormat="0" applyFill="0" applyAlignment="0" applyProtection="0"/>
    <xf numFmtId="0" fontId="76" fillId="0" borderId="76" applyNumberFormat="0" applyFill="0" applyAlignment="0" applyProtection="0"/>
    <xf numFmtId="0" fontId="107" fillId="0" borderId="73"/>
    <xf numFmtId="0" fontId="43" fillId="69" borderId="72" applyNumberFormat="0" applyAlignment="0" applyProtection="0"/>
    <xf numFmtId="10" fontId="6" fillId="36" borderId="71" applyNumberFormat="0" applyBorder="0" applyAlignment="0" applyProtection="0"/>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4" fontId="12" fillId="0" borderId="70"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4" fontId="12" fillId="36" borderId="92" applyNumberFormat="0" applyProtection="0">
      <alignment vertical="center"/>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4" fillId="63" borderId="72" applyNumberFormat="0" applyAlignment="0" applyProtection="0"/>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180" fontId="5" fillId="0" borderId="85">
      <alignment horizontal="justify" vertical="top" wrapText="1"/>
    </xf>
    <xf numFmtId="0" fontId="58" fillId="69" borderId="75" applyNumberFormat="0" applyAlignment="0" applyProtection="0"/>
    <xf numFmtId="0" fontId="58" fillId="69" borderId="75" applyNumberFormat="0" applyAlignment="0" applyProtection="0"/>
    <xf numFmtId="0" fontId="76" fillId="0" borderId="76" applyNumberFormat="0" applyFill="0" applyAlignment="0" applyProtection="0"/>
    <xf numFmtId="0" fontId="58" fillId="69" borderId="75" applyNumberFormat="0" applyAlignment="0" applyProtection="0"/>
    <xf numFmtId="180" fontId="5" fillId="0" borderId="85">
      <alignment horizontal="justify" vertical="top" wrapText="1"/>
    </xf>
    <xf numFmtId="0" fontId="43" fillId="69" borderId="72" applyNumberFormat="0" applyAlignment="0" applyProtection="0"/>
    <xf numFmtId="0" fontId="76" fillId="0" borderId="76" applyNumberFormat="0" applyFill="0" applyAlignment="0" applyProtection="0"/>
    <xf numFmtId="0" fontId="76" fillId="0" borderId="76" applyNumberFormat="0" applyFill="0" applyAlignment="0" applyProtection="0"/>
    <xf numFmtId="180" fontId="5" fillId="0" borderId="85">
      <alignment horizontal="justify" vertical="top" wrapText="1"/>
    </xf>
    <xf numFmtId="0" fontId="54" fillId="63" borderId="72" applyNumberFormat="0" applyAlignment="0" applyProtection="0"/>
    <xf numFmtId="0" fontId="58" fillId="69" borderId="75" applyNumberFormat="0" applyAlignment="0" applyProtection="0"/>
    <xf numFmtId="0" fontId="54" fillId="63" borderId="72" applyNumberFormat="0" applyAlignment="0" applyProtection="0"/>
    <xf numFmtId="0" fontId="76" fillId="0" borderId="76" applyNumberFormat="0" applyFill="0" applyAlignment="0" applyProtection="0"/>
    <xf numFmtId="0" fontId="40" fillId="71" borderId="74" applyNumberFormat="0" applyFont="0" applyAlignment="0" applyProtection="0"/>
    <xf numFmtId="180" fontId="5" fillId="0" borderId="85">
      <alignment horizontal="justify" vertical="top" wrapText="1"/>
    </xf>
    <xf numFmtId="0" fontId="40" fillId="71" borderId="74" applyNumberFormat="0" applyFont="0" applyAlignment="0" applyProtection="0"/>
    <xf numFmtId="0" fontId="76" fillId="0" borderId="76" applyNumberFormat="0" applyFill="0" applyAlignment="0" applyProtection="0"/>
    <xf numFmtId="180" fontId="5" fillId="0" borderId="85">
      <alignment horizontal="justify" vertical="top" wrapText="1"/>
    </xf>
    <xf numFmtId="0" fontId="43" fillId="69" borderId="72" applyNumberFormat="0" applyAlignment="0" applyProtection="0"/>
    <xf numFmtId="0" fontId="54" fillId="63" borderId="72" applyNumberFormat="0" applyAlignment="0" applyProtection="0"/>
    <xf numFmtId="0" fontId="43" fillId="69" borderId="72" applyNumberFormat="0" applyAlignment="0" applyProtection="0"/>
    <xf numFmtId="0" fontId="54" fillId="63" borderId="72" applyNumberFormat="0" applyAlignment="0" applyProtection="0"/>
    <xf numFmtId="0" fontId="43" fillId="69" borderId="72" applyNumberFormat="0" applyAlignment="0" applyProtection="0"/>
    <xf numFmtId="0" fontId="43" fillId="69" borderId="72" applyNumberFormat="0" applyAlignment="0" applyProtection="0"/>
    <xf numFmtId="0" fontId="76" fillId="0" borderId="76" applyNumberFormat="0" applyFill="0" applyAlignment="0" applyProtection="0"/>
    <xf numFmtId="0" fontId="40" fillId="71" borderId="74" applyNumberFormat="0" applyFont="0" applyAlignment="0" applyProtection="0"/>
    <xf numFmtId="0" fontId="76" fillId="0" borderId="76" applyNumberFormat="0" applyFill="0" applyAlignment="0" applyProtection="0"/>
    <xf numFmtId="180" fontId="5" fillId="0" borderId="85">
      <alignment horizontal="justify" vertical="top" wrapText="1"/>
    </xf>
    <xf numFmtId="0" fontId="43" fillId="69" borderId="72" applyNumberFormat="0" applyAlignment="0" applyProtection="0"/>
    <xf numFmtId="0" fontId="40" fillId="71" borderId="74" applyNumberFormat="0" applyFont="0" applyAlignment="0" applyProtection="0"/>
    <xf numFmtId="0" fontId="43" fillId="69" borderId="72" applyNumberFormat="0" applyAlignment="0" applyProtection="0"/>
    <xf numFmtId="0" fontId="76" fillId="0" borderId="76" applyNumberFormat="0" applyFill="0" applyAlignment="0" applyProtection="0"/>
    <xf numFmtId="0" fontId="58" fillId="69" borderId="75" applyNumberFormat="0" applyAlignment="0" applyProtection="0"/>
    <xf numFmtId="180" fontId="5" fillId="0" borderId="85">
      <alignment horizontal="justify" vertical="top" wrapText="1"/>
    </xf>
    <xf numFmtId="0" fontId="40" fillId="71" borderId="74" applyNumberFormat="0" applyFont="0" applyAlignment="0" applyProtection="0"/>
    <xf numFmtId="0" fontId="43" fillId="69" borderId="72" applyNumberFormat="0" applyAlignment="0" applyProtection="0"/>
    <xf numFmtId="180" fontId="5" fillId="0" borderId="85">
      <alignment horizontal="justify" vertical="top" wrapText="1"/>
    </xf>
    <xf numFmtId="0" fontId="54" fillId="63" borderId="72" applyNumberFormat="0" applyAlignment="0" applyProtection="0"/>
    <xf numFmtId="0" fontId="40" fillId="71" borderId="74" applyNumberFormat="0" applyFont="0" applyAlignment="0" applyProtection="0"/>
    <xf numFmtId="0" fontId="76" fillId="0" borderId="76" applyNumberFormat="0" applyFill="0" applyAlignment="0" applyProtection="0"/>
    <xf numFmtId="0" fontId="54" fillId="63" borderId="72" applyNumberFormat="0" applyAlignment="0" applyProtection="0"/>
    <xf numFmtId="0" fontId="76" fillId="0" borderId="76" applyNumberFormat="0" applyFill="0" applyAlignment="0" applyProtection="0"/>
    <xf numFmtId="0" fontId="58" fillId="69" borderId="75" applyNumberFormat="0" applyAlignment="0" applyProtection="0"/>
    <xf numFmtId="0" fontId="58" fillId="69" borderId="75" applyNumberFormat="0" applyAlignment="0" applyProtection="0"/>
    <xf numFmtId="0" fontId="76" fillId="0" borderId="76" applyNumberFormat="0" applyFill="0" applyAlignment="0" applyProtection="0"/>
    <xf numFmtId="0" fontId="76" fillId="0" borderId="76" applyNumberFormat="0" applyFill="0" applyAlignment="0" applyProtection="0"/>
    <xf numFmtId="0" fontId="40" fillId="71" borderId="74" applyNumberFormat="0" applyFont="0" applyAlignment="0" applyProtection="0"/>
    <xf numFmtId="0" fontId="54" fillId="63" borderId="72" applyNumberFormat="0" applyAlignment="0" applyProtection="0"/>
    <xf numFmtId="180" fontId="5" fillId="0" borderId="85">
      <alignment horizontal="justify" vertical="top" wrapText="1"/>
    </xf>
    <xf numFmtId="0" fontId="40" fillId="71" borderId="74" applyNumberFormat="0" applyFont="0" applyAlignment="0" applyProtection="0"/>
    <xf numFmtId="0" fontId="58" fillId="69" borderId="75" applyNumberFormat="0" applyAlignment="0" applyProtection="0"/>
    <xf numFmtId="0" fontId="43" fillId="69" borderId="72" applyNumberFormat="0" applyAlignment="0" applyProtection="0"/>
    <xf numFmtId="0" fontId="54" fillId="63" borderId="72" applyNumberFormat="0" applyAlignment="0" applyProtection="0"/>
    <xf numFmtId="0" fontId="58" fillId="69" borderId="75" applyNumberFormat="0" applyAlignment="0" applyProtection="0"/>
    <xf numFmtId="0" fontId="76" fillId="0" borderId="76" applyNumberFormat="0" applyFill="0" applyAlignment="0" applyProtection="0"/>
    <xf numFmtId="0" fontId="54" fillId="63" borderId="72" applyNumberFormat="0" applyAlignment="0" applyProtection="0"/>
    <xf numFmtId="0" fontId="76" fillId="0" borderId="76" applyNumberFormat="0" applyFill="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0" fontId="12" fillId="39" borderId="70" applyNumberFormat="0" applyProtection="0">
      <alignment horizontal="left" vertical="top"/>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30" fillId="39" borderId="70" applyNumberForma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0" fontId="12" fillId="39" borderId="70" applyNumberFormat="0" applyProtection="0">
      <alignment horizontal="left" vertical="top"/>
    </xf>
    <xf numFmtId="4" fontId="30" fillId="38"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righ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4" fontId="12" fillId="34"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12" fillId="0" borderId="70" applyNumberFormat="0" applyProtection="0">
      <alignment horizontal="right" vertical="center"/>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righ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6" borderId="92" applyNumberFormat="0" applyProtection="0">
      <alignment horizontal="left" vertical="center" indent="1"/>
    </xf>
    <xf numFmtId="0" fontId="5" fillId="55" borderId="92" applyNumberFormat="0" applyProtection="0">
      <alignment horizontal="left" vertical="top" indent="1"/>
    </xf>
    <xf numFmtId="0" fontId="5" fillId="39" borderId="92" applyNumberFormat="0" applyProtection="0">
      <alignment horizontal="left" vertical="top" indent="1"/>
    </xf>
    <xf numFmtId="0" fontId="5" fillId="56" borderId="92" applyNumberFormat="0" applyProtection="0">
      <alignment horizontal="left" vertical="top" indent="1"/>
    </xf>
    <xf numFmtId="0" fontId="5" fillId="55" borderId="92" applyNumberFormat="0" applyProtection="0">
      <alignment horizontal="left" vertical="top" indent="1"/>
    </xf>
    <xf numFmtId="10" fontId="6" fillId="36" borderId="71" applyNumberFormat="0" applyBorder="0" applyAlignment="0" applyProtection="0"/>
    <xf numFmtId="38" fontId="12" fillId="0" borderId="93" applyFill="0" applyBorder="0" applyAlignment="0" applyProtection="0">
      <protection locked="0"/>
    </xf>
    <xf numFmtId="4" fontId="30" fillId="39" borderId="92" applyNumberFormat="0" applyProtection="0"/>
    <xf numFmtId="4" fontId="30" fillId="38" borderId="92" applyNumberFormat="0" applyProtection="0">
      <alignment horizontal="left" vertical="center" indent="1"/>
    </xf>
    <xf numFmtId="4" fontId="12" fillId="34" borderId="94" applyNumberFormat="0" applyProtection="0">
      <alignment horizontal="right" vertical="center"/>
    </xf>
    <xf numFmtId="0" fontId="12" fillId="39" borderId="92" applyNumberFormat="0" applyProtection="0">
      <alignment horizontal="left" vertical="top"/>
    </xf>
    <xf numFmtId="0" fontId="110" fillId="80" borderId="87"/>
    <xf numFmtId="4" fontId="37" fillId="50" borderId="92" applyNumberFormat="0" applyProtection="0">
      <alignment horizontal="right" vertical="center"/>
    </xf>
    <xf numFmtId="4" fontId="37" fillId="50" borderId="92" applyNumberFormat="0" applyProtection="0">
      <alignment horizontal="right" vertical="center"/>
    </xf>
    <xf numFmtId="38" fontId="12" fillId="0" borderId="93" applyFill="0" applyBorder="0" applyAlignment="0" applyProtection="0">
      <protection locked="0"/>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34" borderId="86" applyNumberFormat="0" applyProtection="0">
      <alignment horizontal="right" vertical="center"/>
    </xf>
    <xf numFmtId="4" fontId="12" fillId="43" borderId="92" applyNumberFormat="0" applyProtection="0">
      <alignment horizontal="right" vertical="center"/>
    </xf>
    <xf numFmtId="38" fontId="12" fillId="0" borderId="88" applyFill="0" applyBorder="0" applyAlignment="0" applyProtection="0">
      <protection locked="0"/>
    </xf>
    <xf numFmtId="0" fontId="5" fillId="55"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4" fontId="37" fillId="50" borderId="92" applyNumberFormat="0" applyProtection="0">
      <alignment horizontal="righ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7" fillId="0" borderId="0"/>
    <xf numFmtId="0" fontId="78" fillId="0" borderId="0"/>
    <xf numFmtId="0" fontId="78" fillId="0" borderId="0"/>
    <xf numFmtId="43" fontId="78" fillId="0" borderId="0" applyFont="0" applyFill="0" applyBorder="0" applyAlignment="0" applyProtection="0"/>
    <xf numFmtId="0" fontId="134" fillId="0" borderId="17" applyNumberFormat="0" applyFill="0" applyAlignment="0" applyProtection="0"/>
    <xf numFmtId="0" fontId="135" fillId="0" borderId="18" applyNumberFormat="0" applyFill="0" applyAlignment="0" applyProtection="0"/>
    <xf numFmtId="0" fontId="136" fillId="0" borderId="19" applyNumberFormat="0" applyFill="0" applyAlignment="0" applyProtection="0"/>
    <xf numFmtId="0" fontId="136" fillId="0" borderId="0" applyNumberFormat="0" applyFill="0" applyBorder="0" applyAlignment="0" applyProtection="0"/>
    <xf numFmtId="0" fontId="137" fillId="3" borderId="0" applyNumberFormat="0" applyBorder="0" applyAlignment="0" applyProtection="0"/>
    <xf numFmtId="0" fontId="138" fillId="4" borderId="0" applyNumberFormat="0" applyBorder="0" applyAlignment="0" applyProtection="0"/>
    <xf numFmtId="0" fontId="139" fillId="5" borderId="0" applyNumberFormat="0" applyBorder="0" applyAlignment="0" applyProtection="0"/>
    <xf numFmtId="0" fontId="140" fillId="6" borderId="20" applyNumberFormat="0" applyAlignment="0" applyProtection="0"/>
    <xf numFmtId="0" fontId="141" fillId="7" borderId="21" applyNumberFormat="0" applyAlignment="0" applyProtection="0"/>
    <xf numFmtId="0" fontId="142" fillId="7" borderId="20" applyNumberFormat="0" applyAlignment="0" applyProtection="0"/>
    <xf numFmtId="0" fontId="143" fillId="0" borderId="22" applyNumberFormat="0" applyFill="0" applyAlignment="0" applyProtection="0"/>
    <xf numFmtId="0" fontId="144" fillId="8" borderId="23" applyNumberFormat="0" applyAlignment="0" applyProtection="0"/>
    <xf numFmtId="0" fontId="145" fillId="0" borderId="0" applyNumberFormat="0" applyFill="0" applyBorder="0" applyAlignment="0" applyProtection="0"/>
    <xf numFmtId="0" fontId="78" fillId="9" borderId="24" applyNumberFormat="0" applyFont="0" applyAlignment="0" applyProtection="0"/>
    <xf numFmtId="0" fontId="146" fillId="0" borderId="0" applyNumberFormat="0" applyFill="0" applyBorder="0" applyAlignment="0" applyProtection="0"/>
    <xf numFmtId="0" fontId="147" fillId="0" borderId="25" applyNumberFormat="0" applyFill="0" applyAlignment="0" applyProtection="0"/>
    <xf numFmtId="0" fontId="148" fillId="10" borderId="0" applyNumberFormat="0" applyBorder="0" applyAlignment="0" applyProtection="0"/>
    <xf numFmtId="0" fontId="78" fillId="11" borderId="0" applyNumberFormat="0" applyBorder="0" applyAlignment="0" applyProtection="0"/>
    <xf numFmtId="0" fontId="78" fillId="12" borderId="0" applyNumberFormat="0" applyBorder="0" applyAlignment="0" applyProtection="0"/>
    <xf numFmtId="0" fontId="148" fillId="13" borderId="0" applyNumberFormat="0" applyBorder="0" applyAlignment="0" applyProtection="0"/>
    <xf numFmtId="0" fontId="14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148" fillId="17" borderId="0" applyNumberFormat="0" applyBorder="0" applyAlignment="0" applyProtection="0"/>
    <xf numFmtId="0" fontId="148" fillId="18"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148" fillId="21" borderId="0" applyNumberFormat="0" applyBorder="0" applyAlignment="0" applyProtection="0"/>
    <xf numFmtId="0" fontId="148" fillId="22"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48" fillId="25" borderId="0" applyNumberFormat="0" applyBorder="0" applyAlignment="0" applyProtection="0"/>
    <xf numFmtId="0" fontId="148" fillId="26"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148" fillId="29" borderId="0" applyNumberFormat="0" applyBorder="0" applyAlignment="0" applyProtection="0"/>
    <xf numFmtId="0" fontId="148" fillId="30"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148" fillId="33" borderId="0" applyNumberFormat="0" applyBorder="0" applyAlignment="0" applyProtection="0"/>
    <xf numFmtId="0" fontId="4" fillId="0" borderId="0"/>
    <xf numFmtId="9" fontId="78" fillId="0" borderId="0" applyFont="0" applyFill="0" applyBorder="0" applyAlignment="0" applyProtection="0"/>
    <xf numFmtId="0" fontId="78" fillId="0" borderId="0"/>
    <xf numFmtId="43" fontId="78" fillId="0" borderId="0" applyFont="0" applyFill="0" applyBorder="0" applyAlignment="0" applyProtection="0"/>
    <xf numFmtId="0" fontId="140" fillId="6" borderId="20" applyNumberFormat="0" applyAlignment="0" applyProtection="0"/>
    <xf numFmtId="0" fontId="4" fillId="0" borderId="0"/>
    <xf numFmtId="0" fontId="4" fillId="0" borderId="0"/>
    <xf numFmtId="9" fontId="78" fillId="0" borderId="0" applyFont="0" applyFill="0" applyBorder="0" applyAlignment="0" applyProtection="0"/>
    <xf numFmtId="0" fontId="78" fillId="0" borderId="0"/>
    <xf numFmtId="43" fontId="78" fillId="0" borderId="0" applyFont="0" applyFill="0" applyBorder="0" applyAlignment="0" applyProtection="0"/>
    <xf numFmtId="0" fontId="140" fillId="6" borderId="20" applyNumberFormat="0" applyAlignment="0" applyProtection="0"/>
    <xf numFmtId="9" fontId="78" fillId="0" borderId="0" applyFont="0" applyFill="0" applyBorder="0" applyAlignment="0" applyProtection="0"/>
    <xf numFmtId="0" fontId="3" fillId="0" borderId="0"/>
    <xf numFmtId="43" fontId="4" fillId="0" borderId="0" applyFont="0" applyFill="0" applyBorder="0" applyAlignment="0" applyProtection="0"/>
    <xf numFmtId="0" fontId="63" fillId="0" borderId="17" applyNumberFormat="0" applyFill="0" applyAlignment="0" applyProtection="0"/>
    <xf numFmtId="0" fontId="64" fillId="0" borderId="18" applyNumberFormat="0" applyFill="0" applyAlignment="0" applyProtection="0"/>
    <xf numFmtId="0" fontId="65" fillId="0" borderId="19" applyNumberFormat="0" applyFill="0" applyAlignment="0" applyProtection="0"/>
    <xf numFmtId="0" fontId="65" fillId="0" borderId="0" applyNumberFormat="0" applyFill="0" applyBorder="0" applyAlignment="0" applyProtection="0"/>
    <xf numFmtId="0" fontId="66" fillId="3" borderId="0" applyNumberFormat="0" applyBorder="0" applyAlignment="0" applyProtection="0"/>
    <xf numFmtId="0" fontId="67" fillId="4" borderId="0" applyNumberFormat="0" applyBorder="0" applyAlignment="0" applyProtection="0"/>
    <xf numFmtId="0" fontId="68" fillId="5" borderId="0" applyNumberFormat="0" applyBorder="0" applyAlignment="0" applyProtection="0"/>
    <xf numFmtId="0" fontId="69" fillId="6" borderId="20" applyNumberFormat="0" applyAlignment="0" applyProtection="0"/>
    <xf numFmtId="0" fontId="70" fillId="7" borderId="21" applyNumberFormat="0" applyAlignment="0" applyProtection="0"/>
    <xf numFmtId="0" fontId="71" fillId="7" borderId="20" applyNumberFormat="0" applyAlignment="0" applyProtection="0"/>
    <xf numFmtId="0" fontId="72" fillId="0" borderId="22" applyNumberFormat="0" applyFill="0" applyAlignment="0" applyProtection="0"/>
    <xf numFmtId="43" fontId="7" fillId="0" borderId="0" applyFont="0" applyFill="0" applyBorder="0" applyAlignment="0" applyProtection="0"/>
    <xf numFmtId="0" fontId="4" fillId="9" borderId="24" applyNumberFormat="0" applyFont="0" applyAlignment="0" applyProtection="0"/>
    <xf numFmtId="0" fontId="76" fillId="0" borderId="25" applyNumberFormat="0" applyFill="0" applyAlignment="0" applyProtection="0"/>
    <xf numFmtId="0" fontId="77"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4" fillId="15"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7" fillId="25" borderId="0" applyNumberFormat="0" applyBorder="0" applyAlignment="0" applyProtection="0"/>
    <xf numFmtId="3" fontId="85" fillId="0" borderId="0" applyFont="0" applyFill="0" applyBorder="0" applyAlignment="0" applyProtection="0"/>
    <xf numFmtId="0" fontId="4"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7" fillId="33" borderId="0" applyNumberFormat="0" applyBorder="0" applyAlignment="0" applyProtection="0"/>
    <xf numFmtId="9" fontId="4" fillId="0" borderId="0" applyFont="0" applyFill="0" applyBorder="0" applyAlignment="0" applyProtection="0"/>
    <xf numFmtId="9" fontId="7"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51" borderId="92" applyNumberFormat="0" applyProtection="0">
      <alignment horizontal="left" vertical="top" indent="1"/>
    </xf>
    <xf numFmtId="0" fontId="12" fillId="36" borderId="92" applyNumberFormat="0" applyProtection="0">
      <alignment horizontal="left" vertical="top" indent="1"/>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4" fontId="30" fillId="39" borderId="92" applyNumberFormat="0" applyProtection="0"/>
    <xf numFmtId="38" fontId="12" fillId="0" borderId="93" applyFill="0" applyBorder="0" applyAlignment="0" applyProtection="0">
      <protection locked="0"/>
    </xf>
    <xf numFmtId="38" fontId="12" fillId="0" borderId="93" applyFill="0" applyBorder="0" applyAlignment="0" applyProtection="0">
      <protection locked="0"/>
    </xf>
    <xf numFmtId="0" fontId="110" fillId="80" borderId="91"/>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top" indent="1"/>
    </xf>
    <xf numFmtId="0" fontId="5" fillId="55" borderId="92" applyNumberFormat="0" applyProtection="0">
      <alignment horizontal="left" vertical="top" indent="1"/>
    </xf>
    <xf numFmtId="4" fontId="30" fillId="39" borderId="48" applyNumberFormat="0" applyProtection="0">
      <alignment vertical="center"/>
    </xf>
    <xf numFmtId="0" fontId="5" fillId="51"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6" borderId="92" applyNumberFormat="0" applyProtection="0">
      <alignment horizontal="left" vertical="top" indent="1"/>
    </xf>
    <xf numFmtId="0" fontId="5" fillId="51" borderId="92" applyNumberFormat="0" applyProtection="0">
      <alignment horizontal="left" vertical="top" indent="1"/>
    </xf>
    <xf numFmtId="38" fontId="12" fillId="0" borderId="93" applyFill="0" applyBorder="0" applyAlignment="0" applyProtection="0">
      <protection locked="0"/>
    </xf>
    <xf numFmtId="4" fontId="37" fillId="50" borderId="92" applyNumberFormat="0" applyProtection="0">
      <alignment horizontal="right" vertical="center"/>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5" borderId="92" applyNumberFormat="0" applyProtection="0">
      <alignment horizontal="left" vertical="center" indent="1"/>
    </xf>
    <xf numFmtId="0" fontId="5" fillId="39" borderId="92" applyNumberFormat="0" applyProtection="0">
      <alignment horizontal="left" vertical="top" indent="1"/>
    </xf>
    <xf numFmtId="0" fontId="5" fillId="56" borderId="92" applyNumberFormat="0" applyProtection="0">
      <alignment horizontal="left" vertical="center" indent="1"/>
    </xf>
    <xf numFmtId="0" fontId="12" fillId="39" borderId="92" applyNumberFormat="0" applyProtection="0">
      <alignment horizontal="center" vertical="top"/>
    </xf>
    <xf numFmtId="38" fontId="12" fillId="0" borderId="93" applyFill="0" applyBorder="0" applyAlignment="0" applyProtection="0">
      <protection locked="0"/>
    </xf>
    <xf numFmtId="38" fontId="12" fillId="0" borderId="93" applyFill="0" applyBorder="0" applyAlignment="0" applyProtection="0">
      <protection locked="0"/>
    </xf>
    <xf numFmtId="0" fontId="5" fillId="56"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0" fontId="5" fillId="56" borderId="92" applyNumberFormat="0" applyProtection="0">
      <alignment horizontal="left" vertical="center" indent="1"/>
    </xf>
    <xf numFmtId="0" fontId="5" fillId="51" borderId="92" applyNumberFormat="0" applyProtection="0">
      <alignment horizontal="left" vertical="center" indent="1"/>
    </xf>
    <xf numFmtId="0" fontId="5" fillId="55" borderId="92" applyNumberFormat="0" applyProtection="0">
      <alignment horizontal="left" vertical="center" indent="1"/>
    </xf>
    <xf numFmtId="0" fontId="5" fillId="56" borderId="92" applyNumberFormat="0" applyProtection="0">
      <alignment horizontal="left" vertical="center" indent="1"/>
    </xf>
    <xf numFmtId="4" fontId="12" fillId="0" borderId="92" applyNumberFormat="0" applyProtection="0">
      <alignment horizontal="right" vertical="center"/>
    </xf>
    <xf numFmtId="4" fontId="37" fillId="50" borderId="92" applyNumberFormat="0" applyProtection="0">
      <alignment horizontal="right" vertical="center"/>
    </xf>
    <xf numFmtId="0" fontId="5" fillId="51" borderId="92" applyNumberFormat="0" applyProtection="0">
      <alignment horizontal="left" vertical="top" indent="1"/>
    </xf>
    <xf numFmtId="38" fontId="12" fillId="0" borderId="93" applyFill="0" applyBorder="0" applyAlignment="0" applyProtection="0">
      <protection locked="0"/>
    </xf>
    <xf numFmtId="0" fontId="5" fillId="51" borderId="92" applyNumberFormat="0" applyProtection="0">
      <alignment horizontal="left" vertical="top" indent="1"/>
    </xf>
    <xf numFmtId="4" fontId="12" fillId="0"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center" indent="1"/>
    </xf>
    <xf numFmtId="0" fontId="5" fillId="55" borderId="92" applyNumberFormat="0" applyProtection="0">
      <alignment horizontal="left" vertical="center" indent="1"/>
    </xf>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93"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3"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0" fontId="7" fillId="0" borderId="0"/>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0" fontId="7" fillId="0" borderId="0"/>
    <xf numFmtId="0" fontId="7" fillId="0" borderId="0"/>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194" fontId="149" fillId="0" borderId="0" applyFill="0" applyBorder="0" applyAlignment="0"/>
    <xf numFmtId="41" fontId="5" fillId="35"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118" fillId="0" borderId="0" applyFont="0" applyFill="0" applyBorder="0" applyAlignment="0" applyProtection="0"/>
    <xf numFmtId="0" fontId="150" fillId="0" borderId="0"/>
    <xf numFmtId="195" fontId="151" fillId="0" borderId="0">
      <protection locked="0"/>
    </xf>
    <xf numFmtId="0" fontId="150" fillId="0" borderId="0"/>
    <xf numFmtId="0" fontId="152" fillId="0" borderId="0" applyNumberFormat="0" applyAlignment="0">
      <alignment horizontal="left"/>
    </xf>
    <xf numFmtId="0" fontId="22" fillId="0" borderId="0" applyNumberFormat="0" applyAlignment="0"/>
    <xf numFmtId="0" fontId="24" fillId="0" borderId="0"/>
    <xf numFmtId="0" fontId="150" fillId="0" borderId="0"/>
    <xf numFmtId="0" fontId="24" fillId="0" borderId="0"/>
    <xf numFmtId="0" fontId="150"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6" fontId="5" fillId="0" borderId="0" applyFont="0" applyFill="0" applyBorder="0" applyAlignment="0" applyProtection="0"/>
    <xf numFmtId="0" fontId="118" fillId="0" borderId="0" applyFont="0" applyFill="0" applyBorder="0" applyAlignment="0" applyProtection="0"/>
    <xf numFmtId="171" fontId="5" fillId="0" borderId="0"/>
    <xf numFmtId="197" fontId="5" fillId="0" borderId="0" applyFont="0" applyFill="0" applyBorder="0" applyAlignment="0" applyProtection="0">
      <alignment horizontal="left" wrapText="1"/>
    </xf>
    <xf numFmtId="0" fontId="24" fillId="0" borderId="0"/>
    <xf numFmtId="0" fontId="27" fillId="0" borderId="28" applyNumberFormat="0" applyAlignment="0" applyProtection="0">
      <alignment horizontal="left"/>
    </xf>
    <xf numFmtId="0" fontId="27" fillId="0" borderId="2">
      <alignment horizontal="left"/>
    </xf>
    <xf numFmtId="38" fontId="20" fillId="0" borderId="0"/>
    <xf numFmtId="40" fontId="20" fillId="0" borderId="0"/>
    <xf numFmtId="10" fontId="6" fillId="34" borderId="71" applyNumberFormat="0" applyBorder="0" applyAlignment="0" applyProtection="0"/>
    <xf numFmtId="41" fontId="153" fillId="38" borderId="95">
      <alignment horizontal="left"/>
      <protection locked="0"/>
    </xf>
    <xf numFmtId="10" fontId="153" fillId="38" borderId="95">
      <alignment horizontal="right"/>
      <protection locked="0"/>
    </xf>
    <xf numFmtId="41" fontId="153" fillId="38" borderId="95">
      <alignment horizontal="left"/>
      <protection locked="0"/>
    </xf>
    <xf numFmtId="0" fontId="6" fillId="35" borderId="0"/>
    <xf numFmtId="3" fontId="154" fillId="0" borderId="0" applyFill="0" applyBorder="0" applyAlignment="0" applyProtection="0"/>
    <xf numFmtId="44" fontId="15" fillId="0" borderId="96" applyNumberFormat="0" applyFont="0" applyAlignment="0">
      <alignment horizontal="center"/>
    </xf>
    <xf numFmtId="44" fontId="15" fillId="0" borderId="97" applyNumberFormat="0" applyFont="0" applyAlignment="0">
      <alignment horizontal="center"/>
    </xf>
    <xf numFmtId="37" fontId="155" fillId="0" borderId="0"/>
    <xf numFmtId="198" fontId="156" fillId="0" borderId="0"/>
    <xf numFmtId="171" fontId="5" fillId="0" borderId="0">
      <alignment horizontal="left" wrapText="1"/>
    </xf>
    <xf numFmtId="178" fontId="5" fillId="0" borderId="0">
      <alignment horizontal="left" wrapText="1"/>
    </xf>
    <xf numFmtId="0" fontId="150" fillId="0" borderId="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1" fontId="5" fillId="56" borderId="95"/>
    <xf numFmtId="0" fontId="11" fillId="0" borderId="0" applyNumberFormat="0" applyFont="0" applyFill="0" applyBorder="0" applyAlignment="0" applyProtection="0">
      <alignment horizontal="left"/>
    </xf>
    <xf numFmtId="15" fontId="11" fillId="0" borderId="0" applyFont="0" applyFill="0" applyBorder="0" applyAlignment="0" applyProtection="0"/>
    <xf numFmtId="4" fontId="11" fillId="0" borderId="0" applyFont="0" applyFill="0" applyBorder="0" applyAlignment="0" applyProtection="0"/>
    <xf numFmtId="0" fontId="157" fillId="0" borderId="44">
      <alignment horizontal="center"/>
    </xf>
    <xf numFmtId="3" fontId="11" fillId="0" borderId="0" applyFont="0" applyFill="0" applyBorder="0" applyAlignment="0" applyProtection="0"/>
    <xf numFmtId="0" fontId="11" fillId="82" borderId="0" applyNumberFormat="0" applyFont="0" applyBorder="0" applyAlignment="0" applyProtection="0"/>
    <xf numFmtId="0" fontId="150" fillId="0" borderId="0"/>
    <xf numFmtId="3" fontId="158" fillId="0" borderId="0" applyFill="0" applyBorder="0" applyAlignment="0" applyProtection="0"/>
    <xf numFmtId="0" fontId="159" fillId="0" borderId="0"/>
    <xf numFmtId="3" fontId="158" fillId="0" borderId="0" applyFill="0" applyBorder="0" applyAlignment="0" applyProtection="0"/>
    <xf numFmtId="42" fontId="5" fillId="34" borderId="0"/>
    <xf numFmtId="42" fontId="5" fillId="34" borderId="3">
      <alignment vertical="center"/>
    </xf>
    <xf numFmtId="0" fontId="15" fillId="34" borderId="82" applyNumberFormat="0">
      <alignment horizontal="center" vertical="center" wrapText="1"/>
    </xf>
    <xf numFmtId="10" fontId="5" fillId="34" borderId="0"/>
    <xf numFmtId="199" fontId="5" fillId="34" borderId="0"/>
    <xf numFmtId="164" fontId="20" fillId="0" borderId="0" applyBorder="0" applyAlignment="0"/>
    <xf numFmtId="42" fontId="5" fillId="34" borderId="98">
      <alignment horizontal="left"/>
    </xf>
    <xf numFmtId="199" fontId="160" fillId="34" borderId="98">
      <alignment horizontal="left"/>
    </xf>
    <xf numFmtId="164" fontId="20" fillId="0" borderId="0" applyBorder="0" applyAlignment="0"/>
    <xf numFmtId="14" fontId="47" fillId="0" borderId="0" applyNumberFormat="0" applyFill="0" applyBorder="0" applyAlignment="0" applyProtection="0">
      <alignment horizontal="left"/>
    </xf>
    <xf numFmtId="200" fontId="5" fillId="0" borderId="0" applyFont="0" applyFill="0" applyAlignment="0">
      <alignment horizontal="right"/>
    </xf>
    <xf numFmtId="39" fontId="5" fillId="83" borderId="0"/>
    <xf numFmtId="38" fontId="6" fillId="0" borderId="99"/>
    <xf numFmtId="38" fontId="20" fillId="0" borderId="98"/>
    <xf numFmtId="39" fontId="47" fillId="80" borderId="0"/>
    <xf numFmtId="164" fontId="5" fillId="0" borderId="0">
      <alignment horizontal="left" wrapText="1"/>
    </xf>
    <xf numFmtId="165" fontId="5" fillId="0" borderId="0">
      <alignment horizontal="left" wrapText="1"/>
    </xf>
    <xf numFmtId="40" fontId="161" fillId="0" borderId="0" applyBorder="0">
      <alignment horizontal="right"/>
    </xf>
    <xf numFmtId="41" fontId="19" fillId="34" borderId="0">
      <alignment horizontal="left"/>
    </xf>
    <xf numFmtId="201" fontId="162" fillId="34" borderId="0">
      <alignment horizontal="left" vertical="center"/>
    </xf>
    <xf numFmtId="0" fontId="15" fillId="34" borderId="0">
      <alignment horizontal="left" wrapText="1"/>
    </xf>
    <xf numFmtId="0" fontId="163" fillId="0" borderId="0">
      <alignment horizontal="left" vertical="center"/>
    </xf>
    <xf numFmtId="0" fontId="150" fillId="0" borderId="100"/>
    <xf numFmtId="0" fontId="7" fillId="0" borderId="0"/>
    <xf numFmtId="43" fontId="78" fillId="0" borderId="0" applyFont="0" applyFill="0" applyBorder="0" applyAlignment="0" applyProtection="0"/>
    <xf numFmtId="9" fontId="78" fillId="0" borderId="0" applyFont="0" applyFill="0" applyBorder="0" applyAlignment="0" applyProtection="0"/>
    <xf numFmtId="0" fontId="15" fillId="0" borderId="71">
      <alignment horizontal="center" vertical="center" wrapText="1"/>
    </xf>
    <xf numFmtId="0" fontId="7" fillId="0" borderId="0"/>
    <xf numFmtId="0" fontId="7" fillId="0" borderId="0"/>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1" applyNumberFormat="0" applyProtection="0">
      <alignment horizontal="right" vertical="center"/>
    </xf>
    <xf numFmtId="4" fontId="12" fillId="34" borderId="94"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38" fontId="12" fillId="0" borderId="103" applyFill="0" applyBorder="0" applyAlignment="0" applyProtection="0">
      <protection locked="0"/>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0" fontId="12" fillId="39" borderId="92" applyNumberFormat="0" applyProtection="0">
      <alignment horizontal="left" vertical="top"/>
    </xf>
    <xf numFmtId="4" fontId="30" fillId="37" borderId="92" applyNumberFormat="0" applyProtection="0">
      <alignmen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38" fontId="12" fillId="0" borderId="106" applyFill="0" applyBorder="0" applyAlignment="0" applyProtection="0">
      <protection locked="0"/>
    </xf>
    <xf numFmtId="0" fontId="5" fillId="0" borderId="0"/>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38" fontId="12" fillId="0" borderId="106" applyFill="0" applyBorder="0" applyAlignment="0" applyProtection="0">
      <protection locked="0"/>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9" borderId="92" applyNumberFormat="0" applyProtection="0"/>
    <xf numFmtId="4" fontId="30" fillId="37" borderId="92" applyNumberFormat="0" applyProtection="0">
      <alignmen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8"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0" fontId="5" fillId="55" borderId="92" applyNumberFormat="0" applyProtection="0">
      <alignment horizontal="left" vertical="top"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4" fontId="31" fillId="38" borderId="92" applyNumberFormat="0" applyProtection="0">
      <alignment vertical="center"/>
    </xf>
    <xf numFmtId="4" fontId="30" fillId="38" borderId="92" applyNumberFormat="0" applyProtection="0">
      <alignment vertical="center"/>
    </xf>
    <xf numFmtId="0" fontId="5" fillId="56" borderId="92" applyNumberFormat="0" applyProtection="0">
      <alignment horizontal="left" vertical="top" indent="1"/>
    </xf>
    <xf numFmtId="0" fontId="30" fillId="38" borderId="92" applyNumberFormat="0" applyProtection="0">
      <alignment horizontal="left" vertical="top" indent="1"/>
    </xf>
    <xf numFmtId="0" fontId="5" fillId="56" borderId="92" applyNumberFormat="0" applyProtection="0">
      <alignment horizontal="left" vertical="top" indent="1"/>
    </xf>
    <xf numFmtId="4" fontId="12" fillId="40" borderId="92" applyNumberFormat="0" applyProtection="0">
      <alignment horizontal="right" vertical="center"/>
    </xf>
    <xf numFmtId="4" fontId="12" fillId="41" borderId="92" applyNumberFormat="0" applyProtection="0">
      <alignment horizontal="right" vertical="center"/>
    </xf>
    <xf numFmtId="4" fontId="12" fillId="42" borderId="92" applyNumberFormat="0" applyProtection="0">
      <alignment horizontal="right" vertical="center"/>
    </xf>
    <xf numFmtId="4" fontId="12" fillId="43" borderId="92" applyNumberFormat="0" applyProtection="0">
      <alignment horizontal="right" vertical="center"/>
    </xf>
    <xf numFmtId="4" fontId="12" fillId="44" borderId="92" applyNumberFormat="0" applyProtection="0">
      <alignment horizontal="right" vertical="center"/>
    </xf>
    <xf numFmtId="4" fontId="12" fillId="45" borderId="92" applyNumberFormat="0" applyProtection="0">
      <alignment horizontal="right" vertical="center"/>
    </xf>
    <xf numFmtId="4" fontId="12" fillId="46" borderId="92" applyNumberFormat="0" applyProtection="0">
      <alignment horizontal="right" vertical="center"/>
    </xf>
    <xf numFmtId="4" fontId="12" fillId="47" borderId="92" applyNumberFormat="0" applyProtection="0">
      <alignment horizontal="right" vertical="center"/>
    </xf>
    <xf numFmtId="4" fontId="12" fillId="48" borderId="92" applyNumberFormat="0" applyProtection="0">
      <alignment horizontal="right" vertical="center"/>
    </xf>
    <xf numFmtId="4" fontId="12" fillId="52" borderId="92" applyNumberFormat="0" applyProtection="0">
      <alignment horizontal="right" vertical="center"/>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36" borderId="92" applyNumberFormat="0" applyProtection="0">
      <alignment vertical="center"/>
    </xf>
    <xf numFmtId="4" fontId="35" fillId="36" borderId="92" applyNumberFormat="0" applyProtection="0">
      <alignment vertical="center"/>
    </xf>
    <xf numFmtId="4" fontId="12" fillId="36" borderId="92" applyNumberFormat="0" applyProtection="0">
      <alignment horizontal="left" vertical="center" indent="1"/>
    </xf>
    <xf numFmtId="0" fontId="12" fillId="36" borderId="92" applyNumberFormat="0" applyProtection="0">
      <alignment horizontal="left" vertical="top" indent="1"/>
    </xf>
    <xf numFmtId="4" fontId="35" fillId="50" borderId="92" applyNumberFormat="0" applyProtection="0">
      <alignment horizontal="right" vertical="center"/>
    </xf>
    <xf numFmtId="0" fontId="12" fillId="39" borderId="92" applyNumberFormat="0" applyProtection="0">
      <alignment horizontal="center" vertical="top"/>
    </xf>
    <xf numFmtId="38" fontId="12" fillId="0" borderId="106" applyFill="0" applyBorder="0" applyAlignment="0" applyProtection="0">
      <protection locked="0"/>
    </xf>
    <xf numFmtId="4" fontId="37" fillId="50" borderId="92" applyNumberFormat="0" applyProtection="0">
      <alignment horizontal="right" vertical="center"/>
    </xf>
    <xf numFmtId="38" fontId="12" fillId="0" borderId="106" applyFill="0" applyBorder="0" applyAlignment="0" applyProtection="0">
      <protection locked="0"/>
    </xf>
    <xf numFmtId="0" fontId="5" fillId="56" borderId="92" applyNumberFormat="0" applyProtection="0">
      <alignment horizontal="left" vertical="top"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50" borderId="92" applyNumberFormat="0" applyProtection="0">
      <alignment horizontal="right" vertical="center"/>
    </xf>
    <xf numFmtId="4" fontId="12" fillId="0" borderId="92" applyNumberFormat="0" applyProtection="0">
      <alignment horizontal="left" vertical="center" indent="1"/>
    </xf>
    <xf numFmtId="4" fontId="12" fillId="52" borderId="92" applyNumberFormat="0" applyProtection="0">
      <alignment horizontal="left" vertical="center" indent="1"/>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0" fontId="110" fillId="80" borderId="91"/>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30" fillId="38" borderId="92" applyNumberFormat="0" applyProtection="0">
      <alignment vertical="center"/>
    </xf>
    <xf numFmtId="38" fontId="12" fillId="0" borderId="93" applyFill="0" applyBorder="0" applyAlignment="0" applyProtection="0">
      <protection locked="0"/>
    </xf>
    <xf numFmtId="0" fontId="12" fillId="39" borderId="92" applyNumberFormat="0" applyProtection="0">
      <alignment horizontal="center" vertical="top"/>
    </xf>
    <xf numFmtId="4" fontId="12" fillId="34" borderId="94"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38" fontId="12" fillId="0" borderId="93" applyFill="0" applyBorder="0" applyAlignment="0" applyProtection="0">
      <protection locked="0"/>
    </xf>
    <xf numFmtId="4" fontId="12" fillId="0" borderId="92" applyNumberFormat="0" applyProtection="0">
      <alignment horizontal="right" vertical="center"/>
    </xf>
    <xf numFmtId="38" fontId="12" fillId="0" borderId="93" applyFill="0" applyBorder="0" applyAlignment="0" applyProtection="0">
      <protection locked="0"/>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7" borderId="92" applyNumberFormat="0" applyProtection="0">
      <alignmen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right" vertical="center"/>
    </xf>
    <xf numFmtId="38" fontId="12" fillId="0" borderId="93" applyFill="0" applyBorder="0" applyAlignment="0" applyProtection="0">
      <protection locked="0"/>
    </xf>
    <xf numFmtId="4" fontId="30" fillId="39" borderId="92" applyNumberFormat="0" applyProtection="0"/>
    <xf numFmtId="4" fontId="30" fillId="38"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0" fontId="12" fillId="39" borderId="92" applyNumberFormat="0" applyProtection="0">
      <alignment horizontal="left" vertical="top"/>
    </xf>
    <xf numFmtId="38" fontId="12" fillId="0" borderId="93" applyFill="0" applyBorder="0" applyAlignment="0" applyProtection="0">
      <protection locked="0"/>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0" fontId="12" fillId="39" borderId="92" applyNumberFormat="0" applyProtection="0">
      <alignment horizontal="left" vertical="top"/>
    </xf>
    <xf numFmtId="4" fontId="30" fillId="39" borderId="92" applyNumberFormat="0" applyProtection="0"/>
    <xf numFmtId="0" fontId="12" fillId="39" borderId="92" applyNumberFormat="0" applyProtection="0">
      <alignment horizontal="left" vertical="top"/>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4" applyNumberFormat="0" applyProtection="0">
      <alignment horizontal="righ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0" fontId="12" fillId="39" borderId="92" applyNumberFormat="0" applyProtection="0">
      <alignment horizontal="left" vertical="top"/>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38" fontId="12" fillId="0" borderId="106" applyFill="0" applyBorder="0" applyAlignment="0" applyProtection="0">
      <protection locked="0"/>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0" fontId="110" fillId="80" borderId="91"/>
    <xf numFmtId="38" fontId="12" fillId="0" borderId="106" applyFill="0" applyBorder="0" applyAlignment="0" applyProtection="0">
      <protection locked="0"/>
    </xf>
    <xf numFmtId="4" fontId="12" fillId="34" borderId="94" applyNumberFormat="0" applyProtection="0">
      <alignment horizontal="right" vertical="center"/>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0" fontId="2" fillId="0" borderId="0"/>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0" fontId="110" fillId="80" borderId="102"/>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4" fontId="12" fillId="34" borderId="101" applyNumberFormat="0" applyProtection="0">
      <alignment horizontal="right" vertical="center"/>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4" fontId="12" fillId="34" borderId="101"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4" fontId="12" fillId="34" borderId="104" applyNumberFormat="0" applyProtection="0">
      <alignment horizontal="right" vertical="center"/>
    </xf>
    <xf numFmtId="38" fontId="12" fillId="0" borderId="103" applyFill="0" applyBorder="0" applyAlignment="0" applyProtection="0">
      <protection locked="0"/>
    </xf>
    <xf numFmtId="4" fontId="12" fillId="34" borderId="101" applyNumberFormat="0" applyProtection="0">
      <alignment horizontal="right" vertical="center"/>
    </xf>
    <xf numFmtId="0" fontId="110" fillId="80" borderId="102"/>
    <xf numFmtId="38" fontId="12" fillId="0" borderId="103" applyFill="0" applyBorder="0" applyAlignment="0" applyProtection="0">
      <protection locked="0"/>
    </xf>
    <xf numFmtId="38" fontId="12" fillId="0" borderId="106" applyFill="0" applyBorder="0" applyAlignment="0" applyProtection="0">
      <protection locked="0"/>
    </xf>
    <xf numFmtId="4" fontId="12" fillId="34" borderId="101" applyNumberFormat="0" applyProtection="0">
      <alignment horizontal="right" vertical="center"/>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0" fontId="110" fillId="80" borderId="102"/>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0" fontId="4" fillId="0" borderId="0"/>
    <xf numFmtId="43" fontId="4" fillId="0" borderId="0" applyFont="0" applyFill="0" applyBorder="0" applyAlignment="0" applyProtection="0"/>
    <xf numFmtId="9" fontId="4"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10" fontId="6" fillId="34" borderId="26"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30" fillId="39" borderId="0" applyNumberFormat="0" applyProtection="0">
      <alignment horizontal="left" vertical="center" indent="1"/>
    </xf>
    <xf numFmtId="0" fontId="4" fillId="0" borderId="0"/>
    <xf numFmtId="43" fontId="4" fillId="0" borderId="0" applyFont="0" applyFill="0" applyBorder="0" applyAlignment="0" applyProtection="0"/>
    <xf numFmtId="9" fontId="4"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 fontId="51" fillId="0" borderId="0" applyNumberFormat="0" applyProtection="0">
      <alignment horizontal="left" vertical="center"/>
    </xf>
    <xf numFmtId="4" fontId="51" fillId="0" borderId="0" applyNumberFormat="0" applyProtection="0">
      <alignment horizontal="left" vertical="center"/>
    </xf>
    <xf numFmtId="44" fontId="4"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37" fontId="164" fillId="0" borderId="0" applyFill="0" applyBorder="0" applyAlignment="0" applyProtection="0"/>
    <xf numFmtId="44" fontId="164" fillId="0" borderId="0" applyFont="0" applyFill="0" applyBorder="0" applyAlignment="0" applyProtection="0"/>
    <xf numFmtId="178" fontId="164" fillId="0" borderId="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43" fontId="164" fillId="0" borderId="0" applyFont="0" applyFill="0" applyBorder="0" applyAlignment="0" applyProtection="0"/>
    <xf numFmtId="177" fontId="164" fillId="0" borderId="0"/>
    <xf numFmtId="177" fontId="164" fillId="0" borderId="0"/>
    <xf numFmtId="177" fontId="164" fillId="0" borderId="0"/>
    <xf numFmtId="177" fontId="164" fillId="0" borderId="0"/>
    <xf numFmtId="177" fontId="164" fillId="0" borderId="0"/>
    <xf numFmtId="177" fontId="164" fillId="0" borderId="0"/>
    <xf numFmtId="177" fontId="164" fillId="0" borderId="0"/>
    <xf numFmtId="177" fontId="164" fillId="0" borderId="0"/>
    <xf numFmtId="0" fontId="98" fillId="0" borderId="0" applyNumberFormat="0" applyFill="0" applyBorder="0" applyAlignment="0">
      <protection locked="0"/>
    </xf>
    <xf numFmtId="43" fontId="11" fillId="0" borderId="0" applyFont="0" applyFill="0" applyBorder="0" applyAlignment="0" applyProtection="0"/>
    <xf numFmtId="37" fontId="164" fillId="0" borderId="0" applyFill="0" applyBorder="0" applyAlignment="0" applyProtection="0"/>
    <xf numFmtId="44" fontId="164" fillId="0" borderId="0" applyFont="0" applyFill="0" applyBorder="0" applyAlignment="0" applyProtection="0"/>
    <xf numFmtId="5" fontId="164" fillId="0" borderId="0" applyFill="0" applyBorder="0" applyAlignment="0" applyProtection="0"/>
    <xf numFmtId="178" fontId="164" fillId="0" borderId="0" applyFill="0" applyBorder="0" applyAlignment="0" applyProtection="0"/>
    <xf numFmtId="0" fontId="98" fillId="0" borderId="0" applyNumberFormat="0" applyFill="0" applyBorder="0" applyAlignment="0">
      <protection locked="0"/>
    </xf>
    <xf numFmtId="2" fontId="164" fillId="0" borderId="0" applyFill="0" applyBorder="0" applyAlignment="0" applyProtection="0"/>
    <xf numFmtId="0" fontId="98" fillId="0" borderId="0" applyNumberFormat="0" applyFill="0" applyBorder="0" applyAlignment="0">
      <protection locked="0"/>
    </xf>
    <xf numFmtId="0" fontId="98" fillId="0" borderId="0" applyNumberFormat="0" applyFill="0" applyBorder="0" applyAlignment="0">
      <protection locked="0"/>
    </xf>
    <xf numFmtId="183" fontId="164" fillId="0" borderId="0"/>
    <xf numFmtId="9" fontId="164" fillId="0" borderId="0" applyFont="0" applyFill="0" applyBorder="0" applyAlignment="0" applyProtection="0"/>
    <xf numFmtId="178" fontId="164" fillId="0" borderId="0" applyFill="0" applyBorder="0" applyAlignment="0" applyProtection="0"/>
    <xf numFmtId="179" fontId="164" fillId="0" borderId="0"/>
    <xf numFmtId="178" fontId="164" fillId="0" borderId="0" applyFill="0" applyBorder="0" applyAlignment="0" applyProtection="0"/>
    <xf numFmtId="0" fontId="11" fillId="0" borderId="0"/>
    <xf numFmtId="44" fontId="164" fillId="0" borderId="0" applyFont="0" applyFill="0" applyBorder="0" applyAlignment="0" applyProtection="0"/>
    <xf numFmtId="0" fontId="164" fillId="71" borderId="74" applyNumberFormat="0" applyFont="0" applyAlignment="0" applyProtection="0"/>
    <xf numFmtId="44" fontId="164" fillId="0" borderId="0" applyFont="0" applyFill="0" applyBorder="0" applyAlignment="0" applyProtection="0"/>
    <xf numFmtId="37" fontId="164" fillId="0" borderId="0" applyFill="0" applyBorder="0" applyAlignment="0" applyProtection="0"/>
    <xf numFmtId="9" fontId="164" fillId="0" borderId="0" applyFont="0" applyFill="0" applyBorder="0" applyAlignment="0" applyProtection="0"/>
    <xf numFmtId="10" fontId="164" fillId="0" borderId="0" applyFont="0" applyFill="0" applyBorder="0" applyAlignment="0" applyProtection="0"/>
    <xf numFmtId="37" fontId="164" fillId="0" borderId="0" applyFill="0" applyBorder="0" applyAlignment="0" applyProtection="0"/>
    <xf numFmtId="9" fontId="11"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0" fontId="164" fillId="51" borderId="92" applyNumberFormat="0" applyProtection="0">
      <alignment horizontal="left" vertical="center" indent="1"/>
    </xf>
    <xf numFmtId="0" fontId="164" fillId="51" borderId="92" applyNumberFormat="0" applyProtection="0">
      <alignment horizontal="left" vertical="top" indent="1"/>
    </xf>
    <xf numFmtId="0" fontId="164" fillId="39" borderId="92" applyNumberFormat="0" applyProtection="0">
      <alignment horizontal="left" vertical="center" indent="1"/>
    </xf>
    <xf numFmtId="0" fontId="164" fillId="39" borderId="92" applyNumberFormat="0" applyProtection="0">
      <alignment horizontal="left" vertical="top" indent="1"/>
    </xf>
    <xf numFmtId="0" fontId="164" fillId="55" borderId="92" applyNumberFormat="0" applyProtection="0">
      <alignment horizontal="left" vertical="center" indent="1"/>
    </xf>
    <xf numFmtId="0" fontId="164" fillId="55" borderId="92" applyNumberFormat="0" applyProtection="0">
      <alignment horizontal="left" vertical="top" indent="1"/>
    </xf>
    <xf numFmtId="0" fontId="164" fillId="56" borderId="92" applyNumberFormat="0" applyProtection="0">
      <alignment horizontal="left" vertical="center" indent="1"/>
    </xf>
    <xf numFmtId="0" fontId="164" fillId="56" borderId="92" applyNumberFormat="0" applyProtection="0">
      <alignment horizontal="left" vertical="top" indent="1"/>
    </xf>
    <xf numFmtId="180" fontId="164" fillId="0" borderId="85">
      <alignment horizontal="justify" vertical="top" wrapText="1"/>
    </xf>
    <xf numFmtId="0" fontId="164" fillId="0" borderId="0">
      <alignment horizontal="left" wrapText="1"/>
    </xf>
    <xf numFmtId="0" fontId="59" fillId="0" borderId="0" applyNumberFormat="0" applyFill="0" applyBorder="0" applyAlignment="0" applyProtection="0"/>
    <xf numFmtId="0" fontId="164" fillId="0" borderId="41" applyNumberFormat="0" applyFill="0" applyAlignment="0" applyProtection="0"/>
    <xf numFmtId="0" fontId="59" fillId="0" borderId="0" applyNumberFormat="0" applyFill="0" applyBorder="0" applyAlignment="0" applyProtection="0"/>
    <xf numFmtId="43" fontId="164"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 fillId="0" borderId="0"/>
    <xf numFmtId="9"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44" fontId="12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0" fontId="85"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protection locked="0"/>
    </xf>
    <xf numFmtId="0" fontId="98" fillId="0" borderId="0" applyNumberFormat="0" applyFill="0" applyBorder="0" applyAlignment="0">
      <protection locked="0"/>
    </xf>
    <xf numFmtId="37" fontId="28" fillId="0" borderId="0" applyNumberFormat="0" applyFill="0" applyBorder="0"/>
    <xf numFmtId="0" fontId="11" fillId="0" borderId="0"/>
    <xf numFmtId="0" fontId="165" fillId="0" borderId="0"/>
    <xf numFmtId="0" fontId="5" fillId="0" borderId="0"/>
    <xf numFmtId="0" fontId="5" fillId="0" borderId="0"/>
    <xf numFmtId="0" fontId="4" fillId="9" borderId="24" applyNumberFormat="0" applyFont="0" applyAlignment="0" applyProtection="0"/>
    <xf numFmtId="0" fontId="85" fillId="0" borderId="0" applyFont="0" applyFill="0" applyBorder="0" applyAlignment="0" applyProtection="0"/>
    <xf numFmtId="3" fontId="85" fillId="0" borderId="0" applyFont="0" applyFill="0" applyBorder="0" applyAlignment="0" applyProtection="0"/>
    <xf numFmtId="9" fontId="121"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41" applyNumberFormat="0" applyFont="0" applyFill="0" applyAlignment="0" applyProtection="0"/>
    <xf numFmtId="3" fontId="85" fillId="0" borderId="0" applyFont="0" applyFill="0" applyBorder="0" applyAlignment="0" applyProtection="0"/>
    <xf numFmtId="0" fontId="85"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44" fontId="46"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18" fillId="0" borderId="0"/>
    <xf numFmtId="9" fontId="7" fillId="0" borderId="0" applyFont="0" applyFill="0" applyBorder="0" applyAlignment="0" applyProtection="0"/>
    <xf numFmtId="0" fontId="46" fillId="0" borderId="0"/>
    <xf numFmtId="43" fontId="7" fillId="0" borderId="0" applyFont="0" applyFill="0" applyBorder="0" applyAlignment="0" applyProtection="0"/>
    <xf numFmtId="0" fontId="7" fillId="0" borderId="0"/>
    <xf numFmtId="0" fontId="7" fillId="0" borderId="0"/>
    <xf numFmtId="9" fontId="46"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6" fillId="0" borderId="37" applyNumberFormat="0" applyBorder="0" applyAlignment="0"/>
    <xf numFmtId="0" fontId="5" fillId="0" borderId="0"/>
    <xf numFmtId="0" fontId="5" fillId="0" borderId="0"/>
    <xf numFmtId="0" fontId="11" fillId="0" borderId="0"/>
    <xf numFmtId="9" fontId="18" fillId="0" borderId="0" applyFont="0" applyFill="0" applyBorder="0" applyAlignment="0" applyProtection="0"/>
    <xf numFmtId="37" fontId="6" fillId="38"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40" fillId="60" borderId="0" applyNumberFormat="0" applyBorder="0" applyAlignment="0" applyProtection="0"/>
    <xf numFmtId="0" fontId="4" fillId="0" borderId="0"/>
    <xf numFmtId="0" fontId="4" fillId="0" borderId="0"/>
    <xf numFmtId="0" fontId="40" fillId="40" borderId="0" applyNumberFormat="0" applyBorder="0" applyAlignment="0" applyProtection="0"/>
    <xf numFmtId="0" fontId="7" fillId="0" borderId="0"/>
    <xf numFmtId="0" fontId="40" fillId="59" borderId="0" applyNumberFormat="0" applyBorder="0" applyAlignment="0" applyProtection="0"/>
    <xf numFmtId="0" fontId="5" fillId="0" borderId="0"/>
    <xf numFmtId="0" fontId="5" fillId="0" borderId="0"/>
    <xf numFmtId="3" fontId="85" fillId="0" borderId="0" applyFont="0" applyFill="0" applyBorder="0" applyAlignment="0" applyProtection="0"/>
    <xf numFmtId="0" fontId="85" fillId="0" borderId="0" applyFont="0" applyFill="0" applyBorder="0" applyAlignment="0" applyProtection="0"/>
    <xf numFmtId="0" fontId="5" fillId="0" borderId="0"/>
    <xf numFmtId="0" fontId="5" fillId="0" borderId="0"/>
    <xf numFmtId="0" fontId="40" fillId="61" borderId="0" applyNumberFormat="0" applyBorder="0" applyAlignment="0" applyProtection="0"/>
    <xf numFmtId="3" fontId="85"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43" fontId="7" fillId="0" borderId="0" applyFont="0" applyFill="0" applyBorder="0" applyAlignment="0" applyProtection="0"/>
    <xf numFmtId="0" fontId="5" fillId="0" borderId="0"/>
    <xf numFmtId="0" fontId="40" fillId="63" borderId="0" applyNumberFormat="0" applyBorder="0" applyAlignment="0" applyProtection="0"/>
    <xf numFmtId="0" fontId="5" fillId="0" borderId="0"/>
    <xf numFmtId="0" fontId="5" fillId="0" borderId="0"/>
    <xf numFmtId="0" fontId="85" fillId="0" borderId="0" applyFont="0" applyFill="0" applyBorder="0" applyAlignment="0" applyProtection="0"/>
    <xf numFmtId="0" fontId="5" fillId="0" borderId="0"/>
    <xf numFmtId="9" fontId="7" fillId="0" borderId="0" applyFont="0" applyFill="0" applyBorder="0" applyAlignment="0" applyProtection="0"/>
    <xf numFmtId="0" fontId="40" fillId="62" borderId="0" applyNumberFormat="0" applyBorder="0" applyAlignment="0" applyProtection="0"/>
    <xf numFmtId="0" fontId="18" fillId="0" borderId="0"/>
    <xf numFmtId="0" fontId="40" fillId="64" borderId="0" applyNumberFormat="0" applyBorder="0" applyAlignment="0" applyProtection="0"/>
    <xf numFmtId="0" fontId="4" fillId="0" borderId="0"/>
    <xf numFmtId="0" fontId="4" fillId="0" borderId="0"/>
    <xf numFmtId="0" fontId="4" fillId="0" borderId="0"/>
    <xf numFmtId="0" fontId="40" fillId="41" borderId="0" applyNumberFormat="0" applyBorder="0" applyAlignment="0" applyProtection="0"/>
    <xf numFmtId="0" fontId="40" fillId="48" borderId="0" applyNumberFormat="0" applyBorder="0" applyAlignment="0" applyProtection="0"/>
    <xf numFmtId="0" fontId="40" fillId="61" borderId="0" applyNumberFormat="0" applyBorder="0" applyAlignment="0" applyProtection="0"/>
    <xf numFmtId="0" fontId="4" fillId="0" borderId="0"/>
    <xf numFmtId="0" fontId="4" fillId="0" borderId="0"/>
    <xf numFmtId="0" fontId="4" fillId="0" borderId="0"/>
    <xf numFmtId="0" fontId="40" fillId="64" borderId="0" applyNumberFormat="0" applyBorder="0" applyAlignment="0" applyProtection="0"/>
    <xf numFmtId="0" fontId="4" fillId="0" borderId="0"/>
    <xf numFmtId="0" fontId="4" fillId="0" borderId="0"/>
    <xf numFmtId="0" fontId="4" fillId="0" borderId="0"/>
    <xf numFmtId="0" fontId="40" fillId="43" borderId="0" applyNumberFormat="0" applyBorder="0" applyAlignment="0" applyProtection="0"/>
    <xf numFmtId="0" fontId="4" fillId="0" borderId="0"/>
    <xf numFmtId="0" fontId="41" fillId="65" borderId="0" applyNumberFormat="0" applyBorder="0" applyAlignment="0" applyProtection="0"/>
    <xf numFmtId="0" fontId="41" fillId="41" borderId="0" applyNumberFormat="0" applyBorder="0" applyAlignment="0" applyProtection="0"/>
    <xf numFmtId="0" fontId="4" fillId="0" borderId="0"/>
    <xf numFmtId="0" fontId="4" fillId="0" borderId="0"/>
    <xf numFmtId="0" fontId="41" fillId="48" borderId="0" applyNumberFormat="0" applyBorder="0" applyAlignment="0" applyProtection="0"/>
    <xf numFmtId="0" fontId="4" fillId="0" borderId="0"/>
    <xf numFmtId="0" fontId="41" fillId="66"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1" fillId="68" borderId="0" applyNumberFormat="0" applyBorder="0" applyAlignment="0" applyProtection="0"/>
    <xf numFmtId="204" fontId="5" fillId="0" borderId="0" applyFill="0" applyBorder="0" applyProtection="0">
      <alignment horizontal="right"/>
    </xf>
    <xf numFmtId="0" fontId="5" fillId="0" borderId="0" applyFill="0" applyBorder="0" applyProtection="0">
      <alignment horizontal="right"/>
    </xf>
    <xf numFmtId="0" fontId="5" fillId="0" borderId="0" applyFill="0" applyBorder="0" applyProtection="0">
      <alignment horizontal="right"/>
    </xf>
    <xf numFmtId="0" fontId="41" fillId="42" borderId="0" applyNumberFormat="0" applyBorder="0" applyAlignment="0" applyProtection="0"/>
    <xf numFmtId="0" fontId="41" fillId="46" borderId="0" applyNumberFormat="0" applyBorder="0" applyAlignment="0" applyProtection="0"/>
    <xf numFmtId="0" fontId="6" fillId="36" borderId="82" applyNumberFormat="0" applyFont="0" applyAlignment="0" applyProtection="0">
      <alignment horizontal="center"/>
      <protection locked="0"/>
    </xf>
    <xf numFmtId="0" fontId="41" fillId="66" borderId="0" applyNumberFormat="0" applyBorder="0" applyAlignment="0" applyProtection="0"/>
    <xf numFmtId="0" fontId="6" fillId="36" borderId="0" applyNumberFormat="0" applyFont="0" applyBorder="0" applyAlignment="0" applyProtection="0">
      <alignment horizontal="center"/>
      <protection locked="0"/>
    </xf>
    <xf numFmtId="0" fontId="41" fillId="67" borderId="0" applyNumberFormat="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41" fillId="45" borderId="0" applyNumberFormat="0" applyBorder="0" applyAlignment="0" applyProtection="0"/>
    <xf numFmtId="0" fontId="166" fillId="85" borderId="26" applyNumberFormat="0" applyBorder="0" applyAlignment="0" applyProtection="0"/>
    <xf numFmtId="202" fontId="166" fillId="85" borderId="26" applyNumberFormat="0" applyBorder="0" applyAlignment="0" applyProtection="0"/>
    <xf numFmtId="0" fontId="42" fillId="40" borderId="0" applyNumberFormat="0" applyBorder="0" applyAlignment="0" applyProtection="0"/>
    <xf numFmtId="0" fontId="15" fillId="86" borderId="0" applyNumberFormat="0" applyBorder="0" applyAlignment="0" applyProtection="0"/>
    <xf numFmtId="202" fontId="15" fillId="86" borderId="0" applyNumberFormat="0" applyBorder="0" applyAlignment="0" applyProtection="0"/>
    <xf numFmtId="203" fontId="12" fillId="0" borderId="0" applyFill="0" applyBorder="0" applyAlignment="0"/>
    <xf numFmtId="0" fontId="43" fillId="69" borderId="72" applyNumberFormat="0" applyAlignment="0" applyProtection="0"/>
    <xf numFmtId="43" fontId="7" fillId="0" borderId="0" applyFont="0" applyFill="0" applyBorder="0" applyAlignment="0" applyProtection="0"/>
    <xf numFmtId="0" fontId="7" fillId="0" borderId="0"/>
    <xf numFmtId="0" fontId="6" fillId="34" borderId="26" applyFont="0" applyBorder="0" applyAlignment="0" applyProtection="0">
      <alignment vertical="top"/>
    </xf>
    <xf numFmtId="0" fontId="44" fillId="70" borderId="32" applyNumberFormat="0" applyAlignment="0" applyProtection="0"/>
    <xf numFmtId="0" fontId="47" fillId="0" borderId="0" applyFill="0" applyBorder="0">
      <alignment horizontal="right"/>
    </xf>
    <xf numFmtId="202" fontId="22" fillId="0" borderId="0"/>
    <xf numFmtId="3" fontId="179" fillId="0" borderId="0" applyFill="0" applyBorder="0" applyAlignment="0" applyProtection="0"/>
    <xf numFmtId="3" fontId="6" fillId="0" borderId="0" applyFill="0" applyBorder="0" applyAlignment="0" applyProtection="0"/>
    <xf numFmtId="177" fontId="5" fillId="0" borderId="0"/>
    <xf numFmtId="3" fontId="178"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3" fontId="121" fillId="0" borderId="0" applyFill="0" applyBorder="0" applyAlignment="0" applyProtection="0"/>
    <xf numFmtId="3" fontId="177" fillId="0" borderId="0" applyFill="0" applyBorder="0" applyAlignment="0" applyProtection="0"/>
    <xf numFmtId="177" fontId="5" fillId="0" borderId="0"/>
    <xf numFmtId="3" fontId="168"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3" fontId="176"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xf numFmtId="17" fontId="5" fillId="0" borderId="0" applyFont="0" applyFill="0" applyBorder="0" applyAlignment="0" applyProtection="0"/>
    <xf numFmtId="177" fontId="5" fillId="0" borderId="0"/>
    <xf numFmtId="0" fontId="5" fillId="0" borderId="0" applyFon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applyFon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85" fillId="0" borderId="0" applyFont="0" applyFill="0" applyBorder="0" applyAlignment="0" applyProtection="0"/>
    <xf numFmtId="8" fontId="175" fillId="0" borderId="0" applyNumberFormat="0" applyFill="0" applyBorder="0" applyAlignment="0"/>
    <xf numFmtId="177" fontId="5" fillId="0" borderId="0"/>
    <xf numFmtId="7" fontId="47" fillId="0" borderId="0" applyFill="0" applyBorder="0">
      <alignment horizontal="right"/>
    </xf>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41"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8"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7" fillId="0" borderId="0" applyFont="0" applyFill="0" applyBorder="0" applyAlignment="0" applyProtection="0"/>
    <xf numFmtId="43" fontId="40"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85" fillId="0" borderId="0" applyFont="0" applyFill="0" applyBorder="0" applyAlignment="0" applyProtection="0"/>
    <xf numFmtId="202" fontId="24" fillId="0" borderId="0"/>
    <xf numFmtId="202" fontId="24" fillId="0" borderId="0"/>
    <xf numFmtId="202" fontId="24" fillId="0" borderId="0"/>
    <xf numFmtId="44" fontId="167"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85" fillId="0" borderId="0" applyFont="0" applyFill="0" applyBorder="0" applyAlignment="0" applyProtection="0"/>
    <xf numFmtId="202" fontId="24" fillId="0" borderId="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0" fontId="5" fillId="0" borderId="0"/>
    <xf numFmtId="202" fontId="85" fillId="0" borderId="0" applyFont="0" applyFill="0" applyBorder="0" applyAlignment="0" applyProtection="0"/>
    <xf numFmtId="0" fontId="48" fillId="0" borderId="0" applyNumberFormat="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49" fillId="60" borderId="0" applyNumberFormat="0" applyBorder="0" applyAlignment="0" applyProtection="0"/>
    <xf numFmtId="202" fontId="26" fillId="0" borderId="0"/>
    <xf numFmtId="202" fontId="27" fillId="0" borderId="28" applyNumberFormat="0" applyAlignment="0" applyProtection="0">
      <alignment horizontal="left" vertical="center"/>
    </xf>
    <xf numFmtId="202" fontId="27" fillId="0" borderId="2">
      <alignment horizontal="left" vertical="center"/>
    </xf>
    <xf numFmtId="0" fontId="96" fillId="0" borderId="0" applyNumberFormat="0" applyFill="0" applyBorder="0" applyAlignment="0" applyProtection="0"/>
    <xf numFmtId="0" fontId="96" fillId="0" borderId="0" applyNumberFormat="0" applyFill="0" applyBorder="0" applyAlignment="0" applyProtection="0"/>
    <xf numFmtId="0" fontId="50" fillId="0" borderId="33"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52" fillId="0" borderId="34" applyNumberFormat="0" applyFill="0" applyAlignment="0" applyProtection="0"/>
    <xf numFmtId="0" fontId="97" fillId="0" borderId="0" applyNumberFormat="0" applyFill="0" applyBorder="0" applyAlignment="0" applyProtection="0"/>
    <xf numFmtId="0" fontId="53" fillId="0" borderId="35" applyNumberFormat="0" applyFill="0" applyAlignment="0" applyProtection="0"/>
    <xf numFmtId="0" fontId="53" fillId="0" borderId="0" applyNumberFormat="0" applyFill="0" applyBorder="0" applyAlignment="0" applyProtection="0"/>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56" fillId="0" borderId="36" applyNumberFormat="0" applyFill="0" applyAlignment="0" applyProtection="0"/>
    <xf numFmtId="0" fontId="5" fillId="0" borderId="0"/>
    <xf numFmtId="0" fontId="168" fillId="87" borderId="0"/>
    <xf numFmtId="202" fontId="168" fillId="87" borderId="0"/>
    <xf numFmtId="0" fontId="168" fillId="88" borderId="0"/>
    <xf numFmtId="202" fontId="168" fillId="88" borderId="0"/>
    <xf numFmtId="0" fontId="15" fillId="89" borderId="14" applyBorder="0"/>
    <xf numFmtId="0" fontId="5" fillId="90" borderId="13" applyNumberFormat="0" applyFont="0" applyBorder="0" applyAlignment="0" applyProtection="0"/>
    <xf numFmtId="202" fontId="5" fillId="90" borderId="13" applyNumberFormat="0" applyFont="0" applyBorder="0" applyAlignment="0" applyProtection="0"/>
    <xf numFmtId="183" fontId="5" fillId="0" borderId="0"/>
    <xf numFmtId="0" fontId="57" fillId="37" borderId="0" applyNumberFormat="0" applyBorder="0" applyAlignment="0" applyProtection="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0" fontId="6" fillId="0" borderId="37" applyNumberFormat="0" applyBorder="0" applyAlignment="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7" fillId="0" borderId="0"/>
    <xf numFmtId="0" fontId="5" fillId="0" borderId="0"/>
    <xf numFmtId="0" fontId="5" fillId="0" borderId="0"/>
    <xf numFmtId="0" fontId="169" fillId="0" borderId="0"/>
    <xf numFmtId="0" fontId="121" fillId="0" borderId="0"/>
    <xf numFmtId="0" fontId="169" fillId="0" borderId="0"/>
    <xf numFmtId="0" fontId="169" fillId="0" borderId="0"/>
    <xf numFmtId="0" fontId="11"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18" fillId="0" borderId="0"/>
    <xf numFmtId="41" fontId="8" fillId="0" borderId="0"/>
    <xf numFmtId="41" fontId="8" fillId="0" borderId="0"/>
    <xf numFmtId="41" fontId="8" fillId="0" borderId="0"/>
    <xf numFmtId="41" fontId="8" fillId="0" borderId="0"/>
    <xf numFmtId="41" fontId="8" fillId="0" borderId="0"/>
    <xf numFmtId="41" fontId="8" fillId="0" borderId="0"/>
    <xf numFmtId="0" fontId="40" fillId="0" borderId="0"/>
    <xf numFmtId="0" fontId="7" fillId="0" borderId="0"/>
    <xf numFmtId="0" fontId="167" fillId="0" borderId="0"/>
    <xf numFmtId="0" fontId="5" fillId="0" borderId="0"/>
    <xf numFmtId="0" fontId="4" fillId="0" borderId="0"/>
    <xf numFmtId="0" fontId="5" fillId="0" borderId="0"/>
    <xf numFmtId="0" fontId="4" fillId="0" borderId="0"/>
    <xf numFmtId="0" fontId="4" fillId="0" borderId="0"/>
    <xf numFmtId="0" fontId="4" fillId="0" borderId="0"/>
    <xf numFmtId="0" fontId="5" fillId="0" borderId="0"/>
    <xf numFmtId="0" fontId="40" fillId="0" borderId="0"/>
    <xf numFmtId="0" fontId="18" fillId="0" borderId="0"/>
    <xf numFmtId="0" fontId="18" fillId="0" borderId="0"/>
    <xf numFmtId="0" fontId="18" fillId="0" borderId="0"/>
    <xf numFmtId="0" fontId="18" fillId="0" borderId="0"/>
    <xf numFmtId="188" fontId="5" fillId="0" borderId="0"/>
    <xf numFmtId="0" fontId="40" fillId="0" borderId="0"/>
    <xf numFmtId="0" fontId="40" fillId="0" borderId="0"/>
    <xf numFmtId="0" fontId="40" fillId="0" borderId="0"/>
    <xf numFmtId="0" fontId="5" fillId="0" borderId="0"/>
    <xf numFmtId="0" fontId="5" fillId="0" borderId="0"/>
    <xf numFmtId="0" fontId="40" fillId="0" borderId="0"/>
    <xf numFmtId="0" fontId="7" fillId="0" borderId="0"/>
    <xf numFmtId="0" fontId="7" fillId="0" borderId="0"/>
    <xf numFmtId="0" fontId="12" fillId="0" borderId="0"/>
    <xf numFmtId="0" fontId="18" fillId="0" borderId="0"/>
    <xf numFmtId="0" fontId="18" fillId="0" borderId="0"/>
    <xf numFmtId="0" fontId="78" fillId="0" borderId="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0" fontId="58" fillId="69" borderId="75" applyNumberFormat="0" applyAlignment="0" applyProtection="0"/>
    <xf numFmtId="202" fontId="24" fillId="0" borderId="0"/>
    <xf numFmtId="202" fontId="24"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5" fillId="0" borderId="0"/>
    <xf numFmtId="9" fontId="169" fillId="0" borderId="0" applyFont="0" applyFill="0" applyBorder="0" applyAlignment="0" applyProtection="0"/>
    <xf numFmtId="9" fontId="169" fillId="0" borderId="0" applyFont="0" applyFill="0" applyBorder="0" applyAlignment="0" applyProtection="0"/>
    <xf numFmtId="9" fontId="5" fillId="0" borderId="0" applyFont="0" applyFill="0" applyBorder="0" applyAlignment="0" applyProtection="0"/>
    <xf numFmtId="4" fontId="30" fillId="39" borderId="0" applyNumberFormat="0" applyProtection="0">
      <alignment horizontal="left" vertical="center" indent="1"/>
    </xf>
    <xf numFmtId="4" fontId="30" fillId="39" borderId="12" applyNumberFormat="0" applyProtection="0">
      <alignment vertical="center"/>
    </xf>
    <xf numFmtId="4" fontId="12" fillId="50" borderId="0" applyNumberFormat="0" applyProtection="0">
      <alignment horizontal="left"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0" fontId="5" fillId="0" borderId="0"/>
    <xf numFmtId="4" fontId="34" fillId="54" borderId="0" applyNumberFormat="0" applyProtection="0"/>
    <xf numFmtId="4" fontId="34" fillId="54" borderId="0" applyNumberFormat="0" applyProtection="0"/>
    <xf numFmtId="4" fontId="34" fillId="54" borderId="0" applyNumberFormat="0" applyProtection="0"/>
    <xf numFmtId="0" fontId="5" fillId="0" borderId="0"/>
    <xf numFmtId="0" fontId="5" fillId="0" borderId="0"/>
    <xf numFmtId="0" fontId="4" fillId="0" borderId="0"/>
    <xf numFmtId="0" fontId="51" fillId="0" borderId="0" applyNumberFormat="0" applyFill="0" applyBorder="0" applyAlignment="0" applyProtection="0"/>
    <xf numFmtId="0" fontId="27" fillId="0" borderId="0" applyNumberFormat="0" applyFill="0" applyBorder="0" applyAlignment="0" applyProtection="0"/>
    <xf numFmtId="9" fontId="5" fillId="0" borderId="0" applyFont="0" applyFill="0" applyBorder="0" applyAlignment="0" applyProtection="0"/>
    <xf numFmtId="0" fontId="5" fillId="0" borderId="0"/>
    <xf numFmtId="0" fontId="80" fillId="0" borderId="0"/>
    <xf numFmtId="0" fontId="38" fillId="0" borderId="0"/>
    <xf numFmtId="0" fontId="51" fillId="0" borderId="0" applyNumberFormat="0" applyFill="0" applyBorder="0" applyAlignment="0" applyProtection="0"/>
    <xf numFmtId="0" fontId="27" fillId="0" borderId="0" applyNumberFormat="0" applyFill="0" applyBorder="0" applyAlignment="0" applyProtection="0"/>
    <xf numFmtId="0" fontId="171" fillId="0" borderId="0" applyNumberFormat="0" applyFill="0" applyBorder="0" applyAlignment="0" applyProtection="0"/>
    <xf numFmtId="0" fontId="172" fillId="34" borderId="0" applyNumberFormat="0" applyFill="0" applyBorder="0" applyAlignment="0" applyProtection="0">
      <protection locked="0"/>
    </xf>
    <xf numFmtId="0" fontId="173" fillId="0" borderId="0" applyNumberFormat="0" applyFill="0" applyBorder="0" applyAlignment="0" applyProtection="0"/>
    <xf numFmtId="0" fontId="34" fillId="34" borderId="14" applyNumberFormat="0" applyFill="0" applyBorder="0" applyAlignment="0" applyProtection="0">
      <protection locked="0"/>
    </xf>
    <xf numFmtId="0" fontId="168" fillId="0" borderId="44" applyNumberFormat="0" applyFont="0" applyFill="0" applyAlignment="0" applyProtection="0"/>
    <xf numFmtId="0" fontId="5" fillId="0" borderId="107" applyNumberFormat="0" applyFill="0" applyAlignment="0" applyProtection="0"/>
    <xf numFmtId="0" fontId="6" fillId="0" borderId="0" applyNumberFormat="0" applyFill="0" applyBorder="0" applyAlignment="0" applyProtection="0"/>
    <xf numFmtId="0" fontId="168" fillId="0" borderId="0" applyFont="0" applyFill="0" applyBorder="0" applyAlignment="0" applyProtection="0"/>
    <xf numFmtId="40" fontId="174" fillId="0" borderId="0" applyFont="0" applyFill="0" applyBorder="0" applyAlignment="0" applyProtection="0">
      <alignment horizontal="center"/>
    </xf>
    <xf numFmtId="0" fontId="174" fillId="0" borderId="0" applyFont="0" applyFill="0" applyBorder="0" applyAlignment="0" applyProtection="0">
      <alignment horizontal="center"/>
    </xf>
    <xf numFmtId="43" fontId="18" fillId="0" borderId="0" applyFont="0" applyFill="0" applyBorder="0" applyAlignment="0" applyProtection="0"/>
    <xf numFmtId="4" fontId="12" fillId="34" borderId="104" applyNumberFormat="0" applyProtection="0">
      <alignment horizontal="righ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11" fillId="0" borderId="0" applyFont="0" applyFill="0" applyBorder="0" applyAlignment="0" applyProtection="0"/>
    <xf numFmtId="40"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85" fillId="0" borderId="0" applyFont="0" applyFill="0" applyBorder="0" applyAlignment="0" applyProtection="0"/>
    <xf numFmtId="4" fontId="36" fillId="57" borderId="0" applyNumberFormat="0" applyProtection="0">
      <alignment horizontal="left"/>
    </xf>
    <xf numFmtId="3" fontId="5" fillId="0" borderId="0" applyFill="0" applyBorder="0" applyAlignment="0" applyProtection="0"/>
    <xf numFmtId="4" fontId="36" fillId="57" borderId="0" applyNumberFormat="0" applyProtection="0">
      <alignment horizontal="left"/>
    </xf>
    <xf numFmtId="4" fontId="36" fillId="57" borderId="0" applyNumberFormat="0" applyProtection="0">
      <alignment horizontal="left"/>
    </xf>
    <xf numFmtId="0" fontId="8" fillId="0" borderId="0" applyFont="0" applyFill="0" applyBorder="0" applyAlignment="0" applyProtection="0"/>
    <xf numFmtId="8" fontId="168" fillId="0" borderId="0" applyFont="0" applyFill="0" applyBorder="0" applyAlignment="0" applyProtection="0"/>
    <xf numFmtId="0" fontId="16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11" fillId="0" borderId="0" applyFont="0" applyFill="0" applyBorder="0" applyAlignment="0" applyProtection="0"/>
    <xf numFmtId="3" fontId="5" fillId="0" borderId="0" applyFill="0" applyBorder="0" applyAlignment="0" applyProtection="0"/>
    <xf numFmtId="0" fontId="5" fillId="0" borderId="0"/>
    <xf numFmtId="43" fontId="4" fillId="0" borderId="0" applyFont="0" applyFill="0" applyBorder="0" applyAlignment="0" applyProtection="0"/>
    <xf numFmtId="0" fontId="5" fillId="0" borderId="0">
      <alignment horizontal="left" wrapText="1"/>
    </xf>
    <xf numFmtId="0" fontId="5" fillId="0" borderId="0"/>
    <xf numFmtId="185" fontId="5" fillId="0" borderId="0" applyFill="0" applyBorder="0" applyAlignment="0" applyProtection="0">
      <alignment wrapText="1"/>
    </xf>
    <xf numFmtId="0" fontId="15" fillId="0" borderId="0" applyNumberFormat="0" applyFill="0" applyBorder="0">
      <alignment horizontal="center" wrapText="1"/>
    </xf>
    <xf numFmtId="0" fontId="15" fillId="0" borderId="0" applyNumberFormat="0" applyFill="0" applyBorder="0">
      <alignment horizontal="center" wrapText="1"/>
    </xf>
    <xf numFmtId="0" fontId="59" fillId="0" borderId="0" applyNumberFormat="0" applyFill="0" applyBorder="0" applyAlignment="0" applyProtection="0"/>
    <xf numFmtId="0" fontId="85" fillId="0" borderId="41" applyNumberFormat="0" applyFont="0" applyFill="0" applyAlignment="0" applyProtection="0"/>
    <xf numFmtId="0" fontId="85" fillId="0" borderId="41" applyNumberFormat="0" applyFont="0" applyFill="0" applyAlignment="0" applyProtection="0"/>
    <xf numFmtId="0" fontId="60" fillId="0" borderId="40" applyNumberFormat="0" applyFill="0" applyAlignment="0" applyProtection="0"/>
    <xf numFmtId="0" fontId="85" fillId="0" borderId="41" applyNumberFormat="0" applyFont="0" applyFill="0" applyAlignment="0" applyProtection="0"/>
    <xf numFmtId="202" fontId="24" fillId="0" borderId="7"/>
    <xf numFmtId="202" fontId="24" fillId="0" borderId="81"/>
    <xf numFmtId="37" fontId="6" fillId="38" borderId="0" applyNumberFormat="0" applyBorder="0" applyAlignment="0" applyProtection="0"/>
    <xf numFmtId="37" fontId="6" fillId="0" borderId="0"/>
    <xf numFmtId="37" fontId="6" fillId="38" borderId="0" applyNumberFormat="0" applyBorder="0" applyAlignment="0" applyProtection="0"/>
    <xf numFmtId="0" fontId="6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7" fillId="0" borderId="0"/>
    <xf numFmtId="0" fontId="4" fillId="0" borderId="0"/>
    <xf numFmtId="43"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7" fillId="0" borderId="0"/>
    <xf numFmtId="0" fontId="5" fillId="0" borderId="0"/>
    <xf numFmtId="0" fontId="4" fillId="0" borderId="0"/>
    <xf numFmtId="0" fontId="4" fillId="0" borderId="0"/>
    <xf numFmtId="43"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80" fillId="0" borderId="0" applyFill="0" applyBorder="0" applyAlignment="0" applyProtection="0"/>
    <xf numFmtId="1" fontId="20" fillId="0" borderId="0" applyFont="0" applyFill="0" applyBorder="0" applyAlignment="0" applyProtection="0">
      <protection locked="0"/>
    </xf>
    <xf numFmtId="1" fontId="20" fillId="0" borderId="0" applyFont="0" applyFill="0" applyBorder="0" applyAlignment="0" applyProtection="0">
      <protection locked="0"/>
    </xf>
    <xf numFmtId="0" fontId="6" fillId="0" borderId="0" applyNumberFormat="0" applyFill="0" applyBorder="0" applyAlignment="0" applyProtection="0"/>
    <xf numFmtId="0" fontId="20" fillId="0" borderId="0" applyNumberFormat="0" applyFill="0" applyBorder="0" applyAlignment="0" applyProtection="0"/>
    <xf numFmtId="0" fontId="181" fillId="0" borderId="0" applyFill="0" applyBorder="0" applyProtection="0">
      <alignment horizontal="left"/>
    </xf>
    <xf numFmtId="0" fontId="182" fillId="0" borderId="0" applyFill="0" applyBorder="0" applyProtection="0">
      <alignment horizontal="left"/>
    </xf>
    <xf numFmtId="0" fontId="5" fillId="0" borderId="0" applyFont="0" applyFill="0" applyBorder="0" applyAlignment="0" applyProtection="0"/>
    <xf numFmtId="0" fontId="5" fillId="0" borderId="0" applyFont="0" applyFill="0" applyBorder="0" applyAlignment="0" applyProtection="0"/>
    <xf numFmtId="0" fontId="18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0" fontId="168" fillId="0" borderId="0" applyFont="0" applyFill="0" applyBorder="0" applyProtection="0">
      <alignment horizontal="right"/>
    </xf>
    <xf numFmtId="0" fontId="184" fillId="0" borderId="0"/>
    <xf numFmtId="0" fontId="47" fillId="0" borderId="0" applyFill="0" applyBorder="0">
      <alignment horizontal="right"/>
    </xf>
    <xf numFmtId="0" fontId="20" fillId="35" borderId="26" applyNumberFormat="0" applyFont="0" applyAlignment="0" applyProtection="0"/>
    <xf numFmtId="0" fontId="6" fillId="35" borderId="0" applyNumberFormat="0" applyFont="0" applyBorder="0" applyAlignment="0" applyProtection="0">
      <alignment horizontal="center"/>
      <protection locked="0"/>
    </xf>
    <xf numFmtId="0" fontId="8" fillId="0" borderId="0">
      <alignment vertical="top"/>
    </xf>
    <xf numFmtId="191" fontId="8" fillId="0" borderId="0">
      <alignment vertical="top"/>
    </xf>
    <xf numFmtId="191"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191" fontId="8" fillId="0" borderId="0">
      <alignment vertical="top"/>
    </xf>
    <xf numFmtId="0" fontId="8" fillId="0" borderId="0">
      <alignment vertical="top"/>
    </xf>
    <xf numFmtId="0" fontId="8" fillId="0" borderId="0">
      <alignment vertical="top"/>
    </xf>
    <xf numFmtId="191" fontId="8" fillId="0" borderId="0">
      <alignment vertical="top"/>
    </xf>
    <xf numFmtId="191" fontId="8" fillId="0" borderId="0">
      <alignment vertical="top"/>
    </xf>
    <xf numFmtId="0" fontId="8" fillId="0" borderId="0">
      <alignment vertical="top"/>
    </xf>
    <xf numFmtId="0" fontId="8" fillId="0" borderId="0">
      <alignment vertical="top"/>
    </xf>
    <xf numFmtId="191" fontId="8" fillId="0" borderId="0">
      <alignment vertical="top"/>
    </xf>
    <xf numFmtId="0" fontId="8" fillId="0" borderId="0">
      <alignment vertical="top"/>
    </xf>
    <xf numFmtId="0" fontId="8" fillId="0" borderId="0">
      <alignment vertical="top"/>
    </xf>
    <xf numFmtId="0" fontId="8" fillId="0" borderId="0">
      <alignment vertical="top"/>
    </xf>
    <xf numFmtId="191" fontId="8" fillId="0" borderId="0">
      <alignment vertical="top"/>
    </xf>
    <xf numFmtId="191" fontId="8" fillId="0" borderId="0">
      <alignment vertical="top"/>
    </xf>
    <xf numFmtId="37" fontId="185" fillId="0" borderId="0" applyNumberForma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0" fontId="85" fillId="0" borderId="0" applyFont="0" applyFill="0" applyBorder="0" applyAlignment="0" applyProtection="0"/>
    <xf numFmtId="9" fontId="7" fillId="0" borderId="0" applyFont="0" applyFill="0" applyBorder="0" applyAlignment="0" applyProtection="0"/>
    <xf numFmtId="0" fontId="78" fillId="0" borderId="0"/>
    <xf numFmtId="3" fontId="85" fillId="0" borderId="0" applyFont="0" applyFill="0" applyBorder="0" applyAlignment="0" applyProtection="0"/>
    <xf numFmtId="43" fontId="78" fillId="0" borderId="0" applyFont="0" applyFill="0" applyBorder="0" applyAlignment="0" applyProtection="0"/>
    <xf numFmtId="3" fontId="85" fillId="0" borderId="0" applyFont="0" applyFill="0" applyBorder="0" applyAlignment="0" applyProtection="0"/>
    <xf numFmtId="43" fontId="4" fillId="0" borderId="0" applyFont="0" applyFill="0" applyBorder="0" applyAlignment="0" applyProtection="0"/>
    <xf numFmtId="0" fontId="4" fillId="0" borderId="0"/>
    <xf numFmtId="3" fontId="85" fillId="0" borderId="0" applyFont="0" applyFill="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8" fillId="91" borderId="0" applyNumberFormat="0" applyFont="0" applyBorder="0" applyAlignment="0" applyProtection="0"/>
    <xf numFmtId="0" fontId="4" fillId="11" borderId="0" applyNumberFormat="0" applyBorder="0" applyAlignment="0" applyProtection="0"/>
    <xf numFmtId="0" fontId="4" fillId="11" borderId="0" applyNumberFormat="0" applyBorder="0" applyAlignment="0" applyProtection="0"/>
    <xf numFmtId="0" fontId="20" fillId="35" borderId="0" applyNumberFormat="0" applyFont="0" applyBorder="0" applyAlignment="0" applyProtection="0"/>
    <xf numFmtId="181" fontId="187" fillId="0" borderId="0" applyNumberFormat="0" applyFill="0" applyBorder="0" applyAlignment="0">
      <alignment horizontal="left"/>
    </xf>
    <xf numFmtId="0" fontId="17" fillId="0" borderId="0" applyFill="0" applyBorder="0" applyProtection="0">
      <alignment horizontal="center" vertical="center"/>
    </xf>
    <xf numFmtId="0" fontId="17" fillId="0" borderId="0" applyFill="0" applyBorder="0" applyProtection="0"/>
    <xf numFmtId="0" fontId="15" fillId="0" borderId="0" applyFill="0" applyBorder="0" applyProtection="0">
      <alignment horizontal="left"/>
    </xf>
    <xf numFmtId="0" fontId="188" fillId="0" borderId="0" applyFill="0" applyBorder="0" applyProtection="0">
      <alignment horizontal="left" vertical="top"/>
    </xf>
    <xf numFmtId="0" fontId="172" fillId="34" borderId="98" applyNumberFormat="0" applyFont="0" applyFill="0" applyAlignment="0" applyProtection="0">
      <protection locked="0"/>
    </xf>
    <xf numFmtId="0" fontId="172" fillId="34" borderId="108" applyNumberFormat="0" applyFont="0" applyFill="0" applyAlignment="0" applyProtection="0">
      <protection locked="0"/>
    </xf>
    <xf numFmtId="0" fontId="20" fillId="0" borderId="0" applyNumberFormat="0" applyFill="0" applyBorder="0" applyAlignment="0" applyProtection="0"/>
    <xf numFmtId="18" fontId="172" fillId="34" borderId="0" applyFont="0" applyFill="0" applyBorder="0" applyAlignment="0" applyProtection="0">
      <protection locked="0"/>
    </xf>
    <xf numFmtId="0" fontId="16" fillId="0" borderId="0" applyNumberFormat="0" applyFill="0" applyBorder="0" applyAlignment="0" applyProtection="0"/>
    <xf numFmtId="9" fontId="80" fillId="0" borderId="0" applyFont="0" applyFill="0" applyBorder="0" applyAlignment="0" applyProtection="0"/>
    <xf numFmtId="0" fontId="4" fillId="11" borderId="0" applyNumberFormat="0" applyBorder="0" applyAlignment="0" applyProtection="0"/>
    <xf numFmtId="0" fontId="17" fillId="0" borderId="0" applyNumberFormat="0" applyFill="0" applyBorder="0" applyAlignment="0" applyProtection="0"/>
    <xf numFmtId="0" fontId="7" fillId="0" borderId="0"/>
    <xf numFmtId="0" fontId="5" fillId="0" borderId="0"/>
    <xf numFmtId="0" fontId="20" fillId="34" borderId="0" applyNumberFormat="0" applyFont="0" applyAlignment="0" applyProtection="0"/>
    <xf numFmtId="0" fontId="20" fillId="34" borderId="98" applyNumberFormat="0" applyFont="0" applyAlignment="0" applyProtection="0">
      <protection locked="0"/>
    </xf>
    <xf numFmtId="0" fontId="189" fillId="0" borderId="0" applyNumberFormat="0" applyFill="0" applyBorder="0" applyAlignment="0" applyProtection="0"/>
    <xf numFmtId="0" fontId="168" fillId="0" borderId="0" applyFont="0" applyFill="0" applyBorder="0" applyProtection="0">
      <alignment horizontal="right"/>
    </xf>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5" fillId="0" borderId="0"/>
    <xf numFmtId="43" fontId="7" fillId="0" borderId="0" applyFont="0" applyFill="0" applyBorder="0" applyAlignment="0" applyProtection="0"/>
    <xf numFmtId="9" fontId="7" fillId="0" borderId="0" applyFont="0" applyFill="0" applyBorder="0" applyAlignment="0" applyProtection="0"/>
    <xf numFmtId="0" fontId="4" fillId="11" borderId="0" applyNumberFormat="0" applyBorder="0" applyAlignment="0" applyProtection="0"/>
    <xf numFmtId="0"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9" fontId="8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30" fillId="39" borderId="0" applyNumberFormat="0" applyProtection="0">
      <alignment horizontal="left" vertical="center" indent="1"/>
    </xf>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5" fillId="0" borderId="0"/>
    <xf numFmtId="0" fontId="5" fillId="0" borderId="0"/>
    <xf numFmtId="202" fontId="4" fillId="11" borderId="0" applyNumberFormat="0" applyBorder="0" applyAlignment="0" applyProtection="0"/>
    <xf numFmtId="0" fontId="5" fillId="0" borderId="0"/>
    <xf numFmtId="0" fontId="5" fillId="0" borderId="0"/>
    <xf numFmtId="0" fontId="4" fillId="11" borderId="0" applyNumberFormat="0" applyBorder="0" applyAlignment="0" applyProtection="0"/>
    <xf numFmtId="0" fontId="5" fillId="0" borderId="0"/>
    <xf numFmtId="0" fontId="5" fillId="0" borderId="0"/>
    <xf numFmtId="0" fontId="4" fillId="11" borderId="0" applyNumberFormat="0" applyBorder="0" applyAlignment="0" applyProtection="0"/>
    <xf numFmtId="202" fontId="4" fillId="11" borderId="0" applyNumberFormat="0" applyBorder="0" applyAlignment="0" applyProtection="0"/>
    <xf numFmtId="0" fontId="5" fillId="0" borderId="0"/>
    <xf numFmtId="0" fontId="5" fillId="0" borderId="0"/>
    <xf numFmtId="202" fontId="4" fillId="11" borderId="0" applyNumberFormat="0" applyBorder="0" applyAlignment="0" applyProtection="0"/>
    <xf numFmtId="0" fontId="4" fillId="11" borderId="0" applyNumberFormat="0" applyBorder="0" applyAlignment="0" applyProtection="0"/>
    <xf numFmtId="0" fontId="5" fillId="0" borderId="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7"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85" fillId="0" borderId="0" applyFont="0" applyFill="0" applyBorder="0" applyAlignment="0" applyProtection="0"/>
    <xf numFmtId="202" fontId="4" fillId="11"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5"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0" fontId="1" fillId="0" borderId="0"/>
    <xf numFmtId="0" fontId="85" fillId="0" borderId="0" applyFont="0" applyFill="0" applyBorder="0" applyAlignment="0" applyProtection="0"/>
    <xf numFmtId="0" fontId="18" fillId="0" borderId="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3"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9" fontId="7"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3"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202"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5" fillId="0" borderId="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4" fontId="4"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192"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0" applyNumberFormat="0" applyBorder="0" applyAlignment="0" applyProtection="0"/>
    <xf numFmtId="0" fontId="4" fillId="0" borderId="0"/>
    <xf numFmtId="0" fontId="4" fillId="0" borderId="0"/>
    <xf numFmtId="0" fontId="4" fillId="0" borderId="0"/>
    <xf numFmtId="0" fontId="4" fillId="0" borderId="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9" fontId="78"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30" fillId="38" borderId="92" applyNumberFormat="0" applyProtection="0">
      <alignment vertical="center"/>
    </xf>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 fontId="30" fillId="39" borderId="12" applyNumberFormat="0" applyProtection="0">
      <alignment vertical="center"/>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 fontId="12" fillId="50" borderId="0" applyNumberFormat="0" applyProtection="0">
      <alignment horizontal="left" vertical="center" indent="1"/>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103" fillId="0" borderId="0" applyNumberFormat="0" applyProtection="0">
      <alignment horizontal="left" vertical="center" indent="1"/>
    </xf>
    <xf numFmtId="0" fontId="4" fillId="11" borderId="0" applyNumberFormat="0" applyBorder="0" applyAlignment="0" applyProtection="0"/>
    <xf numFmtId="4" fontId="103" fillId="0" borderId="0" applyNumberFormat="0" applyProtection="0">
      <alignment horizontal="left" vertical="center" indent="1"/>
    </xf>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4" fontId="34" fillId="0" borderId="0" applyNumberFormat="0" applyProtection="0">
      <alignment horizontal="left" vertical="center" indent="1"/>
    </xf>
    <xf numFmtId="202" fontId="4" fillId="11" borderId="0" applyNumberFormat="0" applyBorder="0" applyAlignment="0" applyProtection="0"/>
    <xf numFmtId="4" fontId="34" fillId="0" borderId="0" applyNumberFormat="0" applyProtection="0">
      <alignment horizontal="left" vertical="center" indent="1"/>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12" fillId="34" borderId="104" applyNumberFormat="0" applyProtection="0">
      <alignment horizontal="right" vertical="center"/>
    </xf>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2" fillId="39" borderId="92" applyNumberFormat="0" applyProtection="0">
      <alignment horizontal="center" vertical="top"/>
    </xf>
    <xf numFmtId="202" fontId="4" fillId="11" borderId="0" applyNumberFormat="0" applyBorder="0" applyAlignment="0" applyProtection="0"/>
    <xf numFmtId="0" fontId="12" fillId="39" borderId="92" applyNumberFormat="0" applyProtection="0">
      <alignment horizontal="center" vertical="top"/>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5" fillId="0" borderId="0">
      <alignment horizontal="left" wrapText="1"/>
    </xf>
    <xf numFmtId="0" fontId="5" fillId="0" borderId="0">
      <alignment horizontal="left" wrapText="1"/>
    </xf>
    <xf numFmtId="43" fontId="11" fillId="0" borderId="0" applyFont="0" applyFill="0" applyBorder="0" applyAlignment="0" applyProtection="0"/>
    <xf numFmtId="0" fontId="11" fillId="0" borderId="0"/>
    <xf numFmtId="202" fontId="4" fillId="2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23" borderId="0" applyNumberFormat="0" applyBorder="0" applyAlignment="0" applyProtection="0"/>
    <xf numFmtId="202" fontId="4" fillId="11" borderId="0" applyNumberFormat="0" applyBorder="0" applyAlignment="0" applyProtection="0"/>
    <xf numFmtId="0" fontId="5" fillId="0" borderId="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92"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92"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3" fontId="85" fillId="0" borderId="0" applyFont="0" applyFill="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85" fillId="0" borderId="0" applyFont="0" applyFill="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85" fillId="0" borderId="0" applyFont="0" applyFill="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3" fontId="85" fillId="0" borderId="0" applyFont="0" applyFill="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92"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92"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92"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23" borderId="0" applyNumberFormat="0" applyBorder="0" applyAlignment="0" applyProtection="0"/>
    <xf numFmtId="0" fontId="4" fillId="12" borderId="0" applyNumberFormat="0" applyBorder="0" applyAlignment="0" applyProtection="0"/>
    <xf numFmtId="0" fontId="5" fillId="0" borderId="0"/>
    <xf numFmtId="0" fontId="5" fillId="0" borderId="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192"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92"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92"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92"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92"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92"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191"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191"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191"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191"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191"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191"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191"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191"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191"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191"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191"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191"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168" fillId="0" borderId="0">
      <alignment horizontal="center" wrapText="1"/>
      <protection locked="0"/>
    </xf>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193"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3" fontId="12"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194"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195"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6"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206"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6" fontId="5" fillId="0" borderId="0" applyFont="0" applyFill="0" applyBorder="0" applyAlignment="0" applyProtection="0"/>
    <xf numFmtId="43" fontId="4" fillId="0" borderId="0" applyFont="0" applyFill="0" applyBorder="0" applyAlignment="0" applyProtection="0"/>
    <xf numFmtId="206" fontId="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186" fontId="85" fillId="0" borderId="0" applyFont="0" applyFill="0" applyBorder="0" applyAlignment="0" applyProtection="0"/>
    <xf numFmtId="0" fontId="24" fillId="0" borderId="0"/>
    <xf numFmtId="0" fontId="24" fillId="0" borderId="0"/>
    <xf numFmtId="0" fontId="85" fillId="0" borderId="0" applyFont="0" applyFill="0" applyBorder="0" applyAlignment="0" applyProtection="0"/>
    <xf numFmtId="0" fontId="196" fillId="0" borderId="0" applyNumberFormat="0" applyAlignment="0">
      <alignment horizontal="left"/>
    </xf>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197"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 fontId="85" fillId="0" borderId="0" applyFont="0" applyFill="0" applyBorder="0" applyAlignment="0" applyProtection="0"/>
    <xf numFmtId="0" fontId="24" fillId="0" borderId="0"/>
    <xf numFmtId="0" fontId="25" fillId="0" borderId="0" applyFont="0" applyFill="0" applyBorder="0" applyAlignment="0" applyProtection="0">
      <alignment horizontal="left"/>
    </xf>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198"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26" fillId="0" borderId="0"/>
    <xf numFmtId="0" fontId="27" fillId="0" borderId="28" applyNumberFormat="0" applyAlignment="0" applyProtection="0">
      <alignment horizontal="left" vertical="center"/>
    </xf>
    <xf numFmtId="0" fontId="27" fillId="0" borderId="2">
      <alignment horizontal="left" vertical="center"/>
    </xf>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88"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89"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128"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12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99" fillId="0" borderId="44">
      <alignment horizontal="center"/>
    </xf>
    <xf numFmtId="0" fontId="199" fillId="0" borderId="0">
      <alignment horizontal="center"/>
    </xf>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69" fillId="6" borderId="20" applyNumberFormat="0" applyAlignment="0" applyProtection="0"/>
    <xf numFmtId="0" fontId="69" fillId="6" borderId="20" applyNumberFormat="0" applyAlignment="0" applyProtection="0"/>
    <xf numFmtId="0" fontId="200"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7" fontId="7" fillId="92" borderId="26"/>
    <xf numFmtId="208" fontId="7" fillId="92" borderId="26"/>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201"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202"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 fillId="0" borderId="37" applyNumberFormat="0" applyBorder="0" applyAlignment="0"/>
    <xf numFmtId="0" fontId="106" fillId="0" borderId="0"/>
    <xf numFmtId="209" fontId="5" fillId="0" borderId="0"/>
    <xf numFmtId="209" fontId="5" fillId="0" borderId="0"/>
    <xf numFmtId="209" fontId="5" fillId="0" borderId="0"/>
    <xf numFmtId="209" fontId="5" fillId="0" borderId="0"/>
    <xf numFmtId="179" fontId="5" fillId="0" borderId="0"/>
    <xf numFmtId="17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8" fillId="0" borderId="0"/>
    <xf numFmtId="0" fontId="5" fillId="0" borderId="0"/>
    <xf numFmtId="0" fontId="5" fillId="0" borderId="0"/>
    <xf numFmtId="0" fontId="5" fillId="0" borderId="0"/>
    <xf numFmtId="202" fontId="8" fillId="0" borderId="0"/>
    <xf numFmtId="0" fontId="18" fillId="0" borderId="0"/>
    <xf numFmtId="0" fontId="203" fillId="0" borderId="0">
      <alignment vertical="center"/>
    </xf>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4" fillId="0" borderId="0"/>
    <xf numFmtId="0" fontId="5" fillId="0" borderId="0"/>
    <xf numFmtId="0" fontId="5" fillId="0" borderId="0"/>
    <xf numFmtId="0" fontId="5" fillId="0" borderId="0"/>
    <xf numFmtId="0" fontId="5" fillId="0" borderId="0"/>
    <xf numFmtId="0" fontId="192" fillId="0" borderId="0"/>
    <xf numFmtId="0" fontId="192" fillId="0" borderId="0"/>
    <xf numFmtId="0" fontId="192" fillId="0" borderId="0"/>
    <xf numFmtId="0" fontId="192" fillId="0" borderId="0"/>
    <xf numFmtId="0" fontId="192" fillId="0" borderId="0"/>
    <xf numFmtId="0" fontId="192" fillId="0" borderId="0"/>
    <xf numFmtId="202" fontId="4" fillId="0" borderId="0"/>
    <xf numFmtId="0" fontId="192" fillId="0" borderId="0"/>
    <xf numFmtId="0" fontId="192" fillId="0" borderId="0"/>
    <xf numFmtId="0" fontId="192" fillId="0" borderId="0"/>
    <xf numFmtId="0" fontId="192" fillId="0" borderId="0"/>
    <xf numFmtId="0" fontId="1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202" fontId="4" fillId="0" borderId="0"/>
    <xf numFmtId="0" fontId="4" fillId="0" borderId="0"/>
    <xf numFmtId="202" fontId="4" fillId="0" borderId="0"/>
    <xf numFmtId="202" fontId="5" fillId="0" borderId="0"/>
    <xf numFmtId="41" fontId="8" fillId="0" borderId="0"/>
    <xf numFmtId="0" fontId="5"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202"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181" fontId="121" fillId="0" borderId="0"/>
    <xf numFmtId="0" fontId="4" fillId="0" borderId="0"/>
    <xf numFmtId="0" fontId="4" fillId="0" borderId="0"/>
    <xf numFmtId="0" fontId="5"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4" fillId="0" borderId="0"/>
    <xf numFmtId="0" fontId="4" fillId="0" borderId="0"/>
    <xf numFmtId="0" fontId="4" fillId="0" borderId="0"/>
    <xf numFmtId="0" fontId="5"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5" fillId="0" borderId="0"/>
    <xf numFmtId="0" fontId="18" fillId="0" borderId="0"/>
    <xf numFmtId="0" fontId="5" fillId="0" borderId="0"/>
    <xf numFmtId="0" fontId="5" fillId="0" borderId="0"/>
    <xf numFmtId="0" fontId="18" fillId="0" borderId="0"/>
    <xf numFmtId="0" fontId="18" fillId="0" borderId="0"/>
    <xf numFmtId="0" fontId="18"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5" fillId="0" borderId="0"/>
    <xf numFmtId="202" fontId="4" fillId="0" borderId="0"/>
    <xf numFmtId="0" fontId="5" fillId="0" borderId="0"/>
    <xf numFmtId="0" fontId="18" fillId="0" borderId="0"/>
    <xf numFmtId="202" fontId="4" fillId="0" borderId="0"/>
    <xf numFmtId="0" fontId="18" fillId="0" borderId="0"/>
    <xf numFmtId="0" fontId="18" fillId="0" borderId="0"/>
    <xf numFmtId="0" fontId="18" fillId="0" borderId="0"/>
    <xf numFmtId="0" fontId="18" fillId="0" borderId="0"/>
    <xf numFmtId="202" fontId="4" fillId="0" borderId="0"/>
    <xf numFmtId="0" fontId="18" fillId="0" borderId="0"/>
    <xf numFmtId="0" fontId="18" fillId="0" borderId="0"/>
    <xf numFmtId="0" fontId="18"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192"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204"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40" fontId="12" fillId="34" borderId="0">
      <alignment horizontal="right"/>
    </xf>
    <xf numFmtId="0" fontId="205" fillId="35" borderId="0">
      <alignment horizontal="right"/>
    </xf>
    <xf numFmtId="0" fontId="30" fillId="34" borderId="0">
      <alignment horizontal="left"/>
    </xf>
    <xf numFmtId="0" fontId="166" fillId="93" borderId="14"/>
    <xf numFmtId="0" fontId="206" fillId="0" borderId="0" applyBorder="0">
      <alignment horizontal="centerContinuous"/>
    </xf>
    <xf numFmtId="0" fontId="207" fillId="0" borderId="0" applyBorder="0">
      <alignment horizontal="centerContinuous"/>
    </xf>
    <xf numFmtId="14" fontId="168" fillId="0" borderId="0">
      <alignment horizontal="center" wrapText="1"/>
      <protection locked="0"/>
    </xf>
    <xf numFmtId="0" fontId="24" fillId="0" borderId="0"/>
    <xf numFmtId="0" fontId="24"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08" fillId="94" borderId="0" applyNumberFormat="0" applyFont="0" applyBorder="0" applyAlignment="0">
      <alignment horizontal="center"/>
    </xf>
    <xf numFmtId="175" fontId="47" fillId="0" borderId="0" applyNumberFormat="0" applyFill="0" applyBorder="0" applyAlignment="0" applyProtection="0">
      <alignment horizontal="left"/>
    </xf>
    <xf numFmtId="4" fontId="12" fillId="38" borderId="75" applyNumberFormat="0" applyProtection="0">
      <alignment vertical="center"/>
    </xf>
    <xf numFmtId="4" fontId="30" fillId="38" borderId="92" applyNumberFormat="0" applyProtection="0">
      <alignment vertical="center"/>
    </xf>
    <xf numFmtId="4" fontId="30" fillId="69" borderId="0" applyNumberFormat="0" applyProtection="0">
      <alignment horizontal="center" vertical="center"/>
    </xf>
    <xf numFmtId="4" fontId="30" fillId="69" borderId="0" applyNumberFormat="0" applyProtection="0">
      <alignment horizontal="center" vertical="center"/>
    </xf>
    <xf numFmtId="0" fontId="5" fillId="73" borderId="75" applyNumberFormat="0" applyProtection="0">
      <alignment horizontal="left" vertical="center" indent="1"/>
    </xf>
    <xf numFmtId="4" fontId="209" fillId="39" borderId="0" applyNumberFormat="0" applyProtection="0">
      <alignment horizontal="left" vertical="center" indent="1"/>
    </xf>
    <xf numFmtId="4" fontId="30" fillId="39" borderId="12" applyNumberFormat="0" applyProtection="0">
      <alignment vertical="center"/>
    </xf>
    <xf numFmtId="4" fontId="209" fillId="39" borderId="0" applyNumberFormat="0" applyProtection="0">
      <alignment horizontal="left" vertical="center" indent="1"/>
    </xf>
    <xf numFmtId="4" fontId="30" fillId="49" borderId="29" applyNumberFormat="0" applyProtection="0">
      <alignment horizontal="left" vertical="center" indent="1"/>
    </xf>
    <xf numFmtId="4" fontId="30" fillId="49" borderId="29" applyNumberFormat="0" applyProtection="0">
      <alignment horizontal="left" vertical="center" indent="1"/>
    </xf>
    <xf numFmtId="4" fontId="12" fillId="69" borderId="0" applyNumberFormat="0" applyProtection="0">
      <alignment horizontal="left" vertical="center" indent="1"/>
    </xf>
    <xf numFmtId="4" fontId="12" fillId="50" borderId="0" applyNumberFormat="0" applyProtection="0">
      <alignment horizontal="left" indent="1"/>
    </xf>
    <xf numFmtId="4" fontId="12" fillId="95" borderId="109"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03" fillId="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95" borderId="75"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12" fillId="39" borderId="0" applyNumberFormat="0" applyProtection="0">
      <alignment horizontal="left" vertical="center" indent="1"/>
    </xf>
    <xf numFmtId="4" fontId="12" fillId="39" borderId="0" applyNumberFormat="0" applyProtection="0">
      <alignment horizontal="left" vertical="center" indent="1"/>
    </xf>
    <xf numFmtId="4" fontId="210" fillId="39" borderId="0" applyNumberFormat="0" applyProtection="0">
      <alignment horizontal="left" vertical="center" indent="1"/>
    </xf>
    <xf numFmtId="4" fontId="34" fillId="0"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12" fillId="96" borderId="75"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0" fontId="5" fillId="97" borderId="92" applyNumberFormat="0" applyProtection="0">
      <alignment horizontal="left" vertical="center" indent="1"/>
    </xf>
    <xf numFmtId="202" fontId="12" fillId="36" borderId="92" applyNumberFormat="0" applyProtection="0">
      <alignment horizontal="left" vertical="top" indent="1"/>
    </xf>
    <xf numFmtId="4" fontId="12" fillId="50" borderId="92" applyNumberFormat="0" applyProtection="0">
      <alignment horizontal="right" vertical="center"/>
    </xf>
    <xf numFmtId="4" fontId="12" fillId="95" borderId="75" applyNumberFormat="0" applyProtection="0">
      <alignment horizontal="right" vertical="center"/>
    </xf>
    <xf numFmtId="4" fontId="211" fillId="50" borderId="92" applyNumberFormat="0" applyProtection="0">
      <alignment horizontal="right" vertical="center"/>
    </xf>
    <xf numFmtId="4" fontId="12" fillId="34" borderId="104" applyNumberFormat="0" applyProtection="0">
      <alignment horizontal="right" vertical="center"/>
    </xf>
    <xf numFmtId="4" fontId="211" fillId="50" borderId="92" applyNumberFormat="0" applyProtection="0">
      <alignment horizontal="right" vertical="center"/>
    </xf>
    <xf numFmtId="4" fontId="212" fillId="50" borderId="92" applyNumberFormat="0" applyProtection="0">
      <alignment horizontal="right" vertical="center"/>
    </xf>
    <xf numFmtId="4" fontId="212" fillId="50" borderId="92" applyNumberFormat="0" applyProtection="0">
      <alignment horizontal="right" vertical="center"/>
    </xf>
    <xf numFmtId="4" fontId="12" fillId="52" borderId="92" applyNumberFormat="0" applyProtection="0">
      <alignment horizontal="left" vertical="center" indent="1"/>
    </xf>
    <xf numFmtId="4" fontId="12" fillId="0" borderId="92" applyNumberFormat="0" applyProtection="0">
      <alignment horizontal="left" vertical="center" indent="1"/>
    </xf>
    <xf numFmtId="0" fontId="5" fillId="73" borderId="75" applyNumberFormat="0" applyProtection="0">
      <alignment horizontal="left" vertical="center" indent="1"/>
    </xf>
    <xf numFmtId="4" fontId="211" fillId="52" borderId="92" applyNumberFormat="0" applyProtection="0">
      <alignment horizontal="left" vertical="center" indent="1"/>
    </xf>
    <xf numFmtId="4" fontId="12" fillId="34" borderId="92" applyNumberFormat="0" applyProtection="0">
      <alignment horizontal="left" vertical="center" indent="1"/>
    </xf>
    <xf numFmtId="4" fontId="211" fillId="52" borderId="92" applyNumberFormat="0" applyProtection="0">
      <alignment horizontal="left" vertical="center" indent="1"/>
    </xf>
    <xf numFmtId="202" fontId="12" fillId="39" borderId="92" applyNumberFormat="0" applyProtection="0">
      <alignment horizontal="left" vertical="top"/>
    </xf>
    <xf numFmtId="0" fontId="12" fillId="39" borderId="92" applyNumberFormat="0" applyProtection="0">
      <alignment horizontal="center" vertical="center"/>
    </xf>
    <xf numFmtId="0" fontId="5" fillId="73" borderId="75" applyNumberFormat="0" applyProtection="0">
      <alignment horizontal="left" vertical="center" indent="1"/>
    </xf>
    <xf numFmtId="0" fontId="211" fillId="39" borderId="92" applyNumberFormat="0" applyProtection="0">
      <alignment horizontal="left" vertical="top" indent="1"/>
    </xf>
    <xf numFmtId="0" fontId="12" fillId="39" borderId="92" applyNumberFormat="0" applyProtection="0">
      <alignment horizontal="center" vertical="top"/>
    </xf>
    <xf numFmtId="0" fontId="211" fillId="39" borderId="92" applyNumberFormat="0" applyProtection="0">
      <alignment horizontal="left" vertical="top" indent="1"/>
    </xf>
    <xf numFmtId="4" fontId="213" fillId="98" borderId="0" applyNumberFormat="0" applyProtection="0">
      <alignment horizontal="left" vertical="center" indent="1"/>
    </xf>
    <xf numFmtId="4" fontId="214" fillId="0" borderId="0" applyNumberFormat="0" applyProtection="0">
      <alignment horizontal="left" vertical="center" indent="1"/>
    </xf>
    <xf numFmtId="0" fontId="186" fillId="0" borderId="0"/>
    <xf numFmtId="4" fontId="213" fillId="98" borderId="0" applyNumberFormat="0" applyProtection="0">
      <alignment horizontal="left" vertical="center" indent="1"/>
    </xf>
    <xf numFmtId="4" fontId="51" fillId="0" borderId="0" applyNumberFormat="0" applyProtection="0">
      <alignment horizontal="left" vertical="center"/>
    </xf>
    <xf numFmtId="0" fontId="208" fillId="1" borderId="2" applyNumberFormat="0" applyFont="0" applyAlignment="0">
      <alignment horizontal="center"/>
    </xf>
    <xf numFmtId="0" fontId="215" fillId="0" borderId="0" applyNumberFormat="0" applyFill="0" applyBorder="0" applyAlignment="0">
      <alignment horizontal="center"/>
    </xf>
    <xf numFmtId="202" fontId="5"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5" fillId="0" borderId="26">
      <alignment horizontal="center" vertical="center" wrapText="1"/>
    </xf>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170"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24" fillId="0" borderId="7"/>
    <xf numFmtId="181" fontId="216" fillId="0" borderId="0">
      <alignment horizontal="left"/>
    </xf>
    <xf numFmtId="210" fontId="5" fillId="0" borderId="0" applyFont="0" applyFill="0" applyBorder="0" applyAlignment="0" applyProtection="0"/>
    <xf numFmtId="206" fontId="5" fillId="0" borderId="0" applyFont="0" applyFill="0" applyBorder="0" applyAlignment="0" applyProtection="0"/>
    <xf numFmtId="211" fontId="5" fillId="0" borderId="0" applyFont="0" applyFill="0" applyBorder="0" applyAlignment="0" applyProtection="0"/>
    <xf numFmtId="212" fontId="5"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217"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 fillId="0" borderId="0"/>
    <xf numFmtId="9" fontId="7" fillId="0" borderId="0" applyFont="0" applyFill="0" applyBorder="0" applyAlignment="0" applyProtection="0"/>
    <xf numFmtId="0" fontId="5" fillId="0" borderId="0"/>
    <xf numFmtId="4" fontId="156" fillId="0" borderId="0" applyFont="0" applyFill="0" applyBorder="0" applyAlignment="0" applyProtection="0"/>
    <xf numFmtId="4" fontId="156"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5"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5" fillId="0" borderId="0"/>
    <xf numFmtId="0" fontId="18" fillId="0" borderId="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0" fontId="18" fillId="0" borderId="0"/>
    <xf numFmtId="43" fontId="18" fillId="0" borderId="0" applyFont="0" applyFill="0" applyBorder="0" applyAlignment="0" applyProtection="0"/>
    <xf numFmtId="0" fontId="85"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7" fillId="0" borderId="0"/>
    <xf numFmtId="0" fontId="5" fillId="0" borderId="0">
      <alignment wrapText="1"/>
    </xf>
    <xf numFmtId="0" fontId="7" fillId="0" borderId="0"/>
    <xf numFmtId="0" fontId="7" fillId="0" borderId="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 fontId="12" fillId="34" borderId="110" applyNumberFormat="0" applyProtection="0">
      <alignment horizontal="right" vertical="center"/>
    </xf>
    <xf numFmtId="41" fontId="5" fillId="0" borderId="0" applyFont="0" applyFill="0" applyBorder="0" applyAlignment="0" applyProtection="0"/>
    <xf numFmtId="41"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0" fontId="18" fillId="0" borderId="0"/>
    <xf numFmtId="0" fontId="5" fillId="0" borderId="0"/>
    <xf numFmtId="0" fontId="5" fillId="0" borderId="0"/>
    <xf numFmtId="43" fontId="18" fillId="0" borderId="0" applyFont="0" applyFill="0" applyBorder="0" applyAlignment="0" applyProtection="0"/>
    <xf numFmtId="0" fontId="18" fillId="0" borderId="0"/>
    <xf numFmtId="0" fontId="5" fillId="0" borderId="0"/>
    <xf numFmtId="0" fontId="5" fillId="0" borderId="0"/>
    <xf numFmtId="0" fontId="5" fillId="0" borderId="0"/>
    <xf numFmtId="0" fontId="7" fillId="0" borderId="0"/>
    <xf numFmtId="0" fontId="5" fillId="0" borderId="0"/>
    <xf numFmtId="9" fontId="7" fillId="0" borderId="0" applyFont="0" applyFill="0" applyBorder="0" applyAlignment="0" applyProtection="0"/>
    <xf numFmtId="43" fontId="7"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 fontId="12" fillId="0" borderId="111" applyNumberFormat="0" applyProtection="0">
      <alignment horizontal="left" vertical="center" indent="1"/>
    </xf>
    <xf numFmtId="4" fontId="12" fillId="0" borderId="111" applyNumberFormat="0" applyProtection="0">
      <alignment horizontal="right" vertical="center"/>
    </xf>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 fontId="12" fillId="0" borderId="112" applyNumberFormat="0" applyProtection="0">
      <alignment horizontal="right" vertical="center"/>
    </xf>
    <xf numFmtId="4" fontId="12" fillId="0" borderId="112" applyNumberFormat="0" applyProtection="0">
      <alignment horizontal="left" vertical="center" indent="1"/>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 fontId="30" fillId="39" borderId="111" applyNumberFormat="0" applyProtection="0"/>
    <xf numFmtId="0" fontId="12" fillId="39" borderId="111" applyNumberFormat="0" applyProtection="0">
      <alignment horizontal="left" vertical="top"/>
    </xf>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12" fillId="39" borderId="113" applyNumberFormat="0" applyProtection="0">
      <alignment horizontal="left" vertical="top"/>
    </xf>
    <xf numFmtId="4" fontId="30" fillId="39" borderId="113" applyNumberForma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2" applyNumberFormat="0" applyProtection="0">
      <alignment horizontal="left" vertical="top"/>
    </xf>
    <xf numFmtId="4" fontId="30" fillId="39" borderId="112" applyNumberFormat="0" applyProtection="0"/>
    <xf numFmtId="0" fontId="4" fillId="0" borderId="0"/>
    <xf numFmtId="4" fontId="12" fillId="0" borderId="113"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4" fontId="30" fillId="39" borderId="114" applyNumberFormat="0" applyProtection="0"/>
    <xf numFmtId="4" fontId="12" fillId="0" borderId="114"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0" fontId="4" fillId="0" borderId="0"/>
    <xf numFmtId="0" fontId="12" fillId="39" borderId="114" applyNumberFormat="0" applyProtection="0">
      <alignment horizontal="left" vertical="top"/>
    </xf>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5" applyNumberFormat="0" applyProtection="0">
      <alignment horizontal="left" vertical="top"/>
    </xf>
    <xf numFmtId="4" fontId="30" fillId="39" borderId="115" applyNumberFormat="0" applyProtection="0"/>
    <xf numFmtId="4" fontId="12" fillId="0" borderId="115"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7" applyNumberFormat="0" applyProtection="0">
      <alignment horizontal="left" vertical="top"/>
    </xf>
    <xf numFmtId="4" fontId="30" fillId="39" borderId="117" applyNumberFormat="0" applyProtection="0"/>
    <xf numFmtId="4" fontId="12" fillId="0" borderId="117" applyNumberFormat="0" applyProtection="0">
      <alignment horizontal="left" vertical="center" indent="1"/>
    </xf>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27" fillId="0" borderId="118">
      <alignment horizontal="left" vertical="center"/>
    </xf>
    <xf numFmtId="10" fontId="6" fillId="36" borderId="116" applyNumberFormat="0" applyBorder="0" applyAlignment="0" applyProtection="0"/>
    <xf numFmtId="4" fontId="30" fillId="37" borderId="115" applyNumberFormat="0" applyProtection="0">
      <alignment vertical="center"/>
    </xf>
    <xf numFmtId="4" fontId="31" fillId="38" borderId="115" applyNumberFormat="0" applyProtection="0">
      <alignment vertical="center"/>
    </xf>
    <xf numFmtId="4" fontId="30" fillId="38" borderId="115" applyNumberFormat="0" applyProtection="0">
      <alignment horizontal="left" vertical="center" indent="1"/>
    </xf>
    <xf numFmtId="0" fontId="30" fillId="38" borderId="115" applyNumberFormat="0" applyProtection="0">
      <alignment horizontal="left" vertical="top" indent="1"/>
    </xf>
    <xf numFmtId="4" fontId="12" fillId="40" borderId="115" applyNumberFormat="0" applyProtection="0">
      <alignment horizontal="right" vertical="center"/>
    </xf>
    <xf numFmtId="4" fontId="12" fillId="41" borderId="115" applyNumberFormat="0" applyProtection="0">
      <alignment horizontal="right" vertical="center"/>
    </xf>
    <xf numFmtId="4" fontId="12" fillId="42" borderId="115" applyNumberFormat="0" applyProtection="0">
      <alignment horizontal="right" vertical="center"/>
    </xf>
    <xf numFmtId="4" fontId="12" fillId="43" borderId="115" applyNumberFormat="0" applyProtection="0">
      <alignment horizontal="right" vertical="center"/>
    </xf>
    <xf numFmtId="4" fontId="12" fillId="44" borderId="115" applyNumberFormat="0" applyProtection="0">
      <alignment horizontal="right" vertical="center"/>
    </xf>
    <xf numFmtId="4" fontId="12" fillId="45" borderId="115" applyNumberFormat="0" applyProtection="0">
      <alignment horizontal="right" vertical="center"/>
    </xf>
    <xf numFmtId="4" fontId="12" fillId="46" borderId="115" applyNumberFormat="0" applyProtection="0">
      <alignment horizontal="right" vertical="center"/>
    </xf>
    <xf numFmtId="4" fontId="12" fillId="47" borderId="115" applyNumberFormat="0" applyProtection="0">
      <alignment horizontal="right" vertical="center"/>
    </xf>
    <xf numFmtId="4" fontId="12" fillId="48" borderId="115" applyNumberFormat="0" applyProtection="0">
      <alignment horizontal="right" vertical="center"/>
    </xf>
    <xf numFmtId="4" fontId="12" fillId="52" borderId="115" applyNumberFormat="0" applyProtection="0">
      <alignment horizontal="right" vertical="center"/>
    </xf>
    <xf numFmtId="0" fontId="5" fillId="51" borderId="115" applyNumberFormat="0" applyProtection="0">
      <alignment horizontal="left" vertical="center" indent="1"/>
    </xf>
    <xf numFmtId="0" fontId="5" fillId="51" borderId="115" applyNumberFormat="0" applyProtection="0">
      <alignment horizontal="left" vertical="top" indent="1"/>
    </xf>
    <xf numFmtId="0" fontId="5" fillId="39" borderId="115" applyNumberFormat="0" applyProtection="0">
      <alignment horizontal="left" vertical="center" indent="1"/>
    </xf>
    <xf numFmtId="0" fontId="5" fillId="39" borderId="115" applyNumberFormat="0" applyProtection="0">
      <alignment horizontal="left" vertical="top" indent="1"/>
    </xf>
    <xf numFmtId="0" fontId="5" fillId="55" borderId="115" applyNumberFormat="0" applyProtection="0">
      <alignment horizontal="left" vertical="center" indent="1"/>
    </xf>
    <xf numFmtId="0" fontId="5" fillId="55" borderId="115" applyNumberFormat="0" applyProtection="0">
      <alignment horizontal="left" vertical="top" indent="1"/>
    </xf>
    <xf numFmtId="0" fontId="5" fillId="56" borderId="115" applyNumberFormat="0" applyProtection="0">
      <alignment horizontal="left" vertical="center" indent="1"/>
    </xf>
    <xf numFmtId="0" fontId="5" fillId="56" borderId="115" applyNumberFormat="0" applyProtection="0">
      <alignment horizontal="left" vertical="top" indent="1"/>
    </xf>
    <xf numFmtId="4" fontId="12" fillId="36" borderId="115" applyNumberFormat="0" applyProtection="0">
      <alignment vertical="center"/>
    </xf>
    <xf numFmtId="4" fontId="35" fillId="36" borderId="115" applyNumberFormat="0" applyProtection="0">
      <alignment vertical="center"/>
    </xf>
    <xf numFmtId="4" fontId="12" fillId="36" borderId="115" applyNumberFormat="0" applyProtection="0">
      <alignment horizontal="left" vertical="center" indent="1"/>
    </xf>
    <xf numFmtId="0" fontId="12" fillId="36" borderId="115" applyNumberFormat="0" applyProtection="0">
      <alignment horizontal="left" vertical="top" indent="1"/>
    </xf>
    <xf numFmtId="4" fontId="12" fillId="0" borderId="115" applyNumberFormat="0" applyProtection="0">
      <alignment horizontal="right" vertical="center"/>
    </xf>
    <xf numFmtId="4" fontId="35" fillId="50" borderId="115" applyNumberFormat="0" applyProtection="0">
      <alignment horizontal="right" vertical="center"/>
    </xf>
    <xf numFmtId="4" fontId="37" fillId="50" borderId="115" applyNumberFormat="0" applyProtection="0">
      <alignment horizontal="right" vertical="center"/>
    </xf>
    <xf numFmtId="0" fontId="15" fillId="0" borderId="116">
      <alignment horizontal="center" vertical="center" wrapText="1"/>
    </xf>
    <xf numFmtId="0" fontId="7" fillId="0" borderId="0"/>
    <xf numFmtId="43" fontId="7" fillId="0" borderId="0" applyFont="0" applyFill="0" applyBorder="0" applyAlignment="0" applyProtection="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15" fillId="0" borderId="116">
      <alignment horizontal="center" vertical="center" wrapText="1"/>
    </xf>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7" fillId="0" borderId="0"/>
    <xf numFmtId="0" fontId="15" fillId="0" borderId="116">
      <alignment horizontal="center" vertical="center" wrapText="1"/>
    </xf>
    <xf numFmtId="9" fontId="7" fillId="0" borderId="0" applyFont="0" applyFill="0" applyBorder="0" applyAlignment="0" applyProtection="0"/>
    <xf numFmtId="0" fontId="15" fillId="0" borderId="116">
      <alignment horizontal="center" vertical="center" wrapText="1"/>
    </xf>
    <xf numFmtId="0" fontId="5" fillId="0" borderId="0"/>
    <xf numFmtId="4" fontId="12" fillId="34" borderId="117" applyNumberFormat="0" applyProtection="0">
      <alignment horizontal="left" vertical="center" indent="1"/>
    </xf>
    <xf numFmtId="0" fontId="80" fillId="0" borderId="0"/>
    <xf numFmtId="43" fontId="80" fillId="0" borderId="0" applyFont="0" applyFill="0" applyBorder="0" applyAlignment="0" applyProtection="0"/>
    <xf numFmtId="0" fontId="118" fillId="0" borderId="0" applyFont="0" applyFill="0" applyBorder="0" applyAlignment="0" applyProtection="0"/>
    <xf numFmtId="4" fontId="12" fillId="0" borderId="117" applyNumberFormat="0" applyProtection="0">
      <alignment horizontal="left" vertical="center" indent="1"/>
    </xf>
    <xf numFmtId="0" fontId="5" fillId="0" borderId="0"/>
    <xf numFmtId="43" fontId="80" fillId="0" borderId="0" applyFont="0" applyFill="0" applyBorder="0" applyAlignment="0" applyProtection="0"/>
    <xf numFmtId="3" fontId="118" fillId="0" borderId="0" applyFont="0" applyFill="0" applyBorder="0" applyAlignment="0" applyProtection="0"/>
    <xf numFmtId="0" fontId="5" fillId="56" borderId="117" applyNumberFormat="0" applyProtection="0">
      <alignment horizontal="left" vertical="top" indent="1"/>
    </xf>
    <xf numFmtId="0" fontId="5" fillId="56" borderId="117" applyNumberFormat="0" applyProtection="0">
      <alignment horizontal="left" vertical="top" indent="1"/>
    </xf>
    <xf numFmtId="0" fontId="118" fillId="0" borderId="0" applyFont="0" applyFill="0" applyBorder="0" applyAlignment="0" applyProtection="0"/>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center" indent="1"/>
    </xf>
    <xf numFmtId="0" fontId="5" fillId="39" borderId="117" applyNumberFormat="0" applyProtection="0">
      <alignment horizontal="left" vertical="center" indent="1"/>
    </xf>
    <xf numFmtId="0" fontId="118" fillId="0" borderId="0" applyFont="0" applyFill="0" applyBorder="0" applyAlignment="0" applyProtection="0"/>
    <xf numFmtId="4" fontId="30" fillId="37" borderId="117" applyNumberFormat="0" applyProtection="0">
      <alignment vertical="center"/>
    </xf>
    <xf numFmtId="4" fontId="31" fillId="38" borderId="117" applyNumberFormat="0" applyProtection="0">
      <alignment vertical="center"/>
    </xf>
    <xf numFmtId="4" fontId="30" fillId="38" borderId="117" applyNumberFormat="0" applyProtection="0">
      <alignment horizontal="left" vertical="center" indent="1"/>
    </xf>
    <xf numFmtId="4" fontId="30" fillId="38" borderId="117" applyNumberFormat="0" applyProtection="0">
      <alignment horizontal="left" vertical="center" indent="1"/>
    </xf>
    <xf numFmtId="4" fontId="30" fillId="38" borderId="117" applyNumberFormat="0" applyProtection="0">
      <alignment horizontal="left" vertical="center" indent="1"/>
    </xf>
    <xf numFmtId="4" fontId="30" fillId="38" borderId="117" applyNumberFormat="0" applyProtection="0">
      <alignment horizontal="left" vertical="center" indent="1"/>
    </xf>
    <xf numFmtId="0" fontId="30" fillId="38" borderId="117" applyNumberFormat="0" applyProtection="0">
      <alignment horizontal="left" vertical="top" indent="1"/>
    </xf>
    <xf numFmtId="0" fontId="118" fillId="0" borderId="0" applyFont="0" applyFill="0" applyBorder="0" applyAlignment="0" applyProtection="0"/>
    <xf numFmtId="4" fontId="30" fillId="39" borderId="117" applyNumberFormat="0" applyProtection="0"/>
    <xf numFmtId="4" fontId="30" fillId="39" borderId="117" applyNumberFormat="0" applyProtection="0"/>
    <xf numFmtId="4" fontId="30" fillId="39" borderId="117" applyNumberFormat="0" applyProtection="0"/>
    <xf numFmtId="4" fontId="12" fillId="40" borderId="117" applyNumberFormat="0" applyProtection="0">
      <alignment horizontal="right" vertical="center"/>
    </xf>
    <xf numFmtId="4" fontId="12" fillId="41" borderId="117" applyNumberFormat="0" applyProtection="0">
      <alignment horizontal="right" vertical="center"/>
    </xf>
    <xf numFmtId="4" fontId="12" fillId="42" borderId="117" applyNumberFormat="0" applyProtection="0">
      <alignment horizontal="right" vertical="center"/>
    </xf>
    <xf numFmtId="4" fontId="12" fillId="43" borderId="117" applyNumberFormat="0" applyProtection="0">
      <alignment horizontal="right" vertical="center"/>
    </xf>
    <xf numFmtId="4" fontId="12" fillId="44" borderId="117" applyNumberFormat="0" applyProtection="0">
      <alignment horizontal="right" vertical="center"/>
    </xf>
    <xf numFmtId="4" fontId="12" fillId="45" borderId="117" applyNumberFormat="0" applyProtection="0">
      <alignment horizontal="right" vertical="center"/>
    </xf>
    <xf numFmtId="4" fontId="12" fillId="46" borderId="117" applyNumberFormat="0" applyProtection="0">
      <alignment horizontal="right" vertical="center"/>
    </xf>
    <xf numFmtId="4" fontId="12" fillId="47" borderId="117" applyNumberFormat="0" applyProtection="0">
      <alignment horizontal="right" vertical="center"/>
    </xf>
    <xf numFmtId="4" fontId="12" fillId="48" borderId="117" applyNumberFormat="0" applyProtection="0">
      <alignment horizontal="right" vertical="center"/>
    </xf>
    <xf numFmtId="0" fontId="118"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 fontId="12" fillId="52" borderId="117" applyNumberFormat="0" applyProtection="0">
      <alignment horizontal="right" vertical="center"/>
    </xf>
    <xf numFmtId="0"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0" fontId="15" fillId="0" borderId="116">
      <alignment horizontal="center" vertical="center" wrapText="1"/>
    </xf>
    <xf numFmtId="0" fontId="5" fillId="51" borderId="117" applyNumberFormat="0" applyProtection="0">
      <alignment horizontal="left" vertical="top" indent="1"/>
    </xf>
    <xf numFmtId="0" fontId="5" fillId="55"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top" indent="1"/>
    </xf>
    <xf numFmtId="0" fontId="5" fillId="56" borderId="117" applyNumberFormat="0" applyProtection="0">
      <alignment horizontal="left" vertical="top" indent="1"/>
    </xf>
    <xf numFmtId="0" fontId="5" fillId="56" borderId="117" applyNumberFormat="0" applyProtection="0">
      <alignment horizontal="left" vertical="top" indent="1"/>
    </xf>
    <xf numFmtId="0" fontId="5" fillId="56" borderId="117" applyNumberFormat="0" applyProtection="0">
      <alignment horizontal="left" vertical="top" indent="1"/>
    </xf>
    <xf numFmtId="4" fontId="12" fillId="36" borderId="117" applyNumberFormat="0" applyProtection="0">
      <alignment vertical="center"/>
    </xf>
    <xf numFmtId="4" fontId="35" fillId="36" borderId="117" applyNumberFormat="0" applyProtection="0">
      <alignment vertical="center"/>
    </xf>
    <xf numFmtId="4" fontId="12" fillId="36" borderId="117" applyNumberFormat="0" applyProtection="0">
      <alignment horizontal="left" vertical="center" indent="1"/>
    </xf>
    <xf numFmtId="0" fontId="12" fillId="36" borderId="117" applyNumberFormat="0" applyProtection="0">
      <alignment horizontal="left" vertical="top" indent="1"/>
    </xf>
    <xf numFmtId="4" fontId="12" fillId="0" borderId="117" applyNumberFormat="0" applyProtection="0">
      <alignment horizontal="right" vertical="center"/>
    </xf>
    <xf numFmtId="4" fontId="12" fillId="0" borderId="117" applyNumberFormat="0" applyProtection="0">
      <alignment horizontal="right" vertical="center"/>
    </xf>
    <xf numFmtId="4" fontId="12" fillId="0" borderId="117" applyNumberFormat="0" applyProtection="0">
      <alignment horizontal="right" vertical="center"/>
    </xf>
    <xf numFmtId="4" fontId="12" fillId="0" borderId="117" applyNumberFormat="0" applyProtection="0">
      <alignment horizontal="right" vertical="center"/>
    </xf>
    <xf numFmtId="4" fontId="35" fillId="50" borderId="117" applyNumberFormat="0" applyProtection="0">
      <alignment horizontal="right" vertical="center"/>
    </xf>
    <xf numFmtId="4" fontId="12" fillId="0" borderId="117" applyNumberFormat="0" applyProtection="0">
      <alignment horizontal="left" vertical="center" indent="1"/>
    </xf>
    <xf numFmtId="4" fontId="12" fillId="0" borderId="117" applyNumberFormat="0" applyProtection="0">
      <alignment horizontal="left" vertical="center" indent="1"/>
    </xf>
    <xf numFmtId="0" fontId="15" fillId="0" borderId="116">
      <alignment horizontal="center" vertical="center" wrapText="1"/>
    </xf>
    <xf numFmtId="0" fontId="12" fillId="39" borderId="117" applyNumberFormat="0" applyProtection="0">
      <alignment horizontal="left" vertical="top"/>
    </xf>
    <xf numFmtId="0" fontId="12" fillId="39" borderId="117" applyNumberFormat="0" applyProtection="0">
      <alignment horizontal="left" vertical="top"/>
    </xf>
    <xf numFmtId="0" fontId="12" fillId="39" borderId="117" applyNumberFormat="0" applyProtection="0">
      <alignment horizontal="left" vertical="top"/>
    </xf>
    <xf numFmtId="3" fontId="118" fillId="0" borderId="0" applyFont="0" applyFill="0" applyBorder="0" applyAlignment="0" applyProtection="0"/>
    <xf numFmtId="0" fontId="15" fillId="0" borderId="116">
      <alignment horizontal="center" vertical="center" wrapText="1"/>
    </xf>
    <xf numFmtId="0" fontId="5" fillId="39" borderId="117" applyNumberFormat="0" applyProtection="0">
      <alignment horizontal="left" vertical="top" indent="1"/>
    </xf>
    <xf numFmtId="0" fontId="15" fillId="0" borderId="116">
      <alignment horizontal="center" vertical="center" wrapText="1"/>
    </xf>
    <xf numFmtId="4" fontId="37" fillId="50" borderId="117" applyNumberFormat="0" applyProtection="0">
      <alignment horizontal="right" vertical="center"/>
    </xf>
    <xf numFmtId="0" fontId="15" fillId="0" borderId="116">
      <alignment horizontal="center" vertical="center" wrapText="1"/>
    </xf>
    <xf numFmtId="0" fontId="118" fillId="0" borderId="0" applyFont="0" applyFill="0" applyBorder="0" applyAlignment="0" applyProtection="0"/>
    <xf numFmtId="0" fontId="15" fillId="0" borderId="116">
      <alignment horizontal="center" vertical="center" wrapText="1"/>
    </xf>
    <xf numFmtId="0" fontId="5" fillId="39" borderId="117" applyNumberFormat="0" applyProtection="0">
      <alignment horizontal="left" vertical="center"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43" fontId="80"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0" fontId="15" fillId="0" borderId="116">
      <alignment horizontal="center" vertical="center" wrapText="1"/>
    </xf>
    <xf numFmtId="0" fontId="118"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0" fontId="15" fillId="0" borderId="116">
      <alignment horizontal="center" vertical="center" wrapText="1"/>
    </xf>
    <xf numFmtId="43" fontId="80" fillId="0" borderId="0" applyFont="0" applyFill="0" applyBorder="0" applyAlignment="0" applyProtection="0"/>
    <xf numFmtId="0" fontId="80" fillId="0" borderId="0"/>
    <xf numFmtId="9" fontId="80" fillId="0" borderId="0" applyFont="0" applyFill="0" applyBorder="0" applyAlignment="0" applyProtection="0"/>
    <xf numFmtId="0" fontId="15" fillId="0" borderId="116">
      <alignment horizontal="center" vertical="center" wrapText="1"/>
    </xf>
    <xf numFmtId="43" fontId="80" fillId="0" borderId="0" applyFont="0" applyFill="0" applyBorder="0" applyAlignment="0" applyProtection="0"/>
    <xf numFmtId="0" fontId="80" fillId="0" borderId="0"/>
    <xf numFmtId="9" fontId="80" fillId="0" borderId="0" applyFont="0" applyFill="0" applyBorder="0" applyAlignment="0" applyProtection="0"/>
    <xf numFmtId="0" fontId="80" fillId="0" borderId="0"/>
    <xf numFmtId="0" fontId="118"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51" borderId="117" applyNumberFormat="0" applyProtection="0">
      <alignment horizontal="left" vertical="center"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15" fillId="0" borderId="116">
      <alignment horizontal="center" vertical="center" wrapText="1"/>
    </xf>
    <xf numFmtId="0" fontId="118"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39" borderId="117" applyNumberFormat="0" applyProtection="0">
      <alignment horizontal="left" vertical="top"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9" fontId="80" fillId="0" borderId="0" applyFont="0" applyFill="0" applyBorder="0" applyAlignment="0" applyProtection="0"/>
    <xf numFmtId="0" fontId="15" fillId="0" borderId="116">
      <alignment horizontal="center" vertical="center" wrapText="1"/>
    </xf>
    <xf numFmtId="0" fontId="15" fillId="0" borderId="116">
      <alignment horizontal="center" vertical="center" wrapText="1"/>
    </xf>
    <xf numFmtId="0" fontId="5" fillId="51" borderId="117" applyNumberFormat="0" applyProtection="0">
      <alignment horizontal="left" vertical="center" indent="1"/>
    </xf>
    <xf numFmtId="0" fontId="5" fillId="51" borderId="117" applyNumberFormat="0" applyProtection="0">
      <alignment horizontal="left" vertical="top"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0" borderId="0"/>
    <xf numFmtId="9" fontId="8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8" fillId="0" borderId="0"/>
    <xf numFmtId="43" fontId="7" fillId="0" borderId="0" applyFont="0" applyFill="0" applyBorder="0" applyAlignment="0" applyProtection="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15" fillId="0" borderId="116">
      <alignment horizontal="center" vertical="center" wrapText="1"/>
    </xf>
    <xf numFmtId="0" fontId="18" fillId="0" borderId="0"/>
    <xf numFmtId="43" fontId="18" fillId="0" borderId="0" applyFont="0" applyFill="0" applyBorder="0" applyAlignment="0" applyProtection="0"/>
    <xf numFmtId="43" fontId="80" fillId="0" borderId="0" applyFont="0" applyFill="0" applyBorder="0" applyAlignment="0" applyProtection="0"/>
    <xf numFmtId="0" fontId="4" fillId="15" borderId="0" applyNumberFormat="0" applyBorder="0" applyAlignment="0" applyProtection="0"/>
    <xf numFmtId="44" fontId="11" fillId="0" borderId="0" applyFont="0" applyFill="0" applyBorder="0" applyAlignment="0" applyProtection="0"/>
    <xf numFmtId="0" fontId="18" fillId="0" borderId="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0" fontId="18" fillId="0" borderId="0"/>
    <xf numFmtId="0" fontId="15" fillId="0" borderId="116">
      <alignment horizontal="center" vertical="center" wrapText="1"/>
    </xf>
    <xf numFmtId="9" fontId="18" fillId="0" borderId="0" applyFont="0" applyFill="0" applyBorder="0" applyAlignment="0" applyProtection="0"/>
    <xf numFmtId="0" fontId="4" fillId="1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5" fillId="0" borderId="116">
      <alignment horizontal="center" vertical="center" wrapText="1"/>
    </xf>
    <xf numFmtId="0" fontId="18" fillId="0" borderId="0"/>
    <xf numFmtId="9" fontId="18" fillId="0" borderId="0" applyFont="0" applyFill="0" applyBorder="0" applyAlignment="0" applyProtection="0"/>
    <xf numFmtId="0" fontId="15" fillId="0" borderId="116">
      <alignment horizontal="center" vertical="center" wrapText="1"/>
    </xf>
    <xf numFmtId="9" fontId="18"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4" fillId="19" borderId="0" applyNumberFormat="0" applyBorder="0" applyAlignment="0" applyProtection="0"/>
    <xf numFmtId="0" fontId="85" fillId="0" borderId="0" applyFont="0" applyFill="0" applyBorder="0" applyAlignment="0" applyProtection="0"/>
    <xf numFmtId="44" fontId="11" fillId="0" borderId="0" applyFont="0" applyFill="0" applyBorder="0" applyAlignment="0" applyProtection="0"/>
    <xf numFmtId="0" fontId="4" fillId="23" borderId="0" applyNumberFormat="0" applyBorder="0" applyAlignment="0" applyProtection="0"/>
    <xf numFmtId="44" fontId="4" fillId="0" borderId="0" applyFont="0" applyFill="0" applyBorder="0" applyAlignment="0" applyProtection="0"/>
    <xf numFmtId="44" fontId="7" fillId="0" borderId="0" applyFont="0" applyFill="0" applyBorder="0" applyAlignment="0" applyProtection="0"/>
    <xf numFmtId="0" fontId="4" fillId="31" borderId="0" applyNumberFormat="0" applyBorder="0" applyAlignment="0" applyProtection="0"/>
    <xf numFmtId="3" fontId="8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 fillId="12" borderId="0" applyNumberFormat="0" applyBorder="0" applyAlignment="0" applyProtection="0"/>
    <xf numFmtId="187"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7" fontId="5" fillId="0" borderId="0" applyFont="0" applyFill="0" applyBorder="0" applyAlignment="0" applyProtection="0"/>
    <xf numFmtId="4" fontId="156" fillId="0" borderId="0" applyFont="0" applyFill="0" applyBorder="0" applyAlignment="0" applyProtection="0"/>
    <xf numFmtId="41" fontId="7" fillId="0" borderId="0" applyFont="0" applyFill="0" applyBorder="0" applyAlignment="0" applyProtection="0"/>
    <xf numFmtId="0" fontId="4" fillId="20" borderId="0" applyNumberFormat="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4" fillId="24" borderId="0" applyNumberFormat="0" applyBorder="0" applyAlignment="0" applyProtection="0"/>
    <xf numFmtId="0" fontId="4" fillId="28" borderId="0" applyNumberFormat="0" applyBorder="0" applyAlignment="0" applyProtection="0"/>
    <xf numFmtId="43" fontId="7" fillId="0" borderId="0" applyFont="0" applyFill="0" applyBorder="0" applyAlignment="0" applyProtection="0"/>
    <xf numFmtId="187" fontId="5" fillId="0" borderId="0" applyFont="0" applyFill="0" applyBorder="0" applyAlignment="0" applyProtection="0"/>
    <xf numFmtId="43" fontId="18" fillId="0" borderId="0" applyFont="0" applyFill="0" applyBorder="0" applyAlignment="0" applyProtection="0"/>
    <xf numFmtId="0" fontId="15" fillId="0" borderId="116">
      <alignment horizontal="center" vertical="center" wrapText="1"/>
    </xf>
    <xf numFmtId="0" fontId="18" fillId="0" borderId="0"/>
    <xf numFmtId="9" fontId="18" fillId="0" borderId="0" applyFont="0" applyFill="0" applyBorder="0" applyAlignment="0" applyProtection="0"/>
    <xf numFmtId="0" fontId="15" fillId="0" borderId="116">
      <alignment horizontal="center" vertical="center" wrapText="1"/>
    </xf>
    <xf numFmtId="0" fontId="5" fillId="0" borderId="0"/>
    <xf numFmtId="9" fontId="18" fillId="0" borderId="0" applyFont="0" applyFill="0" applyBorder="0" applyAlignment="0" applyProtection="0"/>
    <xf numFmtId="0" fontId="4" fillId="32" borderId="0" applyNumberFormat="0" applyBorder="0" applyAlignment="0" applyProtection="0"/>
    <xf numFmtId="0" fontId="166" fillId="85" borderId="116" applyNumberFormat="0" applyBorder="0" applyAlignment="0" applyProtection="0"/>
    <xf numFmtId="3" fontId="118" fillId="0" borderId="0" applyFont="0" applyFill="0" applyBorder="0" applyAlignment="0" applyProtection="0"/>
    <xf numFmtId="0" fontId="118" fillId="0" borderId="0" applyFont="0" applyFill="0" applyBorder="0" applyAlignment="0" applyProtection="0"/>
    <xf numFmtId="0" fontId="4" fillId="0" borderId="0"/>
    <xf numFmtId="0" fontId="4" fillId="0" borderId="0"/>
    <xf numFmtId="0" fontId="4" fillId="9" borderId="24" applyNumberFormat="0" applyFont="0" applyAlignment="0" applyProtection="0"/>
    <xf numFmtId="0" fontId="4" fillId="9" borderId="24" applyNumberFormat="0" applyFont="0" applyAlignment="0" applyProtection="0"/>
    <xf numFmtId="4" fontId="35" fillId="38" borderId="75" applyNumberFormat="0" applyProtection="0">
      <alignment vertical="center"/>
    </xf>
    <xf numFmtId="4" fontId="12" fillId="38" borderId="75" applyNumberFormat="0" applyProtection="0">
      <alignment horizontal="left" vertical="center" indent="1"/>
    </xf>
    <xf numFmtId="4" fontId="12" fillId="38" borderId="75" applyNumberFormat="0" applyProtection="0">
      <alignment horizontal="left" vertical="center" indent="1"/>
    </xf>
    <xf numFmtId="4" fontId="12" fillId="99" borderId="75" applyNumberFormat="0" applyProtection="0">
      <alignment horizontal="right" vertical="center"/>
    </xf>
    <xf numFmtId="4" fontId="12" fillId="100" borderId="75" applyNumberFormat="0" applyProtection="0">
      <alignment horizontal="right" vertical="center"/>
    </xf>
    <xf numFmtId="4" fontId="12" fillId="101" borderId="75" applyNumberFormat="0" applyProtection="0">
      <alignment horizontal="right" vertical="center"/>
    </xf>
    <xf numFmtId="4" fontId="12" fillId="102" borderId="75" applyNumberFormat="0" applyProtection="0">
      <alignment horizontal="right" vertical="center"/>
    </xf>
    <xf numFmtId="4" fontId="12" fillId="103" borderId="75" applyNumberFormat="0" applyProtection="0">
      <alignment horizontal="right" vertical="center"/>
    </xf>
    <xf numFmtId="4" fontId="12" fillId="104" borderId="75" applyNumberFormat="0" applyProtection="0">
      <alignment horizontal="right" vertical="center"/>
    </xf>
    <xf numFmtId="4" fontId="12" fillId="105" borderId="75" applyNumberFormat="0" applyProtection="0">
      <alignment horizontal="right" vertical="center"/>
    </xf>
    <xf numFmtId="4" fontId="12" fillId="106" borderId="75" applyNumberFormat="0" applyProtection="0">
      <alignment horizontal="right" vertical="center"/>
    </xf>
    <xf numFmtId="4" fontId="12" fillId="107" borderId="75" applyNumberFormat="0" applyProtection="0">
      <alignment horizontal="right" vertical="center"/>
    </xf>
    <xf numFmtId="4" fontId="30" fillId="108"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4" fontId="12" fillId="36" borderId="75" applyNumberFormat="0" applyProtection="0">
      <alignment vertical="center"/>
    </xf>
    <xf numFmtId="4" fontId="35" fillId="36" borderId="75" applyNumberFormat="0" applyProtection="0">
      <alignment vertical="center"/>
    </xf>
    <xf numFmtId="4" fontId="12" fillId="36" borderId="75" applyNumberFormat="0" applyProtection="0">
      <alignment horizontal="left" vertical="center" indent="1"/>
    </xf>
    <xf numFmtId="4" fontId="12" fillId="36" borderId="75" applyNumberFormat="0" applyProtection="0">
      <alignment horizontal="left" vertical="center" indent="1"/>
    </xf>
    <xf numFmtId="4" fontId="12" fillId="50" borderId="117" applyNumberFormat="0" applyProtection="0">
      <alignment horizontal="right" vertical="center"/>
    </xf>
    <xf numFmtId="4" fontId="12" fillId="50" borderId="117" applyNumberFormat="0" applyProtection="0">
      <alignment horizontal="right" vertical="center"/>
    </xf>
    <xf numFmtId="4" fontId="12" fillId="95" borderId="75" applyNumberFormat="0" applyProtection="0">
      <alignment horizontal="right" vertical="center"/>
    </xf>
    <xf numFmtId="4" fontId="35" fillId="95" borderId="75" applyNumberFormat="0" applyProtection="0">
      <alignment horizontal="right" vertical="center"/>
    </xf>
    <xf numFmtId="0" fontId="5" fillId="73" borderId="75" applyNumberFormat="0" applyProtection="0">
      <alignment horizontal="left" vertical="center" indent="1"/>
    </xf>
    <xf numFmtId="4" fontId="37" fillId="95" borderId="75" applyNumberFormat="0" applyProtection="0">
      <alignment horizontal="right" vertical="center"/>
    </xf>
    <xf numFmtId="0" fontId="85" fillId="0" borderId="0" applyFont="0" applyFill="0" applyBorder="0" applyAlignment="0" applyProtection="0"/>
    <xf numFmtId="0" fontId="80" fillId="0" borderId="0"/>
    <xf numFmtId="0" fontId="15" fillId="0" borderId="116">
      <alignment horizontal="center" vertical="center" wrapText="1"/>
    </xf>
    <xf numFmtId="0" fontId="164" fillId="0" borderId="0"/>
    <xf numFmtId="10" fontId="6" fillId="36" borderId="116" applyNumberFormat="0" applyBorder="0" applyAlignment="0" applyProtection="0"/>
    <xf numFmtId="10" fontId="6" fillId="36" borderId="116" applyNumberFormat="0" applyBorder="0" applyAlignment="0" applyProtection="0"/>
    <xf numFmtId="0" fontId="7" fillId="0" borderId="0"/>
    <xf numFmtId="0" fontId="85" fillId="0" borderId="0" applyFont="0" applyFill="0" applyBorder="0" applyAlignment="0" applyProtection="0"/>
    <xf numFmtId="0" fontId="5" fillId="0" borderId="0">
      <alignment wrapText="1"/>
    </xf>
    <xf numFmtId="0" fontId="219" fillId="0" borderId="0"/>
    <xf numFmtId="0" fontId="5" fillId="0" borderId="0">
      <alignment wrapText="1"/>
    </xf>
    <xf numFmtId="0" fontId="5" fillId="0" borderId="0">
      <alignment wrapText="1"/>
    </xf>
    <xf numFmtId="3" fontId="85" fillId="0" borderId="0" applyFont="0" applyFill="0" applyBorder="0" applyAlignment="0" applyProtection="0"/>
    <xf numFmtId="3" fontId="85" fillId="0" borderId="0" applyFont="0" applyFill="0" applyBorder="0" applyAlignment="0" applyProtection="0"/>
    <xf numFmtId="0" fontId="5" fillId="0" borderId="0">
      <alignment wrapText="1"/>
    </xf>
    <xf numFmtId="0" fontId="5" fillId="0" borderId="0">
      <alignment wrapText="1"/>
    </xf>
    <xf numFmtId="41" fontId="5" fillId="0" borderId="0"/>
    <xf numFmtId="0" fontId="5" fillId="0" borderId="0"/>
    <xf numFmtId="0" fontId="15" fillId="0" borderId="116">
      <alignment horizontal="center" vertical="center" wrapText="1"/>
    </xf>
    <xf numFmtId="0" fontId="15" fillId="0" borderId="116">
      <alignment horizontal="center" vertical="center" wrapText="1"/>
    </xf>
    <xf numFmtId="0" fontId="80" fillId="0" borderId="0"/>
    <xf numFmtId="43" fontId="80" fillId="0" borderId="0" applyFont="0" applyFill="0" applyBorder="0" applyAlignment="0" applyProtection="0"/>
    <xf numFmtId="0" fontId="15" fillId="0" borderId="116">
      <alignment horizontal="center" vertical="center" wrapText="1"/>
    </xf>
    <xf numFmtId="0" fontId="15" fillId="0" borderId="116">
      <alignment horizontal="center" vertical="center" wrapText="1"/>
    </xf>
    <xf numFmtId="0" fontId="80" fillId="0" borderId="0"/>
    <xf numFmtId="43" fontId="80" fillId="0" borderId="0" applyFont="0" applyFill="0" applyBorder="0" applyAlignment="0" applyProtection="0"/>
    <xf numFmtId="0" fontId="85"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1419">
    <xf numFmtId="0" fontId="0" fillId="0" borderId="0" xfId="0"/>
    <xf numFmtId="0" fontId="8" fillId="0" borderId="0" xfId="0" applyFont="1"/>
    <xf numFmtId="164" fontId="8" fillId="0" borderId="0" xfId="1" applyNumberFormat="1" applyFont="1"/>
    <xf numFmtId="49" fontId="8" fillId="0" borderId="0" xfId="0" applyNumberFormat="1" applyFont="1" applyAlignment="1">
      <alignment horizontal="center"/>
    </xf>
    <xf numFmtId="0" fontId="8" fillId="0" borderId="0" xfId="0" applyFont="1" applyFill="1"/>
    <xf numFmtId="164" fontId="8" fillId="0" borderId="0" xfId="1" applyNumberFormat="1" applyFont="1" applyFill="1"/>
    <xf numFmtId="0" fontId="8" fillId="0" borderId="0" xfId="0" applyFont="1" applyFill="1" applyBorder="1"/>
    <xf numFmtId="166" fontId="8" fillId="0" borderId="0" xfId="2" applyNumberFormat="1" applyFont="1" applyFill="1" applyBorder="1" applyProtection="1"/>
    <xf numFmtId="0" fontId="8" fillId="0" borderId="0" xfId="0" applyFont="1" applyFill="1" applyProtection="1"/>
    <xf numFmtId="164" fontId="8" fillId="0" borderId="0" xfId="0" applyNumberFormat="1" applyFont="1" applyFill="1"/>
    <xf numFmtId="43" fontId="8" fillId="0" borderId="0" xfId="1" applyFont="1" applyFill="1"/>
    <xf numFmtId="0" fontId="8" fillId="0" borderId="0" xfId="0" applyFont="1" applyFill="1" applyAlignment="1" applyProtection="1"/>
    <xf numFmtId="170" fontId="8" fillId="0" borderId="0" xfId="1" applyNumberFormat="1" applyFont="1" applyFill="1" applyAlignment="1" applyProtection="1">
      <alignment horizontal="center"/>
    </xf>
    <xf numFmtId="170" fontId="8" fillId="0" borderId="0" xfId="1" applyNumberFormat="1" applyFont="1" applyFill="1" applyAlignment="1">
      <alignment horizontal="center"/>
    </xf>
    <xf numFmtId="2" fontId="8" fillId="0" borderId="0" xfId="1" applyNumberFormat="1" applyFont="1" applyFill="1" applyAlignment="1">
      <alignment horizontal="center"/>
    </xf>
    <xf numFmtId="0" fontId="8" fillId="0" borderId="0" xfId="0" applyFont="1" applyFill="1" applyAlignment="1">
      <alignment horizontal="center"/>
    </xf>
    <xf numFmtId="164" fontId="8" fillId="0" borderId="0" xfId="1" applyNumberFormat="1" applyFont="1" applyFill="1" applyProtection="1"/>
    <xf numFmtId="0" fontId="222" fillId="0" borderId="0" xfId="0" applyFont="1" applyFill="1" applyAlignment="1" applyProtection="1">
      <alignment horizontal="left"/>
    </xf>
    <xf numFmtId="49" fontId="8" fillId="0" borderId="0" xfId="0" applyNumberFormat="1" applyFont="1" applyFill="1" applyAlignment="1" applyProtection="1">
      <alignment horizontal="center"/>
    </xf>
    <xf numFmtId="0" fontId="8" fillId="0" borderId="0" xfId="0" applyFont="1" applyFill="1" applyAlignment="1" applyProtection="1">
      <alignment horizontal="right"/>
    </xf>
    <xf numFmtId="0" fontId="8" fillId="0" borderId="0" xfId="0" applyFont="1" applyFill="1" applyBorder="1" applyProtection="1"/>
    <xf numFmtId="41" fontId="8" fillId="0" borderId="0" xfId="2" applyNumberFormat="1" applyFont="1" applyFill="1" applyBorder="1" applyProtection="1"/>
    <xf numFmtId="0" fontId="222" fillId="0" borderId="7" xfId="0" applyFont="1" applyFill="1" applyBorder="1" applyAlignment="1" applyProtection="1">
      <alignment horizontal="right"/>
    </xf>
    <xf numFmtId="0" fontId="8" fillId="0" borderId="0" xfId="0" applyFont="1" applyAlignment="1">
      <alignment horizontal="center"/>
    </xf>
    <xf numFmtId="0" fontId="8" fillId="0" borderId="0" xfId="0" applyNumberFormat="1" applyFont="1" applyAlignment="1">
      <alignment horizontal="center"/>
    </xf>
    <xf numFmtId="0" fontId="222" fillId="0" borderId="0" xfId="0" applyFont="1"/>
    <xf numFmtId="0" fontId="226" fillId="0" borderId="0" xfId="0" applyFont="1" applyAlignment="1">
      <alignment horizontal="center"/>
    </xf>
    <xf numFmtId="0" fontId="226" fillId="0" borderId="0" xfId="0" applyNumberFormat="1" applyFont="1" applyAlignment="1">
      <alignment horizontal="center"/>
    </xf>
    <xf numFmtId="0" fontId="222" fillId="0" borderId="0" xfId="0" applyFont="1" applyBorder="1" applyAlignment="1">
      <alignment horizontal="left"/>
    </xf>
    <xf numFmtId="0" fontId="8" fillId="0" borderId="0" xfId="0" applyFont="1" applyBorder="1"/>
    <xf numFmtId="0" fontId="8" fillId="0" borderId="0" xfId="0" applyFont="1" applyBorder="1" applyAlignment="1">
      <alignment horizontal="center"/>
    </xf>
    <xf numFmtId="164" fontId="8" fillId="0" borderId="0" xfId="1" applyNumberFormat="1" applyFont="1" applyBorder="1" applyAlignment="1">
      <alignment horizontal="center"/>
    </xf>
    <xf numFmtId="164" fontId="8" fillId="110" borderId="0" xfId="1" applyNumberFormat="1" applyFont="1" applyFill="1"/>
    <xf numFmtId="167" fontId="8" fillId="109" borderId="0" xfId="3" applyNumberFormat="1" applyFont="1" applyFill="1" applyAlignment="1">
      <alignment horizontal="center"/>
    </xf>
    <xf numFmtId="41" fontId="8" fillId="0" borderId="0" xfId="1" applyNumberFormat="1" applyFont="1" applyAlignment="1">
      <alignment horizontal="center"/>
    </xf>
    <xf numFmtId="41" fontId="8" fillId="0" borderId="0" xfId="1" applyNumberFormat="1" applyFont="1" applyBorder="1" applyAlignment="1">
      <alignment horizontal="center"/>
    </xf>
    <xf numFmtId="167" fontId="8" fillId="0" borderId="0" xfId="3" applyNumberFormat="1" applyFont="1" applyAlignment="1">
      <alignment horizontal="center"/>
    </xf>
    <xf numFmtId="0" fontId="8" fillId="0" borderId="0" xfId="0" applyFont="1" applyBorder="1" applyAlignment="1">
      <alignment horizontal="left"/>
    </xf>
    <xf numFmtId="41" fontId="8" fillId="0" borderId="3" xfId="1" applyNumberFormat="1" applyFont="1" applyBorder="1" applyAlignment="1">
      <alignment horizontal="center"/>
    </xf>
    <xf numFmtId="0" fontId="222" fillId="0" borderId="0" xfId="0" applyFont="1" applyBorder="1" applyAlignment="1">
      <alignment vertical="center"/>
    </xf>
    <xf numFmtId="164" fontId="8" fillId="0" borderId="0" xfId="1" applyNumberFormat="1" applyFont="1" applyBorder="1" applyProtection="1">
      <protection locked="0"/>
    </xf>
    <xf numFmtId="0" fontId="226" fillId="0" borderId="0" xfId="0" applyFont="1" applyBorder="1" applyAlignment="1">
      <alignment horizontal="center"/>
    </xf>
    <xf numFmtId="0" fontId="8" fillId="0" borderId="0" xfId="0" applyFont="1" applyAlignment="1">
      <alignment horizontal="right"/>
    </xf>
    <xf numFmtId="0" fontId="221" fillId="0" borderId="0" xfId="0" applyFont="1"/>
    <xf numFmtId="164" fontId="8" fillId="0" borderId="0" xfId="6" applyNumberFormat="1" applyFont="1" applyBorder="1" applyAlignment="1">
      <alignment horizontal="center"/>
    </xf>
    <xf numFmtId="0" fontId="221" fillId="0" borderId="0" xfId="0" applyFont="1" applyFill="1" applyBorder="1" applyAlignment="1" applyProtection="1">
      <alignment horizontal="left"/>
    </xf>
    <xf numFmtId="41" fontId="8" fillId="0" borderId="0" xfId="6" applyNumberFormat="1" applyFont="1" applyAlignment="1">
      <alignment horizontal="center"/>
    </xf>
    <xf numFmtId="43" fontId="8" fillId="0" borderId="0" xfId="1" applyFont="1"/>
    <xf numFmtId="167" fontId="8" fillId="0" borderId="0" xfId="16" applyNumberFormat="1" applyFont="1" applyAlignment="1">
      <alignment horizontal="center"/>
    </xf>
    <xf numFmtId="41" fontId="8" fillId="0" borderId="3" xfId="6" applyNumberFormat="1" applyFont="1" applyBorder="1" applyAlignment="1">
      <alignment horizontal="center"/>
    </xf>
    <xf numFmtId="41" fontId="8" fillId="0" borderId="0" xfId="6" applyNumberFormat="1" applyFont="1" applyBorder="1" applyAlignment="1">
      <alignment horizontal="center"/>
    </xf>
    <xf numFmtId="0" fontId="228" fillId="0" borderId="0" xfId="0" applyFont="1" applyBorder="1" applyAlignment="1">
      <alignment horizontal="left"/>
    </xf>
    <xf numFmtId="164" fontId="8" fillId="0" borderId="0" xfId="6" applyNumberFormat="1" applyFont="1"/>
    <xf numFmtId="0" fontId="222" fillId="0" borderId="0" xfId="0" applyFont="1" applyBorder="1"/>
    <xf numFmtId="0" fontId="221" fillId="0" borderId="0" xfId="0" applyNumberFormat="1" applyFont="1" applyAlignment="1">
      <alignment horizontal="center"/>
    </xf>
    <xf numFmtId="164" fontId="8" fillId="110" borderId="0" xfId="1" applyNumberFormat="1" applyFont="1" applyFill="1" applyAlignment="1">
      <alignment horizontal="right"/>
    </xf>
    <xf numFmtId="0" fontId="8" fillId="0" borderId="0" xfId="0" quotePrefix="1" applyFont="1" applyBorder="1" applyAlignment="1">
      <alignment horizontal="left"/>
    </xf>
    <xf numFmtId="0" fontId="8" fillId="0" borderId="0" xfId="0" applyFont="1" applyFill="1" applyAlignment="1">
      <alignment horizontal="right"/>
    </xf>
    <xf numFmtId="172" fontId="8" fillId="0" borderId="0" xfId="0" applyNumberFormat="1" applyFont="1"/>
    <xf numFmtId="164" fontId="8" fillId="0" borderId="0" xfId="1" applyNumberFormat="1" applyFont="1" applyAlignment="1">
      <alignment horizontal="center"/>
    </xf>
    <xf numFmtId="0" fontId="8" fillId="0" borderId="0" xfId="0" quotePrefix="1" applyFont="1" applyFill="1" applyAlignment="1">
      <alignment horizontal="center"/>
    </xf>
    <xf numFmtId="0" fontId="8" fillId="0" borderId="0" xfId="0" applyFont="1" applyFill="1" applyBorder="1" applyAlignment="1">
      <alignment horizontal="center"/>
    </xf>
    <xf numFmtId="0" fontId="8" fillId="0" borderId="0" xfId="0" applyFont="1" applyAlignment="1" applyProtection="1">
      <alignment horizontal="center"/>
      <protection locked="0"/>
    </xf>
    <xf numFmtId="0" fontId="8" fillId="0" borderId="0" xfId="0" applyFont="1" applyFill="1" applyProtection="1">
      <protection locked="0"/>
    </xf>
    <xf numFmtId="164" fontId="8" fillId="0" borderId="0" xfId="1" applyNumberFormat="1" applyFont="1" applyBorder="1" applyAlignment="1"/>
    <xf numFmtId="0" fontId="8" fillId="0" borderId="0" xfId="0" applyFont="1" applyAlignment="1"/>
    <xf numFmtId="165" fontId="8" fillId="0" borderId="0" xfId="10" applyNumberFormat="1" applyFont="1" applyFill="1" applyBorder="1" applyAlignment="1">
      <alignment horizontal="center"/>
    </xf>
    <xf numFmtId="0" fontId="8" fillId="0" borderId="0" xfId="8" applyNumberFormat="1" applyFont="1" applyBorder="1" applyAlignment="1" applyProtection="1">
      <alignment horizontal="center"/>
      <protection locked="0"/>
    </xf>
    <xf numFmtId="164" fontId="8" fillId="0" borderId="0" xfId="1" applyNumberFormat="1" applyFont="1" applyFill="1" applyBorder="1" applyProtection="1">
      <protection locked="0"/>
    </xf>
    <xf numFmtId="0" fontId="8" fillId="0" borderId="0" xfId="10" applyFont="1" applyFill="1" applyBorder="1"/>
    <xf numFmtId="0" fontId="8" fillId="0" borderId="0" xfId="8" applyFont="1" applyBorder="1" applyAlignment="1">
      <alignment horizontal="center"/>
    </xf>
    <xf numFmtId="0" fontId="8" fillId="0" borderId="0" xfId="0" applyFont="1" applyBorder="1" applyAlignment="1" applyProtection="1">
      <alignment horizontal="center"/>
      <protection locked="0"/>
    </xf>
    <xf numFmtId="164" fontId="8" fillId="0" borderId="0" xfId="0" applyNumberFormat="1" applyFont="1" applyFill="1" applyBorder="1" applyProtection="1">
      <protection locked="0"/>
    </xf>
    <xf numFmtId="0" fontId="8" fillId="0" borderId="0" xfId="10" quotePrefix="1" applyFont="1" applyFill="1" applyBorder="1" applyAlignment="1">
      <alignment horizontal="center"/>
    </xf>
    <xf numFmtId="41" fontId="8" fillId="0" borderId="0" xfId="1" applyNumberFormat="1" applyFont="1" applyFill="1" applyBorder="1" applyProtection="1">
      <protection locked="0"/>
    </xf>
    <xf numFmtId="0" fontId="8" fillId="0" borderId="0" xfId="0" applyFont="1" applyFill="1" applyBorder="1" applyProtection="1">
      <protection locked="0"/>
    </xf>
    <xf numFmtId="0" fontId="8" fillId="0" borderId="0" xfId="10" applyFont="1" applyFill="1" applyBorder="1" applyAlignment="1">
      <alignment horizontal="center"/>
    </xf>
    <xf numFmtId="0" fontId="8" fillId="0" borderId="0" xfId="0" applyFont="1" applyFill="1" applyBorder="1" applyAlignment="1" applyProtection="1">
      <alignment horizontal="center"/>
      <protection locked="0"/>
    </xf>
    <xf numFmtId="0" fontId="8" fillId="0" borderId="0" xfId="0" applyNumberFormat="1" applyFont="1" applyBorder="1" applyAlignment="1">
      <alignment horizontal="center"/>
    </xf>
    <xf numFmtId="0" fontId="222" fillId="0" borderId="0" xfId="0" applyFont="1" applyFill="1" applyBorder="1" applyProtection="1">
      <protection locked="0"/>
    </xf>
    <xf numFmtId="43" fontId="8" fillId="0" borderId="0" xfId="1" applyFont="1" applyFill="1" applyBorder="1" applyProtection="1">
      <protection locked="0"/>
    </xf>
    <xf numFmtId="173" fontId="8" fillId="0" borderId="0" xfId="0" applyNumberFormat="1" applyFont="1" applyFill="1" applyBorder="1" applyProtection="1">
      <protection locked="0"/>
    </xf>
    <xf numFmtId="174" fontId="8" fillId="0" borderId="0" xfId="1" applyNumberFormat="1" applyFont="1" applyFill="1" applyBorder="1" applyProtection="1">
      <protection locked="0"/>
    </xf>
    <xf numFmtId="1" fontId="8" fillId="0" borderId="0" xfId="0" applyNumberFormat="1" applyFont="1" applyFill="1" applyBorder="1" applyProtection="1">
      <protection locked="0"/>
    </xf>
    <xf numFmtId="1" fontId="8" fillId="0" borderId="0" xfId="0" applyNumberFormat="1" applyFont="1" applyFill="1" applyBorder="1" applyAlignment="1" applyProtection="1">
      <alignment horizontal="center"/>
      <protection locked="0"/>
    </xf>
    <xf numFmtId="164" fontId="8" fillId="0" borderId="0" xfId="1" applyNumberFormat="1" applyFont="1" applyFill="1" applyBorder="1" applyAlignment="1" applyProtection="1">
      <protection locked="0"/>
    </xf>
    <xf numFmtId="0" fontId="224" fillId="0" borderId="0" xfId="0" applyFont="1" applyBorder="1" applyProtection="1">
      <protection locked="0"/>
    </xf>
    <xf numFmtId="0" fontId="8" fillId="0" borderId="0" xfId="0" applyFont="1" applyBorder="1" applyProtection="1">
      <protection locked="0"/>
    </xf>
    <xf numFmtId="164" fontId="8" fillId="0" borderId="0" xfId="1" applyNumberFormat="1" applyFont="1" applyBorder="1" applyAlignment="1" applyProtection="1">
      <protection locked="0"/>
    </xf>
    <xf numFmtId="164" fontId="8" fillId="0" borderId="0" xfId="0" applyNumberFormat="1" applyFont="1" applyBorder="1" applyAlignment="1" applyProtection="1">
      <alignment horizontal="center"/>
      <protection locked="0"/>
    </xf>
    <xf numFmtId="164" fontId="8" fillId="0" borderId="0" xfId="0" applyNumberFormat="1" applyFont="1" applyBorder="1" applyProtection="1">
      <protection locked="0"/>
    </xf>
    <xf numFmtId="0" fontId="8" fillId="0" borderId="0" xfId="0" applyFont="1" applyFill="1" applyBorder="1" applyAlignment="1" applyProtection="1">
      <alignment horizontal="right"/>
      <protection locked="0"/>
    </xf>
    <xf numFmtId="0" fontId="8" fillId="0" borderId="0" xfId="0" quotePrefix="1" applyFont="1" applyFill="1" applyBorder="1" applyAlignment="1" applyProtection="1">
      <alignment horizontal="left"/>
      <protection locked="0"/>
    </xf>
    <xf numFmtId="0" fontId="8" fillId="0" borderId="0" xfId="0" applyFont="1" applyFill="1" applyBorder="1" applyAlignment="1" applyProtection="1">
      <protection locked="0"/>
    </xf>
    <xf numFmtId="0" fontId="8" fillId="0" borderId="0" xfId="0" applyFont="1" applyFill="1" applyAlignment="1" applyProtection="1">
      <alignment horizontal="center"/>
      <protection locked="0"/>
    </xf>
    <xf numFmtId="0" fontId="221" fillId="0" borderId="0" xfId="0" applyFont="1" applyAlignment="1" applyProtection="1">
      <alignment horizontal="center"/>
      <protection locked="0"/>
    </xf>
    <xf numFmtId="164" fontId="8" fillId="0" borderId="0" xfId="1" applyNumberFormat="1" applyFont="1" applyBorder="1" applyAlignment="1" applyProtection="1">
      <alignment horizontal="center"/>
      <protection locked="0"/>
    </xf>
    <xf numFmtId="0" fontId="222" fillId="0" borderId="0" xfId="0" applyFont="1" applyBorder="1" applyProtection="1">
      <protection locked="0"/>
    </xf>
    <xf numFmtId="0" fontId="8" fillId="0" borderId="0" xfId="10" applyFont="1" applyBorder="1"/>
    <xf numFmtId="0" fontId="8" fillId="0" borderId="0" xfId="10" applyFont="1" applyBorder="1" applyAlignment="1">
      <alignment horizontal="center"/>
    </xf>
    <xf numFmtId="0" fontId="8" fillId="0" borderId="0" xfId="10" applyFont="1"/>
    <xf numFmtId="0" fontId="222" fillId="0" borderId="0" xfId="10" applyFont="1" applyBorder="1"/>
    <xf numFmtId="3" fontId="8" fillId="0" borderId="0" xfId="10" applyNumberFormat="1" applyFont="1" applyBorder="1"/>
    <xf numFmtId="0" fontId="8" fillId="0" borderId="0" xfId="10" quotePrefix="1" applyFont="1" applyBorder="1" applyAlignment="1">
      <alignment horizontal="center"/>
    </xf>
    <xf numFmtId="0" fontId="8" fillId="0" borderId="0" xfId="10" applyFont="1" applyAlignment="1">
      <alignment horizontal="center"/>
    </xf>
    <xf numFmtId="17" fontId="8" fillId="0" borderId="0" xfId="10" applyNumberFormat="1" applyFont="1" applyAlignment="1">
      <alignment horizontal="center"/>
    </xf>
    <xf numFmtId="0" fontId="226" fillId="0" borderId="0" xfId="10" applyFont="1" applyAlignment="1">
      <alignment horizontal="center"/>
    </xf>
    <xf numFmtId="164" fontId="8" fillId="110" borderId="0" xfId="6" applyNumberFormat="1" applyFont="1" applyFill="1" applyBorder="1" applyAlignment="1">
      <alignment horizontal="center"/>
    </xf>
    <xf numFmtId="165" fontId="8" fillId="0" borderId="0" xfId="10" applyNumberFormat="1" applyFont="1" applyBorder="1" applyAlignment="1">
      <alignment horizontal="center"/>
    </xf>
    <xf numFmtId="165" fontId="8" fillId="109" borderId="0" xfId="7" applyNumberFormat="1" applyFont="1" applyFill="1" applyAlignment="1">
      <alignment horizontal="center"/>
    </xf>
    <xf numFmtId="165" fontId="8" fillId="0" borderId="0" xfId="7" applyNumberFormat="1" applyFont="1" applyAlignment="1">
      <alignment horizontal="center"/>
    </xf>
    <xf numFmtId="164" fontId="8" fillId="0" borderId="3" xfId="10" applyNumberFormat="1" applyFont="1" applyFill="1" applyBorder="1"/>
    <xf numFmtId="165" fontId="8" fillId="0" borderId="0" xfId="10" applyNumberFormat="1" applyFont="1"/>
    <xf numFmtId="165" fontId="8" fillId="0" borderId="0" xfId="10" applyNumberFormat="1" applyFont="1" applyBorder="1"/>
    <xf numFmtId="164" fontId="8" fillId="0" borderId="0" xfId="6" applyNumberFormat="1" applyFont="1" applyFill="1" applyBorder="1"/>
    <xf numFmtId="3" fontId="8" fillId="0" borderId="0" xfId="10" applyNumberFormat="1" applyFont="1" applyBorder="1" applyAlignment="1">
      <alignment horizontal="center"/>
    </xf>
    <xf numFmtId="164" fontId="8" fillId="0" borderId="3" xfId="6" applyNumberFormat="1" applyFont="1" applyBorder="1"/>
    <xf numFmtId="164" fontId="8" fillId="0" borderId="0" xfId="6" applyNumberFormat="1" applyFont="1" applyBorder="1"/>
    <xf numFmtId="167" fontId="8" fillId="0" borderId="0" xfId="7" applyNumberFormat="1" applyFont="1" applyAlignment="1">
      <alignment horizontal="center"/>
    </xf>
    <xf numFmtId="164" fontId="8" fillId="110" borderId="0" xfId="6" applyNumberFormat="1" applyFont="1" applyFill="1" applyBorder="1"/>
    <xf numFmtId="10" fontId="8" fillId="0" borderId="0" xfId="7" applyNumberFormat="1" applyFont="1" applyBorder="1"/>
    <xf numFmtId="164" fontId="8" fillId="0" borderId="0" xfId="10" applyNumberFormat="1" applyFont="1" applyBorder="1"/>
    <xf numFmtId="0" fontId="229" fillId="0" borderId="0" xfId="0" applyFont="1"/>
    <xf numFmtId="0" fontId="229" fillId="0" borderId="0" xfId="0" applyFont="1" applyBorder="1"/>
    <xf numFmtId="0" fontId="229" fillId="0" borderId="0" xfId="0" applyFont="1" applyAlignment="1">
      <alignment horizontal="left"/>
    </xf>
    <xf numFmtId="0" fontId="221" fillId="0" borderId="0" xfId="0" applyFont="1" applyBorder="1"/>
    <xf numFmtId="0" fontId="8" fillId="0" borderId="0" xfId="0" applyFont="1" applyBorder="1" applyAlignment="1" applyProtection="1">
      <alignment horizontal="left"/>
    </xf>
    <xf numFmtId="164" fontId="8" fillId="0" borderId="0" xfId="1" applyNumberFormat="1" applyFont="1" applyBorder="1" applyProtection="1"/>
    <xf numFmtId="0" fontId="222" fillId="0" borderId="0" xfId="0" applyFont="1" applyBorder="1" applyAlignment="1" applyProtection="1">
      <alignment horizontal="left"/>
    </xf>
    <xf numFmtId="164" fontId="222" fillId="0" borderId="0" xfId="1" applyNumberFormat="1" applyFont="1" applyBorder="1" applyProtection="1"/>
    <xf numFmtId="37" fontId="8" fillId="0" borderId="0" xfId="0" applyNumberFormat="1" applyFont="1" applyBorder="1" applyAlignment="1" applyProtection="1"/>
    <xf numFmtId="0" fontId="229" fillId="0" borderId="0" xfId="0" applyFont="1" applyBorder="1" applyAlignment="1"/>
    <xf numFmtId="0" fontId="229" fillId="0" borderId="0" xfId="0" applyFont="1" applyAlignment="1"/>
    <xf numFmtId="0" fontId="220" fillId="2" borderId="0" xfId="0" applyFont="1" applyFill="1" applyBorder="1" applyAlignment="1" applyProtection="1">
      <alignment horizontal="left"/>
    </xf>
    <xf numFmtId="0" fontId="8" fillId="0" borderId="0" xfId="0" applyFont="1" applyBorder="1" applyProtection="1"/>
    <xf numFmtId="10" fontId="8" fillId="0" borderId="0" xfId="0" applyNumberFormat="1" applyFont="1" applyBorder="1" applyProtection="1"/>
    <xf numFmtId="164" fontId="8" fillId="0" borderId="0" xfId="1" applyNumberFormat="1" applyFont="1" applyBorder="1"/>
    <xf numFmtId="0" fontId="229" fillId="0" borderId="0" xfId="0" applyFont="1" applyBorder="1" applyAlignment="1">
      <alignment horizontal="left"/>
    </xf>
    <xf numFmtId="0" fontId="8" fillId="0" borderId="0" xfId="0" applyFont="1" applyAlignment="1" applyProtection="1">
      <alignment horizontal="left"/>
    </xf>
    <xf numFmtId="164" fontId="8" fillId="0" borderId="0" xfId="1" applyNumberFormat="1" applyFont="1" applyProtection="1"/>
    <xf numFmtId="0" fontId="8" fillId="0" borderId="0" xfId="0" applyFont="1" applyAlignment="1">
      <alignment horizontal="left"/>
    </xf>
    <xf numFmtId="41" fontId="8" fillId="0" borderId="0" xfId="0" applyNumberFormat="1" applyFont="1"/>
    <xf numFmtId="164" fontId="8" fillId="0" borderId="0" xfId="0" applyNumberFormat="1" applyFont="1" applyAlignment="1">
      <alignment horizontal="right"/>
    </xf>
    <xf numFmtId="0" fontId="8" fillId="0" borderId="0" xfId="0" applyFont="1" applyBorder="1" applyAlignment="1">
      <alignment horizontal="right"/>
    </xf>
    <xf numFmtId="164" fontId="8" fillId="0" borderId="0" xfId="0" applyNumberFormat="1" applyFont="1"/>
    <xf numFmtId="0" fontId="222" fillId="0" borderId="0" xfId="0" quotePrefix="1" applyFont="1" applyBorder="1" applyAlignment="1">
      <alignment horizontal="left"/>
    </xf>
    <xf numFmtId="164" fontId="8" fillId="0" borderId="0" xfId="0" applyNumberFormat="1" applyFont="1" applyAlignment="1">
      <alignment horizontal="center"/>
    </xf>
    <xf numFmtId="41" fontId="8" fillId="0" borderId="0" xfId="0" applyNumberFormat="1" applyFont="1" applyAlignment="1">
      <alignment horizontal="center"/>
    </xf>
    <xf numFmtId="41" fontId="226" fillId="0" borderId="0" xfId="0" applyNumberFormat="1" applyFont="1" applyAlignment="1">
      <alignment horizontal="center"/>
    </xf>
    <xf numFmtId="164" fontId="226" fillId="0" borderId="0" xfId="0" applyNumberFormat="1" applyFont="1" applyAlignment="1">
      <alignment horizontal="center"/>
    </xf>
    <xf numFmtId="17" fontId="8" fillId="0" borderId="0" xfId="0" applyNumberFormat="1" applyFont="1" applyBorder="1" applyAlignment="1">
      <alignment horizontal="center"/>
    </xf>
    <xf numFmtId="37" fontId="8" fillId="0" borderId="0" xfId="0" applyNumberFormat="1" applyFont="1" applyBorder="1" applyAlignment="1">
      <alignment horizontal="center"/>
    </xf>
    <xf numFmtId="175" fontId="8" fillId="0" borderId="0" xfId="0" applyNumberFormat="1" applyFont="1" applyBorder="1" applyAlignment="1">
      <alignment horizontal="center"/>
    </xf>
    <xf numFmtId="0" fontId="223" fillId="0" borderId="0" xfId="0" applyFont="1"/>
    <xf numFmtId="41" fontId="8" fillId="0" borderId="0" xfId="1" applyNumberFormat="1" applyFont="1" applyBorder="1" applyAlignment="1">
      <alignment horizontal="right"/>
    </xf>
    <xf numFmtId="165" fontId="8" fillId="0" borderId="0" xfId="3" applyNumberFormat="1" applyFont="1" applyBorder="1" applyAlignment="1">
      <alignment horizontal="center"/>
    </xf>
    <xf numFmtId="164" fontId="8" fillId="0" borderId="0" xfId="0" applyNumberFormat="1" applyFont="1" applyBorder="1"/>
    <xf numFmtId="37" fontId="231" fillId="0" borderId="0" xfId="0" applyNumberFormat="1" applyFont="1" applyBorder="1" applyAlignment="1">
      <alignment horizontal="right"/>
    </xf>
    <xf numFmtId="37" fontId="231" fillId="0" borderId="0" xfId="0" applyNumberFormat="1" applyFont="1" applyBorder="1"/>
    <xf numFmtId="37" fontId="8" fillId="0" borderId="0" xfId="0" applyNumberFormat="1" applyFont="1" applyBorder="1" applyAlignment="1">
      <alignment horizontal="right"/>
    </xf>
    <xf numFmtId="0" fontId="8" fillId="0" borderId="0" xfId="0" quotePrefix="1" applyFont="1" applyAlignment="1">
      <alignment horizontal="center"/>
    </xf>
    <xf numFmtId="41" fontId="8" fillId="110" borderId="0" xfId="34" applyNumberFormat="1" applyFont="1" applyFill="1" applyBorder="1" applyAlignment="1">
      <alignment horizontal="center"/>
    </xf>
    <xf numFmtId="0" fontId="8" fillId="0" borderId="0" xfId="0" quotePrefix="1" applyFont="1" applyBorder="1" applyAlignment="1">
      <alignment horizontal="center"/>
    </xf>
    <xf numFmtId="0" fontId="8" fillId="0" borderId="0" xfId="4" applyFont="1" applyFill="1" applyBorder="1" applyAlignment="1">
      <alignment horizontal="center"/>
    </xf>
    <xf numFmtId="164" fontId="8" fillId="0" borderId="0" xfId="1" applyNumberFormat="1" applyFont="1" applyBorder="1" applyAlignment="1">
      <alignment horizontal="right"/>
    </xf>
    <xf numFmtId="41" fontId="8" fillId="0" borderId="3" xfId="1" applyNumberFormat="1" applyFont="1" applyBorder="1" applyAlignment="1">
      <alignment horizontal="right"/>
    </xf>
    <xf numFmtId="164" fontId="8" fillId="0" borderId="3" xfId="1" applyNumberFormat="1" applyFont="1" applyBorder="1" applyAlignment="1">
      <alignment horizontal="right"/>
    </xf>
    <xf numFmtId="42" fontId="8" fillId="0" borderId="0" xfId="0" applyNumberFormat="1" applyFont="1"/>
    <xf numFmtId="37" fontId="8" fillId="110" borderId="0" xfId="2" applyNumberFormat="1" applyFont="1" applyFill="1"/>
    <xf numFmtId="37" fontId="8" fillId="0" borderId="0" xfId="0" applyNumberFormat="1" applyFont="1"/>
    <xf numFmtId="41" fontId="8" fillId="0" borderId="0" xfId="0" applyNumberFormat="1" applyFont="1" applyBorder="1"/>
    <xf numFmtId="164" fontId="8" fillId="0" borderId="0" xfId="0" applyNumberFormat="1" applyFont="1" applyBorder="1" applyAlignment="1">
      <alignment horizontal="center"/>
    </xf>
    <xf numFmtId="0" fontId="8" fillId="0" borderId="0" xfId="1" applyNumberFormat="1" applyFont="1" applyBorder="1" applyProtection="1">
      <protection locked="0"/>
    </xf>
    <xf numFmtId="41" fontId="8" fillId="0" borderId="0" xfId="0" applyNumberFormat="1" applyFont="1" applyBorder="1" applyAlignment="1">
      <alignment horizontal="center"/>
    </xf>
    <xf numFmtId="0" fontId="222" fillId="0" borderId="0" xfId="0" applyFont="1" applyAlignment="1">
      <alignment horizontal="left"/>
    </xf>
    <xf numFmtId="42" fontId="8" fillId="0" borderId="0" xfId="0" applyNumberFormat="1" applyFont="1" applyAlignment="1">
      <alignment horizontal="center"/>
    </xf>
    <xf numFmtId="0" fontId="226" fillId="0" borderId="0" xfId="0" quotePrefix="1" applyFont="1" applyAlignment="1">
      <alignment horizontal="center"/>
    </xf>
    <xf numFmtId="42" fontId="226" fillId="0" borderId="0" xfId="0" applyNumberFormat="1" applyFont="1" applyAlignment="1">
      <alignment horizontal="center"/>
    </xf>
    <xf numFmtId="42" fontId="8" fillId="0" borderId="0" xfId="0" applyNumberFormat="1" applyFont="1" applyBorder="1"/>
    <xf numFmtId="164" fontId="231" fillId="0" borderId="0" xfId="1" applyNumberFormat="1" applyFont="1" applyBorder="1"/>
    <xf numFmtId="10" fontId="8" fillId="0" borderId="0" xfId="3" applyNumberFormat="1" applyFont="1" applyBorder="1"/>
    <xf numFmtId="42" fontId="231" fillId="0" borderId="0" xfId="1" applyNumberFormat="1" applyFont="1" applyBorder="1"/>
    <xf numFmtId="165" fontId="8" fillId="0" borderId="0" xfId="3" applyNumberFormat="1" applyFont="1" applyAlignment="1">
      <alignment horizontal="center"/>
    </xf>
    <xf numFmtId="42" fontId="8" fillId="0" borderId="0" xfId="1" applyNumberFormat="1" applyFont="1" applyBorder="1"/>
    <xf numFmtId="3" fontId="8" fillId="0" borderId="0" xfId="0" applyNumberFormat="1" applyFont="1" applyBorder="1" applyAlignment="1">
      <alignment horizontal="center"/>
    </xf>
    <xf numFmtId="39" fontId="8" fillId="0" borderId="0" xfId="0" applyNumberFormat="1" applyFont="1"/>
    <xf numFmtId="0" fontId="222" fillId="0" borderId="0" xfId="10027" applyFont="1"/>
    <xf numFmtId="0" fontId="8" fillId="0" borderId="0" xfId="10027" applyFont="1"/>
    <xf numFmtId="0" fontId="226" fillId="0" borderId="0" xfId="10027" applyFont="1" applyAlignment="1">
      <alignment horizontal="center"/>
    </xf>
    <xf numFmtId="41" fontId="226" fillId="0" borderId="0" xfId="10027" applyNumberFormat="1" applyFont="1" applyAlignment="1">
      <alignment horizontal="center"/>
    </xf>
    <xf numFmtId="0" fontId="226" fillId="0" borderId="0" xfId="10027" applyFont="1" applyAlignment="1"/>
    <xf numFmtId="164" fontId="226" fillId="0" borderId="0" xfId="10027" applyNumberFormat="1" applyFont="1" applyAlignment="1">
      <alignment horizontal="center"/>
    </xf>
    <xf numFmtId="0" fontId="8" fillId="0" borderId="0" xfId="11770" applyFont="1"/>
    <xf numFmtId="0" fontId="8" fillId="0" borderId="0" xfId="11770" applyFont="1" applyBorder="1" applyAlignment="1">
      <alignment horizontal="center"/>
    </xf>
    <xf numFmtId="164" fontId="8" fillId="110" borderId="0" xfId="11771" applyNumberFormat="1" applyFont="1" applyFill="1" applyBorder="1" applyAlignment="1">
      <alignment horizontal="center"/>
    </xf>
    <xf numFmtId="164" fontId="8" fillId="0" borderId="0" xfId="11771" applyNumberFormat="1" applyFont="1" applyBorder="1" applyAlignment="1">
      <alignment horizontal="center"/>
    </xf>
    <xf numFmtId="0" fontId="8" fillId="0" borderId="0" xfId="10027" applyFont="1" applyAlignment="1">
      <alignment horizontal="center"/>
    </xf>
    <xf numFmtId="37" fontId="8" fillId="0" borderId="0" xfId="0" applyNumberFormat="1" applyFont="1" applyAlignment="1">
      <alignment horizontal="right"/>
    </xf>
    <xf numFmtId="164" fontId="8" fillId="110" borderId="82" xfId="1" applyNumberFormat="1" applyFont="1" applyFill="1" applyBorder="1"/>
    <xf numFmtId="164" fontId="8" fillId="0" borderId="0" xfId="10027" applyNumberFormat="1" applyFont="1" applyAlignment="1">
      <alignment horizontal="center"/>
    </xf>
    <xf numFmtId="165" fontId="8" fillId="0" borderId="0" xfId="10027" applyNumberFormat="1" applyFont="1" applyAlignment="1">
      <alignment horizontal="center"/>
    </xf>
    <xf numFmtId="10" fontId="8" fillId="0" borderId="0" xfId="10027" applyNumberFormat="1" applyFont="1" applyAlignment="1">
      <alignment horizontal="right"/>
    </xf>
    <xf numFmtId="164" fontId="8" fillId="0" borderId="0" xfId="10027" applyNumberFormat="1" applyFont="1"/>
    <xf numFmtId="164" fontId="8" fillId="110" borderId="0" xfId="10027" applyNumberFormat="1" applyFont="1" applyFill="1"/>
    <xf numFmtId="0" fontId="8" fillId="0" borderId="0" xfId="11776" applyFont="1" applyAlignment="1">
      <alignment horizontal="center"/>
    </xf>
    <xf numFmtId="164" fontId="8" fillId="110" borderId="0" xfId="11845" applyNumberFormat="1" applyFont="1" applyFill="1"/>
    <xf numFmtId="0" fontId="8" fillId="0" borderId="0" xfId="10027" applyFont="1" applyBorder="1" applyAlignment="1">
      <alignment horizontal="center"/>
    </xf>
    <xf numFmtId="164" fontId="8" fillId="0" borderId="2" xfId="10027" applyNumberFormat="1" applyFont="1" applyBorder="1"/>
    <xf numFmtId="164" fontId="8" fillId="0" borderId="2" xfId="11771" applyNumberFormat="1" applyFont="1" applyBorder="1" applyAlignment="1">
      <alignment horizontal="center"/>
    </xf>
    <xf numFmtId="165" fontId="8" fillId="0" borderId="0" xfId="10027" applyNumberFormat="1" applyFont="1" applyBorder="1" applyAlignment="1">
      <alignment horizontal="center"/>
    </xf>
    <xf numFmtId="10" fontId="8" fillId="0" borderId="0" xfId="3" applyNumberFormat="1" applyFont="1" applyAlignment="1">
      <alignment horizontal="right"/>
    </xf>
    <xf numFmtId="0" fontId="8" fillId="0" borderId="0" xfId="14881" applyFont="1"/>
    <xf numFmtId="0" fontId="8" fillId="0" borderId="0" xfId="14888" applyFont="1" applyAlignment="1">
      <alignment horizontal="center"/>
    </xf>
    <xf numFmtId="0" fontId="8" fillId="0" borderId="0" xfId="14891" applyFont="1" applyAlignment="1">
      <alignment horizontal="center"/>
    </xf>
    <xf numFmtId="164" fontId="8" fillId="110" borderId="0" xfId="14893" applyNumberFormat="1" applyFont="1" applyFill="1"/>
    <xf numFmtId="0" fontId="8" fillId="0" borderId="0" xfId="14888" applyFont="1" applyBorder="1" applyAlignment="1">
      <alignment horizontal="center"/>
    </xf>
    <xf numFmtId="0" fontId="8" fillId="0" borderId="0" xfId="14891" applyFont="1" applyBorder="1" applyAlignment="1">
      <alignment horizontal="center"/>
    </xf>
    <xf numFmtId="164" fontId="8" fillId="110" borderId="0" xfId="14893" applyNumberFormat="1" applyFont="1" applyFill="1" applyBorder="1" applyAlignment="1">
      <alignment horizontal="center"/>
    </xf>
    <xf numFmtId="0" fontId="8" fillId="0" borderId="0" xfId="14897" applyFont="1" applyAlignment="1">
      <alignment horizontal="center"/>
    </xf>
    <xf numFmtId="0" fontId="222" fillId="0" borderId="0" xfId="14881" applyFont="1" applyAlignment="1">
      <alignment horizontal="left"/>
    </xf>
    <xf numFmtId="164" fontId="8" fillId="0" borderId="3" xfId="0" applyNumberFormat="1" applyFont="1" applyFill="1" applyBorder="1" applyAlignment="1">
      <alignment horizontal="center"/>
    </xf>
    <xf numFmtId="0" fontId="222" fillId="0" borderId="0" xfId="12096" applyFont="1" applyAlignment="1"/>
    <xf numFmtId="0" fontId="222" fillId="0" borderId="0" xfId="0" applyFont="1" applyAlignment="1">
      <alignment horizontal="center"/>
    </xf>
    <xf numFmtId="164" fontId="8" fillId="0" borderId="0" xfId="0" applyNumberFormat="1" applyFont="1" applyFill="1" applyBorder="1" applyAlignment="1">
      <alignment horizontal="center"/>
    </xf>
    <xf numFmtId="164" fontId="8" fillId="0" borderId="0" xfId="848" applyNumberFormat="1" applyFont="1" applyFill="1" applyBorder="1" applyAlignment="1">
      <alignment horizontal="center"/>
    </xf>
    <xf numFmtId="165" fontId="8" fillId="0" borderId="0" xfId="3" applyNumberFormat="1" applyFont="1" applyAlignment="1"/>
    <xf numFmtId="164" fontId="222" fillId="0" borderId="0" xfId="1" applyNumberFormat="1" applyFont="1" applyBorder="1" applyAlignment="1">
      <alignment horizontal="center"/>
    </xf>
    <xf numFmtId="165" fontId="8" fillId="0" borderId="0" xfId="0" applyNumberFormat="1" applyFont="1" applyBorder="1" applyAlignment="1">
      <alignment horizontal="center"/>
    </xf>
    <xf numFmtId="164" fontId="8" fillId="0" borderId="0" xfId="0" applyNumberFormat="1" applyFont="1" applyBorder="1" applyAlignment="1"/>
    <xf numFmtId="165" fontId="8" fillId="0" borderId="0" xfId="0" applyNumberFormat="1" applyFont="1" applyBorder="1"/>
    <xf numFmtId="10" fontId="8" fillId="0" borderId="0" xfId="0" applyNumberFormat="1" applyFont="1" applyAlignment="1"/>
    <xf numFmtId="39" fontId="8" fillId="0" borderId="0" xfId="0" applyNumberFormat="1" applyFont="1" applyAlignment="1">
      <alignment horizontal="center"/>
    </xf>
    <xf numFmtId="0" fontId="8" fillId="0" borderId="0" xfId="4" applyFont="1" applyAlignment="1">
      <alignment horizontal="center"/>
    </xf>
    <xf numFmtId="164" fontId="8" fillId="0" borderId="0" xfId="4" applyNumberFormat="1" applyFont="1" applyAlignment="1">
      <alignment horizontal="center"/>
    </xf>
    <xf numFmtId="0" fontId="8" fillId="0" borderId="0" xfId="4" applyFont="1"/>
    <xf numFmtId="0" fontId="222" fillId="0" borderId="0" xfId="4" applyFont="1"/>
    <xf numFmtId="0" fontId="226" fillId="0" borderId="0" xfId="4" applyFont="1" applyAlignment="1">
      <alignment horizontal="center"/>
    </xf>
    <xf numFmtId="164" fontId="226" fillId="0" borderId="0" xfId="1" applyNumberFormat="1" applyFont="1" applyAlignment="1">
      <alignment horizontal="center"/>
    </xf>
    <xf numFmtId="165" fontId="226" fillId="0" borderId="0" xfId="3" applyNumberFormat="1" applyFont="1" applyAlignment="1">
      <alignment horizontal="center"/>
    </xf>
    <xf numFmtId="164" fontId="226" fillId="0" borderId="0" xfId="4" applyNumberFormat="1" applyFont="1" applyAlignment="1">
      <alignment horizontal="center"/>
    </xf>
    <xf numFmtId="0" fontId="222" fillId="0" borderId="0" xfId="4" applyFont="1" applyBorder="1" applyAlignment="1">
      <alignment horizontal="left"/>
    </xf>
    <xf numFmtId="0" fontId="8" fillId="0" borderId="0" xfId="4" applyFont="1" applyBorder="1" applyAlignment="1">
      <alignment horizontal="center"/>
    </xf>
    <xf numFmtId="164" fontId="8" fillId="0" borderId="0" xfId="1" applyNumberFormat="1" applyFont="1" applyFill="1" applyBorder="1" applyAlignment="1">
      <alignment horizontal="center"/>
    </xf>
    <xf numFmtId="164" fontId="8" fillId="110" borderId="0" xfId="1" applyNumberFormat="1" applyFont="1" applyFill="1" applyBorder="1" applyAlignment="1">
      <alignment horizontal="center"/>
    </xf>
    <xf numFmtId="0" fontId="8" fillId="0" borderId="0" xfId="4" applyFont="1" applyBorder="1"/>
    <xf numFmtId="165" fontId="8" fillId="0" borderId="0" xfId="3" applyNumberFormat="1" applyFont="1"/>
    <xf numFmtId="164" fontId="8" fillId="0" borderId="3" xfId="1" applyNumberFormat="1" applyFont="1" applyFill="1" applyBorder="1" applyAlignment="1">
      <alignment horizontal="center"/>
    </xf>
    <xf numFmtId="164" fontId="8" fillId="0" borderId="3" xfId="1" applyNumberFormat="1" applyFont="1" applyBorder="1" applyAlignment="1">
      <alignment horizontal="center"/>
    </xf>
    <xf numFmtId="0" fontId="222" fillId="0" borderId="0" xfId="4" applyFont="1" applyBorder="1"/>
    <xf numFmtId="164" fontId="8" fillId="0" borderId="0" xfId="4" applyNumberFormat="1" applyFont="1"/>
    <xf numFmtId="0" fontId="222" fillId="0" borderId="0" xfId="4" quotePrefix="1" applyFont="1" applyBorder="1" applyAlignment="1">
      <alignment horizontal="left"/>
    </xf>
    <xf numFmtId="164" fontId="8" fillId="0" borderId="0" xfId="4" applyNumberFormat="1" applyFont="1" applyBorder="1" applyAlignment="1">
      <alignment horizontal="center"/>
    </xf>
    <xf numFmtId="0" fontId="8" fillId="0" borderId="0" xfId="4" quotePrefix="1" applyFont="1" applyBorder="1" applyAlignment="1">
      <alignment horizontal="left"/>
    </xf>
    <xf numFmtId="165" fontId="8" fillId="0" borderId="0" xfId="3" applyNumberFormat="1" applyFont="1" applyBorder="1"/>
    <xf numFmtId="0" fontId="8" fillId="0" borderId="0" xfId="4" applyNumberFormat="1" applyFont="1" applyBorder="1" applyAlignment="1">
      <alignment horizontal="center"/>
    </xf>
    <xf numFmtId="0" fontId="222" fillId="0" borderId="0" xfId="9" applyFont="1" applyBorder="1" applyAlignment="1">
      <alignment horizontal="left"/>
    </xf>
    <xf numFmtId="0" fontId="8" fillId="0" borderId="0" xfId="9" applyFont="1" applyBorder="1" applyAlignment="1">
      <alignment horizontal="center"/>
    </xf>
    <xf numFmtId="0" fontId="8" fillId="0" borderId="0" xfId="9" applyFont="1" applyFill="1" applyAlignment="1">
      <alignment horizontal="left"/>
    </xf>
    <xf numFmtId="0" fontId="8" fillId="0" borderId="0" xfId="9" applyFont="1" applyFill="1" applyBorder="1" applyAlignment="1">
      <alignment horizontal="center"/>
    </xf>
    <xf numFmtId="0" fontId="8" fillId="0" borderId="0" xfId="9" applyFont="1" applyFill="1" applyBorder="1" applyAlignment="1">
      <alignment horizontal="left"/>
    </xf>
    <xf numFmtId="0" fontId="8" fillId="0" borderId="0" xfId="3" applyNumberFormat="1" applyFont="1" applyAlignment="1">
      <alignment horizontal="center"/>
    </xf>
    <xf numFmtId="0" fontId="8" fillId="0" borderId="0" xfId="1" applyNumberFormat="1" applyFont="1" applyFill="1" applyBorder="1" applyAlignment="1">
      <alignment horizontal="center"/>
    </xf>
    <xf numFmtId="41" fontId="8" fillId="0" borderId="0" xfId="1" applyNumberFormat="1" applyFont="1" applyFill="1" applyBorder="1" applyAlignment="1">
      <alignment horizontal="center"/>
    </xf>
    <xf numFmtId="41" fontId="8" fillId="0" borderId="0" xfId="8" applyNumberFormat="1" applyFont="1" applyBorder="1" applyAlignment="1">
      <alignment horizontal="center"/>
    </xf>
    <xf numFmtId="9" fontId="8" fillId="0" borderId="0" xfId="3" applyFont="1" applyAlignment="1">
      <alignment horizontal="center"/>
    </xf>
    <xf numFmtId="41" fontId="8" fillId="110" borderId="0" xfId="1" applyNumberFormat="1" applyFont="1" applyFill="1" applyBorder="1" applyAlignment="1">
      <alignment horizontal="center"/>
    </xf>
    <xf numFmtId="41" fontId="8" fillId="0" borderId="0" xfId="0" applyNumberFormat="1" applyFont="1" applyFill="1" applyBorder="1" applyAlignment="1" applyProtection="1">
      <alignment horizontal="center"/>
      <protection locked="0"/>
    </xf>
    <xf numFmtId="9" fontId="8" fillId="0" borderId="0" xfId="3" applyFont="1" applyFill="1" applyBorder="1" applyAlignment="1" applyProtection="1">
      <alignment horizontal="center"/>
      <protection locked="0"/>
    </xf>
    <xf numFmtId="41" fontId="8" fillId="0" borderId="0" xfId="1" applyNumberFormat="1" applyFont="1" applyFill="1" applyBorder="1" applyAlignment="1" applyProtection="1">
      <alignment horizontal="center"/>
      <protection locked="0"/>
    </xf>
    <xf numFmtId="0" fontId="222" fillId="0" borderId="0" xfId="9" applyFont="1" applyFill="1" applyBorder="1" applyAlignment="1">
      <alignment horizontal="left"/>
    </xf>
    <xf numFmtId="0" fontId="8" fillId="0" borderId="0" xfId="9" applyFont="1" applyAlignment="1">
      <alignment horizontal="center"/>
    </xf>
    <xf numFmtId="0" fontId="226" fillId="0" borderId="0" xfId="9" applyFont="1" applyAlignment="1">
      <alignment horizontal="center"/>
    </xf>
    <xf numFmtId="41" fontId="226" fillId="0" borderId="0" xfId="9" applyNumberFormat="1" applyFont="1" applyAlignment="1">
      <alignment horizontal="center"/>
    </xf>
    <xf numFmtId="9" fontId="8" fillId="0" borderId="0" xfId="3" applyFont="1" applyFill="1" applyBorder="1" applyAlignment="1">
      <alignment horizontal="center"/>
    </xf>
    <xf numFmtId="41" fontId="8" fillId="0" borderId="0" xfId="9" applyNumberFormat="1" applyFont="1" applyBorder="1" applyAlignment="1">
      <alignment horizontal="center"/>
    </xf>
    <xf numFmtId="0" fontId="8" fillId="0" borderId="0" xfId="0" quotePrefix="1" applyFont="1" applyBorder="1" applyAlignment="1" applyProtection="1">
      <alignment horizontal="left"/>
      <protection locked="0"/>
    </xf>
    <xf numFmtId="10" fontId="8" fillId="0" borderId="0" xfId="0" applyNumberFormat="1" applyFont="1" applyFill="1" applyBorder="1"/>
    <xf numFmtId="0" fontId="8" fillId="0" borderId="0" xfId="0" quotePrefix="1" applyFont="1" applyFill="1" applyAlignment="1">
      <alignment horizontal="left"/>
    </xf>
    <xf numFmtId="3" fontId="8" fillId="0" borderId="0" xfId="0" applyNumberFormat="1" applyFont="1" applyFill="1" applyBorder="1"/>
    <xf numFmtId="3" fontId="8" fillId="0" borderId="0" xfId="0" applyNumberFormat="1" applyFont="1" applyBorder="1"/>
    <xf numFmtId="0" fontId="8" fillId="0" borderId="0" xfId="0" quotePrefix="1" applyFont="1" applyAlignment="1">
      <alignment horizontal="right"/>
    </xf>
    <xf numFmtId="0" fontId="8" fillId="0" borderId="0" xfId="9" applyNumberFormat="1" applyFont="1" applyFill="1" applyAlignment="1">
      <alignment horizontal="center"/>
    </xf>
    <xf numFmtId="164" fontId="8" fillId="0" borderId="0" xfId="1" applyNumberFormat="1" applyFont="1" applyFill="1" applyBorder="1" applyAlignment="1" applyProtection="1">
      <alignment horizontal="center"/>
      <protection locked="0"/>
    </xf>
    <xf numFmtId="0" fontId="8" fillId="0" borderId="0" xfId="11" applyFont="1" applyBorder="1" applyAlignment="1" applyProtection="1">
      <alignment horizontal="center"/>
      <protection locked="0"/>
    </xf>
    <xf numFmtId="0" fontId="8" fillId="0" borderId="0" xfId="9" applyNumberFormat="1" applyFont="1" applyFill="1" applyBorder="1" applyAlignment="1">
      <alignment horizontal="center"/>
    </xf>
    <xf numFmtId="0" fontId="8" fillId="0" borderId="0" xfId="11" applyFont="1" applyFill="1" applyBorder="1" applyAlignment="1" applyProtection="1">
      <alignment horizontal="center"/>
      <protection locked="0"/>
    </xf>
    <xf numFmtId="0" fontId="8" fillId="0" borderId="0" xfId="8" applyNumberFormat="1" applyFont="1" applyFill="1" applyBorder="1" applyAlignment="1" applyProtection="1">
      <alignment horizontal="center"/>
      <protection locked="0"/>
    </xf>
    <xf numFmtId="164" fontId="8" fillId="0" borderId="0" xfId="1" applyNumberFormat="1" applyFont="1" applyFill="1" applyBorder="1"/>
    <xf numFmtId="0" fontId="8" fillId="0" borderId="0" xfId="9" applyFont="1" applyFill="1"/>
    <xf numFmtId="164" fontId="8" fillId="0" borderId="0" xfId="1" applyNumberFormat="1" applyFont="1" applyFill="1" applyProtection="1">
      <protection locked="0"/>
    </xf>
    <xf numFmtId="3" fontId="8" fillId="0" borderId="0" xfId="0" applyNumberFormat="1" applyFont="1" applyFill="1" applyBorder="1" applyProtection="1">
      <protection locked="0"/>
    </xf>
    <xf numFmtId="164" fontId="221" fillId="0" borderId="0" xfId="1" applyNumberFormat="1" applyFont="1" applyBorder="1" applyAlignment="1" applyProtection="1">
      <alignment horizontal="center"/>
      <protection locked="0"/>
    </xf>
    <xf numFmtId="0" fontId="8" fillId="0" borderId="0" xfId="9997" applyFont="1" applyBorder="1"/>
    <xf numFmtId="0" fontId="8" fillId="0" borderId="0" xfId="9997" applyFont="1" applyBorder="1" applyAlignment="1">
      <alignment horizontal="center"/>
    </xf>
    <xf numFmtId="0" fontId="8" fillId="0" borderId="0" xfId="9997" applyFont="1"/>
    <xf numFmtId="164" fontId="8" fillId="0" borderId="0" xfId="9997" applyNumberFormat="1" applyFont="1" applyAlignment="1">
      <alignment horizontal="right"/>
    </xf>
    <xf numFmtId="164" fontId="8" fillId="0" borderId="0" xfId="9997" applyNumberFormat="1" applyFont="1" applyBorder="1"/>
    <xf numFmtId="0" fontId="222" fillId="0" borderId="0" xfId="9997" applyFont="1" applyBorder="1"/>
    <xf numFmtId="0" fontId="8" fillId="0" borderId="0" xfId="9997" quotePrefix="1" applyFont="1" applyBorder="1" applyAlignment="1">
      <alignment horizontal="center"/>
    </xf>
    <xf numFmtId="164" fontId="8" fillId="0" borderId="0" xfId="9997" quotePrefix="1" applyNumberFormat="1" applyFont="1" applyBorder="1" applyAlignment="1">
      <alignment horizontal="center"/>
    </xf>
    <xf numFmtId="164" fontId="8" fillId="0" borderId="0" xfId="9997" applyNumberFormat="1" applyFont="1" applyBorder="1" applyAlignment="1">
      <alignment horizontal="center"/>
    </xf>
    <xf numFmtId="164" fontId="8" fillId="0" borderId="0" xfId="9997" applyNumberFormat="1" applyFont="1" applyAlignment="1">
      <alignment horizontal="center"/>
    </xf>
    <xf numFmtId="0" fontId="8" fillId="0" borderId="0" xfId="9997" applyFont="1" applyFill="1"/>
    <xf numFmtId="0" fontId="226" fillId="0" borderId="0" xfId="9997" applyFont="1" applyAlignment="1">
      <alignment horizontal="center"/>
    </xf>
    <xf numFmtId="164" fontId="226" fillId="0" borderId="0" xfId="9997" applyNumberFormat="1" applyFont="1" applyAlignment="1">
      <alignment horizontal="center"/>
    </xf>
    <xf numFmtId="0" fontId="222" fillId="0" borderId="0" xfId="8" applyFont="1" applyFill="1" applyBorder="1" applyAlignment="1">
      <alignment horizontal="left"/>
    </xf>
    <xf numFmtId="0" fontId="8" fillId="0" borderId="0" xfId="8" applyFont="1" applyBorder="1"/>
    <xf numFmtId="0" fontId="8" fillId="0" borderId="0" xfId="9997" applyFont="1" applyBorder="1" applyAlignment="1" applyProtection="1">
      <alignment horizontal="center"/>
      <protection locked="0"/>
    </xf>
    <xf numFmtId="0" fontId="8" fillId="0" borderId="0" xfId="911" applyFont="1"/>
    <xf numFmtId="0" fontId="8" fillId="0" borderId="0" xfId="911" applyFont="1" applyBorder="1" applyAlignment="1">
      <alignment horizontal="center"/>
    </xf>
    <xf numFmtId="0" fontId="8" fillId="0" borderId="0" xfId="9996" applyFont="1" applyFill="1"/>
    <xf numFmtId="0" fontId="8" fillId="0" borderId="0" xfId="9996" applyFont="1" applyFill="1" applyBorder="1" applyAlignment="1">
      <alignment horizontal="center"/>
    </xf>
    <xf numFmtId="165" fontId="8" fillId="0" borderId="0" xfId="3" applyNumberFormat="1" applyFont="1" applyFill="1" applyBorder="1" applyAlignment="1">
      <alignment horizontal="center"/>
    </xf>
    <xf numFmtId="0" fontId="222" fillId="0" borderId="0" xfId="9997" applyFont="1" applyBorder="1" applyProtection="1">
      <protection locked="0"/>
    </xf>
    <xf numFmtId="0" fontId="8" fillId="0" borderId="0" xfId="9997" applyFont="1" applyBorder="1" applyProtection="1">
      <protection locked="0"/>
    </xf>
    <xf numFmtId="164" fontId="8" fillId="0" borderId="0" xfId="9997" applyNumberFormat="1" applyFont="1" applyBorder="1" applyProtection="1">
      <protection locked="0"/>
    </xf>
    <xf numFmtId="0" fontId="8" fillId="0" borderId="0" xfId="9997" applyFont="1" applyBorder="1" applyAlignment="1">
      <alignment vertical="top"/>
    </xf>
    <xf numFmtId="0" fontId="8" fillId="0" borderId="0" xfId="0" applyFont="1" applyBorder="1" applyAlignment="1">
      <alignment horizontal="left" vertical="top" wrapText="1"/>
    </xf>
    <xf numFmtId="49" fontId="8" fillId="0" borderId="0" xfId="9997" applyNumberFormat="1" applyFont="1" applyAlignment="1">
      <alignment horizontal="center"/>
    </xf>
    <xf numFmtId="164" fontId="8" fillId="0" borderId="0" xfId="1" quotePrefix="1" applyNumberFormat="1" applyFont="1" applyBorder="1" applyAlignment="1">
      <alignment horizontal="center"/>
    </xf>
    <xf numFmtId="0" fontId="8" fillId="0" borderId="0" xfId="9997" applyFont="1" applyAlignment="1" applyProtection="1">
      <alignment horizontal="center"/>
      <protection locked="0"/>
    </xf>
    <xf numFmtId="0" fontId="8" fillId="0" borderId="0" xfId="9997" applyNumberFormat="1" applyFont="1" applyFill="1" applyBorder="1" applyAlignment="1">
      <alignment horizontal="left"/>
    </xf>
    <xf numFmtId="0" fontId="8" fillId="0" borderId="0" xfId="9997" applyNumberFormat="1" applyFont="1" applyFill="1" applyBorder="1" applyAlignment="1">
      <alignment horizontal="center"/>
    </xf>
    <xf numFmtId="0" fontId="222" fillId="0" borderId="0" xfId="9997" applyFont="1" applyFill="1" applyBorder="1" applyProtection="1">
      <protection locked="0"/>
    </xf>
    <xf numFmtId="0" fontId="8" fillId="0" borderId="0" xfId="9997" applyFont="1" applyFill="1" applyBorder="1" applyAlignment="1" applyProtection="1">
      <alignment horizontal="left" vertical="top" wrapText="1"/>
      <protection locked="0"/>
    </xf>
    <xf numFmtId="0" fontId="8" fillId="0" borderId="0" xfId="9997" applyFont="1" applyFill="1" applyBorder="1" applyAlignment="1" applyProtection="1">
      <alignment horizontal="center"/>
      <protection locked="0"/>
    </xf>
    <xf numFmtId="0" fontId="8" fillId="0" borderId="0" xfId="9997" quotePrefix="1" applyFont="1" applyFill="1" applyBorder="1" applyAlignment="1" applyProtection="1">
      <alignment horizontal="center"/>
      <protection locked="0"/>
    </xf>
    <xf numFmtId="167" fontId="8" fillId="0" borderId="0" xfId="3" applyNumberFormat="1" applyFont="1" applyFill="1" applyBorder="1" applyAlignment="1" applyProtection="1">
      <alignment horizontal="center"/>
      <protection locked="0"/>
    </xf>
    <xf numFmtId="0" fontId="8" fillId="0" borderId="0" xfId="9997" quotePrefix="1" applyFont="1" applyBorder="1" applyAlignment="1" applyProtection="1">
      <alignment horizontal="center"/>
      <protection locked="0"/>
    </xf>
    <xf numFmtId="167" fontId="8" fillId="0" borderId="0" xfId="3" applyNumberFormat="1" applyFont="1" applyBorder="1" applyAlignment="1" applyProtection="1">
      <alignment horizontal="center"/>
      <protection locked="0"/>
    </xf>
    <xf numFmtId="167" fontId="8" fillId="0" borderId="0" xfId="3" applyNumberFormat="1" applyFont="1" applyAlignment="1" applyProtection="1">
      <alignment horizontal="center"/>
      <protection locked="0"/>
    </xf>
    <xf numFmtId="0" fontId="8" fillId="0" borderId="0" xfId="9997" applyFont="1" applyProtection="1">
      <protection locked="0"/>
    </xf>
    <xf numFmtId="0" fontId="222" fillId="0" borderId="0" xfId="9997" quotePrefix="1" applyFont="1" applyBorder="1" applyAlignment="1" applyProtection="1">
      <alignment horizontal="left"/>
      <protection locked="0"/>
    </xf>
    <xf numFmtId="3" fontId="8" fillId="0" borderId="0" xfId="9997" applyNumberFormat="1" applyFont="1" applyBorder="1" applyAlignment="1" applyProtection="1">
      <alignment horizontal="center"/>
      <protection locked="0"/>
    </xf>
    <xf numFmtId="0" fontId="221" fillId="0" borderId="0" xfId="9997" applyFont="1" applyBorder="1" applyAlignment="1" applyProtection="1">
      <alignment horizontal="center"/>
      <protection locked="0"/>
    </xf>
    <xf numFmtId="10" fontId="231" fillId="0" borderId="0" xfId="3" applyNumberFormat="1" applyFont="1" applyBorder="1" applyAlignment="1" applyProtection="1">
      <alignment horizontal="center"/>
      <protection locked="0"/>
    </xf>
    <xf numFmtId="10" fontId="8" fillId="0" borderId="0" xfId="3" applyNumberFormat="1" applyFont="1" applyBorder="1" applyAlignment="1" applyProtection="1">
      <alignment horizontal="center"/>
      <protection locked="0"/>
    </xf>
    <xf numFmtId="10" fontId="8" fillId="0" borderId="0" xfId="3" applyNumberFormat="1" applyFont="1" applyAlignment="1" applyProtection="1">
      <alignment horizontal="center"/>
      <protection locked="0"/>
    </xf>
    <xf numFmtId="164" fontId="8" fillId="0" borderId="0" xfId="1" applyNumberFormat="1" applyFont="1" applyProtection="1">
      <protection locked="0"/>
    </xf>
    <xf numFmtId="164" fontId="8" fillId="0" borderId="0" xfId="213" applyNumberFormat="1" applyFont="1" applyBorder="1" applyAlignment="1">
      <alignment horizontal="center"/>
    </xf>
    <xf numFmtId="41" fontId="8" fillId="110" borderId="0" xfId="213" applyNumberFormat="1" applyFont="1" applyFill="1" applyBorder="1" applyAlignment="1">
      <alignment horizontal="center"/>
    </xf>
    <xf numFmtId="164" fontId="8" fillId="0" borderId="0" xfId="213" applyNumberFormat="1" applyFont="1" applyAlignment="1">
      <alignment horizontal="center"/>
    </xf>
    <xf numFmtId="41" fontId="8" fillId="0" borderId="0" xfId="213" applyNumberFormat="1" applyFont="1" applyBorder="1" applyAlignment="1">
      <alignment horizontal="center"/>
    </xf>
    <xf numFmtId="41" fontId="8" fillId="0" borderId="0" xfId="213" applyNumberFormat="1" applyFont="1" applyAlignment="1">
      <alignment horizontal="center"/>
    </xf>
    <xf numFmtId="0" fontId="8" fillId="0" borderId="0" xfId="14940" applyFont="1"/>
    <xf numFmtId="0" fontId="8" fillId="0" borderId="0" xfId="14940" applyFont="1" applyBorder="1" applyAlignment="1">
      <alignment horizontal="center"/>
    </xf>
    <xf numFmtId="41" fontId="8" fillId="0" borderId="3" xfId="1" applyNumberFormat="1" applyFont="1" applyFill="1" applyBorder="1" applyAlignment="1">
      <alignment horizontal="center"/>
    </xf>
    <xf numFmtId="167" fontId="8" fillId="0" borderId="0" xfId="3" applyNumberFormat="1" applyFont="1" applyBorder="1" applyAlignment="1">
      <alignment horizontal="center"/>
    </xf>
    <xf numFmtId="0" fontId="8" fillId="0" borderId="121" xfId="0" applyFont="1" applyBorder="1"/>
    <xf numFmtId="0" fontId="8" fillId="0" borderId="14" xfId="0" applyFont="1" applyBorder="1"/>
    <xf numFmtId="0" fontId="8" fillId="0" borderId="84" xfId="0" applyFont="1" applyBorder="1"/>
    <xf numFmtId="41" fontId="8" fillId="0" borderId="0" xfId="1" applyNumberFormat="1" applyFont="1" applyBorder="1" applyProtection="1">
      <protection locked="0"/>
    </xf>
    <xf numFmtId="167" fontId="229" fillId="0" borderId="26" xfId="3" applyNumberFormat="1" applyFont="1" applyFill="1" applyBorder="1"/>
    <xf numFmtId="164" fontId="229" fillId="0" borderId="0" xfId="7925" applyNumberFormat="1" applyFont="1" applyFill="1" applyBorder="1" applyAlignment="1">
      <alignment horizontal="center"/>
    </xf>
    <xf numFmtId="0" fontId="229" fillId="0" borderId="0" xfId="4" applyFont="1" applyBorder="1" applyAlignment="1">
      <alignment horizontal="center"/>
    </xf>
    <xf numFmtId="164" fontId="229" fillId="0" borderId="0" xfId="0" applyNumberFormat="1" applyFont="1" applyBorder="1" applyAlignment="1">
      <alignment horizontal="center"/>
    </xf>
    <xf numFmtId="0" fontId="229" fillId="0" borderId="0" xfId="0" applyFont="1" applyBorder="1" applyAlignment="1">
      <alignment horizontal="center"/>
    </xf>
    <xf numFmtId="0" fontId="229" fillId="0" borderId="0" xfId="18" applyFont="1" applyAlignment="1">
      <alignment horizontal="center"/>
    </xf>
    <xf numFmtId="164" fontId="229" fillId="0" borderId="0" xfId="1" applyNumberFormat="1" applyFont="1" applyFill="1" applyBorder="1" applyAlignment="1">
      <alignment horizontal="center"/>
    </xf>
    <xf numFmtId="0" fontId="229" fillId="0" borderId="0" xfId="0" applyFont="1" applyFill="1" applyBorder="1"/>
    <xf numFmtId="0" fontId="229" fillId="0" borderId="0" xfId="4" applyFont="1" applyFill="1" applyBorder="1" applyAlignment="1">
      <alignment horizontal="center"/>
    </xf>
    <xf numFmtId="0" fontId="229" fillId="0" borderId="0" xfId="42496" applyFont="1" applyFill="1" applyBorder="1" applyAlignment="1">
      <alignment horizontal="center"/>
    </xf>
    <xf numFmtId="164" fontId="229" fillId="0" borderId="0" xfId="0" applyNumberFormat="1" applyFont="1"/>
    <xf numFmtId="164" fontId="229" fillId="0" borderId="0" xfId="0" applyNumberFormat="1" applyFont="1" applyBorder="1"/>
    <xf numFmtId="0" fontId="229" fillId="0" borderId="0" xfId="14" applyNumberFormat="1" applyFont="1" applyAlignment="1">
      <alignment horizontal="center"/>
    </xf>
    <xf numFmtId="0" fontId="229" fillId="0" borderId="0" xfId="0" applyFont="1" applyAlignment="1">
      <alignment horizontal="center"/>
    </xf>
    <xf numFmtId="0" fontId="229" fillId="0" borderId="0" xfId="4" applyFont="1"/>
    <xf numFmtId="10" fontId="229" fillId="0" borderId="0" xfId="10027" applyNumberFormat="1" applyFont="1" applyAlignment="1">
      <alignment horizontal="right"/>
    </xf>
    <xf numFmtId="10" fontId="229" fillId="0" borderId="0" xfId="3" applyNumberFormat="1" applyFont="1" applyAlignment="1">
      <alignment horizontal="right"/>
    </xf>
    <xf numFmtId="0" fontId="229" fillId="0" borderId="0" xfId="9997" quotePrefix="1" applyFont="1" applyBorder="1" applyAlignment="1" applyProtection="1">
      <alignment horizontal="center"/>
      <protection locked="0"/>
    </xf>
    <xf numFmtId="165" fontId="229" fillId="0" borderId="0" xfId="3" applyNumberFormat="1" applyFont="1"/>
    <xf numFmtId="167" fontId="229" fillId="0" borderId="0" xfId="16" applyNumberFormat="1" applyFont="1" applyAlignment="1">
      <alignment horizontal="center"/>
    </xf>
    <xf numFmtId="0" fontId="8" fillId="0" borderId="0" xfId="11" applyFont="1"/>
    <xf numFmtId="0" fontId="8" fillId="0" borderId="0" xfId="11" applyFont="1" applyAlignment="1">
      <alignment horizontal="center"/>
    </xf>
    <xf numFmtId="41" fontId="8" fillId="0" borderId="0" xfId="11" applyNumberFormat="1" applyFont="1" applyAlignment="1">
      <alignment horizontal="center"/>
    </xf>
    <xf numFmtId="165" fontId="8" fillId="0" borderId="0" xfId="11" applyNumberFormat="1" applyFont="1" applyAlignment="1">
      <alignment horizontal="center"/>
    </xf>
    <xf numFmtId="164" fontId="8" fillId="0" borderId="0" xfId="11" applyNumberFormat="1" applyFont="1" applyAlignment="1">
      <alignment horizontal="center"/>
    </xf>
    <xf numFmtId="49" fontId="8" fillId="0" borderId="0" xfId="11" applyNumberFormat="1" applyFont="1" applyFill="1" applyAlignment="1">
      <alignment horizontal="center"/>
    </xf>
    <xf numFmtId="0" fontId="222" fillId="0" borderId="0" xfId="11" applyFont="1" applyFill="1"/>
    <xf numFmtId="0" fontId="222" fillId="0" borderId="0" xfId="11" applyFont="1"/>
    <xf numFmtId="0" fontId="226" fillId="0" borderId="0" xfId="11" applyFont="1" applyAlignment="1">
      <alignment horizontal="center"/>
    </xf>
    <xf numFmtId="41" fontId="226" fillId="0" borderId="0" xfId="11" applyNumberFormat="1" applyFont="1" applyAlignment="1">
      <alignment horizontal="center"/>
    </xf>
    <xf numFmtId="165" fontId="226" fillId="0" borderId="0" xfId="11" applyNumberFormat="1" applyFont="1" applyAlignment="1">
      <alignment horizontal="center"/>
    </xf>
    <xf numFmtId="164" fontId="226" fillId="0" borderId="0" xfId="11" applyNumberFormat="1" applyFont="1" applyAlignment="1">
      <alignment horizontal="center"/>
    </xf>
    <xf numFmtId="0" fontId="222" fillId="0" borderId="0" xfId="12097" applyFont="1" applyBorder="1" applyAlignment="1">
      <alignment horizontal="left"/>
    </xf>
    <xf numFmtId="0" fontId="8" fillId="0" borderId="0" xfId="12097" applyFont="1" applyFill="1" applyBorder="1"/>
    <xf numFmtId="0" fontId="8" fillId="0" borderId="0" xfId="12097" applyFont="1" applyFill="1" applyBorder="1" applyAlignment="1">
      <alignment horizontal="center"/>
    </xf>
    <xf numFmtId="165" fontId="8" fillId="0" borderId="0" xfId="11" applyNumberFormat="1" applyFont="1" applyBorder="1" applyAlignment="1">
      <alignment horizontal="center"/>
    </xf>
    <xf numFmtId="0" fontId="8" fillId="0" borderId="0" xfId="12097" applyFont="1" applyFill="1" applyBorder="1" applyAlignment="1">
      <alignment horizontal="left" indent="1"/>
    </xf>
    <xf numFmtId="164" fontId="8" fillId="110" borderId="0" xfId="211" applyNumberFormat="1" applyFont="1" applyFill="1" applyBorder="1" applyAlignment="1">
      <alignment horizontal="center"/>
    </xf>
    <xf numFmtId="164" fontId="8" fillId="0" borderId="0" xfId="211" applyNumberFormat="1" applyFont="1" applyFill="1" applyBorder="1" applyAlignment="1">
      <alignment horizontal="center"/>
    </xf>
    <xf numFmtId="0" fontId="8" fillId="0" borderId="0" xfId="15736" applyFont="1" applyFill="1" applyBorder="1" applyAlignment="1">
      <alignment horizontal="center"/>
    </xf>
    <xf numFmtId="164" fontId="8" fillId="0" borderId="0" xfId="7823" applyNumberFormat="1" applyFont="1" applyFill="1" applyBorder="1" applyAlignment="1">
      <alignment horizontal="center"/>
    </xf>
    <xf numFmtId="0" fontId="226" fillId="0" borderId="0" xfId="12097" applyFont="1" applyFill="1" applyBorder="1" applyAlignment="1"/>
    <xf numFmtId="164" fontId="8" fillId="110" borderId="0" xfId="19" applyNumberFormat="1" applyFont="1" applyFill="1" applyBorder="1" applyAlignment="1">
      <alignment horizontal="center"/>
    </xf>
    <xf numFmtId="164" fontId="8" fillId="0" borderId="0" xfId="7823" applyNumberFormat="1" applyFont="1" applyFill="1" applyBorder="1"/>
    <xf numFmtId="0" fontId="222" fillId="0" borderId="0" xfId="0" applyFont="1" applyFill="1" applyBorder="1" applyAlignment="1">
      <alignment horizontal="left"/>
    </xf>
    <xf numFmtId="164" fontId="8" fillId="0" borderId="0" xfId="19" applyNumberFormat="1" applyFont="1" applyFill="1" applyBorder="1" applyAlignment="1">
      <alignment horizontal="center"/>
    </xf>
    <xf numFmtId="41" fontId="8" fillId="0" borderId="0" xfId="7823" applyNumberFormat="1" applyFont="1" applyBorder="1" applyAlignment="1">
      <alignment horizontal="center"/>
    </xf>
    <xf numFmtId="0" fontId="8" fillId="0" borderId="0" xfId="0" applyFont="1" applyFill="1" applyBorder="1" applyAlignment="1">
      <alignment horizontal="left" indent="1"/>
    </xf>
    <xf numFmtId="164" fontId="8" fillId="110" borderId="0" xfId="211" applyNumberFormat="1" applyFont="1" applyFill="1" applyBorder="1"/>
    <xf numFmtId="37" fontId="8" fillId="0" borderId="0" xfId="0" applyNumberFormat="1" applyFont="1" applyBorder="1"/>
    <xf numFmtId="165" fontId="8" fillId="0" borderId="0" xfId="0" applyNumberFormat="1" applyFont="1" applyAlignment="1">
      <alignment horizontal="center"/>
    </xf>
    <xf numFmtId="0" fontId="222" fillId="0" borderId="0" xfId="26" applyFont="1" applyFill="1" applyBorder="1"/>
    <xf numFmtId="41" fontId="8" fillId="0" borderId="0" xfId="0" applyNumberFormat="1" applyFont="1" applyFill="1"/>
    <xf numFmtId="0" fontId="8" fillId="0" borderId="0" xfId="849" applyFont="1"/>
    <xf numFmtId="0" fontId="8" fillId="0" borderId="0" xfId="849" applyFont="1" applyAlignment="1">
      <alignment horizontal="center"/>
    </xf>
    <xf numFmtId="0" fontId="222" fillId="0" borderId="0" xfId="849" applyFont="1"/>
    <xf numFmtId="0" fontId="222" fillId="0" borderId="0" xfId="849" applyFont="1" applyBorder="1" applyAlignment="1">
      <alignment horizontal="left"/>
    </xf>
    <xf numFmtId="0" fontId="8" fillId="0" borderId="0" xfId="849" applyFont="1" applyBorder="1"/>
    <xf numFmtId="0" fontId="8" fillId="0" borderId="0" xfId="849" applyFont="1" applyBorder="1" applyAlignment="1">
      <alignment horizontal="center"/>
    </xf>
    <xf numFmtId="41" fontId="8" fillId="0" borderId="0" xfId="848" applyNumberFormat="1" applyFont="1" applyBorder="1" applyAlignment="1">
      <alignment horizontal="center"/>
    </xf>
    <xf numFmtId="167" fontId="8" fillId="0" borderId="0" xfId="846" applyNumberFormat="1" applyFont="1" applyAlignment="1">
      <alignment horizontal="center"/>
    </xf>
    <xf numFmtId="41" fontId="8" fillId="110" borderId="0" xfId="15419" applyNumberFormat="1" applyFont="1" applyFill="1" applyBorder="1" applyAlignment="1">
      <alignment horizontal="center"/>
    </xf>
    <xf numFmtId="41" fontId="8" fillId="0" borderId="124" xfId="848" applyNumberFormat="1" applyFont="1" applyBorder="1" applyAlignment="1">
      <alignment horizontal="center"/>
    </xf>
    <xf numFmtId="41" fontId="8" fillId="0" borderId="0" xfId="849" applyNumberFormat="1" applyFont="1"/>
    <xf numFmtId="0" fontId="8" fillId="0" borderId="0" xfId="849" applyFont="1" applyBorder="1" applyAlignment="1">
      <alignment horizontal="left"/>
    </xf>
    <xf numFmtId="41" fontId="8" fillId="110" borderId="0" xfId="14989" applyNumberFormat="1" applyFont="1" applyFill="1" applyBorder="1" applyAlignment="1">
      <alignment horizontal="center"/>
    </xf>
    <xf numFmtId="164" fontId="8" fillId="0" borderId="124" xfId="848" applyNumberFormat="1" applyFont="1" applyBorder="1" applyAlignment="1">
      <alignment horizontal="center"/>
    </xf>
    <xf numFmtId="167" fontId="232" fillId="0" borderId="0" xfId="846" applyNumberFormat="1" applyFont="1" applyAlignment="1">
      <alignment horizontal="center"/>
    </xf>
    <xf numFmtId="0" fontId="8" fillId="0" borderId="0" xfId="849" quotePrefix="1" applyFont="1" applyBorder="1" applyAlignment="1">
      <alignment horizontal="left"/>
    </xf>
    <xf numFmtId="41" fontId="8" fillId="0" borderId="3" xfId="849" applyNumberFormat="1" applyFont="1" applyBorder="1"/>
    <xf numFmtId="41" fontId="232" fillId="0" borderId="0" xfId="848" applyNumberFormat="1" applyFont="1" applyBorder="1" applyAlignment="1">
      <alignment horizontal="center"/>
    </xf>
    <xf numFmtId="0" fontId="222" fillId="0" borderId="0" xfId="849" applyFont="1" applyBorder="1"/>
    <xf numFmtId="0" fontId="8" fillId="0" borderId="0" xfId="26" applyFont="1" applyFill="1"/>
    <xf numFmtId="167" fontId="8" fillId="0" borderId="0" xfId="3" applyNumberFormat="1" applyFont="1" applyFill="1"/>
    <xf numFmtId="168" fontId="8" fillId="0" borderId="0" xfId="3" applyNumberFormat="1" applyFont="1" applyFill="1"/>
    <xf numFmtId="0" fontId="8" fillId="0" borderId="0" xfId="26" applyFont="1" applyFill="1" applyAlignment="1">
      <alignment horizontal="center"/>
    </xf>
    <xf numFmtId="0" fontId="8" fillId="0" borderId="0" xfId="26" applyFont="1" applyFill="1" applyBorder="1"/>
    <xf numFmtId="167" fontId="222" fillId="0" borderId="0" xfId="3" applyNumberFormat="1" applyFont="1" applyFill="1" applyBorder="1"/>
    <xf numFmtId="168" fontId="222" fillId="0" borderId="0" xfId="3" applyNumberFormat="1" applyFont="1" applyFill="1" applyBorder="1"/>
    <xf numFmtId="0" fontId="222" fillId="0" borderId="0" xfId="26" applyFont="1" applyFill="1" applyBorder="1" applyAlignment="1">
      <alignment horizontal="center"/>
    </xf>
    <xf numFmtId="165" fontId="222" fillId="0" borderId="0" xfId="16" applyNumberFormat="1" applyFont="1" applyFill="1" applyBorder="1"/>
    <xf numFmtId="176" fontId="222" fillId="0" borderId="0" xfId="22" applyNumberFormat="1" applyFont="1" applyFill="1" applyBorder="1"/>
    <xf numFmtId="0" fontId="8" fillId="0" borderId="0" xfId="26" applyFont="1" applyFill="1" applyBorder="1" applyAlignment="1">
      <alignment horizontal="center"/>
    </xf>
    <xf numFmtId="0" fontId="222" fillId="0" borderId="26" xfId="26" applyFont="1" applyFill="1" applyBorder="1" applyAlignment="1">
      <alignment horizontal="center"/>
    </xf>
    <xf numFmtId="167" fontId="222" fillId="0" borderId="26" xfId="3" applyNumberFormat="1" applyFont="1" applyFill="1" applyBorder="1" applyAlignment="1">
      <alignment horizontal="center"/>
    </xf>
    <xf numFmtId="168" fontId="222" fillId="0" borderId="26" xfId="3" applyNumberFormat="1" applyFont="1" applyFill="1" applyBorder="1" applyAlignment="1">
      <alignment horizontal="center"/>
    </xf>
    <xf numFmtId="0" fontId="229" fillId="0" borderId="26" xfId="0" applyFont="1" applyFill="1" applyBorder="1"/>
    <xf numFmtId="0" fontId="229" fillId="0" borderId="26" xfId="0" applyFont="1" applyFill="1" applyBorder="1" applyAlignment="1">
      <alignment horizontal="center"/>
    </xf>
    <xf numFmtId="167" fontId="229" fillId="0" borderId="26" xfId="14836" applyNumberFormat="1" applyFont="1" applyFill="1" applyBorder="1"/>
    <xf numFmtId="167" fontId="229" fillId="84" borderId="26" xfId="14836" applyNumberFormat="1" applyFont="1" applyFill="1" applyBorder="1"/>
    <xf numFmtId="167" fontId="229" fillId="0" borderId="26" xfId="14845" applyNumberFormat="1" applyFont="1" applyFill="1" applyBorder="1"/>
    <xf numFmtId="0" fontId="229" fillId="0" borderId="26" xfId="14846" applyFont="1" applyFill="1" applyBorder="1" applyAlignment="1">
      <alignment horizontal="center"/>
    </xf>
    <xf numFmtId="0" fontId="229" fillId="0" borderId="0" xfId="0" applyFont="1" applyFill="1"/>
    <xf numFmtId="167" fontId="229" fillId="0" borderId="0" xfId="0" applyNumberFormat="1" applyFont="1" applyFill="1"/>
    <xf numFmtId="167" fontId="223" fillId="84" borderId="26" xfId="14836" applyNumberFormat="1" applyFont="1" applyFill="1" applyBorder="1"/>
    <xf numFmtId="0" fontId="229" fillId="0" borderId="26" xfId="14846" quotePrefix="1" applyFont="1" applyFill="1" applyBorder="1" applyAlignment="1">
      <alignment horizontal="center"/>
    </xf>
    <xf numFmtId="168" fontId="229" fillId="0" borderId="26" xfId="3" applyNumberFormat="1" applyFont="1" applyFill="1" applyBorder="1"/>
    <xf numFmtId="0" fontId="8" fillId="0" borderId="0" xfId="10001" applyFont="1" applyBorder="1"/>
    <xf numFmtId="0" fontId="8" fillId="0" borderId="0" xfId="10001" applyFont="1" applyBorder="1" applyAlignment="1">
      <alignment horizontal="center"/>
    </xf>
    <xf numFmtId="0" fontId="8" fillId="0" borderId="0" xfId="10001" applyFont="1"/>
    <xf numFmtId="0" fontId="222" fillId="0" borderId="0" xfId="10001" applyFont="1" applyBorder="1"/>
    <xf numFmtId="0" fontId="8" fillId="0" borderId="0" xfId="10001" applyFont="1" applyAlignment="1">
      <alignment horizontal="center"/>
    </xf>
    <xf numFmtId="0" fontId="222" fillId="0" borderId="0" xfId="10001" applyFont="1" applyAlignment="1">
      <alignment horizontal="left"/>
    </xf>
    <xf numFmtId="0" fontId="8" fillId="0" borderId="0" xfId="10001" applyFont="1" applyAlignment="1">
      <alignment horizontal="left"/>
    </xf>
    <xf numFmtId="0" fontId="8" fillId="0" borderId="0" xfId="10001" applyFont="1" applyFill="1" applyBorder="1" applyAlignment="1">
      <alignment horizontal="center"/>
    </xf>
    <xf numFmtId="165" fontId="8" fillId="109" borderId="0" xfId="3" applyNumberFormat="1" applyFont="1" applyFill="1" applyAlignment="1">
      <alignment horizontal="center"/>
    </xf>
    <xf numFmtId="41" fontId="8" fillId="0" borderId="2" xfId="1" applyNumberFormat="1" applyFont="1" applyBorder="1" applyAlignment="1">
      <alignment horizontal="center"/>
    </xf>
    <xf numFmtId="0" fontId="222" fillId="0" borderId="0" xfId="10001" applyFont="1"/>
    <xf numFmtId="167" fontId="8" fillId="0" borderId="0" xfId="3" applyNumberFormat="1" applyFont="1" applyFill="1" applyBorder="1" applyAlignment="1">
      <alignment horizontal="center"/>
    </xf>
    <xf numFmtId="0" fontId="8" fillId="0" borderId="0" xfId="10001" applyFont="1" applyFill="1" applyBorder="1"/>
    <xf numFmtId="41" fontId="8" fillId="0" borderId="2" xfId="10001" applyNumberFormat="1" applyFont="1" applyBorder="1" applyAlignment="1">
      <alignment horizontal="center"/>
    </xf>
    <xf numFmtId="41" fontId="222" fillId="0" borderId="0" xfId="10001" applyNumberFormat="1" applyFont="1" applyBorder="1" applyAlignment="1">
      <alignment horizontal="center"/>
    </xf>
    <xf numFmtId="0" fontId="8" fillId="0" borderId="0" xfId="1290" applyFont="1" applyAlignment="1">
      <alignment horizontal="left"/>
    </xf>
    <xf numFmtId="0" fontId="8" fillId="0" borderId="0" xfId="1290" applyFont="1" applyFill="1" applyBorder="1" applyAlignment="1">
      <alignment horizontal="center"/>
    </xf>
    <xf numFmtId="0" fontId="8" fillId="0" borderId="0" xfId="1290" applyFont="1" applyAlignment="1">
      <alignment horizontal="center"/>
    </xf>
    <xf numFmtId="0" fontId="222" fillId="0" borderId="0" xfId="10001" applyFont="1" applyBorder="1" applyAlignment="1">
      <alignment horizontal="left"/>
    </xf>
    <xf numFmtId="41" fontId="222" fillId="0" borderId="0" xfId="1" applyNumberFormat="1" applyFont="1" applyBorder="1" applyAlignment="1">
      <alignment horizontal="center"/>
    </xf>
    <xf numFmtId="41" fontId="222" fillId="0" borderId="0" xfId="1" applyNumberFormat="1" applyFont="1" applyFill="1" applyBorder="1" applyAlignment="1">
      <alignment horizontal="center"/>
    </xf>
    <xf numFmtId="0" fontId="8" fillId="0" borderId="0" xfId="1290" applyFont="1" applyFill="1" applyBorder="1"/>
    <xf numFmtId="41" fontId="8" fillId="0" borderId="0" xfId="7823" applyNumberFormat="1" applyFont="1" applyFill="1" applyBorder="1" applyAlignment="1">
      <alignment horizontal="center"/>
    </xf>
    <xf numFmtId="167" fontId="8" fillId="0" borderId="0" xfId="40954" applyNumberFormat="1" applyFont="1" applyFill="1" applyBorder="1" applyAlignment="1">
      <alignment horizontal="center"/>
    </xf>
    <xf numFmtId="0" fontId="8" fillId="0" borderId="0" xfId="1290" applyNumberFormat="1" applyFont="1" applyFill="1" applyBorder="1" applyAlignment="1">
      <alignment horizontal="center"/>
    </xf>
    <xf numFmtId="0" fontId="8" fillId="0" borderId="0" xfId="1290" applyFont="1" applyFill="1" applyBorder="1" applyAlignment="1">
      <alignment horizontal="left"/>
    </xf>
    <xf numFmtId="0" fontId="222" fillId="0" borderId="0" xfId="1290" applyFont="1" applyAlignment="1">
      <alignment horizontal="left"/>
    </xf>
    <xf numFmtId="41" fontId="222" fillId="0" borderId="0" xfId="7823" applyNumberFormat="1" applyFont="1" applyBorder="1" applyAlignment="1">
      <alignment horizontal="center"/>
    </xf>
    <xf numFmtId="164" fontId="222" fillId="0" borderId="0" xfId="1" applyNumberFormat="1" applyFont="1" applyFill="1" applyBorder="1" applyProtection="1">
      <protection locked="0"/>
    </xf>
    <xf numFmtId="167" fontId="8" fillId="109" borderId="0" xfId="40954" applyNumberFormat="1" applyFont="1" applyFill="1" applyBorder="1" applyAlignment="1">
      <alignment horizontal="center"/>
    </xf>
    <xf numFmtId="0" fontId="222" fillId="0" borderId="0" xfId="10001" applyFont="1" applyBorder="1" applyProtection="1">
      <protection locked="0"/>
    </xf>
    <xf numFmtId="0" fontId="8" fillId="0" borderId="0" xfId="10001" applyFont="1" applyBorder="1" applyAlignment="1" applyProtection="1">
      <alignment horizontal="center"/>
      <protection locked="0"/>
    </xf>
    <xf numFmtId="164" fontId="222" fillId="0" borderId="0" xfId="1" applyNumberFormat="1" applyFont="1" applyBorder="1" applyProtection="1">
      <protection locked="0"/>
    </xf>
    <xf numFmtId="0" fontId="222" fillId="0" borderId="0" xfId="10001" applyFont="1" applyBorder="1" applyAlignment="1" applyProtection="1">
      <alignment horizontal="center"/>
      <protection locked="0"/>
    </xf>
    <xf numFmtId="0" fontId="8" fillId="0" borderId="0" xfId="42902" applyFont="1"/>
    <xf numFmtId="0" fontId="8" fillId="0" borderId="0" xfId="4" applyNumberFormat="1" applyFont="1" applyAlignment="1">
      <alignment horizontal="center"/>
    </xf>
    <xf numFmtId="0" fontId="222" fillId="0" borderId="0" xfId="42902" applyFont="1"/>
    <xf numFmtId="0" fontId="226" fillId="0" borderId="0" xfId="4" applyNumberFormat="1" applyFont="1" applyAlignment="1">
      <alignment horizontal="center"/>
    </xf>
    <xf numFmtId="164" fontId="8" fillId="0" borderId="0" xfId="15082" applyNumberFormat="1" applyFont="1" applyBorder="1" applyAlignment="1">
      <alignment horizontal="center"/>
    </xf>
    <xf numFmtId="0" fontId="8" fillId="0" borderId="0" xfId="4" quotePrefix="1" applyFont="1" applyBorder="1" applyAlignment="1">
      <alignment horizontal="left" indent="1"/>
    </xf>
    <xf numFmtId="41" fontId="8" fillId="0" borderId="0" xfId="15082" applyNumberFormat="1" applyFont="1" applyFill="1" applyBorder="1" applyAlignment="1">
      <alignment horizontal="center"/>
    </xf>
    <xf numFmtId="0" fontId="8" fillId="0" borderId="0" xfId="4" applyFont="1" applyFill="1" applyBorder="1"/>
    <xf numFmtId="0" fontId="8" fillId="0" borderId="0" xfId="4" applyFont="1" applyFill="1"/>
    <xf numFmtId="0" fontId="8" fillId="0" borderId="0" xfId="18" applyFont="1" applyBorder="1" applyAlignment="1">
      <alignment horizontal="center"/>
    </xf>
    <xf numFmtId="9" fontId="8" fillId="109" borderId="0" xfId="3" applyFont="1" applyFill="1" applyBorder="1" applyAlignment="1">
      <alignment horizontal="center"/>
    </xf>
    <xf numFmtId="41" fontId="8" fillId="0" borderId="0" xfId="4" applyNumberFormat="1" applyFont="1" applyFill="1" applyBorder="1"/>
    <xf numFmtId="0" fontId="8" fillId="0" borderId="0" xfId="4" applyFont="1" applyAlignment="1">
      <alignment horizontal="right"/>
    </xf>
    <xf numFmtId="0" fontId="234" fillId="0" borderId="0" xfId="42846" applyFont="1" applyBorder="1"/>
    <xf numFmtId="0" fontId="8" fillId="0" borderId="0" xfId="39340" applyFont="1" applyFill="1" applyAlignment="1">
      <alignment horizontal="left"/>
    </xf>
    <xf numFmtId="41" fontId="8" fillId="0" borderId="0" xfId="7925" applyNumberFormat="1" applyFont="1" applyFill="1" applyBorder="1" applyAlignment="1">
      <alignment horizontal="center"/>
    </xf>
    <xf numFmtId="0" fontId="8" fillId="0" borderId="0" xfId="39340" applyFont="1" applyFill="1"/>
    <xf numFmtId="167" fontId="8" fillId="0" borderId="0" xfId="12057" applyNumberFormat="1" applyFont="1" applyFill="1" applyAlignment="1">
      <alignment horizontal="center"/>
    </xf>
    <xf numFmtId="41" fontId="8" fillId="0" borderId="0" xfId="7925" applyNumberFormat="1" applyFont="1" applyFill="1" applyAlignment="1">
      <alignment horizontal="center"/>
    </xf>
    <xf numFmtId="0" fontId="8" fillId="0" borderId="0" xfId="39340" applyFont="1" applyBorder="1" applyAlignment="1">
      <alignment horizontal="left"/>
    </xf>
    <xf numFmtId="0" fontId="8" fillId="0" borderId="0" xfId="39340" applyFont="1" applyFill="1" applyBorder="1" applyAlignment="1">
      <alignment horizontal="center"/>
    </xf>
    <xf numFmtId="164" fontId="8" fillId="0" borderId="0" xfId="7925" applyNumberFormat="1" applyFont="1" applyFill="1" applyBorder="1" applyAlignment="1">
      <alignment horizontal="center"/>
    </xf>
    <xf numFmtId="165" fontId="8" fillId="109" borderId="0" xfId="42900" applyNumberFormat="1" applyFont="1" applyFill="1" applyAlignment="1">
      <alignment horizontal="center"/>
    </xf>
    <xf numFmtId="0" fontId="222" fillId="0" borderId="0" xfId="4" applyFont="1" applyFill="1" applyBorder="1"/>
    <xf numFmtId="0" fontId="8" fillId="0" borderId="0" xfId="39340" applyFont="1" applyBorder="1"/>
    <xf numFmtId="0" fontId="8" fillId="0" borderId="0" xfId="39340" applyFont="1" applyBorder="1" applyAlignment="1">
      <alignment horizontal="center"/>
    </xf>
    <xf numFmtId="0" fontId="8" fillId="0" borderId="0" xfId="314" quotePrefix="1" applyFont="1" applyFill="1" applyBorder="1" applyAlignment="1">
      <alignment horizontal="left"/>
    </xf>
    <xf numFmtId="0" fontId="8" fillId="0" borderId="0" xfId="314" applyFont="1" applyFill="1" applyBorder="1"/>
    <xf numFmtId="0" fontId="8" fillId="0" borderId="0" xfId="314" applyFont="1" applyFill="1" applyBorder="1" applyAlignment="1">
      <alignment horizontal="center"/>
    </xf>
    <xf numFmtId="165" fontId="8" fillId="0" borderId="0" xfId="42861" applyNumberFormat="1" applyFont="1" applyBorder="1" applyAlignment="1">
      <alignment horizontal="center"/>
    </xf>
    <xf numFmtId="0" fontId="229" fillId="0" borderId="0" xfId="42846" applyFont="1"/>
    <xf numFmtId="165" fontId="8" fillId="109" borderId="0" xfId="42861" applyNumberFormat="1" applyFont="1" applyFill="1" applyBorder="1" applyAlignment="1">
      <alignment horizontal="right"/>
    </xf>
    <xf numFmtId="164" fontId="8" fillId="0" borderId="3" xfId="7925" applyNumberFormat="1" applyFont="1" applyFill="1" applyBorder="1" applyAlignment="1">
      <alignment horizontal="center"/>
    </xf>
    <xf numFmtId="0" fontId="229" fillId="0" borderId="0" xfId="42846" applyFont="1" applyBorder="1"/>
    <xf numFmtId="0" fontId="226" fillId="0" borderId="0" xfId="4" applyFont="1" applyBorder="1" applyAlignment="1">
      <alignment horizontal="center"/>
    </xf>
    <xf numFmtId="0" fontId="8" fillId="0" borderId="0" xfId="39340" applyFont="1" applyFill="1" applyBorder="1" applyAlignment="1">
      <alignment horizontal="left"/>
    </xf>
    <xf numFmtId="0" fontId="8" fillId="0" borderId="0" xfId="39340" applyFont="1" applyFill="1" applyBorder="1"/>
    <xf numFmtId="165" fontId="8" fillId="0" borderId="0" xfId="42861" applyNumberFormat="1" applyFont="1" applyFill="1" applyBorder="1" applyAlignment="1">
      <alignment horizontal="center"/>
    </xf>
    <xf numFmtId="164" fontId="8" fillId="0" borderId="3" xfId="7925" applyNumberFormat="1" applyFont="1" applyFill="1" applyBorder="1" applyAlignment="1">
      <alignment horizontal="right"/>
    </xf>
    <xf numFmtId="41" fontId="8" fillId="0" borderId="0" xfId="39340" applyNumberFormat="1" applyFont="1" applyFill="1" applyBorder="1" applyAlignment="1">
      <alignment horizontal="center"/>
    </xf>
    <xf numFmtId="0" fontId="8" fillId="0" borderId="0" xfId="4" applyFont="1" applyFill="1" applyBorder="1" applyAlignment="1">
      <alignment horizontal="right"/>
    </xf>
    <xf numFmtId="37" fontId="8" fillId="0" borderId="0" xfId="4" applyNumberFormat="1" applyFont="1" applyBorder="1" applyAlignment="1">
      <alignment horizontal="right"/>
    </xf>
    <xf numFmtId="49" fontId="8" fillId="0" borderId="0" xfId="4" applyNumberFormat="1" applyFont="1" applyBorder="1" applyAlignment="1">
      <alignment horizontal="center"/>
    </xf>
    <xf numFmtId="37" fontId="226" fillId="0" borderId="0" xfId="4" applyNumberFormat="1" applyFont="1" applyBorder="1" applyAlignment="1">
      <alignment horizontal="center"/>
    </xf>
    <xf numFmtId="37" fontId="226" fillId="0" borderId="0" xfId="4" applyNumberFormat="1" applyFont="1" applyBorder="1" applyAlignment="1">
      <alignment horizontal="right"/>
    </xf>
    <xf numFmtId="165" fontId="8" fillId="109" borderId="0" xfId="4" applyNumberFormat="1" applyFont="1" applyFill="1" applyBorder="1" applyAlignment="1">
      <alignment horizontal="center"/>
    </xf>
    <xf numFmtId="37" fontId="8" fillId="0" borderId="0" xfId="1" applyNumberFormat="1" applyFont="1" applyBorder="1" applyAlignment="1">
      <alignment horizontal="right"/>
    </xf>
    <xf numFmtId="0" fontId="8" fillId="0" borderId="0" xfId="4" applyFont="1" applyBorder="1" applyAlignment="1"/>
    <xf numFmtId="37" fontId="8" fillId="0" borderId="118" xfId="1" applyNumberFormat="1" applyFont="1" applyBorder="1" applyAlignment="1">
      <alignment horizontal="right"/>
    </xf>
    <xf numFmtId="165" fontId="8" fillId="0" borderId="0" xfId="4" applyNumberFormat="1" applyFont="1" applyBorder="1" applyAlignment="1">
      <alignment horizontal="center"/>
    </xf>
    <xf numFmtId="0" fontId="8" fillId="0" borderId="0" xfId="4" applyFont="1" applyBorder="1" applyAlignment="1">
      <alignment horizontal="left" indent="1"/>
    </xf>
    <xf numFmtId="0" fontId="222" fillId="0" borderId="0" xfId="0" applyFont="1" applyBorder="1" applyAlignment="1"/>
    <xf numFmtId="0" fontId="8" fillId="0" borderId="0" xfId="1" applyNumberFormat="1" applyFont="1" applyBorder="1" applyAlignment="1">
      <alignment horizontal="center"/>
    </xf>
    <xf numFmtId="37" fontId="8" fillId="0" borderId="0" xfId="4" applyNumberFormat="1" applyFont="1" applyBorder="1"/>
    <xf numFmtId="37" fontId="8" fillId="0" borderId="118" xfId="4" applyNumberFormat="1" applyFont="1" applyBorder="1" applyAlignment="1">
      <alignment horizontal="right"/>
    </xf>
    <xf numFmtId="165" fontId="8" fillId="109" borderId="0" xfId="3" applyNumberFormat="1" applyFont="1" applyFill="1" applyBorder="1" applyAlignment="1">
      <alignment horizontal="center"/>
    </xf>
    <xf numFmtId="37" fontId="8" fillId="0" borderId="0" xfId="1" applyNumberFormat="1" applyFont="1" applyBorder="1" applyAlignment="1" applyProtection="1">
      <alignment horizontal="right"/>
      <protection locked="0"/>
    </xf>
    <xf numFmtId="165" fontId="222" fillId="0" borderId="0" xfId="3" applyNumberFormat="1" applyFont="1" applyFill="1" applyBorder="1" applyProtection="1">
      <protection locked="0"/>
    </xf>
    <xf numFmtId="0" fontId="8" fillId="0" borderId="0" xfId="3" applyNumberFormat="1" applyFont="1" applyBorder="1" applyAlignment="1">
      <alignment horizontal="center"/>
    </xf>
    <xf numFmtId="0" fontId="223" fillId="0" borderId="0" xfId="4" applyFont="1" applyBorder="1" applyAlignment="1">
      <alignment horizontal="center"/>
    </xf>
    <xf numFmtId="165" fontId="8" fillId="0" borderId="0" xfId="3" applyNumberFormat="1" applyFont="1" applyFill="1" applyBorder="1" applyAlignment="1" applyProtection="1">
      <alignment horizontal="center"/>
      <protection locked="0"/>
    </xf>
    <xf numFmtId="0" fontId="8" fillId="0" borderId="0" xfId="4" applyFont="1" applyBorder="1" applyAlignment="1">
      <alignment horizontal="left"/>
    </xf>
    <xf numFmtId="41" fontId="8" fillId="0" borderId="124" xfId="1" applyNumberFormat="1" applyFont="1" applyBorder="1" applyAlignment="1">
      <alignment horizontal="center"/>
    </xf>
    <xf numFmtId="0" fontId="8" fillId="0" borderId="0" xfId="1" applyNumberFormat="1" applyFont="1" applyAlignment="1">
      <alignment horizontal="center"/>
    </xf>
    <xf numFmtId="3" fontId="8" fillId="0" borderId="0" xfId="0" applyNumberFormat="1" applyFont="1"/>
    <xf numFmtId="165" fontId="8" fillId="109" borderId="0" xfId="3" applyNumberFormat="1" applyFont="1" applyFill="1" applyBorder="1" applyAlignment="1" applyProtection="1">
      <alignment horizontal="center"/>
      <protection locked="0"/>
    </xf>
    <xf numFmtId="0" fontId="8" fillId="0" borderId="0" xfId="4" applyFont="1" applyBorder="1" applyAlignment="1">
      <alignment horizontal="right"/>
    </xf>
    <xf numFmtId="49" fontId="229" fillId="0" borderId="0" xfId="0" applyNumberFormat="1" applyFont="1" applyBorder="1"/>
    <xf numFmtId="0" fontId="234" fillId="0" borderId="0" xfId="0" applyFont="1" applyBorder="1"/>
    <xf numFmtId="165" fontId="229" fillId="0" borderId="0" xfId="0" applyNumberFormat="1" applyFont="1" applyBorder="1" applyAlignment="1">
      <alignment horizontal="center"/>
    </xf>
    <xf numFmtId="164" fontId="229" fillId="0" borderId="0" xfId="0" applyNumberFormat="1" applyFont="1" applyFill="1" applyBorder="1" applyAlignment="1">
      <alignment horizontal="center"/>
    </xf>
    <xf numFmtId="0" fontId="229" fillId="0" borderId="0" xfId="0" applyFont="1" applyFill="1" applyBorder="1" applyAlignment="1">
      <alignment horizontal="center"/>
    </xf>
    <xf numFmtId="165" fontId="229" fillId="0" borderId="0" xfId="0" applyNumberFormat="1" applyFont="1" applyBorder="1"/>
    <xf numFmtId="164" fontId="229" fillId="0" borderId="0" xfId="0" applyNumberFormat="1" applyFont="1" applyFill="1" applyBorder="1"/>
    <xf numFmtId="0" fontId="229" fillId="0" borderId="0" xfId="1" applyNumberFormat="1" applyFont="1" applyFill="1" applyBorder="1" applyAlignment="1">
      <alignment horizontal="center"/>
    </xf>
    <xf numFmtId="165" fontId="229" fillId="109" borderId="0" xfId="0" applyNumberFormat="1" applyFont="1" applyFill="1" applyBorder="1" applyAlignment="1">
      <alignment horizontal="right"/>
    </xf>
    <xf numFmtId="41" fontId="229" fillId="0" borderId="0" xfId="0" applyNumberFormat="1" applyFont="1" applyBorder="1"/>
    <xf numFmtId="164" fontId="229" fillId="0" borderId="0" xfId="1" applyNumberFormat="1" applyFont="1" applyFill="1" applyBorder="1"/>
    <xf numFmtId="0" fontId="229" fillId="0" borderId="0" xfId="3" applyNumberFormat="1" applyFont="1" applyBorder="1" applyAlignment="1">
      <alignment horizontal="center"/>
    </xf>
    <xf numFmtId="0" fontId="229" fillId="0" borderId="0" xfId="1" applyNumberFormat="1" applyFont="1" applyBorder="1"/>
    <xf numFmtId="0" fontId="229" fillId="0" borderId="0" xfId="1" applyNumberFormat="1" applyFont="1" applyBorder="1" applyAlignment="1">
      <alignment horizontal="center"/>
    </xf>
    <xf numFmtId="41" fontId="229" fillId="0" borderId="0" xfId="0" applyNumberFormat="1" applyFont="1" applyBorder="1" applyAlignment="1">
      <alignment horizontal="center"/>
    </xf>
    <xf numFmtId="0" fontId="229" fillId="0" borderId="0" xfId="3" applyNumberFormat="1" applyFont="1" applyBorder="1"/>
    <xf numFmtId="41" fontId="229" fillId="0" borderId="0" xfId="1" applyNumberFormat="1" applyFont="1" applyBorder="1"/>
    <xf numFmtId="164" fontId="229" fillId="0" borderId="0" xfId="1" applyNumberFormat="1" applyFont="1" applyBorder="1"/>
    <xf numFmtId="37" fontId="229" fillId="0" borderId="0" xfId="0" applyNumberFormat="1" applyFont="1" applyBorder="1"/>
    <xf numFmtId="0" fontId="8" fillId="0" borderId="0" xfId="0" applyFont="1" applyBorder="1" applyAlignment="1" applyProtection="1">
      <alignment horizontal="center"/>
    </xf>
    <xf numFmtId="0" fontId="222" fillId="0" borderId="0" xfId="0" applyFont="1" applyAlignment="1" applyProtection="1">
      <alignment horizontal="left"/>
    </xf>
    <xf numFmtId="0" fontId="222" fillId="0" borderId="0" xfId="0" applyFont="1" applyBorder="1" applyAlignment="1">
      <alignment horizontal="center"/>
    </xf>
    <xf numFmtId="0" fontId="8" fillId="0" borderId="0" xfId="0" applyFont="1" applyFill="1" applyBorder="1" applyAlignment="1" applyProtection="1">
      <alignment horizontal="center"/>
    </xf>
    <xf numFmtId="0" fontId="222" fillId="0" borderId="0" xfId="0" applyFont="1" applyBorder="1" applyProtection="1"/>
    <xf numFmtId="0" fontId="8" fillId="0" borderId="0" xfId="1" applyNumberFormat="1" applyFont="1" applyBorder="1" applyProtection="1"/>
    <xf numFmtId="0" fontId="8" fillId="0" borderId="0" xfId="1" applyNumberFormat="1" applyFont="1" applyBorder="1" applyAlignment="1" applyProtection="1">
      <alignment horizontal="right"/>
    </xf>
    <xf numFmtId="0" fontId="8" fillId="0" borderId="0" xfId="1" applyNumberFormat="1" applyFont="1" applyBorder="1" applyAlignment="1" applyProtection="1">
      <alignment horizontal="center"/>
    </xf>
    <xf numFmtId="0" fontId="8" fillId="0" borderId="0" xfId="18" applyFont="1" applyAlignment="1">
      <alignment horizontal="left" indent="1"/>
    </xf>
    <xf numFmtId="0" fontId="8" fillId="0" borderId="0" xfId="18" applyFont="1" applyAlignment="1">
      <alignment horizontal="center"/>
    </xf>
    <xf numFmtId="41" fontId="229" fillId="0" borderId="124" xfId="1" applyNumberFormat="1" applyFont="1" applyBorder="1"/>
    <xf numFmtId="41" fontId="229" fillId="0" borderId="124" xfId="1" applyNumberFormat="1" applyFont="1" applyFill="1" applyBorder="1"/>
    <xf numFmtId="0" fontId="234" fillId="0" borderId="0" xfId="0" applyFont="1"/>
    <xf numFmtId="37" fontId="229" fillId="0" borderId="0" xfId="0" applyNumberFormat="1" applyFont="1" applyFill="1" applyBorder="1"/>
    <xf numFmtId="37" fontId="229" fillId="0" borderId="2" xfId="0" applyNumberFormat="1" applyFont="1" applyBorder="1"/>
    <xf numFmtId="37" fontId="229" fillId="0" borderId="118" xfId="0" applyNumberFormat="1" applyFont="1" applyFill="1" applyBorder="1"/>
    <xf numFmtId="0" fontId="8" fillId="0" borderId="0" xfId="18" applyFont="1" applyFill="1" applyAlignment="1">
      <alignment horizontal="left" indent="1"/>
    </xf>
    <xf numFmtId="37" fontId="229" fillId="0" borderId="2" xfId="0" applyNumberFormat="1" applyFont="1" applyFill="1" applyBorder="1"/>
    <xf numFmtId="41" fontId="8" fillId="0" borderId="0" xfId="3" applyNumberFormat="1" applyFont="1" applyBorder="1" applyAlignment="1" applyProtection="1">
      <alignment horizontal="right"/>
    </xf>
    <xf numFmtId="165" fontId="229" fillId="109" borderId="0" xfId="1" applyNumberFormat="1" applyFont="1" applyFill="1" applyBorder="1" applyAlignment="1">
      <alignment horizontal="right"/>
    </xf>
    <xf numFmtId="41" fontId="8" fillId="0" borderId="118" xfId="3" applyNumberFormat="1" applyFont="1" applyBorder="1" applyProtection="1"/>
    <xf numFmtId="165" fontId="229" fillId="0" borderId="0" xfId="1" applyNumberFormat="1" applyFont="1" applyBorder="1" applyAlignment="1">
      <alignment horizontal="center"/>
    </xf>
    <xf numFmtId="164" fontId="229" fillId="0" borderId="118" xfId="0" applyNumberFormat="1" applyFont="1" applyBorder="1"/>
    <xf numFmtId="41" fontId="8" fillId="0" borderId="0" xfId="3" applyNumberFormat="1" applyFont="1" applyBorder="1" applyProtection="1"/>
    <xf numFmtId="0" fontId="8" fillId="0" borderId="0" xfId="18" applyFont="1" applyBorder="1" applyAlignment="1">
      <alignment horizontal="left"/>
    </xf>
    <xf numFmtId="0" fontId="8" fillId="0" borderId="0" xfId="18" applyFont="1" applyBorder="1"/>
    <xf numFmtId="0" fontId="8" fillId="0" borderId="0" xfId="4" applyFont="1" applyFill="1" applyBorder="1" applyAlignment="1">
      <alignment horizontal="left" indent="1"/>
    </xf>
    <xf numFmtId="0" fontId="8" fillId="0" borderId="0" xfId="3" applyNumberFormat="1" applyFont="1" applyBorder="1" applyProtection="1"/>
    <xf numFmtId="164" fontId="8" fillId="0" borderId="0" xfId="1" applyNumberFormat="1" applyFont="1" applyBorder="1" applyAlignment="1" applyProtection="1">
      <alignment horizontal="center"/>
    </xf>
    <xf numFmtId="164" fontId="8" fillId="0" borderId="0" xfId="1" applyNumberFormat="1" applyFont="1" applyBorder="1" applyAlignment="1" applyProtection="1">
      <alignment horizontal="right"/>
    </xf>
    <xf numFmtId="167" fontId="8" fillId="0" borderId="0" xfId="3" applyNumberFormat="1" applyFont="1" applyBorder="1" applyProtection="1"/>
    <xf numFmtId="164" fontId="222" fillId="0" borderId="0" xfId="1" applyNumberFormat="1" applyFont="1" applyBorder="1" applyAlignment="1" applyProtection="1">
      <alignment horizontal="center"/>
    </xf>
    <xf numFmtId="0" fontId="8" fillId="0" borderId="0" xfId="0" applyFont="1" applyBorder="1" applyAlignment="1" applyProtection="1">
      <alignment horizontal="right"/>
    </xf>
    <xf numFmtId="0" fontId="8" fillId="0" borderId="0" xfId="42653" applyFont="1"/>
    <xf numFmtId="165" fontId="8" fillId="0" borderId="0" xfId="4" applyNumberFormat="1" applyFont="1" applyAlignment="1">
      <alignment horizontal="center"/>
    </xf>
    <xf numFmtId="0" fontId="222" fillId="0" borderId="0" xfId="8" applyFont="1"/>
    <xf numFmtId="0" fontId="8" fillId="0" borderId="0" xfId="42653" applyFont="1" applyFill="1" applyAlignment="1">
      <alignment horizontal="left"/>
    </xf>
    <xf numFmtId="0" fontId="8" fillId="0" borderId="0" xfId="42653" applyFont="1" applyFill="1"/>
    <xf numFmtId="165" fontId="8" fillId="0" borderId="0" xfId="3" applyNumberFormat="1" applyFont="1" applyFill="1" applyAlignment="1">
      <alignment horizontal="center"/>
    </xf>
    <xf numFmtId="41" fontId="8" fillId="0" borderId="0" xfId="1" applyNumberFormat="1" applyFont="1" applyFill="1" applyAlignment="1">
      <alignment horizontal="center"/>
    </xf>
    <xf numFmtId="0" fontId="8" fillId="0" borderId="0" xfId="42653" applyFont="1" applyAlignment="1">
      <alignment horizontal="left"/>
    </xf>
    <xf numFmtId="0" fontId="8" fillId="0" borderId="0" xfId="42653" applyFont="1" applyFill="1" applyBorder="1" applyAlignment="1">
      <alignment horizontal="center"/>
    </xf>
    <xf numFmtId="0" fontId="223" fillId="0" borderId="0" xfId="4" applyNumberFormat="1" applyFont="1" applyAlignment="1">
      <alignment horizontal="center"/>
    </xf>
    <xf numFmtId="0" fontId="222" fillId="0" borderId="0" xfId="42653" applyFont="1" applyAlignment="1">
      <alignment horizontal="left"/>
    </xf>
    <xf numFmtId="164" fontId="8" fillId="0" borderId="120" xfId="1" applyNumberFormat="1" applyFont="1" applyFill="1" applyBorder="1" applyAlignment="1">
      <alignment horizontal="center"/>
    </xf>
    <xf numFmtId="164" fontId="8" fillId="0" borderId="120" xfId="4" applyNumberFormat="1" applyFont="1" applyBorder="1"/>
    <xf numFmtId="0" fontId="8" fillId="0" borderId="0" xfId="42653" applyFont="1" applyFill="1" applyBorder="1" applyAlignment="1">
      <alignment horizontal="right"/>
    </xf>
    <xf numFmtId="0" fontId="8" fillId="0" borderId="0" xfId="42653" applyFont="1" applyFill="1" applyAlignment="1">
      <alignment horizontal="center"/>
    </xf>
    <xf numFmtId="41" fontId="8" fillId="0" borderId="0" xfId="54" applyFont="1" applyFill="1"/>
    <xf numFmtId="0" fontId="8" fillId="0" borderId="0" xfId="42653" applyFont="1" applyBorder="1" applyAlignment="1">
      <alignment horizontal="center"/>
    </xf>
    <xf numFmtId="0" fontId="8" fillId="0" borderId="0" xfId="8" applyFont="1"/>
    <xf numFmtId="0" fontId="8" fillId="0" borderId="0" xfId="8" applyFont="1" applyAlignment="1">
      <alignment horizontal="center"/>
    </xf>
    <xf numFmtId="49" fontId="8" fillId="0" borderId="0" xfId="8" applyNumberFormat="1" applyFont="1" applyAlignment="1">
      <alignment horizontal="center"/>
    </xf>
    <xf numFmtId="0" fontId="226" fillId="0" borderId="0" xfId="8" applyFont="1" applyAlignment="1">
      <alignment horizontal="center"/>
    </xf>
    <xf numFmtId="41" fontId="226" fillId="0" borderId="0" xfId="8" applyNumberFormat="1" applyFont="1" applyAlignment="1">
      <alignment horizontal="center"/>
    </xf>
    <xf numFmtId="0" fontId="8" fillId="0" borderId="0" xfId="8" applyFont="1" applyBorder="1" applyAlignment="1">
      <alignment horizontal="left"/>
    </xf>
    <xf numFmtId="165" fontId="8" fillId="109" borderId="0" xfId="3" applyNumberFormat="1" applyFont="1" applyFill="1" applyBorder="1" applyAlignment="1">
      <alignment horizontal="right"/>
    </xf>
    <xf numFmtId="165" fontId="8" fillId="109" borderId="0" xfId="3" applyNumberFormat="1" applyFont="1" applyFill="1" applyAlignment="1">
      <alignment horizontal="right"/>
    </xf>
    <xf numFmtId="0" fontId="8" fillId="0" borderId="0" xfId="8" applyFont="1" applyFill="1" applyBorder="1" applyAlignment="1">
      <alignment horizontal="center"/>
    </xf>
    <xf numFmtId="41" fontId="8" fillId="0" borderId="4" xfId="0" applyNumberFormat="1" applyFont="1" applyBorder="1"/>
    <xf numFmtId="165" fontId="8" fillId="0" borderId="0" xfId="0" applyNumberFormat="1" applyFont="1"/>
    <xf numFmtId="0" fontId="233" fillId="0" borderId="0" xfId="0" applyFont="1"/>
    <xf numFmtId="49" fontId="8" fillId="0" borderId="0" xfId="0" applyNumberFormat="1" applyFont="1" applyAlignment="1">
      <alignment horizontal="right"/>
    </xf>
    <xf numFmtId="0" fontId="233" fillId="0" borderId="0" xfId="0" applyFont="1" applyAlignment="1">
      <alignment horizontal="right"/>
    </xf>
    <xf numFmtId="0" fontId="233" fillId="0" borderId="0" xfId="0" applyFont="1" applyAlignment="1">
      <alignment horizontal="center"/>
    </xf>
    <xf numFmtId="0" fontId="8" fillId="0" borderId="0" xfId="0" quotePrefix="1" applyFont="1" applyAlignment="1">
      <alignment horizontal="left"/>
    </xf>
    <xf numFmtId="164" fontId="8" fillId="110" borderId="0" xfId="0" applyNumberFormat="1" applyFont="1" applyFill="1"/>
    <xf numFmtId="164" fontId="8" fillId="110" borderId="0" xfId="0" applyNumberFormat="1" applyFont="1" applyFill="1" applyBorder="1"/>
    <xf numFmtId="164" fontId="8" fillId="0" borderId="3" xfId="0" applyNumberFormat="1" applyFont="1" applyBorder="1" applyAlignment="1">
      <alignment horizontal="center"/>
    </xf>
    <xf numFmtId="0" fontId="222" fillId="0" borderId="0" xfId="0" quotePrefix="1" applyFont="1" applyAlignment="1">
      <alignment horizontal="left"/>
    </xf>
    <xf numFmtId="164" fontId="221" fillId="110" borderId="0" xfId="1" applyNumberFormat="1" applyFont="1" applyFill="1" applyBorder="1"/>
    <xf numFmtId="164" fontId="8" fillId="0" borderId="3" xfId="0" applyNumberFormat="1" applyFont="1" applyBorder="1"/>
    <xf numFmtId="164" fontId="8" fillId="110" borderId="0" xfId="0" applyNumberFormat="1" applyFont="1" applyFill="1" applyBorder="1" applyAlignment="1">
      <alignment horizontal="center"/>
    </xf>
    <xf numFmtId="165" fontId="8" fillId="109" borderId="0" xfId="0" applyNumberFormat="1" applyFont="1" applyFill="1" applyBorder="1" applyAlignment="1">
      <alignment horizontal="center"/>
    </xf>
    <xf numFmtId="165" fontId="8" fillId="109" borderId="0" xfId="0" applyNumberFormat="1" applyFont="1" applyFill="1" applyAlignment="1">
      <alignment horizontal="center"/>
    </xf>
    <xf numFmtId="164" fontId="8" fillId="0" borderId="0" xfId="0" applyNumberFormat="1" applyFont="1" applyFill="1" applyBorder="1"/>
    <xf numFmtId="41" fontId="8" fillId="110" borderId="0" xfId="0" applyNumberFormat="1" applyFont="1" applyFill="1"/>
    <xf numFmtId="165" fontId="8" fillId="0" borderId="0" xfId="0" applyNumberFormat="1" applyFont="1" applyBorder="1" applyAlignment="1" applyProtection="1">
      <alignment horizontal="center"/>
      <protection locked="0"/>
    </xf>
    <xf numFmtId="0" fontId="235" fillId="0" borderId="0" xfId="0" applyFont="1"/>
    <xf numFmtId="41" fontId="8" fillId="110" borderId="0" xfId="6" applyNumberFormat="1" applyFont="1" applyFill="1" applyBorder="1" applyAlignment="1">
      <alignment horizontal="center"/>
    </xf>
    <xf numFmtId="164" fontId="8" fillId="0" borderId="0" xfId="6" applyNumberFormat="1" applyFont="1" applyFill="1" applyBorder="1" applyAlignment="1">
      <alignment horizontal="center"/>
    </xf>
    <xf numFmtId="0" fontId="8" fillId="0" borderId="0" xfId="0" applyFont="1" applyFill="1" applyBorder="1" applyAlignment="1">
      <alignment horizontal="left"/>
    </xf>
    <xf numFmtId="0" fontId="8" fillId="0" borderId="0" xfId="1" applyNumberFormat="1" applyFont="1" applyFill="1" applyBorder="1" applyAlignment="1" applyProtection="1">
      <alignment horizontal="center"/>
      <protection locked="0"/>
    </xf>
    <xf numFmtId="41" fontId="8" fillId="0" borderId="124" xfId="6" applyNumberFormat="1" applyFont="1" applyFill="1" applyBorder="1" applyAlignment="1">
      <alignment horizontal="center"/>
    </xf>
    <xf numFmtId="165" fontId="8" fillId="0" borderId="0" xfId="7" applyNumberFormat="1" applyFont="1" applyFill="1" applyBorder="1" applyAlignment="1">
      <alignment horizontal="center"/>
    </xf>
    <xf numFmtId="0" fontId="8" fillId="0" borderId="0" xfId="0" quotePrefix="1" applyFont="1" applyFill="1" applyBorder="1" applyAlignment="1">
      <alignment horizontal="left"/>
    </xf>
    <xf numFmtId="41" fontId="8" fillId="0" borderId="0" xfId="6" applyNumberFormat="1" applyFont="1" applyFill="1" applyBorder="1" applyAlignment="1">
      <alignment horizontal="center"/>
    </xf>
    <xf numFmtId="165" fontId="8" fillId="0" borderId="0" xfId="0" applyNumberFormat="1" applyFont="1" applyFill="1" applyBorder="1" applyAlignment="1" applyProtection="1">
      <alignment horizontal="center"/>
      <protection locked="0"/>
    </xf>
    <xf numFmtId="0" fontId="222" fillId="0" borderId="0" xfId="42635" applyFont="1" applyBorder="1" applyAlignment="1">
      <alignment horizontal="left"/>
    </xf>
    <xf numFmtId="0" fontId="8" fillId="0" borderId="0" xfId="42635" applyFont="1" applyBorder="1" applyAlignment="1">
      <alignment horizontal="center"/>
    </xf>
    <xf numFmtId="0" fontId="8" fillId="0" borderId="0" xfId="42635" applyFont="1" applyFill="1" applyBorder="1" applyAlignment="1">
      <alignment horizontal="center"/>
    </xf>
    <xf numFmtId="41" fontId="8" fillId="0" borderId="0" xfId="42636" applyNumberFormat="1" applyFont="1" applyFill="1" applyBorder="1" applyAlignment="1">
      <alignment horizontal="center"/>
    </xf>
    <xf numFmtId="165" fontId="8" fillId="0" borderId="0" xfId="42637" applyNumberFormat="1" applyFont="1" applyFill="1" applyAlignment="1">
      <alignment horizontal="center"/>
    </xf>
    <xf numFmtId="164" fontId="8" fillId="0" borderId="0" xfId="42636" applyNumberFormat="1" applyFont="1" applyFill="1" applyBorder="1" applyAlignment="1">
      <alignment horizontal="center"/>
    </xf>
    <xf numFmtId="41" fontId="8" fillId="110" borderId="0" xfId="15067" applyNumberFormat="1" applyFont="1" applyFill="1" applyBorder="1" applyAlignment="1">
      <alignment horizontal="center"/>
    </xf>
    <xf numFmtId="165" fontId="8" fillId="109" borderId="0" xfId="42637" applyNumberFormat="1" applyFont="1" applyFill="1" applyAlignment="1">
      <alignment horizontal="center"/>
    </xf>
    <xf numFmtId="41" fontId="8" fillId="110" borderId="82" xfId="15067" applyNumberFormat="1" applyFont="1" applyFill="1" applyBorder="1" applyAlignment="1">
      <alignment horizontal="center"/>
    </xf>
    <xf numFmtId="0" fontId="222" fillId="0" borderId="0" xfId="42635" applyFont="1" applyFill="1" applyBorder="1"/>
    <xf numFmtId="41" fontId="8" fillId="0" borderId="118" xfId="42636" applyNumberFormat="1" applyFont="1" applyFill="1" applyBorder="1" applyAlignment="1">
      <alignment horizontal="center"/>
    </xf>
    <xf numFmtId="0" fontId="8" fillId="0" borderId="0" xfId="42635" applyFont="1" applyFill="1"/>
    <xf numFmtId="41" fontId="8" fillId="110" borderId="0" xfId="42636" applyNumberFormat="1" applyFont="1" applyFill="1" applyBorder="1" applyAlignment="1">
      <alignment horizontal="center"/>
    </xf>
    <xf numFmtId="0" fontId="8" fillId="0" borderId="0" xfId="0" quotePrefix="1" applyNumberFormat="1" applyFont="1" applyFill="1" applyBorder="1" applyAlignment="1" applyProtection="1">
      <alignment horizontal="center"/>
      <protection locked="0"/>
    </xf>
    <xf numFmtId="0" fontId="222" fillId="0" borderId="0" xfId="42635" quotePrefix="1" applyFont="1" applyFill="1" applyBorder="1" applyAlignment="1">
      <alignment horizontal="left"/>
    </xf>
    <xf numFmtId="165" fontId="8" fillId="0" borderId="0" xfId="42637" applyNumberFormat="1" applyFont="1" applyFill="1" applyBorder="1" applyAlignment="1">
      <alignment horizontal="center"/>
    </xf>
    <xf numFmtId="165" fontId="8" fillId="109" borderId="0" xfId="42637" applyNumberFormat="1" applyFont="1" applyFill="1" applyBorder="1" applyAlignment="1">
      <alignment horizontal="center"/>
    </xf>
    <xf numFmtId="0" fontId="222" fillId="0" borderId="0" xfId="42649" applyFont="1" applyBorder="1"/>
    <xf numFmtId="164" fontId="231" fillId="0" borderId="0" xfId="6" applyNumberFormat="1" applyFont="1" applyBorder="1" applyProtection="1">
      <protection locked="0"/>
    </xf>
    <xf numFmtId="0" fontId="8" fillId="0" borderId="0" xfId="0" quotePrefix="1" applyFont="1" applyBorder="1" applyAlignment="1" applyProtection="1">
      <alignment horizontal="center"/>
      <protection locked="0"/>
    </xf>
    <xf numFmtId="165" fontId="8" fillId="0" borderId="0" xfId="7" applyNumberFormat="1" applyFont="1" applyBorder="1" applyAlignment="1" applyProtection="1">
      <alignment horizontal="center"/>
      <protection locked="0"/>
    </xf>
    <xf numFmtId="164" fontId="8" fillId="0" borderId="0" xfId="6" applyNumberFormat="1" applyFont="1" applyBorder="1" applyAlignment="1" applyProtection="1">
      <alignment horizontal="center"/>
      <protection locked="0"/>
    </xf>
    <xf numFmtId="0" fontId="8" fillId="0" borderId="0" xfId="0" applyFont="1" applyAlignment="1">
      <alignment horizontal="left" vertical="center" readingOrder="1"/>
    </xf>
    <xf numFmtId="0" fontId="221" fillId="0" borderId="0" xfId="0" applyFont="1" applyBorder="1" applyAlignment="1" applyProtection="1">
      <alignment horizontal="center"/>
      <protection locked="0"/>
    </xf>
    <xf numFmtId="0" fontId="8" fillId="0" borderId="0" xfId="0" applyFont="1" applyFill="1" applyBorder="1" applyAlignment="1" applyProtection="1">
      <alignment horizontal="right"/>
    </xf>
    <xf numFmtId="170" fontId="8" fillId="0" borderId="0" xfId="0" applyNumberFormat="1" applyFont="1" applyFill="1" applyBorder="1" applyAlignment="1" applyProtection="1">
      <alignment horizontal="right"/>
    </xf>
    <xf numFmtId="0" fontId="8" fillId="0" borderId="0" xfId="0" quotePrefix="1" applyFont="1" applyFill="1" applyBorder="1" applyAlignment="1" applyProtection="1">
      <alignment horizontal="center"/>
    </xf>
    <xf numFmtId="0" fontId="8" fillId="0" borderId="0" xfId="0" applyNumberFormat="1" applyFont="1" applyFill="1" applyBorder="1" applyAlignment="1" applyProtection="1">
      <alignment horizontal="center"/>
      <protection locked="0"/>
    </xf>
    <xf numFmtId="164" fontId="8" fillId="0" borderId="0" xfId="0" applyNumberFormat="1" applyFont="1" applyFill="1" applyBorder="1" applyProtection="1"/>
    <xf numFmtId="164" fontId="8" fillId="0" borderId="0" xfId="1" applyNumberFormat="1" applyFont="1" applyFill="1" applyBorder="1" applyProtection="1"/>
    <xf numFmtId="164" fontId="8" fillId="0" borderId="0" xfId="0" applyNumberFormat="1" applyFont="1" applyFill="1" applyBorder="1" applyAlignment="1" applyProtection="1">
      <alignment horizontal="center"/>
      <protection locked="0"/>
    </xf>
    <xf numFmtId="0" fontId="221" fillId="0" borderId="0" xfId="0" applyFont="1" applyFill="1" applyBorder="1"/>
    <xf numFmtId="0" fontId="222" fillId="0" borderId="0" xfId="0" applyFont="1" applyFill="1" applyBorder="1"/>
    <xf numFmtId="0" fontId="226" fillId="0" borderId="0" xfId="0" applyFont="1" applyFill="1" applyBorder="1" applyAlignment="1">
      <alignment horizontal="center"/>
    </xf>
    <xf numFmtId="167" fontId="8" fillId="109" borderId="0" xfId="3" applyNumberFormat="1" applyFont="1" applyFill="1" applyBorder="1" applyAlignment="1">
      <alignment horizontal="center"/>
    </xf>
    <xf numFmtId="165" fontId="8" fillId="0" borderId="0" xfId="0" applyNumberFormat="1" applyFont="1" applyFill="1" applyBorder="1" applyAlignment="1">
      <alignment horizontal="center"/>
    </xf>
    <xf numFmtId="164" fontId="8" fillId="0" borderId="0" xfId="3" applyNumberFormat="1" applyFont="1" applyFill="1" applyBorder="1" applyAlignment="1">
      <alignment horizontal="center"/>
    </xf>
    <xf numFmtId="0" fontId="8" fillId="0" borderId="0" xfId="3" applyNumberFormat="1" applyFont="1" applyFill="1" applyBorder="1" applyAlignment="1">
      <alignment horizontal="center"/>
    </xf>
    <xf numFmtId="5" fontId="8" fillId="110" borderId="0" xfId="7914" applyNumberFormat="1" applyFont="1" applyFill="1" applyBorder="1" applyAlignment="1">
      <alignment horizontal="right"/>
    </xf>
    <xf numFmtId="168" fontId="8" fillId="110" borderId="0" xfId="16" applyNumberFormat="1" applyFont="1" applyFill="1" applyBorder="1" applyAlignment="1">
      <alignment horizontal="right"/>
    </xf>
    <xf numFmtId="164" fontId="8" fillId="0" borderId="3" xfId="0" applyNumberFormat="1" applyFont="1" applyFill="1" applyBorder="1"/>
    <xf numFmtId="0" fontId="8" fillId="0" borderId="0" xfId="1057" applyFont="1" applyAlignment="1">
      <alignment horizontal="left"/>
    </xf>
    <xf numFmtId="0" fontId="8" fillId="0" borderId="0" xfId="1057" applyFont="1" applyBorder="1" applyAlignment="1">
      <alignment horizontal="center"/>
    </xf>
    <xf numFmtId="41" fontId="8" fillId="0" borderId="0" xfId="966" applyNumberFormat="1" applyFont="1" applyBorder="1" applyAlignment="1">
      <alignment horizontal="center"/>
    </xf>
    <xf numFmtId="167" fontId="8" fillId="0" borderId="0" xfId="1296" applyNumberFormat="1" applyFont="1" applyAlignment="1">
      <alignment horizontal="center"/>
    </xf>
    <xf numFmtId="41" fontId="8" fillId="0" borderId="0" xfId="966" applyNumberFormat="1" applyFont="1" applyAlignment="1">
      <alignment horizontal="center"/>
    </xf>
    <xf numFmtId="0" fontId="8" fillId="0" borderId="0" xfId="0" applyFont="1" applyFill="1" applyBorder="1" applyAlignment="1">
      <alignment horizontal="right"/>
    </xf>
    <xf numFmtId="0" fontId="222" fillId="0" borderId="0" xfId="0" quotePrefix="1" applyFont="1" applyFill="1" applyBorder="1" applyAlignment="1">
      <alignment horizontal="left"/>
    </xf>
    <xf numFmtId="0" fontId="8" fillId="0" borderId="0" xfId="0" applyFont="1" applyAlignment="1" applyProtection="1">
      <alignment horizontal="center"/>
    </xf>
    <xf numFmtId="0" fontId="8" fillId="0" borderId="0" xfId="0" applyFont="1" applyAlignment="1" applyProtection="1">
      <alignment horizontal="right"/>
    </xf>
    <xf numFmtId="0" fontId="8" fillId="0" borderId="0" xfId="6" applyNumberFormat="1" applyFont="1" applyBorder="1" applyAlignment="1" applyProtection="1">
      <alignment horizontal="center"/>
    </xf>
    <xf numFmtId="0" fontId="8" fillId="0" borderId="0" xfId="0" applyFont="1" applyProtection="1"/>
    <xf numFmtId="0" fontId="226" fillId="0" borderId="0" xfId="0" applyFont="1" applyAlignment="1" applyProtection="1">
      <alignment horizontal="center"/>
    </xf>
    <xf numFmtId="0" fontId="8" fillId="0" borderId="0" xfId="0" applyFont="1" applyProtection="1">
      <protection locked="0"/>
    </xf>
    <xf numFmtId="0" fontId="8" fillId="0" borderId="0" xfId="6" applyNumberFormat="1" applyFont="1" applyAlignment="1" applyProtection="1">
      <alignment horizontal="center"/>
      <protection locked="0"/>
    </xf>
    <xf numFmtId="167" fontId="8" fillId="0" borderId="0" xfId="7" applyNumberFormat="1" applyFont="1" applyFill="1" applyBorder="1" applyAlignment="1" applyProtection="1">
      <alignment horizontal="center"/>
    </xf>
    <xf numFmtId="167" fontId="8" fillId="109" borderId="0" xfId="7" applyNumberFormat="1" applyFont="1" applyFill="1" applyAlignment="1" applyProtection="1">
      <alignment horizontal="center"/>
    </xf>
    <xf numFmtId="164" fontId="8" fillId="0" borderId="0" xfId="0" applyNumberFormat="1" applyFont="1" applyProtection="1"/>
    <xf numFmtId="37" fontId="8" fillId="0" borderId="0" xfId="4" applyNumberFormat="1" applyFont="1" applyFill="1" applyBorder="1" applyAlignment="1">
      <alignment horizontal="right"/>
    </xf>
    <xf numFmtId="167" fontId="8" fillId="0" borderId="0" xfId="4" applyNumberFormat="1" applyFont="1" applyFill="1" applyBorder="1" applyAlignment="1">
      <alignment horizontal="center"/>
    </xf>
    <xf numFmtId="0" fontId="8" fillId="0" borderId="0" xfId="4" applyNumberFormat="1" applyFont="1" applyFill="1" applyBorder="1" applyAlignment="1">
      <alignment horizontal="center"/>
    </xf>
    <xf numFmtId="0" fontId="222" fillId="0" borderId="0" xfId="42537" applyFont="1"/>
    <xf numFmtId="0" fontId="226" fillId="0" borderId="0" xfId="4" applyNumberFormat="1" applyFont="1" applyFill="1" applyBorder="1" applyAlignment="1">
      <alignment horizontal="center"/>
    </xf>
    <xf numFmtId="0" fontId="222" fillId="0" borderId="0" xfId="4" applyFont="1" applyFill="1" applyBorder="1" applyAlignment="1">
      <alignment horizontal="left"/>
    </xf>
    <xf numFmtId="37" fontId="8" fillId="0" borderId="0" xfId="1" applyNumberFormat="1" applyFont="1" applyFill="1" applyBorder="1" applyAlignment="1">
      <alignment horizontal="right"/>
    </xf>
    <xf numFmtId="0" fontId="8" fillId="0" borderId="0" xfId="42570" applyFont="1" applyFill="1" applyBorder="1" applyAlignment="1">
      <alignment horizontal="center"/>
    </xf>
    <xf numFmtId="0" fontId="8" fillId="0" borderId="0" xfId="4" applyFont="1" applyFill="1" applyBorder="1" applyAlignment="1">
      <alignment horizontal="left"/>
    </xf>
    <xf numFmtId="37" fontId="8" fillId="0" borderId="2" xfId="1" applyNumberFormat="1" applyFont="1" applyFill="1" applyBorder="1" applyAlignment="1">
      <alignment horizontal="right"/>
    </xf>
    <xf numFmtId="165" fontId="8" fillId="109" borderId="0" xfId="4" applyNumberFormat="1" applyFont="1" applyFill="1" applyBorder="1" applyAlignment="1">
      <alignment horizontal="right"/>
    </xf>
    <xf numFmtId="37" fontId="8" fillId="0" borderId="2" xfId="4" applyNumberFormat="1" applyFont="1" applyFill="1" applyBorder="1" applyAlignment="1">
      <alignment horizontal="right"/>
    </xf>
    <xf numFmtId="0" fontId="221" fillId="0" borderId="0" xfId="4" applyNumberFormat="1" applyFont="1" applyFill="1" applyBorder="1" applyAlignment="1">
      <alignment horizontal="center"/>
    </xf>
    <xf numFmtId="0" fontId="8" fillId="0" borderId="0" xfId="42585" applyFont="1" applyBorder="1" applyAlignment="1">
      <alignment horizontal="center"/>
    </xf>
    <xf numFmtId="37" fontId="8" fillId="0" borderId="0" xfId="4" applyNumberFormat="1" applyFont="1" applyFill="1" applyBorder="1"/>
    <xf numFmtId="37" fontId="8" fillId="0" borderId="3" xfId="4" applyNumberFormat="1" applyFont="1" applyFill="1" applyBorder="1"/>
    <xf numFmtId="0" fontId="8" fillId="0" borderId="0" xfId="42595" applyFont="1" applyBorder="1" applyAlignment="1">
      <alignment horizontal="center"/>
    </xf>
    <xf numFmtId="0" fontId="8" fillId="0" borderId="0" xfId="42528" applyFont="1"/>
    <xf numFmtId="0" fontId="8" fillId="0" borderId="0" xfId="42528" applyFont="1" applyAlignment="1">
      <alignment horizontal="center"/>
    </xf>
    <xf numFmtId="0" fontId="222" fillId="0" borderId="0" xfId="42528" applyFont="1"/>
    <xf numFmtId="0" fontId="222" fillId="0" borderId="0" xfId="42528" applyFont="1" applyBorder="1" applyAlignment="1">
      <alignment horizontal="left"/>
    </xf>
    <xf numFmtId="0" fontId="8" fillId="0" borderId="0" xfId="42528" applyFont="1" applyBorder="1" applyAlignment="1">
      <alignment horizontal="center"/>
    </xf>
    <xf numFmtId="164" fontId="8" fillId="0" borderId="0" xfId="42529" applyNumberFormat="1" applyFont="1" applyBorder="1" applyAlignment="1">
      <alignment horizontal="center"/>
    </xf>
    <xf numFmtId="41" fontId="8" fillId="0" borderId="0" xfId="42529" applyNumberFormat="1" applyFont="1" applyBorder="1" applyAlignment="1">
      <alignment horizontal="center"/>
    </xf>
    <xf numFmtId="9" fontId="8" fillId="109" borderId="0" xfId="42530" applyNumberFormat="1" applyFont="1" applyFill="1" applyAlignment="1">
      <alignment horizontal="center"/>
    </xf>
    <xf numFmtId="41" fontId="8" fillId="0" borderId="0" xfId="42529" applyNumberFormat="1" applyFont="1" applyAlignment="1">
      <alignment horizontal="center"/>
    </xf>
    <xf numFmtId="0" fontId="8" fillId="0" borderId="0" xfId="42528" applyFont="1" applyAlignment="1">
      <alignment horizontal="left"/>
    </xf>
    <xf numFmtId="167" fontId="8" fillId="0" borderId="0" xfId="42530" applyNumberFormat="1" applyFont="1" applyAlignment="1">
      <alignment horizontal="center"/>
    </xf>
    <xf numFmtId="0" fontId="222" fillId="0" borderId="0" xfId="42531" applyFont="1" applyBorder="1"/>
    <xf numFmtId="0" fontId="222" fillId="0" borderId="0" xfId="42512" applyFont="1" applyBorder="1" applyAlignment="1">
      <alignment horizontal="left"/>
    </xf>
    <xf numFmtId="0" fontId="8" fillId="0" borderId="0" xfId="42512" applyFont="1" applyBorder="1"/>
    <xf numFmtId="0" fontId="8" fillId="0" borderId="0" xfId="42512" applyFont="1" applyBorder="1" applyAlignment="1">
      <alignment horizontal="center"/>
    </xf>
    <xf numFmtId="164" fontId="8" fillId="0" borderId="0" xfId="42511" applyNumberFormat="1" applyFont="1" applyBorder="1" applyAlignment="1">
      <alignment horizontal="center"/>
    </xf>
    <xf numFmtId="0" fontId="8" fillId="0" borderId="0" xfId="42512" applyFont="1"/>
    <xf numFmtId="165" fontId="8" fillId="109" borderId="0" xfId="42510" applyNumberFormat="1" applyFont="1" applyFill="1" applyAlignment="1">
      <alignment horizontal="right"/>
    </xf>
    <xf numFmtId="41" fontId="8" fillId="0" borderId="0" xfId="42511" applyNumberFormat="1" applyFont="1" applyAlignment="1">
      <alignment horizontal="center"/>
    </xf>
    <xf numFmtId="0" fontId="8" fillId="0" borderId="0" xfId="42512" applyFont="1" applyAlignment="1">
      <alignment horizontal="left"/>
    </xf>
    <xf numFmtId="0" fontId="8" fillId="0" borderId="0" xfId="42512" applyFont="1" applyFill="1" applyBorder="1"/>
    <xf numFmtId="0" fontId="8" fillId="0" borderId="0" xfId="42512" applyFont="1" applyBorder="1" applyAlignment="1">
      <alignment horizontal="left"/>
    </xf>
    <xf numFmtId="41" fontId="8" fillId="0" borderId="3" xfId="42511" applyNumberFormat="1" applyFont="1" applyBorder="1" applyAlignment="1">
      <alignment horizontal="center"/>
    </xf>
    <xf numFmtId="165" fontId="8" fillId="0" borderId="0" xfId="42510" applyNumberFormat="1" applyFont="1" applyBorder="1" applyAlignment="1">
      <alignment horizontal="center"/>
    </xf>
    <xf numFmtId="0" fontId="222" fillId="0" borderId="0" xfId="42525" applyFont="1" applyBorder="1"/>
    <xf numFmtId="0" fontId="220" fillId="0" borderId="0" xfId="0" applyFont="1" applyBorder="1" applyAlignment="1">
      <alignment horizontal="center"/>
    </xf>
    <xf numFmtId="1" fontId="8" fillId="0" borderId="0" xfId="0" applyNumberFormat="1" applyFont="1" applyBorder="1" applyAlignment="1">
      <alignment horizontal="center"/>
    </xf>
    <xf numFmtId="0" fontId="8" fillId="0" borderId="0" xfId="42517" applyFont="1" applyAlignment="1">
      <alignment horizontal="center"/>
    </xf>
    <xf numFmtId="0" fontId="222" fillId="0" borderId="0" xfId="42517" applyFont="1"/>
    <xf numFmtId="0" fontId="222" fillId="0" borderId="0" xfId="10020" applyFont="1" applyBorder="1" applyProtection="1"/>
    <xf numFmtId="0" fontId="222" fillId="0" borderId="0" xfId="42517" applyFont="1" applyBorder="1" applyAlignment="1">
      <alignment horizontal="left"/>
    </xf>
    <xf numFmtId="0" fontId="8" fillId="0" borderId="0" xfId="42517" applyFont="1" applyBorder="1" applyAlignment="1">
      <alignment horizontal="center"/>
    </xf>
    <xf numFmtId="164" fontId="8" fillId="0" borderId="0" xfId="42516" applyNumberFormat="1" applyFont="1" applyBorder="1" applyAlignment="1">
      <alignment horizontal="center"/>
    </xf>
    <xf numFmtId="0" fontId="8" fillId="0" borderId="0" xfId="42517" applyFont="1"/>
    <xf numFmtId="165" fontId="8" fillId="109" borderId="0" xfId="42515" applyNumberFormat="1" applyFont="1" applyFill="1" applyAlignment="1">
      <alignment horizontal="center"/>
    </xf>
    <xf numFmtId="41" fontId="8" fillId="0" borderId="0" xfId="42516" applyNumberFormat="1" applyFont="1" applyAlignment="1">
      <alignment horizontal="center"/>
    </xf>
    <xf numFmtId="0" fontId="8" fillId="0" borderId="0" xfId="42517" applyFont="1" applyAlignment="1">
      <alignment horizontal="left"/>
    </xf>
    <xf numFmtId="41" fontId="8" fillId="0" borderId="0" xfId="42516" applyNumberFormat="1" applyFont="1" applyBorder="1" applyAlignment="1">
      <alignment horizontal="center"/>
    </xf>
    <xf numFmtId="167" fontId="8" fillId="0" borderId="0" xfId="42515" applyNumberFormat="1" applyFont="1" applyAlignment="1">
      <alignment horizontal="center"/>
    </xf>
    <xf numFmtId="0" fontId="8" fillId="0" borderId="0" xfId="42517" quotePrefix="1" applyFont="1" applyBorder="1" applyAlignment="1">
      <alignment horizontal="left"/>
    </xf>
    <xf numFmtId="0" fontId="222" fillId="0" borderId="0" xfId="42520" applyFont="1" applyBorder="1"/>
    <xf numFmtId="0" fontId="8" fillId="0" borderId="0" xfId="10020" applyFont="1" applyBorder="1" applyProtection="1"/>
    <xf numFmtId="0" fontId="8" fillId="0" borderId="0" xfId="10020" applyFont="1" applyBorder="1" applyAlignment="1" applyProtection="1">
      <alignment horizontal="center"/>
    </xf>
    <xf numFmtId="0" fontId="8" fillId="0" borderId="0" xfId="10020" applyFont="1"/>
    <xf numFmtId="0" fontId="8" fillId="0" borderId="0" xfId="10020" applyFont="1" applyAlignment="1" applyProtection="1">
      <alignment horizontal="right"/>
    </xf>
    <xf numFmtId="0" fontId="8" fillId="0" borderId="0" xfId="10020" applyFont="1" applyAlignment="1" applyProtection="1">
      <alignment horizontal="center"/>
    </xf>
    <xf numFmtId="0" fontId="226" fillId="0" borderId="0" xfId="10020" applyFont="1" applyAlignment="1" applyProtection="1">
      <alignment horizontal="center"/>
    </xf>
    <xf numFmtId="0" fontId="222" fillId="0" borderId="0" xfId="10020" applyFont="1" applyProtection="1"/>
    <xf numFmtId="0" fontId="8" fillId="0" borderId="0" xfId="10020" applyFont="1" applyProtection="1"/>
    <xf numFmtId="0" fontId="8" fillId="0" borderId="0" xfId="10020" quotePrefix="1" applyFont="1" applyAlignment="1" applyProtection="1">
      <alignment horizontal="left"/>
    </xf>
    <xf numFmtId="164" fontId="8" fillId="110" borderId="0" xfId="1" applyNumberFormat="1" applyFont="1" applyFill="1" applyProtection="1"/>
    <xf numFmtId="167" fontId="8" fillId="109" borderId="0" xfId="3" applyNumberFormat="1" applyFont="1" applyFill="1" applyAlignment="1" applyProtection="1">
      <alignment horizontal="center"/>
    </xf>
    <xf numFmtId="164" fontId="8" fillId="0" borderId="0" xfId="10020" applyNumberFormat="1" applyFont="1" applyProtection="1"/>
    <xf numFmtId="0" fontId="233" fillId="0" borderId="0" xfId="10020" quotePrefix="1" applyFont="1" applyAlignment="1" applyProtection="1">
      <alignment horizontal="left"/>
    </xf>
    <xf numFmtId="0" fontId="233" fillId="0" borderId="0" xfId="10020" applyFont="1" applyAlignment="1" applyProtection="1">
      <alignment horizontal="center"/>
    </xf>
    <xf numFmtId="0" fontId="233" fillId="0" borderId="0" xfId="10020" applyFont="1" applyBorder="1" applyAlignment="1" applyProtection="1">
      <alignment horizontal="center"/>
    </xf>
    <xf numFmtId="164" fontId="233" fillId="0" borderId="0" xfId="1" applyNumberFormat="1" applyFont="1" applyProtection="1"/>
    <xf numFmtId="0" fontId="233" fillId="0" borderId="0" xfId="8" applyFont="1" applyBorder="1" applyAlignment="1">
      <alignment horizontal="center"/>
    </xf>
    <xf numFmtId="164" fontId="233" fillId="0" borderId="0" xfId="10020" applyNumberFormat="1" applyFont="1" applyProtection="1"/>
    <xf numFmtId="164" fontId="8" fillId="0" borderId="3" xfId="10020" applyNumberFormat="1" applyFont="1" applyBorder="1" applyAlignment="1" applyProtection="1">
      <alignment vertical="center"/>
    </xf>
    <xf numFmtId="164" fontId="8" fillId="0" borderId="3" xfId="1" applyNumberFormat="1" applyFont="1" applyBorder="1" applyAlignment="1" applyProtection="1">
      <alignment vertical="center"/>
    </xf>
    <xf numFmtId="0" fontId="8" fillId="0" borderId="0" xfId="10020" applyFont="1" applyAlignment="1" applyProtection="1">
      <alignment horizontal="left"/>
    </xf>
    <xf numFmtId="0" fontId="8" fillId="0" borderId="0" xfId="10020" quotePrefix="1" applyFont="1" applyBorder="1" applyAlignment="1" applyProtection="1">
      <alignment horizontal="left"/>
    </xf>
    <xf numFmtId="164" fontId="8" fillId="110" borderId="0" xfId="10020" applyNumberFormat="1" applyFont="1" applyFill="1" applyProtection="1"/>
    <xf numFmtId="164" fontId="8" fillId="0" borderId="3" xfId="10020" applyNumberFormat="1" applyFont="1" applyBorder="1" applyProtection="1"/>
    <xf numFmtId="164" fontId="8" fillId="0" borderId="0" xfId="10020" applyNumberFormat="1" applyFont="1" applyBorder="1" applyProtection="1"/>
    <xf numFmtId="164" fontId="8" fillId="109" borderId="0" xfId="10020" applyNumberFormat="1" applyFont="1" applyFill="1" applyProtection="1"/>
    <xf numFmtId="165" fontId="8" fillId="109" borderId="77" xfId="3" applyNumberFormat="1" applyFont="1" applyFill="1" applyBorder="1" applyProtection="1"/>
    <xf numFmtId="41" fontId="8" fillId="0" borderId="0" xfId="2" applyNumberFormat="1" applyFont="1"/>
    <xf numFmtId="0" fontId="8" fillId="0" borderId="0" xfId="42496" applyFont="1" applyAlignment="1">
      <alignment horizontal="left"/>
    </xf>
    <xf numFmtId="0" fontId="8" fillId="0" borderId="0" xfId="42496" applyFont="1"/>
    <xf numFmtId="0" fontId="8" fillId="0" borderId="0" xfId="42496" applyFont="1" applyAlignment="1">
      <alignment horizontal="center"/>
    </xf>
    <xf numFmtId="0" fontId="8" fillId="0" borderId="0" xfId="42496" applyFont="1" applyBorder="1" applyAlignment="1">
      <alignment horizontal="center"/>
    </xf>
    <xf numFmtId="0" fontId="8" fillId="0" borderId="0" xfId="42496" applyFont="1" applyFill="1" applyBorder="1" applyAlignment="1">
      <alignment horizontal="center"/>
    </xf>
    <xf numFmtId="44" fontId="8" fillId="0" borderId="0" xfId="2" applyFont="1"/>
    <xf numFmtId="0" fontId="8" fillId="0" borderId="0" xfId="42496" applyFont="1" applyFill="1" applyAlignment="1">
      <alignment horizontal="center"/>
    </xf>
    <xf numFmtId="41" fontId="8" fillId="0" borderId="3" xfId="2" applyNumberFormat="1" applyFont="1" applyBorder="1"/>
    <xf numFmtId="165" fontId="8" fillId="109" borderId="0" xfId="12057" applyNumberFormat="1" applyFont="1" applyFill="1" applyAlignment="1">
      <alignment horizontal="right"/>
    </xf>
    <xf numFmtId="164" fontId="8" fillId="110" borderId="0" xfId="7925" applyNumberFormat="1" applyFont="1" applyFill="1" applyBorder="1" applyAlignment="1">
      <alignment horizontal="center"/>
    </xf>
    <xf numFmtId="164" fontId="8" fillId="110" borderId="3" xfId="7925" applyNumberFormat="1" applyFont="1" applyFill="1" applyBorder="1" applyAlignment="1">
      <alignment horizontal="center"/>
    </xf>
    <xf numFmtId="0" fontId="236" fillId="0" borderId="0" xfId="0" applyFont="1"/>
    <xf numFmtId="41" fontId="8" fillId="0" borderId="0" xfId="4" applyNumberFormat="1" applyFont="1" applyBorder="1" applyAlignment="1">
      <alignment horizontal="center"/>
    </xf>
    <xf numFmtId="0" fontId="222" fillId="0" borderId="0" xfId="4" applyFont="1" applyBorder="1" applyAlignment="1"/>
    <xf numFmtId="165" fontId="8" fillId="109" borderId="0" xfId="4" applyNumberFormat="1" applyFont="1" applyFill="1" applyBorder="1" applyAlignment="1"/>
    <xf numFmtId="164" fontId="8" fillId="0" borderId="0" xfId="4" applyNumberFormat="1" applyFont="1" applyBorder="1" applyAlignment="1"/>
    <xf numFmtId="0" fontId="8" fillId="0" borderId="0" xfId="4" applyFont="1" applyFill="1" applyBorder="1" applyAlignment="1"/>
    <xf numFmtId="41" fontId="8" fillId="0" borderId="0" xfId="1" applyNumberFormat="1" applyFont="1" applyFill="1" applyBorder="1" applyAlignment="1"/>
    <xf numFmtId="164" fontId="8" fillId="0" borderId="0" xfId="1" applyNumberFormat="1" applyFont="1" applyFill="1" applyBorder="1" applyAlignment="1"/>
    <xf numFmtId="165" fontId="8" fillId="0" borderId="0" xfId="4" applyNumberFormat="1" applyFont="1" applyFill="1" applyBorder="1" applyAlignment="1"/>
    <xf numFmtId="164" fontId="8" fillId="0" borderId="0" xfId="4" applyNumberFormat="1" applyFont="1" applyFill="1" applyBorder="1" applyAlignment="1"/>
    <xf numFmtId="164" fontId="8" fillId="0" borderId="10" xfId="1" applyNumberFormat="1" applyFont="1" applyFill="1" applyBorder="1" applyAlignment="1">
      <alignment horizontal="center"/>
    </xf>
    <xf numFmtId="165" fontId="8" fillId="0" borderId="0" xfId="4" applyNumberFormat="1" applyFont="1" applyBorder="1"/>
    <xf numFmtId="164" fontId="8" fillId="0" borderId="0" xfId="4" applyNumberFormat="1" applyFont="1" applyBorder="1"/>
    <xf numFmtId="165" fontId="8" fillId="0" borderId="0" xfId="1" applyNumberFormat="1" applyFont="1" applyFill="1" applyBorder="1" applyAlignment="1">
      <alignment horizontal="center"/>
    </xf>
    <xf numFmtId="0" fontId="222" fillId="0" borderId="0" xfId="4" applyFont="1" applyFill="1" applyBorder="1" applyAlignment="1"/>
    <xf numFmtId="0" fontId="226" fillId="0" borderId="0" xfId="0" applyFont="1"/>
    <xf numFmtId="0" fontId="226" fillId="0" borderId="0" xfId="916" applyNumberFormat="1" applyFont="1" applyAlignment="1" applyProtection="1">
      <alignment horizontal="center"/>
      <protection locked="0"/>
    </xf>
    <xf numFmtId="3" fontId="8" fillId="0" borderId="0" xfId="0" applyNumberFormat="1" applyFont="1" applyAlignment="1">
      <alignment horizontal="center"/>
    </xf>
    <xf numFmtId="0" fontId="8" fillId="0" borderId="0" xfId="916" applyNumberFormat="1" applyFont="1" applyAlignment="1" applyProtection="1">
      <alignment horizontal="center"/>
      <protection locked="0"/>
    </xf>
    <xf numFmtId="41" fontId="8" fillId="110" borderId="0" xfId="42460" applyNumberFormat="1" applyFont="1" applyFill="1" applyBorder="1" applyAlignment="1" applyProtection="1">
      <alignment horizontal="center"/>
      <protection locked="0"/>
    </xf>
    <xf numFmtId="165" fontId="8" fillId="109" borderId="0" xfId="0" applyNumberFormat="1" applyFont="1" applyFill="1"/>
    <xf numFmtId="5" fontId="8" fillId="0" borderId="0" xfId="0" applyNumberFormat="1" applyFont="1"/>
    <xf numFmtId="0" fontId="8" fillId="0" borderId="0" xfId="916" applyNumberFormat="1" applyFont="1" applyAlignment="1">
      <alignment horizontal="center"/>
    </xf>
    <xf numFmtId="167" fontId="8" fillId="0" borderId="0" xfId="0" applyNumberFormat="1" applyFont="1"/>
    <xf numFmtId="41" fontId="8" fillId="0" borderId="3" xfId="0" applyNumberFormat="1" applyFont="1" applyBorder="1"/>
    <xf numFmtId="0" fontId="222" fillId="0" borderId="0" xfId="8" applyFont="1" applyBorder="1"/>
    <xf numFmtId="164" fontId="8" fillId="0" borderId="0" xfId="8" applyNumberFormat="1" applyFont="1" applyBorder="1" applyAlignment="1">
      <alignment horizontal="center"/>
    </xf>
    <xf numFmtId="0" fontId="8" fillId="0" borderId="0" xfId="14" applyNumberFormat="1" applyFont="1" applyBorder="1" applyAlignment="1">
      <alignment horizontal="center"/>
    </xf>
    <xf numFmtId="164" fontId="8" fillId="0" borderId="0" xfId="8" applyNumberFormat="1" applyFont="1" applyAlignment="1">
      <alignment horizontal="center"/>
    </xf>
    <xf numFmtId="164" fontId="8" fillId="110" borderId="0" xfId="8" applyNumberFormat="1" applyFont="1" applyFill="1" applyBorder="1" applyAlignment="1">
      <alignment horizontal="center"/>
    </xf>
    <xf numFmtId="37" fontId="8" fillId="110" borderId="0" xfId="8" applyNumberFormat="1" applyFont="1" applyFill="1"/>
    <xf numFmtId="164" fontId="8" fillId="0" borderId="124" xfId="0" applyNumberFormat="1" applyFont="1" applyFill="1" applyBorder="1" applyAlignment="1" applyProtection="1">
      <alignment horizontal="center"/>
      <protection locked="0"/>
    </xf>
    <xf numFmtId="165" fontId="8" fillId="0" borderId="0" xfId="14" applyNumberFormat="1" applyFont="1" applyBorder="1" applyAlignment="1">
      <alignment horizontal="center"/>
    </xf>
    <xf numFmtId="0" fontId="8" fillId="0" borderId="0" xfId="8" applyFont="1" applyFill="1" applyBorder="1"/>
    <xf numFmtId="0" fontId="222" fillId="0" borderId="0" xfId="8" applyFont="1" applyFill="1" applyBorder="1"/>
    <xf numFmtId="41" fontId="8" fillId="0" borderId="0" xfId="890" applyFont="1"/>
    <xf numFmtId="41" fontId="8" fillId="0" borderId="0" xfId="890" quotePrefix="1" applyFont="1" applyAlignment="1">
      <alignment horizontal="center"/>
    </xf>
    <xf numFmtId="0" fontId="8" fillId="0" borderId="0" xfId="1" quotePrefix="1" applyNumberFormat="1" applyFont="1" applyAlignment="1">
      <alignment horizontal="center"/>
    </xf>
    <xf numFmtId="164" fontId="8" fillId="0" borderId="124" xfId="8" applyNumberFormat="1" applyFont="1" applyBorder="1"/>
    <xf numFmtId="165" fontId="8" fillId="0" borderId="0" xfId="14" applyNumberFormat="1" applyFont="1" applyAlignment="1">
      <alignment horizontal="center"/>
    </xf>
    <xf numFmtId="164" fontId="8" fillId="0" borderId="124" xfId="8" applyNumberFormat="1" applyFont="1" applyFill="1" applyBorder="1"/>
    <xf numFmtId="164" fontId="8" fillId="0" borderId="0" xfId="3" applyNumberFormat="1" applyFont="1" applyAlignment="1">
      <alignment horizontal="center"/>
    </xf>
    <xf numFmtId="164" fontId="8" fillId="0" borderId="0" xfId="14" applyNumberFormat="1" applyFont="1" applyAlignment="1">
      <alignment horizontal="center"/>
    </xf>
    <xf numFmtId="164" fontId="8" fillId="0" borderId="3" xfId="1" applyNumberFormat="1" applyFont="1" applyFill="1" applyBorder="1"/>
    <xf numFmtId="164" fontId="8" fillId="0" borderId="0" xfId="14" applyNumberFormat="1" applyFont="1" applyBorder="1" applyAlignment="1">
      <alignment horizontal="center"/>
    </xf>
    <xf numFmtId="164" fontId="8" fillId="0" borderId="0" xfId="3" applyNumberFormat="1" applyFont="1" applyBorder="1" applyAlignment="1">
      <alignment horizontal="center"/>
    </xf>
    <xf numFmtId="0" fontId="8" fillId="0" borderId="0" xfId="1" applyNumberFormat="1" applyFont="1"/>
    <xf numFmtId="0" fontId="230" fillId="0" borderId="0" xfId="1" applyNumberFormat="1" applyFont="1"/>
    <xf numFmtId="164" fontId="8" fillId="0" borderId="124" xfId="0" applyNumberFormat="1" applyFont="1" applyBorder="1"/>
    <xf numFmtId="164" fontId="8" fillId="110" borderId="0" xfId="1" applyNumberFormat="1" applyFont="1" applyFill="1" applyBorder="1"/>
    <xf numFmtId="165" fontId="8" fillId="0" borderId="0" xfId="3" applyNumberFormat="1" applyFont="1" applyFill="1"/>
    <xf numFmtId="165" fontId="8" fillId="0" borderId="0" xfId="0" applyNumberFormat="1" applyFont="1" applyFill="1" applyBorder="1"/>
    <xf numFmtId="0" fontId="8" fillId="0" borderId="0" xfId="3" applyNumberFormat="1" applyFont="1"/>
    <xf numFmtId="164" fontId="8" fillId="0" borderId="124" xfId="1" applyNumberFormat="1" applyFont="1" applyBorder="1"/>
    <xf numFmtId="0" fontId="8" fillId="0" borderId="0" xfId="1" applyNumberFormat="1" applyFont="1" applyBorder="1"/>
    <xf numFmtId="0" fontId="8" fillId="0" borderId="0" xfId="24190" applyFont="1"/>
    <xf numFmtId="0" fontId="8" fillId="0" borderId="0" xfId="42447" applyFont="1" applyAlignment="1">
      <alignment horizontal="center"/>
    </xf>
    <xf numFmtId="0" fontId="222" fillId="0" borderId="0" xfId="42447" applyFont="1"/>
    <xf numFmtId="0" fontId="222" fillId="0" borderId="0" xfId="42447" applyFont="1" applyBorder="1" applyAlignment="1">
      <alignment horizontal="left"/>
    </xf>
    <xf numFmtId="0" fontId="8" fillId="0" borderId="0" xfId="42447" applyFont="1" applyBorder="1" applyAlignment="1">
      <alignment horizontal="center"/>
    </xf>
    <xf numFmtId="0" fontId="8" fillId="0" borderId="0" xfId="42447" applyFont="1" applyBorder="1" applyAlignment="1">
      <alignment horizontal="left" indent="1"/>
    </xf>
    <xf numFmtId="41" fontId="8" fillId="0" borderId="3" xfId="15439" applyNumberFormat="1" applyFont="1" applyBorder="1" applyAlignment="1">
      <alignment horizontal="center"/>
    </xf>
    <xf numFmtId="167" fontId="8" fillId="0" borderId="0" xfId="42448" applyNumberFormat="1" applyFont="1" applyAlignment="1">
      <alignment horizontal="center"/>
    </xf>
    <xf numFmtId="0" fontId="222" fillId="0" borderId="0" xfId="26" applyFont="1" applyBorder="1"/>
    <xf numFmtId="0" fontId="8" fillId="0" borderId="0" xfId="11" applyFont="1" applyBorder="1"/>
    <xf numFmtId="0" fontId="8" fillId="0" borderId="0" xfId="11" applyFont="1" applyBorder="1" applyAlignment="1">
      <alignment horizontal="center"/>
    </xf>
    <xf numFmtId="0" fontId="226" fillId="0" borderId="0" xfId="11" applyFont="1" applyBorder="1" applyAlignment="1">
      <alignment horizontal="center"/>
    </xf>
    <xf numFmtId="0" fontId="8" fillId="0" borderId="0" xfId="11" applyFont="1" applyAlignment="1">
      <alignment horizontal="right"/>
    </xf>
    <xf numFmtId="0" fontId="234" fillId="0" borderId="0" xfId="21" applyFont="1"/>
    <xf numFmtId="0" fontId="229" fillId="0" borderId="0" xfId="14699" applyFont="1"/>
    <xf numFmtId="0" fontId="222" fillId="0" borderId="0" xfId="1133" applyFont="1" applyBorder="1"/>
    <xf numFmtId="0" fontId="8" fillId="0" borderId="0" xfId="15196" applyFont="1" applyBorder="1" applyAlignment="1">
      <alignment horizontal="left" indent="1"/>
    </xf>
    <xf numFmtId="0" fontId="8" fillId="0" borderId="0" xfId="15196" applyFont="1" applyBorder="1"/>
    <xf numFmtId="0" fontId="8" fillId="0" borderId="0" xfId="15196" applyFont="1" applyBorder="1" applyAlignment="1">
      <alignment horizontal="center"/>
    </xf>
    <xf numFmtId="164" fontId="8" fillId="0" borderId="0" xfId="15978" applyNumberFormat="1" applyFont="1" applyBorder="1" applyAlignment="1"/>
    <xf numFmtId="164" fontId="8" fillId="0" borderId="0" xfId="15766" applyNumberFormat="1" applyFont="1" applyBorder="1" applyAlignment="1"/>
    <xf numFmtId="164" fontId="8" fillId="110" borderId="0" xfId="15997" applyNumberFormat="1" applyFont="1" applyFill="1" applyBorder="1"/>
    <xf numFmtId="164" fontId="8" fillId="0" borderId="0" xfId="1133" applyNumberFormat="1" applyFont="1" applyBorder="1" applyAlignment="1">
      <alignment horizontal="center"/>
    </xf>
    <xf numFmtId="43" fontId="8" fillId="0" borderId="0" xfId="1" applyFont="1" applyBorder="1"/>
    <xf numFmtId="174" fontId="8" fillId="0" borderId="0" xfId="1" applyNumberFormat="1" applyFont="1"/>
    <xf numFmtId="0" fontId="222" fillId="0" borderId="0" xfId="15196" applyFont="1" applyBorder="1" applyAlignment="1"/>
    <xf numFmtId="0" fontId="222" fillId="0" borderId="0" xfId="15196" applyFont="1" applyBorder="1"/>
    <xf numFmtId="164" fontId="8" fillId="0" borderId="0" xfId="15067" applyNumberFormat="1" applyFont="1" applyBorder="1" applyAlignment="1">
      <alignment horizontal="center"/>
    </xf>
    <xf numFmtId="164" fontId="8" fillId="0" borderId="0" xfId="15067" applyNumberFormat="1" applyFont="1" applyFill="1" applyBorder="1" applyAlignment="1">
      <alignment horizontal="center"/>
    </xf>
    <xf numFmtId="41" fontId="8" fillId="0" borderId="0" xfId="4" applyNumberFormat="1" applyFont="1" applyAlignment="1">
      <alignment horizontal="center"/>
    </xf>
    <xf numFmtId="41" fontId="226" fillId="0" borderId="0" xfId="4" applyNumberFormat="1" applyFont="1" applyAlignment="1">
      <alignment horizontal="center"/>
    </xf>
    <xf numFmtId="0" fontId="229" fillId="0" borderId="0" xfId="728" applyFont="1" applyFill="1" applyAlignment="1">
      <alignment horizontal="center"/>
    </xf>
    <xf numFmtId="0" fontId="229" fillId="0" borderId="0" xfId="728" applyFont="1" applyFill="1"/>
    <xf numFmtId="0" fontId="229" fillId="0" borderId="0" xfId="815" applyFont="1" applyBorder="1"/>
    <xf numFmtId="0" fontId="234" fillId="0" borderId="0" xfId="728" applyFont="1" applyFill="1"/>
    <xf numFmtId="0" fontId="234" fillId="0" borderId="0" xfId="815" applyFont="1" applyBorder="1" applyAlignment="1">
      <alignment horizontal="left"/>
    </xf>
    <xf numFmtId="0" fontId="8" fillId="0" borderId="0" xfId="728" applyFont="1" applyFill="1" applyAlignment="1">
      <alignment horizontal="center"/>
    </xf>
    <xf numFmtId="0" fontId="8" fillId="0" borderId="0" xfId="728" applyNumberFormat="1" applyFont="1" applyFill="1" applyAlignment="1">
      <alignment horizontal="center"/>
    </xf>
    <xf numFmtId="0" fontId="234" fillId="0" borderId="0" xfId="815" applyFont="1" applyFill="1" applyBorder="1"/>
    <xf numFmtId="0" fontId="226" fillId="0" borderId="0" xfId="728" applyFont="1" applyFill="1" applyAlignment="1">
      <alignment horizontal="center"/>
    </xf>
    <xf numFmtId="0" fontId="226" fillId="0" borderId="0" xfId="728" applyNumberFormat="1" applyFont="1" applyFill="1" applyAlignment="1">
      <alignment horizontal="center"/>
    </xf>
    <xf numFmtId="0" fontId="234" fillId="0" borderId="0" xfId="815" applyFont="1" applyBorder="1"/>
    <xf numFmtId="164" fontId="229" fillId="110" borderId="0" xfId="15080" applyNumberFormat="1" applyFont="1" applyFill="1"/>
    <xf numFmtId="164" fontId="229" fillId="0" borderId="0" xfId="730" applyNumberFormat="1" applyFont="1" applyFill="1" applyBorder="1"/>
    <xf numFmtId="165" fontId="229" fillId="0" borderId="0" xfId="731" applyNumberFormat="1" applyFont="1" applyFill="1" applyAlignment="1">
      <alignment horizontal="center"/>
    </xf>
    <xf numFmtId="164" fontId="229" fillId="0" borderId="0" xfId="730" applyNumberFormat="1" applyFont="1" applyFill="1"/>
    <xf numFmtId="0" fontId="229" fillId="0" borderId="0" xfId="728" applyFont="1" applyFill="1" applyBorder="1"/>
    <xf numFmtId="0" fontId="229" fillId="0" borderId="0" xfId="728" applyFont="1" applyFill="1" applyBorder="1" applyAlignment="1">
      <alignment horizontal="center"/>
    </xf>
    <xf numFmtId="0" fontId="222" fillId="0" borderId="0" xfId="728" applyFont="1" applyFill="1" applyBorder="1"/>
    <xf numFmtId="37" fontId="229" fillId="0" borderId="0" xfId="815" applyNumberFormat="1" applyFont="1" applyBorder="1" applyAlignment="1">
      <alignment horizontal="right"/>
    </xf>
    <xf numFmtId="0" fontId="229" fillId="0" borderId="0" xfId="815" applyFont="1" applyBorder="1" applyAlignment="1">
      <alignment horizontal="left"/>
    </xf>
    <xf numFmtId="0" fontId="234" fillId="0" borderId="0" xfId="815" applyFont="1" applyFill="1" applyBorder="1" applyAlignment="1">
      <alignment horizontal="left" wrapText="1"/>
    </xf>
    <xf numFmtId="0" fontId="234" fillId="0" borderId="0" xfId="815" applyFont="1" applyFill="1" applyBorder="1" applyAlignment="1">
      <alignment horizontal="left"/>
    </xf>
    <xf numFmtId="0" fontId="234" fillId="0" borderId="0" xfId="815" applyFont="1" applyFill="1" applyBorder="1" applyAlignment="1">
      <alignment horizontal="center" wrapText="1"/>
    </xf>
    <xf numFmtId="0" fontId="234" fillId="0" borderId="0" xfId="815" applyFont="1" applyFill="1" applyBorder="1" applyAlignment="1">
      <alignment horizontal="center"/>
    </xf>
    <xf numFmtId="164" fontId="234" fillId="0" borderId="0" xfId="815" applyNumberFormat="1" applyFont="1" applyFill="1" applyBorder="1" applyAlignment="1">
      <alignment horizontal="left" wrapText="1"/>
    </xf>
    <xf numFmtId="164" fontId="234" fillId="0" borderId="0" xfId="815" applyNumberFormat="1" applyFont="1" applyFill="1" applyBorder="1" applyAlignment="1">
      <alignment horizontal="center" wrapText="1"/>
    </xf>
    <xf numFmtId="0" fontId="229" fillId="0" borderId="0" xfId="815" applyFont="1" applyBorder="1" applyAlignment="1">
      <alignment horizontal="center"/>
    </xf>
    <xf numFmtId="164" fontId="229" fillId="0" borderId="0" xfId="815" applyNumberFormat="1" applyFont="1" applyBorder="1"/>
    <xf numFmtId="0" fontId="234" fillId="0" borderId="0" xfId="815" applyFont="1" applyBorder="1" applyAlignment="1">
      <alignment horizontal="right"/>
    </xf>
    <xf numFmtId="164" fontId="234" fillId="0" borderId="0" xfId="815" applyNumberFormat="1" applyFont="1" applyBorder="1"/>
    <xf numFmtId="49" fontId="234" fillId="0" borderId="0" xfId="815" applyNumberFormat="1" applyFont="1" applyBorder="1"/>
    <xf numFmtId="0" fontId="234" fillId="0" borderId="0" xfId="815" applyFont="1"/>
    <xf numFmtId="37" fontId="234" fillId="0" borderId="0" xfId="815" applyNumberFormat="1" applyFont="1" applyBorder="1" applyAlignment="1">
      <alignment horizontal="right"/>
    </xf>
    <xf numFmtId="37" fontId="8" fillId="0" borderId="0" xfId="815" applyNumberFormat="1" applyFont="1" applyBorder="1" applyAlignment="1">
      <alignment horizontal="right"/>
    </xf>
    <xf numFmtId="164" fontId="229" fillId="0" borderId="0" xfId="815" applyNumberFormat="1" applyFont="1" applyBorder="1" applyAlignment="1">
      <alignment horizontal="left"/>
    </xf>
    <xf numFmtId="164" fontId="229" fillId="0" borderId="0" xfId="815" applyNumberFormat="1" applyFont="1" applyBorder="1" applyAlignment="1">
      <alignment horizontal="center"/>
    </xf>
    <xf numFmtId="0" fontId="229" fillId="0" borderId="0" xfId="815" applyFont="1" applyAlignment="1">
      <alignment horizontal="right"/>
    </xf>
    <xf numFmtId="0" fontId="8" fillId="0" borderId="0" xfId="14898" applyFont="1"/>
    <xf numFmtId="0" fontId="8" fillId="0" borderId="0" xfId="14898" applyFont="1" applyBorder="1" applyAlignment="1">
      <alignment horizontal="center"/>
    </xf>
    <xf numFmtId="0" fontId="221" fillId="0" borderId="0" xfId="4" applyFont="1"/>
    <xf numFmtId="0" fontId="8" fillId="0" borderId="0" xfId="12" applyFont="1"/>
    <xf numFmtId="0" fontId="8" fillId="0" borderId="0" xfId="12" applyFont="1" applyAlignment="1">
      <alignment horizontal="center"/>
    </xf>
    <xf numFmtId="41" fontId="8" fillId="0" borderId="0" xfId="12" applyNumberFormat="1" applyFont="1"/>
    <xf numFmtId="165" fontId="8" fillId="0" borderId="0" xfId="12" applyNumberFormat="1" applyFont="1" applyAlignment="1">
      <alignment horizontal="right"/>
    </xf>
    <xf numFmtId="164" fontId="8" fillId="0" borderId="0" xfId="12" applyNumberFormat="1" applyFont="1"/>
    <xf numFmtId="0" fontId="222" fillId="0" borderId="0" xfId="12" applyFont="1"/>
    <xf numFmtId="41" fontId="230" fillId="0" borderId="0" xfId="12" applyNumberFormat="1" applyFont="1" applyAlignment="1">
      <alignment horizontal="center"/>
    </xf>
    <xf numFmtId="41" fontId="8" fillId="0" borderId="0" xfId="12" applyNumberFormat="1" applyFont="1" applyAlignment="1">
      <alignment horizontal="center"/>
    </xf>
    <xf numFmtId="164" fontId="8" fillId="0" borderId="0" xfId="12" applyNumberFormat="1" applyFont="1" applyAlignment="1">
      <alignment horizontal="center"/>
    </xf>
    <xf numFmtId="0" fontId="226" fillId="0" borderId="0" xfId="12" applyFont="1" applyBorder="1"/>
    <xf numFmtId="0" fontId="226" fillId="0" borderId="0" xfId="1" applyNumberFormat="1" applyFont="1" applyBorder="1" applyAlignment="1">
      <alignment horizontal="center" wrapText="1"/>
    </xf>
    <xf numFmtId="41" fontId="226" fillId="0" borderId="0" xfId="12" applyNumberFormat="1" applyFont="1" applyBorder="1" applyAlignment="1">
      <alignment horizontal="center" wrapText="1"/>
    </xf>
    <xf numFmtId="0" fontId="226" fillId="0" borderId="0" xfId="12" applyFont="1" applyBorder="1" applyAlignment="1">
      <alignment horizontal="center"/>
    </xf>
    <xf numFmtId="165" fontId="226" fillId="0" borderId="0" xfId="1" applyNumberFormat="1" applyFont="1" applyBorder="1" applyAlignment="1">
      <alignment horizontal="right" wrapText="1"/>
    </xf>
    <xf numFmtId="0" fontId="8" fillId="0" borderId="0" xfId="1" applyNumberFormat="1" applyFont="1" applyAlignment="1">
      <alignment horizontal="left"/>
    </xf>
    <xf numFmtId="165" fontId="8" fillId="0" borderId="0" xfId="1" applyNumberFormat="1" applyFont="1" applyAlignment="1">
      <alignment horizontal="right"/>
    </xf>
    <xf numFmtId="0" fontId="8" fillId="0" borderId="0" xfId="14932" applyFont="1" applyFill="1" applyBorder="1" applyAlignment="1" applyProtection="1">
      <alignment horizontal="left"/>
      <protection locked="0"/>
    </xf>
    <xf numFmtId="0" fontId="8" fillId="0" borderId="0" xfId="14898" applyNumberFormat="1" applyFont="1" applyFill="1" applyBorder="1" applyAlignment="1">
      <alignment horizontal="center"/>
    </xf>
    <xf numFmtId="0" fontId="8" fillId="0" borderId="0" xfId="14898" applyFont="1" applyFill="1" applyBorder="1" applyAlignment="1">
      <alignment horizontal="center"/>
    </xf>
    <xf numFmtId="164" fontId="8" fillId="110" borderId="0" xfId="7823" applyNumberFormat="1" applyFont="1" applyFill="1" applyBorder="1"/>
    <xf numFmtId="164" fontId="8" fillId="110" borderId="0" xfId="7823" applyNumberFormat="1" applyFont="1" applyFill="1" applyBorder="1" applyAlignment="1">
      <alignment horizontal="center"/>
    </xf>
    <xf numFmtId="164" fontId="8" fillId="110" borderId="0" xfId="7823" applyNumberFormat="1" applyFont="1" applyFill="1" applyBorder="1" applyProtection="1">
      <protection locked="0"/>
    </xf>
    <xf numFmtId="164" fontId="8" fillId="0" borderId="0" xfId="7823" applyNumberFormat="1" applyFont="1" applyFill="1" applyBorder="1" applyProtection="1">
      <protection locked="0"/>
    </xf>
    <xf numFmtId="0" fontId="8" fillId="0" borderId="0" xfId="14932" applyNumberFormat="1" applyFont="1" applyFill="1" applyBorder="1" applyAlignment="1" applyProtection="1">
      <alignment horizontal="center"/>
      <protection locked="0"/>
    </xf>
    <xf numFmtId="164" fontId="8" fillId="110" borderId="0" xfId="7823" applyNumberFormat="1" applyFont="1" applyFill="1" applyBorder="1" applyAlignment="1" applyProtection="1">
      <protection locked="0"/>
    </xf>
    <xf numFmtId="164" fontId="8" fillId="110" borderId="0" xfId="7823" applyNumberFormat="1" applyFont="1" applyFill="1" applyBorder="1" applyAlignment="1" applyProtection="1">
      <alignment horizontal="center"/>
      <protection locked="0"/>
    </xf>
    <xf numFmtId="164" fontId="8" fillId="110" borderId="0" xfId="7823" applyNumberFormat="1" applyFont="1" applyFill="1" applyBorder="1" applyAlignment="1">
      <alignment horizontal="right" wrapText="1"/>
    </xf>
    <xf numFmtId="41" fontId="8" fillId="110" borderId="0" xfId="12" applyNumberFormat="1" applyFont="1" applyFill="1"/>
    <xf numFmtId="165" fontId="8" fillId="0" borderId="0" xfId="0" applyNumberFormat="1" applyFont="1" applyAlignment="1">
      <alignment horizontal="right"/>
    </xf>
    <xf numFmtId="41" fontId="8" fillId="0" borderId="0" xfId="15067" applyNumberFormat="1" applyFont="1" applyBorder="1" applyAlignment="1">
      <alignment horizontal="center"/>
    </xf>
    <xf numFmtId="167" fontId="8" fillId="0" borderId="0" xfId="1294" applyNumberFormat="1" applyFont="1" applyAlignment="1">
      <alignment horizontal="center"/>
    </xf>
    <xf numFmtId="41" fontId="8" fillId="0" borderId="0" xfId="0" applyNumberFormat="1" applyFont="1" applyBorder="1" applyAlignment="1">
      <alignment horizontal="left"/>
    </xf>
    <xf numFmtId="49" fontId="8" fillId="0" borderId="0" xfId="0" applyNumberFormat="1" applyFont="1"/>
    <xf numFmtId="41" fontId="8" fillId="110" borderId="0" xfId="14873" applyNumberFormat="1" applyFont="1" applyFill="1" applyBorder="1" applyAlignment="1" applyProtection="1">
      <alignment horizontal="center"/>
      <protection locked="0"/>
    </xf>
    <xf numFmtId="0" fontId="228" fillId="0" borderId="0" xfId="0" applyFont="1"/>
    <xf numFmtId="164" fontId="8" fillId="110" borderId="0" xfId="7823" applyNumberFormat="1" applyFont="1" applyFill="1" applyBorder="1" applyAlignment="1">
      <alignment horizontal="center" wrapText="1"/>
    </xf>
    <xf numFmtId="1" fontId="8" fillId="0" borderId="0" xfId="0" applyNumberFormat="1" applyFont="1" applyAlignment="1">
      <alignment horizontal="center"/>
    </xf>
    <xf numFmtId="41" fontId="8" fillId="0" borderId="0" xfId="1" applyNumberFormat="1" applyFont="1" applyFill="1" applyProtection="1"/>
    <xf numFmtId="49" fontId="8" fillId="0" borderId="0" xfId="0" applyNumberFormat="1" applyFont="1" applyFill="1"/>
    <xf numFmtId="37" fontId="222" fillId="0" borderId="123" xfId="0" applyNumberFormat="1" applyFont="1" applyFill="1" applyBorder="1" applyAlignment="1">
      <alignment horizontal="center"/>
    </xf>
    <xf numFmtId="37" fontId="8" fillId="0" borderId="121" xfId="0" applyNumberFormat="1" applyFont="1" applyFill="1" applyBorder="1" applyAlignment="1">
      <alignment horizontal="center"/>
    </xf>
    <xf numFmtId="37" fontId="8" fillId="0" borderId="119" xfId="0" applyNumberFormat="1" applyFont="1" applyFill="1" applyBorder="1" applyAlignment="1">
      <alignment horizontal="center"/>
    </xf>
    <xf numFmtId="0" fontId="226" fillId="0" borderId="119" xfId="0" applyFont="1" applyFill="1" applyBorder="1" applyAlignment="1">
      <alignment horizontal="center"/>
    </xf>
    <xf numFmtId="0" fontId="222" fillId="0" borderId="123" xfId="0" applyFont="1" applyFill="1" applyBorder="1" applyAlignment="1">
      <alignment horizontal="center"/>
    </xf>
    <xf numFmtId="0" fontId="8" fillId="0" borderId="121" xfId="0" applyFont="1" applyFill="1" applyBorder="1" applyAlignment="1">
      <alignment horizontal="center"/>
    </xf>
    <xf numFmtId="37" fontId="8" fillId="0" borderId="14" xfId="2" applyNumberFormat="1" applyFont="1" applyFill="1" applyBorder="1" applyAlignment="1">
      <alignment horizontal="center"/>
    </xf>
    <xf numFmtId="0" fontId="8" fillId="0" borderId="13" xfId="0" applyFont="1" applyFill="1" applyBorder="1"/>
    <xf numFmtId="0" fontId="8" fillId="0" borderId="13" xfId="0" applyFont="1" applyFill="1" applyBorder="1" applyAlignment="1">
      <alignment horizontal="center"/>
    </xf>
    <xf numFmtId="0" fontId="8" fillId="0" borderId="82" xfId="0" applyFont="1" applyFill="1" applyBorder="1" applyAlignment="1">
      <alignment horizontal="center"/>
    </xf>
    <xf numFmtId="0" fontId="8" fillId="0" borderId="83" xfId="0" applyFont="1" applyFill="1" applyBorder="1" applyAlignment="1">
      <alignment horizontal="center"/>
    </xf>
    <xf numFmtId="0" fontId="8" fillId="0" borderId="84" xfId="0" applyFont="1" applyFill="1" applyBorder="1" applyAlignment="1">
      <alignment horizontal="center"/>
    </xf>
    <xf numFmtId="0" fontId="8" fillId="0" borderId="85" xfId="0" applyFont="1" applyFill="1" applyBorder="1" applyAlignment="1">
      <alignment horizontal="center"/>
    </xf>
    <xf numFmtId="0" fontId="8" fillId="0" borderId="119" xfId="0" applyFont="1" applyFill="1" applyBorder="1" applyAlignment="1">
      <alignment horizontal="center"/>
    </xf>
    <xf numFmtId="0" fontId="8" fillId="0" borderId="123" xfId="0" applyFont="1" applyFill="1" applyBorder="1" applyAlignment="1">
      <alignment horizontal="center"/>
    </xf>
    <xf numFmtId="0" fontId="8" fillId="0" borderId="121" xfId="0" quotePrefix="1" applyFont="1" applyFill="1" applyBorder="1" applyAlignment="1">
      <alignment horizontal="center"/>
    </xf>
    <xf numFmtId="0" fontId="8" fillId="0" borderId="45" xfId="0" applyFont="1" applyFill="1" applyBorder="1" applyAlignment="1">
      <alignment horizontal="center"/>
    </xf>
    <xf numFmtId="166" fontId="8" fillId="0" borderId="0" xfId="2" applyNumberFormat="1" applyFont="1" applyFill="1" applyBorder="1" applyAlignment="1"/>
    <xf numFmtId="166" fontId="8" fillId="0" borderId="45" xfId="2" applyNumberFormat="1" applyFont="1" applyFill="1" applyBorder="1"/>
    <xf numFmtId="0" fontId="222" fillId="0" borderId="0" xfId="0" applyFont="1" applyFill="1" applyBorder="1" applyAlignment="1">
      <alignment horizontal="center"/>
    </xf>
    <xf numFmtId="5" fontId="8" fillId="0" borderId="13" xfId="0" applyNumberFormat="1" applyFont="1" applyFill="1" applyBorder="1" applyAlignment="1"/>
    <xf numFmtId="5" fontId="8" fillId="0" borderId="0" xfId="0" applyNumberFormat="1" applyFont="1" applyFill="1" applyBorder="1" applyAlignment="1"/>
    <xf numFmtId="5" fontId="8" fillId="0" borderId="14" xfId="0" applyNumberFormat="1" applyFont="1" applyFill="1" applyBorder="1" applyAlignment="1"/>
    <xf numFmtId="164" fontId="8" fillId="0" borderId="13" xfId="1" applyNumberFormat="1" applyFont="1" applyFill="1" applyBorder="1" applyAlignment="1"/>
    <xf numFmtId="164" fontId="8" fillId="0" borderId="14" xfId="2" applyNumberFormat="1" applyFont="1" applyFill="1" applyBorder="1" applyAlignment="1"/>
    <xf numFmtId="164" fontId="8" fillId="0" borderId="13" xfId="0" applyNumberFormat="1" applyFont="1" applyFill="1" applyBorder="1"/>
    <xf numFmtId="0" fontId="229" fillId="0" borderId="0" xfId="0" applyFont="1" applyFill="1" applyBorder="1" applyAlignment="1">
      <alignment horizontal="left"/>
    </xf>
    <xf numFmtId="164" fontId="8" fillId="0" borderId="13" xfId="1" applyNumberFormat="1" applyFont="1" applyFill="1" applyBorder="1"/>
    <xf numFmtId="164" fontId="222" fillId="0" borderId="122" xfId="0" applyNumberFormat="1" applyFont="1" applyFill="1" applyBorder="1" applyAlignment="1">
      <alignment horizontal="right"/>
    </xf>
    <xf numFmtId="0" fontId="8" fillId="0" borderId="41" xfId="0" applyFont="1" applyFill="1" applyBorder="1"/>
    <xf numFmtId="49" fontId="8" fillId="0" borderId="0" xfId="0" applyNumberFormat="1" applyFont="1" applyFill="1" applyBorder="1"/>
    <xf numFmtId="166" fontId="8" fillId="0" borderId="0" xfId="0" applyNumberFormat="1" applyFont="1" applyFill="1" applyBorder="1"/>
    <xf numFmtId="37" fontId="8" fillId="0" borderId="0" xfId="0" applyNumberFormat="1" applyFont="1" applyFill="1" applyBorder="1"/>
    <xf numFmtId="166" fontId="8" fillId="0" borderId="82" xfId="0" applyNumberFormat="1" applyFont="1" applyFill="1" applyBorder="1"/>
    <xf numFmtId="164" fontId="222" fillId="0" borderId="0" xfId="0" applyNumberFormat="1" applyFont="1" applyFill="1" applyBorder="1" applyAlignment="1">
      <alignment horizontal="center"/>
    </xf>
    <xf numFmtId="0" fontId="224" fillId="0" borderId="0" xfId="0" applyFont="1" applyFill="1" applyBorder="1" applyAlignment="1">
      <alignment horizontal="left"/>
    </xf>
    <xf numFmtId="166" fontId="8" fillId="0" borderId="0" xfId="2" applyNumberFormat="1" applyFont="1"/>
    <xf numFmtId="0" fontId="221" fillId="0" borderId="0" xfId="0" applyFont="1" applyAlignment="1">
      <alignment horizontal="left"/>
    </xf>
    <xf numFmtId="0" fontId="221" fillId="0" borderId="0" xfId="0" applyFont="1" applyAlignment="1" applyProtection="1">
      <alignment horizontal="left"/>
    </xf>
    <xf numFmtId="0" fontId="221" fillId="0" borderId="0" xfId="0" applyFont="1" applyAlignment="1" applyProtection="1">
      <alignment horizontal="right"/>
    </xf>
    <xf numFmtId="0" fontId="225" fillId="0" borderId="0" xfId="0" applyFont="1" applyAlignment="1" applyProtection="1">
      <alignment horizontal="left"/>
    </xf>
    <xf numFmtId="169" fontId="225" fillId="0" borderId="0" xfId="0" applyNumberFormat="1" applyFont="1" applyAlignment="1" applyProtection="1">
      <alignment horizontal="center"/>
    </xf>
    <xf numFmtId="167" fontId="221" fillId="0" borderId="0" xfId="3" applyNumberFormat="1" applyFont="1" applyAlignment="1" applyProtection="1">
      <alignment horizontal="right"/>
    </xf>
    <xf numFmtId="165" fontId="221" fillId="0" borderId="0" xfId="3" applyNumberFormat="1" applyFont="1" applyAlignment="1" applyProtection="1">
      <alignment horizontal="right"/>
    </xf>
    <xf numFmtId="165" fontId="8" fillId="0" borderId="1" xfId="3" applyNumberFormat="1" applyFont="1" applyBorder="1" applyAlignment="1" applyProtection="1">
      <alignment horizontal="right"/>
    </xf>
    <xf numFmtId="167" fontId="221" fillId="0" borderId="124" xfId="3" applyNumberFormat="1" applyFont="1" applyBorder="1" applyAlignment="1" applyProtection="1">
      <alignment horizontal="right"/>
    </xf>
    <xf numFmtId="167" fontId="221" fillId="0" borderId="0" xfId="3" applyNumberFormat="1" applyFont="1" applyBorder="1" applyAlignment="1" applyProtection="1">
      <alignment horizontal="right"/>
    </xf>
    <xf numFmtId="167" fontId="225" fillId="0" borderId="3" xfId="3" applyNumberFormat="1" applyFont="1" applyBorder="1" applyAlignment="1" applyProtection="1">
      <alignment horizontal="right"/>
    </xf>
    <xf numFmtId="168" fontId="8" fillId="0" borderId="0" xfId="3" applyNumberFormat="1" applyFont="1"/>
    <xf numFmtId="167" fontId="221" fillId="0" borderId="0" xfId="0" applyNumberFormat="1" applyFont="1" applyProtection="1"/>
    <xf numFmtId="167" fontId="221" fillId="0" borderId="0" xfId="0" applyNumberFormat="1" applyFont="1" applyAlignment="1" applyProtection="1">
      <alignment horizontal="right"/>
    </xf>
    <xf numFmtId="0" fontId="221" fillId="0" borderId="0" xfId="0" applyFont="1" applyAlignment="1" applyProtection="1">
      <alignment horizontal="center"/>
    </xf>
    <xf numFmtId="166" fontId="8" fillId="110" borderId="0" xfId="2" applyNumberFormat="1" applyFont="1" applyFill="1"/>
    <xf numFmtId="0" fontId="225" fillId="0" borderId="0" xfId="0" applyFont="1" applyAlignment="1" applyProtection="1"/>
    <xf numFmtId="37" fontId="221" fillId="0" borderId="0" xfId="0" applyNumberFormat="1" applyFont="1" applyProtection="1"/>
    <xf numFmtId="0" fontId="225" fillId="0" borderId="0" xfId="0" applyFont="1" applyProtection="1"/>
    <xf numFmtId="0" fontId="221" fillId="0" borderId="0" xfId="0" applyFont="1" applyProtection="1"/>
    <xf numFmtId="0" fontId="236" fillId="0" borderId="1" xfId="26" applyFont="1" applyFill="1" applyBorder="1"/>
    <xf numFmtId="0" fontId="222" fillId="0" borderId="27" xfId="26" applyFont="1" applyFill="1" applyBorder="1" applyAlignment="1">
      <alignment vertical="center" wrapText="1"/>
    </xf>
    <xf numFmtId="0" fontId="8" fillId="0" borderId="0" xfId="10001" applyNumberFormat="1" applyFont="1"/>
    <xf numFmtId="0" fontId="226" fillId="0" borderId="0" xfId="10001" applyNumberFormat="1" applyFont="1" applyAlignment="1">
      <alignment horizontal="center"/>
    </xf>
    <xf numFmtId="0" fontId="8" fillId="0" borderId="0" xfId="10001" applyNumberFormat="1" applyFont="1" applyFill="1" applyBorder="1" applyProtection="1">
      <protection locked="0"/>
    </xf>
    <xf numFmtId="0" fontId="8" fillId="0" borderId="0" xfId="10001" applyFont="1" applyFill="1" applyBorder="1" applyAlignment="1" applyProtection="1">
      <alignment horizontal="center"/>
      <protection locked="0"/>
    </xf>
    <xf numFmtId="0" fontId="8" fillId="0" borderId="0" xfId="10001" applyNumberFormat="1" applyFont="1" applyFill="1" applyBorder="1" applyAlignment="1">
      <alignment horizontal="center"/>
    </xf>
    <xf numFmtId="0" fontId="8" fillId="0" borderId="0" xfId="10001" applyFont="1" applyAlignment="1" applyProtection="1">
      <alignment horizontal="center"/>
      <protection locked="0"/>
    </xf>
    <xf numFmtId="0" fontId="8" fillId="0" borderId="0" xfId="10001" applyNumberFormat="1" applyFont="1" applyBorder="1" applyAlignment="1" applyProtection="1">
      <alignment horizontal="center"/>
      <protection locked="0"/>
    </xf>
    <xf numFmtId="0" fontId="8" fillId="0" borderId="0" xfId="42902" applyFont="1" applyProtection="1">
      <protection locked="0"/>
    </xf>
    <xf numFmtId="0" fontId="8" fillId="0" borderId="0" xfId="9832" applyFont="1" applyAlignment="1">
      <alignment horizontal="center"/>
    </xf>
    <xf numFmtId="0" fontId="221" fillId="0" borderId="0" xfId="1" applyNumberFormat="1" applyFont="1" applyFill="1" applyBorder="1" applyAlignment="1">
      <alignment horizontal="center"/>
    </xf>
    <xf numFmtId="0" fontId="8" fillId="0" borderId="0" xfId="9838" applyFont="1" applyAlignment="1">
      <alignment horizontal="center"/>
    </xf>
    <xf numFmtId="164" fontId="221" fillId="0" borderId="0" xfId="1" applyNumberFormat="1" applyFont="1" applyBorder="1" applyProtection="1"/>
    <xf numFmtId="164" fontId="237" fillId="0" borderId="0" xfId="1" applyNumberFormat="1" applyFont="1" applyBorder="1" applyProtection="1"/>
    <xf numFmtId="0" fontId="237" fillId="0" borderId="0" xfId="0" applyFont="1" applyBorder="1" applyProtection="1"/>
    <xf numFmtId="164" fontId="237" fillId="0" borderId="0" xfId="0" applyNumberFormat="1" applyFont="1" applyBorder="1" applyProtection="1"/>
    <xf numFmtId="10" fontId="8" fillId="0" borderId="0" xfId="3" applyNumberFormat="1" applyFont="1" applyBorder="1" applyProtection="1"/>
    <xf numFmtId="167" fontId="8" fillId="0" borderId="0" xfId="3" applyNumberFormat="1" applyFont="1" applyFill="1" applyBorder="1" applyProtection="1"/>
    <xf numFmtId="164" fontId="221" fillId="0" borderId="0" xfId="1" applyNumberFormat="1" applyFont="1" applyFill="1" applyBorder="1" applyProtection="1"/>
    <xf numFmtId="164" fontId="231" fillId="0" borderId="0" xfId="1" applyNumberFormat="1" applyFont="1" applyBorder="1" applyProtection="1"/>
    <xf numFmtId="0" fontId="8" fillId="0" borderId="0" xfId="0" quotePrefix="1" applyFont="1" applyBorder="1" applyAlignment="1" applyProtection="1">
      <alignment horizontal="center"/>
    </xf>
    <xf numFmtId="10" fontId="8" fillId="0" borderId="0" xfId="3" applyNumberFormat="1" applyFont="1" applyFill="1" applyBorder="1" applyProtection="1"/>
    <xf numFmtId="10" fontId="8" fillId="0" borderId="0" xfId="0" applyNumberFormat="1" applyFont="1" applyFill="1" applyBorder="1" applyProtection="1"/>
    <xf numFmtId="3" fontId="8" fillId="0" borderId="0" xfId="0" applyNumberFormat="1" applyFont="1" applyFill="1" applyBorder="1" applyProtection="1"/>
    <xf numFmtId="0" fontId="8" fillId="0" borderId="0" xfId="4" applyFont="1" applyAlignment="1">
      <alignment horizontal="left"/>
    </xf>
    <xf numFmtId="3" fontId="8" fillId="0" borderId="0" xfId="4" applyNumberFormat="1" applyFont="1" applyBorder="1" applyAlignment="1">
      <alignment horizontal="center"/>
    </xf>
    <xf numFmtId="41" fontId="221" fillId="0" borderId="0" xfId="0" applyNumberFormat="1" applyFont="1" applyFill="1"/>
    <xf numFmtId="0" fontId="222" fillId="0" borderId="0" xfId="16029" applyFont="1" applyFill="1"/>
    <xf numFmtId="0" fontId="222" fillId="0" borderId="0" xfId="11" applyFont="1" applyBorder="1" applyAlignment="1">
      <alignment horizontal="left"/>
    </xf>
    <xf numFmtId="164" fontId="8" fillId="0" borderId="0" xfId="1" applyNumberFormat="1" applyFont="1" applyFill="1" applyAlignment="1">
      <alignment horizontal="center"/>
    </xf>
    <xf numFmtId="0" fontId="8" fillId="0" borderId="0" xfId="13" applyFont="1"/>
    <xf numFmtId="0" fontId="8" fillId="0" borderId="0" xfId="13" applyFont="1" applyBorder="1" applyAlignment="1">
      <alignment horizontal="center"/>
    </xf>
    <xf numFmtId="0" fontId="229" fillId="0" borderId="0" xfId="14435" applyFont="1"/>
    <xf numFmtId="0" fontId="229" fillId="0" borderId="0" xfId="11935" applyFont="1"/>
    <xf numFmtId="164" fontId="229" fillId="0" borderId="0" xfId="11935" applyNumberFormat="1" applyFont="1"/>
    <xf numFmtId="0" fontId="8" fillId="0" borderId="0" xfId="1133" applyFont="1" applyBorder="1"/>
    <xf numFmtId="0" fontId="8" fillId="0" borderId="0" xfId="1133" applyFont="1" applyBorder="1" applyAlignment="1">
      <alignment horizontal="center"/>
    </xf>
    <xf numFmtId="164" fontId="8" fillId="0" borderId="0" xfId="1133" applyNumberFormat="1" applyFont="1"/>
    <xf numFmtId="0" fontId="229" fillId="0" borderId="0" xfId="845" applyFont="1"/>
    <xf numFmtId="0" fontId="229" fillId="0" borderId="0" xfId="845" applyFont="1" applyAlignment="1">
      <alignment horizontal="center"/>
    </xf>
    <xf numFmtId="164" fontId="229" fillId="0" borderId="3" xfId="845" applyNumberFormat="1" applyFont="1" applyBorder="1"/>
    <xf numFmtId="164" fontId="221" fillId="0" borderId="0" xfId="815" applyNumberFormat="1" applyFont="1" applyBorder="1"/>
    <xf numFmtId="0" fontId="229" fillId="0" borderId="0" xfId="815" applyFont="1"/>
    <xf numFmtId="41" fontId="8" fillId="0" borderId="0" xfId="0" applyNumberFormat="1" applyFont="1" applyFill="1" applyBorder="1"/>
    <xf numFmtId="0" fontId="8" fillId="0" borderId="0" xfId="1" applyNumberFormat="1" applyFont="1" applyFill="1" applyAlignment="1">
      <alignment horizontal="center"/>
    </xf>
    <xf numFmtId="41" fontId="221" fillId="0" borderId="0" xfId="1" applyNumberFormat="1" applyFont="1" applyFill="1" applyProtection="1"/>
    <xf numFmtId="164" fontId="221" fillId="0" borderId="0" xfId="1" applyNumberFormat="1" applyFont="1" applyFill="1" applyProtection="1"/>
    <xf numFmtId="41" fontId="221" fillId="0" borderId="5" xfId="1" applyNumberFormat="1" applyFont="1" applyFill="1" applyBorder="1" applyProtection="1"/>
    <xf numFmtId="41" fontId="8" fillId="0" borderId="0" xfId="1" applyNumberFormat="1" applyFont="1" applyFill="1"/>
    <xf numFmtId="41" fontId="221" fillId="0" borderId="6" xfId="1" applyNumberFormat="1" applyFont="1" applyFill="1" applyBorder="1" applyProtection="1"/>
    <xf numFmtId="41" fontId="221" fillId="0" borderId="0" xfId="1" applyNumberFormat="1" applyFont="1" applyFill="1" applyBorder="1" applyProtection="1"/>
    <xf numFmtId="41" fontId="221" fillId="0" borderId="7" xfId="1" applyNumberFormat="1" applyFont="1" applyFill="1" applyBorder="1" applyProtection="1"/>
    <xf numFmtId="41" fontId="221" fillId="0" borderId="0" xfId="0" applyNumberFormat="1" applyFont="1" applyFill="1" applyProtection="1"/>
    <xf numFmtId="41" fontId="8" fillId="0" borderId="5" xfId="1" applyNumberFormat="1" applyFont="1" applyFill="1" applyBorder="1" applyProtection="1"/>
    <xf numFmtId="169" fontId="8" fillId="0" borderId="0" xfId="0" applyNumberFormat="1" applyFont="1" applyFill="1" applyProtection="1"/>
    <xf numFmtId="0" fontId="8" fillId="0" borderId="0" xfId="0" applyNumberFormat="1" applyFont="1" applyFill="1"/>
    <xf numFmtId="0" fontId="230" fillId="0" borderId="0" xfId="0" applyNumberFormat="1" applyFont="1" applyFill="1" applyAlignment="1">
      <alignment horizontal="center"/>
    </xf>
    <xf numFmtId="0" fontId="221" fillId="0" borderId="0" xfId="1" applyNumberFormat="1" applyFont="1" applyFill="1" applyAlignment="1" applyProtection="1">
      <alignment horizontal="center"/>
    </xf>
    <xf numFmtId="0" fontId="222" fillId="0" borderId="0" xfId="0" applyFont="1" applyFill="1" applyAlignment="1" applyProtection="1">
      <alignment horizontal="right"/>
    </xf>
    <xf numFmtId="0" fontId="8" fillId="0" borderId="78" xfId="0" applyFont="1" applyFill="1" applyBorder="1" applyProtection="1"/>
    <xf numFmtId="0" fontId="8" fillId="0" borderId="78" xfId="0" applyFont="1" applyFill="1" applyBorder="1"/>
    <xf numFmtId="37" fontId="221" fillId="0" borderId="0" xfId="0" applyNumberFormat="1" applyFont="1" applyFill="1" applyBorder="1" applyProtection="1"/>
    <xf numFmtId="37" fontId="8" fillId="0" borderId="0" xfId="0" applyNumberFormat="1" applyFont="1" applyFill="1" applyBorder="1" applyProtection="1"/>
    <xf numFmtId="0" fontId="8" fillId="0" borderId="44" xfId="0" applyFont="1" applyFill="1" applyBorder="1" applyProtection="1"/>
    <xf numFmtId="43" fontId="8" fillId="0" borderId="0" xfId="0" applyNumberFormat="1" applyFont="1" applyFill="1"/>
    <xf numFmtId="9" fontId="8" fillId="0" borderId="0" xfId="3" applyFont="1" applyFill="1" applyBorder="1"/>
    <xf numFmtId="167" fontId="221" fillId="0" borderId="0" xfId="0" applyNumberFormat="1" applyFont="1" applyFill="1" applyBorder="1" applyAlignment="1" applyProtection="1">
      <alignment horizontal="right"/>
    </xf>
    <xf numFmtId="0" fontId="221" fillId="0" borderId="0" xfId="0" applyFont="1" applyFill="1" applyBorder="1" applyAlignment="1" applyProtection="1">
      <alignment horizontal="center"/>
    </xf>
    <xf numFmtId="164" fontId="5" fillId="0" borderId="0" xfId="1" applyNumberFormat="1" applyFont="1" applyFill="1"/>
    <xf numFmtId="1" fontId="8" fillId="0" borderId="0" xfId="0" applyNumberFormat="1" applyFont="1"/>
    <xf numFmtId="168" fontId="8" fillId="0" borderId="77" xfId="3" applyNumberFormat="1" applyFont="1" applyBorder="1" applyProtection="1"/>
    <xf numFmtId="5" fontId="8" fillId="0" borderId="0" xfId="0" applyNumberFormat="1" applyFont="1" applyAlignment="1">
      <alignment horizontal="right"/>
    </xf>
    <xf numFmtId="189" fontId="8" fillId="0" borderId="1" xfId="0" applyNumberFormat="1" applyFont="1" applyBorder="1"/>
    <xf numFmtId="37" fontId="8" fillId="0" borderId="4" xfId="0" applyNumberFormat="1" applyFont="1" applyBorder="1"/>
    <xf numFmtId="0" fontId="8" fillId="0" borderId="0" xfId="0" applyFont="1" applyFill="1" applyAlignment="1" applyProtection="1">
      <alignment horizontal="center"/>
    </xf>
    <xf numFmtId="0" fontId="8" fillId="0" borderId="0" xfId="0" applyFont="1" applyFill="1" applyAlignment="1">
      <alignment wrapText="1"/>
    </xf>
    <xf numFmtId="0" fontId="8" fillId="0" borderId="0" xfId="0" applyFont="1" applyFill="1" applyAlignment="1" applyProtection="1">
      <alignment wrapText="1"/>
    </xf>
    <xf numFmtId="166" fontId="8" fillId="0" borderId="124" xfId="2" applyNumberFormat="1" applyFont="1" applyFill="1" applyBorder="1" applyProtection="1"/>
    <xf numFmtId="0" fontId="8" fillId="0" borderId="0" xfId="0" applyFont="1" applyFill="1" applyBorder="1" applyAlignment="1">
      <alignment horizontal="center"/>
    </xf>
    <xf numFmtId="0" fontId="8" fillId="0" borderId="14" xfId="0" applyFont="1" applyFill="1" applyBorder="1" applyAlignment="1">
      <alignment horizontal="center"/>
    </xf>
    <xf numFmtId="0" fontId="8" fillId="0" borderId="0" xfId="0" applyFont="1" applyFill="1" applyAlignment="1">
      <alignment horizontal="center" wrapText="1"/>
    </xf>
    <xf numFmtId="41" fontId="221" fillId="0" borderId="0" xfId="0" applyNumberFormat="1" applyFont="1" applyFill="1" applyBorder="1" applyAlignment="1" applyProtection="1">
      <alignment horizontal="center" wrapText="1"/>
    </xf>
    <xf numFmtId="0" fontId="221" fillId="0" borderId="0" xfId="0" applyFont="1" applyFill="1" applyAlignment="1" applyProtection="1">
      <alignment horizontal="center" wrapText="1"/>
    </xf>
    <xf numFmtId="41" fontId="8" fillId="0" borderId="0" xfId="0" applyNumberFormat="1" applyFont="1" applyFill="1" applyBorder="1" applyAlignment="1">
      <alignment horizontal="center" wrapText="1"/>
    </xf>
    <xf numFmtId="0" fontId="8" fillId="0" borderId="0" xfId="0" applyFont="1" applyFill="1" applyBorder="1" applyAlignment="1">
      <alignment horizontal="center" wrapText="1"/>
    </xf>
    <xf numFmtId="164" fontId="8" fillId="0" borderId="0" xfId="1" applyNumberFormat="1" applyFont="1" applyFill="1" applyBorder="1" applyAlignment="1" applyProtection="1">
      <alignment horizontal="center" wrapText="1"/>
      <protection locked="0"/>
    </xf>
    <xf numFmtId="0" fontId="5" fillId="0" borderId="0" xfId="15212" applyFont="1"/>
    <xf numFmtId="0" fontId="5" fillId="0" borderId="0" xfId="8" applyFont="1" applyBorder="1" applyAlignment="1">
      <alignment horizontal="center"/>
    </xf>
    <xf numFmtId="165" fontId="5" fillId="0" borderId="0" xfId="3" applyNumberFormat="1" applyFont="1" applyAlignment="1">
      <alignment horizontal="center"/>
    </xf>
    <xf numFmtId="164" fontId="5" fillId="0" borderId="0" xfId="1" applyNumberFormat="1" applyFont="1" applyBorder="1" applyAlignment="1">
      <alignment horizontal="center"/>
    </xf>
    <xf numFmtId="0" fontId="5" fillId="0" borderId="0" xfId="0" applyFont="1" applyBorder="1" applyAlignment="1">
      <alignment horizontal="center"/>
    </xf>
    <xf numFmtId="167" fontId="5" fillId="0" borderId="0" xfId="16" applyNumberFormat="1" applyFont="1" applyAlignment="1">
      <alignment horizontal="center"/>
    </xf>
    <xf numFmtId="41" fontId="5" fillId="0" borderId="0" xfId="213" applyNumberFormat="1" applyFont="1" applyAlignment="1">
      <alignment horizontal="center"/>
    </xf>
    <xf numFmtId="0" fontId="5" fillId="0" borderId="0" xfId="4" applyFont="1"/>
    <xf numFmtId="0" fontId="5" fillId="0" borderId="0" xfId="4" applyFont="1" applyFill="1"/>
    <xf numFmtId="164" fontId="8" fillId="0" borderId="0" xfId="2" applyNumberFormat="1" applyFont="1" applyFill="1" applyBorder="1" applyProtection="1"/>
    <xf numFmtId="166" fontId="8" fillId="0" borderId="123" xfId="0" applyNumberFormat="1" applyFont="1" applyFill="1" applyBorder="1"/>
    <xf numFmtId="166" fontId="8" fillId="0" borderId="121" xfId="0" applyNumberFormat="1" applyFont="1" applyFill="1" applyBorder="1"/>
    <xf numFmtId="166" fontId="8" fillId="0" borderId="14" xfId="0" applyNumberFormat="1" applyFont="1" applyFill="1" applyBorder="1"/>
    <xf numFmtId="166" fontId="8" fillId="0" borderId="13" xfId="2" applyNumberFormat="1" applyFont="1" applyFill="1" applyBorder="1" applyProtection="1"/>
    <xf numFmtId="166" fontId="8" fillId="0" borderId="14" xfId="2" applyNumberFormat="1" applyFont="1" applyFill="1" applyBorder="1" applyProtection="1"/>
    <xf numFmtId="166" fontId="8" fillId="0" borderId="84" xfId="0" applyNumberFormat="1" applyFont="1" applyFill="1" applyBorder="1"/>
    <xf numFmtId="5" fontId="8" fillId="0" borderId="13" xfId="2" applyNumberFormat="1" applyFont="1" applyFill="1" applyBorder="1" applyProtection="1"/>
    <xf numFmtId="37" fontId="8" fillId="0" borderId="14" xfId="0" applyNumberFormat="1" applyFont="1" applyFill="1" applyBorder="1" applyProtection="1"/>
    <xf numFmtId="0" fontId="8" fillId="0" borderId="14" xfId="0" applyFont="1" applyFill="1" applyBorder="1" applyProtection="1"/>
    <xf numFmtId="164" fontId="8" fillId="0" borderId="13" xfId="2" applyNumberFormat="1" applyFont="1" applyFill="1" applyBorder="1" applyProtection="1"/>
    <xf numFmtId="164" fontId="8" fillId="0" borderId="14" xfId="2" applyNumberFormat="1" applyFont="1" applyFill="1" applyBorder="1" applyProtection="1"/>
    <xf numFmtId="166" fontId="8" fillId="0" borderId="136" xfId="2" applyNumberFormat="1" applyFont="1" applyFill="1" applyBorder="1" applyProtection="1"/>
    <xf numFmtId="166" fontId="8" fillId="0" borderId="125" xfId="2" applyNumberFormat="1" applyFont="1" applyFill="1" applyBorder="1" applyProtection="1"/>
    <xf numFmtId="166" fontId="8" fillId="0" borderId="83" xfId="2" applyNumberFormat="1" applyFont="1" applyFill="1" applyBorder="1" applyProtection="1"/>
    <xf numFmtId="166" fontId="8" fillId="0" borderId="82" xfId="2" applyNumberFormat="1" applyFont="1" applyFill="1" applyBorder="1" applyProtection="1"/>
    <xf numFmtId="166" fontId="8" fillId="0" borderId="84" xfId="2" applyNumberFormat="1" applyFont="1" applyFill="1" applyBorder="1" applyProtection="1"/>
    <xf numFmtId="164" fontId="8" fillId="0" borderId="132" xfId="2" applyNumberFormat="1" applyFont="1" applyFill="1" applyBorder="1" applyProtection="1"/>
    <xf numFmtId="166" fontId="8" fillId="0" borderId="27" xfId="0" applyNumberFormat="1" applyFont="1" applyFill="1" applyBorder="1"/>
    <xf numFmtId="166" fontId="8" fillId="0" borderId="45" xfId="0" applyNumberFormat="1" applyFont="1" applyFill="1" applyBorder="1"/>
    <xf numFmtId="166" fontId="8" fillId="0" borderId="45" xfId="2" applyNumberFormat="1" applyFont="1" applyFill="1" applyBorder="1" applyProtection="1"/>
    <xf numFmtId="166" fontId="8" fillId="0" borderId="85" xfId="0" applyNumberFormat="1" applyFont="1" applyFill="1" applyBorder="1"/>
    <xf numFmtId="5" fontId="8" fillId="0" borderId="45" xfId="2" applyNumberFormat="1" applyFont="1" applyFill="1" applyBorder="1" applyProtection="1"/>
    <xf numFmtId="37" fontId="8" fillId="0" borderId="45" xfId="0" applyNumberFormat="1" applyFont="1" applyFill="1" applyBorder="1" applyProtection="1"/>
    <xf numFmtId="0" fontId="8" fillId="0" borderId="45" xfId="0" applyFont="1" applyFill="1" applyBorder="1" applyProtection="1"/>
    <xf numFmtId="164" fontId="8" fillId="0" borderId="45" xfId="2" applyNumberFormat="1" applyFont="1" applyFill="1" applyBorder="1" applyProtection="1"/>
    <xf numFmtId="166" fontId="8" fillId="0" borderId="116" xfId="2" applyNumberFormat="1" applyFont="1" applyFill="1" applyBorder="1" applyProtection="1"/>
    <xf numFmtId="166" fontId="8" fillId="0" borderId="85" xfId="2" applyNumberFormat="1" applyFont="1" applyFill="1" applyBorder="1" applyProtection="1"/>
    <xf numFmtId="167" fontId="8" fillId="0" borderId="45" xfId="0" applyNumberFormat="1" applyFont="1" applyFill="1" applyBorder="1" applyProtection="1"/>
    <xf numFmtId="164" fontId="8" fillId="0" borderId="140" xfId="2" applyNumberFormat="1" applyFont="1" applyFill="1" applyBorder="1" applyProtection="1"/>
    <xf numFmtId="164" fontId="8" fillId="0" borderId="137" xfId="2" applyNumberFormat="1" applyFont="1" applyFill="1" applyBorder="1" applyProtection="1"/>
    <xf numFmtId="166" fontId="8" fillId="0" borderId="123" xfId="2" applyNumberFormat="1" applyFont="1" applyFill="1" applyBorder="1" applyProtection="1"/>
    <xf numFmtId="166" fontId="8" fillId="0" borderId="27" xfId="2" applyNumberFormat="1" applyFont="1" applyFill="1" applyBorder="1" applyProtection="1"/>
    <xf numFmtId="166" fontId="8" fillId="0" borderId="132" xfId="2" applyNumberFormat="1" applyFont="1" applyFill="1" applyBorder="1" applyProtection="1"/>
    <xf numFmtId="166" fontId="8" fillId="0" borderId="5" xfId="2" applyNumberFormat="1" applyFont="1" applyFill="1" applyBorder="1" applyProtection="1"/>
    <xf numFmtId="166" fontId="8" fillId="0" borderId="133" xfId="2" applyNumberFormat="1" applyFont="1" applyFill="1" applyBorder="1" applyProtection="1"/>
    <xf numFmtId="166" fontId="8" fillId="0" borderId="137" xfId="2" applyNumberFormat="1" applyFont="1" applyFill="1" applyBorder="1" applyProtection="1"/>
    <xf numFmtId="166" fontId="8" fillId="0" borderId="134" xfId="2" applyNumberFormat="1" applyFont="1" applyFill="1" applyBorder="1" applyProtection="1"/>
    <xf numFmtId="166" fontId="8" fillId="0" borderId="8" xfId="2" applyNumberFormat="1" applyFont="1" applyFill="1" applyBorder="1" applyProtection="1"/>
    <xf numFmtId="166" fontId="8" fillId="0" borderId="135" xfId="2" applyNumberFormat="1" applyFont="1" applyFill="1" applyBorder="1" applyProtection="1"/>
    <xf numFmtId="166" fontId="8" fillId="0" borderId="138" xfId="2" applyNumberFormat="1" applyFont="1" applyFill="1" applyBorder="1" applyProtection="1"/>
    <xf numFmtId="166" fontId="8" fillId="0" borderId="141" xfId="0" applyNumberFormat="1" applyFont="1" applyFill="1" applyBorder="1"/>
    <xf numFmtId="166" fontId="8" fillId="0" borderId="119" xfId="2" applyNumberFormat="1" applyFont="1" applyFill="1" applyBorder="1" applyProtection="1"/>
    <xf numFmtId="164" fontId="8" fillId="0" borderId="83" xfId="2" applyNumberFormat="1" applyFont="1" applyFill="1" applyBorder="1" applyProtection="1"/>
    <xf numFmtId="37" fontId="230" fillId="0" borderId="0" xfId="0" applyNumberFormat="1" applyFont="1" applyFill="1" applyBorder="1"/>
    <xf numFmtId="0" fontId="8" fillId="0" borderId="27" xfId="0" applyFont="1" applyFill="1" applyBorder="1"/>
    <xf numFmtId="0" fontId="8" fillId="0" borderId="45" xfId="0" applyFont="1" applyFill="1" applyBorder="1"/>
    <xf numFmtId="164" fontId="222" fillId="0" borderId="3" xfId="0" applyNumberFormat="1" applyFont="1" applyFill="1" applyBorder="1" applyAlignment="1">
      <alignment horizontal="right"/>
    </xf>
    <xf numFmtId="164" fontId="222" fillId="0" borderId="142" xfId="0" applyNumberFormat="1" applyFont="1" applyFill="1" applyBorder="1" applyAlignment="1">
      <alignment horizontal="right"/>
    </xf>
    <xf numFmtId="10" fontId="8" fillId="0" borderId="82" xfId="3" applyNumberFormat="1" applyFont="1" applyFill="1" applyBorder="1" applyAlignment="1" applyProtection="1">
      <alignment horizontal="center"/>
    </xf>
    <xf numFmtId="0" fontId="8" fillId="0" borderId="27" xfId="0" applyFont="1" applyFill="1" applyBorder="1" applyProtection="1"/>
    <xf numFmtId="37" fontId="8" fillId="0" borderId="137" xfId="0" applyNumberFormat="1" applyFont="1" applyFill="1" applyBorder="1" applyAlignment="1" applyProtection="1">
      <alignment horizontal="right"/>
    </xf>
    <xf numFmtId="0" fontId="8" fillId="0" borderId="45" xfId="0" applyFont="1" applyFill="1" applyBorder="1" applyAlignment="1" applyProtection="1">
      <alignment horizontal="right"/>
    </xf>
    <xf numFmtId="37" fontId="8" fillId="0" borderId="143" xfId="0" applyNumberFormat="1" applyFont="1" applyFill="1" applyBorder="1" applyAlignment="1" applyProtection="1">
      <alignment horizontal="right"/>
    </xf>
    <xf numFmtId="37" fontId="8" fillId="0" borderId="45" xfId="0" applyNumberFormat="1" applyFont="1" applyFill="1" applyBorder="1" applyAlignment="1" applyProtection="1">
      <alignment horizontal="right"/>
    </xf>
    <xf numFmtId="0" fontId="8" fillId="0" borderId="85" xfId="0" applyFont="1" applyFill="1" applyBorder="1" applyProtection="1"/>
    <xf numFmtId="0" fontId="220" fillId="0" borderId="45" xfId="0" applyFont="1" applyFill="1" applyBorder="1" applyProtection="1"/>
    <xf numFmtId="0" fontId="222" fillId="0" borderId="45" xfId="0" applyFont="1" applyFill="1" applyBorder="1" applyProtection="1"/>
    <xf numFmtId="37" fontId="8" fillId="0" borderId="137" xfId="0" applyNumberFormat="1" applyFont="1" applyFill="1" applyBorder="1" applyProtection="1"/>
    <xf numFmtId="37" fontId="8" fillId="0" borderId="85" xfId="0" applyNumberFormat="1" applyFont="1" applyFill="1" applyBorder="1" applyProtection="1"/>
    <xf numFmtId="0" fontId="8" fillId="0" borderId="139" xfId="0" applyFont="1" applyFill="1" applyBorder="1" applyAlignment="1" applyProtection="1">
      <alignment horizontal="right"/>
    </xf>
    <xf numFmtId="166" fontId="8" fillId="0" borderId="139" xfId="2" applyNumberFormat="1" applyFont="1" applyFill="1" applyBorder="1" applyProtection="1"/>
    <xf numFmtId="0" fontId="8" fillId="0" borderId="144" xfId="0" applyFont="1" applyFill="1" applyBorder="1" applyAlignment="1" applyProtection="1">
      <alignment horizontal="right"/>
    </xf>
    <xf numFmtId="166" fontId="8" fillId="0" borderId="28" xfId="2" applyNumberFormat="1" applyFont="1" applyFill="1" applyBorder="1" applyProtection="1"/>
    <xf numFmtId="166" fontId="8" fillId="0" borderId="145" xfId="2" applyNumberFormat="1" applyFont="1" applyFill="1" applyBorder="1" applyProtection="1"/>
    <xf numFmtId="0" fontId="224" fillId="0" borderId="144" xfId="0" applyFont="1" applyFill="1" applyBorder="1" applyProtection="1"/>
    <xf numFmtId="165" fontId="224" fillId="0" borderId="28" xfId="0" applyNumberFormat="1" applyFont="1" applyFill="1" applyBorder="1" applyProtection="1"/>
    <xf numFmtId="165" fontId="224" fillId="0" borderId="145" xfId="0" applyNumberFormat="1" applyFont="1" applyFill="1" applyBorder="1" applyProtection="1"/>
    <xf numFmtId="10" fontId="8" fillId="0" borderId="131" xfId="0" applyNumberFormat="1" applyFont="1" applyFill="1" applyBorder="1" applyProtection="1"/>
    <xf numFmtId="166" fontId="8" fillId="0" borderId="14" xfId="2" applyNumberFormat="1" applyFont="1" applyFill="1" applyBorder="1" applyAlignment="1"/>
    <xf numFmtId="164" fontId="229" fillId="0" borderId="13" xfId="1" applyNumberFormat="1" applyFont="1" applyFill="1" applyBorder="1" applyAlignment="1"/>
    <xf numFmtId="10" fontId="221" fillId="0" borderId="0" xfId="3" applyNumberFormat="1" applyFont="1" applyFill="1" applyBorder="1"/>
    <xf numFmtId="165" fontId="221" fillId="0" borderId="14" xfId="3" applyNumberFormat="1" applyFont="1" applyFill="1" applyBorder="1"/>
    <xf numFmtId="10" fontId="221" fillId="0" borderId="0" xfId="3" applyNumberFormat="1" applyFont="1" applyFill="1" applyBorder="1" applyProtection="1"/>
    <xf numFmtId="165" fontId="221" fillId="0" borderId="82" xfId="3" applyNumberFormat="1" applyFont="1" applyFill="1" applyBorder="1" applyProtection="1"/>
    <xf numFmtId="165" fontId="221" fillId="0" borderId="125" xfId="3" applyNumberFormat="1" applyFont="1" applyFill="1" applyBorder="1" applyProtection="1"/>
    <xf numFmtId="0" fontId="226" fillId="0" borderId="123" xfId="0" applyFont="1" applyFill="1" applyBorder="1" applyAlignment="1"/>
    <xf numFmtId="0" fontId="226" fillId="0" borderId="121" xfId="0" applyFont="1" applyFill="1" applyBorder="1" applyAlignment="1">
      <alignment horizontal="center"/>
    </xf>
    <xf numFmtId="37" fontId="8" fillId="0" borderId="121" xfId="2" applyNumberFormat="1" applyFont="1" applyFill="1" applyBorder="1" applyAlignment="1">
      <alignment horizontal="center"/>
    </xf>
    <xf numFmtId="164" fontId="229" fillId="0" borderId="0" xfId="1" applyNumberFormat="1" applyFont="1" applyFill="1" applyBorder="1" applyAlignment="1"/>
    <xf numFmtId="164" fontId="8" fillId="0" borderId="83" xfId="1" applyNumberFormat="1" applyFont="1" applyFill="1" applyBorder="1"/>
    <xf numFmtId="164" fontId="8" fillId="0" borderId="82" xfId="1" applyNumberFormat="1" applyFont="1" applyFill="1" applyBorder="1" applyAlignment="1"/>
    <xf numFmtId="166" fontId="8" fillId="0" borderId="84" xfId="2" applyNumberFormat="1" applyFont="1" applyFill="1" applyBorder="1" applyAlignment="1"/>
    <xf numFmtId="164" fontId="8" fillId="0" borderId="83" xfId="1" applyNumberFormat="1" applyFont="1" applyFill="1" applyBorder="1" applyAlignment="1"/>
    <xf numFmtId="0" fontId="8" fillId="0" borderId="136" xfId="0" applyFont="1" applyFill="1" applyBorder="1" applyAlignment="1">
      <alignment horizontal="right"/>
    </xf>
    <xf numFmtId="166" fontId="8" fillId="0" borderId="136" xfId="2" applyNumberFormat="1" applyFont="1" applyFill="1" applyBorder="1" applyAlignment="1"/>
    <xf numFmtId="166" fontId="8" fillId="0" borderId="124" xfId="2" applyNumberFormat="1" applyFont="1" applyFill="1" applyBorder="1" applyAlignment="1"/>
    <xf numFmtId="166" fontId="8" fillId="0" borderId="125" xfId="2" applyNumberFormat="1" applyFont="1" applyFill="1" applyBorder="1" applyAlignment="1"/>
    <xf numFmtId="166" fontId="8" fillId="0" borderId="116" xfId="2" applyNumberFormat="1" applyFont="1" applyFill="1" applyBorder="1"/>
    <xf numFmtId="166" fontId="8" fillId="0" borderId="0" xfId="0" applyNumberFormat="1" applyFont="1" applyFill="1" applyBorder="1" applyAlignment="1">
      <alignment horizontal="center"/>
    </xf>
    <xf numFmtId="164" fontId="222" fillId="0" borderId="0" xfId="1" applyNumberFormat="1" applyFont="1" applyFill="1" applyBorder="1" applyAlignment="1">
      <alignment horizontal="center"/>
    </xf>
    <xf numFmtId="0" fontId="8" fillId="0" borderId="0" xfId="3" applyNumberFormat="1" applyFont="1" applyFill="1" applyBorder="1" applyAlignment="1"/>
    <xf numFmtId="10" fontId="221" fillId="0" borderId="13" xfId="3" applyNumberFormat="1" applyFont="1" applyFill="1" applyBorder="1"/>
    <xf numFmtId="10" fontId="221" fillId="0" borderId="83" xfId="3" applyNumberFormat="1" applyFont="1" applyFill="1" applyBorder="1"/>
    <xf numFmtId="10" fontId="221" fillId="0" borderId="136" xfId="3" applyNumberFormat="1" applyFont="1" applyFill="1" applyBorder="1" applyProtection="1"/>
    <xf numFmtId="37" fontId="222" fillId="0" borderId="119" xfId="0" applyNumberFormat="1" applyFont="1" applyFill="1" applyBorder="1" applyAlignment="1">
      <alignment horizontal="center"/>
    </xf>
    <xf numFmtId="37" fontId="8" fillId="0" borderId="14" xfId="0" applyNumberFormat="1" applyFont="1" applyFill="1" applyBorder="1" applyAlignment="1">
      <alignment horizontal="right"/>
    </xf>
    <xf numFmtId="0" fontId="8" fillId="0" borderId="14" xfId="0" applyFont="1" applyFill="1" applyBorder="1" applyAlignment="1">
      <alignment horizontal="right"/>
    </xf>
    <xf numFmtId="171" fontId="8" fillId="0" borderId="136" xfId="17" applyFont="1" applyFill="1" applyBorder="1" applyAlignment="1">
      <alignment horizontal="right"/>
    </xf>
    <xf numFmtId="166" fontId="8" fillId="0" borderId="78" xfId="0" applyNumberFormat="1" applyFont="1" applyFill="1" applyBorder="1" applyAlignment="1">
      <alignment horizontal="center"/>
    </xf>
    <xf numFmtId="166" fontId="8" fillId="0" borderId="78" xfId="2" applyNumberFormat="1" applyFont="1" applyFill="1" applyBorder="1" applyAlignment="1"/>
    <xf numFmtId="166" fontId="8" fillId="0" borderId="127" xfId="2" applyNumberFormat="1" applyFont="1" applyFill="1" applyBorder="1" applyAlignment="1"/>
    <xf numFmtId="0" fontId="8" fillId="0" borderId="129" xfId="0" applyFont="1" applyFill="1" applyBorder="1" applyAlignment="1">
      <alignment horizontal="left"/>
    </xf>
    <xf numFmtId="0" fontId="8" fillId="0" borderId="79" xfId="0" applyFont="1" applyFill="1" applyBorder="1" applyAlignment="1">
      <alignment horizontal="left"/>
    </xf>
    <xf numFmtId="166" fontId="8" fillId="0" borderId="128" xfId="2" applyNumberFormat="1" applyFont="1" applyFill="1" applyBorder="1" applyAlignment="1"/>
    <xf numFmtId="5" fontId="8" fillId="0" borderId="44" xfId="0" applyNumberFormat="1" applyFont="1" applyFill="1" applyBorder="1" applyAlignment="1"/>
    <xf numFmtId="0" fontId="8" fillId="0" borderId="44" xfId="0" applyFont="1" applyFill="1" applyBorder="1"/>
    <xf numFmtId="10" fontId="8" fillId="0" borderId="44" xfId="3" applyNumberFormat="1" applyFont="1" applyFill="1" applyBorder="1"/>
    <xf numFmtId="10" fontId="8" fillId="0" borderId="130" xfId="3" applyNumberFormat="1" applyFont="1" applyFill="1" applyBorder="1"/>
    <xf numFmtId="170" fontId="8" fillId="0" borderId="121" xfId="0" applyNumberFormat="1" applyFont="1" applyFill="1" applyBorder="1" applyAlignment="1">
      <alignment horizontal="center"/>
    </xf>
    <xf numFmtId="170" fontId="8" fillId="0" borderId="14" xfId="2" applyNumberFormat="1" applyFont="1" applyFill="1" applyBorder="1" applyAlignment="1">
      <alignment horizontal="center"/>
    </xf>
    <xf numFmtId="170" fontId="8" fillId="0" borderId="84" xfId="2" applyNumberFormat="1" applyFont="1" applyFill="1" applyBorder="1" applyAlignment="1">
      <alignment horizontal="center"/>
    </xf>
    <xf numFmtId="170" fontId="8" fillId="0" borderId="0" xfId="0" applyNumberFormat="1" applyFont="1" applyFill="1" applyBorder="1" applyAlignment="1">
      <alignment horizontal="center"/>
    </xf>
    <xf numFmtId="170" fontId="8" fillId="0" borderId="124" xfId="0" applyNumberFormat="1" applyFont="1" applyFill="1" applyBorder="1" applyAlignment="1">
      <alignment horizontal="center"/>
    </xf>
    <xf numFmtId="170" fontId="229" fillId="0" borderId="0" xfId="0" applyNumberFormat="1" applyFont="1" applyFill="1" applyBorder="1" applyAlignment="1">
      <alignment horizontal="center"/>
    </xf>
    <xf numFmtId="170" fontId="8" fillId="0" borderId="125" xfId="0" applyNumberFormat="1" applyFont="1" applyFill="1" applyBorder="1" applyAlignment="1">
      <alignment horizontal="center"/>
    </xf>
    <xf numFmtId="170" fontId="8" fillId="0" borderId="0" xfId="0" applyNumberFormat="1" applyFont="1" applyFill="1" applyBorder="1"/>
    <xf numFmtId="170" fontId="8" fillId="0" borderId="44" xfId="0" applyNumberFormat="1" applyFont="1" applyFill="1" applyBorder="1"/>
    <xf numFmtId="170" fontId="8" fillId="0" borderId="0" xfId="0" applyNumberFormat="1" applyFont="1" applyFill="1"/>
    <xf numFmtId="170" fontId="8" fillId="0" borderId="14" xfId="0" applyNumberFormat="1" applyFont="1" applyFill="1" applyBorder="1"/>
    <xf numFmtId="41" fontId="8" fillId="0" borderId="45" xfId="2" applyNumberFormat="1" applyFont="1" applyFill="1" applyBorder="1"/>
    <xf numFmtId="165" fontId="221" fillId="0" borderId="84" xfId="3" applyNumberFormat="1" applyFont="1" applyFill="1" applyBorder="1"/>
    <xf numFmtId="192" fontId="8" fillId="0" borderId="136" xfId="1" applyNumberFormat="1" applyFont="1" applyFill="1" applyBorder="1" applyAlignment="1">
      <alignment horizontal="left"/>
    </xf>
    <xf numFmtId="170" fontId="8" fillId="0" borderId="124" xfId="1" applyNumberFormat="1" applyFont="1" applyFill="1" applyBorder="1"/>
    <xf numFmtId="192" fontId="8" fillId="0" borderId="124" xfId="1" applyNumberFormat="1" applyFont="1" applyFill="1" applyBorder="1" applyAlignment="1"/>
    <xf numFmtId="192" fontId="8" fillId="0" borderId="124" xfId="1" applyNumberFormat="1" applyFont="1" applyFill="1" applyBorder="1"/>
    <xf numFmtId="192" fontId="8" fillId="0" borderId="125" xfId="1" applyNumberFormat="1" applyFont="1" applyFill="1" applyBorder="1" applyAlignment="1">
      <alignment horizontal="right"/>
    </xf>
    <xf numFmtId="164" fontId="8" fillId="0" borderId="45" xfId="1" applyNumberFormat="1" applyFont="1" applyFill="1" applyBorder="1" applyProtection="1"/>
    <xf numFmtId="167" fontId="8" fillId="0" borderId="45" xfId="3" applyNumberFormat="1" applyFont="1" applyFill="1" applyBorder="1" applyProtection="1"/>
    <xf numFmtId="164" fontId="222" fillId="0" borderId="45" xfId="1" applyNumberFormat="1" applyFont="1" applyFill="1" applyBorder="1" applyProtection="1"/>
    <xf numFmtId="165" fontId="8" fillId="0" borderId="45" xfId="3" applyNumberFormat="1" applyFont="1" applyFill="1" applyBorder="1" applyProtection="1"/>
    <xf numFmtId="166" fontId="222" fillId="0" borderId="142" xfId="2" applyNumberFormat="1" applyFont="1" applyFill="1" applyBorder="1" applyProtection="1"/>
    <xf numFmtId="164" fontId="8" fillId="0" borderId="0" xfId="1" applyNumberFormat="1" applyFont="1" applyAlignment="1">
      <alignment horizontal="center" vertical="center" wrapText="1"/>
    </xf>
    <xf numFmtId="164" fontId="221" fillId="0" borderId="0" xfId="1" applyNumberFormat="1" applyFont="1" applyAlignment="1" applyProtection="1">
      <alignment horizontal="center" vertical="center" wrapText="1"/>
    </xf>
    <xf numFmtId="164" fontId="226" fillId="0" borderId="0" xfId="1" applyNumberFormat="1" applyFont="1" applyBorder="1"/>
    <xf numFmtId="167" fontId="8" fillId="0" borderId="0" xfId="3" applyNumberFormat="1" applyFont="1" applyBorder="1"/>
    <xf numFmtId="0" fontId="226" fillId="0" borderId="0" xfId="0" applyFont="1" applyFill="1" applyAlignment="1">
      <alignment horizontal="center"/>
    </xf>
    <xf numFmtId="10" fontId="221" fillId="0" borderId="119" xfId="3" applyNumberFormat="1" applyFont="1" applyFill="1" applyBorder="1" applyAlignment="1">
      <alignment horizontal="center"/>
    </xf>
    <xf numFmtId="10" fontId="221" fillId="0" borderId="123" xfId="3" applyNumberFormat="1" applyFont="1" applyFill="1" applyBorder="1"/>
    <xf numFmtId="165" fontId="221" fillId="0" borderId="123" xfId="3" applyNumberFormat="1" applyFont="1" applyBorder="1"/>
    <xf numFmtId="10" fontId="221" fillId="0" borderId="13" xfId="3" applyNumberFormat="1" applyFont="1" applyFill="1" applyBorder="1" applyAlignment="1">
      <alignment horizontal="center"/>
    </xf>
    <xf numFmtId="165" fontId="221" fillId="0" borderId="0" xfId="3" applyNumberFormat="1" applyFont="1" applyBorder="1"/>
    <xf numFmtId="10" fontId="221" fillId="0" borderId="83" xfId="3" applyNumberFormat="1" applyFont="1" applyFill="1" applyBorder="1" applyAlignment="1" applyProtection="1">
      <alignment horizontal="center"/>
    </xf>
    <xf numFmtId="165" fontId="221" fillId="0" borderId="124" xfId="3" applyNumberFormat="1" applyFont="1" applyBorder="1" applyProtection="1"/>
    <xf numFmtId="10" fontId="221" fillId="0" borderId="123" xfId="3" applyNumberFormat="1" applyFont="1" applyFill="1" applyBorder="1" applyAlignment="1">
      <alignment horizontal="center"/>
    </xf>
    <xf numFmtId="10" fontId="221" fillId="0" borderId="0" xfId="3" applyNumberFormat="1" applyFont="1" applyFill="1" applyBorder="1" applyAlignment="1">
      <alignment horizontal="center"/>
    </xf>
    <xf numFmtId="165" fontId="234" fillId="0" borderId="124" xfId="3" applyNumberFormat="1" applyFont="1" applyBorder="1" applyProtection="1"/>
    <xf numFmtId="165" fontId="8" fillId="0" borderId="14" xfId="0" applyNumberFormat="1" applyFont="1" applyBorder="1"/>
    <xf numFmtId="165" fontId="8" fillId="0" borderId="84" xfId="0" applyNumberFormat="1" applyFont="1" applyBorder="1"/>
    <xf numFmtId="165" fontId="226" fillId="0" borderId="0" xfId="0" applyNumberFormat="1" applyFont="1" applyAlignment="1">
      <alignment horizontal="center"/>
    </xf>
    <xf numFmtId="165" fontId="8" fillId="0" borderId="121" xfId="0" applyNumberFormat="1" applyFont="1" applyBorder="1"/>
    <xf numFmtId="10" fontId="8" fillId="0" borderId="14" xfId="0" applyNumberFormat="1" applyFont="1" applyBorder="1"/>
    <xf numFmtId="164" fontId="222" fillId="0" borderId="6" xfId="1" applyNumberFormat="1" applyFont="1" applyFill="1" applyBorder="1" applyAlignment="1" applyProtection="1">
      <alignment horizontal="right"/>
    </xf>
    <xf numFmtId="164" fontId="222" fillId="0" borderId="5" xfId="1" applyNumberFormat="1" applyFont="1" applyFill="1" applyBorder="1" applyAlignment="1" applyProtection="1">
      <alignment horizontal="right"/>
    </xf>
    <xf numFmtId="164" fontId="222" fillId="0" borderId="16" xfId="1" applyNumberFormat="1" applyFont="1" applyFill="1" applyBorder="1" applyAlignment="1" applyProtection="1">
      <alignment horizontal="right"/>
    </xf>
    <xf numFmtId="164" fontId="8" fillId="0" borderId="5" xfId="1" applyNumberFormat="1" applyFont="1" applyFill="1" applyBorder="1" applyAlignment="1" applyProtection="1">
      <alignment horizontal="right"/>
    </xf>
    <xf numFmtId="41" fontId="222" fillId="0" borderId="5" xfId="1" applyNumberFormat="1" applyFont="1" applyFill="1" applyBorder="1" applyProtection="1"/>
    <xf numFmtId="41" fontId="222" fillId="0" borderId="6" xfId="1" applyNumberFormat="1" applyFont="1" applyFill="1" applyBorder="1" applyProtection="1"/>
    <xf numFmtId="41" fontId="8" fillId="0" borderId="78" xfId="1" applyNumberFormat="1" applyFont="1" applyFill="1" applyBorder="1"/>
    <xf numFmtId="41" fontId="221" fillId="0" borderId="78" xfId="1" applyNumberFormat="1" applyFont="1" applyFill="1" applyBorder="1" applyProtection="1"/>
    <xf numFmtId="41" fontId="221" fillId="0" borderId="127" xfId="1" applyNumberFormat="1" applyFont="1" applyFill="1" applyBorder="1" applyProtection="1"/>
    <xf numFmtId="41" fontId="8" fillId="0" borderId="44" xfId="1" applyNumberFormat="1" applyFont="1" applyFill="1" applyBorder="1"/>
    <xf numFmtId="41" fontId="221" fillId="0" borderId="44" xfId="1" applyNumberFormat="1" applyFont="1" applyFill="1" applyBorder="1" applyProtection="1"/>
    <xf numFmtId="41" fontId="221" fillId="0" borderId="130" xfId="1" applyNumberFormat="1" applyFont="1" applyFill="1" applyBorder="1" applyProtection="1"/>
    <xf numFmtId="41" fontId="222" fillId="0" borderId="16" xfId="1" applyNumberFormat="1" applyFont="1" applyFill="1" applyBorder="1" applyProtection="1"/>
    <xf numFmtId="41" fontId="222" fillId="0" borderId="7" xfId="1" applyNumberFormat="1" applyFont="1" applyFill="1" applyBorder="1" applyProtection="1"/>
    <xf numFmtId="41" fontId="222" fillId="0" borderId="0" xfId="1" applyNumberFormat="1" applyFont="1" applyFill="1" applyProtection="1"/>
    <xf numFmtId="41" fontId="221" fillId="0" borderId="78" xfId="0" applyNumberFormat="1" applyFont="1" applyFill="1" applyBorder="1" applyProtection="1"/>
    <xf numFmtId="41" fontId="8" fillId="0" borderId="78" xfId="0" applyNumberFormat="1" applyFont="1" applyFill="1" applyBorder="1"/>
    <xf numFmtId="41" fontId="221" fillId="0" borderId="0" xfId="0" applyNumberFormat="1" applyFont="1" applyFill="1" applyBorder="1" applyProtection="1"/>
    <xf numFmtId="41" fontId="8" fillId="0" borderId="0" xfId="1" applyNumberFormat="1" applyFont="1" applyFill="1" applyBorder="1"/>
    <xf numFmtId="41" fontId="8" fillId="0" borderId="82" xfId="1" applyNumberFormat="1" applyFont="1" applyFill="1" applyBorder="1"/>
    <xf numFmtId="0" fontId="8" fillId="0" borderId="0" xfId="0" applyFont="1" applyFill="1" applyAlignment="1" applyProtection="1">
      <alignment horizontal="center"/>
    </xf>
    <xf numFmtId="41" fontId="8" fillId="0" borderId="0" xfId="0" applyNumberFormat="1" applyFont="1" applyFill="1" applyBorder="1" applyAlignment="1">
      <alignment horizontal="center" wrapText="1"/>
    </xf>
    <xf numFmtId="0" fontId="8" fillId="0" borderId="0" xfId="0" applyFont="1" applyFill="1" applyAlignment="1">
      <alignment horizontal="center" wrapText="1"/>
    </xf>
    <xf numFmtId="0" fontId="8" fillId="0" borderId="0" xfId="0" applyFont="1" applyFill="1" applyBorder="1" applyAlignment="1">
      <alignment horizontal="center" wrapText="1"/>
    </xf>
    <xf numFmtId="164" fontId="8" fillId="0" borderId="0" xfId="1" applyNumberFormat="1" applyFont="1" applyFill="1" applyBorder="1" applyAlignment="1" applyProtection="1">
      <alignment horizontal="center" wrapText="1"/>
      <protection locked="0"/>
    </xf>
    <xf numFmtId="41" fontId="221" fillId="0" borderId="0" xfId="0" applyNumberFormat="1" applyFont="1" applyFill="1" applyBorder="1" applyAlignment="1" applyProtection="1">
      <alignment horizontal="center" wrapText="1"/>
    </xf>
    <xf numFmtId="0" fontId="221" fillId="0" borderId="0" xfId="0" applyFont="1" applyFill="1" applyAlignment="1" applyProtection="1">
      <alignment horizontal="center" wrapText="1"/>
    </xf>
    <xf numFmtId="0" fontId="222" fillId="0" borderId="0" xfId="0" applyFont="1" applyAlignment="1">
      <alignment horizontal="center"/>
    </xf>
    <xf numFmtId="0" fontId="8" fillId="0" borderId="0" xfId="0" applyFont="1" applyBorder="1" applyAlignment="1">
      <alignment vertical="top"/>
    </xf>
    <xf numFmtId="0" fontId="8" fillId="0" borderId="0" xfId="42478" applyFont="1" applyBorder="1" applyAlignment="1">
      <alignment vertical="top"/>
    </xf>
    <xf numFmtId="0" fontId="8" fillId="0" borderId="0" xfId="10" applyFont="1" applyBorder="1" applyAlignment="1">
      <alignment vertical="top"/>
    </xf>
    <xf numFmtId="0" fontId="8" fillId="0" borderId="0" xfId="4" applyFont="1" applyBorder="1" applyAlignment="1">
      <alignment wrapText="1"/>
    </xf>
    <xf numFmtId="164" fontId="8" fillId="0" borderId="1" xfId="1" applyNumberFormat="1" applyFont="1" applyFill="1" applyBorder="1" applyAlignment="1">
      <alignment horizontal="center"/>
    </xf>
    <xf numFmtId="0" fontId="8" fillId="0" borderId="0" xfId="911" applyFont="1" applyBorder="1" applyAlignment="1">
      <alignment vertical="top"/>
    </xf>
    <xf numFmtId="0" fontId="8" fillId="0" borderId="0" xfId="0" applyFont="1" applyBorder="1" applyAlignment="1">
      <alignment vertical="top" wrapText="1"/>
    </xf>
    <xf numFmtId="0" fontId="8" fillId="0" borderId="0" xfId="0" applyFont="1" applyFill="1" applyBorder="1" applyAlignment="1" applyProtection="1">
      <alignment vertical="top" wrapText="1"/>
      <protection locked="0"/>
    </xf>
    <xf numFmtId="41" fontId="8" fillId="110" borderId="0" xfId="7823" applyNumberFormat="1" applyFont="1" applyFill="1" applyBorder="1" applyAlignment="1">
      <alignment horizontal="center"/>
    </xf>
    <xf numFmtId="0" fontId="229" fillId="0" borderId="0" xfId="39353" applyFont="1" applyFill="1" applyBorder="1" applyAlignment="1">
      <alignment vertical="top"/>
    </xf>
    <xf numFmtId="0" fontId="222" fillId="0" borderId="0" xfId="15764" applyFont="1" applyBorder="1"/>
    <xf numFmtId="0" fontId="8" fillId="0" borderId="0" xfId="15196" applyFont="1" applyBorder="1" applyAlignment="1">
      <alignment vertical="top" wrapText="1"/>
    </xf>
    <xf numFmtId="0" fontId="5" fillId="0" borderId="0" xfId="0" applyFont="1" applyAlignment="1">
      <alignment horizontal="left" vertical="center" readingOrder="1"/>
    </xf>
    <xf numFmtId="0" fontId="8" fillId="0" borderId="0" xfId="8" applyFont="1" applyBorder="1" applyAlignment="1">
      <alignment vertical="top" wrapText="1"/>
    </xf>
    <xf numFmtId="0" fontId="5" fillId="0" borderId="0" xfId="0" applyFont="1" applyAlignment="1">
      <alignment vertical="top" readingOrder="1"/>
    </xf>
    <xf numFmtId="0" fontId="8" fillId="0" borderId="0" xfId="0" applyFont="1" applyBorder="1" applyAlignment="1" applyProtection="1">
      <alignment vertical="top"/>
      <protection locked="0"/>
    </xf>
    <xf numFmtId="0" fontId="8" fillId="0" borderId="0" xfId="0" applyFont="1" applyBorder="1" applyAlignment="1" applyProtection="1">
      <alignment vertical="top" wrapText="1"/>
      <protection locked="0"/>
    </xf>
    <xf numFmtId="0" fontId="8" fillId="0" borderId="0" xfId="42470" applyFont="1"/>
    <xf numFmtId="0" fontId="241" fillId="0" borderId="0" xfId="0" applyFont="1" applyAlignment="1">
      <alignment horizontal="left" vertical="center" readingOrder="1"/>
    </xf>
    <xf numFmtId="0" fontId="8" fillId="0" borderId="0" xfId="0" applyFont="1" applyBorder="1" applyAlignment="1" applyProtection="1">
      <alignment vertical="top"/>
    </xf>
    <xf numFmtId="0" fontId="229" fillId="0" borderId="0" xfId="0" applyFont="1" applyBorder="1" applyAlignment="1">
      <alignment vertical="top" wrapText="1"/>
    </xf>
    <xf numFmtId="0" fontId="8" fillId="0" borderId="0" xfId="4" applyFont="1" applyBorder="1" applyAlignment="1">
      <alignment vertical="top" wrapText="1"/>
    </xf>
    <xf numFmtId="164" fontId="221" fillId="110" borderId="0" xfId="1" applyNumberFormat="1" applyFont="1" applyFill="1" applyBorder="1" applyAlignment="1">
      <alignment horizontal="right"/>
    </xf>
    <xf numFmtId="0" fontId="8" fillId="0" borderId="0" xfId="1290" applyFont="1" applyBorder="1" applyAlignment="1">
      <alignment vertical="top" wrapText="1"/>
    </xf>
    <xf numFmtId="0" fontId="8" fillId="0" borderId="0" xfId="42977" applyFont="1" applyAlignment="1">
      <alignment horizontal="center"/>
    </xf>
    <xf numFmtId="41" fontId="221" fillId="0" borderId="0" xfId="1" quotePrefix="1" applyNumberFormat="1" applyFont="1" applyFill="1" applyProtection="1"/>
    <xf numFmtId="0" fontId="222" fillId="0" borderId="0" xfId="0" applyFont="1" applyFill="1" applyBorder="1" applyAlignment="1" applyProtection="1">
      <alignment horizontal="center"/>
    </xf>
    <xf numFmtId="49" fontId="8"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vertical="center" wrapText="1"/>
    </xf>
    <xf numFmtId="165" fontId="224" fillId="0" borderId="0" xfId="0" applyNumberFormat="1" applyFont="1" applyFill="1" applyBorder="1" applyProtection="1"/>
    <xf numFmtId="0" fontId="8" fillId="0" borderId="26" xfId="0" applyFont="1" applyFill="1" applyBorder="1"/>
    <xf numFmtId="166" fontId="8" fillId="0" borderId="146" xfId="2" applyNumberFormat="1" applyFont="1" applyFill="1" applyBorder="1" applyProtection="1"/>
    <xf numFmtId="166" fontId="8" fillId="0" borderId="147" xfId="2" applyNumberFormat="1" applyFont="1" applyFill="1" applyBorder="1" applyProtection="1"/>
    <xf numFmtId="166" fontId="8" fillId="0" borderId="131" xfId="2" applyNumberFormat="1" applyFont="1" applyFill="1" applyBorder="1" applyProtection="1"/>
    <xf numFmtId="165" fontId="224" fillId="0" borderId="146" xfId="0" applyNumberFormat="1" applyFont="1" applyFill="1" applyBorder="1" applyProtection="1"/>
    <xf numFmtId="165" fontId="224" fillId="0" borderId="147" xfId="0" applyNumberFormat="1" applyFont="1" applyFill="1" applyBorder="1" applyProtection="1"/>
    <xf numFmtId="167" fontId="224" fillId="0" borderId="131" xfId="0" applyNumberFormat="1" applyFont="1" applyFill="1" applyBorder="1" applyProtection="1"/>
    <xf numFmtId="165" fontId="224" fillId="0" borderId="131" xfId="0" applyNumberFormat="1" applyFont="1" applyFill="1" applyBorder="1" applyProtection="1"/>
    <xf numFmtId="5" fontId="8" fillId="0" borderId="83" xfId="2" applyNumberFormat="1" applyFont="1" applyFill="1" applyBorder="1" applyProtection="1"/>
    <xf numFmtId="41" fontId="8" fillId="0" borderId="82" xfId="2" applyNumberFormat="1" applyFont="1" applyFill="1" applyBorder="1" applyProtection="1"/>
    <xf numFmtId="0" fontId="222" fillId="0" borderId="0" xfId="0" applyFont="1" applyAlignment="1" applyProtection="1">
      <alignment horizontal="right"/>
    </xf>
    <xf numFmtId="0" fontId="25" fillId="0" borderId="0" xfId="0" applyFont="1" applyFill="1"/>
    <xf numFmtId="0" fontId="225" fillId="0" borderId="48" xfId="0" applyFont="1" applyFill="1" applyBorder="1" applyAlignment="1" applyProtection="1">
      <alignment horizontal="left"/>
    </xf>
    <xf numFmtId="0" fontId="8" fillId="0" borderId="148" xfId="0" applyFont="1" applyFill="1" applyBorder="1"/>
    <xf numFmtId="0" fontId="8" fillId="0" borderId="149" xfId="0" applyFont="1" applyFill="1" applyBorder="1"/>
    <xf numFmtId="166" fontId="8" fillId="0" borderId="125" xfId="2" applyNumberFormat="1" applyFont="1" applyFill="1" applyBorder="1"/>
    <xf numFmtId="0" fontId="8" fillId="0" borderId="14" xfId="0" applyFont="1" applyFill="1" applyBorder="1"/>
    <xf numFmtId="0" fontId="8" fillId="0" borderId="13" xfId="0" applyFont="1" applyFill="1" applyBorder="1" applyAlignment="1">
      <alignment horizontal="left"/>
    </xf>
    <xf numFmtId="0" fontId="221" fillId="0" borderId="13" xfId="0" applyFont="1" applyFill="1" applyBorder="1" applyAlignment="1" applyProtection="1">
      <alignment horizontal="left"/>
    </xf>
    <xf numFmtId="0" fontId="8" fillId="0" borderId="13" xfId="0" applyFont="1" applyFill="1" applyBorder="1" applyAlignment="1" applyProtection="1">
      <alignment horizontal="left"/>
    </xf>
    <xf numFmtId="0" fontId="222" fillId="0" borderId="13" xfId="0" applyFont="1" applyFill="1" applyBorder="1" applyAlignment="1" applyProtection="1">
      <alignment horizontal="left"/>
    </xf>
    <xf numFmtId="0" fontId="8" fillId="0" borderId="13" xfId="0" applyFont="1" applyFill="1" applyBorder="1" applyAlignment="1">
      <alignment horizontal="right"/>
    </xf>
    <xf numFmtId="166" fontId="8" fillId="0" borderId="150" xfId="2" applyNumberFormat="1" applyFont="1" applyFill="1" applyBorder="1"/>
    <xf numFmtId="0" fontId="221" fillId="0" borderId="83" xfId="0" applyFont="1" applyFill="1" applyBorder="1" applyAlignment="1" applyProtection="1">
      <alignment horizontal="right"/>
    </xf>
    <xf numFmtId="167" fontId="221" fillId="0" borderId="82" xfId="0" applyNumberFormat="1" applyFont="1" applyFill="1" applyBorder="1" applyProtection="1"/>
    <xf numFmtId="167" fontId="221" fillId="0" borderId="84" xfId="0" applyNumberFormat="1" applyFont="1" applyFill="1" applyBorder="1" applyProtection="1"/>
    <xf numFmtId="166" fontId="8" fillId="0" borderId="0" xfId="0" applyNumberFormat="1" applyFont="1" applyFill="1"/>
    <xf numFmtId="165" fontId="8" fillId="0" borderId="123" xfId="40962" applyNumberFormat="1" applyFont="1" applyBorder="1"/>
    <xf numFmtId="165" fontId="8" fillId="0" borderId="0" xfId="40962" applyNumberFormat="1" applyFont="1" applyBorder="1"/>
    <xf numFmtId="166" fontId="8" fillId="110" borderId="14" xfId="2" applyNumberFormat="1" applyFont="1" applyFill="1" applyBorder="1"/>
    <xf numFmtId="166" fontId="8" fillId="110" borderId="84" xfId="2" applyNumberFormat="1" applyFont="1" applyFill="1" applyBorder="1"/>
    <xf numFmtId="0" fontId="222" fillId="0" borderId="0" xfId="0" applyFont="1" applyFill="1" applyAlignment="1" applyProtection="1"/>
    <xf numFmtId="0" fontId="222" fillId="0" borderId="0" xfId="0" applyFont="1" applyFill="1" applyAlignment="1" applyProtection="1">
      <alignment horizontal="center"/>
    </xf>
    <xf numFmtId="0" fontId="8" fillId="0" borderId="0" xfId="0" applyFont="1" applyFill="1" applyAlignment="1" applyProtection="1">
      <alignment horizontal="center"/>
    </xf>
    <xf numFmtId="0" fontId="226" fillId="0" borderId="0" xfId="0" applyFont="1" applyFill="1" applyAlignment="1" applyProtection="1">
      <alignment horizontal="center" vertical="center" wrapText="1"/>
    </xf>
    <xf numFmtId="0" fontId="222" fillId="0" borderId="0" xfId="0" applyFont="1" applyFill="1" applyAlignment="1" applyProtection="1">
      <alignment horizontal="center"/>
    </xf>
    <xf numFmtId="0" fontId="221" fillId="0" borderId="0" xfId="0" applyFont="1" applyFill="1" applyBorder="1" applyAlignment="1">
      <alignment horizontal="right" indent="1"/>
    </xf>
    <xf numFmtId="0" fontId="221" fillId="0" borderId="14" xfId="0" applyFont="1" applyFill="1" applyBorder="1" applyAlignment="1">
      <alignment horizontal="right" indent="1"/>
    </xf>
    <xf numFmtId="0" fontId="8" fillId="0" borderId="0" xfId="0" applyFont="1" applyFill="1" applyBorder="1" applyAlignment="1">
      <alignment horizontal="right" indent="1"/>
    </xf>
    <xf numFmtId="0" fontId="8" fillId="0" borderId="14" xfId="0" applyFont="1" applyFill="1" applyBorder="1" applyAlignment="1">
      <alignment horizontal="right" indent="1"/>
    </xf>
    <xf numFmtId="0" fontId="221" fillId="0" borderId="0" xfId="0" applyFont="1" applyFill="1" applyBorder="1" applyAlignment="1" applyProtection="1">
      <alignment horizontal="right" indent="1"/>
    </xf>
    <xf numFmtId="0" fontId="221" fillId="0" borderId="14" xfId="0" applyFont="1" applyFill="1" applyBorder="1" applyAlignment="1" applyProtection="1">
      <alignment horizontal="right" indent="1"/>
    </xf>
    <xf numFmtId="0" fontId="222" fillId="0" borderId="0" xfId="0" applyFont="1" applyFill="1" applyAlignment="1" applyProtection="1">
      <alignment horizontal="center" vertical="center"/>
    </xf>
    <xf numFmtId="0" fontId="8" fillId="0" borderId="82" xfId="0" applyFont="1" applyFill="1" applyBorder="1" applyAlignment="1">
      <alignment horizontal="center"/>
    </xf>
    <xf numFmtId="0" fontId="8" fillId="0" borderId="126" xfId="0" applyFont="1" applyFill="1" applyBorder="1" applyAlignment="1">
      <alignment horizontal="left" wrapText="1"/>
    </xf>
    <xf numFmtId="0" fontId="8" fillId="0" borderId="78" xfId="0" applyFont="1" applyFill="1" applyBorder="1" applyAlignment="1">
      <alignment horizontal="left" wrapText="1"/>
    </xf>
    <xf numFmtId="0" fontId="225" fillId="0" borderId="0" xfId="0" applyFont="1" applyAlignment="1" applyProtection="1">
      <alignment horizontal="center"/>
    </xf>
    <xf numFmtId="0" fontId="222" fillId="0" borderId="0" xfId="0" applyFont="1" applyAlignment="1">
      <alignment horizontal="center"/>
    </xf>
    <xf numFmtId="0" fontId="222" fillId="0" borderId="146" xfId="0" applyFont="1" applyBorder="1" applyAlignment="1">
      <alignment horizontal="center"/>
    </xf>
    <xf numFmtId="0" fontId="222" fillId="0" borderId="28" xfId="0" applyFont="1" applyBorder="1" applyAlignment="1">
      <alignment horizontal="center"/>
    </xf>
    <xf numFmtId="0" fontId="222" fillId="0" borderId="147" xfId="0" applyFont="1" applyBorder="1" applyAlignment="1">
      <alignment horizontal="center"/>
    </xf>
    <xf numFmtId="0" fontId="8" fillId="0" borderId="0" xfId="0" applyFont="1" applyFill="1" applyAlignment="1" applyProtection="1">
      <alignment horizontal="center"/>
    </xf>
    <xf numFmtId="0" fontId="8" fillId="0" borderId="0" xfId="0" applyFont="1" applyBorder="1" applyAlignment="1">
      <alignment horizontal="left" vertical="top" wrapText="1"/>
    </xf>
    <xf numFmtId="0" fontId="8" fillId="0" borderId="0" xfId="42478" applyFont="1" applyBorder="1" applyAlignment="1">
      <alignment horizontal="left" vertical="top" wrapText="1"/>
    </xf>
    <xf numFmtId="0" fontId="8" fillId="0" borderId="0" xfId="10" applyFont="1" applyBorder="1" applyAlignment="1">
      <alignment horizontal="left" vertical="top" wrapText="1"/>
    </xf>
    <xf numFmtId="0" fontId="5" fillId="0" borderId="0" xfId="0" applyFont="1" applyBorder="1" applyAlignment="1">
      <alignment horizontal="left" vertical="top" wrapText="1"/>
    </xf>
    <xf numFmtId="0" fontId="5" fillId="0" borderId="0" xfId="0" applyFont="1" applyAlignment="1">
      <alignment horizontal="left" vertical="top" wrapText="1" readingOrder="1"/>
    </xf>
    <xf numFmtId="0" fontId="8" fillId="0" borderId="0" xfId="911" applyFont="1" applyBorder="1" applyAlignment="1">
      <alignment horizontal="left" vertical="top" wrapText="1"/>
    </xf>
    <xf numFmtId="0" fontId="223" fillId="0" borderId="0" xfId="0" applyFont="1" applyAlignment="1">
      <alignment horizontal="left" vertical="top" wrapText="1"/>
    </xf>
    <xf numFmtId="0" fontId="8" fillId="0" borderId="0" xfId="0" applyFont="1" applyAlignment="1">
      <alignment horizontal="left" vertical="top" wrapText="1" readingOrder="1"/>
    </xf>
    <xf numFmtId="0" fontId="8" fillId="0" borderId="0" xfId="0" applyFont="1" applyFill="1" applyBorder="1" applyAlignment="1" applyProtection="1">
      <alignment horizontal="left" vertical="top" wrapText="1"/>
      <protection locked="0"/>
    </xf>
    <xf numFmtId="0" fontId="240" fillId="0" borderId="0" xfId="0" applyFont="1" applyAlignment="1">
      <alignment horizontal="left" vertical="top" wrapText="1"/>
    </xf>
    <xf numFmtId="0" fontId="8" fillId="0" borderId="0" xfId="0" applyFont="1" applyAlignment="1">
      <alignment horizontal="left" vertical="top" wrapText="1"/>
    </xf>
    <xf numFmtId="0" fontId="229" fillId="0" borderId="0" xfId="39353" applyFont="1" applyFill="1" applyBorder="1" applyAlignment="1">
      <alignment horizontal="left" vertical="top" wrapText="1"/>
    </xf>
    <xf numFmtId="0" fontId="8" fillId="0" borderId="0" xfId="39353" applyFont="1" applyFill="1" applyBorder="1" applyAlignment="1">
      <alignment horizontal="left" vertical="top" wrapText="1"/>
    </xf>
    <xf numFmtId="0" fontId="239" fillId="0" borderId="0" xfId="0" applyFont="1" applyAlignment="1">
      <alignment horizontal="left" vertical="top" wrapText="1"/>
    </xf>
    <xf numFmtId="0" fontId="8" fillId="0" borderId="0" xfId="15196" applyFont="1" applyBorder="1" applyAlignment="1">
      <alignment horizontal="left" vertical="top" wrapText="1"/>
    </xf>
    <xf numFmtId="0" fontId="223" fillId="0" borderId="0" xfId="11" applyFont="1" applyAlignment="1">
      <alignment horizontal="left" vertical="top" wrapText="1"/>
    </xf>
    <xf numFmtId="0" fontId="8" fillId="0" borderId="0" xfId="8" applyFont="1" applyBorder="1" applyAlignment="1">
      <alignment horizontal="left" vertical="top" wrapText="1"/>
    </xf>
    <xf numFmtId="0" fontId="8" fillId="0" borderId="0" xfId="0" applyFont="1" applyBorder="1" applyAlignment="1" applyProtection="1">
      <alignment horizontal="left" vertical="top" wrapText="1"/>
      <protection locked="0"/>
    </xf>
    <xf numFmtId="0" fontId="239" fillId="0" borderId="0" xfId="0" applyFont="1" applyAlignment="1">
      <alignment horizontal="left" vertical="top" wrapText="1" readingOrder="1"/>
    </xf>
    <xf numFmtId="0" fontId="241" fillId="0" borderId="0" xfId="0" applyFont="1" applyAlignment="1">
      <alignment horizontal="left" vertical="top" wrapText="1" readingOrder="1"/>
    </xf>
    <xf numFmtId="0" fontId="8" fillId="0" borderId="0" xfId="0" applyFont="1" applyBorder="1" applyAlignment="1" applyProtection="1">
      <alignment horizontal="left" vertical="top" wrapText="1"/>
    </xf>
    <xf numFmtId="0" fontId="8" fillId="0" borderId="0" xfId="4" applyFont="1" applyBorder="1" applyAlignment="1">
      <alignment horizontal="left" vertical="top" wrapText="1"/>
    </xf>
    <xf numFmtId="0" fontId="238" fillId="0" borderId="0" xfId="0" applyFont="1" applyAlignment="1">
      <alignment horizontal="left" vertical="top" wrapText="1" readingOrder="1"/>
    </xf>
    <xf numFmtId="0" fontId="8" fillId="0" borderId="0" xfId="1290" applyFont="1" applyBorder="1" applyAlignment="1">
      <alignment horizontal="left" vertical="top" wrapText="1"/>
    </xf>
    <xf numFmtId="164" fontId="8" fillId="0" borderId="5" xfId="2" applyNumberFormat="1" applyFont="1" applyFill="1" applyBorder="1" applyProtection="1"/>
    <xf numFmtId="164" fontId="8" fillId="0" borderId="82" xfId="2" applyNumberFormat="1" applyFont="1" applyFill="1" applyBorder="1" applyProtection="1"/>
    <xf numFmtId="164" fontId="8" fillId="0" borderId="85" xfId="2" applyNumberFormat="1" applyFont="1" applyFill="1" applyBorder="1" applyProtection="1"/>
  </cellXfs>
  <cellStyles count="42992">
    <cellStyle name="_x0013_" xfId="11940"/>
    <cellStyle name="_09GRC Gas Transport For Review" xfId="11941"/>
    <cellStyle name="_4.06E Pass Throughs" xfId="11942"/>
    <cellStyle name="_4.06E Pass Throughs_04 07E Wild Horse Wind Expansion (C) (2)" xfId="11943"/>
    <cellStyle name="_4.06E Pass Throughs_Book9" xfId="11944"/>
    <cellStyle name="_4.13E Montana Energy Tax" xfId="11945"/>
    <cellStyle name="_4.13E Montana Energy Tax_04 07E Wild Horse Wind Expansion (C) (2)" xfId="11946"/>
    <cellStyle name="_4.13E Montana Energy Tax_Book9" xfId="11947"/>
    <cellStyle name="_AURORA WIP" xfId="11948"/>
    <cellStyle name="_Book1" xfId="11949"/>
    <cellStyle name="_Book1 (2)" xfId="11950"/>
    <cellStyle name="_Book1 (2)_04 07E Wild Horse Wind Expansion (C) (2)" xfId="11951"/>
    <cellStyle name="_Book1 (2)_Book9" xfId="11952"/>
    <cellStyle name="_Book1_Book9" xfId="11953"/>
    <cellStyle name="_Book2" xfId="11954"/>
    <cellStyle name="_Book2_04 07E Wild Horse Wind Expansion (C) (2)" xfId="11955"/>
    <cellStyle name="_Book2_Book9" xfId="11956"/>
    <cellStyle name="_Book3" xfId="11957"/>
    <cellStyle name="_Book5" xfId="11958"/>
    <cellStyle name="_Chelan Debt Forecast 12.19.05" xfId="11959"/>
    <cellStyle name="_Chelan Debt Forecast 12.19.05_Book9" xfId="11960"/>
    <cellStyle name="_Costs not in AURORA 06GRC" xfId="11961"/>
    <cellStyle name="_Costs not in AURORA 06GRC_04 07E Wild Horse Wind Expansion (C) (2)" xfId="11962"/>
    <cellStyle name="_Costs not in AURORA 06GRC_Book9" xfId="11963"/>
    <cellStyle name="_Costs not in AURORA 2006GRC 6.15.06" xfId="11964"/>
    <cellStyle name="_Costs not in AURORA 2006GRC 6.15.06_04 07E Wild Horse Wind Expansion (C) (2)" xfId="11965"/>
    <cellStyle name="_Costs not in AURORA 2006GRC 6.15.06_Book9" xfId="11966"/>
    <cellStyle name="_Costs not in AURORA 2007 Rate Case" xfId="11967"/>
    <cellStyle name="_Costs not in AURORA 2007 Rate Case_Book9" xfId="11968"/>
    <cellStyle name="_Costs not in KWI3000 '06Budget" xfId="11969"/>
    <cellStyle name="_Costs not in KWI3000 '06Budget_Book9" xfId="11970"/>
    <cellStyle name="_DEM-WP (C) Power Cost 2006GRC Order" xfId="11971"/>
    <cellStyle name="_DEM-WP (C) Power Cost 2006GRC Order_04 07E Wild Horse Wind Expansion (C) (2)" xfId="11972"/>
    <cellStyle name="_DEM-WP (C) Power Cost 2006GRC Order_Book9" xfId="11973"/>
    <cellStyle name="_DEM-WP Revised (HC) Wild Horse 2006GRC" xfId="11974"/>
    <cellStyle name="_DEM-WP(C) Costs not in AURORA 2006GRC" xfId="11975"/>
    <cellStyle name="_DEM-WP(C) Costs not in AURORA 2006GRC_Book9" xfId="11976"/>
    <cellStyle name="_DEM-WP(C) Costs not in AURORA 2007GRC" xfId="11977"/>
    <cellStyle name="_DEM-WP(C) Costs not in AURORA 2007PCORC-5.07Update" xfId="11978"/>
    <cellStyle name="_DEM-WP(C) Sumas Proforma 11.5.07" xfId="11979"/>
    <cellStyle name="_DEM-WP(C) Westside Hydro Data_051007" xfId="11980"/>
    <cellStyle name="_Fixed Gas Transport 1 19 09" xfId="11981"/>
    <cellStyle name="_Fuel Prices 4-14" xfId="11982"/>
    <cellStyle name="_Fuel Prices 4-14_04 07E Wild Horse Wind Expansion (C) (2)" xfId="11983"/>
    <cellStyle name="_Fuel Prices 4-14_Book9" xfId="11984"/>
    <cellStyle name="_Gas Transportation Charges_2009GRC_120308" xfId="11985"/>
    <cellStyle name="_Monthly retail revenue oct 10-16" xfId="20262"/>
    <cellStyle name="_Monthly retail revenue oct 10-16 2" xfId="20261"/>
    <cellStyle name="_Power Cost Value Copy 11.30.05 gas 1.09.06 AURORA at 1.10.06" xfId="11986"/>
    <cellStyle name="_Power Cost Value Copy 11.30.05 gas 1.09.06 AURORA at 1.10.06_04 07E Wild Horse Wind Expansion (C) (2)" xfId="11987"/>
    <cellStyle name="_Power Cost Value Copy 11.30.05 gas 1.09.06 AURORA at 1.10.06_Book9" xfId="11988"/>
    <cellStyle name="_Recon to Darrin's 5.11.05 proforma" xfId="11989"/>
    <cellStyle name="_Recon to Darrin's 5.11.05 proforma_Book9" xfId="11990"/>
    <cellStyle name="_Sumas Proforma - 11-09-07" xfId="11991"/>
    <cellStyle name="_Sumas Property Taxes v1" xfId="11992"/>
    <cellStyle name="_Tenaska Comparison" xfId="11993"/>
    <cellStyle name="_Tenaska Comparison_Book9" xfId="11994"/>
    <cellStyle name="_Value Copy 11 30 05 gas 12 09 05 AURORA at 12 14 05" xfId="11995"/>
    <cellStyle name="_Value Copy 11 30 05 gas 12 09 05 AURORA at 12 14 05_04 07E Wild Horse Wind Expansion (C) (2)" xfId="11996"/>
    <cellStyle name="_Value Copy 11 30 05 gas 12 09 05 AURORA at 12 14 05_Book9" xfId="11997"/>
    <cellStyle name="_VC 6.15.06 update on 06GRC power costs.xls Chart 1" xfId="11998"/>
    <cellStyle name="_VC 6.15.06 update on 06GRC power costs.xls Chart 1_04 07E Wild Horse Wind Expansion (C) (2)" xfId="11999"/>
    <cellStyle name="_VC 6.15.06 update on 06GRC power costs.xls Chart 1_Book9" xfId="12000"/>
    <cellStyle name="_VC 6.15.06 update on 06GRC power costs.xls Chart 2" xfId="12001"/>
    <cellStyle name="_VC 6.15.06 update on 06GRC power costs.xls Chart 2_04 07E Wild Horse Wind Expansion (C) (2)" xfId="12002"/>
    <cellStyle name="_VC 6.15.06 update on 06GRC power costs.xls Chart 2_Book9" xfId="12003"/>
    <cellStyle name="_VC 6.15.06 update on 06GRC power costs.xls Chart 3" xfId="12004"/>
    <cellStyle name="_VC 6.15.06 update on 06GRC power costs.xls Chart 3_04 07E Wild Horse Wind Expansion (C) (2)" xfId="12005"/>
    <cellStyle name="_VC 6.15.06 update on 06GRC power costs.xls Chart 3_Book9" xfId="12006"/>
    <cellStyle name="0,0_x000d__x000a_NA_x000d__x000a_" xfId="12007"/>
    <cellStyle name="20% - Accent1 10" xfId="7560"/>
    <cellStyle name="20% - Accent1 10 2" xfId="20259"/>
    <cellStyle name="20% - Accent1 10 3" xfId="20258"/>
    <cellStyle name="20% - Accent1 10 4" xfId="20260"/>
    <cellStyle name="20% - Accent1 100" xfId="20257"/>
    <cellStyle name="20% - Accent1 100 2" xfId="20256"/>
    <cellStyle name="20% - Accent1 100 3" xfId="20255"/>
    <cellStyle name="20% - Accent1 101" xfId="20254"/>
    <cellStyle name="20% - Accent1 101 2" xfId="20253"/>
    <cellStyle name="20% - Accent1 101 3" xfId="20252"/>
    <cellStyle name="20% - Accent1 102" xfId="20251"/>
    <cellStyle name="20% - Accent1 102 2" xfId="20250"/>
    <cellStyle name="20% - Accent1 102 3" xfId="20249"/>
    <cellStyle name="20% - Accent1 103" xfId="20248"/>
    <cellStyle name="20% - Accent1 103 2" xfId="20246"/>
    <cellStyle name="20% - Accent1 103 3" xfId="20244"/>
    <cellStyle name="20% - Accent1 104" xfId="20243"/>
    <cellStyle name="20% - Accent1 104 2" xfId="20242"/>
    <cellStyle name="20% - Accent1 104 3" xfId="20241"/>
    <cellStyle name="20% - Accent1 105" xfId="20240"/>
    <cellStyle name="20% - Accent1 105 2" xfId="20239"/>
    <cellStyle name="20% - Accent1 105 3" xfId="20238"/>
    <cellStyle name="20% - Accent1 106" xfId="20237"/>
    <cellStyle name="20% - Accent1 106 2" xfId="20236"/>
    <cellStyle name="20% - Accent1 106 3" xfId="20235"/>
    <cellStyle name="20% - Accent1 107" xfId="20234"/>
    <cellStyle name="20% - Accent1 107 2" xfId="20233"/>
    <cellStyle name="20% - Accent1 107 3" xfId="20232"/>
    <cellStyle name="20% - Accent1 108" xfId="20231"/>
    <cellStyle name="20% - Accent1 108 2" xfId="20230"/>
    <cellStyle name="20% - Accent1 108 3" xfId="20229"/>
    <cellStyle name="20% - Accent1 109" xfId="20228"/>
    <cellStyle name="20% - Accent1 109 2" xfId="20227"/>
    <cellStyle name="20% - Accent1 109 3" xfId="20226"/>
    <cellStyle name="20% - Accent1 11" xfId="7376"/>
    <cellStyle name="20% - Accent1 11 2" xfId="20223"/>
    <cellStyle name="20% - Accent1 11 3" xfId="20222"/>
    <cellStyle name="20% - Accent1 11 4" xfId="20224"/>
    <cellStyle name="20% - Accent1 110" xfId="20221"/>
    <cellStyle name="20% - Accent1 110 2" xfId="20220"/>
    <cellStyle name="20% - Accent1 110 3" xfId="20219"/>
    <cellStyle name="20% - Accent1 111" xfId="20218"/>
    <cellStyle name="20% - Accent1 111 2" xfId="20217"/>
    <cellStyle name="20% - Accent1 111 3" xfId="20216"/>
    <cellStyle name="20% - Accent1 112" xfId="20215"/>
    <cellStyle name="20% - Accent1 112 2" xfId="20214"/>
    <cellStyle name="20% - Accent1 112 3" xfId="20213"/>
    <cellStyle name="20% - Accent1 113" xfId="20212"/>
    <cellStyle name="20% - Accent1 113 2" xfId="20211"/>
    <cellStyle name="20% - Accent1 113 3" xfId="20210"/>
    <cellStyle name="20% - Accent1 114" xfId="20209"/>
    <cellStyle name="20% - Accent1 114 2" xfId="20208"/>
    <cellStyle name="20% - Accent1 114 3" xfId="20207"/>
    <cellStyle name="20% - Accent1 115" xfId="20206"/>
    <cellStyle name="20% - Accent1 115 2" xfId="20205"/>
    <cellStyle name="20% - Accent1 115 3" xfId="20204"/>
    <cellStyle name="20% - Accent1 116" xfId="20203"/>
    <cellStyle name="20% - Accent1 116 2" xfId="20202"/>
    <cellStyle name="20% - Accent1 116 3" xfId="20201"/>
    <cellStyle name="20% - Accent1 117" xfId="20200"/>
    <cellStyle name="20% - Accent1 117 2" xfId="20199"/>
    <cellStyle name="20% - Accent1 117 3" xfId="20198"/>
    <cellStyle name="20% - Accent1 118" xfId="20197"/>
    <cellStyle name="20% - Accent1 118 2" xfId="20196"/>
    <cellStyle name="20% - Accent1 118 3" xfId="20195"/>
    <cellStyle name="20% - Accent1 119" xfId="20194"/>
    <cellStyle name="20% - Accent1 119 2" xfId="20193"/>
    <cellStyle name="20% - Accent1 119 3" xfId="20192"/>
    <cellStyle name="20% - Accent1 12" xfId="7832"/>
    <cellStyle name="20% - Accent1 12 2" xfId="20190"/>
    <cellStyle name="20% - Accent1 12 3" xfId="20189"/>
    <cellStyle name="20% - Accent1 12 4" xfId="20191"/>
    <cellStyle name="20% - Accent1 120" xfId="20188"/>
    <cellStyle name="20% - Accent1 120 2" xfId="20187"/>
    <cellStyle name="20% - Accent1 120 3" xfId="20186"/>
    <cellStyle name="20% - Accent1 121" xfId="20185"/>
    <cellStyle name="20% - Accent1 121 2" xfId="20184"/>
    <cellStyle name="20% - Accent1 121 3" xfId="20183"/>
    <cellStyle name="20% - Accent1 122" xfId="20182"/>
    <cellStyle name="20% - Accent1 122 2" xfId="20181"/>
    <cellStyle name="20% - Accent1 122 3" xfId="20180"/>
    <cellStyle name="20% - Accent1 123" xfId="20179"/>
    <cellStyle name="20% - Accent1 123 2" xfId="20178"/>
    <cellStyle name="20% - Accent1 123 3" xfId="20177"/>
    <cellStyle name="20% - Accent1 124" xfId="20176"/>
    <cellStyle name="20% - Accent1 124 2" xfId="20175"/>
    <cellStyle name="20% - Accent1 124 3" xfId="20174"/>
    <cellStyle name="20% - Accent1 125" xfId="20173"/>
    <cellStyle name="20% - Accent1 125 2" xfId="20172"/>
    <cellStyle name="20% - Accent1 125 3" xfId="20171"/>
    <cellStyle name="20% - Accent1 126" xfId="20170"/>
    <cellStyle name="20% - Accent1 126 2" xfId="20169"/>
    <cellStyle name="20% - Accent1 126 3" xfId="20168"/>
    <cellStyle name="20% - Accent1 127" xfId="20167"/>
    <cellStyle name="20% - Accent1 127 2" xfId="20165"/>
    <cellStyle name="20% - Accent1 127 3" xfId="20163"/>
    <cellStyle name="20% - Accent1 128" xfId="20162"/>
    <cellStyle name="20% - Accent1 128 2" xfId="20161"/>
    <cellStyle name="20% - Accent1 128 3" xfId="20160"/>
    <cellStyle name="20% - Accent1 129" xfId="20159"/>
    <cellStyle name="20% - Accent1 129 2" xfId="20158"/>
    <cellStyle name="20% - Accent1 129 3" xfId="20156"/>
    <cellStyle name="20% - Accent1 13" xfId="7541"/>
    <cellStyle name="20% - Accent1 13 2" xfId="20153"/>
    <cellStyle name="20% - Accent1 13 3" xfId="20152"/>
    <cellStyle name="20% - Accent1 13 4" xfId="20154"/>
    <cellStyle name="20% - Accent1 130" xfId="20151"/>
    <cellStyle name="20% - Accent1 130 2" xfId="20150"/>
    <cellStyle name="20% - Accent1 130 3" xfId="20149"/>
    <cellStyle name="20% - Accent1 131" xfId="20148"/>
    <cellStyle name="20% - Accent1 131 2" xfId="20147"/>
    <cellStyle name="20% - Accent1 131 3" xfId="20146"/>
    <cellStyle name="20% - Accent1 132" xfId="20145"/>
    <cellStyle name="20% - Accent1 132 2" xfId="20144"/>
    <cellStyle name="20% - Accent1 132 3" xfId="20143"/>
    <cellStyle name="20% - Accent1 133" xfId="20142"/>
    <cellStyle name="20% - Accent1 133 2" xfId="20140"/>
    <cellStyle name="20% - Accent1 133 3" xfId="20139"/>
    <cellStyle name="20% - Accent1 134" xfId="20138"/>
    <cellStyle name="20% - Accent1 134 2" xfId="20137"/>
    <cellStyle name="20% - Accent1 134 3" xfId="20136"/>
    <cellStyle name="20% - Accent1 135" xfId="20135"/>
    <cellStyle name="20% - Accent1 135 2" xfId="20134"/>
    <cellStyle name="20% - Accent1 135 3" xfId="20133"/>
    <cellStyle name="20% - Accent1 136" xfId="20132"/>
    <cellStyle name="20% - Accent1 136 2" xfId="20131"/>
    <cellStyle name="20% - Accent1 136 3" xfId="20130"/>
    <cellStyle name="20% - Accent1 137" xfId="20129"/>
    <cellStyle name="20% - Accent1 137 2" xfId="20128"/>
    <cellStyle name="20% - Accent1 137 3" xfId="20127"/>
    <cellStyle name="20% - Accent1 138" xfId="20126"/>
    <cellStyle name="20% - Accent1 138 2" xfId="20125"/>
    <cellStyle name="20% - Accent1 138 3" xfId="20124"/>
    <cellStyle name="20% - Accent1 139" xfId="20123"/>
    <cellStyle name="20% - Accent1 139 2" xfId="20121"/>
    <cellStyle name="20% - Accent1 139 3" xfId="20120"/>
    <cellStyle name="20% - Accent1 14" xfId="20119"/>
    <cellStyle name="20% - Accent1 14 2" xfId="20118"/>
    <cellStyle name="20% - Accent1 14 3" xfId="20117"/>
    <cellStyle name="20% - Accent1 140" xfId="20116"/>
    <cellStyle name="20% - Accent1 140 2" xfId="20115"/>
    <cellStyle name="20% - Accent1 140 3" xfId="20114"/>
    <cellStyle name="20% - Accent1 141" xfId="20113"/>
    <cellStyle name="20% - Accent1 141 2" xfId="20272"/>
    <cellStyle name="20% - Accent1 141 3" xfId="20112"/>
    <cellStyle name="20% - Accent1 142" xfId="20110"/>
    <cellStyle name="20% - Accent1 142 2" xfId="20109"/>
    <cellStyle name="20% - Accent1 142 3" xfId="20108"/>
    <cellStyle name="20% - Accent1 143" xfId="20107"/>
    <cellStyle name="20% - Accent1 143 2" xfId="20106"/>
    <cellStyle name="20% - Accent1 143 3" xfId="20105"/>
    <cellStyle name="20% - Accent1 144" xfId="20104"/>
    <cellStyle name="20% - Accent1 144 2" xfId="20102"/>
    <cellStyle name="20% - Accent1 144 3" xfId="20101"/>
    <cellStyle name="20% - Accent1 145" xfId="20100"/>
    <cellStyle name="20% - Accent1 145 2" xfId="20099"/>
    <cellStyle name="20% - Accent1 145 3" xfId="20098"/>
    <cellStyle name="20% - Accent1 146" xfId="20097"/>
    <cellStyle name="20% - Accent1 146 2" xfId="20096"/>
    <cellStyle name="20% - Accent1 146 3" xfId="20095"/>
    <cellStyle name="20% - Accent1 147" xfId="20094"/>
    <cellStyle name="20% - Accent1 147 2" xfId="20093"/>
    <cellStyle name="20% - Accent1 147 3" xfId="20092"/>
    <cellStyle name="20% - Accent1 148" xfId="20091"/>
    <cellStyle name="20% - Accent1 148 2" xfId="20090"/>
    <cellStyle name="20% - Accent1 148 3" xfId="20089"/>
    <cellStyle name="20% - Accent1 149" xfId="20088"/>
    <cellStyle name="20% - Accent1 149 2" xfId="20086"/>
    <cellStyle name="20% - Accent1 149 3" xfId="20085"/>
    <cellStyle name="20% - Accent1 15" xfId="20084"/>
    <cellStyle name="20% - Accent1 15 2" xfId="20083"/>
    <cellStyle name="20% - Accent1 15 3" xfId="20082"/>
    <cellStyle name="20% - Accent1 150" xfId="20081"/>
    <cellStyle name="20% - Accent1 150 2" xfId="20080"/>
    <cellStyle name="20% - Accent1 150 3" xfId="20079"/>
    <cellStyle name="20% - Accent1 151" xfId="20078"/>
    <cellStyle name="20% - Accent1 151 2" xfId="20077"/>
    <cellStyle name="20% - Accent1 151 3" xfId="16026"/>
    <cellStyle name="20% - Accent1 152" xfId="20076"/>
    <cellStyle name="20% - Accent1 152 2" xfId="20075"/>
    <cellStyle name="20% - Accent1 152 3" xfId="20074"/>
    <cellStyle name="20% - Accent1 153" xfId="20073"/>
    <cellStyle name="20% - Accent1 153 2" xfId="20072"/>
    <cellStyle name="20% - Accent1 153 3" xfId="20071"/>
    <cellStyle name="20% - Accent1 154" xfId="20070"/>
    <cellStyle name="20% - Accent1 154 2" xfId="20069"/>
    <cellStyle name="20% - Accent1 154 3" xfId="20068"/>
    <cellStyle name="20% - Accent1 155" xfId="20067"/>
    <cellStyle name="20% - Accent1 155 2" xfId="20066"/>
    <cellStyle name="20% - Accent1 155 3" xfId="20065"/>
    <cellStyle name="20% - Accent1 156" xfId="20064"/>
    <cellStyle name="20% - Accent1 156 2" xfId="20063"/>
    <cellStyle name="20% - Accent1 156 3" xfId="20062"/>
    <cellStyle name="20% - Accent1 157" xfId="20061"/>
    <cellStyle name="20% - Accent1 157 2" xfId="20060"/>
    <cellStyle name="20% - Accent1 157 3" xfId="20059"/>
    <cellStyle name="20% - Accent1 158" xfId="20058"/>
    <cellStyle name="20% - Accent1 158 2" xfId="20057"/>
    <cellStyle name="20% - Accent1 158 3" xfId="20056"/>
    <cellStyle name="20% - Accent1 159" xfId="20055"/>
    <cellStyle name="20% - Accent1 159 2" xfId="20054"/>
    <cellStyle name="20% - Accent1 159 3" xfId="20053"/>
    <cellStyle name="20% - Accent1 16" xfId="20052"/>
    <cellStyle name="20% - Accent1 16 2" xfId="20051"/>
    <cellStyle name="20% - Accent1 16 3" xfId="20050"/>
    <cellStyle name="20% - Accent1 160" xfId="20049"/>
    <cellStyle name="20% - Accent1 160 2" xfId="20048"/>
    <cellStyle name="20% - Accent1 160 3" xfId="20047"/>
    <cellStyle name="20% - Accent1 161" xfId="20046"/>
    <cellStyle name="20% - Accent1 161 2" xfId="16023"/>
    <cellStyle name="20% - Accent1 161 3" xfId="16024"/>
    <cellStyle name="20% - Accent1 162" xfId="16025"/>
    <cellStyle name="20% - Accent1 162 2" xfId="20045"/>
    <cellStyle name="20% - Accent1 162 3" xfId="20044"/>
    <cellStyle name="20% - Accent1 163" xfId="20043"/>
    <cellStyle name="20% - Accent1 163 2" xfId="19972"/>
    <cellStyle name="20% - Accent1 163 3" xfId="19941"/>
    <cellStyle name="20% - Accent1 164" xfId="19391"/>
    <cellStyle name="20% - Accent1 164 2" xfId="19360"/>
    <cellStyle name="20% - Accent1 164 3" xfId="19329"/>
    <cellStyle name="20% - Accent1 165" xfId="19043"/>
    <cellStyle name="20% - Accent1 165 2" xfId="19012"/>
    <cellStyle name="20% - Accent1 165 3" xfId="18880"/>
    <cellStyle name="20% - Accent1 166" xfId="18748"/>
    <cellStyle name="20% - Accent1 166 2" xfId="18717"/>
    <cellStyle name="20% - Accent1 166 3" xfId="18136"/>
    <cellStyle name="20% - Accent1 167" xfId="18105"/>
    <cellStyle name="20% - Accent1 167 2" xfId="18104"/>
    <cellStyle name="20% - Accent1 167 3" xfId="18103"/>
    <cellStyle name="20% - Accent1 168" xfId="18102"/>
    <cellStyle name="20% - Accent1 168 2" xfId="18101"/>
    <cellStyle name="20% - Accent1 168 3" xfId="18100"/>
    <cellStyle name="20% - Accent1 169" xfId="18099"/>
    <cellStyle name="20% - Accent1 169 2" xfId="18098"/>
    <cellStyle name="20% - Accent1 169 3" xfId="18097"/>
    <cellStyle name="20% - Accent1 17" xfId="18096"/>
    <cellStyle name="20% - Accent1 17 2" xfId="24186"/>
    <cellStyle name="20% - Accent1 17 3" xfId="18095"/>
    <cellStyle name="20% - Accent1 170" xfId="18094"/>
    <cellStyle name="20% - Accent1 170 2" xfId="18093"/>
    <cellStyle name="20% - Accent1 170 3" xfId="18092"/>
    <cellStyle name="20% - Accent1 171" xfId="18091"/>
    <cellStyle name="20% - Accent1 171 2" xfId="18090"/>
    <cellStyle name="20% - Accent1 171 3" xfId="18089"/>
    <cellStyle name="20% - Accent1 172" xfId="18088"/>
    <cellStyle name="20% - Accent1 172 2" xfId="18087"/>
    <cellStyle name="20% - Accent1 172 3" xfId="18082"/>
    <cellStyle name="20% - Accent1 173" xfId="18063"/>
    <cellStyle name="20% - Accent1 173 2" xfId="18062"/>
    <cellStyle name="20% - Accent1 173 3" xfId="18061"/>
    <cellStyle name="20% - Accent1 174" xfId="18060"/>
    <cellStyle name="20% - Accent1 174 2" xfId="18059"/>
    <cellStyle name="20% - Accent1 174 3" xfId="18058"/>
    <cellStyle name="20% - Accent1 175" xfId="18057"/>
    <cellStyle name="20% - Accent1 175 2" xfId="18056"/>
    <cellStyle name="20% - Accent1 175 3" xfId="18055"/>
    <cellStyle name="20% - Accent1 176" xfId="18054"/>
    <cellStyle name="20% - Accent1 176 2" xfId="18053"/>
    <cellStyle name="20% - Accent1 176 3" xfId="18052"/>
    <cellStyle name="20% - Accent1 177" xfId="18051"/>
    <cellStyle name="20% - Accent1 177 2" xfId="18050"/>
    <cellStyle name="20% - Accent1 177 3" xfId="18049"/>
    <cellStyle name="20% - Accent1 178" xfId="18048"/>
    <cellStyle name="20% - Accent1 178 2" xfId="18047"/>
    <cellStyle name="20% - Accent1 178 3" xfId="18046"/>
    <cellStyle name="20% - Accent1 179" xfId="18045"/>
    <cellStyle name="20% - Accent1 179 2" xfId="18044"/>
    <cellStyle name="20% - Accent1 179 3" xfId="18043"/>
    <cellStyle name="20% - Accent1 18" xfId="24183"/>
    <cellStyle name="20% - Accent1 18 2" xfId="24184"/>
    <cellStyle name="20% - Accent1 18 3" xfId="24185"/>
    <cellStyle name="20% - Accent1 180" xfId="24182"/>
    <cellStyle name="20% - Accent1 180 2" xfId="18042"/>
    <cellStyle name="20% - Accent1 180 3" xfId="18041"/>
    <cellStyle name="20% - Accent1 181" xfId="18040"/>
    <cellStyle name="20% - Accent1 181 2" xfId="18039"/>
    <cellStyle name="20% - Accent1 181 3" xfId="18038"/>
    <cellStyle name="20% - Accent1 182" xfId="18037"/>
    <cellStyle name="20% - Accent1 182 2" xfId="18036"/>
    <cellStyle name="20% - Accent1 182 3" xfId="18035"/>
    <cellStyle name="20% - Accent1 183" xfId="18034"/>
    <cellStyle name="20% - Accent1 183 2" xfId="18033"/>
    <cellStyle name="20% - Accent1 183 3" xfId="18032"/>
    <cellStyle name="20% - Accent1 184" xfId="18031"/>
    <cellStyle name="20% - Accent1 184 2" xfId="18030"/>
    <cellStyle name="20% - Accent1 184 3" xfId="18029"/>
    <cellStyle name="20% - Accent1 185" xfId="18028"/>
    <cellStyle name="20% - Accent1 185 2" xfId="18027"/>
    <cellStyle name="20% - Accent1 185 3" xfId="18026"/>
    <cellStyle name="20% - Accent1 186" xfId="18025"/>
    <cellStyle name="20% - Accent1 186 2" xfId="18024"/>
    <cellStyle name="20% - Accent1 186 3" xfId="18023"/>
    <cellStyle name="20% - Accent1 187" xfId="18022"/>
    <cellStyle name="20% - Accent1 187 2" xfId="18021"/>
    <cellStyle name="20% - Accent1 187 3" xfId="18020"/>
    <cellStyle name="20% - Accent1 188" xfId="18019"/>
    <cellStyle name="20% - Accent1 188 2" xfId="18018"/>
    <cellStyle name="20% - Accent1 188 3" xfId="18017"/>
    <cellStyle name="20% - Accent1 189" xfId="18016"/>
    <cellStyle name="20% - Accent1 189 2" xfId="18015"/>
    <cellStyle name="20% - Accent1 189 3" xfId="18014"/>
    <cellStyle name="20% - Accent1 19" xfId="18013"/>
    <cellStyle name="20% - Accent1 19 2" xfId="18012"/>
    <cellStyle name="20% - Accent1 19 3" xfId="18011"/>
    <cellStyle name="20% - Accent1 190" xfId="18010"/>
    <cellStyle name="20% - Accent1 190 2" xfId="18009"/>
    <cellStyle name="20% - Accent1 190 3" xfId="18008"/>
    <cellStyle name="20% - Accent1 191" xfId="18007"/>
    <cellStyle name="20% - Accent1 191 2" xfId="18006"/>
    <cellStyle name="20% - Accent1 191 3" xfId="18005"/>
    <cellStyle name="20% - Accent1 192" xfId="18004"/>
    <cellStyle name="20% - Accent1 192 2" xfId="18003"/>
    <cellStyle name="20% - Accent1 192 3" xfId="18002"/>
    <cellStyle name="20% - Accent1 193" xfId="18001"/>
    <cellStyle name="20% - Accent1 193 2" xfId="16022"/>
    <cellStyle name="20% - Accent1 194" xfId="18000"/>
    <cellStyle name="20% - Accent1 194 2" xfId="17999"/>
    <cellStyle name="20% - Accent1 195" xfId="17998"/>
    <cellStyle name="20% - Accent1 195 2" xfId="17997"/>
    <cellStyle name="20% - Accent1 196" xfId="17996"/>
    <cellStyle name="20% - Accent1 196 2" xfId="17995"/>
    <cellStyle name="20% - Accent1 197" xfId="17994"/>
    <cellStyle name="20% - Accent1 197 2" xfId="17993"/>
    <cellStyle name="20% - Accent1 198" xfId="17992"/>
    <cellStyle name="20% - Accent1 198 2" xfId="17991"/>
    <cellStyle name="20% - Accent1 199" xfId="17990"/>
    <cellStyle name="20% - Accent1 199 2" xfId="17989"/>
    <cellStyle name="20% - Accent1 2" xfId="165"/>
    <cellStyle name="20% - Accent1 2 10" xfId="3301"/>
    <cellStyle name="20% - Accent1 2 11" xfId="3498"/>
    <cellStyle name="20% - Accent1 2 12" xfId="3954"/>
    <cellStyle name="20% - Accent1 2 13" xfId="1339"/>
    <cellStyle name="20% - Accent1 2 14" xfId="6785"/>
    <cellStyle name="20% - Accent1 2 15" xfId="7057"/>
    <cellStyle name="20% - Accent1 2 16" xfId="7789"/>
    <cellStyle name="20% - Accent1 2 17" xfId="7571"/>
    <cellStyle name="20% - Accent1 2 18" xfId="7302"/>
    <cellStyle name="20% - Accent1 2 19" xfId="7857"/>
    <cellStyle name="20% - Accent1 2 2" xfId="732"/>
    <cellStyle name="20% - Accent1 2 2 10" xfId="17988"/>
    <cellStyle name="20% - Accent1 2 2 2" xfId="2083"/>
    <cellStyle name="20% - Accent1 2 2 2 2" xfId="3034"/>
    <cellStyle name="20% - Accent1 2 2 2 2 2" xfId="4924"/>
    <cellStyle name="20% - Accent1 2 2 2 2 3" xfId="5723"/>
    <cellStyle name="20% - Accent1 2 2 2 2 4" xfId="6353"/>
    <cellStyle name="20% - Accent1 2 2 2 3" xfId="4172"/>
    <cellStyle name="20% - Accent1 2 2 2 4" xfId="3656"/>
    <cellStyle name="20% - Accent1 2 2 2 5" xfId="3580"/>
    <cellStyle name="20% - Accent1 2 2 3" xfId="2062"/>
    <cellStyle name="20% - Accent1 2 2 3 2" xfId="3030"/>
    <cellStyle name="20% - Accent1 2 2 3 2 2" xfId="4920"/>
    <cellStyle name="20% - Accent1 2 2 3 2 3" xfId="5719"/>
    <cellStyle name="20% - Accent1 2 2 3 2 4" xfId="6349"/>
    <cellStyle name="20% - Accent1 2 2 3 3" xfId="4159"/>
    <cellStyle name="20% - Accent1 2 2 3 4" xfId="4388"/>
    <cellStyle name="20% - Accent1 2 2 3 5" xfId="5286"/>
    <cellStyle name="20% - Accent1 2 2 4" xfId="2706"/>
    <cellStyle name="20% - Accent1 2 2 4 2" xfId="4652"/>
    <cellStyle name="20% - Accent1 2 2 4 3" xfId="5494"/>
    <cellStyle name="20% - Accent1 2 2 4 4" xfId="6177"/>
    <cellStyle name="20% - Accent1 2 2 5" xfId="3500"/>
    <cellStyle name="20% - Accent1 2 2 6" xfId="3840"/>
    <cellStyle name="20% - Accent1 2 2 7" xfId="4606"/>
    <cellStyle name="20% - Accent1 2 2 8" xfId="1184"/>
    <cellStyle name="20% - Accent1 2 2 9" xfId="11849"/>
    <cellStyle name="20% - Accent1 2 20" xfId="7790"/>
    <cellStyle name="20% - Accent1 2 21" xfId="7146"/>
    <cellStyle name="20% - Accent1 2 22" xfId="7830"/>
    <cellStyle name="20% - Accent1 2 23" xfId="9943"/>
    <cellStyle name="20% - Accent1 2 3" xfId="1059"/>
    <cellStyle name="20% - Accent1 2 3 2" xfId="2135"/>
    <cellStyle name="20% - Accent1 2 3 2 2" xfId="3087"/>
    <cellStyle name="20% - Accent1 2 3 2 2 2" xfId="4977"/>
    <cellStyle name="20% - Accent1 2 3 2 2 3" xfId="5776"/>
    <cellStyle name="20% - Accent1 2 3 2 2 4" xfId="6406"/>
    <cellStyle name="20% - Accent1 2 3 2 3" xfId="4225"/>
    <cellStyle name="20% - Accent1 2 3 2 4" xfId="3377"/>
    <cellStyle name="20% - Accent1 2 3 2 5" xfId="4612"/>
    <cellStyle name="20% - Accent1 2 3 3" xfId="2149"/>
    <cellStyle name="20% - Accent1 2 3 3 2" xfId="3098"/>
    <cellStyle name="20% - Accent1 2 3 3 2 2" xfId="4988"/>
    <cellStyle name="20% - Accent1 2 3 3 2 3" xfId="5787"/>
    <cellStyle name="20% - Accent1 2 3 3 2 4" xfId="6417"/>
    <cellStyle name="20% - Accent1 2 3 3 3" xfId="4238"/>
    <cellStyle name="20% - Accent1 2 3 3 4" xfId="3365"/>
    <cellStyle name="20% - Accent1 2 3 3 5" xfId="4598"/>
    <cellStyle name="20% - Accent1 2 3 4" xfId="2755"/>
    <cellStyle name="20% - Accent1 2 3 4 2" xfId="4702"/>
    <cellStyle name="20% - Accent1 2 3 4 3" xfId="5544"/>
    <cellStyle name="20% - Accent1 2 3 4 4" xfId="6227"/>
    <cellStyle name="20% - Accent1 2 3 5" xfId="3559"/>
    <cellStyle name="20% - Accent1 2 3 6" xfId="3444"/>
    <cellStyle name="20% - Accent1 2 3 7" xfId="3487"/>
    <cellStyle name="20% - Accent1 2 3 8" xfId="17987"/>
    <cellStyle name="20% - Accent1 2 4" xfId="1725"/>
    <cellStyle name="20% - Accent1 2 4 2" xfId="2191"/>
    <cellStyle name="20% - Accent1 2 4 2 2" xfId="3135"/>
    <cellStyle name="20% - Accent1 2 4 2 2 2" xfId="5025"/>
    <cellStyle name="20% - Accent1 2 4 2 2 3" xfId="5824"/>
    <cellStyle name="20% - Accent1 2 4 2 2 4" xfId="6454"/>
    <cellStyle name="20% - Accent1 2 4 2 3" xfId="4277"/>
    <cellStyle name="20% - Accent1 2 4 2 4" xfId="3306"/>
    <cellStyle name="20% - Accent1 2 4 2 5" xfId="3497"/>
    <cellStyle name="20% - Accent1 2 4 3" xfId="2430"/>
    <cellStyle name="20% - Accent1 2 4 3 2" xfId="3222"/>
    <cellStyle name="20% - Accent1 2 4 3 2 2" xfId="5112"/>
    <cellStyle name="20% - Accent1 2 4 3 2 3" xfId="5911"/>
    <cellStyle name="20% - Accent1 2 4 3 2 4" xfId="6541"/>
    <cellStyle name="20% - Accent1 2 4 3 3" xfId="4453"/>
    <cellStyle name="20% - Accent1 2 4 3 4" xfId="5331"/>
    <cellStyle name="20% - Accent1 2 4 3 5" xfId="6073"/>
    <cellStyle name="20% - Accent1 2 4 4" xfId="2757"/>
    <cellStyle name="20% - Accent1 2 4 4 2" xfId="4704"/>
    <cellStyle name="20% - Accent1 2 4 4 3" xfId="5546"/>
    <cellStyle name="20% - Accent1 2 4 4 4" xfId="6229"/>
    <cellStyle name="20% - Accent1 2 4 5" xfId="3848"/>
    <cellStyle name="20% - Accent1 2 4 6" xfId="4503"/>
    <cellStyle name="20% - Accent1 2 4 7" xfId="5378"/>
    <cellStyle name="20% - Accent1 2 5" xfId="1834"/>
    <cellStyle name="20% - Accent1 2 5 2" xfId="2265"/>
    <cellStyle name="20% - Accent1 2 5 2 2" xfId="3181"/>
    <cellStyle name="20% - Accent1 2 5 2 2 2" xfId="5071"/>
    <cellStyle name="20% - Accent1 2 5 2 2 3" xfId="5870"/>
    <cellStyle name="20% - Accent1 2 5 2 2 4" xfId="6500"/>
    <cellStyle name="20% - Accent1 2 5 2 3" xfId="4343"/>
    <cellStyle name="20% - Accent1 2 5 2 4" xfId="5246"/>
    <cellStyle name="20% - Accent1 2 5 2 5" xfId="6032"/>
    <cellStyle name="20% - Accent1 2 5 3" xfId="2501"/>
    <cellStyle name="20% - Accent1 2 5 3 2" xfId="3265"/>
    <cellStyle name="20% - Accent1 2 5 3 2 2" xfId="5155"/>
    <cellStyle name="20% - Accent1 2 5 3 2 3" xfId="5954"/>
    <cellStyle name="20% - Accent1 2 5 3 2 4" xfId="6584"/>
    <cellStyle name="20% - Accent1 2 5 3 3" xfId="4510"/>
    <cellStyle name="20% - Accent1 2 5 3 4" xfId="5384"/>
    <cellStyle name="20% - Accent1 2 5 3 5" xfId="6116"/>
    <cellStyle name="20% - Accent1 2 5 4" xfId="2828"/>
    <cellStyle name="20% - Accent1 2 5 4 2" xfId="4766"/>
    <cellStyle name="20% - Accent1 2 5 4 3" xfId="5602"/>
    <cellStyle name="20% - Accent1 2 5 4 4" xfId="6272"/>
    <cellStyle name="20% - Accent1 2 5 5" xfId="3943"/>
    <cellStyle name="20% - Accent1 2 5 6" xfId="4508"/>
    <cellStyle name="20% - Accent1 2 5 7" xfId="5382"/>
    <cellStyle name="20% - Accent1 2 6" xfId="1878"/>
    <cellStyle name="20% - Accent1 2 6 2" xfId="2303"/>
    <cellStyle name="20% - Accent1 2 6 2 2" xfId="3198"/>
    <cellStyle name="20% - Accent1 2 6 2 2 2" xfId="5088"/>
    <cellStyle name="20% - Accent1 2 6 2 2 3" xfId="5887"/>
    <cellStyle name="20% - Accent1 2 6 2 2 4" xfId="6517"/>
    <cellStyle name="20% - Accent1 2 6 2 3" xfId="4371"/>
    <cellStyle name="20% - Accent1 2 6 2 4" xfId="5269"/>
    <cellStyle name="20% - Accent1 2 6 2 5" xfId="6049"/>
    <cellStyle name="20% - Accent1 2 6 3" xfId="2537"/>
    <cellStyle name="20% - Accent1 2 6 3 2" xfId="3280"/>
    <cellStyle name="20% - Accent1 2 6 3 2 2" xfId="5170"/>
    <cellStyle name="20% - Accent1 2 6 3 2 3" xfId="5969"/>
    <cellStyle name="20% - Accent1 2 6 3 2 4" xfId="6599"/>
    <cellStyle name="20% - Accent1 2 6 3 3" xfId="4535"/>
    <cellStyle name="20% - Accent1 2 6 3 4" xfId="5404"/>
    <cellStyle name="20% - Accent1 2 6 3 5" xfId="6131"/>
    <cellStyle name="20% - Accent1 2 6 4" xfId="2864"/>
    <cellStyle name="20% - Accent1 2 6 4 2" xfId="4791"/>
    <cellStyle name="20% - Accent1 2 6 4 3" xfId="5622"/>
    <cellStyle name="20% - Accent1 2 6 4 4" xfId="6287"/>
    <cellStyle name="20% - Accent1 2 6 5" xfId="3984"/>
    <cellStyle name="20% - Accent1 2 6 6" xfId="4761"/>
    <cellStyle name="20% - Accent1 2 6 7" xfId="5598"/>
    <cellStyle name="20% - Accent1 2 7" xfId="2010"/>
    <cellStyle name="20% - Accent1 2 7 2" xfId="2989"/>
    <cellStyle name="20% - Accent1 2 7 2 2" xfId="4879"/>
    <cellStyle name="20% - Accent1 2 7 2 3" xfId="5678"/>
    <cellStyle name="20% - Accent1 2 7 2 4" xfId="6308"/>
    <cellStyle name="20% - Accent1 2 7 3" xfId="4114"/>
    <cellStyle name="20% - Accent1 2 7 4" xfId="3761"/>
    <cellStyle name="20% - Accent1 2 7 5" xfId="3408"/>
    <cellStyle name="20% - Accent1 2 8" xfId="2081"/>
    <cellStyle name="20% - Accent1 2 8 2" xfId="3032"/>
    <cellStyle name="20% - Accent1 2 8 2 2" xfId="4922"/>
    <cellStyle name="20% - Accent1 2 8 2 3" xfId="5721"/>
    <cellStyle name="20% - Accent1 2 8 2 4" xfId="6351"/>
    <cellStyle name="20% - Accent1 2 8 3" xfId="4170"/>
    <cellStyle name="20% - Accent1 2 8 4" xfId="3665"/>
    <cellStyle name="20% - Accent1 2 8 5" xfId="3806"/>
    <cellStyle name="20% - Accent1 2 9" xfId="2662"/>
    <cellStyle name="20% - Accent1 2 9 2" xfId="4618"/>
    <cellStyle name="20% - Accent1 2 9 3" xfId="5461"/>
    <cellStyle name="20% - Accent1 2 9 4" xfId="6151"/>
    <cellStyle name="20% - Accent1 20" xfId="17986"/>
    <cellStyle name="20% - Accent1 20 2" xfId="17985"/>
    <cellStyle name="20% - Accent1 20 3" xfId="17984"/>
    <cellStyle name="20% - Accent1 200" xfId="17983"/>
    <cellStyle name="20% - Accent1 200 2" xfId="17982"/>
    <cellStyle name="20% - Accent1 201" xfId="17981"/>
    <cellStyle name="20% - Accent1 201 2" xfId="17980"/>
    <cellStyle name="20% - Accent1 202" xfId="17979"/>
    <cellStyle name="20% - Accent1 202 2" xfId="17978"/>
    <cellStyle name="20% - Accent1 203" xfId="17977"/>
    <cellStyle name="20% - Accent1 203 2" xfId="17976"/>
    <cellStyle name="20% - Accent1 204" xfId="17975"/>
    <cellStyle name="20% - Accent1 204 2" xfId="17974"/>
    <cellStyle name="20% - Accent1 205" xfId="17973"/>
    <cellStyle name="20% - Accent1 205 2" xfId="17972"/>
    <cellStyle name="20% - Accent1 206" xfId="17971"/>
    <cellStyle name="20% - Accent1 206 2" xfId="17970"/>
    <cellStyle name="20% - Accent1 207" xfId="17969"/>
    <cellStyle name="20% - Accent1 207 2" xfId="17968"/>
    <cellStyle name="20% - Accent1 208" xfId="17967"/>
    <cellStyle name="20% - Accent1 208 2" xfId="17966"/>
    <cellStyle name="20% - Accent1 209" xfId="17965"/>
    <cellStyle name="20% - Accent1 209 2" xfId="17964"/>
    <cellStyle name="20% - Accent1 21" xfId="17963"/>
    <cellStyle name="20% - Accent1 21 2" xfId="17962"/>
    <cellStyle name="20% - Accent1 21 3" xfId="17961"/>
    <cellStyle name="20% - Accent1 210" xfId="17960"/>
    <cellStyle name="20% - Accent1 210 2" xfId="17959"/>
    <cellStyle name="20% - Accent1 211" xfId="17958"/>
    <cellStyle name="20% - Accent1 211 2" xfId="17957"/>
    <cellStyle name="20% - Accent1 212" xfId="17956"/>
    <cellStyle name="20% - Accent1 212 2" xfId="17955"/>
    <cellStyle name="20% - Accent1 213" xfId="17954"/>
    <cellStyle name="20% - Accent1 213 2" xfId="17953"/>
    <cellStyle name="20% - Accent1 214" xfId="17952"/>
    <cellStyle name="20% - Accent1 214 2" xfId="17951"/>
    <cellStyle name="20% - Accent1 215" xfId="17950"/>
    <cellStyle name="20% - Accent1 215 2" xfId="17949"/>
    <cellStyle name="20% - Accent1 216" xfId="17948"/>
    <cellStyle name="20% - Accent1 216 2" xfId="17947"/>
    <cellStyle name="20% - Accent1 217" xfId="17946"/>
    <cellStyle name="20% - Accent1 217 2" xfId="17945"/>
    <cellStyle name="20% - Accent1 218" xfId="17944"/>
    <cellStyle name="20% - Accent1 218 2" xfId="17943"/>
    <cellStyle name="20% - Accent1 219" xfId="17942"/>
    <cellStyle name="20% - Accent1 219 2" xfId="17941"/>
    <cellStyle name="20% - Accent1 22" xfId="17940"/>
    <cellStyle name="20% - Accent1 22 2" xfId="17939"/>
    <cellStyle name="20% - Accent1 22 3" xfId="17938"/>
    <cellStyle name="20% - Accent1 220" xfId="17937"/>
    <cellStyle name="20% - Accent1 220 2" xfId="17936"/>
    <cellStyle name="20% - Accent1 221" xfId="17935"/>
    <cellStyle name="20% - Accent1 221 2" xfId="17934"/>
    <cellStyle name="20% - Accent1 222" xfId="17933"/>
    <cellStyle name="20% - Accent1 222 2" xfId="17932"/>
    <cellStyle name="20% - Accent1 223" xfId="17931"/>
    <cellStyle name="20% - Accent1 223 2" xfId="17930"/>
    <cellStyle name="20% - Accent1 224" xfId="17929"/>
    <cellStyle name="20% - Accent1 224 2" xfId="17928"/>
    <cellStyle name="20% - Accent1 225" xfId="17927"/>
    <cellStyle name="20% - Accent1 225 2" xfId="17926"/>
    <cellStyle name="20% - Accent1 226" xfId="17925"/>
    <cellStyle name="20% - Accent1 226 2" xfId="17924"/>
    <cellStyle name="20% - Accent1 227" xfId="17923"/>
    <cellStyle name="20% - Accent1 227 2" xfId="17922"/>
    <cellStyle name="20% - Accent1 228" xfId="17921"/>
    <cellStyle name="20% - Accent1 228 2" xfId="17920"/>
    <cellStyle name="20% - Accent1 229" xfId="17919"/>
    <cellStyle name="20% - Accent1 229 2" xfId="17918"/>
    <cellStyle name="20% - Accent1 23" xfId="17917"/>
    <cellStyle name="20% - Accent1 23 2" xfId="17916"/>
    <cellStyle name="20% - Accent1 23 3" xfId="17915"/>
    <cellStyle name="20% - Accent1 230" xfId="17914"/>
    <cellStyle name="20% - Accent1 230 2" xfId="17913"/>
    <cellStyle name="20% - Accent1 231" xfId="17912"/>
    <cellStyle name="20% - Accent1 231 2" xfId="17911"/>
    <cellStyle name="20% - Accent1 232" xfId="17910"/>
    <cellStyle name="20% - Accent1 232 2" xfId="17909"/>
    <cellStyle name="20% - Accent1 233" xfId="17908"/>
    <cellStyle name="20% - Accent1 233 2" xfId="17907"/>
    <cellStyle name="20% - Accent1 234" xfId="17906"/>
    <cellStyle name="20% - Accent1 234 2" xfId="17905"/>
    <cellStyle name="20% - Accent1 235" xfId="17904"/>
    <cellStyle name="20% - Accent1 235 2" xfId="17903"/>
    <cellStyle name="20% - Accent1 236" xfId="17902"/>
    <cellStyle name="20% - Accent1 236 2" xfId="17901"/>
    <cellStyle name="20% - Accent1 237" xfId="17900"/>
    <cellStyle name="20% - Accent1 237 2" xfId="17899"/>
    <cellStyle name="20% - Accent1 238" xfId="17898"/>
    <cellStyle name="20% - Accent1 238 2" xfId="17897"/>
    <cellStyle name="20% - Accent1 239" xfId="17896"/>
    <cellStyle name="20% - Accent1 239 2" xfId="17895"/>
    <cellStyle name="20% - Accent1 24" xfId="17894"/>
    <cellStyle name="20% - Accent1 24 2" xfId="17893"/>
    <cellStyle name="20% - Accent1 24 3" xfId="17892"/>
    <cellStyle name="20% - Accent1 240" xfId="17891"/>
    <cellStyle name="20% - Accent1 240 2" xfId="17890"/>
    <cellStyle name="20% - Accent1 241" xfId="17889"/>
    <cellStyle name="20% - Accent1 241 2" xfId="17888"/>
    <cellStyle name="20% - Accent1 242" xfId="17887"/>
    <cellStyle name="20% - Accent1 242 2" xfId="17886"/>
    <cellStyle name="20% - Accent1 243" xfId="17885"/>
    <cellStyle name="20% - Accent1 243 2" xfId="17884"/>
    <cellStyle name="20% - Accent1 244" xfId="17883"/>
    <cellStyle name="20% - Accent1 244 2" xfId="17882"/>
    <cellStyle name="20% - Accent1 245" xfId="17881"/>
    <cellStyle name="20% - Accent1 245 2" xfId="17880"/>
    <cellStyle name="20% - Accent1 246" xfId="17879"/>
    <cellStyle name="20% - Accent1 246 2" xfId="17878"/>
    <cellStyle name="20% - Accent1 247" xfId="17877"/>
    <cellStyle name="20% - Accent1 247 2" xfId="17876"/>
    <cellStyle name="20% - Accent1 248" xfId="17875"/>
    <cellStyle name="20% - Accent1 248 2" xfId="17874"/>
    <cellStyle name="20% - Accent1 249" xfId="17873"/>
    <cellStyle name="20% - Accent1 249 2" xfId="17872"/>
    <cellStyle name="20% - Accent1 25" xfId="17871"/>
    <cellStyle name="20% - Accent1 25 2" xfId="17870"/>
    <cellStyle name="20% - Accent1 25 3" xfId="17869"/>
    <cellStyle name="20% - Accent1 250" xfId="17868"/>
    <cellStyle name="20% - Accent1 250 2" xfId="17867"/>
    <cellStyle name="20% - Accent1 251" xfId="17866"/>
    <cellStyle name="20% - Accent1 251 2" xfId="17865"/>
    <cellStyle name="20% - Accent1 252" xfId="17864"/>
    <cellStyle name="20% - Accent1 252 2" xfId="17863"/>
    <cellStyle name="20% - Accent1 253" xfId="17862"/>
    <cellStyle name="20% - Accent1 253 2" xfId="17861"/>
    <cellStyle name="20% - Accent1 254" xfId="17860"/>
    <cellStyle name="20% - Accent1 254 2" xfId="17859"/>
    <cellStyle name="20% - Accent1 255" xfId="17858"/>
    <cellStyle name="20% - Accent1 255 2" xfId="17857"/>
    <cellStyle name="20% - Accent1 256" xfId="17856"/>
    <cellStyle name="20% - Accent1 257" xfId="17855"/>
    <cellStyle name="20% - Accent1 258" xfId="17853"/>
    <cellStyle name="20% - Accent1 259" xfId="17852"/>
    <cellStyle name="20% - Accent1 26" xfId="17851"/>
    <cellStyle name="20% - Accent1 26 2" xfId="17850"/>
    <cellStyle name="20% - Accent1 26 3" xfId="17849"/>
    <cellStyle name="20% - Accent1 260" xfId="17848"/>
    <cellStyle name="20% - Accent1 261" xfId="17847"/>
    <cellStyle name="20% - Accent1 262" xfId="17846"/>
    <cellStyle name="20% - Accent1 263" xfId="17845"/>
    <cellStyle name="20% - Accent1 264" xfId="17844"/>
    <cellStyle name="20% - Accent1 27" xfId="17843"/>
    <cellStyle name="20% - Accent1 27 2" xfId="17842"/>
    <cellStyle name="20% - Accent1 27 3" xfId="17841"/>
    <cellStyle name="20% - Accent1 28" xfId="17840"/>
    <cellStyle name="20% - Accent1 28 2" xfId="17839"/>
    <cellStyle name="20% - Accent1 28 3" xfId="17838"/>
    <cellStyle name="20% - Accent1 29" xfId="17837"/>
    <cellStyle name="20% - Accent1 29 2" xfId="17836"/>
    <cellStyle name="20% - Accent1 29 3" xfId="17835"/>
    <cellStyle name="20% - Accent1 3" xfId="733"/>
    <cellStyle name="20% - Accent1 3 10" xfId="3302"/>
    <cellStyle name="20% - Accent1 3 11" xfId="3632"/>
    <cellStyle name="20% - Accent1 3 12" xfId="3582"/>
    <cellStyle name="20% - Accent1 3 13" xfId="1183"/>
    <cellStyle name="20% - Accent1 3 14" xfId="14922"/>
    <cellStyle name="20% - Accent1 3 15" xfId="17834"/>
    <cellStyle name="20% - Accent1 3 2" xfId="1082"/>
    <cellStyle name="20% - Accent1 3 2 2" xfId="2084"/>
    <cellStyle name="20% - Accent1 3 2 2 2" xfId="3035"/>
    <cellStyle name="20% - Accent1 3 2 2 2 2" xfId="4925"/>
    <cellStyle name="20% - Accent1 3 2 2 2 3" xfId="5724"/>
    <cellStyle name="20% - Accent1 3 2 2 2 4" xfId="6354"/>
    <cellStyle name="20% - Accent1 3 2 2 3" xfId="4173"/>
    <cellStyle name="20% - Accent1 3 2 2 4" xfId="3649"/>
    <cellStyle name="20% - Accent1 3 2 2 5" xfId="4773"/>
    <cellStyle name="20% - Accent1 3 2 3" xfId="2061"/>
    <cellStyle name="20% - Accent1 3 2 3 2" xfId="3029"/>
    <cellStyle name="20% - Accent1 3 2 3 2 2" xfId="4919"/>
    <cellStyle name="20% - Accent1 3 2 3 2 3" xfId="5718"/>
    <cellStyle name="20% - Accent1 3 2 3 2 4" xfId="6348"/>
    <cellStyle name="20% - Accent1 3 2 3 3" xfId="4158"/>
    <cellStyle name="20% - Accent1 3 2 3 4" xfId="4552"/>
    <cellStyle name="20% - Accent1 3 2 3 5" xfId="5418"/>
    <cellStyle name="20% - Accent1 3 2 4" xfId="2707"/>
    <cellStyle name="20% - Accent1 3 2 4 2" xfId="4653"/>
    <cellStyle name="20% - Accent1 3 2 4 3" xfId="5495"/>
    <cellStyle name="20% - Accent1 3 2 4 4" xfId="6178"/>
    <cellStyle name="20% - Accent1 3 2 5" xfId="3501"/>
    <cellStyle name="20% - Accent1 3 2 6" xfId="3833"/>
    <cellStyle name="20% - Accent1 3 2 7" xfId="3529"/>
    <cellStyle name="20% - Accent1 3 2 8" xfId="17833"/>
    <cellStyle name="20% - Accent1 3 2 9" xfId="42862"/>
    <cellStyle name="20% - Accent1 3 3" xfId="1061"/>
    <cellStyle name="20% - Accent1 3 3 2" xfId="2134"/>
    <cellStyle name="20% - Accent1 3 3 2 2" xfId="3086"/>
    <cellStyle name="20% - Accent1 3 3 2 2 2" xfId="4976"/>
    <cellStyle name="20% - Accent1 3 3 2 2 3" xfId="5775"/>
    <cellStyle name="20% - Accent1 3 3 2 2 4" xfId="6405"/>
    <cellStyle name="20% - Accent1 3 3 2 3" xfId="4224"/>
    <cellStyle name="20% - Accent1 3 3 2 4" xfId="3525"/>
    <cellStyle name="20% - Accent1 3 3 2 5" xfId="3473"/>
    <cellStyle name="20% - Accent1 3 3 3" xfId="2110"/>
    <cellStyle name="20% - Accent1 3 3 3 2" xfId="3062"/>
    <cellStyle name="20% - Accent1 3 3 3 2 2" xfId="4952"/>
    <cellStyle name="20% - Accent1 3 3 3 2 3" xfId="5751"/>
    <cellStyle name="20% - Accent1 3 3 3 2 4" xfId="6381"/>
    <cellStyle name="20% - Accent1 3 3 3 3" xfId="4200"/>
    <cellStyle name="20% - Accent1 3 3 3 4" xfId="4805"/>
    <cellStyle name="20% - Accent1 3 3 3 5" xfId="5635"/>
    <cellStyle name="20% - Accent1 3 3 4" xfId="2754"/>
    <cellStyle name="20% - Accent1 3 3 4 2" xfId="4701"/>
    <cellStyle name="20% - Accent1 3 3 4 3" xfId="5543"/>
    <cellStyle name="20% - Accent1 3 3 4 4" xfId="6226"/>
    <cellStyle name="20% - Accent1 3 3 5" xfId="3558"/>
    <cellStyle name="20% - Accent1 3 3 6" xfId="3445"/>
    <cellStyle name="20% - Accent1 3 3 7" xfId="3486"/>
    <cellStyle name="20% - Accent1 3 3 8" xfId="17832"/>
    <cellStyle name="20% - Accent1 3 4" xfId="1726"/>
    <cellStyle name="20% - Accent1 3 4 2" xfId="2192"/>
    <cellStyle name="20% - Accent1 3 4 2 2" xfId="3136"/>
    <cellStyle name="20% - Accent1 3 4 2 2 2" xfId="5026"/>
    <cellStyle name="20% - Accent1 3 4 2 2 3" xfId="5825"/>
    <cellStyle name="20% - Accent1 3 4 2 2 4" xfId="6455"/>
    <cellStyle name="20% - Accent1 3 4 2 3" xfId="4278"/>
    <cellStyle name="20% - Accent1 3 4 2 4" xfId="3303"/>
    <cellStyle name="20% - Accent1 3 4 2 5" xfId="3625"/>
    <cellStyle name="20% - Accent1 3 4 3" xfId="2431"/>
    <cellStyle name="20% - Accent1 3 4 3 2" xfId="3223"/>
    <cellStyle name="20% - Accent1 3 4 3 2 2" xfId="5113"/>
    <cellStyle name="20% - Accent1 3 4 3 2 3" xfId="5912"/>
    <cellStyle name="20% - Accent1 3 4 3 2 4" xfId="6542"/>
    <cellStyle name="20% - Accent1 3 4 3 3" xfId="4454"/>
    <cellStyle name="20% - Accent1 3 4 3 4" xfId="5332"/>
    <cellStyle name="20% - Accent1 3 4 3 5" xfId="6074"/>
    <cellStyle name="20% - Accent1 3 4 4" xfId="2758"/>
    <cellStyle name="20% - Accent1 3 4 4 2" xfId="4705"/>
    <cellStyle name="20% - Accent1 3 4 4 3" xfId="5547"/>
    <cellStyle name="20% - Accent1 3 4 4 4" xfId="6230"/>
    <cellStyle name="20% - Accent1 3 4 5" xfId="3849"/>
    <cellStyle name="20% - Accent1 3 4 6" xfId="4334"/>
    <cellStyle name="20% - Accent1 3 4 7" xfId="5238"/>
    <cellStyle name="20% - Accent1 3 5" xfId="1833"/>
    <cellStyle name="20% - Accent1 3 5 2" xfId="2264"/>
    <cellStyle name="20% - Accent1 3 5 2 2" xfId="3180"/>
    <cellStyle name="20% - Accent1 3 5 2 2 2" xfId="5070"/>
    <cellStyle name="20% - Accent1 3 5 2 2 3" xfId="5869"/>
    <cellStyle name="20% - Accent1 3 5 2 2 4" xfId="6499"/>
    <cellStyle name="20% - Accent1 3 5 2 3" xfId="4342"/>
    <cellStyle name="20% - Accent1 3 5 2 4" xfId="5245"/>
    <cellStyle name="20% - Accent1 3 5 2 5" xfId="6031"/>
    <cellStyle name="20% - Accent1 3 5 3" xfId="2500"/>
    <cellStyle name="20% - Accent1 3 5 3 2" xfId="3264"/>
    <cellStyle name="20% - Accent1 3 5 3 2 2" xfId="5154"/>
    <cellStyle name="20% - Accent1 3 5 3 2 3" xfId="5953"/>
    <cellStyle name="20% - Accent1 3 5 3 2 4" xfId="6583"/>
    <cellStyle name="20% - Accent1 3 5 3 3" xfId="4509"/>
    <cellStyle name="20% - Accent1 3 5 3 4" xfId="5383"/>
    <cellStyle name="20% - Accent1 3 5 3 5" xfId="6115"/>
    <cellStyle name="20% - Accent1 3 5 4" xfId="2827"/>
    <cellStyle name="20% - Accent1 3 5 4 2" xfId="4765"/>
    <cellStyle name="20% - Accent1 3 5 4 3" xfId="5601"/>
    <cellStyle name="20% - Accent1 3 5 4 4" xfId="6271"/>
    <cellStyle name="20% - Accent1 3 5 5" xfId="3942"/>
    <cellStyle name="20% - Accent1 3 5 6" xfId="4763"/>
    <cellStyle name="20% - Accent1 3 5 7" xfId="5600"/>
    <cellStyle name="20% - Accent1 3 6" xfId="1828"/>
    <cellStyle name="20% - Accent1 3 6 2" xfId="2260"/>
    <cellStyle name="20% - Accent1 3 6 2 2" xfId="3179"/>
    <cellStyle name="20% - Accent1 3 6 2 2 2" xfId="5069"/>
    <cellStyle name="20% - Accent1 3 6 2 2 3" xfId="5868"/>
    <cellStyle name="20% - Accent1 3 6 2 2 4" xfId="6498"/>
    <cellStyle name="20% - Accent1 3 6 2 3" xfId="4339"/>
    <cellStyle name="20% - Accent1 3 6 2 4" xfId="5243"/>
    <cellStyle name="20% - Accent1 3 6 2 5" xfId="6030"/>
    <cellStyle name="20% - Accent1 3 6 3" xfId="2496"/>
    <cellStyle name="20% - Accent1 3 6 3 2" xfId="3263"/>
    <cellStyle name="20% - Accent1 3 6 3 2 2" xfId="5153"/>
    <cellStyle name="20% - Accent1 3 6 3 2 3" xfId="5952"/>
    <cellStyle name="20% - Accent1 3 6 3 2 4" xfId="6582"/>
    <cellStyle name="20% - Accent1 3 6 3 3" xfId="4507"/>
    <cellStyle name="20% - Accent1 3 6 3 4" xfId="5381"/>
    <cellStyle name="20% - Accent1 3 6 3 5" xfId="6114"/>
    <cellStyle name="20% - Accent1 3 6 4" xfId="2823"/>
    <cellStyle name="20% - Accent1 3 6 4 2" xfId="4762"/>
    <cellStyle name="20% - Accent1 3 6 4 3" xfId="5599"/>
    <cellStyle name="20% - Accent1 3 6 4 4" xfId="6270"/>
    <cellStyle name="20% - Accent1 3 6 5" xfId="3937"/>
    <cellStyle name="20% - Accent1 3 6 6" xfId="4418"/>
    <cellStyle name="20% - Accent1 3 6 7" xfId="5308"/>
    <cellStyle name="20% - Accent1 3 7" xfId="2011"/>
    <cellStyle name="20% - Accent1 3 7 2" xfId="2990"/>
    <cellStyle name="20% - Accent1 3 7 2 2" xfId="4880"/>
    <cellStyle name="20% - Accent1 3 7 2 3" xfId="5679"/>
    <cellStyle name="20% - Accent1 3 7 2 4" xfId="6309"/>
    <cellStyle name="20% - Accent1 3 7 3" xfId="4115"/>
    <cellStyle name="20% - Accent1 3 7 4" xfId="3756"/>
    <cellStyle name="20% - Accent1 3 7 5" xfId="3410"/>
    <cellStyle name="20% - Accent1 3 8" xfId="2147"/>
    <cellStyle name="20% - Accent1 3 8 2" xfId="3097"/>
    <cellStyle name="20% - Accent1 3 8 2 2" xfId="4987"/>
    <cellStyle name="20% - Accent1 3 8 2 3" xfId="5786"/>
    <cellStyle name="20% - Accent1 3 8 2 4" xfId="6416"/>
    <cellStyle name="20% - Accent1 3 8 3" xfId="4236"/>
    <cellStyle name="20% - Accent1 3 8 4" xfId="3367"/>
    <cellStyle name="20% - Accent1 3 8 5" xfId="4827"/>
    <cellStyle name="20% - Accent1 3 9" xfId="2663"/>
    <cellStyle name="20% - Accent1 3 9 2" xfId="4619"/>
    <cellStyle name="20% - Accent1 3 9 3" xfId="5462"/>
    <cellStyle name="20% - Accent1 3 9 4" xfId="6152"/>
    <cellStyle name="20% - Accent1 30" xfId="17831"/>
    <cellStyle name="20% - Accent1 30 2" xfId="17830"/>
    <cellStyle name="20% - Accent1 30 3" xfId="16027"/>
    <cellStyle name="20% - Accent1 31" xfId="17828"/>
    <cellStyle name="20% - Accent1 31 2" xfId="17827"/>
    <cellStyle name="20% - Accent1 31 3" xfId="17826"/>
    <cellStyle name="20% - Accent1 32" xfId="17825"/>
    <cellStyle name="20% - Accent1 32 2" xfId="17824"/>
    <cellStyle name="20% - Accent1 32 3" xfId="17823"/>
    <cellStyle name="20% - Accent1 33" xfId="17822"/>
    <cellStyle name="20% - Accent1 33 2" xfId="17821"/>
    <cellStyle name="20% - Accent1 33 3" xfId="17820"/>
    <cellStyle name="20% - Accent1 34" xfId="17819"/>
    <cellStyle name="20% - Accent1 34 2" xfId="17818"/>
    <cellStyle name="20% - Accent1 34 3" xfId="17817"/>
    <cellStyle name="20% - Accent1 35" xfId="17816"/>
    <cellStyle name="20% - Accent1 35 2" xfId="17815"/>
    <cellStyle name="20% - Accent1 35 3" xfId="17814"/>
    <cellStyle name="20% - Accent1 36" xfId="17813"/>
    <cellStyle name="20% - Accent1 36 2" xfId="17812"/>
    <cellStyle name="20% - Accent1 36 3" xfId="17811"/>
    <cellStyle name="20% - Accent1 37" xfId="17809"/>
    <cellStyle name="20% - Accent1 37 2" xfId="17808"/>
    <cellStyle name="20% - Accent1 37 3" xfId="17807"/>
    <cellStyle name="20% - Accent1 38" xfId="17806"/>
    <cellStyle name="20% - Accent1 38 2" xfId="17805"/>
    <cellStyle name="20% - Accent1 38 3" xfId="17804"/>
    <cellStyle name="20% - Accent1 39" xfId="17803"/>
    <cellStyle name="20% - Accent1 39 2" xfId="17802"/>
    <cellStyle name="20% - Accent1 39 3" xfId="17801"/>
    <cellStyle name="20% - Accent1 4" xfId="704"/>
    <cellStyle name="20% - Accent1 4 2" xfId="978"/>
    <cellStyle name="20% - Accent1 4 2 2" xfId="17800"/>
    <cellStyle name="20% - Accent1 4 3" xfId="11797"/>
    <cellStyle name="20% - Accent1 4 3 2" xfId="17382"/>
    <cellStyle name="20% - Accent1 40" xfId="17351"/>
    <cellStyle name="20% - Accent1 40 2" xfId="17219"/>
    <cellStyle name="20% - Accent1 40 3" xfId="17188"/>
    <cellStyle name="20% - Accent1 41" xfId="16576"/>
    <cellStyle name="20% - Accent1 41 2" xfId="16474"/>
    <cellStyle name="20% - Accent1 41 3" xfId="16473"/>
    <cellStyle name="20% - Accent1 42" xfId="16470"/>
    <cellStyle name="20% - Accent1 42 2" xfId="16467"/>
    <cellStyle name="20% - Accent1 42 3" xfId="16365"/>
    <cellStyle name="20% - Accent1 43" xfId="16263"/>
    <cellStyle name="20% - Accent1 43 2" xfId="16161"/>
    <cellStyle name="20% - Accent1 43 3" xfId="16054"/>
    <cellStyle name="20% - Accent1 44" xfId="15855"/>
    <cellStyle name="20% - Accent1 44 2" xfId="15830"/>
    <cellStyle name="20% - Accent1 44 3" xfId="15829"/>
    <cellStyle name="20% - Accent1 45" xfId="15825"/>
    <cellStyle name="20% - Accent1 45 2" xfId="15797"/>
    <cellStyle name="20% - Accent1 45 3" xfId="15796"/>
    <cellStyle name="20% - Accent1 46" xfId="15795"/>
    <cellStyle name="20% - Accent1 46 2" xfId="15794"/>
    <cellStyle name="20% - Accent1 46 3" xfId="15793"/>
    <cellStyle name="20% - Accent1 47" xfId="15792"/>
    <cellStyle name="20% - Accent1 47 2" xfId="15791"/>
    <cellStyle name="20% - Accent1 47 3" xfId="15790"/>
    <cellStyle name="20% - Accent1 48" xfId="15789"/>
    <cellStyle name="20% - Accent1 48 2" xfId="15788"/>
    <cellStyle name="20% - Accent1 48 3" xfId="15787"/>
    <cellStyle name="20% - Accent1 49" xfId="15786"/>
    <cellStyle name="20% - Accent1 49 2" xfId="15785"/>
    <cellStyle name="20% - Accent1 49 3" xfId="15975"/>
    <cellStyle name="20% - Accent1 5" xfId="6789"/>
    <cellStyle name="20% - Accent1 5 2" xfId="15783"/>
    <cellStyle name="20% - Accent1 5 3" xfId="15782"/>
    <cellStyle name="20% - Accent1 5 4" xfId="15784"/>
    <cellStyle name="20% - Accent1 50" xfId="15781"/>
    <cellStyle name="20% - Accent1 50 2" xfId="15780"/>
    <cellStyle name="20% - Accent1 50 3" xfId="15779"/>
    <cellStyle name="20% - Accent1 51" xfId="15778"/>
    <cellStyle name="20% - Accent1 51 2" xfId="15777"/>
    <cellStyle name="20% - Accent1 51 3" xfId="15775"/>
    <cellStyle name="20% - Accent1 52" xfId="15774"/>
    <cellStyle name="20% - Accent1 52 2" xfId="15773"/>
    <cellStyle name="20% - Accent1 52 3" xfId="15967"/>
    <cellStyle name="20% - Accent1 53" xfId="15772"/>
    <cellStyle name="20% - Accent1 53 2" xfId="15974"/>
    <cellStyle name="20% - Accent1 53 3" xfId="15771"/>
    <cellStyle name="20% - Accent1 54" xfId="15971"/>
    <cellStyle name="20% - Accent1 54 2" xfId="15770"/>
    <cellStyle name="20% - Accent1 54 3" xfId="15769"/>
    <cellStyle name="20% - Accent1 55" xfId="15768"/>
    <cellStyle name="20% - Accent1 55 2" xfId="15758"/>
    <cellStyle name="20% - Accent1 55 3" xfId="15757"/>
    <cellStyle name="20% - Accent1 56" xfId="15756"/>
    <cellStyle name="20% - Accent1 56 2" xfId="15755"/>
    <cellStyle name="20% - Accent1 56 3" xfId="15754"/>
    <cellStyle name="20% - Accent1 57" xfId="15753"/>
    <cellStyle name="20% - Accent1 57 2" xfId="15751"/>
    <cellStyle name="20% - Accent1 57 3" xfId="15750"/>
    <cellStyle name="20% - Accent1 58" xfId="15622"/>
    <cellStyle name="20% - Accent1 58 2" xfId="15621"/>
    <cellStyle name="20% - Accent1 58 3" xfId="15713"/>
    <cellStyle name="20% - Accent1 59" xfId="15712"/>
    <cellStyle name="20% - Accent1 59 2" xfId="15711"/>
    <cellStyle name="20% - Accent1 59 3" xfId="15966"/>
    <cellStyle name="20% - Accent1 6" xfId="6707"/>
    <cellStyle name="20% - Accent1 6 2" xfId="15709"/>
    <cellStyle name="20% - Accent1 6 3" xfId="15708"/>
    <cellStyle name="20% - Accent1 6 4" xfId="15710"/>
    <cellStyle name="20% - Accent1 60" xfId="15741"/>
    <cellStyle name="20% - Accent1 60 2" xfId="15707"/>
    <cellStyle name="20% - Accent1 60 3" xfId="15706"/>
    <cellStyle name="20% - Accent1 61" xfId="15991"/>
    <cellStyle name="20% - Accent1 61 2" xfId="15992"/>
    <cellStyle name="20% - Accent1 61 3" xfId="15705"/>
    <cellStyle name="20% - Accent1 62" xfId="16028"/>
    <cellStyle name="20% - Accent1 62 2" xfId="15704"/>
    <cellStyle name="20% - Accent1 62 3" xfId="15703"/>
    <cellStyle name="20% - Accent1 63" xfId="15701"/>
    <cellStyle name="20% - Accent1 63 2" xfId="15965"/>
    <cellStyle name="20% - Accent1 63 3" xfId="15700"/>
    <cellStyle name="20% - Accent1 64" xfId="15962"/>
    <cellStyle name="20% - Accent1 64 2" xfId="15730"/>
    <cellStyle name="20% - Accent1 64 3" xfId="15699"/>
    <cellStyle name="20% - Accent1 65" xfId="15698"/>
    <cellStyle name="20% - Accent1 65 2" xfId="15726"/>
    <cellStyle name="20% - Accent1 65 3" xfId="15697"/>
    <cellStyle name="20% - Accent1 66" xfId="15696"/>
    <cellStyle name="20% - Accent1 66 2" xfId="15745"/>
    <cellStyle name="20% - Accent1 66 3" xfId="15695"/>
    <cellStyle name="20% - Accent1 67" xfId="15694"/>
    <cellStyle name="20% - Accent1 67 2" xfId="15693"/>
    <cellStyle name="20% - Accent1 67 3" xfId="15692"/>
    <cellStyle name="20% - Accent1 68" xfId="15732"/>
    <cellStyle name="20% - Accent1 68 2" xfId="15731"/>
    <cellStyle name="20% - Accent1 68 3" xfId="15691"/>
    <cellStyle name="20% - Accent1 69" xfId="15690"/>
    <cellStyle name="20% - Accent1 69 2" xfId="15727"/>
    <cellStyle name="20% - Accent1 69 3" xfId="15689"/>
    <cellStyle name="20% - Accent1 7" xfId="6814"/>
    <cellStyle name="20% - Accent1 7 2" xfId="15723"/>
    <cellStyle name="20% - Accent1 7 3" xfId="15583"/>
    <cellStyle name="20% - Accent1 7 4" xfId="15688"/>
    <cellStyle name="20% - Accent1 70" xfId="15597"/>
    <cellStyle name="20% - Accent1 70 2" xfId="15748"/>
    <cellStyle name="20% - Accent1 70 3" xfId="15687"/>
    <cellStyle name="20% - Accent1 71" xfId="15686"/>
    <cellStyle name="20% - Accent1 71 2" xfId="15761"/>
    <cellStyle name="20% - Accent1 71 3" xfId="15685"/>
    <cellStyle name="20% - Accent1 72" xfId="15584"/>
    <cellStyle name="20% - Accent1 72 2" xfId="15735"/>
    <cellStyle name="20% - Accent1 72 3" xfId="15728"/>
    <cellStyle name="20% - Accent1 73" xfId="15684"/>
    <cellStyle name="20% - Accent1 73 2" xfId="15683"/>
    <cellStyle name="20% - Accent1 73 3" xfId="15724"/>
    <cellStyle name="20% - Accent1 74" xfId="15682"/>
    <cellStyle name="20% - Accent1 74 2" xfId="15681"/>
    <cellStyle name="20% - Accent1 74 3" xfId="15720"/>
    <cellStyle name="20% - Accent1 75" xfId="15579"/>
    <cellStyle name="20% - Accent1 75 2" xfId="15581"/>
    <cellStyle name="20% - Accent1 75 3" xfId="15680"/>
    <cellStyle name="20% - Accent1 76" xfId="15679"/>
    <cellStyle name="20% - Accent1 76 2" xfId="15678"/>
    <cellStyle name="20% - Accent1 76 3" xfId="15580"/>
    <cellStyle name="20% - Accent1 77" xfId="15738"/>
    <cellStyle name="20% - Accent1 77 2" xfId="15677"/>
    <cellStyle name="20% - Accent1 77 3" xfId="15676"/>
    <cellStyle name="20% - Accent1 78" xfId="15721"/>
    <cellStyle name="20% - Accent1 78 2" xfId="15675"/>
    <cellStyle name="20% - Accent1 78 3" xfId="15674"/>
    <cellStyle name="20% - Accent1 79" xfId="15715"/>
    <cellStyle name="20% - Accent1 79 2" xfId="15576"/>
    <cellStyle name="20% - Accent1 79 3" xfId="15578"/>
    <cellStyle name="20% - Accent1 8" xfId="7357"/>
    <cellStyle name="20% - Accent1 8 2" xfId="15672"/>
    <cellStyle name="20% - Accent1 8 3" xfId="15671"/>
    <cellStyle name="20% - Accent1 8 4" xfId="15673"/>
    <cellStyle name="20% - Accent1 80" xfId="15577"/>
    <cellStyle name="20% - Accent1 80 2" xfId="15742"/>
    <cellStyle name="20% - Accent1 80 3" xfId="15722"/>
    <cellStyle name="20% - Accent1 81" xfId="15670"/>
    <cellStyle name="20% - Accent1 81 2" xfId="15669"/>
    <cellStyle name="20% - Accent1 81 3" xfId="15717"/>
    <cellStyle name="20% - Accent1 82" xfId="15616"/>
    <cellStyle name="20% - Accent1 82 2" xfId="15668"/>
    <cellStyle name="20% - Accent1 82 3" xfId="15667"/>
    <cellStyle name="20% - Accent1 83" xfId="15572"/>
    <cellStyle name="20% - Accent1 83 2" xfId="15574"/>
    <cellStyle name="20% - Accent1 83 3" xfId="15665"/>
    <cellStyle name="20% - Accent1 84" xfId="15664"/>
    <cellStyle name="20% - Accent1 84 2" xfId="15663"/>
    <cellStyle name="20% - Accent1 84 3" xfId="15573"/>
    <cellStyle name="20% - Accent1 85" xfId="15746"/>
    <cellStyle name="20% - Accent1 85 2" xfId="15718"/>
    <cellStyle name="20% - Accent1 85 3" xfId="15662"/>
    <cellStyle name="20% - Accent1 86" xfId="15661"/>
    <cellStyle name="20% - Accent1 86 2" xfId="15660"/>
    <cellStyle name="20% - Accent1 86 3" xfId="15659"/>
    <cellStyle name="20% - Accent1 87" xfId="15569"/>
    <cellStyle name="20% - Accent1 87 2" xfId="15571"/>
    <cellStyle name="20% - Accent1 87 3" xfId="15657"/>
    <cellStyle name="20% - Accent1 88" xfId="15656"/>
    <cellStyle name="20% - Accent1 88 2" xfId="15655"/>
    <cellStyle name="20% - Accent1 88 3" xfId="15570"/>
    <cellStyle name="20% - Accent1 89" xfId="15654"/>
    <cellStyle name="20% - Accent1 89 2" xfId="15653"/>
    <cellStyle name="20% - Accent1 89 3" xfId="15652"/>
    <cellStyle name="20% - Accent1 9" xfId="6899"/>
    <cellStyle name="20% - Accent1 9 2" xfId="15649"/>
    <cellStyle name="20% - Accent1 9 3" xfId="15648"/>
    <cellStyle name="20% - Accent1 9 4" xfId="15651"/>
    <cellStyle name="20% - Accent1 90" xfId="15646"/>
    <cellStyle name="20% - Accent1 90 2" xfId="15645"/>
    <cellStyle name="20% - Accent1 90 3" xfId="15644"/>
    <cellStyle name="20% - Accent1 91" xfId="15643"/>
    <cellStyle name="20% - Accent1 91 2" xfId="15641"/>
    <cellStyle name="20% - Accent1 91 3" xfId="15640"/>
    <cellStyle name="20% - Accent1 92" xfId="15639"/>
    <cellStyle name="20% - Accent1 92 2" xfId="15638"/>
    <cellStyle name="20% - Accent1 92 3" xfId="15636"/>
    <cellStyle name="20% - Accent1 93" xfId="15634"/>
    <cellStyle name="20% - Accent1 93 2" xfId="15632"/>
    <cellStyle name="20% - Accent1 93 3" xfId="15631"/>
    <cellStyle name="20% - Accent1 94" xfId="15630"/>
    <cellStyle name="20% - Accent1 94 2" xfId="15629"/>
    <cellStyle name="20% - Accent1 94 3" xfId="15628"/>
    <cellStyle name="20% - Accent1 95" xfId="15627"/>
    <cellStyle name="20% - Accent1 95 2" xfId="15625"/>
    <cellStyle name="20% - Accent1 95 3" xfId="15624"/>
    <cellStyle name="20% - Accent1 96" xfId="15980"/>
    <cellStyle name="20% - Accent1 96 2" xfId="15981"/>
    <cellStyle name="20% - Accent1 96 3" xfId="15982"/>
    <cellStyle name="20% - Accent1 97" xfId="15983"/>
    <cellStyle name="20% - Accent1 97 2" xfId="15984"/>
    <cellStyle name="20% - Accent1 97 3" xfId="15985"/>
    <cellStyle name="20% - Accent1 98" xfId="15986"/>
    <cellStyle name="20% - Accent1 98 2" xfId="15987"/>
    <cellStyle name="20% - Accent1 98 3" xfId="15988"/>
    <cellStyle name="20% - Accent1 99" xfId="15989"/>
    <cellStyle name="20% - Accent1 99 2" xfId="15999"/>
    <cellStyle name="20% - Accent1 99 3" xfId="16000"/>
    <cellStyle name="20% - Accent2 10" xfId="7855"/>
    <cellStyle name="20% - Accent2 10 2" xfId="16002"/>
    <cellStyle name="20% - Accent2 10 3" xfId="16003"/>
    <cellStyle name="20% - Accent2 10 4" xfId="16001"/>
    <cellStyle name="20% - Accent2 100" xfId="16004"/>
    <cellStyle name="20% - Accent2 100 2" xfId="16005"/>
    <cellStyle name="20% - Accent2 100 3" xfId="16006"/>
    <cellStyle name="20% - Accent2 101" xfId="16007"/>
    <cellStyle name="20% - Accent2 101 2" xfId="16008"/>
    <cellStyle name="20% - Accent2 101 3" xfId="16009"/>
    <cellStyle name="20% - Accent2 102" xfId="16010"/>
    <cellStyle name="20% - Accent2 102 2" xfId="16011"/>
    <cellStyle name="20% - Accent2 102 3" xfId="16012"/>
    <cellStyle name="20% - Accent2 103" xfId="16013"/>
    <cellStyle name="20% - Accent2 103 2" xfId="16014"/>
    <cellStyle name="20% - Accent2 103 3" xfId="16015"/>
    <cellStyle name="20% - Accent2 104" xfId="16016"/>
    <cellStyle name="20% - Accent2 104 2" xfId="16017"/>
    <cellStyle name="20% - Accent2 104 3" xfId="16018"/>
    <cellStyle name="20% - Accent2 105" xfId="16019"/>
    <cellStyle name="20% - Accent2 105 2" xfId="16020"/>
    <cellStyle name="20% - Accent2 105 3" xfId="16021"/>
    <cellStyle name="20% - Accent2 106" xfId="20274"/>
    <cellStyle name="20% - Accent2 106 2" xfId="20275"/>
    <cellStyle name="20% - Accent2 106 3" xfId="20276"/>
    <cellStyle name="20% - Accent2 107" xfId="20277"/>
    <cellStyle name="20% - Accent2 107 2" xfId="20278"/>
    <cellStyle name="20% - Accent2 107 3" xfId="20279"/>
    <cellStyle name="20% - Accent2 108" xfId="20280"/>
    <cellStyle name="20% - Accent2 108 2" xfId="20281"/>
    <cellStyle name="20% - Accent2 108 3" xfId="20282"/>
    <cellStyle name="20% - Accent2 109" xfId="20283"/>
    <cellStyle name="20% - Accent2 109 2" xfId="20284"/>
    <cellStyle name="20% - Accent2 109 3" xfId="20285"/>
    <cellStyle name="20% - Accent2 11" xfId="6961"/>
    <cellStyle name="20% - Accent2 11 2" xfId="20287"/>
    <cellStyle name="20% - Accent2 11 3" xfId="20288"/>
    <cellStyle name="20% - Accent2 11 4" xfId="20286"/>
    <cellStyle name="20% - Accent2 110" xfId="20289"/>
    <cellStyle name="20% - Accent2 110 2" xfId="20290"/>
    <cellStyle name="20% - Accent2 110 3" xfId="20291"/>
    <cellStyle name="20% - Accent2 111" xfId="20292"/>
    <cellStyle name="20% - Accent2 111 2" xfId="20293"/>
    <cellStyle name="20% - Accent2 111 3" xfId="20294"/>
    <cellStyle name="20% - Accent2 112" xfId="20295"/>
    <cellStyle name="20% - Accent2 112 2" xfId="20296"/>
    <cellStyle name="20% - Accent2 112 3" xfId="20297"/>
    <cellStyle name="20% - Accent2 113" xfId="20298"/>
    <cellStyle name="20% - Accent2 113 2" xfId="20299"/>
    <cellStyle name="20% - Accent2 113 3" xfId="20300"/>
    <cellStyle name="20% - Accent2 114" xfId="20301"/>
    <cellStyle name="20% - Accent2 114 2" xfId="20302"/>
    <cellStyle name="20% - Accent2 114 3" xfId="20303"/>
    <cellStyle name="20% - Accent2 115" xfId="20304"/>
    <cellStyle name="20% - Accent2 115 2" xfId="20305"/>
    <cellStyle name="20% - Accent2 115 3" xfId="20306"/>
    <cellStyle name="20% - Accent2 116" xfId="20307"/>
    <cellStyle name="20% - Accent2 116 2" xfId="20308"/>
    <cellStyle name="20% - Accent2 116 3" xfId="20309"/>
    <cellStyle name="20% - Accent2 117" xfId="20310"/>
    <cellStyle name="20% - Accent2 117 2" xfId="20311"/>
    <cellStyle name="20% - Accent2 117 3" xfId="20312"/>
    <cellStyle name="20% - Accent2 118" xfId="20313"/>
    <cellStyle name="20% - Accent2 118 2" xfId="20314"/>
    <cellStyle name="20% - Accent2 118 3" xfId="20315"/>
    <cellStyle name="20% - Accent2 119" xfId="20316"/>
    <cellStyle name="20% - Accent2 119 2" xfId="20317"/>
    <cellStyle name="20% - Accent2 119 3" xfId="20318"/>
    <cellStyle name="20% - Accent2 12" xfId="7326"/>
    <cellStyle name="20% - Accent2 12 2" xfId="20320"/>
    <cellStyle name="20% - Accent2 12 3" xfId="20321"/>
    <cellStyle name="20% - Accent2 12 4" xfId="20319"/>
    <cellStyle name="20% - Accent2 120" xfId="20322"/>
    <cellStyle name="20% - Accent2 120 2" xfId="20323"/>
    <cellStyle name="20% - Accent2 120 3" xfId="20324"/>
    <cellStyle name="20% - Accent2 121" xfId="20325"/>
    <cellStyle name="20% - Accent2 121 2" xfId="20326"/>
    <cellStyle name="20% - Accent2 121 3" xfId="20327"/>
    <cellStyle name="20% - Accent2 122" xfId="20328"/>
    <cellStyle name="20% - Accent2 122 2" xfId="20329"/>
    <cellStyle name="20% - Accent2 122 3" xfId="20330"/>
    <cellStyle name="20% - Accent2 123" xfId="20331"/>
    <cellStyle name="20% - Accent2 123 2" xfId="20332"/>
    <cellStyle name="20% - Accent2 123 3" xfId="20333"/>
    <cellStyle name="20% - Accent2 124" xfId="20334"/>
    <cellStyle name="20% - Accent2 124 2" xfId="20335"/>
    <cellStyle name="20% - Accent2 124 3" xfId="20336"/>
    <cellStyle name="20% - Accent2 125" xfId="20337"/>
    <cellStyle name="20% - Accent2 125 2" xfId="20338"/>
    <cellStyle name="20% - Accent2 125 3" xfId="20339"/>
    <cellStyle name="20% - Accent2 126" xfId="20340"/>
    <cellStyle name="20% - Accent2 126 2" xfId="20341"/>
    <cellStyle name="20% - Accent2 126 3" xfId="20342"/>
    <cellStyle name="20% - Accent2 127" xfId="20343"/>
    <cellStyle name="20% - Accent2 127 2" xfId="20344"/>
    <cellStyle name="20% - Accent2 127 3" xfId="20345"/>
    <cellStyle name="20% - Accent2 128" xfId="20346"/>
    <cellStyle name="20% - Accent2 128 2" xfId="20347"/>
    <cellStyle name="20% - Accent2 128 3" xfId="20348"/>
    <cellStyle name="20% - Accent2 129" xfId="20349"/>
    <cellStyle name="20% - Accent2 129 2" xfId="20350"/>
    <cellStyle name="20% - Accent2 129 3" xfId="20351"/>
    <cellStyle name="20% - Accent2 13" xfId="7782"/>
    <cellStyle name="20% - Accent2 13 2" xfId="20353"/>
    <cellStyle name="20% - Accent2 13 3" xfId="20354"/>
    <cellStyle name="20% - Accent2 13 4" xfId="20352"/>
    <cellStyle name="20% - Accent2 130" xfId="20355"/>
    <cellStyle name="20% - Accent2 130 2" xfId="20356"/>
    <cellStyle name="20% - Accent2 130 3" xfId="20357"/>
    <cellStyle name="20% - Accent2 131" xfId="20358"/>
    <cellStyle name="20% - Accent2 131 2" xfId="20359"/>
    <cellStyle name="20% - Accent2 131 3" xfId="20360"/>
    <cellStyle name="20% - Accent2 132" xfId="20361"/>
    <cellStyle name="20% - Accent2 132 2" xfId="20362"/>
    <cellStyle name="20% - Accent2 132 3" xfId="20363"/>
    <cellStyle name="20% - Accent2 133" xfId="20364"/>
    <cellStyle name="20% - Accent2 133 2" xfId="20365"/>
    <cellStyle name="20% - Accent2 133 3" xfId="20366"/>
    <cellStyle name="20% - Accent2 134" xfId="20367"/>
    <cellStyle name="20% - Accent2 134 2" xfId="20368"/>
    <cellStyle name="20% - Accent2 134 3" xfId="20369"/>
    <cellStyle name="20% - Accent2 135" xfId="20370"/>
    <cellStyle name="20% - Accent2 135 2" xfId="20371"/>
    <cellStyle name="20% - Accent2 135 3" xfId="20372"/>
    <cellStyle name="20% - Accent2 136" xfId="20373"/>
    <cellStyle name="20% - Accent2 136 2" xfId="20374"/>
    <cellStyle name="20% - Accent2 136 3" xfId="20375"/>
    <cellStyle name="20% - Accent2 137" xfId="20376"/>
    <cellStyle name="20% - Accent2 137 2" xfId="20377"/>
    <cellStyle name="20% - Accent2 137 3" xfId="20378"/>
    <cellStyle name="20% - Accent2 138" xfId="20379"/>
    <cellStyle name="20% - Accent2 138 2" xfId="20380"/>
    <cellStyle name="20% - Accent2 138 3" xfId="20381"/>
    <cellStyle name="20% - Accent2 139" xfId="20382"/>
    <cellStyle name="20% - Accent2 139 2" xfId="20383"/>
    <cellStyle name="20% - Accent2 139 3" xfId="20384"/>
    <cellStyle name="20% - Accent2 14" xfId="20385"/>
    <cellStyle name="20% - Accent2 14 2" xfId="20386"/>
    <cellStyle name="20% - Accent2 14 3" xfId="20387"/>
    <cellStyle name="20% - Accent2 140" xfId="20388"/>
    <cellStyle name="20% - Accent2 140 2" xfId="20389"/>
    <cellStyle name="20% - Accent2 140 3" xfId="20390"/>
    <cellStyle name="20% - Accent2 141" xfId="20391"/>
    <cellStyle name="20% - Accent2 141 2" xfId="20392"/>
    <cellStyle name="20% - Accent2 141 3" xfId="20393"/>
    <cellStyle name="20% - Accent2 142" xfId="20394"/>
    <cellStyle name="20% - Accent2 142 2" xfId="20395"/>
    <cellStyle name="20% - Accent2 142 3" xfId="20396"/>
    <cellStyle name="20% - Accent2 143" xfId="20397"/>
    <cellStyle name="20% - Accent2 143 2" xfId="20398"/>
    <cellStyle name="20% - Accent2 143 3" xfId="20399"/>
    <cellStyle name="20% - Accent2 144" xfId="20400"/>
    <cellStyle name="20% - Accent2 144 2" xfId="20401"/>
    <cellStyle name="20% - Accent2 144 3" xfId="20402"/>
    <cellStyle name="20% - Accent2 145" xfId="20403"/>
    <cellStyle name="20% - Accent2 145 2" xfId="20404"/>
    <cellStyle name="20% - Accent2 145 3" xfId="20405"/>
    <cellStyle name="20% - Accent2 146" xfId="20406"/>
    <cellStyle name="20% - Accent2 146 2" xfId="20407"/>
    <cellStyle name="20% - Accent2 146 3" xfId="20408"/>
    <cellStyle name="20% - Accent2 147" xfId="20409"/>
    <cellStyle name="20% - Accent2 147 2" xfId="20410"/>
    <cellStyle name="20% - Accent2 147 3" xfId="20411"/>
    <cellStyle name="20% - Accent2 148" xfId="20412"/>
    <cellStyle name="20% - Accent2 148 2" xfId="20413"/>
    <cellStyle name="20% - Accent2 148 3" xfId="20414"/>
    <cellStyle name="20% - Accent2 149" xfId="20415"/>
    <cellStyle name="20% - Accent2 149 2" xfId="20416"/>
    <cellStyle name="20% - Accent2 149 3" xfId="20417"/>
    <cellStyle name="20% - Accent2 15" xfId="20418"/>
    <cellStyle name="20% - Accent2 15 2" xfId="20419"/>
    <cellStyle name="20% - Accent2 15 3" xfId="20420"/>
    <cellStyle name="20% - Accent2 150" xfId="20421"/>
    <cellStyle name="20% - Accent2 150 2" xfId="20422"/>
    <cellStyle name="20% - Accent2 150 3" xfId="20423"/>
    <cellStyle name="20% - Accent2 151" xfId="20424"/>
    <cellStyle name="20% - Accent2 151 2" xfId="20425"/>
    <cellStyle name="20% - Accent2 151 3" xfId="20426"/>
    <cellStyle name="20% - Accent2 152" xfId="20427"/>
    <cellStyle name="20% - Accent2 152 2" xfId="20428"/>
    <cellStyle name="20% - Accent2 152 3" xfId="20429"/>
    <cellStyle name="20% - Accent2 153" xfId="20430"/>
    <cellStyle name="20% - Accent2 153 2" xfId="20431"/>
    <cellStyle name="20% - Accent2 153 3" xfId="20432"/>
    <cellStyle name="20% - Accent2 154" xfId="20433"/>
    <cellStyle name="20% - Accent2 154 2" xfId="20434"/>
    <cellStyle name="20% - Accent2 154 3" xfId="20435"/>
    <cellStyle name="20% - Accent2 155" xfId="20436"/>
    <cellStyle name="20% - Accent2 155 2" xfId="20437"/>
    <cellStyle name="20% - Accent2 155 3" xfId="20438"/>
    <cellStyle name="20% - Accent2 156" xfId="20439"/>
    <cellStyle name="20% - Accent2 156 2" xfId="20440"/>
    <cellStyle name="20% - Accent2 156 3" xfId="20441"/>
    <cellStyle name="20% - Accent2 157" xfId="20442"/>
    <cellStyle name="20% - Accent2 157 2" xfId="20443"/>
    <cellStyle name="20% - Accent2 157 3" xfId="20444"/>
    <cellStyle name="20% - Accent2 158" xfId="20445"/>
    <cellStyle name="20% - Accent2 158 2" xfId="20446"/>
    <cellStyle name="20% - Accent2 158 3" xfId="20447"/>
    <cellStyle name="20% - Accent2 159" xfId="20448"/>
    <cellStyle name="20% - Accent2 159 2" xfId="20449"/>
    <cellStyle name="20% - Accent2 159 3" xfId="20450"/>
    <cellStyle name="20% - Accent2 16" xfId="20451"/>
    <cellStyle name="20% - Accent2 16 2" xfId="20452"/>
    <cellStyle name="20% - Accent2 16 3" xfId="20453"/>
    <cellStyle name="20% - Accent2 160" xfId="20454"/>
    <cellStyle name="20% - Accent2 160 2" xfId="20455"/>
    <cellStyle name="20% - Accent2 160 3" xfId="20456"/>
    <cellStyle name="20% - Accent2 161" xfId="20457"/>
    <cellStyle name="20% - Accent2 161 2" xfId="20458"/>
    <cellStyle name="20% - Accent2 161 3" xfId="20459"/>
    <cellStyle name="20% - Accent2 162" xfId="20460"/>
    <cellStyle name="20% - Accent2 162 2" xfId="20461"/>
    <cellStyle name="20% - Accent2 162 3" xfId="20462"/>
    <cellStyle name="20% - Accent2 163" xfId="20463"/>
    <cellStyle name="20% - Accent2 163 2" xfId="20464"/>
    <cellStyle name="20% - Accent2 163 3" xfId="20465"/>
    <cellStyle name="20% - Accent2 164" xfId="20466"/>
    <cellStyle name="20% - Accent2 164 2" xfId="20467"/>
    <cellStyle name="20% - Accent2 164 3" xfId="20468"/>
    <cellStyle name="20% - Accent2 165" xfId="20469"/>
    <cellStyle name="20% - Accent2 165 2" xfId="20470"/>
    <cellStyle name="20% - Accent2 165 3" xfId="20471"/>
    <cellStyle name="20% - Accent2 166" xfId="20472"/>
    <cellStyle name="20% - Accent2 166 2" xfId="20473"/>
    <cellStyle name="20% - Accent2 166 3" xfId="20474"/>
    <cellStyle name="20% - Accent2 167" xfId="20475"/>
    <cellStyle name="20% - Accent2 167 2" xfId="20476"/>
    <cellStyle name="20% - Accent2 167 3" xfId="20477"/>
    <cellStyle name="20% - Accent2 168" xfId="20478"/>
    <cellStyle name="20% - Accent2 168 2" xfId="20479"/>
    <cellStyle name="20% - Accent2 168 3" xfId="20480"/>
    <cellStyle name="20% - Accent2 169" xfId="20481"/>
    <cellStyle name="20% - Accent2 169 2" xfId="20482"/>
    <cellStyle name="20% - Accent2 169 3" xfId="20483"/>
    <cellStyle name="20% - Accent2 17" xfId="20484"/>
    <cellStyle name="20% - Accent2 17 2" xfId="20485"/>
    <cellStyle name="20% - Accent2 17 3" xfId="20486"/>
    <cellStyle name="20% - Accent2 170" xfId="20487"/>
    <cellStyle name="20% - Accent2 170 2" xfId="20488"/>
    <cellStyle name="20% - Accent2 170 3" xfId="20489"/>
    <cellStyle name="20% - Accent2 171" xfId="20490"/>
    <cellStyle name="20% - Accent2 171 2" xfId="20491"/>
    <cellStyle name="20% - Accent2 171 3" xfId="20492"/>
    <cellStyle name="20% - Accent2 172" xfId="20493"/>
    <cellStyle name="20% - Accent2 172 2" xfId="20494"/>
    <cellStyle name="20% - Accent2 172 3" xfId="20495"/>
    <cellStyle name="20% - Accent2 173" xfId="20496"/>
    <cellStyle name="20% - Accent2 173 2" xfId="20497"/>
    <cellStyle name="20% - Accent2 173 3" xfId="20498"/>
    <cellStyle name="20% - Accent2 174" xfId="20499"/>
    <cellStyle name="20% - Accent2 174 2" xfId="20500"/>
    <cellStyle name="20% - Accent2 174 3" xfId="20501"/>
    <cellStyle name="20% - Accent2 175" xfId="20502"/>
    <cellStyle name="20% - Accent2 175 2" xfId="20503"/>
    <cellStyle name="20% - Accent2 175 3" xfId="20504"/>
    <cellStyle name="20% - Accent2 176" xfId="20505"/>
    <cellStyle name="20% - Accent2 176 2" xfId="20506"/>
    <cellStyle name="20% - Accent2 176 3" xfId="20507"/>
    <cellStyle name="20% - Accent2 177" xfId="20508"/>
    <cellStyle name="20% - Accent2 177 2" xfId="20509"/>
    <cellStyle name="20% - Accent2 177 3" xfId="20510"/>
    <cellStyle name="20% - Accent2 178" xfId="20511"/>
    <cellStyle name="20% - Accent2 178 2" xfId="20512"/>
    <cellStyle name="20% - Accent2 178 3" xfId="20513"/>
    <cellStyle name="20% - Accent2 179" xfId="20514"/>
    <cellStyle name="20% - Accent2 179 2" xfId="20515"/>
    <cellStyle name="20% - Accent2 179 3" xfId="20516"/>
    <cellStyle name="20% - Accent2 18" xfId="20517"/>
    <cellStyle name="20% - Accent2 18 2" xfId="20518"/>
    <cellStyle name="20% - Accent2 18 3" xfId="20519"/>
    <cellStyle name="20% - Accent2 180" xfId="20520"/>
    <cellStyle name="20% - Accent2 180 2" xfId="20521"/>
    <cellStyle name="20% - Accent2 180 3" xfId="20522"/>
    <cellStyle name="20% - Accent2 181" xfId="20523"/>
    <cellStyle name="20% - Accent2 181 2" xfId="20524"/>
    <cellStyle name="20% - Accent2 181 3" xfId="20525"/>
    <cellStyle name="20% - Accent2 182" xfId="20526"/>
    <cellStyle name="20% - Accent2 182 2" xfId="20527"/>
    <cellStyle name="20% - Accent2 182 3" xfId="20528"/>
    <cellStyle name="20% - Accent2 183" xfId="20529"/>
    <cellStyle name="20% - Accent2 183 2" xfId="20530"/>
    <cellStyle name="20% - Accent2 183 3" xfId="20531"/>
    <cellStyle name="20% - Accent2 184" xfId="20532"/>
    <cellStyle name="20% - Accent2 184 2" xfId="20533"/>
    <cellStyle name="20% - Accent2 184 3" xfId="20534"/>
    <cellStyle name="20% - Accent2 185" xfId="20535"/>
    <cellStyle name="20% - Accent2 185 2" xfId="20536"/>
    <cellStyle name="20% - Accent2 185 3" xfId="20537"/>
    <cellStyle name="20% - Accent2 186" xfId="20538"/>
    <cellStyle name="20% - Accent2 186 2" xfId="20539"/>
    <cellStyle name="20% - Accent2 186 3" xfId="20540"/>
    <cellStyle name="20% - Accent2 187" xfId="20541"/>
    <cellStyle name="20% - Accent2 187 2" xfId="20542"/>
    <cellStyle name="20% - Accent2 187 3" xfId="20543"/>
    <cellStyle name="20% - Accent2 188" xfId="20544"/>
    <cellStyle name="20% - Accent2 188 2" xfId="20545"/>
    <cellStyle name="20% - Accent2 188 3" xfId="20546"/>
    <cellStyle name="20% - Accent2 189" xfId="20547"/>
    <cellStyle name="20% - Accent2 189 2" xfId="20548"/>
    <cellStyle name="20% - Accent2 189 3" xfId="20549"/>
    <cellStyle name="20% - Accent2 19" xfId="20550"/>
    <cellStyle name="20% - Accent2 19 2" xfId="20551"/>
    <cellStyle name="20% - Accent2 19 3" xfId="20552"/>
    <cellStyle name="20% - Accent2 190" xfId="20553"/>
    <cellStyle name="20% - Accent2 190 2" xfId="20554"/>
    <cellStyle name="20% - Accent2 190 3" xfId="20555"/>
    <cellStyle name="20% - Accent2 191" xfId="20556"/>
    <cellStyle name="20% - Accent2 191 2" xfId="20557"/>
    <cellStyle name="20% - Accent2 191 3" xfId="20558"/>
    <cellStyle name="20% - Accent2 192" xfId="20559"/>
    <cellStyle name="20% - Accent2 192 2" xfId="20560"/>
    <cellStyle name="20% - Accent2 192 3" xfId="20561"/>
    <cellStyle name="20% - Accent2 193" xfId="20562"/>
    <cellStyle name="20% - Accent2 193 2" xfId="20563"/>
    <cellStyle name="20% - Accent2 194" xfId="20564"/>
    <cellStyle name="20% - Accent2 194 2" xfId="20565"/>
    <cellStyle name="20% - Accent2 195" xfId="20566"/>
    <cellStyle name="20% - Accent2 195 2" xfId="20567"/>
    <cellStyle name="20% - Accent2 196" xfId="20568"/>
    <cellStyle name="20% - Accent2 196 2" xfId="20569"/>
    <cellStyle name="20% - Accent2 197" xfId="20570"/>
    <cellStyle name="20% - Accent2 197 2" xfId="20571"/>
    <cellStyle name="20% - Accent2 198" xfId="20572"/>
    <cellStyle name="20% - Accent2 198 2" xfId="20573"/>
    <cellStyle name="20% - Accent2 199" xfId="20574"/>
    <cellStyle name="20% - Accent2 199 2" xfId="20575"/>
    <cellStyle name="20% - Accent2 2" xfId="166"/>
    <cellStyle name="20% - Accent2 2 10" xfId="3304"/>
    <cellStyle name="20% - Accent2 2 11" xfId="3618"/>
    <cellStyle name="20% - Accent2 2 12" xfId="3417"/>
    <cellStyle name="20% - Accent2 2 13" xfId="1506"/>
    <cellStyle name="20% - Accent2 2 14" xfId="7723"/>
    <cellStyle name="20% - Accent2 2 15" xfId="7757"/>
    <cellStyle name="20% - Accent2 2 16" xfId="7680"/>
    <cellStyle name="20% - Accent2 2 17" xfId="7813"/>
    <cellStyle name="20% - Accent2 2 18" xfId="7839"/>
    <cellStyle name="20% - Accent2 2 19" xfId="7370"/>
    <cellStyle name="20% - Accent2 2 2" xfId="734"/>
    <cellStyle name="20% - Accent2 2 2 10" xfId="20576"/>
    <cellStyle name="20% - Accent2 2 2 2" xfId="2085"/>
    <cellStyle name="20% - Accent2 2 2 2 2" xfId="3036"/>
    <cellStyle name="20% - Accent2 2 2 2 2 2" xfId="4926"/>
    <cellStyle name="20% - Accent2 2 2 2 2 3" xfId="5725"/>
    <cellStyle name="20% - Accent2 2 2 2 2 4" xfId="6355"/>
    <cellStyle name="20% - Accent2 2 2 2 3" xfId="4174"/>
    <cellStyle name="20% - Accent2 2 2 2 4" xfId="3643"/>
    <cellStyle name="20% - Accent2 2 2 2 5" xfId="3754"/>
    <cellStyle name="20% - Accent2 2 2 3" xfId="2060"/>
    <cellStyle name="20% - Accent2 2 2 3 2" xfId="3028"/>
    <cellStyle name="20% - Accent2 2 2 3 2 2" xfId="4918"/>
    <cellStyle name="20% - Accent2 2 2 3 2 3" xfId="5717"/>
    <cellStyle name="20% - Accent2 2 2 3 2 4" xfId="6347"/>
    <cellStyle name="20% - Accent2 2 2 3 3" xfId="4157"/>
    <cellStyle name="20% - Accent2 2 2 3 4" xfId="4806"/>
    <cellStyle name="20% - Accent2 2 2 3 5" xfId="5636"/>
    <cellStyle name="20% - Accent2 2 2 4" xfId="2708"/>
    <cellStyle name="20% - Accent2 2 2 4 2" xfId="4654"/>
    <cellStyle name="20% - Accent2 2 2 4 3" xfId="5496"/>
    <cellStyle name="20% - Accent2 2 2 4 4" xfId="6179"/>
    <cellStyle name="20% - Accent2 2 2 5" xfId="3502"/>
    <cellStyle name="20% - Accent2 2 2 6" xfId="3807"/>
    <cellStyle name="20% - Accent2 2 2 7" xfId="4599"/>
    <cellStyle name="20% - Accent2 2 2 8" xfId="1182"/>
    <cellStyle name="20% - Accent2 2 2 9" xfId="11853"/>
    <cellStyle name="20% - Accent2 2 20" xfId="7875"/>
    <cellStyle name="20% - Accent2 2 21" xfId="7891"/>
    <cellStyle name="20% - Accent2 2 22" xfId="7904"/>
    <cellStyle name="20% - Accent2 2 23" xfId="9944"/>
    <cellStyle name="20% - Accent2 2 3" xfId="1048"/>
    <cellStyle name="20% - Accent2 2 3 2" xfId="2133"/>
    <cellStyle name="20% - Accent2 2 3 2 2" xfId="3085"/>
    <cellStyle name="20% - Accent2 2 3 2 2 2" xfId="4975"/>
    <cellStyle name="20% - Accent2 2 3 2 2 3" xfId="5774"/>
    <cellStyle name="20% - Accent2 2 3 2 2 4" xfId="6404"/>
    <cellStyle name="20% - Accent2 2 3 2 3" xfId="4223"/>
    <cellStyle name="20% - Accent2 2 3 2 4" xfId="3533"/>
    <cellStyle name="20% - Accent2 2 3 2 5" xfId="3470"/>
    <cellStyle name="20% - Accent2 2 3 3" xfId="2185"/>
    <cellStyle name="20% - Accent2 2 3 3 2" xfId="3130"/>
    <cellStyle name="20% - Accent2 2 3 3 2 2" xfId="5020"/>
    <cellStyle name="20% - Accent2 2 3 3 2 3" xfId="5819"/>
    <cellStyle name="20% - Accent2 2 3 3 2 4" xfId="6449"/>
    <cellStyle name="20% - Accent2 2 3 3 3" xfId="4272"/>
    <cellStyle name="20% - Accent2 2 3 3 4" xfId="3323"/>
    <cellStyle name="20% - Accent2 2 3 3 5" xfId="3763"/>
    <cellStyle name="20% - Accent2 2 3 4" xfId="2753"/>
    <cellStyle name="20% - Accent2 2 3 4 2" xfId="4700"/>
    <cellStyle name="20% - Accent2 2 3 4 3" xfId="5542"/>
    <cellStyle name="20% - Accent2 2 3 4 4" xfId="6225"/>
    <cellStyle name="20% - Accent2 2 3 5" xfId="3557"/>
    <cellStyle name="20% - Accent2 2 3 6" xfId="3446"/>
    <cellStyle name="20% - Accent2 2 3 7" xfId="4162"/>
    <cellStyle name="20% - Accent2 2 3 8" xfId="20577"/>
    <cellStyle name="20% - Accent2 2 4" xfId="1727"/>
    <cellStyle name="20% - Accent2 2 4 2" xfId="2193"/>
    <cellStyle name="20% - Accent2 2 4 2 2" xfId="3137"/>
    <cellStyle name="20% - Accent2 2 4 2 2 2" xfId="5027"/>
    <cellStyle name="20% - Accent2 2 4 2 2 3" xfId="5826"/>
    <cellStyle name="20% - Accent2 2 4 2 2 4" xfId="6456"/>
    <cellStyle name="20% - Accent2 2 4 2 3" xfId="4279"/>
    <cellStyle name="20% - Accent2 2 4 2 4" xfId="3300"/>
    <cellStyle name="20% - Accent2 2 4 2 5" xfId="3499"/>
    <cellStyle name="20% - Accent2 2 4 3" xfId="2432"/>
    <cellStyle name="20% - Accent2 2 4 3 2" xfId="3224"/>
    <cellStyle name="20% - Accent2 2 4 3 2 2" xfId="5114"/>
    <cellStyle name="20% - Accent2 2 4 3 2 3" xfId="5913"/>
    <cellStyle name="20% - Accent2 2 4 3 2 4" xfId="6543"/>
    <cellStyle name="20% - Accent2 2 4 3 3" xfId="4455"/>
    <cellStyle name="20% - Accent2 2 4 3 4" xfId="5333"/>
    <cellStyle name="20% - Accent2 2 4 3 5" xfId="6075"/>
    <cellStyle name="20% - Accent2 2 4 4" xfId="2759"/>
    <cellStyle name="20% - Accent2 2 4 4 2" xfId="4706"/>
    <cellStyle name="20% - Accent2 2 4 4 3" xfId="5548"/>
    <cellStyle name="20% - Accent2 2 4 4 4" xfId="6231"/>
    <cellStyle name="20% - Accent2 2 4 5" xfId="3850"/>
    <cellStyle name="20% - Accent2 2 4 6" xfId="3847"/>
    <cellStyle name="20% - Accent2 2 4 7" xfId="4756"/>
    <cellStyle name="20% - Accent2 2 5" xfId="1802"/>
    <cellStyle name="20% - Accent2 2 5 2" xfId="2235"/>
    <cellStyle name="20% - Accent2 2 5 2 2" xfId="3178"/>
    <cellStyle name="20% - Accent2 2 5 2 2 2" xfId="5068"/>
    <cellStyle name="20% - Accent2 2 5 2 2 3" xfId="5867"/>
    <cellStyle name="20% - Accent2 2 5 2 2 4" xfId="6497"/>
    <cellStyle name="20% - Accent2 2 5 2 3" xfId="4320"/>
    <cellStyle name="20% - Accent2 2 5 2 4" xfId="5230"/>
    <cellStyle name="20% - Accent2 2 5 2 5" xfId="6029"/>
    <cellStyle name="20% - Accent2 2 5 3" xfId="2471"/>
    <cellStyle name="20% - Accent2 2 5 3 2" xfId="3262"/>
    <cellStyle name="20% - Accent2 2 5 3 2 2" xfId="5152"/>
    <cellStyle name="20% - Accent2 2 5 3 2 3" xfId="5951"/>
    <cellStyle name="20% - Accent2 2 5 3 2 4" xfId="6581"/>
    <cellStyle name="20% - Accent2 2 5 3 3" xfId="4493"/>
    <cellStyle name="20% - Accent2 2 5 3 4" xfId="5371"/>
    <cellStyle name="20% - Accent2 2 5 3 5" xfId="6113"/>
    <cellStyle name="20% - Accent2 2 5 4" xfId="2798"/>
    <cellStyle name="20% - Accent2 2 5 4 2" xfId="4744"/>
    <cellStyle name="20% - Accent2 2 5 4 3" xfId="5586"/>
    <cellStyle name="20% - Accent2 2 5 4 4" xfId="6269"/>
    <cellStyle name="20% - Accent2 2 5 5" xfId="3911"/>
    <cellStyle name="20% - Accent2 2 5 6" xfId="3707"/>
    <cellStyle name="20% - Accent2 2 5 7" xfId="3703"/>
    <cellStyle name="20% - Accent2 2 6" xfId="1871"/>
    <cellStyle name="20% - Accent2 2 6 2" xfId="2296"/>
    <cellStyle name="20% - Accent2 2 6 2 2" xfId="3193"/>
    <cellStyle name="20% - Accent2 2 6 2 2 2" xfId="5083"/>
    <cellStyle name="20% - Accent2 2 6 2 2 3" xfId="5882"/>
    <cellStyle name="20% - Accent2 2 6 2 2 4" xfId="6512"/>
    <cellStyle name="20% - Accent2 2 6 2 3" xfId="4365"/>
    <cellStyle name="20% - Accent2 2 6 2 4" xfId="5263"/>
    <cellStyle name="20% - Accent2 2 6 2 5" xfId="6044"/>
    <cellStyle name="20% - Accent2 2 6 3" xfId="2531"/>
    <cellStyle name="20% - Accent2 2 6 3 2" xfId="3276"/>
    <cellStyle name="20% - Accent2 2 6 3 2 2" xfId="5166"/>
    <cellStyle name="20% - Accent2 2 6 3 2 3" xfId="5965"/>
    <cellStyle name="20% - Accent2 2 6 3 2 4" xfId="6595"/>
    <cellStyle name="20% - Accent2 2 6 3 3" xfId="4530"/>
    <cellStyle name="20% - Accent2 2 6 3 4" xfId="5399"/>
    <cellStyle name="20% - Accent2 2 6 3 5" xfId="6127"/>
    <cellStyle name="20% - Accent2 2 6 4" xfId="2858"/>
    <cellStyle name="20% - Accent2 2 6 4 2" xfId="4786"/>
    <cellStyle name="20% - Accent2 2 6 4 3" xfId="5617"/>
    <cellStyle name="20% - Accent2 2 6 4 4" xfId="6283"/>
    <cellStyle name="20% - Accent2 2 6 5" xfId="3977"/>
    <cellStyle name="20% - Accent2 2 6 6" xfId="4843"/>
    <cellStyle name="20% - Accent2 2 6 7" xfId="5659"/>
    <cellStyle name="20% - Accent2 2 7" xfId="2012"/>
    <cellStyle name="20% - Accent2 2 7 2" xfId="2991"/>
    <cellStyle name="20% - Accent2 2 7 2 2" xfId="4881"/>
    <cellStyle name="20% - Accent2 2 7 2 3" xfId="5680"/>
    <cellStyle name="20% - Accent2 2 7 2 4" xfId="6310"/>
    <cellStyle name="20% - Accent2 2 7 3" xfId="4116"/>
    <cellStyle name="20% - Accent2 2 7 4" xfId="3749"/>
    <cellStyle name="20% - Accent2 2 7 5" xfId="4358"/>
    <cellStyle name="20% - Accent2 2 8" xfId="2144"/>
    <cellStyle name="20% - Accent2 2 8 2" xfId="3096"/>
    <cellStyle name="20% - Accent2 2 8 2 2" xfId="4986"/>
    <cellStyle name="20% - Accent2 2 8 2 3" xfId="5785"/>
    <cellStyle name="20% - Accent2 2 8 2 4" xfId="6415"/>
    <cellStyle name="20% - Accent2 2 8 3" xfId="4234"/>
    <cellStyle name="20% - Accent2 2 8 4" xfId="3368"/>
    <cellStyle name="20% - Accent2 2 8 5" xfId="4752"/>
    <cellStyle name="20% - Accent2 2 9" xfId="2664"/>
    <cellStyle name="20% - Accent2 2 9 2" xfId="4620"/>
    <cellStyle name="20% - Accent2 2 9 3" xfId="5463"/>
    <cellStyle name="20% - Accent2 2 9 4" xfId="6153"/>
    <cellStyle name="20% - Accent2 20" xfId="20578"/>
    <cellStyle name="20% - Accent2 20 2" xfId="20579"/>
    <cellStyle name="20% - Accent2 20 3" xfId="20580"/>
    <cellStyle name="20% - Accent2 200" xfId="20581"/>
    <cellStyle name="20% - Accent2 200 2" xfId="20582"/>
    <cellStyle name="20% - Accent2 201" xfId="20583"/>
    <cellStyle name="20% - Accent2 201 2" xfId="20584"/>
    <cellStyle name="20% - Accent2 202" xfId="20585"/>
    <cellStyle name="20% - Accent2 202 2" xfId="20586"/>
    <cellStyle name="20% - Accent2 203" xfId="20587"/>
    <cellStyle name="20% - Accent2 203 2" xfId="20588"/>
    <cellStyle name="20% - Accent2 204" xfId="20589"/>
    <cellStyle name="20% - Accent2 204 2" xfId="20590"/>
    <cellStyle name="20% - Accent2 205" xfId="20591"/>
    <cellStyle name="20% - Accent2 205 2" xfId="20592"/>
    <cellStyle name="20% - Accent2 206" xfId="20593"/>
    <cellStyle name="20% - Accent2 206 2" xfId="20594"/>
    <cellStyle name="20% - Accent2 207" xfId="20595"/>
    <cellStyle name="20% - Accent2 207 2" xfId="20596"/>
    <cellStyle name="20% - Accent2 208" xfId="20597"/>
    <cellStyle name="20% - Accent2 208 2" xfId="20598"/>
    <cellStyle name="20% - Accent2 209" xfId="20599"/>
    <cellStyle name="20% - Accent2 209 2" xfId="20600"/>
    <cellStyle name="20% - Accent2 21" xfId="20601"/>
    <cellStyle name="20% - Accent2 21 2" xfId="20602"/>
    <cellStyle name="20% - Accent2 21 3" xfId="20603"/>
    <cellStyle name="20% - Accent2 210" xfId="20604"/>
    <cellStyle name="20% - Accent2 210 2" xfId="20605"/>
    <cellStyle name="20% - Accent2 211" xfId="20606"/>
    <cellStyle name="20% - Accent2 211 2" xfId="20607"/>
    <cellStyle name="20% - Accent2 212" xfId="20608"/>
    <cellStyle name="20% - Accent2 212 2" xfId="20609"/>
    <cellStyle name="20% - Accent2 213" xfId="20610"/>
    <cellStyle name="20% - Accent2 213 2" xfId="20611"/>
    <cellStyle name="20% - Accent2 214" xfId="20612"/>
    <cellStyle name="20% - Accent2 214 2" xfId="20613"/>
    <cellStyle name="20% - Accent2 215" xfId="20614"/>
    <cellStyle name="20% - Accent2 215 2" xfId="20615"/>
    <cellStyle name="20% - Accent2 216" xfId="20616"/>
    <cellStyle name="20% - Accent2 216 2" xfId="20617"/>
    <cellStyle name="20% - Accent2 217" xfId="20618"/>
    <cellStyle name="20% - Accent2 217 2" xfId="20619"/>
    <cellStyle name="20% - Accent2 218" xfId="20620"/>
    <cellStyle name="20% - Accent2 218 2" xfId="20621"/>
    <cellStyle name="20% - Accent2 219" xfId="20622"/>
    <cellStyle name="20% - Accent2 219 2" xfId="20623"/>
    <cellStyle name="20% - Accent2 22" xfId="20624"/>
    <cellStyle name="20% - Accent2 22 2" xfId="20625"/>
    <cellStyle name="20% - Accent2 22 3" xfId="20626"/>
    <cellStyle name="20% - Accent2 220" xfId="20627"/>
    <cellStyle name="20% - Accent2 220 2" xfId="20628"/>
    <cellStyle name="20% - Accent2 221" xfId="20629"/>
    <cellStyle name="20% - Accent2 221 2" xfId="20630"/>
    <cellStyle name="20% - Accent2 222" xfId="20631"/>
    <cellStyle name="20% - Accent2 222 2" xfId="20632"/>
    <cellStyle name="20% - Accent2 223" xfId="20633"/>
    <cellStyle name="20% - Accent2 223 2" xfId="20634"/>
    <cellStyle name="20% - Accent2 224" xfId="20635"/>
    <cellStyle name="20% - Accent2 224 2" xfId="20636"/>
    <cellStyle name="20% - Accent2 225" xfId="20637"/>
    <cellStyle name="20% - Accent2 225 2" xfId="20638"/>
    <cellStyle name="20% - Accent2 226" xfId="20639"/>
    <cellStyle name="20% - Accent2 226 2" xfId="20640"/>
    <cellStyle name="20% - Accent2 227" xfId="20641"/>
    <cellStyle name="20% - Accent2 227 2" xfId="20642"/>
    <cellStyle name="20% - Accent2 228" xfId="20643"/>
    <cellStyle name="20% - Accent2 228 2" xfId="20644"/>
    <cellStyle name="20% - Accent2 229" xfId="20645"/>
    <cellStyle name="20% - Accent2 229 2" xfId="20646"/>
    <cellStyle name="20% - Accent2 23" xfId="20647"/>
    <cellStyle name="20% - Accent2 23 2" xfId="20648"/>
    <cellStyle name="20% - Accent2 23 3" xfId="20649"/>
    <cellStyle name="20% - Accent2 230" xfId="20650"/>
    <cellStyle name="20% - Accent2 230 2" xfId="20651"/>
    <cellStyle name="20% - Accent2 231" xfId="20652"/>
    <cellStyle name="20% - Accent2 231 2" xfId="20653"/>
    <cellStyle name="20% - Accent2 232" xfId="20654"/>
    <cellStyle name="20% - Accent2 232 2" xfId="20655"/>
    <cellStyle name="20% - Accent2 233" xfId="20656"/>
    <cellStyle name="20% - Accent2 233 2" xfId="20657"/>
    <cellStyle name="20% - Accent2 234" xfId="20658"/>
    <cellStyle name="20% - Accent2 234 2" xfId="20659"/>
    <cellStyle name="20% - Accent2 235" xfId="20660"/>
    <cellStyle name="20% - Accent2 235 2" xfId="20661"/>
    <cellStyle name="20% - Accent2 236" xfId="20662"/>
    <cellStyle name="20% - Accent2 236 2" xfId="20663"/>
    <cellStyle name="20% - Accent2 237" xfId="20664"/>
    <cellStyle name="20% - Accent2 237 2" xfId="20665"/>
    <cellStyle name="20% - Accent2 238" xfId="20666"/>
    <cellStyle name="20% - Accent2 238 2" xfId="20667"/>
    <cellStyle name="20% - Accent2 239" xfId="20668"/>
    <cellStyle name="20% - Accent2 239 2" xfId="20669"/>
    <cellStyle name="20% - Accent2 24" xfId="20670"/>
    <cellStyle name="20% - Accent2 24 2" xfId="20671"/>
    <cellStyle name="20% - Accent2 24 3" xfId="20672"/>
    <cellStyle name="20% - Accent2 240" xfId="20673"/>
    <cellStyle name="20% - Accent2 240 2" xfId="20674"/>
    <cellStyle name="20% - Accent2 241" xfId="20675"/>
    <cellStyle name="20% - Accent2 241 2" xfId="20676"/>
    <cellStyle name="20% - Accent2 242" xfId="20677"/>
    <cellStyle name="20% - Accent2 242 2" xfId="20678"/>
    <cellStyle name="20% - Accent2 243" xfId="20679"/>
    <cellStyle name="20% - Accent2 243 2" xfId="20680"/>
    <cellStyle name="20% - Accent2 244" xfId="20681"/>
    <cellStyle name="20% - Accent2 244 2" xfId="20682"/>
    <cellStyle name="20% - Accent2 245" xfId="20683"/>
    <cellStyle name="20% - Accent2 245 2" xfId="20684"/>
    <cellStyle name="20% - Accent2 246" xfId="20685"/>
    <cellStyle name="20% - Accent2 246 2" xfId="20686"/>
    <cellStyle name="20% - Accent2 247" xfId="20687"/>
    <cellStyle name="20% - Accent2 247 2" xfId="20688"/>
    <cellStyle name="20% - Accent2 248" xfId="20689"/>
    <cellStyle name="20% - Accent2 248 2" xfId="20690"/>
    <cellStyle name="20% - Accent2 249" xfId="20691"/>
    <cellStyle name="20% - Accent2 249 2" xfId="20692"/>
    <cellStyle name="20% - Accent2 25" xfId="20693"/>
    <cellStyle name="20% - Accent2 25 2" xfId="20694"/>
    <cellStyle name="20% - Accent2 25 3" xfId="20695"/>
    <cellStyle name="20% - Accent2 250" xfId="20696"/>
    <cellStyle name="20% - Accent2 250 2" xfId="20697"/>
    <cellStyle name="20% - Accent2 251" xfId="20698"/>
    <cellStyle name="20% - Accent2 251 2" xfId="20699"/>
    <cellStyle name="20% - Accent2 252" xfId="20700"/>
    <cellStyle name="20% - Accent2 252 2" xfId="20701"/>
    <cellStyle name="20% - Accent2 253" xfId="20702"/>
    <cellStyle name="20% - Accent2 253 2" xfId="20703"/>
    <cellStyle name="20% - Accent2 254" xfId="20704"/>
    <cellStyle name="20% - Accent2 254 2" xfId="20705"/>
    <cellStyle name="20% - Accent2 255" xfId="20706"/>
    <cellStyle name="20% - Accent2 255 2" xfId="20707"/>
    <cellStyle name="20% - Accent2 256" xfId="20708"/>
    <cellStyle name="20% - Accent2 257" xfId="20709"/>
    <cellStyle name="20% - Accent2 258" xfId="20710"/>
    <cellStyle name="20% - Accent2 259" xfId="20711"/>
    <cellStyle name="20% - Accent2 26" xfId="20712"/>
    <cellStyle name="20% - Accent2 26 2" xfId="20713"/>
    <cellStyle name="20% - Accent2 26 3" xfId="20714"/>
    <cellStyle name="20% - Accent2 260" xfId="20715"/>
    <cellStyle name="20% - Accent2 261" xfId="20716"/>
    <cellStyle name="20% - Accent2 262" xfId="20717"/>
    <cellStyle name="20% - Accent2 263" xfId="20718"/>
    <cellStyle name="20% - Accent2 264" xfId="20719"/>
    <cellStyle name="20% - Accent2 27" xfId="20720"/>
    <cellStyle name="20% - Accent2 27 2" xfId="20721"/>
    <cellStyle name="20% - Accent2 27 3" xfId="20722"/>
    <cellStyle name="20% - Accent2 28" xfId="20723"/>
    <cellStyle name="20% - Accent2 28 2" xfId="20724"/>
    <cellStyle name="20% - Accent2 28 3" xfId="20725"/>
    <cellStyle name="20% - Accent2 29" xfId="20726"/>
    <cellStyle name="20% - Accent2 29 2" xfId="20727"/>
    <cellStyle name="20% - Accent2 29 3" xfId="20728"/>
    <cellStyle name="20% - Accent2 3" xfId="735"/>
    <cellStyle name="20% - Accent2 3 10" xfId="3305"/>
    <cellStyle name="20% - Accent2 3 11" xfId="3560"/>
    <cellStyle name="20% - Accent2 3 12" xfId="3443"/>
    <cellStyle name="20% - Accent2 3 13" xfId="1181"/>
    <cellStyle name="20% - Accent2 3 14" xfId="14920"/>
    <cellStyle name="20% - Accent2 3 15" xfId="20729"/>
    <cellStyle name="20% - Accent2 3 2" xfId="977"/>
    <cellStyle name="20% - Accent2 3 2 2" xfId="2086"/>
    <cellStyle name="20% - Accent2 3 2 2 2" xfId="3037"/>
    <cellStyle name="20% - Accent2 3 2 2 2 2" xfId="4927"/>
    <cellStyle name="20% - Accent2 3 2 2 2 3" xfId="5726"/>
    <cellStyle name="20% - Accent2 3 2 2 2 4" xfId="6356"/>
    <cellStyle name="20% - Accent2 3 2 2 3" xfId="4175"/>
    <cellStyle name="20% - Accent2 3 2 2 4" xfId="3636"/>
    <cellStyle name="20% - Accent2 3 2 2 5" xfId="4572"/>
    <cellStyle name="20% - Accent2 3 2 3" xfId="2136"/>
    <cellStyle name="20% - Accent2 3 2 3 2" xfId="3088"/>
    <cellStyle name="20% - Accent2 3 2 3 2 2" xfId="4978"/>
    <cellStyle name="20% - Accent2 3 2 3 2 3" xfId="5777"/>
    <cellStyle name="20% - Accent2 3 2 3 2 4" xfId="6407"/>
    <cellStyle name="20% - Accent2 3 2 3 3" xfId="4226"/>
    <cellStyle name="20% - Accent2 3 2 3 4" xfId="3376"/>
    <cellStyle name="20% - Accent2 3 2 3 5" xfId="4873"/>
    <cellStyle name="20% - Accent2 3 2 4" xfId="2709"/>
    <cellStyle name="20% - Accent2 3 2 4 2" xfId="4655"/>
    <cellStyle name="20% - Accent2 3 2 4 3" xfId="5497"/>
    <cellStyle name="20% - Accent2 3 2 4 4" xfId="6180"/>
    <cellStyle name="20% - Accent2 3 2 5" xfId="3503"/>
    <cellStyle name="20% - Accent2 3 2 6" xfId="3556"/>
    <cellStyle name="20% - Accent2 3 2 7" xfId="3447"/>
    <cellStyle name="20% - Accent2 3 2 8" xfId="20730"/>
    <cellStyle name="20% - Accent2 3 2 9" xfId="42849"/>
    <cellStyle name="20% - Accent2 3 3" xfId="1324"/>
    <cellStyle name="20% - Accent2 3 3 2" xfId="2143"/>
    <cellStyle name="20% - Accent2 3 3 2 2" xfId="3095"/>
    <cellStyle name="20% - Accent2 3 3 2 2 2" xfId="4985"/>
    <cellStyle name="20% - Accent2 3 3 2 2 3" xfId="5784"/>
    <cellStyle name="20% - Accent2 3 3 2 2 4" xfId="6414"/>
    <cellStyle name="20% - Accent2 3 3 2 3" xfId="4233"/>
    <cellStyle name="20% - Accent2 3 3 2 4" xfId="3369"/>
    <cellStyle name="20% - Accent2 3 3 2 5" xfId="4499"/>
    <cellStyle name="20% - Accent2 3 3 3" xfId="2109"/>
    <cellStyle name="20% - Accent2 3 3 3 2" xfId="3061"/>
    <cellStyle name="20% - Accent2 3 3 3 2 2" xfId="4951"/>
    <cellStyle name="20% - Accent2 3 3 3 2 3" xfId="5750"/>
    <cellStyle name="20% - Accent2 3 3 3 2 4" xfId="6380"/>
    <cellStyle name="20% - Accent2 3 3 3 3" xfId="4199"/>
    <cellStyle name="20% - Accent2 3 3 3 4" xfId="4415"/>
    <cellStyle name="20% - Accent2 3 3 3 5" xfId="5305"/>
    <cellStyle name="20% - Accent2 3 3 4" xfId="2756"/>
    <cellStyle name="20% - Accent2 3 3 4 2" xfId="4703"/>
    <cellStyle name="20% - Accent2 3 3 4 3" xfId="5545"/>
    <cellStyle name="20% - Accent2 3 3 4 4" xfId="6228"/>
    <cellStyle name="20% - Accent2 3 3 5" xfId="3586"/>
    <cellStyle name="20% - Accent2 3 3 6" xfId="4576"/>
    <cellStyle name="20% - Accent2 3 3 7" xfId="5433"/>
    <cellStyle name="20% - Accent2 3 3 8" xfId="20731"/>
    <cellStyle name="20% - Accent2 3 4" xfId="1728"/>
    <cellStyle name="20% - Accent2 3 4 2" xfId="2194"/>
    <cellStyle name="20% - Accent2 3 4 2 2" xfId="3138"/>
    <cellStyle name="20% - Accent2 3 4 2 2 2" xfId="5028"/>
    <cellStyle name="20% - Accent2 3 4 2 2 3" xfId="5827"/>
    <cellStyle name="20% - Accent2 3 4 2 2 4" xfId="6457"/>
    <cellStyle name="20% - Accent2 3 4 2 3" xfId="4280"/>
    <cellStyle name="20% - Accent2 3 4 2 4" xfId="5190"/>
    <cellStyle name="20% - Accent2 3 4 2 5" xfId="5989"/>
    <cellStyle name="20% - Accent2 3 4 3" xfId="2433"/>
    <cellStyle name="20% - Accent2 3 4 3 2" xfId="3225"/>
    <cellStyle name="20% - Accent2 3 4 3 2 2" xfId="5115"/>
    <cellStyle name="20% - Accent2 3 4 3 2 3" xfId="5914"/>
    <cellStyle name="20% - Accent2 3 4 3 2 4" xfId="6544"/>
    <cellStyle name="20% - Accent2 3 4 3 3" xfId="4456"/>
    <cellStyle name="20% - Accent2 3 4 3 4" xfId="5334"/>
    <cellStyle name="20% - Accent2 3 4 3 5" xfId="6076"/>
    <cellStyle name="20% - Accent2 3 4 4" xfId="2760"/>
    <cellStyle name="20% - Accent2 3 4 4 2" xfId="4707"/>
    <cellStyle name="20% - Accent2 3 4 4 3" xfId="5549"/>
    <cellStyle name="20% - Accent2 3 4 4 4" xfId="6232"/>
    <cellStyle name="20% - Accent2 3 4 5" xfId="3851"/>
    <cellStyle name="20% - Accent2 3 4 6" xfId="3574"/>
    <cellStyle name="20% - Accent2 3 4 7" xfId="3432"/>
    <cellStyle name="20% - Accent2 3 5" xfId="1919"/>
    <cellStyle name="20% - Accent2 3 5 2" xfId="2342"/>
    <cellStyle name="20% - Accent2 3 5 2 2" xfId="3212"/>
    <cellStyle name="20% - Accent2 3 5 2 2 2" xfId="5102"/>
    <cellStyle name="20% - Accent2 3 5 2 2 3" xfId="5901"/>
    <cellStyle name="20% - Accent2 3 5 2 2 4" xfId="6531"/>
    <cellStyle name="20% - Accent2 3 5 2 3" xfId="4398"/>
    <cellStyle name="20% - Accent2 3 5 2 4" xfId="5294"/>
    <cellStyle name="20% - Accent2 3 5 2 5" xfId="6063"/>
    <cellStyle name="20% - Accent2 3 5 3" xfId="2574"/>
    <cellStyle name="20% - Accent2 3 5 3 2" xfId="3292"/>
    <cellStyle name="20% - Accent2 3 5 3 2 2" xfId="5182"/>
    <cellStyle name="20% - Accent2 3 5 3 2 3" xfId="5981"/>
    <cellStyle name="20% - Accent2 3 5 3 2 4" xfId="6611"/>
    <cellStyle name="20% - Accent2 3 5 3 3" xfId="4560"/>
    <cellStyle name="20% - Accent2 3 5 3 4" xfId="5423"/>
    <cellStyle name="20% - Accent2 3 5 3 5" xfId="6143"/>
    <cellStyle name="20% - Accent2 3 5 4" xfId="2901"/>
    <cellStyle name="20% - Accent2 3 5 4 2" xfId="4816"/>
    <cellStyle name="20% - Accent2 3 5 4 3" xfId="5642"/>
    <cellStyle name="20% - Accent2 3 5 4 4" xfId="6299"/>
    <cellStyle name="20% - Accent2 3 5 5" xfId="4024"/>
    <cellStyle name="20% - Accent2 3 5 6" xfId="3692"/>
    <cellStyle name="20% - Accent2 3 5 7" xfId="3790"/>
    <cellStyle name="20% - Accent2 3 6" xfId="1962"/>
    <cellStyle name="20% - Accent2 3 6 2" xfId="2384"/>
    <cellStyle name="20% - Accent2 3 6 2 2" xfId="3219"/>
    <cellStyle name="20% - Accent2 3 6 2 2 2" xfId="5109"/>
    <cellStyle name="20% - Accent2 3 6 2 2 3" xfId="5908"/>
    <cellStyle name="20% - Accent2 3 6 2 2 4" xfId="6538"/>
    <cellStyle name="20% - Accent2 3 6 2 3" xfId="4426"/>
    <cellStyle name="20% - Accent2 3 6 2 4" xfId="5313"/>
    <cellStyle name="20% - Accent2 3 6 2 5" xfId="6070"/>
    <cellStyle name="20% - Accent2 3 6 3" xfId="2615"/>
    <cellStyle name="20% - Accent2 3 6 3 2" xfId="3298"/>
    <cellStyle name="20% - Accent2 3 6 3 2 2" xfId="5188"/>
    <cellStyle name="20% - Accent2 3 6 3 2 3" xfId="5987"/>
    <cellStyle name="20% - Accent2 3 6 3 2 4" xfId="6617"/>
    <cellStyle name="20% - Accent2 3 6 3 3" xfId="4588"/>
    <cellStyle name="20% - Accent2 3 6 3 4" xfId="5442"/>
    <cellStyle name="20% - Accent2 3 6 3 5" xfId="6149"/>
    <cellStyle name="20% - Accent2 3 6 4" xfId="2942"/>
    <cellStyle name="20% - Accent2 3 6 4 2" xfId="4845"/>
    <cellStyle name="20% - Accent2 3 6 4 3" xfId="5660"/>
    <cellStyle name="20% - Accent2 3 6 4 4" xfId="6305"/>
    <cellStyle name="20% - Accent2 3 6 5" xfId="4067"/>
    <cellStyle name="20% - Accent2 3 6 6" xfId="3675"/>
    <cellStyle name="20% - Accent2 3 6 7" xfId="3607"/>
    <cellStyle name="20% - Accent2 3 7" xfId="2013"/>
    <cellStyle name="20% - Accent2 3 7 2" xfId="2992"/>
    <cellStyle name="20% - Accent2 3 7 2 2" xfId="4882"/>
    <cellStyle name="20% - Accent2 3 7 2 3" xfId="5681"/>
    <cellStyle name="20% - Accent2 3 7 2 4" xfId="6311"/>
    <cellStyle name="20% - Accent2 3 7 3" xfId="4117"/>
    <cellStyle name="20% - Accent2 3 7 4" xfId="3742"/>
    <cellStyle name="20% - Accent2 3 7 5" xfId="4839"/>
    <cellStyle name="20% - Accent2 3 8" xfId="2137"/>
    <cellStyle name="20% - Accent2 3 8 2" xfId="3089"/>
    <cellStyle name="20% - Accent2 3 8 2 2" xfId="4979"/>
    <cellStyle name="20% - Accent2 3 8 2 3" xfId="5778"/>
    <cellStyle name="20% - Accent2 3 8 2 4" xfId="6408"/>
    <cellStyle name="20% - Accent2 3 8 3" xfId="4227"/>
    <cellStyle name="20% - Accent2 3 8 4" xfId="3375"/>
    <cellStyle name="20% - Accent2 3 8 5" xfId="3570"/>
    <cellStyle name="20% - Accent2 3 9" xfId="2665"/>
    <cellStyle name="20% - Accent2 3 9 2" xfId="4621"/>
    <cellStyle name="20% - Accent2 3 9 3" xfId="5464"/>
    <cellStyle name="20% - Accent2 3 9 4" xfId="6154"/>
    <cellStyle name="20% - Accent2 30" xfId="20732"/>
    <cellStyle name="20% - Accent2 30 2" xfId="20733"/>
    <cellStyle name="20% - Accent2 30 3" xfId="20734"/>
    <cellStyle name="20% - Accent2 31" xfId="20735"/>
    <cellStyle name="20% - Accent2 31 2" xfId="20736"/>
    <cellStyle name="20% - Accent2 31 3" xfId="20737"/>
    <cellStyle name="20% - Accent2 32" xfId="20738"/>
    <cellStyle name="20% - Accent2 32 2" xfId="20739"/>
    <cellStyle name="20% - Accent2 32 3" xfId="20740"/>
    <cellStyle name="20% - Accent2 33" xfId="20741"/>
    <cellStyle name="20% - Accent2 33 2" xfId="20742"/>
    <cellStyle name="20% - Accent2 33 3" xfId="20743"/>
    <cellStyle name="20% - Accent2 34" xfId="20744"/>
    <cellStyle name="20% - Accent2 34 2" xfId="20745"/>
    <cellStyle name="20% - Accent2 34 3" xfId="20746"/>
    <cellStyle name="20% - Accent2 35" xfId="20747"/>
    <cellStyle name="20% - Accent2 35 2" xfId="20748"/>
    <cellStyle name="20% - Accent2 35 3" xfId="20749"/>
    <cellStyle name="20% - Accent2 36" xfId="20750"/>
    <cellStyle name="20% - Accent2 36 2" xfId="20751"/>
    <cellStyle name="20% - Accent2 36 3" xfId="20752"/>
    <cellStyle name="20% - Accent2 37" xfId="20753"/>
    <cellStyle name="20% - Accent2 37 2" xfId="20754"/>
    <cellStyle name="20% - Accent2 37 3" xfId="20755"/>
    <cellStyle name="20% - Accent2 38" xfId="20756"/>
    <cellStyle name="20% - Accent2 38 2" xfId="20757"/>
    <cellStyle name="20% - Accent2 38 3" xfId="20758"/>
    <cellStyle name="20% - Accent2 39" xfId="20759"/>
    <cellStyle name="20% - Accent2 39 2" xfId="20760"/>
    <cellStyle name="20% - Accent2 39 3" xfId="20761"/>
    <cellStyle name="20% - Accent2 4" xfId="708"/>
    <cellStyle name="20% - Accent2 4 2" xfId="1515"/>
    <cellStyle name="20% - Accent2 4 2 2" xfId="20762"/>
    <cellStyle name="20% - Accent2 4 3" xfId="11801"/>
    <cellStyle name="20% - Accent2 4 3 2" xfId="20763"/>
    <cellStyle name="20% - Accent2 40" xfId="20764"/>
    <cellStyle name="20% - Accent2 40 2" xfId="20765"/>
    <cellStyle name="20% - Accent2 40 3" xfId="20766"/>
    <cellStyle name="20% - Accent2 41" xfId="20767"/>
    <cellStyle name="20% - Accent2 41 2" xfId="20768"/>
    <cellStyle name="20% - Accent2 41 3" xfId="20769"/>
    <cellStyle name="20% - Accent2 42" xfId="20770"/>
    <cellStyle name="20% - Accent2 42 2" xfId="20771"/>
    <cellStyle name="20% - Accent2 42 3" xfId="20772"/>
    <cellStyle name="20% - Accent2 43" xfId="20773"/>
    <cellStyle name="20% - Accent2 43 2" xfId="20774"/>
    <cellStyle name="20% - Accent2 43 3" xfId="20775"/>
    <cellStyle name="20% - Accent2 44" xfId="20776"/>
    <cellStyle name="20% - Accent2 44 2" xfId="20777"/>
    <cellStyle name="20% - Accent2 44 3" xfId="20778"/>
    <cellStyle name="20% - Accent2 45" xfId="20779"/>
    <cellStyle name="20% - Accent2 45 2" xfId="20780"/>
    <cellStyle name="20% - Accent2 45 3" xfId="20781"/>
    <cellStyle name="20% - Accent2 46" xfId="20782"/>
    <cellStyle name="20% - Accent2 46 2" xfId="20783"/>
    <cellStyle name="20% - Accent2 46 3" xfId="20784"/>
    <cellStyle name="20% - Accent2 47" xfId="20785"/>
    <cellStyle name="20% - Accent2 47 2" xfId="20786"/>
    <cellStyle name="20% - Accent2 47 3" xfId="20787"/>
    <cellStyle name="20% - Accent2 48" xfId="20788"/>
    <cellStyle name="20% - Accent2 48 2" xfId="20789"/>
    <cellStyle name="20% - Accent2 48 3" xfId="20790"/>
    <cellStyle name="20% - Accent2 49" xfId="20791"/>
    <cellStyle name="20% - Accent2 49 2" xfId="20792"/>
    <cellStyle name="20% - Accent2 49 3" xfId="20793"/>
    <cellStyle name="20% - Accent2 5" xfId="6759"/>
    <cellStyle name="20% - Accent2 5 2" xfId="20795"/>
    <cellStyle name="20% - Accent2 5 3" xfId="20796"/>
    <cellStyle name="20% - Accent2 5 4" xfId="20794"/>
    <cellStyle name="20% - Accent2 50" xfId="20797"/>
    <cellStyle name="20% - Accent2 50 2" xfId="20798"/>
    <cellStyle name="20% - Accent2 50 3" xfId="20799"/>
    <cellStyle name="20% - Accent2 51" xfId="20800"/>
    <cellStyle name="20% - Accent2 51 2" xfId="20801"/>
    <cellStyle name="20% - Accent2 51 3" xfId="20802"/>
    <cellStyle name="20% - Accent2 52" xfId="20803"/>
    <cellStyle name="20% - Accent2 52 2" xfId="20804"/>
    <cellStyle name="20% - Accent2 52 3" xfId="20805"/>
    <cellStyle name="20% - Accent2 53" xfId="20806"/>
    <cellStyle name="20% - Accent2 53 2" xfId="20807"/>
    <cellStyle name="20% - Accent2 53 3" xfId="20808"/>
    <cellStyle name="20% - Accent2 54" xfId="20809"/>
    <cellStyle name="20% - Accent2 54 2" xfId="20810"/>
    <cellStyle name="20% - Accent2 54 3" xfId="20811"/>
    <cellStyle name="20% - Accent2 55" xfId="20812"/>
    <cellStyle name="20% - Accent2 55 2" xfId="20813"/>
    <cellStyle name="20% - Accent2 55 3" xfId="20814"/>
    <cellStyle name="20% - Accent2 56" xfId="20815"/>
    <cellStyle name="20% - Accent2 56 2" xfId="20816"/>
    <cellStyle name="20% - Accent2 56 3" xfId="20817"/>
    <cellStyle name="20% - Accent2 57" xfId="20818"/>
    <cellStyle name="20% - Accent2 57 2" xfId="20819"/>
    <cellStyle name="20% - Accent2 57 3" xfId="20820"/>
    <cellStyle name="20% - Accent2 58" xfId="20821"/>
    <cellStyle name="20% - Accent2 58 2" xfId="20822"/>
    <cellStyle name="20% - Accent2 58 3" xfId="20823"/>
    <cellStyle name="20% - Accent2 59" xfId="20824"/>
    <cellStyle name="20% - Accent2 59 2" xfId="20825"/>
    <cellStyle name="20% - Accent2 59 3" xfId="20826"/>
    <cellStyle name="20% - Accent2 6" xfId="7025"/>
    <cellStyle name="20% - Accent2 6 2" xfId="20828"/>
    <cellStyle name="20% - Accent2 6 3" xfId="20829"/>
    <cellStyle name="20% - Accent2 6 4" xfId="20827"/>
    <cellStyle name="20% - Accent2 60" xfId="20830"/>
    <cellStyle name="20% - Accent2 60 2" xfId="20831"/>
    <cellStyle name="20% - Accent2 60 3" xfId="20832"/>
    <cellStyle name="20% - Accent2 61" xfId="20833"/>
    <cellStyle name="20% - Accent2 61 2" xfId="20834"/>
    <cellStyle name="20% - Accent2 61 3" xfId="20835"/>
    <cellStyle name="20% - Accent2 62" xfId="20836"/>
    <cellStyle name="20% - Accent2 62 2" xfId="20837"/>
    <cellStyle name="20% - Accent2 62 3" xfId="20838"/>
    <cellStyle name="20% - Accent2 63" xfId="20839"/>
    <cellStyle name="20% - Accent2 63 2" xfId="20840"/>
    <cellStyle name="20% - Accent2 63 3" xfId="20841"/>
    <cellStyle name="20% - Accent2 64" xfId="20842"/>
    <cellStyle name="20% - Accent2 64 2" xfId="20843"/>
    <cellStyle name="20% - Accent2 64 3" xfId="20844"/>
    <cellStyle name="20% - Accent2 65" xfId="20845"/>
    <cellStyle name="20% - Accent2 65 2" xfId="20846"/>
    <cellStyle name="20% - Accent2 65 3" xfId="20847"/>
    <cellStyle name="20% - Accent2 66" xfId="20848"/>
    <cellStyle name="20% - Accent2 66 2" xfId="20849"/>
    <cellStyle name="20% - Accent2 66 3" xfId="20850"/>
    <cellStyle name="20% - Accent2 67" xfId="20851"/>
    <cellStyle name="20% - Accent2 67 2" xfId="20852"/>
    <cellStyle name="20% - Accent2 67 3" xfId="20853"/>
    <cellStyle name="20% - Accent2 68" xfId="20854"/>
    <cellStyle name="20% - Accent2 68 2" xfId="20855"/>
    <cellStyle name="20% - Accent2 68 3" xfId="20856"/>
    <cellStyle name="20% - Accent2 69" xfId="20857"/>
    <cellStyle name="20% - Accent2 69 2" xfId="20858"/>
    <cellStyle name="20% - Accent2 69 3" xfId="20859"/>
    <cellStyle name="20% - Accent2 7" xfId="7784"/>
    <cellStyle name="20% - Accent2 7 2" xfId="20861"/>
    <cellStyle name="20% - Accent2 7 3" xfId="20862"/>
    <cellStyle name="20% - Accent2 7 4" xfId="20860"/>
    <cellStyle name="20% - Accent2 70" xfId="20863"/>
    <cellStyle name="20% - Accent2 70 2" xfId="20864"/>
    <cellStyle name="20% - Accent2 70 3" xfId="20865"/>
    <cellStyle name="20% - Accent2 71" xfId="20866"/>
    <cellStyle name="20% - Accent2 71 2" xfId="20867"/>
    <cellStyle name="20% - Accent2 71 3" xfId="20868"/>
    <cellStyle name="20% - Accent2 72" xfId="20869"/>
    <cellStyle name="20% - Accent2 72 2" xfId="20870"/>
    <cellStyle name="20% - Accent2 72 3" xfId="20871"/>
    <cellStyle name="20% - Accent2 73" xfId="20872"/>
    <cellStyle name="20% - Accent2 73 2" xfId="20873"/>
    <cellStyle name="20% - Accent2 73 3" xfId="20874"/>
    <cellStyle name="20% - Accent2 74" xfId="20875"/>
    <cellStyle name="20% - Accent2 74 2" xfId="20876"/>
    <cellStyle name="20% - Accent2 74 3" xfId="20877"/>
    <cellStyle name="20% - Accent2 75" xfId="20878"/>
    <cellStyle name="20% - Accent2 75 2" xfId="20879"/>
    <cellStyle name="20% - Accent2 75 3" xfId="20880"/>
    <cellStyle name="20% - Accent2 76" xfId="20881"/>
    <cellStyle name="20% - Accent2 76 2" xfId="20882"/>
    <cellStyle name="20% - Accent2 76 3" xfId="20883"/>
    <cellStyle name="20% - Accent2 77" xfId="20884"/>
    <cellStyle name="20% - Accent2 77 2" xfId="20885"/>
    <cellStyle name="20% - Accent2 77 3" xfId="20886"/>
    <cellStyle name="20% - Accent2 78" xfId="20887"/>
    <cellStyle name="20% - Accent2 78 2" xfId="20888"/>
    <cellStyle name="20% - Accent2 78 3" xfId="20889"/>
    <cellStyle name="20% - Accent2 79" xfId="20890"/>
    <cellStyle name="20% - Accent2 79 2" xfId="20891"/>
    <cellStyle name="20% - Accent2 79 3" xfId="20892"/>
    <cellStyle name="20% - Accent2 8" xfId="7815"/>
    <cellStyle name="20% - Accent2 8 2" xfId="20894"/>
    <cellStyle name="20% - Accent2 8 3" xfId="20895"/>
    <cellStyle name="20% - Accent2 8 4" xfId="20893"/>
    <cellStyle name="20% - Accent2 80" xfId="20896"/>
    <cellStyle name="20% - Accent2 80 2" xfId="20897"/>
    <cellStyle name="20% - Accent2 80 3" xfId="20898"/>
    <cellStyle name="20% - Accent2 81" xfId="20899"/>
    <cellStyle name="20% - Accent2 81 2" xfId="20900"/>
    <cellStyle name="20% - Accent2 81 3" xfId="20901"/>
    <cellStyle name="20% - Accent2 82" xfId="20902"/>
    <cellStyle name="20% - Accent2 82 2" xfId="20903"/>
    <cellStyle name="20% - Accent2 82 3" xfId="20904"/>
    <cellStyle name="20% - Accent2 83" xfId="20905"/>
    <cellStyle name="20% - Accent2 83 2" xfId="20906"/>
    <cellStyle name="20% - Accent2 83 3" xfId="20907"/>
    <cellStyle name="20% - Accent2 84" xfId="20908"/>
    <cellStyle name="20% - Accent2 84 2" xfId="20909"/>
    <cellStyle name="20% - Accent2 84 3" xfId="20910"/>
    <cellStyle name="20% - Accent2 85" xfId="20911"/>
    <cellStyle name="20% - Accent2 85 2" xfId="20912"/>
    <cellStyle name="20% - Accent2 85 3" xfId="20913"/>
    <cellStyle name="20% - Accent2 86" xfId="20914"/>
    <cellStyle name="20% - Accent2 86 2" xfId="20915"/>
    <cellStyle name="20% - Accent2 86 3" xfId="20916"/>
    <cellStyle name="20% - Accent2 87" xfId="20917"/>
    <cellStyle name="20% - Accent2 87 2" xfId="20918"/>
    <cellStyle name="20% - Accent2 87 3" xfId="20919"/>
    <cellStyle name="20% - Accent2 88" xfId="20920"/>
    <cellStyle name="20% - Accent2 88 2" xfId="20921"/>
    <cellStyle name="20% - Accent2 88 3" xfId="20922"/>
    <cellStyle name="20% - Accent2 89" xfId="20923"/>
    <cellStyle name="20% - Accent2 89 2" xfId="20924"/>
    <cellStyle name="20% - Accent2 89 3" xfId="20925"/>
    <cellStyle name="20% - Accent2 9" xfId="7729"/>
    <cellStyle name="20% - Accent2 9 2" xfId="20927"/>
    <cellStyle name="20% - Accent2 9 3" xfId="20928"/>
    <cellStyle name="20% - Accent2 9 4" xfId="20926"/>
    <cellStyle name="20% - Accent2 90" xfId="20929"/>
    <cellStyle name="20% - Accent2 90 2" xfId="20930"/>
    <cellStyle name="20% - Accent2 90 3" xfId="20931"/>
    <cellStyle name="20% - Accent2 91" xfId="20932"/>
    <cellStyle name="20% - Accent2 91 2" xfId="20933"/>
    <cellStyle name="20% - Accent2 91 3" xfId="20934"/>
    <cellStyle name="20% - Accent2 92" xfId="20935"/>
    <cellStyle name="20% - Accent2 92 2" xfId="20936"/>
    <cellStyle name="20% - Accent2 92 3" xfId="20937"/>
    <cellStyle name="20% - Accent2 93" xfId="20938"/>
    <cellStyle name="20% - Accent2 93 2" xfId="20939"/>
    <cellStyle name="20% - Accent2 93 3" xfId="20940"/>
    <cellStyle name="20% - Accent2 94" xfId="20941"/>
    <cellStyle name="20% - Accent2 94 2" xfId="20942"/>
    <cellStyle name="20% - Accent2 94 3" xfId="20943"/>
    <cellStyle name="20% - Accent2 95" xfId="20944"/>
    <cellStyle name="20% - Accent2 95 2" xfId="20945"/>
    <cellStyle name="20% - Accent2 95 3" xfId="20946"/>
    <cellStyle name="20% - Accent2 96" xfId="20947"/>
    <cellStyle name="20% - Accent2 96 2" xfId="20948"/>
    <cellStyle name="20% - Accent2 96 3" xfId="20949"/>
    <cellStyle name="20% - Accent2 97" xfId="20950"/>
    <cellStyle name="20% - Accent2 97 2" xfId="20951"/>
    <cellStyle name="20% - Accent2 97 3" xfId="20952"/>
    <cellStyle name="20% - Accent2 98" xfId="20953"/>
    <cellStyle name="20% - Accent2 98 2" xfId="20954"/>
    <cellStyle name="20% - Accent2 98 3" xfId="20955"/>
    <cellStyle name="20% - Accent2 99" xfId="20956"/>
    <cellStyle name="20% - Accent2 99 2" xfId="20957"/>
    <cellStyle name="20% - Accent2 99 3" xfId="20958"/>
    <cellStyle name="20% - Accent3 10" xfId="7187"/>
    <cellStyle name="20% - Accent3 10 2" xfId="20960"/>
    <cellStyle name="20% - Accent3 10 3" xfId="20961"/>
    <cellStyle name="20% - Accent3 10 4" xfId="20959"/>
    <cellStyle name="20% - Accent3 100" xfId="20962"/>
    <cellStyle name="20% - Accent3 100 2" xfId="20963"/>
    <cellStyle name="20% - Accent3 100 3" xfId="20964"/>
    <cellStyle name="20% - Accent3 101" xfId="20965"/>
    <cellStyle name="20% - Accent3 101 2" xfId="20966"/>
    <cellStyle name="20% - Accent3 101 3" xfId="20967"/>
    <cellStyle name="20% - Accent3 102" xfId="20968"/>
    <cellStyle name="20% - Accent3 102 2" xfId="20969"/>
    <cellStyle name="20% - Accent3 102 3" xfId="20970"/>
    <cellStyle name="20% - Accent3 103" xfId="20971"/>
    <cellStyle name="20% - Accent3 103 2" xfId="20972"/>
    <cellStyle name="20% - Accent3 103 3" xfId="20973"/>
    <cellStyle name="20% - Accent3 104" xfId="20974"/>
    <cellStyle name="20% - Accent3 104 2" xfId="20975"/>
    <cellStyle name="20% - Accent3 104 3" xfId="20976"/>
    <cellStyle name="20% - Accent3 105" xfId="20977"/>
    <cellStyle name="20% - Accent3 105 2" xfId="20978"/>
    <cellStyle name="20% - Accent3 105 3" xfId="20979"/>
    <cellStyle name="20% - Accent3 106" xfId="20980"/>
    <cellStyle name="20% - Accent3 106 2" xfId="20981"/>
    <cellStyle name="20% - Accent3 106 3" xfId="20982"/>
    <cellStyle name="20% - Accent3 107" xfId="20983"/>
    <cellStyle name="20% - Accent3 107 2" xfId="20984"/>
    <cellStyle name="20% - Accent3 107 3" xfId="20985"/>
    <cellStyle name="20% - Accent3 108" xfId="20986"/>
    <cellStyle name="20% - Accent3 108 2" xfId="20987"/>
    <cellStyle name="20% - Accent3 108 3" xfId="20988"/>
    <cellStyle name="20% - Accent3 109" xfId="20989"/>
    <cellStyle name="20% - Accent3 109 2" xfId="20990"/>
    <cellStyle name="20% - Accent3 109 3" xfId="20991"/>
    <cellStyle name="20% - Accent3 11" xfId="7872"/>
    <cellStyle name="20% - Accent3 11 2" xfId="20993"/>
    <cellStyle name="20% - Accent3 11 3" xfId="20994"/>
    <cellStyle name="20% - Accent3 11 4" xfId="20992"/>
    <cellStyle name="20% - Accent3 110" xfId="20995"/>
    <cellStyle name="20% - Accent3 110 2" xfId="20996"/>
    <cellStyle name="20% - Accent3 110 3" xfId="20997"/>
    <cellStyle name="20% - Accent3 111" xfId="20998"/>
    <cellStyle name="20% - Accent3 111 2" xfId="20999"/>
    <cellStyle name="20% - Accent3 111 3" xfId="21000"/>
    <cellStyle name="20% - Accent3 112" xfId="21001"/>
    <cellStyle name="20% - Accent3 112 2" xfId="21002"/>
    <cellStyle name="20% - Accent3 112 3" xfId="21003"/>
    <cellStyle name="20% - Accent3 113" xfId="21004"/>
    <cellStyle name="20% - Accent3 113 2" xfId="21005"/>
    <cellStyle name="20% - Accent3 113 3" xfId="21006"/>
    <cellStyle name="20% - Accent3 114" xfId="21007"/>
    <cellStyle name="20% - Accent3 114 2" xfId="21008"/>
    <cellStyle name="20% - Accent3 114 3" xfId="21009"/>
    <cellStyle name="20% - Accent3 115" xfId="21010"/>
    <cellStyle name="20% - Accent3 115 2" xfId="21011"/>
    <cellStyle name="20% - Accent3 115 3" xfId="21012"/>
    <cellStyle name="20% - Accent3 116" xfId="21013"/>
    <cellStyle name="20% - Accent3 116 2" xfId="21014"/>
    <cellStyle name="20% - Accent3 116 3" xfId="21015"/>
    <cellStyle name="20% - Accent3 117" xfId="21016"/>
    <cellStyle name="20% - Accent3 117 2" xfId="21017"/>
    <cellStyle name="20% - Accent3 117 3" xfId="21018"/>
    <cellStyle name="20% - Accent3 118" xfId="21019"/>
    <cellStyle name="20% - Accent3 118 2" xfId="21020"/>
    <cellStyle name="20% - Accent3 118 3" xfId="21021"/>
    <cellStyle name="20% - Accent3 119" xfId="21022"/>
    <cellStyle name="20% - Accent3 119 2" xfId="21023"/>
    <cellStyle name="20% - Accent3 119 3" xfId="21024"/>
    <cellStyle name="20% - Accent3 12" xfId="7888"/>
    <cellStyle name="20% - Accent3 12 2" xfId="21026"/>
    <cellStyle name="20% - Accent3 12 3" xfId="21027"/>
    <cellStyle name="20% - Accent3 12 4" xfId="21025"/>
    <cellStyle name="20% - Accent3 120" xfId="21028"/>
    <cellStyle name="20% - Accent3 120 2" xfId="21029"/>
    <cellStyle name="20% - Accent3 120 3" xfId="21030"/>
    <cellStyle name="20% - Accent3 121" xfId="21031"/>
    <cellStyle name="20% - Accent3 121 2" xfId="21032"/>
    <cellStyle name="20% - Accent3 121 3" xfId="21033"/>
    <cellStyle name="20% - Accent3 122" xfId="21034"/>
    <cellStyle name="20% - Accent3 122 2" xfId="21035"/>
    <cellStyle name="20% - Accent3 122 3" xfId="21036"/>
    <cellStyle name="20% - Accent3 123" xfId="21037"/>
    <cellStyle name="20% - Accent3 123 2" xfId="21038"/>
    <cellStyle name="20% - Accent3 123 3" xfId="21039"/>
    <cellStyle name="20% - Accent3 124" xfId="21040"/>
    <cellStyle name="20% - Accent3 124 2" xfId="21041"/>
    <cellStyle name="20% - Accent3 124 3" xfId="21042"/>
    <cellStyle name="20% - Accent3 125" xfId="21043"/>
    <cellStyle name="20% - Accent3 125 2" xfId="21044"/>
    <cellStyle name="20% - Accent3 125 3" xfId="21045"/>
    <cellStyle name="20% - Accent3 126" xfId="21046"/>
    <cellStyle name="20% - Accent3 126 2" xfId="21047"/>
    <cellStyle name="20% - Accent3 126 3" xfId="21048"/>
    <cellStyle name="20% - Accent3 127" xfId="21049"/>
    <cellStyle name="20% - Accent3 127 2" xfId="21050"/>
    <cellStyle name="20% - Accent3 127 3" xfId="21051"/>
    <cellStyle name="20% - Accent3 128" xfId="21052"/>
    <cellStyle name="20% - Accent3 128 2" xfId="21053"/>
    <cellStyle name="20% - Accent3 128 3" xfId="21054"/>
    <cellStyle name="20% - Accent3 129" xfId="21055"/>
    <cellStyle name="20% - Accent3 129 2" xfId="21056"/>
    <cellStyle name="20% - Accent3 129 3" xfId="21057"/>
    <cellStyle name="20% - Accent3 13" xfId="7902"/>
    <cellStyle name="20% - Accent3 13 2" xfId="21059"/>
    <cellStyle name="20% - Accent3 13 3" xfId="21060"/>
    <cellStyle name="20% - Accent3 13 4" xfId="21058"/>
    <cellStyle name="20% - Accent3 130" xfId="21061"/>
    <cellStyle name="20% - Accent3 130 2" xfId="21062"/>
    <cellStyle name="20% - Accent3 130 3" xfId="21063"/>
    <cellStyle name="20% - Accent3 131" xfId="21064"/>
    <cellStyle name="20% - Accent3 131 2" xfId="21065"/>
    <cellStyle name="20% - Accent3 131 3" xfId="21066"/>
    <cellStyle name="20% - Accent3 132" xfId="21067"/>
    <cellStyle name="20% - Accent3 132 2" xfId="21068"/>
    <cellStyle name="20% - Accent3 132 3" xfId="21069"/>
    <cellStyle name="20% - Accent3 133" xfId="21070"/>
    <cellStyle name="20% - Accent3 133 2" xfId="21071"/>
    <cellStyle name="20% - Accent3 133 3" xfId="21072"/>
    <cellStyle name="20% - Accent3 134" xfId="21073"/>
    <cellStyle name="20% - Accent3 134 2" xfId="21074"/>
    <cellStyle name="20% - Accent3 134 3" xfId="21075"/>
    <cellStyle name="20% - Accent3 135" xfId="21076"/>
    <cellStyle name="20% - Accent3 135 2" xfId="21077"/>
    <cellStyle name="20% - Accent3 135 3" xfId="21078"/>
    <cellStyle name="20% - Accent3 136" xfId="21079"/>
    <cellStyle name="20% - Accent3 136 2" xfId="21080"/>
    <cellStyle name="20% - Accent3 136 3" xfId="21081"/>
    <cellStyle name="20% - Accent3 137" xfId="21082"/>
    <cellStyle name="20% - Accent3 137 2" xfId="21083"/>
    <cellStyle name="20% - Accent3 137 3" xfId="21084"/>
    <cellStyle name="20% - Accent3 138" xfId="21085"/>
    <cellStyle name="20% - Accent3 138 2" xfId="21086"/>
    <cellStyle name="20% - Accent3 138 3" xfId="21087"/>
    <cellStyle name="20% - Accent3 139" xfId="21088"/>
    <cellStyle name="20% - Accent3 139 2" xfId="21089"/>
    <cellStyle name="20% - Accent3 139 3" xfId="21090"/>
    <cellStyle name="20% - Accent3 14" xfId="21091"/>
    <cellStyle name="20% - Accent3 14 2" xfId="21092"/>
    <cellStyle name="20% - Accent3 14 3" xfId="21093"/>
    <cellStyle name="20% - Accent3 140" xfId="21094"/>
    <cellStyle name="20% - Accent3 140 2" xfId="21095"/>
    <cellStyle name="20% - Accent3 140 3" xfId="21096"/>
    <cellStyle name="20% - Accent3 141" xfId="21097"/>
    <cellStyle name="20% - Accent3 141 2" xfId="21098"/>
    <cellStyle name="20% - Accent3 141 3" xfId="21099"/>
    <cellStyle name="20% - Accent3 142" xfId="21100"/>
    <cellStyle name="20% - Accent3 142 2" xfId="21101"/>
    <cellStyle name="20% - Accent3 142 3" xfId="21102"/>
    <cellStyle name="20% - Accent3 143" xfId="21103"/>
    <cellStyle name="20% - Accent3 143 2" xfId="21104"/>
    <cellStyle name="20% - Accent3 143 3" xfId="21105"/>
    <cellStyle name="20% - Accent3 144" xfId="21106"/>
    <cellStyle name="20% - Accent3 144 2" xfId="21107"/>
    <cellStyle name="20% - Accent3 144 3" xfId="21108"/>
    <cellStyle name="20% - Accent3 145" xfId="21109"/>
    <cellStyle name="20% - Accent3 145 2" xfId="21110"/>
    <cellStyle name="20% - Accent3 145 3" xfId="21111"/>
    <cellStyle name="20% - Accent3 146" xfId="21112"/>
    <cellStyle name="20% - Accent3 146 2" xfId="21113"/>
    <cellStyle name="20% - Accent3 146 3" xfId="21114"/>
    <cellStyle name="20% - Accent3 147" xfId="21115"/>
    <cellStyle name="20% - Accent3 147 2" xfId="21116"/>
    <cellStyle name="20% - Accent3 147 3" xfId="21117"/>
    <cellStyle name="20% - Accent3 148" xfId="21118"/>
    <cellStyle name="20% - Accent3 148 2" xfId="21119"/>
    <cellStyle name="20% - Accent3 148 3" xfId="21120"/>
    <cellStyle name="20% - Accent3 149" xfId="21121"/>
    <cellStyle name="20% - Accent3 149 2" xfId="21122"/>
    <cellStyle name="20% - Accent3 149 3" xfId="21123"/>
    <cellStyle name="20% - Accent3 15" xfId="21124"/>
    <cellStyle name="20% - Accent3 15 2" xfId="21125"/>
    <cellStyle name="20% - Accent3 15 3" xfId="21126"/>
    <cellStyle name="20% - Accent3 150" xfId="21127"/>
    <cellStyle name="20% - Accent3 150 2" xfId="21128"/>
    <cellStyle name="20% - Accent3 150 3" xfId="21129"/>
    <cellStyle name="20% - Accent3 151" xfId="21130"/>
    <cellStyle name="20% - Accent3 151 2" xfId="21131"/>
    <cellStyle name="20% - Accent3 151 3" xfId="21132"/>
    <cellStyle name="20% - Accent3 152" xfId="21133"/>
    <cellStyle name="20% - Accent3 152 2" xfId="21134"/>
    <cellStyle name="20% - Accent3 152 3" xfId="21135"/>
    <cellStyle name="20% - Accent3 153" xfId="21136"/>
    <cellStyle name="20% - Accent3 153 2" xfId="21137"/>
    <cellStyle name="20% - Accent3 153 3" xfId="21138"/>
    <cellStyle name="20% - Accent3 154" xfId="21139"/>
    <cellStyle name="20% - Accent3 154 2" xfId="21140"/>
    <cellStyle name="20% - Accent3 154 3" xfId="21141"/>
    <cellStyle name="20% - Accent3 155" xfId="21142"/>
    <cellStyle name="20% - Accent3 155 2" xfId="21143"/>
    <cellStyle name="20% - Accent3 155 3" xfId="21144"/>
    <cellStyle name="20% - Accent3 156" xfId="21145"/>
    <cellStyle name="20% - Accent3 156 2" xfId="21146"/>
    <cellStyle name="20% - Accent3 156 3" xfId="21147"/>
    <cellStyle name="20% - Accent3 157" xfId="21148"/>
    <cellStyle name="20% - Accent3 157 2" xfId="21149"/>
    <cellStyle name="20% - Accent3 157 3" xfId="21150"/>
    <cellStyle name="20% - Accent3 158" xfId="21151"/>
    <cellStyle name="20% - Accent3 158 2" xfId="21152"/>
    <cellStyle name="20% - Accent3 158 3" xfId="21153"/>
    <cellStyle name="20% - Accent3 159" xfId="21154"/>
    <cellStyle name="20% - Accent3 159 2" xfId="21155"/>
    <cellStyle name="20% - Accent3 159 3" xfId="21156"/>
    <cellStyle name="20% - Accent3 16" xfId="21157"/>
    <cellStyle name="20% - Accent3 16 2" xfId="21158"/>
    <cellStyle name="20% - Accent3 16 3" xfId="21159"/>
    <cellStyle name="20% - Accent3 160" xfId="21160"/>
    <cellStyle name="20% - Accent3 160 2" xfId="21161"/>
    <cellStyle name="20% - Accent3 160 3" xfId="21162"/>
    <cellStyle name="20% - Accent3 161" xfId="21163"/>
    <cellStyle name="20% - Accent3 161 2" xfId="21164"/>
    <cellStyle name="20% - Accent3 161 3" xfId="21165"/>
    <cellStyle name="20% - Accent3 162" xfId="21166"/>
    <cellStyle name="20% - Accent3 162 2" xfId="21167"/>
    <cellStyle name="20% - Accent3 162 3" xfId="21168"/>
    <cellStyle name="20% - Accent3 163" xfId="21169"/>
    <cellStyle name="20% - Accent3 163 2" xfId="21170"/>
    <cellStyle name="20% - Accent3 163 3" xfId="21171"/>
    <cellStyle name="20% - Accent3 164" xfId="21172"/>
    <cellStyle name="20% - Accent3 164 2" xfId="21173"/>
    <cellStyle name="20% - Accent3 164 3" xfId="21174"/>
    <cellStyle name="20% - Accent3 165" xfId="21175"/>
    <cellStyle name="20% - Accent3 165 2" xfId="21176"/>
    <cellStyle name="20% - Accent3 165 3" xfId="21177"/>
    <cellStyle name="20% - Accent3 166" xfId="21178"/>
    <cellStyle name="20% - Accent3 166 2" xfId="21179"/>
    <cellStyle name="20% - Accent3 166 3" xfId="21180"/>
    <cellStyle name="20% - Accent3 167" xfId="21181"/>
    <cellStyle name="20% - Accent3 167 2" xfId="21182"/>
    <cellStyle name="20% - Accent3 167 3" xfId="21183"/>
    <cellStyle name="20% - Accent3 168" xfId="21184"/>
    <cellStyle name="20% - Accent3 168 2" xfId="21185"/>
    <cellStyle name="20% - Accent3 168 3" xfId="21186"/>
    <cellStyle name="20% - Accent3 169" xfId="21187"/>
    <cellStyle name="20% - Accent3 169 2" xfId="21188"/>
    <cellStyle name="20% - Accent3 169 3" xfId="21189"/>
    <cellStyle name="20% - Accent3 17" xfId="21190"/>
    <cellStyle name="20% - Accent3 17 2" xfId="21191"/>
    <cellStyle name="20% - Accent3 17 3" xfId="21192"/>
    <cellStyle name="20% - Accent3 170" xfId="21193"/>
    <cellStyle name="20% - Accent3 170 2" xfId="21194"/>
    <cellStyle name="20% - Accent3 170 3" xfId="21195"/>
    <cellStyle name="20% - Accent3 171" xfId="21196"/>
    <cellStyle name="20% - Accent3 171 2" xfId="21197"/>
    <cellStyle name="20% - Accent3 171 3" xfId="21198"/>
    <cellStyle name="20% - Accent3 172" xfId="21199"/>
    <cellStyle name="20% - Accent3 172 2" xfId="21200"/>
    <cellStyle name="20% - Accent3 172 3" xfId="21201"/>
    <cellStyle name="20% - Accent3 173" xfId="21202"/>
    <cellStyle name="20% - Accent3 173 2" xfId="21203"/>
    <cellStyle name="20% - Accent3 173 3" xfId="21204"/>
    <cellStyle name="20% - Accent3 174" xfId="21205"/>
    <cellStyle name="20% - Accent3 174 2" xfId="21206"/>
    <cellStyle name="20% - Accent3 174 3" xfId="21207"/>
    <cellStyle name="20% - Accent3 175" xfId="21208"/>
    <cellStyle name="20% - Accent3 175 2" xfId="21209"/>
    <cellStyle name="20% - Accent3 175 3" xfId="21210"/>
    <cellStyle name="20% - Accent3 176" xfId="21211"/>
    <cellStyle name="20% - Accent3 176 2" xfId="21212"/>
    <cellStyle name="20% - Accent3 176 3" xfId="21213"/>
    <cellStyle name="20% - Accent3 177" xfId="21214"/>
    <cellStyle name="20% - Accent3 177 2" xfId="21215"/>
    <cellStyle name="20% - Accent3 177 3" xfId="21216"/>
    <cellStyle name="20% - Accent3 178" xfId="21217"/>
    <cellStyle name="20% - Accent3 178 2" xfId="21218"/>
    <cellStyle name="20% - Accent3 178 3" xfId="21219"/>
    <cellStyle name="20% - Accent3 179" xfId="21220"/>
    <cellStyle name="20% - Accent3 179 2" xfId="21221"/>
    <cellStyle name="20% - Accent3 179 3" xfId="21222"/>
    <cellStyle name="20% - Accent3 18" xfId="21223"/>
    <cellStyle name="20% - Accent3 18 2" xfId="21224"/>
    <cellStyle name="20% - Accent3 18 3" xfId="21225"/>
    <cellStyle name="20% - Accent3 180" xfId="21226"/>
    <cellStyle name="20% - Accent3 180 2" xfId="21227"/>
    <cellStyle name="20% - Accent3 180 3" xfId="21228"/>
    <cellStyle name="20% - Accent3 181" xfId="21229"/>
    <cellStyle name="20% - Accent3 181 2" xfId="21230"/>
    <cellStyle name="20% - Accent3 181 3" xfId="21231"/>
    <cellStyle name="20% - Accent3 182" xfId="21232"/>
    <cellStyle name="20% - Accent3 182 2" xfId="21233"/>
    <cellStyle name="20% - Accent3 182 3" xfId="21234"/>
    <cellStyle name="20% - Accent3 183" xfId="21235"/>
    <cellStyle name="20% - Accent3 183 2" xfId="21236"/>
    <cellStyle name="20% - Accent3 183 3" xfId="21237"/>
    <cellStyle name="20% - Accent3 184" xfId="21238"/>
    <cellStyle name="20% - Accent3 184 2" xfId="21239"/>
    <cellStyle name="20% - Accent3 184 3" xfId="21240"/>
    <cellStyle name="20% - Accent3 185" xfId="21241"/>
    <cellStyle name="20% - Accent3 185 2" xfId="21242"/>
    <cellStyle name="20% - Accent3 185 3" xfId="21243"/>
    <cellStyle name="20% - Accent3 186" xfId="21244"/>
    <cellStyle name="20% - Accent3 186 2" xfId="21245"/>
    <cellStyle name="20% - Accent3 186 3" xfId="21246"/>
    <cellStyle name="20% - Accent3 187" xfId="21247"/>
    <cellStyle name="20% - Accent3 187 2" xfId="21248"/>
    <cellStyle name="20% - Accent3 187 3" xfId="21249"/>
    <cellStyle name="20% - Accent3 188" xfId="21250"/>
    <cellStyle name="20% - Accent3 188 2" xfId="21251"/>
    <cellStyle name="20% - Accent3 188 3" xfId="21252"/>
    <cellStyle name="20% - Accent3 189" xfId="21253"/>
    <cellStyle name="20% - Accent3 189 2" xfId="21254"/>
    <cellStyle name="20% - Accent3 189 3" xfId="21255"/>
    <cellStyle name="20% - Accent3 19" xfId="21256"/>
    <cellStyle name="20% - Accent3 19 2" xfId="21257"/>
    <cellStyle name="20% - Accent3 19 3" xfId="21258"/>
    <cellStyle name="20% - Accent3 190" xfId="21259"/>
    <cellStyle name="20% - Accent3 190 2" xfId="21260"/>
    <cellStyle name="20% - Accent3 190 3" xfId="21261"/>
    <cellStyle name="20% - Accent3 191" xfId="21262"/>
    <cellStyle name="20% - Accent3 191 2" xfId="21263"/>
    <cellStyle name="20% - Accent3 191 3" xfId="21264"/>
    <cellStyle name="20% - Accent3 192" xfId="21265"/>
    <cellStyle name="20% - Accent3 192 2" xfId="21266"/>
    <cellStyle name="20% - Accent3 192 3" xfId="21267"/>
    <cellStyle name="20% - Accent3 193" xfId="21268"/>
    <cellStyle name="20% - Accent3 193 2" xfId="21269"/>
    <cellStyle name="20% - Accent3 194" xfId="21270"/>
    <cellStyle name="20% - Accent3 194 2" xfId="21271"/>
    <cellStyle name="20% - Accent3 195" xfId="21272"/>
    <cellStyle name="20% - Accent3 195 2" xfId="21273"/>
    <cellStyle name="20% - Accent3 196" xfId="21274"/>
    <cellStyle name="20% - Accent3 196 2" xfId="21275"/>
    <cellStyle name="20% - Accent3 197" xfId="21276"/>
    <cellStyle name="20% - Accent3 197 2" xfId="21277"/>
    <cellStyle name="20% - Accent3 198" xfId="21278"/>
    <cellStyle name="20% - Accent3 198 2" xfId="21279"/>
    <cellStyle name="20% - Accent3 199" xfId="21280"/>
    <cellStyle name="20% - Accent3 199 2" xfId="21281"/>
    <cellStyle name="20% - Accent3 2" xfId="167"/>
    <cellStyle name="20% - Accent3 2 10" xfId="3307"/>
    <cellStyle name="20% - Accent3 2 11" xfId="4650"/>
    <cellStyle name="20% - Accent3 2 12" xfId="5492"/>
    <cellStyle name="20% - Accent3 2 13" xfId="1127"/>
    <cellStyle name="20% - Accent3 2 14" xfId="7208"/>
    <cellStyle name="20% - Accent3 2 15" xfId="7666"/>
    <cellStyle name="20% - Accent3 2 16" xfId="7669"/>
    <cellStyle name="20% - Accent3 2 17" xfId="7241"/>
    <cellStyle name="20% - Accent3 2 18" xfId="7561"/>
    <cellStyle name="20% - Accent3 2 19" xfId="6992"/>
    <cellStyle name="20% - Accent3 2 2" xfId="736"/>
    <cellStyle name="20% - Accent3 2 2 10" xfId="21282"/>
    <cellStyle name="20% - Accent3 2 2 2" xfId="2087"/>
    <cellStyle name="20% - Accent3 2 2 2 2" xfId="3038"/>
    <cellStyle name="20% - Accent3 2 2 2 2 2" xfId="4928"/>
    <cellStyle name="20% - Accent3 2 2 2 2 3" xfId="5727"/>
    <cellStyle name="20% - Accent3 2 2 2 2 4" xfId="6357"/>
    <cellStyle name="20% - Accent3 2 2 2 3" xfId="4176"/>
    <cellStyle name="20% - Accent3 2 2 2 4" xfId="3629"/>
    <cellStyle name="20% - Accent3 2 2 2 5" xfId="4815"/>
    <cellStyle name="20% - Accent3 2 2 3" xfId="2082"/>
    <cellStyle name="20% - Accent3 2 2 3 2" xfId="3033"/>
    <cellStyle name="20% - Accent3 2 2 3 2 2" xfId="4923"/>
    <cellStyle name="20% - Accent3 2 2 3 2 3" xfId="5722"/>
    <cellStyle name="20% - Accent3 2 2 3 2 4" xfId="6352"/>
    <cellStyle name="20% - Accent3 2 2 3 3" xfId="4171"/>
    <cellStyle name="20% - Accent3 2 2 3 4" xfId="3660"/>
    <cellStyle name="20% - Accent3 2 2 3 5" xfId="3681"/>
    <cellStyle name="20% - Accent3 2 2 4" xfId="2710"/>
    <cellStyle name="20% - Accent3 2 2 4 2" xfId="4656"/>
    <cellStyle name="20% - Accent3 2 2 4 3" xfId="5498"/>
    <cellStyle name="20% - Accent3 2 2 4 4" xfId="6181"/>
    <cellStyle name="20% - Accent3 2 2 5" xfId="3504"/>
    <cellStyle name="20% - Accent3 2 2 6" xfId="4648"/>
    <cellStyle name="20% - Accent3 2 2 7" xfId="5491"/>
    <cellStyle name="20% - Accent3 2 2 8" xfId="1180"/>
    <cellStyle name="20% - Accent3 2 2 9" xfId="11856"/>
    <cellStyle name="20% - Accent3 2 20" xfId="7349"/>
    <cellStyle name="20% - Accent3 2 21" xfId="7338"/>
    <cellStyle name="20% - Accent3 2 22" xfId="7618"/>
    <cellStyle name="20% - Accent3 2 23" xfId="9945"/>
    <cellStyle name="20% - Accent3 2 3" xfId="1040"/>
    <cellStyle name="20% - Accent3 2 3 2" xfId="2132"/>
    <cellStyle name="20% - Accent3 2 3 2 2" xfId="3084"/>
    <cellStyle name="20% - Accent3 2 3 2 2 2" xfId="4974"/>
    <cellStyle name="20% - Accent3 2 3 2 2 3" xfId="5773"/>
    <cellStyle name="20% - Accent3 2 3 2 2 4" xfId="6403"/>
    <cellStyle name="20% - Accent3 2 3 2 3" xfId="4222"/>
    <cellStyle name="20% - Accent3 2 3 2 4" xfId="3881"/>
    <cellStyle name="20% - Accent3 2 3 2 5" xfId="4814"/>
    <cellStyle name="20% - Accent3 2 3 3" xfId="2108"/>
    <cellStyle name="20% - Accent3 2 3 3 2" xfId="3060"/>
    <cellStyle name="20% - Accent3 2 3 3 2 2" xfId="4950"/>
    <cellStyle name="20% - Accent3 2 3 3 2 3" xfId="5749"/>
    <cellStyle name="20% - Accent3 2 3 3 2 4" xfId="6379"/>
    <cellStyle name="20% - Accent3 2 3 3 3" xfId="4198"/>
    <cellStyle name="20% - Accent3 2 3 3 4" xfId="4577"/>
    <cellStyle name="20% - Accent3 2 3 3 5" xfId="5434"/>
    <cellStyle name="20% - Accent3 2 3 4" xfId="2752"/>
    <cellStyle name="20% - Accent3 2 3 4 2" xfId="4699"/>
    <cellStyle name="20% - Accent3 2 3 4 3" xfId="5541"/>
    <cellStyle name="20% - Accent3 2 3 4 4" xfId="6224"/>
    <cellStyle name="20% - Accent3 2 3 5" xfId="3555"/>
    <cellStyle name="20% - Accent3 2 3 6" xfId="3448"/>
    <cellStyle name="20% - Accent3 2 3 7" xfId="3958"/>
    <cellStyle name="20% - Accent3 2 3 8" xfId="21283"/>
    <cellStyle name="20% - Accent3 2 4" xfId="1729"/>
    <cellStyle name="20% - Accent3 2 4 2" xfId="2195"/>
    <cellStyle name="20% - Accent3 2 4 2 2" xfId="3139"/>
    <cellStyle name="20% - Accent3 2 4 2 2 2" xfId="5029"/>
    <cellStyle name="20% - Accent3 2 4 2 2 3" xfId="5828"/>
    <cellStyle name="20% - Accent3 2 4 2 2 4" xfId="6458"/>
    <cellStyle name="20% - Accent3 2 4 2 3" xfId="4281"/>
    <cellStyle name="20% - Accent3 2 4 2 4" xfId="5191"/>
    <cellStyle name="20% - Accent3 2 4 2 5" xfId="5990"/>
    <cellStyle name="20% - Accent3 2 4 3" xfId="2434"/>
    <cellStyle name="20% - Accent3 2 4 3 2" xfId="3226"/>
    <cellStyle name="20% - Accent3 2 4 3 2 2" xfId="5116"/>
    <cellStyle name="20% - Accent3 2 4 3 2 3" xfId="5915"/>
    <cellStyle name="20% - Accent3 2 4 3 2 4" xfId="6545"/>
    <cellStyle name="20% - Accent3 2 4 3 3" xfId="4457"/>
    <cellStyle name="20% - Accent3 2 4 3 4" xfId="5335"/>
    <cellStyle name="20% - Accent3 2 4 3 5" xfId="6077"/>
    <cellStyle name="20% - Accent3 2 4 4" xfId="2761"/>
    <cellStyle name="20% - Accent3 2 4 4 2" xfId="4708"/>
    <cellStyle name="20% - Accent3 2 4 4 3" xfId="5550"/>
    <cellStyle name="20% - Accent3 2 4 4 4" xfId="6233"/>
    <cellStyle name="20% - Accent3 2 4 5" xfId="3852"/>
    <cellStyle name="20% - Accent3 2 4 6" xfId="3528"/>
    <cellStyle name="20% - Accent3 2 4 7" xfId="3898"/>
    <cellStyle name="20% - Accent3 2 5" xfId="1801"/>
    <cellStyle name="20% - Accent3 2 5 2" xfId="2234"/>
    <cellStyle name="20% - Accent3 2 5 2 2" xfId="3177"/>
    <cellStyle name="20% - Accent3 2 5 2 2 2" xfId="5067"/>
    <cellStyle name="20% - Accent3 2 5 2 2 3" xfId="5866"/>
    <cellStyle name="20% - Accent3 2 5 2 2 4" xfId="6496"/>
    <cellStyle name="20% - Accent3 2 5 2 3" xfId="4319"/>
    <cellStyle name="20% - Accent3 2 5 2 4" xfId="5229"/>
    <cellStyle name="20% - Accent3 2 5 2 5" xfId="6028"/>
    <cellStyle name="20% - Accent3 2 5 3" xfId="2470"/>
    <cellStyle name="20% - Accent3 2 5 3 2" xfId="3261"/>
    <cellStyle name="20% - Accent3 2 5 3 2 2" xfId="5151"/>
    <cellStyle name="20% - Accent3 2 5 3 2 3" xfId="5950"/>
    <cellStyle name="20% - Accent3 2 5 3 2 4" xfId="6580"/>
    <cellStyle name="20% - Accent3 2 5 3 3" xfId="4492"/>
    <cellStyle name="20% - Accent3 2 5 3 4" xfId="5370"/>
    <cellStyle name="20% - Accent3 2 5 3 5" xfId="6112"/>
    <cellStyle name="20% - Accent3 2 5 4" xfId="2797"/>
    <cellStyle name="20% - Accent3 2 5 4 2" xfId="4743"/>
    <cellStyle name="20% - Accent3 2 5 4 3" xfId="5585"/>
    <cellStyle name="20% - Accent3 2 5 4 4" xfId="6268"/>
    <cellStyle name="20% - Accent3 2 5 5" xfId="3910"/>
    <cellStyle name="20% - Accent3 2 5 6" xfId="3712"/>
    <cellStyle name="20% - Accent3 2 5 7" xfId="4023"/>
    <cellStyle name="20% - Accent3 2 6" xfId="1874"/>
    <cellStyle name="20% - Accent3 2 6 2" xfId="2299"/>
    <cellStyle name="20% - Accent3 2 6 2 2" xfId="3195"/>
    <cellStyle name="20% - Accent3 2 6 2 2 2" xfId="5085"/>
    <cellStyle name="20% - Accent3 2 6 2 2 3" xfId="5884"/>
    <cellStyle name="20% - Accent3 2 6 2 2 4" xfId="6514"/>
    <cellStyle name="20% - Accent3 2 6 2 3" xfId="4367"/>
    <cellStyle name="20% - Accent3 2 6 2 4" xfId="5265"/>
    <cellStyle name="20% - Accent3 2 6 2 5" xfId="6046"/>
    <cellStyle name="20% - Accent3 2 6 3" xfId="2534"/>
    <cellStyle name="20% - Accent3 2 6 3 2" xfId="3278"/>
    <cellStyle name="20% - Accent3 2 6 3 2 2" xfId="5168"/>
    <cellStyle name="20% - Accent3 2 6 3 2 3" xfId="5967"/>
    <cellStyle name="20% - Accent3 2 6 3 2 4" xfId="6597"/>
    <cellStyle name="20% - Accent3 2 6 3 3" xfId="4532"/>
    <cellStyle name="20% - Accent3 2 6 3 4" xfId="5401"/>
    <cellStyle name="20% - Accent3 2 6 3 5" xfId="6129"/>
    <cellStyle name="20% - Accent3 2 6 4" xfId="2861"/>
    <cellStyle name="20% - Accent3 2 6 4 2" xfId="4788"/>
    <cellStyle name="20% - Accent3 2 6 4 3" xfId="5619"/>
    <cellStyle name="20% - Accent3 2 6 4 4" xfId="6285"/>
    <cellStyle name="20% - Accent3 2 6 5" xfId="3980"/>
    <cellStyle name="20% - Accent3 2 6 6" xfId="4813"/>
    <cellStyle name="20% - Accent3 2 6 7" xfId="5641"/>
    <cellStyle name="20% - Accent3 2 7" xfId="2014"/>
    <cellStyle name="20% - Accent3 2 7 2" xfId="2993"/>
    <cellStyle name="20% - Accent3 2 7 2 2" xfId="4883"/>
    <cellStyle name="20% - Accent3 2 7 2 3" xfId="5682"/>
    <cellStyle name="20% - Accent3 2 7 2 4" xfId="6312"/>
    <cellStyle name="20% - Accent3 2 7 3" xfId="4118"/>
    <cellStyle name="20% - Accent3 2 7 4" xfId="3738"/>
    <cellStyle name="20% - Accent3 2 7 5" xfId="4595"/>
    <cellStyle name="20% - Accent3 2 8" xfId="2217"/>
    <cellStyle name="20% - Accent3 2 8 2" xfId="3161"/>
    <cellStyle name="20% - Accent3 2 8 2 2" xfId="5051"/>
    <cellStyle name="20% - Accent3 2 8 2 3" xfId="5850"/>
    <cellStyle name="20% - Accent3 2 8 2 4" xfId="6480"/>
    <cellStyle name="20% - Accent3 2 8 3" xfId="4303"/>
    <cellStyle name="20% - Accent3 2 8 4" xfId="5213"/>
    <cellStyle name="20% - Accent3 2 8 5" xfId="6012"/>
    <cellStyle name="20% - Accent3 2 9" xfId="2666"/>
    <cellStyle name="20% - Accent3 2 9 2" xfId="4622"/>
    <cellStyle name="20% - Accent3 2 9 3" xfId="5465"/>
    <cellStyle name="20% - Accent3 2 9 4" xfId="6155"/>
    <cellStyle name="20% - Accent3 20" xfId="21284"/>
    <cellStyle name="20% - Accent3 20 2" xfId="21285"/>
    <cellStyle name="20% - Accent3 20 3" xfId="21286"/>
    <cellStyle name="20% - Accent3 200" xfId="21287"/>
    <cellStyle name="20% - Accent3 200 2" xfId="21288"/>
    <cellStyle name="20% - Accent3 201" xfId="21289"/>
    <cellStyle name="20% - Accent3 201 2" xfId="21290"/>
    <cellStyle name="20% - Accent3 202" xfId="21291"/>
    <cellStyle name="20% - Accent3 202 2" xfId="21292"/>
    <cellStyle name="20% - Accent3 203" xfId="21293"/>
    <cellStyle name="20% - Accent3 203 2" xfId="21294"/>
    <cellStyle name="20% - Accent3 204" xfId="21295"/>
    <cellStyle name="20% - Accent3 204 2" xfId="21296"/>
    <cellStyle name="20% - Accent3 205" xfId="21297"/>
    <cellStyle name="20% - Accent3 205 2" xfId="21298"/>
    <cellStyle name="20% - Accent3 206" xfId="21299"/>
    <cellStyle name="20% - Accent3 206 2" xfId="21300"/>
    <cellStyle name="20% - Accent3 207" xfId="21301"/>
    <cellStyle name="20% - Accent3 207 2" xfId="21302"/>
    <cellStyle name="20% - Accent3 208" xfId="21303"/>
    <cellStyle name="20% - Accent3 208 2" xfId="21304"/>
    <cellStyle name="20% - Accent3 209" xfId="21305"/>
    <cellStyle name="20% - Accent3 209 2" xfId="21306"/>
    <cellStyle name="20% - Accent3 21" xfId="21307"/>
    <cellStyle name="20% - Accent3 21 2" xfId="21308"/>
    <cellStyle name="20% - Accent3 21 3" xfId="21309"/>
    <cellStyle name="20% - Accent3 210" xfId="21310"/>
    <cellStyle name="20% - Accent3 210 2" xfId="21311"/>
    <cellStyle name="20% - Accent3 211" xfId="21312"/>
    <cellStyle name="20% - Accent3 211 2" xfId="21313"/>
    <cellStyle name="20% - Accent3 212" xfId="21314"/>
    <cellStyle name="20% - Accent3 212 2" xfId="21315"/>
    <cellStyle name="20% - Accent3 213" xfId="21316"/>
    <cellStyle name="20% - Accent3 213 2" xfId="21317"/>
    <cellStyle name="20% - Accent3 214" xfId="21318"/>
    <cellStyle name="20% - Accent3 214 2" xfId="21319"/>
    <cellStyle name="20% - Accent3 215" xfId="21320"/>
    <cellStyle name="20% - Accent3 215 2" xfId="21321"/>
    <cellStyle name="20% - Accent3 216" xfId="21322"/>
    <cellStyle name="20% - Accent3 216 2" xfId="21323"/>
    <cellStyle name="20% - Accent3 217" xfId="21324"/>
    <cellStyle name="20% - Accent3 217 2" xfId="21325"/>
    <cellStyle name="20% - Accent3 218" xfId="21326"/>
    <cellStyle name="20% - Accent3 218 2" xfId="21327"/>
    <cellStyle name="20% - Accent3 219" xfId="21328"/>
    <cellStyle name="20% - Accent3 219 2" xfId="21329"/>
    <cellStyle name="20% - Accent3 22" xfId="21330"/>
    <cellStyle name="20% - Accent3 22 2" xfId="21331"/>
    <cellStyle name="20% - Accent3 22 3" xfId="21332"/>
    <cellStyle name="20% - Accent3 220" xfId="21333"/>
    <cellStyle name="20% - Accent3 220 2" xfId="21334"/>
    <cellStyle name="20% - Accent3 221" xfId="21335"/>
    <cellStyle name="20% - Accent3 221 2" xfId="21336"/>
    <cellStyle name="20% - Accent3 222" xfId="21337"/>
    <cellStyle name="20% - Accent3 222 2" xfId="21338"/>
    <cellStyle name="20% - Accent3 223" xfId="21339"/>
    <cellStyle name="20% - Accent3 223 2" xfId="21340"/>
    <cellStyle name="20% - Accent3 224" xfId="21341"/>
    <cellStyle name="20% - Accent3 224 2" xfId="21342"/>
    <cellStyle name="20% - Accent3 225" xfId="21343"/>
    <cellStyle name="20% - Accent3 225 2" xfId="21344"/>
    <cellStyle name="20% - Accent3 226" xfId="21345"/>
    <cellStyle name="20% - Accent3 226 2" xfId="21346"/>
    <cellStyle name="20% - Accent3 227" xfId="21347"/>
    <cellStyle name="20% - Accent3 227 2" xfId="21348"/>
    <cellStyle name="20% - Accent3 228" xfId="21349"/>
    <cellStyle name="20% - Accent3 228 2" xfId="21350"/>
    <cellStyle name="20% - Accent3 229" xfId="21351"/>
    <cellStyle name="20% - Accent3 229 2" xfId="21352"/>
    <cellStyle name="20% - Accent3 23" xfId="21353"/>
    <cellStyle name="20% - Accent3 23 2" xfId="21354"/>
    <cellStyle name="20% - Accent3 23 3" xfId="21355"/>
    <cellStyle name="20% - Accent3 230" xfId="21356"/>
    <cellStyle name="20% - Accent3 230 2" xfId="21357"/>
    <cellStyle name="20% - Accent3 231" xfId="21358"/>
    <cellStyle name="20% - Accent3 231 2" xfId="21359"/>
    <cellStyle name="20% - Accent3 232" xfId="21360"/>
    <cellStyle name="20% - Accent3 232 2" xfId="21361"/>
    <cellStyle name="20% - Accent3 233" xfId="21362"/>
    <cellStyle name="20% - Accent3 233 2" xfId="21363"/>
    <cellStyle name="20% - Accent3 234" xfId="21364"/>
    <cellStyle name="20% - Accent3 234 2" xfId="21365"/>
    <cellStyle name="20% - Accent3 235" xfId="21366"/>
    <cellStyle name="20% - Accent3 235 2" xfId="21367"/>
    <cellStyle name="20% - Accent3 236" xfId="21368"/>
    <cellStyle name="20% - Accent3 236 2" xfId="21369"/>
    <cellStyle name="20% - Accent3 237" xfId="21370"/>
    <cellStyle name="20% - Accent3 237 2" xfId="21371"/>
    <cellStyle name="20% - Accent3 238" xfId="21372"/>
    <cellStyle name="20% - Accent3 238 2" xfId="21373"/>
    <cellStyle name="20% - Accent3 239" xfId="21374"/>
    <cellStyle name="20% - Accent3 239 2" xfId="21375"/>
    <cellStyle name="20% - Accent3 24" xfId="21376"/>
    <cellStyle name="20% - Accent3 24 2" xfId="21377"/>
    <cellStyle name="20% - Accent3 24 3" xfId="21378"/>
    <cellStyle name="20% - Accent3 240" xfId="21379"/>
    <cellStyle name="20% - Accent3 240 2" xfId="21380"/>
    <cellStyle name="20% - Accent3 241" xfId="21381"/>
    <cellStyle name="20% - Accent3 241 2" xfId="21382"/>
    <cellStyle name="20% - Accent3 242" xfId="21383"/>
    <cellStyle name="20% - Accent3 242 2" xfId="21384"/>
    <cellStyle name="20% - Accent3 243" xfId="21385"/>
    <cellStyle name="20% - Accent3 243 2" xfId="21386"/>
    <cellStyle name="20% - Accent3 244" xfId="21387"/>
    <cellStyle name="20% - Accent3 244 2" xfId="21388"/>
    <cellStyle name="20% - Accent3 245" xfId="21389"/>
    <cellStyle name="20% - Accent3 245 2" xfId="21390"/>
    <cellStyle name="20% - Accent3 246" xfId="21391"/>
    <cellStyle name="20% - Accent3 246 2" xfId="21392"/>
    <cellStyle name="20% - Accent3 247" xfId="21393"/>
    <cellStyle name="20% - Accent3 247 2" xfId="21394"/>
    <cellStyle name="20% - Accent3 248" xfId="21395"/>
    <cellStyle name="20% - Accent3 248 2" xfId="21396"/>
    <cellStyle name="20% - Accent3 249" xfId="21397"/>
    <cellStyle name="20% - Accent3 249 2" xfId="21398"/>
    <cellStyle name="20% - Accent3 25" xfId="21399"/>
    <cellStyle name="20% - Accent3 25 2" xfId="21400"/>
    <cellStyle name="20% - Accent3 25 3" xfId="21401"/>
    <cellStyle name="20% - Accent3 250" xfId="21402"/>
    <cellStyle name="20% - Accent3 250 2" xfId="21403"/>
    <cellStyle name="20% - Accent3 251" xfId="21404"/>
    <cellStyle name="20% - Accent3 251 2" xfId="21405"/>
    <cellStyle name="20% - Accent3 252" xfId="21406"/>
    <cellStyle name="20% - Accent3 252 2" xfId="21407"/>
    <cellStyle name="20% - Accent3 253" xfId="21408"/>
    <cellStyle name="20% - Accent3 253 2" xfId="21409"/>
    <cellStyle name="20% - Accent3 254" xfId="21410"/>
    <cellStyle name="20% - Accent3 254 2" xfId="21411"/>
    <cellStyle name="20% - Accent3 255" xfId="21412"/>
    <cellStyle name="20% - Accent3 255 2" xfId="21413"/>
    <cellStyle name="20% - Accent3 256" xfId="21414"/>
    <cellStyle name="20% - Accent3 257" xfId="21415"/>
    <cellStyle name="20% - Accent3 258" xfId="21416"/>
    <cellStyle name="20% - Accent3 259" xfId="21417"/>
    <cellStyle name="20% - Accent3 26" xfId="21418"/>
    <cellStyle name="20% - Accent3 26 2" xfId="21419"/>
    <cellStyle name="20% - Accent3 26 3" xfId="21420"/>
    <cellStyle name="20% - Accent3 260" xfId="21421"/>
    <cellStyle name="20% - Accent3 261" xfId="21422"/>
    <cellStyle name="20% - Accent3 262" xfId="21423"/>
    <cellStyle name="20% - Accent3 263" xfId="21424"/>
    <cellStyle name="20% - Accent3 264" xfId="21425"/>
    <cellStyle name="20% - Accent3 27" xfId="21426"/>
    <cellStyle name="20% - Accent3 27 2" xfId="21427"/>
    <cellStyle name="20% - Accent3 27 3" xfId="21428"/>
    <cellStyle name="20% - Accent3 28" xfId="21429"/>
    <cellStyle name="20% - Accent3 28 2" xfId="21430"/>
    <cellStyle name="20% - Accent3 28 3" xfId="21431"/>
    <cellStyle name="20% - Accent3 29" xfId="21432"/>
    <cellStyle name="20% - Accent3 29 2" xfId="21433"/>
    <cellStyle name="20% - Accent3 29 3" xfId="21434"/>
    <cellStyle name="20% - Accent3 3" xfId="737"/>
    <cellStyle name="20% - Accent3 3 10" xfId="3308"/>
    <cellStyle name="20% - Accent3 3 11" xfId="4160"/>
    <cellStyle name="20% - Accent3 3 12" xfId="4784"/>
    <cellStyle name="20% - Accent3 3 13" xfId="1029"/>
    <cellStyle name="20% - Accent3 3 14" xfId="14917"/>
    <cellStyle name="20% - Accent3 3 15" xfId="21435"/>
    <cellStyle name="20% - Accent3 3 2" xfId="1044"/>
    <cellStyle name="20% - Accent3 3 2 2" xfId="2088"/>
    <cellStyle name="20% - Accent3 3 2 2 2" xfId="3039"/>
    <cellStyle name="20% - Accent3 3 2 2 2 2" xfId="4929"/>
    <cellStyle name="20% - Accent3 3 2 2 2 3" xfId="5728"/>
    <cellStyle name="20% - Accent3 3 2 2 2 4" xfId="6358"/>
    <cellStyle name="20% - Accent3 3 2 2 3" xfId="4177"/>
    <cellStyle name="20% - Accent3 3 2 2 4" xfId="3622"/>
    <cellStyle name="20% - Accent3 3 2 2 5" xfId="3589"/>
    <cellStyle name="20% - Accent3 3 2 3" xfId="2179"/>
    <cellStyle name="20% - Accent3 3 2 3 2" xfId="3125"/>
    <cellStyle name="20% - Accent3 3 2 3 2 2" xfId="5015"/>
    <cellStyle name="20% - Accent3 3 2 3 2 3" xfId="5814"/>
    <cellStyle name="20% - Accent3 3 2 3 2 4" xfId="6444"/>
    <cellStyle name="20% - Accent3 3 2 3 3" xfId="4267"/>
    <cellStyle name="20% - Accent3 3 2 3 4" xfId="3336"/>
    <cellStyle name="20% - Accent3 3 2 3 5" xfId="3746"/>
    <cellStyle name="20% - Accent3 3 2 4" xfId="2711"/>
    <cellStyle name="20% - Accent3 3 2 4 2" xfId="4657"/>
    <cellStyle name="20% - Accent3 3 2 4 3" xfId="5499"/>
    <cellStyle name="20% - Accent3 3 2 4 4" xfId="6182"/>
    <cellStyle name="20% - Accent3 3 2 5" xfId="3505"/>
    <cellStyle name="20% - Accent3 3 2 6" xfId="4163"/>
    <cellStyle name="20% - Accent3 3 2 7" xfId="4770"/>
    <cellStyle name="20% - Accent3 3 2 8" xfId="21436"/>
    <cellStyle name="20% - Accent3 3 2 9" xfId="42872"/>
    <cellStyle name="20% - Accent3 3 3" xfId="1035"/>
    <cellStyle name="20% - Accent3 3 3 2" xfId="2131"/>
    <cellStyle name="20% - Accent3 3 3 2 2" xfId="3083"/>
    <cellStyle name="20% - Accent3 3 3 2 2 2" xfId="4973"/>
    <cellStyle name="20% - Accent3 3 3 2 2 3" xfId="5772"/>
    <cellStyle name="20% - Accent3 3 3 2 2 4" xfId="6402"/>
    <cellStyle name="20% - Accent3 3 3 2 3" xfId="4221"/>
    <cellStyle name="20% - Accent3 3 3 2 4" xfId="3962"/>
    <cellStyle name="20% - Accent3 3 3 2 5" xfId="3638"/>
    <cellStyle name="20% - Accent3 3 3 3" xfId="2225"/>
    <cellStyle name="20% - Accent3 3 3 3 2" xfId="3168"/>
    <cellStyle name="20% - Accent3 3 3 3 2 2" xfId="5058"/>
    <cellStyle name="20% - Accent3 3 3 3 2 3" xfId="5857"/>
    <cellStyle name="20% - Accent3 3 3 3 2 4" xfId="6487"/>
    <cellStyle name="20% - Accent3 3 3 3 3" xfId="4310"/>
    <cellStyle name="20% - Accent3 3 3 3 4" xfId="5220"/>
    <cellStyle name="20% - Accent3 3 3 3 5" xfId="6019"/>
    <cellStyle name="20% - Accent3 3 3 4" xfId="2751"/>
    <cellStyle name="20% - Accent3 3 3 4 2" xfId="4698"/>
    <cellStyle name="20% - Accent3 3 3 4 3" xfId="5540"/>
    <cellStyle name="20% - Accent3 3 3 4 4" xfId="6223"/>
    <cellStyle name="20% - Accent3 3 3 5" xfId="3554"/>
    <cellStyle name="20% - Accent3 3 3 6" xfId="3449"/>
    <cellStyle name="20% - Accent3 3 3 7" xfId="3893"/>
    <cellStyle name="20% - Accent3 3 3 8" xfId="21437"/>
    <cellStyle name="20% - Accent3 3 4" xfId="1730"/>
    <cellStyle name="20% - Accent3 3 4 2" xfId="2196"/>
    <cellStyle name="20% - Accent3 3 4 2 2" xfId="3140"/>
    <cellStyle name="20% - Accent3 3 4 2 2 2" xfId="5030"/>
    <cellStyle name="20% - Accent3 3 4 2 2 3" xfId="5829"/>
    <cellStyle name="20% - Accent3 3 4 2 2 4" xfId="6459"/>
    <cellStyle name="20% - Accent3 3 4 2 3" xfId="4282"/>
    <cellStyle name="20% - Accent3 3 4 2 4" xfId="5192"/>
    <cellStyle name="20% - Accent3 3 4 2 5" xfId="5991"/>
    <cellStyle name="20% - Accent3 3 4 3" xfId="2435"/>
    <cellStyle name="20% - Accent3 3 4 3 2" xfId="3227"/>
    <cellStyle name="20% - Accent3 3 4 3 2 2" xfId="5117"/>
    <cellStyle name="20% - Accent3 3 4 3 2 3" xfId="5916"/>
    <cellStyle name="20% - Accent3 3 4 3 2 4" xfId="6546"/>
    <cellStyle name="20% - Accent3 3 4 3 3" xfId="4458"/>
    <cellStyle name="20% - Accent3 3 4 3 4" xfId="5336"/>
    <cellStyle name="20% - Accent3 3 4 3 5" xfId="6078"/>
    <cellStyle name="20% - Accent3 3 4 4" xfId="2762"/>
    <cellStyle name="20% - Accent3 3 4 4 2" xfId="4709"/>
    <cellStyle name="20% - Accent3 3 4 4 3" xfId="5551"/>
    <cellStyle name="20% - Accent3 3 4 4 4" xfId="6234"/>
    <cellStyle name="20% - Accent3 3 4 5" xfId="3853"/>
    <cellStyle name="20% - Accent3 3 4 6" xfId="4645"/>
    <cellStyle name="20% - Accent3 3 4 7" xfId="5488"/>
    <cellStyle name="20% - Accent3 3 5" xfId="1900"/>
    <cellStyle name="20% - Accent3 3 5 2" xfId="2323"/>
    <cellStyle name="20% - Accent3 3 5 2 2" xfId="3210"/>
    <cellStyle name="20% - Accent3 3 5 2 2 2" xfId="5100"/>
    <cellStyle name="20% - Accent3 3 5 2 2 3" xfId="5899"/>
    <cellStyle name="20% - Accent3 3 5 2 2 4" xfId="6529"/>
    <cellStyle name="20% - Accent3 3 5 2 3" xfId="4386"/>
    <cellStyle name="20% - Accent3 3 5 2 4" xfId="5284"/>
    <cellStyle name="20% - Accent3 3 5 2 5" xfId="6061"/>
    <cellStyle name="20% - Accent3 3 5 3" xfId="2555"/>
    <cellStyle name="20% - Accent3 3 5 3 2" xfId="3290"/>
    <cellStyle name="20% - Accent3 3 5 3 2 2" xfId="5180"/>
    <cellStyle name="20% - Accent3 3 5 3 2 3" xfId="5979"/>
    <cellStyle name="20% - Accent3 3 5 3 2 4" xfId="6609"/>
    <cellStyle name="20% - Accent3 3 5 3 3" xfId="4550"/>
    <cellStyle name="20% - Accent3 3 5 3 4" xfId="5416"/>
    <cellStyle name="20% - Accent3 3 5 3 5" xfId="6141"/>
    <cellStyle name="20% - Accent3 3 5 4" xfId="2882"/>
    <cellStyle name="20% - Accent3 3 5 4 2" xfId="4804"/>
    <cellStyle name="20% - Accent3 3 5 4 3" xfId="5634"/>
    <cellStyle name="20% - Accent3 3 5 4 4" xfId="6297"/>
    <cellStyle name="20% - Accent3 3 5 5" xfId="4004"/>
    <cellStyle name="20% - Accent3 3 5 6" xfId="4543"/>
    <cellStyle name="20% - Accent3 3 5 7" xfId="5412"/>
    <cellStyle name="20% - Accent3 3 6" xfId="1943"/>
    <cellStyle name="20% - Accent3 3 6 2" xfId="2365"/>
    <cellStyle name="20% - Accent3 3 6 2 2" xfId="3217"/>
    <cellStyle name="20% - Accent3 3 6 2 2 2" xfId="5107"/>
    <cellStyle name="20% - Accent3 3 6 2 2 3" xfId="5906"/>
    <cellStyle name="20% - Accent3 3 6 2 2 4" xfId="6536"/>
    <cellStyle name="20% - Accent3 3 6 2 3" xfId="4413"/>
    <cellStyle name="20% - Accent3 3 6 2 4" xfId="5304"/>
    <cellStyle name="20% - Accent3 3 6 2 5" xfId="6068"/>
    <cellStyle name="20% - Accent3 3 6 3" xfId="2596"/>
    <cellStyle name="20% - Accent3 3 6 3 2" xfId="3296"/>
    <cellStyle name="20% - Accent3 3 6 3 2 2" xfId="5186"/>
    <cellStyle name="20% - Accent3 3 6 3 2 3" xfId="5985"/>
    <cellStyle name="20% - Accent3 3 6 3 2 4" xfId="6615"/>
    <cellStyle name="20% - Accent3 3 6 3 3" xfId="4575"/>
    <cellStyle name="20% - Accent3 3 6 3 4" xfId="5432"/>
    <cellStyle name="20% - Accent3 3 6 3 5" xfId="6147"/>
    <cellStyle name="20% - Accent3 3 6 4" xfId="2923"/>
    <cellStyle name="20% - Accent3 3 6 4 2" xfId="4832"/>
    <cellStyle name="20% - Accent3 3 6 4 3" xfId="5652"/>
    <cellStyle name="20% - Accent3 3 6 4 4" xfId="6303"/>
    <cellStyle name="20% - Accent3 3 6 5" xfId="4048"/>
    <cellStyle name="20% - Accent3 3 6 6" xfId="4807"/>
    <cellStyle name="20% - Accent3 3 6 7" xfId="5637"/>
    <cellStyle name="20% - Accent3 3 7" xfId="2015"/>
    <cellStyle name="20% - Accent3 3 7 2" xfId="2994"/>
    <cellStyle name="20% - Accent3 3 7 2 2" xfId="4884"/>
    <cellStyle name="20% - Accent3 3 7 2 3" xfId="5683"/>
    <cellStyle name="20% - Accent3 3 7 2 4" xfId="6313"/>
    <cellStyle name="20% - Accent3 3 7 3" xfId="4119"/>
    <cellStyle name="20% - Accent3 3 7 4" xfId="4855"/>
    <cellStyle name="20% - Accent3 3 7 5" xfId="5665"/>
    <cellStyle name="20% - Accent3 3 8" xfId="2309"/>
    <cellStyle name="20% - Accent3 3 8 2" xfId="3203"/>
    <cellStyle name="20% - Accent3 3 8 2 2" xfId="5093"/>
    <cellStyle name="20% - Accent3 3 8 2 3" xfId="5892"/>
    <cellStyle name="20% - Accent3 3 8 2 4" xfId="6522"/>
    <cellStyle name="20% - Accent3 3 8 3" xfId="4377"/>
    <cellStyle name="20% - Accent3 3 8 4" xfId="5275"/>
    <cellStyle name="20% - Accent3 3 8 5" xfId="6054"/>
    <cellStyle name="20% - Accent3 3 9" xfId="2667"/>
    <cellStyle name="20% - Accent3 3 9 2" xfId="4623"/>
    <cellStyle name="20% - Accent3 3 9 3" xfId="5466"/>
    <cellStyle name="20% - Accent3 3 9 4" xfId="6156"/>
    <cellStyle name="20% - Accent3 30" xfId="21438"/>
    <cellStyle name="20% - Accent3 30 2" xfId="21439"/>
    <cellStyle name="20% - Accent3 30 3" xfId="21440"/>
    <cellStyle name="20% - Accent3 31" xfId="21441"/>
    <cellStyle name="20% - Accent3 31 2" xfId="21442"/>
    <cellStyle name="20% - Accent3 31 3" xfId="21443"/>
    <cellStyle name="20% - Accent3 32" xfId="21444"/>
    <cellStyle name="20% - Accent3 32 2" xfId="21445"/>
    <cellStyle name="20% - Accent3 32 3" xfId="21446"/>
    <cellStyle name="20% - Accent3 33" xfId="21447"/>
    <cellStyle name="20% - Accent3 33 2" xfId="21448"/>
    <cellStyle name="20% - Accent3 33 3" xfId="21449"/>
    <cellStyle name="20% - Accent3 34" xfId="21450"/>
    <cellStyle name="20% - Accent3 34 2" xfId="21451"/>
    <cellStyle name="20% - Accent3 34 3" xfId="21452"/>
    <cellStyle name="20% - Accent3 35" xfId="21453"/>
    <cellStyle name="20% - Accent3 35 2" xfId="21454"/>
    <cellStyle name="20% - Accent3 35 3" xfId="21455"/>
    <cellStyle name="20% - Accent3 36" xfId="21456"/>
    <cellStyle name="20% - Accent3 36 2" xfId="21457"/>
    <cellStyle name="20% - Accent3 36 3" xfId="21458"/>
    <cellStyle name="20% - Accent3 37" xfId="21459"/>
    <cellStyle name="20% - Accent3 37 2" xfId="21460"/>
    <cellStyle name="20% - Accent3 37 3" xfId="21461"/>
    <cellStyle name="20% - Accent3 38" xfId="21462"/>
    <cellStyle name="20% - Accent3 38 2" xfId="21463"/>
    <cellStyle name="20% - Accent3 38 3" xfId="21464"/>
    <cellStyle name="20% - Accent3 39" xfId="21465"/>
    <cellStyle name="20% - Accent3 39 2" xfId="21466"/>
    <cellStyle name="20% - Accent3 39 3" xfId="21467"/>
    <cellStyle name="20% - Accent3 4" xfId="712"/>
    <cellStyle name="20% - Accent3 4 2" xfId="1822"/>
    <cellStyle name="20% - Accent3 4 2 2" xfId="21468"/>
    <cellStyle name="20% - Accent3 4 3" xfId="11805"/>
    <cellStyle name="20% - Accent3 4 3 2" xfId="21469"/>
    <cellStyle name="20% - Accent3 40" xfId="21470"/>
    <cellStyle name="20% - Accent3 40 2" xfId="21471"/>
    <cellStyle name="20% - Accent3 40 3" xfId="21472"/>
    <cellStyle name="20% - Accent3 41" xfId="21473"/>
    <cellStyle name="20% - Accent3 41 2" xfId="21474"/>
    <cellStyle name="20% - Accent3 41 3" xfId="21475"/>
    <cellStyle name="20% - Accent3 42" xfId="21476"/>
    <cellStyle name="20% - Accent3 42 2" xfId="21477"/>
    <cellStyle name="20% - Accent3 42 3" xfId="21478"/>
    <cellStyle name="20% - Accent3 43" xfId="21479"/>
    <cellStyle name="20% - Accent3 43 2" xfId="21480"/>
    <cellStyle name="20% - Accent3 43 3" xfId="21481"/>
    <cellStyle name="20% - Accent3 44" xfId="21482"/>
    <cellStyle name="20% - Accent3 44 2" xfId="21483"/>
    <cellStyle name="20% - Accent3 44 3" xfId="21484"/>
    <cellStyle name="20% - Accent3 45" xfId="21485"/>
    <cellStyle name="20% - Accent3 45 2" xfId="21486"/>
    <cellStyle name="20% - Accent3 45 3" xfId="21487"/>
    <cellStyle name="20% - Accent3 46" xfId="21488"/>
    <cellStyle name="20% - Accent3 46 2" xfId="21489"/>
    <cellStyle name="20% - Accent3 46 3" xfId="21490"/>
    <cellStyle name="20% - Accent3 47" xfId="21491"/>
    <cellStyle name="20% - Accent3 47 2" xfId="21492"/>
    <cellStyle name="20% - Accent3 47 3" xfId="21493"/>
    <cellStyle name="20% - Accent3 48" xfId="21494"/>
    <cellStyle name="20% - Accent3 48 2" xfId="21495"/>
    <cellStyle name="20% - Accent3 48 3" xfId="21496"/>
    <cellStyle name="20% - Accent3 49" xfId="21497"/>
    <cellStyle name="20% - Accent3 49 2" xfId="21498"/>
    <cellStyle name="20% - Accent3 49 3" xfId="21499"/>
    <cellStyle name="20% - Accent3 5" xfId="7720"/>
    <cellStyle name="20% - Accent3 5 2" xfId="21501"/>
    <cellStyle name="20% - Accent3 5 3" xfId="21502"/>
    <cellStyle name="20% - Accent3 5 4" xfId="21500"/>
    <cellStyle name="20% - Accent3 50" xfId="21503"/>
    <cellStyle name="20% - Accent3 50 2" xfId="21504"/>
    <cellStyle name="20% - Accent3 50 3" xfId="21505"/>
    <cellStyle name="20% - Accent3 51" xfId="21506"/>
    <cellStyle name="20% - Accent3 51 2" xfId="21507"/>
    <cellStyle name="20% - Accent3 51 3" xfId="21508"/>
    <cellStyle name="20% - Accent3 52" xfId="21509"/>
    <cellStyle name="20% - Accent3 52 2" xfId="21510"/>
    <cellStyle name="20% - Accent3 52 3" xfId="21511"/>
    <cellStyle name="20% - Accent3 53" xfId="21512"/>
    <cellStyle name="20% - Accent3 53 2" xfId="21513"/>
    <cellStyle name="20% - Accent3 53 3" xfId="21514"/>
    <cellStyle name="20% - Accent3 54" xfId="21515"/>
    <cellStyle name="20% - Accent3 54 2" xfId="21516"/>
    <cellStyle name="20% - Accent3 54 3" xfId="21517"/>
    <cellStyle name="20% - Accent3 55" xfId="21518"/>
    <cellStyle name="20% - Accent3 55 2" xfId="21519"/>
    <cellStyle name="20% - Accent3 55 3" xfId="21520"/>
    <cellStyle name="20% - Accent3 56" xfId="21521"/>
    <cellStyle name="20% - Accent3 56 2" xfId="21522"/>
    <cellStyle name="20% - Accent3 56 3" xfId="21523"/>
    <cellStyle name="20% - Accent3 57" xfId="21524"/>
    <cellStyle name="20% - Accent3 57 2" xfId="21525"/>
    <cellStyle name="20% - Accent3 57 3" xfId="21526"/>
    <cellStyle name="20% - Accent3 58" xfId="21527"/>
    <cellStyle name="20% - Accent3 58 2" xfId="21528"/>
    <cellStyle name="20% - Accent3 58 3" xfId="21529"/>
    <cellStyle name="20% - Accent3 59" xfId="21530"/>
    <cellStyle name="20% - Accent3 59 2" xfId="21531"/>
    <cellStyle name="20% - Accent3 59 3" xfId="21532"/>
    <cellStyle name="20% - Accent3 6" xfId="7752"/>
    <cellStyle name="20% - Accent3 6 2" xfId="21534"/>
    <cellStyle name="20% - Accent3 6 3" xfId="21535"/>
    <cellStyle name="20% - Accent3 6 4" xfId="21533"/>
    <cellStyle name="20% - Accent3 60" xfId="21536"/>
    <cellStyle name="20% - Accent3 60 2" xfId="21537"/>
    <cellStyle name="20% - Accent3 60 3" xfId="21538"/>
    <cellStyle name="20% - Accent3 61" xfId="21539"/>
    <cellStyle name="20% - Accent3 61 2" xfId="21540"/>
    <cellStyle name="20% - Accent3 61 3" xfId="21541"/>
    <cellStyle name="20% - Accent3 62" xfId="21542"/>
    <cellStyle name="20% - Accent3 62 2" xfId="21543"/>
    <cellStyle name="20% - Accent3 62 3" xfId="21544"/>
    <cellStyle name="20% - Accent3 63" xfId="21545"/>
    <cellStyle name="20% - Accent3 63 2" xfId="21546"/>
    <cellStyle name="20% - Accent3 63 3" xfId="21547"/>
    <cellStyle name="20% - Accent3 64" xfId="21548"/>
    <cellStyle name="20% - Accent3 64 2" xfId="21549"/>
    <cellStyle name="20% - Accent3 64 3" xfId="21550"/>
    <cellStyle name="20% - Accent3 65" xfId="21551"/>
    <cellStyle name="20% - Accent3 65 2" xfId="21552"/>
    <cellStyle name="20% - Accent3 65 3" xfId="21553"/>
    <cellStyle name="20% - Accent3 66" xfId="21554"/>
    <cellStyle name="20% - Accent3 66 2" xfId="21555"/>
    <cellStyle name="20% - Accent3 66 3" xfId="21556"/>
    <cellStyle name="20% - Accent3 67" xfId="21557"/>
    <cellStyle name="20% - Accent3 67 2" xfId="21558"/>
    <cellStyle name="20% - Accent3 67 3" xfId="21559"/>
    <cellStyle name="20% - Accent3 68" xfId="21560"/>
    <cellStyle name="20% - Accent3 68 2" xfId="21561"/>
    <cellStyle name="20% - Accent3 68 3" xfId="21562"/>
    <cellStyle name="20% - Accent3 69" xfId="21563"/>
    <cellStyle name="20% - Accent3 69 2" xfId="21564"/>
    <cellStyle name="20% - Accent3 69 3" xfId="21565"/>
    <cellStyle name="20% - Accent3 7" xfId="7442"/>
    <cellStyle name="20% - Accent3 7 2" xfId="21567"/>
    <cellStyle name="20% - Accent3 7 3" xfId="21568"/>
    <cellStyle name="20% - Accent3 7 4" xfId="21566"/>
    <cellStyle name="20% - Accent3 70" xfId="21569"/>
    <cellStyle name="20% - Accent3 70 2" xfId="21570"/>
    <cellStyle name="20% - Accent3 70 3" xfId="21571"/>
    <cellStyle name="20% - Accent3 71" xfId="21572"/>
    <cellStyle name="20% - Accent3 71 2" xfId="21573"/>
    <cellStyle name="20% - Accent3 71 3" xfId="21574"/>
    <cellStyle name="20% - Accent3 72" xfId="21575"/>
    <cellStyle name="20% - Accent3 72 2" xfId="21576"/>
    <cellStyle name="20% - Accent3 72 3" xfId="21577"/>
    <cellStyle name="20% - Accent3 73" xfId="21578"/>
    <cellStyle name="20% - Accent3 73 2" xfId="21579"/>
    <cellStyle name="20% - Accent3 73 3" xfId="21580"/>
    <cellStyle name="20% - Accent3 74" xfId="21581"/>
    <cellStyle name="20% - Accent3 74 2" xfId="21582"/>
    <cellStyle name="20% - Accent3 74 3" xfId="21583"/>
    <cellStyle name="20% - Accent3 75" xfId="21584"/>
    <cellStyle name="20% - Accent3 75 2" xfId="21585"/>
    <cellStyle name="20% - Accent3 75 3" xfId="21586"/>
    <cellStyle name="20% - Accent3 76" xfId="21587"/>
    <cellStyle name="20% - Accent3 76 2" xfId="21588"/>
    <cellStyle name="20% - Accent3 76 3" xfId="21589"/>
    <cellStyle name="20% - Accent3 77" xfId="21590"/>
    <cellStyle name="20% - Accent3 77 2" xfId="21591"/>
    <cellStyle name="20% - Accent3 77 3" xfId="21592"/>
    <cellStyle name="20% - Accent3 78" xfId="21593"/>
    <cellStyle name="20% - Accent3 78 2" xfId="21594"/>
    <cellStyle name="20% - Accent3 78 3" xfId="21595"/>
    <cellStyle name="20% - Accent3 79" xfId="21596"/>
    <cellStyle name="20% - Accent3 79 2" xfId="21597"/>
    <cellStyle name="20% - Accent3 79 3" xfId="21598"/>
    <cellStyle name="20% - Accent3 8" xfId="7011"/>
    <cellStyle name="20% - Accent3 8 2" xfId="21600"/>
    <cellStyle name="20% - Accent3 8 3" xfId="21601"/>
    <cellStyle name="20% - Accent3 8 4" xfId="21599"/>
    <cellStyle name="20% - Accent3 80" xfId="21602"/>
    <cellStyle name="20% - Accent3 80 2" xfId="21603"/>
    <cellStyle name="20% - Accent3 80 3" xfId="21604"/>
    <cellStyle name="20% - Accent3 81" xfId="21605"/>
    <cellStyle name="20% - Accent3 81 2" xfId="21606"/>
    <cellStyle name="20% - Accent3 81 3" xfId="21607"/>
    <cellStyle name="20% - Accent3 82" xfId="21608"/>
    <cellStyle name="20% - Accent3 82 2" xfId="21609"/>
    <cellStyle name="20% - Accent3 82 3" xfId="21610"/>
    <cellStyle name="20% - Accent3 83" xfId="21611"/>
    <cellStyle name="20% - Accent3 83 2" xfId="21612"/>
    <cellStyle name="20% - Accent3 83 3" xfId="21613"/>
    <cellStyle name="20% - Accent3 84" xfId="21614"/>
    <cellStyle name="20% - Accent3 84 2" xfId="21615"/>
    <cellStyle name="20% - Accent3 84 3" xfId="21616"/>
    <cellStyle name="20% - Accent3 85" xfId="21617"/>
    <cellStyle name="20% - Accent3 85 2" xfId="21618"/>
    <cellStyle name="20% - Accent3 85 3" xfId="21619"/>
    <cellStyle name="20% - Accent3 86" xfId="21620"/>
    <cellStyle name="20% - Accent3 86 2" xfId="21621"/>
    <cellStyle name="20% - Accent3 86 3" xfId="21622"/>
    <cellStyle name="20% - Accent3 87" xfId="21623"/>
    <cellStyle name="20% - Accent3 87 2" xfId="21624"/>
    <cellStyle name="20% - Accent3 87 3" xfId="21625"/>
    <cellStyle name="20% - Accent3 88" xfId="21626"/>
    <cellStyle name="20% - Accent3 88 2" xfId="21627"/>
    <cellStyle name="20% - Accent3 88 3" xfId="21628"/>
    <cellStyle name="20% - Accent3 89" xfId="21629"/>
    <cellStyle name="20% - Accent3 89 2" xfId="21630"/>
    <cellStyle name="20% - Accent3 89 3" xfId="21631"/>
    <cellStyle name="20% - Accent3 9" xfId="7835"/>
    <cellStyle name="20% - Accent3 9 2" xfId="21633"/>
    <cellStyle name="20% - Accent3 9 3" xfId="21634"/>
    <cellStyle name="20% - Accent3 9 4" xfId="21632"/>
    <cellStyle name="20% - Accent3 90" xfId="21635"/>
    <cellStyle name="20% - Accent3 90 2" xfId="21636"/>
    <cellStyle name="20% - Accent3 90 3" xfId="21637"/>
    <cellStyle name="20% - Accent3 91" xfId="21638"/>
    <cellStyle name="20% - Accent3 91 2" xfId="21639"/>
    <cellStyle name="20% - Accent3 91 3" xfId="21640"/>
    <cellStyle name="20% - Accent3 92" xfId="21641"/>
    <cellStyle name="20% - Accent3 92 2" xfId="21642"/>
    <cellStyle name="20% - Accent3 92 3" xfId="21643"/>
    <cellStyle name="20% - Accent3 93" xfId="21644"/>
    <cellStyle name="20% - Accent3 93 2" xfId="21645"/>
    <cellStyle name="20% - Accent3 93 3" xfId="21646"/>
    <cellStyle name="20% - Accent3 94" xfId="21647"/>
    <cellStyle name="20% - Accent3 94 2" xfId="21648"/>
    <cellStyle name="20% - Accent3 94 3" xfId="21649"/>
    <cellStyle name="20% - Accent3 95" xfId="21650"/>
    <cellStyle name="20% - Accent3 95 2" xfId="21651"/>
    <cellStyle name="20% - Accent3 95 3" xfId="21652"/>
    <cellStyle name="20% - Accent3 96" xfId="21653"/>
    <cellStyle name="20% - Accent3 96 2" xfId="21654"/>
    <cellStyle name="20% - Accent3 96 3" xfId="21655"/>
    <cellStyle name="20% - Accent3 97" xfId="21656"/>
    <cellStyle name="20% - Accent3 97 2" xfId="21657"/>
    <cellStyle name="20% - Accent3 97 3" xfId="21658"/>
    <cellStyle name="20% - Accent3 98" xfId="21659"/>
    <cellStyle name="20% - Accent3 98 2" xfId="21660"/>
    <cellStyle name="20% - Accent3 98 3" xfId="21661"/>
    <cellStyle name="20% - Accent3 99" xfId="21662"/>
    <cellStyle name="20% - Accent3 99 2" xfId="21663"/>
    <cellStyle name="20% - Accent3 99 3" xfId="21664"/>
    <cellStyle name="20% - Accent4 10" xfId="7066"/>
    <cellStyle name="20% - Accent4 10 2" xfId="21666"/>
    <cellStyle name="20% - Accent4 10 3" xfId="21667"/>
    <cellStyle name="20% - Accent4 10 4" xfId="21665"/>
    <cellStyle name="20% - Accent4 100" xfId="21668"/>
    <cellStyle name="20% - Accent4 100 2" xfId="21669"/>
    <cellStyle name="20% - Accent4 100 3" xfId="21670"/>
    <cellStyle name="20% - Accent4 101" xfId="21671"/>
    <cellStyle name="20% - Accent4 101 2" xfId="21672"/>
    <cellStyle name="20% - Accent4 101 3" xfId="21673"/>
    <cellStyle name="20% - Accent4 102" xfId="21674"/>
    <cellStyle name="20% - Accent4 102 2" xfId="21675"/>
    <cellStyle name="20% - Accent4 102 3" xfId="21676"/>
    <cellStyle name="20% - Accent4 103" xfId="21677"/>
    <cellStyle name="20% - Accent4 103 2" xfId="21678"/>
    <cellStyle name="20% - Accent4 103 3" xfId="21679"/>
    <cellStyle name="20% - Accent4 104" xfId="21680"/>
    <cellStyle name="20% - Accent4 104 2" xfId="21681"/>
    <cellStyle name="20% - Accent4 104 3" xfId="21682"/>
    <cellStyle name="20% - Accent4 105" xfId="21683"/>
    <cellStyle name="20% - Accent4 105 2" xfId="21684"/>
    <cellStyle name="20% - Accent4 105 3" xfId="21685"/>
    <cellStyle name="20% - Accent4 106" xfId="21686"/>
    <cellStyle name="20% - Accent4 106 2" xfId="21687"/>
    <cellStyle name="20% - Accent4 106 3" xfId="21688"/>
    <cellStyle name="20% - Accent4 107" xfId="21689"/>
    <cellStyle name="20% - Accent4 107 2" xfId="21690"/>
    <cellStyle name="20% - Accent4 107 3" xfId="21691"/>
    <cellStyle name="20% - Accent4 108" xfId="21692"/>
    <cellStyle name="20% - Accent4 108 2" xfId="21694"/>
    <cellStyle name="20% - Accent4 108 3" xfId="21695"/>
    <cellStyle name="20% - Accent4 109" xfId="21696"/>
    <cellStyle name="20% - Accent4 109 2" xfId="21697"/>
    <cellStyle name="20% - Accent4 109 3" xfId="21698"/>
    <cellStyle name="20% - Accent4 11" xfId="7781"/>
    <cellStyle name="20% - Accent4 11 2" xfId="21700"/>
    <cellStyle name="20% - Accent4 11 3" xfId="21701"/>
    <cellStyle name="20% - Accent4 11 4" xfId="21699"/>
    <cellStyle name="20% - Accent4 110" xfId="21702"/>
    <cellStyle name="20% - Accent4 110 2" xfId="21703"/>
    <cellStyle name="20% - Accent4 110 3" xfId="21704"/>
    <cellStyle name="20% - Accent4 111" xfId="21705"/>
    <cellStyle name="20% - Accent4 111 2" xfId="21706"/>
    <cellStyle name="20% - Accent4 111 3" xfId="21707"/>
    <cellStyle name="20% - Accent4 112" xfId="21708"/>
    <cellStyle name="20% - Accent4 112 2" xfId="21709"/>
    <cellStyle name="20% - Accent4 112 3" xfId="21710"/>
    <cellStyle name="20% - Accent4 113" xfId="21711"/>
    <cellStyle name="20% - Accent4 113 2" xfId="20271"/>
    <cellStyle name="20% - Accent4 113 3" xfId="21712"/>
    <cellStyle name="20% - Accent4 114" xfId="21713"/>
    <cellStyle name="20% - Accent4 114 2" xfId="21714"/>
    <cellStyle name="20% - Accent4 114 3" xfId="21715"/>
    <cellStyle name="20% - Accent4 115" xfId="21716"/>
    <cellStyle name="20% - Accent4 115 2" xfId="21717"/>
    <cellStyle name="20% - Accent4 115 3" xfId="21718"/>
    <cellStyle name="20% - Accent4 116" xfId="21719"/>
    <cellStyle name="20% - Accent4 116 2" xfId="21720"/>
    <cellStyle name="20% - Accent4 116 3" xfId="21721"/>
    <cellStyle name="20% - Accent4 117" xfId="21722"/>
    <cellStyle name="20% - Accent4 117 2" xfId="21723"/>
    <cellStyle name="20% - Accent4 117 3" xfId="21724"/>
    <cellStyle name="20% - Accent4 118" xfId="21725"/>
    <cellStyle name="20% - Accent4 118 2" xfId="21726"/>
    <cellStyle name="20% - Accent4 118 3" xfId="21727"/>
    <cellStyle name="20% - Accent4 119" xfId="21728"/>
    <cellStyle name="20% - Accent4 119 2" xfId="21729"/>
    <cellStyle name="20% - Accent4 119 3" xfId="21730"/>
    <cellStyle name="20% - Accent4 12" xfId="7792"/>
    <cellStyle name="20% - Accent4 12 2" xfId="21732"/>
    <cellStyle name="20% - Accent4 12 3" xfId="21733"/>
    <cellStyle name="20% - Accent4 12 4" xfId="21731"/>
    <cellStyle name="20% - Accent4 120" xfId="21734"/>
    <cellStyle name="20% - Accent4 120 2" xfId="21735"/>
    <cellStyle name="20% - Accent4 120 3" xfId="21736"/>
    <cellStyle name="20% - Accent4 121" xfId="21738"/>
    <cellStyle name="20% - Accent4 121 2" xfId="21739"/>
    <cellStyle name="20% - Accent4 121 3" xfId="21740"/>
    <cellStyle name="20% - Accent4 122" xfId="21741"/>
    <cellStyle name="20% - Accent4 122 2" xfId="21742"/>
    <cellStyle name="20% - Accent4 122 3" xfId="21743"/>
    <cellStyle name="20% - Accent4 123" xfId="21744"/>
    <cellStyle name="20% - Accent4 123 2" xfId="21745"/>
    <cellStyle name="20% - Accent4 123 3" xfId="21746"/>
    <cellStyle name="20% - Accent4 124" xfId="21747"/>
    <cellStyle name="20% - Accent4 124 2" xfId="21748"/>
    <cellStyle name="20% - Accent4 124 3" xfId="21749"/>
    <cellStyle name="20% - Accent4 125" xfId="21750"/>
    <cellStyle name="20% - Accent4 125 2" xfId="21751"/>
    <cellStyle name="20% - Accent4 125 3" xfId="21752"/>
    <cellStyle name="20% - Accent4 126" xfId="21753"/>
    <cellStyle name="20% - Accent4 126 2" xfId="21754"/>
    <cellStyle name="20% - Accent4 126 3" xfId="21755"/>
    <cellStyle name="20% - Accent4 127" xfId="21756"/>
    <cellStyle name="20% - Accent4 127 2" xfId="21757"/>
    <cellStyle name="20% - Accent4 127 3" xfId="21758"/>
    <cellStyle name="20% - Accent4 128" xfId="21759"/>
    <cellStyle name="20% - Accent4 128 2" xfId="21760"/>
    <cellStyle name="20% - Accent4 128 3" xfId="21761"/>
    <cellStyle name="20% - Accent4 129" xfId="21762"/>
    <cellStyle name="20% - Accent4 129 2" xfId="21763"/>
    <cellStyle name="20% - Accent4 129 3" xfId="21764"/>
    <cellStyle name="20% - Accent4 13" xfId="7086"/>
    <cellStyle name="20% - Accent4 13 2" xfId="21766"/>
    <cellStyle name="20% - Accent4 13 3" xfId="21767"/>
    <cellStyle name="20% - Accent4 13 4" xfId="21765"/>
    <cellStyle name="20% - Accent4 130" xfId="21768"/>
    <cellStyle name="20% - Accent4 130 2" xfId="21769"/>
    <cellStyle name="20% - Accent4 130 3" xfId="21770"/>
    <cellStyle name="20% - Accent4 131" xfId="21771"/>
    <cellStyle name="20% - Accent4 131 2" xfId="21772"/>
    <cellStyle name="20% - Accent4 131 3" xfId="21773"/>
    <cellStyle name="20% - Accent4 132" xfId="21774"/>
    <cellStyle name="20% - Accent4 132 2" xfId="21775"/>
    <cellStyle name="20% - Accent4 132 3" xfId="21776"/>
    <cellStyle name="20% - Accent4 133" xfId="21777"/>
    <cellStyle name="20% - Accent4 133 2" xfId="21778"/>
    <cellStyle name="20% - Accent4 133 3" xfId="21779"/>
    <cellStyle name="20% - Accent4 134" xfId="21780"/>
    <cellStyle name="20% - Accent4 134 2" xfId="21781"/>
    <cellStyle name="20% - Accent4 134 3" xfId="21782"/>
    <cellStyle name="20% - Accent4 135" xfId="21783"/>
    <cellStyle name="20% - Accent4 135 2" xfId="21784"/>
    <cellStyle name="20% - Accent4 135 3" xfId="21785"/>
    <cellStyle name="20% - Accent4 136" xfId="21786"/>
    <cellStyle name="20% - Accent4 136 2" xfId="21787"/>
    <cellStyle name="20% - Accent4 136 3" xfId="21788"/>
    <cellStyle name="20% - Accent4 137" xfId="21789"/>
    <cellStyle name="20% - Accent4 137 2" xfId="21790"/>
    <cellStyle name="20% - Accent4 137 3" xfId="21791"/>
    <cellStyle name="20% - Accent4 138" xfId="21792"/>
    <cellStyle name="20% - Accent4 138 2" xfId="21793"/>
    <cellStyle name="20% - Accent4 138 3" xfId="21794"/>
    <cellStyle name="20% - Accent4 139" xfId="21795"/>
    <cellStyle name="20% - Accent4 139 2" xfId="21796"/>
    <cellStyle name="20% - Accent4 139 3" xfId="21797"/>
    <cellStyle name="20% - Accent4 14" xfId="21798"/>
    <cellStyle name="20% - Accent4 14 2" xfId="21799"/>
    <cellStyle name="20% - Accent4 14 3" xfId="21800"/>
    <cellStyle name="20% - Accent4 140" xfId="21801"/>
    <cellStyle name="20% - Accent4 140 2" xfId="21802"/>
    <cellStyle name="20% - Accent4 140 3" xfId="21803"/>
    <cellStyle name="20% - Accent4 141" xfId="21804"/>
    <cellStyle name="20% - Accent4 141 2" xfId="21805"/>
    <cellStyle name="20% - Accent4 141 3" xfId="21806"/>
    <cellStyle name="20% - Accent4 142" xfId="21807"/>
    <cellStyle name="20% - Accent4 142 2" xfId="21808"/>
    <cellStyle name="20% - Accent4 142 3" xfId="21809"/>
    <cellStyle name="20% - Accent4 143" xfId="21810"/>
    <cellStyle name="20% - Accent4 143 2" xfId="21811"/>
    <cellStyle name="20% - Accent4 143 3" xfId="21812"/>
    <cellStyle name="20% - Accent4 144" xfId="21813"/>
    <cellStyle name="20% - Accent4 144 2" xfId="21814"/>
    <cellStyle name="20% - Accent4 144 3" xfId="21815"/>
    <cellStyle name="20% - Accent4 145" xfId="21816"/>
    <cellStyle name="20% - Accent4 145 2" xfId="21817"/>
    <cellStyle name="20% - Accent4 145 3" xfId="21818"/>
    <cellStyle name="20% - Accent4 146" xfId="21819"/>
    <cellStyle name="20% - Accent4 146 2" xfId="21820"/>
    <cellStyle name="20% - Accent4 146 3" xfId="21821"/>
    <cellStyle name="20% - Accent4 147" xfId="21822"/>
    <cellStyle name="20% - Accent4 147 2" xfId="21823"/>
    <cellStyle name="20% - Accent4 147 3" xfId="21824"/>
    <cellStyle name="20% - Accent4 148" xfId="21825"/>
    <cellStyle name="20% - Accent4 148 2" xfId="21826"/>
    <cellStyle name="20% - Accent4 148 3" xfId="21827"/>
    <cellStyle name="20% - Accent4 149" xfId="21828"/>
    <cellStyle name="20% - Accent4 149 2" xfId="21829"/>
    <cellStyle name="20% - Accent4 149 3" xfId="21830"/>
    <cellStyle name="20% - Accent4 15" xfId="21831"/>
    <cellStyle name="20% - Accent4 15 2" xfId="21832"/>
    <cellStyle name="20% - Accent4 15 3" xfId="21833"/>
    <cellStyle name="20% - Accent4 150" xfId="21834"/>
    <cellStyle name="20% - Accent4 150 2" xfId="21835"/>
    <cellStyle name="20% - Accent4 150 3" xfId="21836"/>
    <cellStyle name="20% - Accent4 151" xfId="21837"/>
    <cellStyle name="20% - Accent4 151 2" xfId="21838"/>
    <cellStyle name="20% - Accent4 151 3" xfId="21839"/>
    <cellStyle name="20% - Accent4 152" xfId="21840"/>
    <cellStyle name="20% - Accent4 152 2" xfId="21841"/>
    <cellStyle name="20% - Accent4 152 3" xfId="21842"/>
    <cellStyle name="20% - Accent4 153" xfId="21843"/>
    <cellStyle name="20% - Accent4 153 2" xfId="21844"/>
    <cellStyle name="20% - Accent4 153 3" xfId="21845"/>
    <cellStyle name="20% - Accent4 154" xfId="21846"/>
    <cellStyle name="20% - Accent4 154 2" xfId="21847"/>
    <cellStyle name="20% - Accent4 154 3" xfId="21848"/>
    <cellStyle name="20% - Accent4 155" xfId="21849"/>
    <cellStyle name="20% - Accent4 155 2" xfId="21850"/>
    <cellStyle name="20% - Accent4 155 3" xfId="21851"/>
    <cellStyle name="20% - Accent4 156" xfId="21852"/>
    <cellStyle name="20% - Accent4 156 2" xfId="21853"/>
    <cellStyle name="20% - Accent4 156 3" xfId="21854"/>
    <cellStyle name="20% - Accent4 157" xfId="24181"/>
    <cellStyle name="20% - Accent4 157 2" xfId="21855"/>
    <cellStyle name="20% - Accent4 157 3" xfId="21856"/>
    <cellStyle name="20% - Accent4 158" xfId="21857"/>
    <cellStyle name="20% - Accent4 158 2" xfId="21858"/>
    <cellStyle name="20% - Accent4 158 3" xfId="21859"/>
    <cellStyle name="20% - Accent4 159" xfId="21860"/>
    <cellStyle name="20% - Accent4 159 2" xfId="21861"/>
    <cellStyle name="20% - Accent4 159 3" xfId="21862"/>
    <cellStyle name="20% - Accent4 16" xfId="21863"/>
    <cellStyle name="20% - Accent4 16 2" xfId="21864"/>
    <cellStyle name="20% - Accent4 16 3" xfId="21865"/>
    <cellStyle name="20% - Accent4 160" xfId="21866"/>
    <cellStyle name="20% - Accent4 160 2" xfId="21867"/>
    <cellStyle name="20% - Accent4 160 3" xfId="21868"/>
    <cellStyle name="20% - Accent4 161" xfId="21869"/>
    <cellStyle name="20% - Accent4 161 2" xfId="21870"/>
    <cellStyle name="20% - Accent4 161 3" xfId="21871"/>
    <cellStyle name="20% - Accent4 162" xfId="21872"/>
    <cellStyle name="20% - Accent4 162 2" xfId="21873"/>
    <cellStyle name="20% - Accent4 162 3" xfId="21874"/>
    <cellStyle name="20% - Accent4 163" xfId="21875"/>
    <cellStyle name="20% - Accent4 163 2" xfId="21876"/>
    <cellStyle name="20% - Accent4 163 3" xfId="21877"/>
    <cellStyle name="20% - Accent4 164" xfId="21878"/>
    <cellStyle name="20% - Accent4 164 2" xfId="21879"/>
    <cellStyle name="20% - Accent4 164 3" xfId="21880"/>
    <cellStyle name="20% - Accent4 165" xfId="21881"/>
    <cellStyle name="20% - Accent4 165 2" xfId="21882"/>
    <cellStyle name="20% - Accent4 165 3" xfId="21883"/>
    <cellStyle name="20% - Accent4 166" xfId="21884"/>
    <cellStyle name="20% - Accent4 166 2" xfId="20265"/>
    <cellStyle name="20% - Accent4 166 3" xfId="21885"/>
    <cellStyle name="20% - Accent4 167" xfId="21886"/>
    <cellStyle name="20% - Accent4 167 2" xfId="21887"/>
    <cellStyle name="20% - Accent4 167 3" xfId="21888"/>
    <cellStyle name="20% - Accent4 168" xfId="21889"/>
    <cellStyle name="20% - Accent4 168 2" xfId="21890"/>
    <cellStyle name="20% - Accent4 168 3" xfId="21891"/>
    <cellStyle name="20% - Accent4 169" xfId="21892"/>
    <cellStyle name="20% - Accent4 169 2" xfId="21893"/>
    <cellStyle name="20% - Accent4 169 3" xfId="21894"/>
    <cellStyle name="20% - Accent4 17" xfId="21895"/>
    <cellStyle name="20% - Accent4 17 2" xfId="21896"/>
    <cellStyle name="20% - Accent4 17 3" xfId="21897"/>
    <cellStyle name="20% - Accent4 170" xfId="21898"/>
    <cellStyle name="20% - Accent4 170 2" xfId="21899"/>
    <cellStyle name="20% - Accent4 170 3" xfId="21900"/>
    <cellStyle name="20% - Accent4 171" xfId="21901"/>
    <cellStyle name="20% - Accent4 171 2" xfId="21902"/>
    <cellStyle name="20% - Accent4 171 3" xfId="21903"/>
    <cellStyle name="20% - Accent4 172" xfId="21904"/>
    <cellStyle name="20% - Accent4 172 2" xfId="21905"/>
    <cellStyle name="20% - Accent4 172 3" xfId="21906"/>
    <cellStyle name="20% - Accent4 173" xfId="21907"/>
    <cellStyle name="20% - Accent4 173 2" xfId="21908"/>
    <cellStyle name="20% - Accent4 173 3" xfId="21909"/>
    <cellStyle name="20% - Accent4 174" xfId="21910"/>
    <cellStyle name="20% - Accent4 174 2" xfId="21911"/>
    <cellStyle name="20% - Accent4 174 3" xfId="21912"/>
    <cellStyle name="20% - Accent4 175" xfId="21913"/>
    <cellStyle name="20% - Accent4 175 2" xfId="21914"/>
    <cellStyle name="20% - Accent4 175 3" xfId="21915"/>
    <cellStyle name="20% - Accent4 176" xfId="21916"/>
    <cellStyle name="20% - Accent4 176 2" xfId="21917"/>
    <cellStyle name="20% - Accent4 176 3" xfId="21918"/>
    <cellStyle name="20% - Accent4 177" xfId="21919"/>
    <cellStyle name="20% - Accent4 177 2" xfId="21920"/>
    <cellStyle name="20% - Accent4 177 3" xfId="21921"/>
    <cellStyle name="20% - Accent4 178" xfId="21922"/>
    <cellStyle name="20% - Accent4 178 2" xfId="21923"/>
    <cellStyle name="20% - Accent4 178 3" xfId="21924"/>
    <cellStyle name="20% - Accent4 179" xfId="21925"/>
    <cellStyle name="20% - Accent4 179 2" xfId="21926"/>
    <cellStyle name="20% - Accent4 179 3" xfId="21927"/>
    <cellStyle name="20% - Accent4 18" xfId="21928"/>
    <cellStyle name="20% - Accent4 18 2" xfId="21929"/>
    <cellStyle name="20% - Accent4 18 3" xfId="21930"/>
    <cellStyle name="20% - Accent4 180" xfId="21931"/>
    <cellStyle name="20% - Accent4 180 2" xfId="21932"/>
    <cellStyle name="20% - Accent4 180 3" xfId="21933"/>
    <cellStyle name="20% - Accent4 181" xfId="21934"/>
    <cellStyle name="20% - Accent4 181 2" xfId="21935"/>
    <cellStyle name="20% - Accent4 181 3" xfId="21936"/>
    <cellStyle name="20% - Accent4 182" xfId="21937"/>
    <cellStyle name="20% - Accent4 182 2" xfId="21938"/>
    <cellStyle name="20% - Accent4 182 3" xfId="21939"/>
    <cellStyle name="20% - Accent4 183" xfId="21940"/>
    <cellStyle name="20% - Accent4 183 2" xfId="21941"/>
    <cellStyle name="20% - Accent4 183 3" xfId="21942"/>
    <cellStyle name="20% - Accent4 184" xfId="21943"/>
    <cellStyle name="20% - Accent4 184 2" xfId="21944"/>
    <cellStyle name="20% - Accent4 184 3" xfId="21945"/>
    <cellStyle name="20% - Accent4 185" xfId="21946"/>
    <cellStyle name="20% - Accent4 185 2" xfId="21947"/>
    <cellStyle name="20% - Accent4 185 3" xfId="21948"/>
    <cellStyle name="20% - Accent4 186" xfId="21949"/>
    <cellStyle name="20% - Accent4 186 2" xfId="21950"/>
    <cellStyle name="20% - Accent4 186 3" xfId="21951"/>
    <cellStyle name="20% - Accent4 187" xfId="21952"/>
    <cellStyle name="20% - Accent4 187 2" xfId="21953"/>
    <cellStyle name="20% - Accent4 187 3" xfId="21954"/>
    <cellStyle name="20% - Accent4 188" xfId="21955"/>
    <cellStyle name="20% - Accent4 188 2" xfId="21956"/>
    <cellStyle name="20% - Accent4 188 3" xfId="21957"/>
    <cellStyle name="20% - Accent4 189" xfId="21958"/>
    <cellStyle name="20% - Accent4 189 2" xfId="21959"/>
    <cellStyle name="20% - Accent4 189 3" xfId="21960"/>
    <cellStyle name="20% - Accent4 19" xfId="21961"/>
    <cellStyle name="20% - Accent4 19 2" xfId="21962"/>
    <cellStyle name="20% - Accent4 19 3" xfId="21963"/>
    <cellStyle name="20% - Accent4 190" xfId="21964"/>
    <cellStyle name="20% - Accent4 190 2" xfId="21965"/>
    <cellStyle name="20% - Accent4 190 3" xfId="21966"/>
    <cellStyle name="20% - Accent4 191" xfId="21967"/>
    <cellStyle name="20% - Accent4 191 2" xfId="21968"/>
    <cellStyle name="20% - Accent4 191 3" xfId="21969"/>
    <cellStyle name="20% - Accent4 192" xfId="21970"/>
    <cellStyle name="20% - Accent4 192 2" xfId="21971"/>
    <cellStyle name="20% - Accent4 192 3" xfId="21972"/>
    <cellStyle name="20% - Accent4 193" xfId="21973"/>
    <cellStyle name="20% - Accent4 193 2" xfId="21974"/>
    <cellStyle name="20% - Accent4 194" xfId="21975"/>
    <cellStyle name="20% - Accent4 194 2" xfId="21976"/>
    <cellStyle name="20% - Accent4 195" xfId="21977"/>
    <cellStyle name="20% - Accent4 195 2" xfId="21978"/>
    <cellStyle name="20% - Accent4 196" xfId="21979"/>
    <cellStyle name="20% - Accent4 196 2" xfId="21980"/>
    <cellStyle name="20% - Accent4 197" xfId="21981"/>
    <cellStyle name="20% - Accent4 197 2" xfId="21982"/>
    <cellStyle name="20% - Accent4 198" xfId="21983"/>
    <cellStyle name="20% - Accent4 198 2" xfId="21984"/>
    <cellStyle name="20% - Accent4 199" xfId="21985"/>
    <cellStyle name="20% - Accent4 199 2" xfId="21986"/>
    <cellStyle name="20% - Accent4 2" xfId="168"/>
    <cellStyle name="20% - Accent4 2 10" xfId="3310"/>
    <cellStyle name="20% - Accent4 2 11" xfId="3875"/>
    <cellStyle name="20% - Accent4 2 12" xfId="3588"/>
    <cellStyle name="20% - Accent4 2 13" xfId="833"/>
    <cellStyle name="20% - Accent4 2 14" xfId="7201"/>
    <cellStyle name="20% - Accent4 2 15" xfId="7534"/>
    <cellStyle name="20% - Accent4 2 16" xfId="7404"/>
    <cellStyle name="20% - Accent4 2 17" xfId="7412"/>
    <cellStyle name="20% - Accent4 2 18" xfId="7636"/>
    <cellStyle name="20% - Accent4 2 19" xfId="7672"/>
    <cellStyle name="20% - Accent4 2 2" xfId="738"/>
    <cellStyle name="20% - Accent4 2 2 10" xfId="21987"/>
    <cellStyle name="20% - Accent4 2 2 2" xfId="2089"/>
    <cellStyle name="20% - Accent4 2 2 2 2" xfId="3040"/>
    <cellStyle name="20% - Accent4 2 2 2 2 2" xfId="4930"/>
    <cellStyle name="20% - Accent4 2 2 2 2 3" xfId="5729"/>
    <cellStyle name="20% - Accent4 2 2 2 2 4" xfId="6359"/>
    <cellStyle name="20% - Accent4 2 2 2 3" xfId="4178"/>
    <cellStyle name="20% - Accent4 2 2 2 4" xfId="3386"/>
    <cellStyle name="20% - Accent4 2 2 2 5" xfId="4861"/>
    <cellStyle name="20% - Accent4 2 2 3" xfId="2182"/>
    <cellStyle name="20% - Accent4 2 2 3 2" xfId="3127"/>
    <cellStyle name="20% - Accent4 2 2 3 2 2" xfId="5017"/>
    <cellStyle name="20% - Accent4 2 2 3 2 3" xfId="5816"/>
    <cellStyle name="20% - Accent4 2 2 3 2 4" xfId="6446"/>
    <cellStyle name="20% - Accent4 2 2 3 3" xfId="4269"/>
    <cellStyle name="20% - Accent4 2 2 3 4" xfId="3332"/>
    <cellStyle name="20% - Accent4 2 2 3 5" xfId="3809"/>
    <cellStyle name="20% - Accent4 2 2 4" xfId="2712"/>
    <cellStyle name="20% - Accent4 2 2 4 2" xfId="4658"/>
    <cellStyle name="20% - Accent4 2 2 4 3" xfId="5500"/>
    <cellStyle name="20% - Accent4 2 2 4 4" xfId="6183"/>
    <cellStyle name="20% - Accent4 2 2 5" xfId="3506"/>
    <cellStyle name="20% - Accent4 2 2 6" xfId="4165"/>
    <cellStyle name="20% - Accent4 2 2 7" xfId="4331"/>
    <cellStyle name="20% - Accent4 2 2 8" xfId="1179"/>
    <cellStyle name="20% - Accent4 2 2 9" xfId="11860"/>
    <cellStyle name="20% - Accent4 2 20" xfId="6804"/>
    <cellStyle name="20% - Accent4 2 21" xfId="7360"/>
    <cellStyle name="20% - Accent4 2 22" xfId="7040"/>
    <cellStyle name="20% - Accent4 2 23" xfId="9946"/>
    <cellStyle name="20% - Accent4 2 3" xfId="988"/>
    <cellStyle name="20% - Accent4 2 3 2" xfId="2130"/>
    <cellStyle name="20% - Accent4 2 3 2 2" xfId="3082"/>
    <cellStyle name="20% - Accent4 2 3 2 2 2" xfId="4972"/>
    <cellStyle name="20% - Accent4 2 3 2 2 3" xfId="5771"/>
    <cellStyle name="20% - Accent4 2 3 2 2 4" xfId="6401"/>
    <cellStyle name="20% - Accent4 2 3 2 3" xfId="4220"/>
    <cellStyle name="20% - Accent4 2 3 2 4" xfId="3976"/>
    <cellStyle name="20% - Accent4 2 3 2 5" xfId="4442"/>
    <cellStyle name="20% - Accent4 2 3 3" xfId="2292"/>
    <cellStyle name="20% - Accent4 2 3 3 2" xfId="3190"/>
    <cellStyle name="20% - Accent4 2 3 3 2 2" xfId="5080"/>
    <cellStyle name="20% - Accent4 2 3 3 2 3" xfId="5879"/>
    <cellStyle name="20% - Accent4 2 3 3 2 4" xfId="6509"/>
    <cellStyle name="20% - Accent4 2 3 3 3" xfId="4362"/>
    <cellStyle name="20% - Accent4 2 3 3 4" xfId="5260"/>
    <cellStyle name="20% - Accent4 2 3 3 5" xfId="6041"/>
    <cellStyle name="20% - Accent4 2 3 4" xfId="2750"/>
    <cellStyle name="20% - Accent4 2 3 4 2" xfId="4697"/>
    <cellStyle name="20% - Accent4 2 3 4 3" xfId="5539"/>
    <cellStyle name="20% - Accent4 2 3 4 4" xfId="6222"/>
    <cellStyle name="20% - Accent4 2 3 5" xfId="3553"/>
    <cellStyle name="20% - Accent4 2 3 6" xfId="3450"/>
    <cellStyle name="20% - Accent4 2 3 7" xfId="3903"/>
    <cellStyle name="20% - Accent4 2 3 8" xfId="21988"/>
    <cellStyle name="20% - Accent4 2 4" xfId="1731"/>
    <cellStyle name="20% - Accent4 2 4 2" xfId="2197"/>
    <cellStyle name="20% - Accent4 2 4 2 2" xfId="3141"/>
    <cellStyle name="20% - Accent4 2 4 2 2 2" xfId="5031"/>
    <cellStyle name="20% - Accent4 2 4 2 2 3" xfId="5830"/>
    <cellStyle name="20% - Accent4 2 4 2 2 4" xfId="6460"/>
    <cellStyle name="20% - Accent4 2 4 2 3" xfId="4283"/>
    <cellStyle name="20% - Accent4 2 4 2 4" xfId="5193"/>
    <cellStyle name="20% - Accent4 2 4 2 5" xfId="5992"/>
    <cellStyle name="20% - Accent4 2 4 3" xfId="2436"/>
    <cellStyle name="20% - Accent4 2 4 3 2" xfId="3228"/>
    <cellStyle name="20% - Accent4 2 4 3 2 2" xfId="5118"/>
    <cellStyle name="20% - Accent4 2 4 3 2 3" xfId="5917"/>
    <cellStyle name="20% - Accent4 2 4 3 2 4" xfId="6547"/>
    <cellStyle name="20% - Accent4 2 4 3 3" xfId="4459"/>
    <cellStyle name="20% - Accent4 2 4 3 4" xfId="5337"/>
    <cellStyle name="20% - Accent4 2 4 3 5" xfId="6079"/>
    <cellStyle name="20% - Accent4 2 4 4" xfId="2763"/>
    <cellStyle name="20% - Accent4 2 4 4 2" xfId="4710"/>
    <cellStyle name="20% - Accent4 2 4 4 3" xfId="5552"/>
    <cellStyle name="20% - Accent4 2 4 4 4" xfId="6235"/>
    <cellStyle name="20% - Accent4 2 4 5" xfId="3854"/>
    <cellStyle name="20% - Accent4 2 4 6" xfId="4237"/>
    <cellStyle name="20% - Accent4 2 4 7" xfId="3366"/>
    <cellStyle name="20% - Accent4 2 5" xfId="1894"/>
    <cellStyle name="20% - Accent4 2 5 2" xfId="2317"/>
    <cellStyle name="20% - Accent4 2 5 2 2" xfId="3209"/>
    <cellStyle name="20% - Accent4 2 5 2 2 2" xfId="5099"/>
    <cellStyle name="20% - Accent4 2 5 2 2 3" xfId="5898"/>
    <cellStyle name="20% - Accent4 2 5 2 2 4" xfId="6528"/>
    <cellStyle name="20% - Accent4 2 5 2 3" xfId="4384"/>
    <cellStyle name="20% - Accent4 2 5 2 4" xfId="5282"/>
    <cellStyle name="20% - Accent4 2 5 2 5" xfId="6060"/>
    <cellStyle name="20% - Accent4 2 5 3" xfId="2549"/>
    <cellStyle name="20% - Accent4 2 5 3 2" xfId="3289"/>
    <cellStyle name="20% - Accent4 2 5 3 2 2" xfId="5179"/>
    <cellStyle name="20% - Accent4 2 5 3 2 3" xfId="5978"/>
    <cellStyle name="20% - Accent4 2 5 3 2 4" xfId="6608"/>
    <cellStyle name="20% - Accent4 2 5 3 3" xfId="4546"/>
    <cellStyle name="20% - Accent4 2 5 3 4" xfId="5415"/>
    <cellStyle name="20% - Accent4 2 5 3 5" xfId="6140"/>
    <cellStyle name="20% - Accent4 2 5 4" xfId="2876"/>
    <cellStyle name="20% - Accent4 2 5 4 2" xfId="4802"/>
    <cellStyle name="20% - Accent4 2 5 4 3" xfId="5633"/>
    <cellStyle name="20% - Accent4 2 5 4 4" xfId="6296"/>
    <cellStyle name="20% - Accent4 2 5 5" xfId="3998"/>
    <cellStyle name="20% - Accent4 2 5 6" xfId="3759"/>
    <cellStyle name="20% - Accent4 2 5 7" xfId="3992"/>
    <cellStyle name="20% - Accent4 2 6" xfId="1937"/>
    <cellStyle name="20% - Accent4 2 6 2" xfId="2359"/>
    <cellStyle name="20% - Accent4 2 6 2 2" xfId="3216"/>
    <cellStyle name="20% - Accent4 2 6 2 2 2" xfId="5106"/>
    <cellStyle name="20% - Accent4 2 6 2 2 3" xfId="5905"/>
    <cellStyle name="20% - Accent4 2 6 2 2 4" xfId="6535"/>
    <cellStyle name="20% - Accent4 2 6 2 3" xfId="4409"/>
    <cellStyle name="20% - Accent4 2 6 2 4" xfId="5303"/>
    <cellStyle name="20% - Accent4 2 6 2 5" xfId="6067"/>
    <cellStyle name="20% - Accent4 2 6 3" xfId="2590"/>
    <cellStyle name="20% - Accent4 2 6 3 2" xfId="3295"/>
    <cellStyle name="20% - Accent4 2 6 3 2 2" xfId="5185"/>
    <cellStyle name="20% - Accent4 2 6 3 2 3" xfId="5984"/>
    <cellStyle name="20% - Accent4 2 6 3 2 4" xfId="6614"/>
    <cellStyle name="20% - Accent4 2 6 3 3" xfId="4571"/>
    <cellStyle name="20% - Accent4 2 6 3 4" xfId="5430"/>
    <cellStyle name="20% - Accent4 2 6 3 5" xfId="6146"/>
    <cellStyle name="20% - Accent4 2 6 4" xfId="2917"/>
    <cellStyle name="20% - Accent4 2 6 4 2" xfId="4829"/>
    <cellStyle name="20% - Accent4 2 6 4 3" xfId="5650"/>
    <cellStyle name="20% - Accent4 2 6 4 4" xfId="6302"/>
    <cellStyle name="20% - Accent4 2 6 5" xfId="4042"/>
    <cellStyle name="20% - Accent4 2 6 6" xfId="4864"/>
    <cellStyle name="20% - Accent4 2 6 7" xfId="5669"/>
    <cellStyle name="20% - Accent4 2 7" xfId="2016"/>
    <cellStyle name="20% - Accent4 2 7 2" xfId="2995"/>
    <cellStyle name="20% - Accent4 2 7 2 2" xfId="4885"/>
    <cellStyle name="20% - Accent4 2 7 2 3" xfId="5684"/>
    <cellStyle name="20% - Accent4 2 7 2 4" xfId="6314"/>
    <cellStyle name="20% - Accent4 2 7 3" xfId="4120"/>
    <cellStyle name="20% - Accent4 2 7 4" xfId="4596"/>
    <cellStyle name="20% - Accent4 2 7 5" xfId="5447"/>
    <cellStyle name="20% - Accent4 2 8" xfId="2189"/>
    <cellStyle name="20% - Accent4 2 8 2" xfId="3133"/>
    <cellStyle name="20% - Accent4 2 8 2 2" xfId="5023"/>
    <cellStyle name="20% - Accent4 2 8 2 3" xfId="5822"/>
    <cellStyle name="20% - Accent4 2 8 2 4" xfId="6452"/>
    <cellStyle name="20% - Accent4 2 8 3" xfId="4275"/>
    <cellStyle name="20% - Accent4 2 8 4" xfId="3312"/>
    <cellStyle name="20% - Accent4 2 8 5" xfId="3907"/>
    <cellStyle name="20% - Accent4 2 9" xfId="2668"/>
    <cellStyle name="20% - Accent4 2 9 2" xfId="4624"/>
    <cellStyle name="20% - Accent4 2 9 3" xfId="5467"/>
    <cellStyle name="20% - Accent4 2 9 4" xfId="6157"/>
    <cellStyle name="20% - Accent4 20" xfId="21989"/>
    <cellStyle name="20% - Accent4 20 2" xfId="21990"/>
    <cellStyle name="20% - Accent4 20 3" xfId="21991"/>
    <cellStyle name="20% - Accent4 200" xfId="21992"/>
    <cellStyle name="20% - Accent4 200 2" xfId="21993"/>
    <cellStyle name="20% - Accent4 201" xfId="21994"/>
    <cellStyle name="20% - Accent4 201 2" xfId="21995"/>
    <cellStyle name="20% - Accent4 202" xfId="21996"/>
    <cellStyle name="20% - Accent4 202 2" xfId="21997"/>
    <cellStyle name="20% - Accent4 203" xfId="21998"/>
    <cellStyle name="20% - Accent4 203 2" xfId="21999"/>
    <cellStyle name="20% - Accent4 204" xfId="22001"/>
    <cellStyle name="20% - Accent4 204 2" xfId="22002"/>
    <cellStyle name="20% - Accent4 205" xfId="22003"/>
    <cellStyle name="20% - Accent4 205 2" xfId="22004"/>
    <cellStyle name="20% - Accent4 206" xfId="22005"/>
    <cellStyle name="20% - Accent4 206 2" xfId="22006"/>
    <cellStyle name="20% - Accent4 207" xfId="22007"/>
    <cellStyle name="20% - Accent4 207 2" xfId="22008"/>
    <cellStyle name="20% - Accent4 208" xfId="22009"/>
    <cellStyle name="20% - Accent4 208 2" xfId="22010"/>
    <cellStyle name="20% - Accent4 209" xfId="22011"/>
    <cellStyle name="20% - Accent4 209 2" xfId="22012"/>
    <cellStyle name="20% - Accent4 21" xfId="22013"/>
    <cellStyle name="20% - Accent4 21 2" xfId="22014"/>
    <cellStyle name="20% - Accent4 21 3" xfId="22015"/>
    <cellStyle name="20% - Accent4 210" xfId="22016"/>
    <cellStyle name="20% - Accent4 210 2" xfId="22017"/>
    <cellStyle name="20% - Accent4 211" xfId="22018"/>
    <cellStyle name="20% - Accent4 211 2" xfId="22019"/>
    <cellStyle name="20% - Accent4 212" xfId="22020"/>
    <cellStyle name="20% - Accent4 212 2" xfId="22021"/>
    <cellStyle name="20% - Accent4 213" xfId="22022"/>
    <cellStyle name="20% - Accent4 213 2" xfId="22023"/>
    <cellStyle name="20% - Accent4 214" xfId="22024"/>
    <cellStyle name="20% - Accent4 214 2" xfId="22025"/>
    <cellStyle name="20% - Accent4 215" xfId="24187"/>
    <cellStyle name="20% - Accent4 215 2" xfId="22026"/>
    <cellStyle name="20% - Accent4 216" xfId="22027"/>
    <cellStyle name="20% - Accent4 216 2" xfId="22028"/>
    <cellStyle name="20% - Accent4 217" xfId="22029"/>
    <cellStyle name="20% - Accent4 217 2" xfId="22030"/>
    <cellStyle name="20% - Accent4 218" xfId="22031"/>
    <cellStyle name="20% - Accent4 218 2" xfId="22032"/>
    <cellStyle name="20% - Accent4 219" xfId="22033"/>
    <cellStyle name="20% - Accent4 219 2" xfId="22034"/>
    <cellStyle name="20% - Accent4 22" xfId="22035"/>
    <cellStyle name="20% - Accent4 22 2" xfId="22036"/>
    <cellStyle name="20% - Accent4 22 3" xfId="22037"/>
    <cellStyle name="20% - Accent4 220" xfId="22038"/>
    <cellStyle name="20% - Accent4 220 2" xfId="22039"/>
    <cellStyle name="20% - Accent4 221" xfId="22040"/>
    <cellStyle name="20% - Accent4 221 2" xfId="22041"/>
    <cellStyle name="20% - Accent4 222" xfId="22042"/>
    <cellStyle name="20% - Accent4 222 2" xfId="22043"/>
    <cellStyle name="20% - Accent4 223" xfId="22045"/>
    <cellStyle name="20% - Accent4 223 2" xfId="22046"/>
    <cellStyle name="20% - Accent4 224" xfId="22047"/>
    <cellStyle name="20% - Accent4 224 2" xfId="22048"/>
    <cellStyle name="20% - Accent4 225" xfId="22049"/>
    <cellStyle name="20% - Accent4 225 2" xfId="22050"/>
    <cellStyle name="20% - Accent4 226" xfId="22051"/>
    <cellStyle name="20% - Accent4 226 2" xfId="22052"/>
    <cellStyle name="20% - Accent4 227" xfId="22053"/>
    <cellStyle name="20% - Accent4 227 2" xfId="22054"/>
    <cellStyle name="20% - Accent4 228" xfId="22055"/>
    <cellStyle name="20% - Accent4 228 2" xfId="22056"/>
    <cellStyle name="20% - Accent4 229" xfId="22057"/>
    <cellStyle name="20% - Accent4 229 2" xfId="22058"/>
    <cellStyle name="20% - Accent4 23" xfId="22059"/>
    <cellStyle name="20% - Accent4 23 2" xfId="22060"/>
    <cellStyle name="20% - Accent4 23 3" xfId="22061"/>
    <cellStyle name="20% - Accent4 230" xfId="22062"/>
    <cellStyle name="20% - Accent4 230 2" xfId="22063"/>
    <cellStyle name="20% - Accent4 231" xfId="22064"/>
    <cellStyle name="20% - Accent4 231 2" xfId="22065"/>
    <cellStyle name="20% - Accent4 232" xfId="22066"/>
    <cellStyle name="20% - Accent4 232 2" xfId="22067"/>
    <cellStyle name="20% - Accent4 233" xfId="22068"/>
    <cellStyle name="20% - Accent4 233 2" xfId="22069"/>
    <cellStyle name="20% - Accent4 234" xfId="22070"/>
    <cellStyle name="20% - Accent4 234 2" xfId="22071"/>
    <cellStyle name="20% - Accent4 235" xfId="22072"/>
    <cellStyle name="20% - Accent4 235 2" xfId="22073"/>
    <cellStyle name="20% - Accent4 236" xfId="22074"/>
    <cellStyle name="20% - Accent4 236 2" xfId="22075"/>
    <cellStyle name="20% - Accent4 237" xfId="22076"/>
    <cellStyle name="20% - Accent4 237 2" xfId="22077"/>
    <cellStyle name="20% - Accent4 238" xfId="22078"/>
    <cellStyle name="20% - Accent4 238 2" xfId="22079"/>
    <cellStyle name="20% - Accent4 239" xfId="22080"/>
    <cellStyle name="20% - Accent4 239 2" xfId="22081"/>
    <cellStyle name="20% - Accent4 24" xfId="22082"/>
    <cellStyle name="20% - Accent4 24 2" xfId="22083"/>
    <cellStyle name="20% - Accent4 24 3" xfId="22084"/>
    <cellStyle name="20% - Accent4 240" xfId="22085"/>
    <cellStyle name="20% - Accent4 240 2" xfId="22086"/>
    <cellStyle name="20% - Accent4 241" xfId="22087"/>
    <cellStyle name="20% - Accent4 241 2" xfId="22088"/>
    <cellStyle name="20% - Accent4 242" xfId="22089"/>
    <cellStyle name="20% - Accent4 242 2" xfId="22090"/>
    <cellStyle name="20% - Accent4 243" xfId="22091"/>
    <cellStyle name="20% - Accent4 243 2" xfId="22092"/>
    <cellStyle name="20% - Accent4 244" xfId="22093"/>
    <cellStyle name="20% - Accent4 244 2" xfId="22094"/>
    <cellStyle name="20% - Accent4 245" xfId="22095"/>
    <cellStyle name="20% - Accent4 245 2" xfId="22096"/>
    <cellStyle name="20% - Accent4 246" xfId="22097"/>
    <cellStyle name="20% - Accent4 246 2" xfId="22098"/>
    <cellStyle name="20% - Accent4 247" xfId="22099"/>
    <cellStyle name="20% - Accent4 247 2" xfId="22100"/>
    <cellStyle name="20% - Accent4 248" xfId="22101"/>
    <cellStyle name="20% - Accent4 248 2" xfId="22102"/>
    <cellStyle name="20% - Accent4 249" xfId="22103"/>
    <cellStyle name="20% - Accent4 249 2" xfId="22104"/>
    <cellStyle name="20% - Accent4 25" xfId="22105"/>
    <cellStyle name="20% - Accent4 25 2" xfId="22106"/>
    <cellStyle name="20% - Accent4 25 3" xfId="22107"/>
    <cellStyle name="20% - Accent4 250" xfId="22108"/>
    <cellStyle name="20% - Accent4 250 2" xfId="22109"/>
    <cellStyle name="20% - Accent4 251" xfId="22110"/>
    <cellStyle name="20% - Accent4 251 2" xfId="22111"/>
    <cellStyle name="20% - Accent4 252" xfId="22112"/>
    <cellStyle name="20% - Accent4 252 2" xfId="22113"/>
    <cellStyle name="20% - Accent4 253" xfId="22114"/>
    <cellStyle name="20% - Accent4 253 2" xfId="22115"/>
    <cellStyle name="20% - Accent4 254" xfId="22116"/>
    <cellStyle name="20% - Accent4 254 2" xfId="22117"/>
    <cellStyle name="20% - Accent4 255" xfId="22118"/>
    <cellStyle name="20% - Accent4 255 2" xfId="22119"/>
    <cellStyle name="20% - Accent4 256" xfId="22120"/>
    <cellStyle name="20% - Accent4 257" xfId="22121"/>
    <cellStyle name="20% - Accent4 258" xfId="22122"/>
    <cellStyle name="20% - Accent4 259" xfId="22123"/>
    <cellStyle name="20% - Accent4 26" xfId="22124"/>
    <cellStyle name="20% - Accent4 26 2" xfId="22125"/>
    <cellStyle name="20% - Accent4 26 3" xfId="22126"/>
    <cellStyle name="20% - Accent4 260" xfId="22127"/>
    <cellStyle name="20% - Accent4 261" xfId="22128"/>
    <cellStyle name="20% - Accent4 262" xfId="22129"/>
    <cellStyle name="20% - Accent4 263" xfId="22130"/>
    <cellStyle name="20% - Accent4 264" xfId="22131"/>
    <cellStyle name="20% - Accent4 27" xfId="22132"/>
    <cellStyle name="20% - Accent4 27 2" xfId="22133"/>
    <cellStyle name="20% - Accent4 27 3" xfId="22134"/>
    <cellStyle name="20% - Accent4 28" xfId="22135"/>
    <cellStyle name="20% - Accent4 28 2" xfId="22136"/>
    <cellStyle name="20% - Accent4 28 3" xfId="22137"/>
    <cellStyle name="20% - Accent4 29" xfId="22138"/>
    <cellStyle name="20% - Accent4 29 2" xfId="22139"/>
    <cellStyle name="20% - Accent4 29 3" xfId="22140"/>
    <cellStyle name="20% - Accent4 3" xfId="739"/>
    <cellStyle name="20% - Accent4 3 10" xfId="3311"/>
    <cellStyle name="20% - Accent4 3 11" xfId="3989"/>
    <cellStyle name="20% - Accent4 3 12" xfId="4495"/>
    <cellStyle name="20% - Accent4 3 13" xfId="1178"/>
    <cellStyle name="20% - Accent4 3 14" xfId="14929"/>
    <cellStyle name="20% - Accent4 3 15" xfId="22141"/>
    <cellStyle name="20% - Accent4 3 2" xfId="1084"/>
    <cellStyle name="20% - Accent4 3 2 2" xfId="2090"/>
    <cellStyle name="20% - Accent4 3 2 2 2" xfId="3041"/>
    <cellStyle name="20% - Accent4 3 2 2 2 2" xfId="4931"/>
    <cellStyle name="20% - Accent4 3 2 2 2 3" xfId="5730"/>
    <cellStyle name="20% - Accent4 3 2 2 2 4" xfId="6360"/>
    <cellStyle name="20% - Accent4 3 2 2 3" xfId="4179"/>
    <cellStyle name="20% - Accent4 3 2 2 4" xfId="3385"/>
    <cellStyle name="20% - Accent4 3 2 2 5" xfId="3822"/>
    <cellStyle name="20% - Accent4 3 2 3" xfId="2177"/>
    <cellStyle name="20% - Accent4 3 2 3 2" xfId="3123"/>
    <cellStyle name="20% - Accent4 3 2 3 2 2" xfId="5013"/>
    <cellStyle name="20% - Accent4 3 2 3 2 3" xfId="5812"/>
    <cellStyle name="20% - Accent4 3 2 3 2 4" xfId="6442"/>
    <cellStyle name="20% - Accent4 3 2 3 3" xfId="4265"/>
    <cellStyle name="20% - Accent4 3 2 3 4" xfId="3338"/>
    <cellStyle name="20% - Accent4 3 2 3 5" xfId="3735"/>
    <cellStyle name="20% - Accent4 3 2 4" xfId="2713"/>
    <cellStyle name="20% - Accent4 3 2 4 2" xfId="4659"/>
    <cellStyle name="20% - Accent4 3 2 4 3" xfId="5501"/>
    <cellStyle name="20% - Accent4 3 2 4 4" xfId="6184"/>
    <cellStyle name="20% - Accent4 3 2 5" xfId="3507"/>
    <cellStyle name="20% - Accent4 3 2 6" xfId="3689"/>
    <cellStyle name="20% - Accent4 3 2 7" xfId="4410"/>
    <cellStyle name="20% - Accent4 3 2 8" xfId="22142"/>
    <cellStyle name="20% - Accent4 3 2 9" xfId="42875"/>
    <cellStyle name="20% - Accent4 3 3" xfId="1141"/>
    <cellStyle name="20% - Accent4 3 3 2" xfId="2129"/>
    <cellStyle name="20% - Accent4 3 3 2 2" xfId="3081"/>
    <cellStyle name="20% - Accent4 3 3 2 2 2" xfId="4971"/>
    <cellStyle name="20% - Accent4 3 3 2 2 3" xfId="5770"/>
    <cellStyle name="20% - Accent4 3 3 2 2 4" xfId="6400"/>
    <cellStyle name="20% - Accent4 3 3 2 3" xfId="4219"/>
    <cellStyle name="20% - Accent4 3 3 2 4" xfId="4138"/>
    <cellStyle name="20% - Accent4 3 3 2 5" xfId="3704"/>
    <cellStyle name="20% - Accent4 3 3 3" xfId="2306"/>
    <cellStyle name="20% - Accent4 3 3 3 2" xfId="3201"/>
    <cellStyle name="20% - Accent4 3 3 3 2 2" xfId="5091"/>
    <cellStyle name="20% - Accent4 3 3 3 2 3" xfId="5890"/>
    <cellStyle name="20% - Accent4 3 3 3 2 4" xfId="6520"/>
    <cellStyle name="20% - Accent4 3 3 3 3" xfId="4374"/>
    <cellStyle name="20% - Accent4 3 3 3 4" xfId="5272"/>
    <cellStyle name="20% - Accent4 3 3 3 5" xfId="6052"/>
    <cellStyle name="20% - Accent4 3 3 4" xfId="2749"/>
    <cellStyle name="20% - Accent4 3 3 4 2" xfId="4696"/>
    <cellStyle name="20% - Accent4 3 3 4 3" xfId="5538"/>
    <cellStyle name="20% - Accent4 3 3 4 4" xfId="6221"/>
    <cellStyle name="20% - Accent4 3 3 5" xfId="3552"/>
    <cellStyle name="20% - Accent4 3 3 6" xfId="3451"/>
    <cellStyle name="20% - Accent4 3 3 7" xfId="3841"/>
    <cellStyle name="20% - Accent4 3 3 8" xfId="22143"/>
    <cellStyle name="20% - Accent4 3 4" xfId="1732"/>
    <cellStyle name="20% - Accent4 3 4 2" xfId="2198"/>
    <cellStyle name="20% - Accent4 3 4 2 2" xfId="3142"/>
    <cellStyle name="20% - Accent4 3 4 2 2 2" xfId="5032"/>
    <cellStyle name="20% - Accent4 3 4 2 2 3" xfId="5831"/>
    <cellStyle name="20% - Accent4 3 4 2 2 4" xfId="6461"/>
    <cellStyle name="20% - Accent4 3 4 2 3" xfId="4284"/>
    <cellStyle name="20% - Accent4 3 4 2 4" xfId="5194"/>
    <cellStyle name="20% - Accent4 3 4 2 5" xfId="5993"/>
    <cellStyle name="20% - Accent4 3 4 3" xfId="2437"/>
    <cellStyle name="20% - Accent4 3 4 3 2" xfId="3229"/>
    <cellStyle name="20% - Accent4 3 4 3 2 2" xfId="5119"/>
    <cellStyle name="20% - Accent4 3 4 3 2 3" xfId="5918"/>
    <cellStyle name="20% - Accent4 3 4 3 2 4" xfId="6548"/>
    <cellStyle name="20% - Accent4 3 4 3 3" xfId="4460"/>
    <cellStyle name="20% - Accent4 3 4 3 4" xfId="5338"/>
    <cellStyle name="20% - Accent4 3 4 3 5" xfId="6080"/>
    <cellStyle name="20% - Accent4 3 4 4" xfId="2764"/>
    <cellStyle name="20% - Accent4 3 4 4 2" xfId="4711"/>
    <cellStyle name="20% - Accent4 3 4 4 3" xfId="5553"/>
    <cellStyle name="20% - Accent4 3 4 4 4" xfId="6236"/>
    <cellStyle name="20% - Accent4 3 4 5" xfId="3855"/>
    <cellStyle name="20% - Accent4 3 4 6" xfId="4141"/>
    <cellStyle name="20% - Accent4 3 4 7" xfId="3682"/>
    <cellStyle name="20% - Accent4 3 5" xfId="1892"/>
    <cellStyle name="20% - Accent4 3 5 2" xfId="2315"/>
    <cellStyle name="20% - Accent4 3 5 2 2" xfId="3207"/>
    <cellStyle name="20% - Accent4 3 5 2 2 2" xfId="5097"/>
    <cellStyle name="20% - Accent4 3 5 2 2 3" xfId="5896"/>
    <cellStyle name="20% - Accent4 3 5 2 2 4" xfId="6526"/>
    <cellStyle name="20% - Accent4 3 5 2 3" xfId="4382"/>
    <cellStyle name="20% - Accent4 3 5 2 4" xfId="5280"/>
    <cellStyle name="20% - Accent4 3 5 2 5" xfId="6058"/>
    <cellStyle name="20% - Accent4 3 5 3" xfId="2547"/>
    <cellStyle name="20% - Accent4 3 5 3 2" xfId="3287"/>
    <cellStyle name="20% - Accent4 3 5 3 2 2" xfId="5177"/>
    <cellStyle name="20% - Accent4 3 5 3 2 3" xfId="5976"/>
    <cellStyle name="20% - Accent4 3 5 3 2 4" xfId="6606"/>
    <cellStyle name="20% - Accent4 3 5 3 3" xfId="4544"/>
    <cellStyle name="20% - Accent4 3 5 3 4" xfId="5413"/>
    <cellStyle name="20% - Accent4 3 5 3 5" xfId="6138"/>
    <cellStyle name="20% - Accent4 3 5 4" xfId="2874"/>
    <cellStyle name="20% - Accent4 3 5 4 2" xfId="4800"/>
    <cellStyle name="20% - Accent4 3 5 4 3" xfId="5631"/>
    <cellStyle name="20% - Accent4 3 5 4 4" xfId="6294"/>
    <cellStyle name="20% - Accent4 3 5 5" xfId="3996"/>
    <cellStyle name="20% - Accent4 3 5 6" xfId="3768"/>
    <cellStyle name="20% - Accent4 3 5 7" xfId="4607"/>
    <cellStyle name="20% - Accent4 3 6" xfId="1936"/>
    <cellStyle name="20% - Accent4 3 6 2" xfId="2358"/>
    <cellStyle name="20% - Accent4 3 6 2 2" xfId="3215"/>
    <cellStyle name="20% - Accent4 3 6 2 2 2" xfId="5105"/>
    <cellStyle name="20% - Accent4 3 6 2 2 3" xfId="5904"/>
    <cellStyle name="20% - Accent4 3 6 2 2 4" xfId="6534"/>
    <cellStyle name="20% - Accent4 3 6 2 3" xfId="4408"/>
    <cellStyle name="20% - Accent4 3 6 2 4" xfId="5302"/>
    <cellStyle name="20% - Accent4 3 6 2 5" xfId="6066"/>
    <cellStyle name="20% - Accent4 3 6 3" xfId="2589"/>
    <cellStyle name="20% - Accent4 3 6 3 2" xfId="3294"/>
    <cellStyle name="20% - Accent4 3 6 3 2 2" xfId="5184"/>
    <cellStyle name="20% - Accent4 3 6 3 2 3" xfId="5983"/>
    <cellStyle name="20% - Accent4 3 6 3 2 4" xfId="6613"/>
    <cellStyle name="20% - Accent4 3 6 3 3" xfId="4570"/>
    <cellStyle name="20% - Accent4 3 6 3 4" xfId="5429"/>
    <cellStyle name="20% - Accent4 3 6 3 5" xfId="6145"/>
    <cellStyle name="20% - Accent4 3 6 4" xfId="2916"/>
    <cellStyle name="20% - Accent4 3 6 4 2" xfId="4828"/>
    <cellStyle name="20% - Accent4 3 6 4 3" xfId="5649"/>
    <cellStyle name="20% - Accent4 3 6 4 4" xfId="6301"/>
    <cellStyle name="20% - Accent4 3 6 5" xfId="4041"/>
    <cellStyle name="20% - Accent4 3 6 6" xfId="3825"/>
    <cellStyle name="20% - Accent4 3 6 7" xfId="3830"/>
    <cellStyle name="20% - Accent4 3 7" xfId="2017"/>
    <cellStyle name="20% - Accent4 3 7 2" xfId="2996"/>
    <cellStyle name="20% - Accent4 3 7 2 2" xfId="4886"/>
    <cellStyle name="20% - Accent4 3 7 2 3" xfId="5685"/>
    <cellStyle name="20% - Accent4 3 7 2 4" xfId="6315"/>
    <cellStyle name="20% - Accent4 3 7 3" xfId="4121"/>
    <cellStyle name="20% - Accent4 3 7 4" xfId="4433"/>
    <cellStyle name="20% - Accent4 3 7 5" xfId="5317"/>
    <cellStyle name="20% - Accent4 3 8" xfId="2180"/>
    <cellStyle name="20% - Accent4 3 8 2" xfId="3126"/>
    <cellStyle name="20% - Accent4 3 8 2 2" xfId="5016"/>
    <cellStyle name="20% - Accent4 3 8 2 3" xfId="5815"/>
    <cellStyle name="20% - Accent4 3 8 2 4" xfId="6445"/>
    <cellStyle name="20% - Accent4 3 8 3" xfId="4268"/>
    <cellStyle name="20% - Accent4 3 8 4" xfId="3335"/>
    <cellStyle name="20% - Accent4 3 8 5" xfId="4168"/>
    <cellStyle name="20% - Accent4 3 9" xfId="2669"/>
    <cellStyle name="20% - Accent4 3 9 2" xfId="4625"/>
    <cellStyle name="20% - Accent4 3 9 3" xfId="5468"/>
    <cellStyle name="20% - Accent4 3 9 4" xfId="6158"/>
    <cellStyle name="20% - Accent4 30" xfId="22144"/>
    <cellStyle name="20% - Accent4 30 2" xfId="22145"/>
    <cellStyle name="20% - Accent4 30 3" xfId="22146"/>
    <cellStyle name="20% - Accent4 31" xfId="22147"/>
    <cellStyle name="20% - Accent4 31 2" xfId="22148"/>
    <cellStyle name="20% - Accent4 31 3" xfId="22149"/>
    <cellStyle name="20% - Accent4 32" xfId="22150"/>
    <cellStyle name="20% - Accent4 32 2" xfId="22151"/>
    <cellStyle name="20% - Accent4 32 3" xfId="22152"/>
    <cellStyle name="20% - Accent4 33" xfId="22153"/>
    <cellStyle name="20% - Accent4 33 2" xfId="22154"/>
    <cellStyle name="20% - Accent4 33 3" xfId="22155"/>
    <cellStyle name="20% - Accent4 34" xfId="22156"/>
    <cellStyle name="20% - Accent4 34 2" xfId="22157"/>
    <cellStyle name="20% - Accent4 34 3" xfId="22158"/>
    <cellStyle name="20% - Accent4 35" xfId="22159"/>
    <cellStyle name="20% - Accent4 35 2" xfId="22160"/>
    <cellStyle name="20% - Accent4 35 3" xfId="22161"/>
    <cellStyle name="20% - Accent4 36" xfId="22162"/>
    <cellStyle name="20% - Accent4 36 2" xfId="22163"/>
    <cellStyle name="20% - Accent4 36 3" xfId="22164"/>
    <cellStyle name="20% - Accent4 37" xfId="22165"/>
    <cellStyle name="20% - Accent4 37 2" xfId="22166"/>
    <cellStyle name="20% - Accent4 37 3" xfId="22167"/>
    <cellStyle name="20% - Accent4 38" xfId="22168"/>
    <cellStyle name="20% - Accent4 38 2" xfId="22169"/>
    <cellStyle name="20% - Accent4 38 3" xfId="22170"/>
    <cellStyle name="20% - Accent4 39" xfId="22171"/>
    <cellStyle name="20% - Accent4 39 2" xfId="22172"/>
    <cellStyle name="20% - Accent4 39 3" xfId="22173"/>
    <cellStyle name="20% - Accent4 4" xfId="716"/>
    <cellStyle name="20% - Accent4 4 2" xfId="999"/>
    <cellStyle name="20% - Accent4 4 2 2" xfId="22174"/>
    <cellStyle name="20% - Accent4 4 3" xfId="11809"/>
    <cellStyle name="20% - Accent4 4 3 2" xfId="22175"/>
    <cellStyle name="20% - Accent4 40" xfId="22176"/>
    <cellStyle name="20% - Accent4 40 2" xfId="22177"/>
    <cellStyle name="20% - Accent4 40 3" xfId="22178"/>
    <cellStyle name="20% - Accent4 41" xfId="22179"/>
    <cellStyle name="20% - Accent4 41 2" xfId="22180"/>
    <cellStyle name="20% - Accent4 41 3" xfId="22181"/>
    <cellStyle name="20% - Accent4 42" xfId="22182"/>
    <cellStyle name="20% - Accent4 42 2" xfId="22183"/>
    <cellStyle name="20% - Accent4 42 3" xfId="22184"/>
    <cellStyle name="20% - Accent4 43" xfId="22185"/>
    <cellStyle name="20% - Accent4 43 2" xfId="22186"/>
    <cellStyle name="20% - Accent4 43 3" xfId="22187"/>
    <cellStyle name="20% - Accent4 44" xfId="22188"/>
    <cellStyle name="20% - Accent4 44 2" xfId="22189"/>
    <cellStyle name="20% - Accent4 44 3" xfId="22190"/>
    <cellStyle name="20% - Accent4 45" xfId="22191"/>
    <cellStyle name="20% - Accent4 45 2" xfId="22192"/>
    <cellStyle name="20% - Accent4 45 3" xfId="22193"/>
    <cellStyle name="20% - Accent4 46" xfId="22194"/>
    <cellStyle name="20% - Accent4 46 2" xfId="22195"/>
    <cellStyle name="20% - Accent4 46 3" xfId="22196"/>
    <cellStyle name="20% - Accent4 47" xfId="22197"/>
    <cellStyle name="20% - Accent4 47 2" xfId="22198"/>
    <cellStyle name="20% - Accent4 47 3" xfId="22199"/>
    <cellStyle name="20% - Accent4 48" xfId="22200"/>
    <cellStyle name="20% - Accent4 48 2" xfId="22201"/>
    <cellStyle name="20% - Accent4 48 3" xfId="22202"/>
    <cellStyle name="20% - Accent4 49" xfId="22203"/>
    <cellStyle name="20% - Accent4 49 2" xfId="22204"/>
    <cellStyle name="20% - Accent4 49 3" xfId="22205"/>
    <cellStyle name="20% - Accent4 5" xfId="6737"/>
    <cellStyle name="20% - Accent4 5 2" xfId="22207"/>
    <cellStyle name="20% - Accent4 5 3" xfId="22208"/>
    <cellStyle name="20% - Accent4 5 4" xfId="22206"/>
    <cellStyle name="20% - Accent4 50" xfId="22209"/>
    <cellStyle name="20% - Accent4 50 2" xfId="22210"/>
    <cellStyle name="20% - Accent4 50 3" xfId="22211"/>
    <cellStyle name="20% - Accent4 51" xfId="22212"/>
    <cellStyle name="20% - Accent4 51 2" xfId="22213"/>
    <cellStyle name="20% - Accent4 51 3" xfId="22214"/>
    <cellStyle name="20% - Accent4 52" xfId="22215"/>
    <cellStyle name="20% - Accent4 52 2" xfId="22216"/>
    <cellStyle name="20% - Accent4 52 3" xfId="22217"/>
    <cellStyle name="20% - Accent4 53" xfId="22218"/>
    <cellStyle name="20% - Accent4 53 2" xfId="22219"/>
    <cellStyle name="20% - Accent4 53 3" xfId="22220"/>
    <cellStyle name="20% - Accent4 54" xfId="22221"/>
    <cellStyle name="20% - Accent4 54 2" xfId="22222"/>
    <cellStyle name="20% - Accent4 54 3" xfId="22223"/>
    <cellStyle name="20% - Accent4 55" xfId="22224"/>
    <cellStyle name="20% - Accent4 55 2" xfId="22225"/>
    <cellStyle name="20% - Accent4 55 3" xfId="22226"/>
    <cellStyle name="20% - Accent4 56" xfId="22227"/>
    <cellStyle name="20% - Accent4 56 2" xfId="22228"/>
    <cellStyle name="20% - Accent4 56 3" xfId="22229"/>
    <cellStyle name="20% - Accent4 57" xfId="22230"/>
    <cellStyle name="20% - Accent4 57 2" xfId="22231"/>
    <cellStyle name="20% - Accent4 57 3" xfId="22232"/>
    <cellStyle name="20% - Accent4 58" xfId="22233"/>
    <cellStyle name="20% - Accent4 58 2" xfId="22234"/>
    <cellStyle name="20% - Accent4 58 3" xfId="22235"/>
    <cellStyle name="20% - Accent4 59" xfId="22236"/>
    <cellStyle name="20% - Accent4 59 2" xfId="22237"/>
    <cellStyle name="20% - Accent4 59 3" xfId="22238"/>
    <cellStyle name="20% - Accent4 6" xfId="7198"/>
    <cellStyle name="20% - Accent4 6 2" xfId="22240"/>
    <cellStyle name="20% - Accent4 6 3" xfId="22241"/>
    <cellStyle name="20% - Accent4 6 4" xfId="22239"/>
    <cellStyle name="20% - Accent4 60" xfId="22242"/>
    <cellStyle name="20% - Accent4 60 2" xfId="22243"/>
    <cellStyle name="20% - Accent4 60 3" xfId="22244"/>
    <cellStyle name="20% - Accent4 61" xfId="22245"/>
    <cellStyle name="20% - Accent4 61 2" xfId="22246"/>
    <cellStyle name="20% - Accent4 61 3" xfId="22247"/>
    <cellStyle name="20% - Accent4 62" xfId="22248"/>
    <cellStyle name="20% - Accent4 62 2" xfId="22249"/>
    <cellStyle name="20% - Accent4 62 3" xfId="22250"/>
    <cellStyle name="20% - Accent4 63" xfId="22251"/>
    <cellStyle name="20% - Accent4 63 2" xfId="22252"/>
    <cellStyle name="20% - Accent4 63 3" xfId="22253"/>
    <cellStyle name="20% - Accent4 64" xfId="22254"/>
    <cellStyle name="20% - Accent4 64 2" xfId="22255"/>
    <cellStyle name="20% - Accent4 64 3" xfId="22256"/>
    <cellStyle name="20% - Accent4 65" xfId="22257"/>
    <cellStyle name="20% - Accent4 65 2" xfId="22258"/>
    <cellStyle name="20% - Accent4 65 3" xfId="22259"/>
    <cellStyle name="20% - Accent4 66" xfId="22260"/>
    <cellStyle name="20% - Accent4 66 2" xfId="22261"/>
    <cellStyle name="20% - Accent4 66 3" xfId="22262"/>
    <cellStyle name="20% - Accent4 67" xfId="22263"/>
    <cellStyle name="20% - Accent4 67 2" xfId="22264"/>
    <cellStyle name="20% - Accent4 67 3" xfId="22265"/>
    <cellStyle name="20% - Accent4 68" xfId="22266"/>
    <cellStyle name="20% - Accent4 68 2" xfId="22267"/>
    <cellStyle name="20% - Accent4 68 3" xfId="22268"/>
    <cellStyle name="20% - Accent4 69" xfId="22269"/>
    <cellStyle name="20% - Accent4 69 2" xfId="22270"/>
    <cellStyle name="20% - Accent4 69 3" xfId="22271"/>
    <cellStyle name="20% - Accent4 7" xfId="6749"/>
    <cellStyle name="20% - Accent4 7 2" xfId="22273"/>
    <cellStyle name="20% - Accent4 7 3" xfId="22274"/>
    <cellStyle name="20% - Accent4 7 4" xfId="22272"/>
    <cellStyle name="20% - Accent4 70" xfId="22275"/>
    <cellStyle name="20% - Accent4 70 2" xfId="22276"/>
    <cellStyle name="20% - Accent4 70 3" xfId="22277"/>
    <cellStyle name="20% - Accent4 71" xfId="22278"/>
    <cellStyle name="20% - Accent4 71 2" xfId="22279"/>
    <cellStyle name="20% - Accent4 71 3" xfId="22280"/>
    <cellStyle name="20% - Accent4 72" xfId="22281"/>
    <cellStyle name="20% - Accent4 72 2" xfId="22282"/>
    <cellStyle name="20% - Accent4 72 3" xfId="22283"/>
    <cellStyle name="20% - Accent4 73" xfId="22284"/>
    <cellStyle name="20% - Accent4 73 2" xfId="22285"/>
    <cellStyle name="20% - Accent4 73 3" xfId="22286"/>
    <cellStyle name="20% - Accent4 74" xfId="22287"/>
    <cellStyle name="20% - Accent4 74 2" xfId="22288"/>
    <cellStyle name="20% - Accent4 74 3" xfId="22289"/>
    <cellStyle name="20% - Accent4 75" xfId="22290"/>
    <cellStyle name="20% - Accent4 75 2" xfId="22291"/>
    <cellStyle name="20% - Accent4 75 3" xfId="22292"/>
    <cellStyle name="20% - Accent4 76" xfId="22293"/>
    <cellStyle name="20% - Accent4 76 2" xfId="22294"/>
    <cellStyle name="20% - Accent4 76 3" xfId="22295"/>
    <cellStyle name="20% - Accent4 77" xfId="22296"/>
    <cellStyle name="20% - Accent4 77 2" xfId="22297"/>
    <cellStyle name="20% - Accent4 77 3" xfId="22298"/>
    <cellStyle name="20% - Accent4 78" xfId="22299"/>
    <cellStyle name="20% - Accent4 78 2" xfId="22300"/>
    <cellStyle name="20% - Accent4 78 3" xfId="22301"/>
    <cellStyle name="20% - Accent4 79" xfId="22302"/>
    <cellStyle name="20% - Accent4 79 2" xfId="22303"/>
    <cellStyle name="20% - Accent4 79 3" xfId="22304"/>
    <cellStyle name="20% - Accent4 8" xfId="7090"/>
    <cellStyle name="20% - Accent4 8 2" xfId="22306"/>
    <cellStyle name="20% - Accent4 8 3" xfId="22307"/>
    <cellStyle name="20% - Accent4 8 4" xfId="22305"/>
    <cellStyle name="20% - Accent4 80" xfId="22308"/>
    <cellStyle name="20% - Accent4 80 2" xfId="22309"/>
    <cellStyle name="20% - Accent4 80 3" xfId="22310"/>
    <cellStyle name="20% - Accent4 81" xfId="22311"/>
    <cellStyle name="20% - Accent4 81 2" xfId="22312"/>
    <cellStyle name="20% - Accent4 81 3" xfId="22313"/>
    <cellStyle name="20% - Accent4 82" xfId="22314"/>
    <cellStyle name="20% - Accent4 82 2" xfId="22315"/>
    <cellStyle name="20% - Accent4 82 3" xfId="22316"/>
    <cellStyle name="20% - Accent4 83" xfId="22317"/>
    <cellStyle name="20% - Accent4 83 2" xfId="22318"/>
    <cellStyle name="20% - Accent4 83 3" xfId="22319"/>
    <cellStyle name="20% - Accent4 84" xfId="22320"/>
    <cellStyle name="20% - Accent4 84 2" xfId="22321"/>
    <cellStyle name="20% - Accent4 84 3" xfId="22322"/>
    <cellStyle name="20% - Accent4 85" xfId="22323"/>
    <cellStyle name="20% - Accent4 85 2" xfId="22324"/>
    <cellStyle name="20% - Accent4 85 3" xfId="22325"/>
    <cellStyle name="20% - Accent4 86" xfId="22326"/>
    <cellStyle name="20% - Accent4 86 2" xfId="22327"/>
    <cellStyle name="20% - Accent4 86 3" xfId="22328"/>
    <cellStyle name="20% - Accent4 87" xfId="22329"/>
    <cellStyle name="20% - Accent4 87 2" xfId="22330"/>
    <cellStyle name="20% - Accent4 87 3" xfId="22331"/>
    <cellStyle name="20% - Accent4 88" xfId="22332"/>
    <cellStyle name="20% - Accent4 88 2" xfId="22333"/>
    <cellStyle name="20% - Accent4 88 3" xfId="22334"/>
    <cellStyle name="20% - Accent4 89" xfId="22335"/>
    <cellStyle name="20% - Accent4 89 2" xfId="22336"/>
    <cellStyle name="20% - Accent4 89 3" xfId="22337"/>
    <cellStyle name="20% - Accent4 9" xfId="7041"/>
    <cellStyle name="20% - Accent4 9 2" xfId="22339"/>
    <cellStyle name="20% - Accent4 9 3" xfId="22340"/>
    <cellStyle name="20% - Accent4 9 4" xfId="22338"/>
    <cellStyle name="20% - Accent4 90" xfId="22341"/>
    <cellStyle name="20% - Accent4 90 2" xfId="22342"/>
    <cellStyle name="20% - Accent4 90 3" xfId="22343"/>
    <cellStyle name="20% - Accent4 91" xfId="22344"/>
    <cellStyle name="20% - Accent4 91 2" xfId="22345"/>
    <cellStyle name="20% - Accent4 91 3" xfId="22346"/>
    <cellStyle name="20% - Accent4 92" xfId="22347"/>
    <cellStyle name="20% - Accent4 92 2" xfId="22348"/>
    <cellStyle name="20% - Accent4 92 3" xfId="22349"/>
    <cellStyle name="20% - Accent4 93" xfId="22350"/>
    <cellStyle name="20% - Accent4 93 2" xfId="22351"/>
    <cellStyle name="20% - Accent4 93 3" xfId="22352"/>
    <cellStyle name="20% - Accent4 94" xfId="22353"/>
    <cellStyle name="20% - Accent4 94 2" xfId="22354"/>
    <cellStyle name="20% - Accent4 94 3" xfId="22355"/>
    <cellStyle name="20% - Accent4 95" xfId="22356"/>
    <cellStyle name="20% - Accent4 95 2" xfId="22357"/>
    <cellStyle name="20% - Accent4 95 3" xfId="22358"/>
    <cellStyle name="20% - Accent4 96" xfId="22359"/>
    <cellStyle name="20% - Accent4 96 2" xfId="22360"/>
    <cellStyle name="20% - Accent4 96 3" xfId="22361"/>
    <cellStyle name="20% - Accent4 97" xfId="22362"/>
    <cellStyle name="20% - Accent4 97 2" xfId="22363"/>
    <cellStyle name="20% - Accent4 97 3" xfId="22364"/>
    <cellStyle name="20% - Accent4 98" xfId="22365"/>
    <cellStyle name="20% - Accent4 98 2" xfId="22366"/>
    <cellStyle name="20% - Accent4 98 3" xfId="22367"/>
    <cellStyle name="20% - Accent4 99" xfId="22368"/>
    <cellStyle name="20% - Accent4 99 2" xfId="22369"/>
    <cellStyle name="20% - Accent4 99 3" xfId="22370"/>
    <cellStyle name="20% - Accent5 10" xfId="7380"/>
    <cellStyle name="20% - Accent5 10 2" xfId="22372"/>
    <cellStyle name="20% - Accent5 10 3" xfId="22373"/>
    <cellStyle name="20% - Accent5 10 4" xfId="22371"/>
    <cellStyle name="20% - Accent5 100" xfId="22374"/>
    <cellStyle name="20% - Accent5 100 2" xfId="22375"/>
    <cellStyle name="20% - Accent5 100 3" xfId="22376"/>
    <cellStyle name="20% - Accent5 101" xfId="22377"/>
    <cellStyle name="20% - Accent5 101 2" xfId="22378"/>
    <cellStyle name="20% - Accent5 101 3" xfId="22379"/>
    <cellStyle name="20% - Accent5 102" xfId="22380"/>
    <cellStyle name="20% - Accent5 102 2" xfId="22381"/>
    <cellStyle name="20% - Accent5 102 3" xfId="22382"/>
    <cellStyle name="20% - Accent5 103" xfId="22383"/>
    <cellStyle name="20% - Accent5 103 2" xfId="22384"/>
    <cellStyle name="20% - Accent5 103 3" xfId="22385"/>
    <cellStyle name="20% - Accent5 104" xfId="22386"/>
    <cellStyle name="20% - Accent5 104 2" xfId="22387"/>
    <cellStyle name="20% - Accent5 104 3" xfId="22388"/>
    <cellStyle name="20% - Accent5 105" xfId="22389"/>
    <cellStyle name="20% - Accent5 105 2" xfId="22390"/>
    <cellStyle name="20% - Accent5 105 3" xfId="22391"/>
    <cellStyle name="20% - Accent5 106" xfId="22392"/>
    <cellStyle name="20% - Accent5 106 2" xfId="22393"/>
    <cellStyle name="20% - Accent5 106 3" xfId="22394"/>
    <cellStyle name="20% - Accent5 107" xfId="22395"/>
    <cellStyle name="20% - Accent5 107 2" xfId="22396"/>
    <cellStyle name="20% - Accent5 107 3" xfId="22397"/>
    <cellStyle name="20% - Accent5 108" xfId="22398"/>
    <cellStyle name="20% - Accent5 108 2" xfId="22399"/>
    <cellStyle name="20% - Accent5 108 3" xfId="22400"/>
    <cellStyle name="20% - Accent5 109" xfId="22401"/>
    <cellStyle name="20% - Accent5 109 2" xfId="22402"/>
    <cellStyle name="20% - Accent5 109 3" xfId="22403"/>
    <cellStyle name="20% - Accent5 11" xfId="7260"/>
    <cellStyle name="20% - Accent5 11 2" xfId="22405"/>
    <cellStyle name="20% - Accent5 11 3" xfId="22406"/>
    <cellStyle name="20% - Accent5 11 4" xfId="22404"/>
    <cellStyle name="20% - Accent5 110" xfId="22407"/>
    <cellStyle name="20% - Accent5 110 2" xfId="22408"/>
    <cellStyle name="20% - Accent5 110 3" xfId="22409"/>
    <cellStyle name="20% - Accent5 111" xfId="22410"/>
    <cellStyle name="20% - Accent5 111 2" xfId="22411"/>
    <cellStyle name="20% - Accent5 111 3" xfId="22412"/>
    <cellStyle name="20% - Accent5 112" xfId="22413"/>
    <cellStyle name="20% - Accent5 112 2" xfId="22414"/>
    <cellStyle name="20% - Accent5 112 3" xfId="22415"/>
    <cellStyle name="20% - Accent5 113" xfId="22416"/>
    <cellStyle name="20% - Accent5 113 2" xfId="22417"/>
    <cellStyle name="20% - Accent5 113 3" xfId="22418"/>
    <cellStyle name="20% - Accent5 114" xfId="22419"/>
    <cellStyle name="20% - Accent5 114 2" xfId="22420"/>
    <cellStyle name="20% - Accent5 114 3" xfId="22421"/>
    <cellStyle name="20% - Accent5 115" xfId="22422"/>
    <cellStyle name="20% - Accent5 115 2" xfId="22423"/>
    <cellStyle name="20% - Accent5 115 3" xfId="22424"/>
    <cellStyle name="20% - Accent5 116" xfId="22425"/>
    <cellStyle name="20% - Accent5 116 2" xfId="22426"/>
    <cellStyle name="20% - Accent5 116 3" xfId="22427"/>
    <cellStyle name="20% - Accent5 117" xfId="22428"/>
    <cellStyle name="20% - Accent5 117 2" xfId="22429"/>
    <cellStyle name="20% - Accent5 117 3" xfId="22430"/>
    <cellStyle name="20% - Accent5 118" xfId="22431"/>
    <cellStyle name="20% - Accent5 118 2" xfId="22432"/>
    <cellStyle name="20% - Accent5 118 3" xfId="22433"/>
    <cellStyle name="20% - Accent5 119" xfId="22434"/>
    <cellStyle name="20% - Accent5 119 2" xfId="22435"/>
    <cellStyle name="20% - Accent5 119 3" xfId="22436"/>
    <cellStyle name="20% - Accent5 12" xfId="7064"/>
    <cellStyle name="20% - Accent5 12 2" xfId="22438"/>
    <cellStyle name="20% - Accent5 12 3" xfId="22439"/>
    <cellStyle name="20% - Accent5 12 4" xfId="22437"/>
    <cellStyle name="20% - Accent5 120" xfId="22440"/>
    <cellStyle name="20% - Accent5 120 2" xfId="22441"/>
    <cellStyle name="20% - Accent5 120 3" xfId="22442"/>
    <cellStyle name="20% - Accent5 121" xfId="22443"/>
    <cellStyle name="20% - Accent5 121 2" xfId="22444"/>
    <cellStyle name="20% - Accent5 121 3" xfId="22445"/>
    <cellStyle name="20% - Accent5 122" xfId="22446"/>
    <cellStyle name="20% - Accent5 122 2" xfId="22447"/>
    <cellStyle name="20% - Accent5 122 3" xfId="22448"/>
    <cellStyle name="20% - Accent5 123" xfId="22449"/>
    <cellStyle name="20% - Accent5 123 2" xfId="22450"/>
    <cellStyle name="20% - Accent5 123 3" xfId="22451"/>
    <cellStyle name="20% - Accent5 124" xfId="22452"/>
    <cellStyle name="20% - Accent5 124 2" xfId="22453"/>
    <cellStyle name="20% - Accent5 124 3" xfId="22454"/>
    <cellStyle name="20% - Accent5 125" xfId="22455"/>
    <cellStyle name="20% - Accent5 125 2" xfId="22456"/>
    <cellStyle name="20% - Accent5 125 3" xfId="22457"/>
    <cellStyle name="20% - Accent5 126" xfId="22458"/>
    <cellStyle name="20% - Accent5 126 2" xfId="22459"/>
    <cellStyle name="20% - Accent5 126 3" xfId="22460"/>
    <cellStyle name="20% - Accent5 127" xfId="22461"/>
    <cellStyle name="20% - Accent5 127 2" xfId="22462"/>
    <cellStyle name="20% - Accent5 127 3" xfId="22463"/>
    <cellStyle name="20% - Accent5 128" xfId="22464"/>
    <cellStyle name="20% - Accent5 128 2" xfId="22465"/>
    <cellStyle name="20% - Accent5 128 3" xfId="22466"/>
    <cellStyle name="20% - Accent5 129" xfId="22467"/>
    <cellStyle name="20% - Accent5 129 2" xfId="22468"/>
    <cellStyle name="20% - Accent5 129 3" xfId="22469"/>
    <cellStyle name="20% - Accent5 13" xfId="7218"/>
    <cellStyle name="20% - Accent5 13 2" xfId="22471"/>
    <cellStyle name="20% - Accent5 13 3" xfId="22472"/>
    <cellStyle name="20% - Accent5 13 4" xfId="22470"/>
    <cellStyle name="20% - Accent5 130" xfId="22473"/>
    <cellStyle name="20% - Accent5 130 2" xfId="22474"/>
    <cellStyle name="20% - Accent5 130 3" xfId="22475"/>
    <cellStyle name="20% - Accent5 131" xfId="22476"/>
    <cellStyle name="20% - Accent5 131 2" xfId="22477"/>
    <cellStyle name="20% - Accent5 131 3" xfId="22478"/>
    <cellStyle name="20% - Accent5 132" xfId="22479"/>
    <cellStyle name="20% - Accent5 132 2" xfId="22480"/>
    <cellStyle name="20% - Accent5 132 3" xfId="22481"/>
    <cellStyle name="20% - Accent5 133" xfId="22482"/>
    <cellStyle name="20% - Accent5 133 2" xfId="22483"/>
    <cellStyle name="20% - Accent5 133 3" xfId="22484"/>
    <cellStyle name="20% - Accent5 134" xfId="22485"/>
    <cellStyle name="20% - Accent5 134 2" xfId="22486"/>
    <cellStyle name="20% - Accent5 134 3" xfId="22487"/>
    <cellStyle name="20% - Accent5 135" xfId="22488"/>
    <cellStyle name="20% - Accent5 135 2" xfId="22489"/>
    <cellStyle name="20% - Accent5 135 3" xfId="22490"/>
    <cellStyle name="20% - Accent5 136" xfId="22491"/>
    <cellStyle name="20% - Accent5 136 2" xfId="22492"/>
    <cellStyle name="20% - Accent5 136 3" xfId="22493"/>
    <cellStyle name="20% - Accent5 137" xfId="22494"/>
    <cellStyle name="20% - Accent5 137 2" xfId="22495"/>
    <cellStyle name="20% - Accent5 137 3" xfId="22496"/>
    <cellStyle name="20% - Accent5 138" xfId="22497"/>
    <cellStyle name="20% - Accent5 138 2" xfId="22498"/>
    <cellStyle name="20% - Accent5 138 3" xfId="22499"/>
    <cellStyle name="20% - Accent5 139" xfId="22500"/>
    <cellStyle name="20% - Accent5 139 2" xfId="22501"/>
    <cellStyle name="20% - Accent5 139 3" xfId="22502"/>
    <cellStyle name="20% - Accent5 14" xfId="22503"/>
    <cellStyle name="20% - Accent5 14 2" xfId="22504"/>
    <cellStyle name="20% - Accent5 14 3" xfId="22505"/>
    <cellStyle name="20% - Accent5 140" xfId="22506"/>
    <cellStyle name="20% - Accent5 140 2" xfId="22507"/>
    <cellStyle name="20% - Accent5 140 3" xfId="22508"/>
    <cellStyle name="20% - Accent5 141" xfId="22509"/>
    <cellStyle name="20% - Accent5 141 2" xfId="22510"/>
    <cellStyle name="20% - Accent5 141 3" xfId="22511"/>
    <cellStyle name="20% - Accent5 142" xfId="22512"/>
    <cellStyle name="20% - Accent5 142 2" xfId="22513"/>
    <cellStyle name="20% - Accent5 142 3" xfId="22514"/>
    <cellStyle name="20% - Accent5 143" xfId="22515"/>
    <cellStyle name="20% - Accent5 143 2" xfId="22516"/>
    <cellStyle name="20% - Accent5 143 3" xfId="22517"/>
    <cellStyle name="20% - Accent5 144" xfId="22518"/>
    <cellStyle name="20% - Accent5 144 2" xfId="22519"/>
    <cellStyle name="20% - Accent5 144 3" xfId="22520"/>
    <cellStyle name="20% - Accent5 145" xfId="22521"/>
    <cellStyle name="20% - Accent5 145 2" xfId="22522"/>
    <cellStyle name="20% - Accent5 145 3" xfId="22523"/>
    <cellStyle name="20% - Accent5 146" xfId="22524"/>
    <cellStyle name="20% - Accent5 146 2" xfId="22525"/>
    <cellStyle name="20% - Accent5 146 3" xfId="22526"/>
    <cellStyle name="20% - Accent5 147" xfId="22527"/>
    <cellStyle name="20% - Accent5 147 2" xfId="22528"/>
    <cellStyle name="20% - Accent5 147 3" xfId="22529"/>
    <cellStyle name="20% - Accent5 148" xfId="22530"/>
    <cellStyle name="20% - Accent5 148 2" xfId="22531"/>
    <cellStyle name="20% - Accent5 148 3" xfId="22532"/>
    <cellStyle name="20% - Accent5 149" xfId="22533"/>
    <cellStyle name="20% - Accent5 149 2" xfId="22534"/>
    <cellStyle name="20% - Accent5 149 3" xfId="22535"/>
    <cellStyle name="20% - Accent5 15" xfId="22536"/>
    <cellStyle name="20% - Accent5 15 2" xfId="22537"/>
    <cellStyle name="20% - Accent5 15 3" xfId="22538"/>
    <cellStyle name="20% - Accent5 150" xfId="22539"/>
    <cellStyle name="20% - Accent5 150 2" xfId="22540"/>
    <cellStyle name="20% - Accent5 150 3" xfId="22541"/>
    <cellStyle name="20% - Accent5 151" xfId="22542"/>
    <cellStyle name="20% - Accent5 151 2" xfId="22543"/>
    <cellStyle name="20% - Accent5 151 3" xfId="22544"/>
    <cellStyle name="20% - Accent5 152" xfId="22545"/>
    <cellStyle name="20% - Accent5 152 2" xfId="22546"/>
    <cellStyle name="20% - Accent5 152 3" xfId="22547"/>
    <cellStyle name="20% - Accent5 153" xfId="22548"/>
    <cellStyle name="20% - Accent5 153 2" xfId="22549"/>
    <cellStyle name="20% - Accent5 153 3" xfId="22550"/>
    <cellStyle name="20% - Accent5 154" xfId="22551"/>
    <cellStyle name="20% - Accent5 154 2" xfId="22552"/>
    <cellStyle name="20% - Accent5 154 3" xfId="22553"/>
    <cellStyle name="20% - Accent5 155" xfId="22554"/>
    <cellStyle name="20% - Accent5 155 2" xfId="22555"/>
    <cellStyle name="20% - Accent5 155 3" xfId="22556"/>
    <cellStyle name="20% - Accent5 156" xfId="22557"/>
    <cellStyle name="20% - Accent5 156 2" xfId="22558"/>
    <cellStyle name="20% - Accent5 156 3" xfId="22559"/>
    <cellStyle name="20% - Accent5 157" xfId="22560"/>
    <cellStyle name="20% - Accent5 157 2" xfId="22561"/>
    <cellStyle name="20% - Accent5 157 3" xfId="22562"/>
    <cellStyle name="20% - Accent5 158" xfId="22563"/>
    <cellStyle name="20% - Accent5 158 2" xfId="22564"/>
    <cellStyle name="20% - Accent5 158 3" xfId="22565"/>
    <cellStyle name="20% - Accent5 159" xfId="22566"/>
    <cellStyle name="20% - Accent5 159 2" xfId="22567"/>
    <cellStyle name="20% - Accent5 159 3" xfId="22568"/>
    <cellStyle name="20% - Accent5 16" xfId="22569"/>
    <cellStyle name="20% - Accent5 16 2" xfId="22570"/>
    <cellStyle name="20% - Accent5 16 3" xfId="22571"/>
    <cellStyle name="20% - Accent5 160" xfId="22572"/>
    <cellStyle name="20% - Accent5 160 2" xfId="22573"/>
    <cellStyle name="20% - Accent5 160 3" xfId="22574"/>
    <cellStyle name="20% - Accent5 161" xfId="22575"/>
    <cellStyle name="20% - Accent5 161 2" xfId="22576"/>
    <cellStyle name="20% - Accent5 161 3" xfId="22577"/>
    <cellStyle name="20% - Accent5 162" xfId="22578"/>
    <cellStyle name="20% - Accent5 162 2" xfId="22579"/>
    <cellStyle name="20% - Accent5 162 3" xfId="22580"/>
    <cellStyle name="20% - Accent5 163" xfId="22581"/>
    <cellStyle name="20% - Accent5 163 2" xfId="22582"/>
    <cellStyle name="20% - Accent5 163 3" xfId="22583"/>
    <cellStyle name="20% - Accent5 164" xfId="22584"/>
    <cellStyle name="20% - Accent5 164 2" xfId="22585"/>
    <cellStyle name="20% - Accent5 164 3" xfId="22586"/>
    <cellStyle name="20% - Accent5 165" xfId="22587"/>
    <cellStyle name="20% - Accent5 165 2" xfId="22588"/>
    <cellStyle name="20% - Accent5 165 3" xfId="22589"/>
    <cellStyle name="20% - Accent5 166" xfId="22590"/>
    <cellStyle name="20% - Accent5 166 2" xfId="22591"/>
    <cellStyle name="20% - Accent5 166 3" xfId="22592"/>
    <cellStyle name="20% - Accent5 167" xfId="22593"/>
    <cellStyle name="20% - Accent5 167 2" xfId="22594"/>
    <cellStyle name="20% - Accent5 167 3" xfId="22595"/>
    <cellStyle name="20% - Accent5 168" xfId="22596"/>
    <cellStyle name="20% - Accent5 168 2" xfId="22597"/>
    <cellStyle name="20% - Accent5 168 3" xfId="22598"/>
    <cellStyle name="20% - Accent5 169" xfId="22599"/>
    <cellStyle name="20% - Accent5 169 2" xfId="22600"/>
    <cellStyle name="20% - Accent5 169 3" xfId="22601"/>
    <cellStyle name="20% - Accent5 17" xfId="22602"/>
    <cellStyle name="20% - Accent5 17 2" xfId="22603"/>
    <cellStyle name="20% - Accent5 17 3" xfId="22604"/>
    <cellStyle name="20% - Accent5 170" xfId="22605"/>
    <cellStyle name="20% - Accent5 170 2" xfId="22606"/>
    <cellStyle name="20% - Accent5 170 3" xfId="22607"/>
    <cellStyle name="20% - Accent5 171" xfId="22608"/>
    <cellStyle name="20% - Accent5 171 2" xfId="22609"/>
    <cellStyle name="20% - Accent5 171 3" xfId="22610"/>
    <cellStyle name="20% - Accent5 172" xfId="22611"/>
    <cellStyle name="20% - Accent5 172 2" xfId="22612"/>
    <cellStyle name="20% - Accent5 172 3" xfId="22613"/>
    <cellStyle name="20% - Accent5 173" xfId="22614"/>
    <cellStyle name="20% - Accent5 173 2" xfId="22615"/>
    <cellStyle name="20% - Accent5 173 3" xfId="22616"/>
    <cellStyle name="20% - Accent5 174" xfId="22617"/>
    <cellStyle name="20% - Accent5 174 2" xfId="22618"/>
    <cellStyle name="20% - Accent5 174 3" xfId="22619"/>
    <cellStyle name="20% - Accent5 175" xfId="22620"/>
    <cellStyle name="20% - Accent5 175 2" xfId="22621"/>
    <cellStyle name="20% - Accent5 175 3" xfId="22622"/>
    <cellStyle name="20% - Accent5 176" xfId="22623"/>
    <cellStyle name="20% - Accent5 176 2" xfId="22624"/>
    <cellStyle name="20% - Accent5 176 3" xfId="22625"/>
    <cellStyle name="20% - Accent5 177" xfId="22626"/>
    <cellStyle name="20% - Accent5 177 2" xfId="22627"/>
    <cellStyle name="20% - Accent5 177 3" xfId="22628"/>
    <cellStyle name="20% - Accent5 178" xfId="22629"/>
    <cellStyle name="20% - Accent5 178 2" xfId="22630"/>
    <cellStyle name="20% - Accent5 178 3" xfId="22631"/>
    <cellStyle name="20% - Accent5 179" xfId="22632"/>
    <cellStyle name="20% - Accent5 179 2" xfId="22633"/>
    <cellStyle name="20% - Accent5 179 3" xfId="22634"/>
    <cellStyle name="20% - Accent5 18" xfId="22635"/>
    <cellStyle name="20% - Accent5 18 2" xfId="22636"/>
    <cellStyle name="20% - Accent5 18 3" xfId="22637"/>
    <cellStyle name="20% - Accent5 180" xfId="22638"/>
    <cellStyle name="20% - Accent5 180 2" xfId="22639"/>
    <cellStyle name="20% - Accent5 180 3" xfId="22640"/>
    <cellStyle name="20% - Accent5 181" xfId="22641"/>
    <cellStyle name="20% - Accent5 181 2" xfId="22642"/>
    <cellStyle name="20% - Accent5 181 3" xfId="22643"/>
    <cellStyle name="20% - Accent5 182" xfId="22644"/>
    <cellStyle name="20% - Accent5 182 2" xfId="22645"/>
    <cellStyle name="20% - Accent5 182 3" xfId="22646"/>
    <cellStyle name="20% - Accent5 183" xfId="22647"/>
    <cellStyle name="20% - Accent5 183 2" xfId="22648"/>
    <cellStyle name="20% - Accent5 183 3" xfId="22649"/>
    <cellStyle name="20% - Accent5 184" xfId="22650"/>
    <cellStyle name="20% - Accent5 184 2" xfId="22651"/>
    <cellStyle name="20% - Accent5 184 3" xfId="22652"/>
    <cellStyle name="20% - Accent5 185" xfId="22653"/>
    <cellStyle name="20% - Accent5 185 2" xfId="22654"/>
    <cellStyle name="20% - Accent5 185 3" xfId="22655"/>
    <cellStyle name="20% - Accent5 186" xfId="22656"/>
    <cellStyle name="20% - Accent5 186 2" xfId="22657"/>
    <cellStyle name="20% - Accent5 186 3" xfId="22658"/>
    <cellStyle name="20% - Accent5 187" xfId="22659"/>
    <cellStyle name="20% - Accent5 187 2" xfId="22660"/>
    <cellStyle name="20% - Accent5 187 3" xfId="22661"/>
    <cellStyle name="20% - Accent5 188" xfId="22662"/>
    <cellStyle name="20% - Accent5 188 2" xfId="22663"/>
    <cellStyle name="20% - Accent5 188 3" xfId="22664"/>
    <cellStyle name="20% - Accent5 189" xfId="22665"/>
    <cellStyle name="20% - Accent5 189 2" xfId="22666"/>
    <cellStyle name="20% - Accent5 189 3" xfId="22667"/>
    <cellStyle name="20% - Accent5 19" xfId="22668"/>
    <cellStyle name="20% - Accent5 19 2" xfId="22669"/>
    <cellStyle name="20% - Accent5 19 3" xfId="22670"/>
    <cellStyle name="20% - Accent5 190" xfId="22671"/>
    <cellStyle name="20% - Accent5 190 2" xfId="22672"/>
    <cellStyle name="20% - Accent5 190 3" xfId="22673"/>
    <cellStyle name="20% - Accent5 191" xfId="22674"/>
    <cellStyle name="20% - Accent5 191 2" xfId="22675"/>
    <cellStyle name="20% - Accent5 191 3" xfId="22676"/>
    <cellStyle name="20% - Accent5 192" xfId="22677"/>
    <cellStyle name="20% - Accent5 192 2" xfId="22678"/>
    <cellStyle name="20% - Accent5 192 3" xfId="22679"/>
    <cellStyle name="20% - Accent5 193" xfId="22680"/>
    <cellStyle name="20% - Accent5 193 2" xfId="22681"/>
    <cellStyle name="20% - Accent5 194" xfId="22682"/>
    <cellStyle name="20% - Accent5 194 2" xfId="22683"/>
    <cellStyle name="20% - Accent5 195" xfId="22684"/>
    <cellStyle name="20% - Accent5 195 2" xfId="22685"/>
    <cellStyle name="20% - Accent5 196" xfId="22686"/>
    <cellStyle name="20% - Accent5 196 2" xfId="22687"/>
    <cellStyle name="20% - Accent5 197" xfId="22688"/>
    <cellStyle name="20% - Accent5 197 2" xfId="22689"/>
    <cellStyle name="20% - Accent5 198" xfId="22690"/>
    <cellStyle name="20% - Accent5 198 2" xfId="22691"/>
    <cellStyle name="20% - Accent5 199" xfId="22692"/>
    <cellStyle name="20% - Accent5 199 2" xfId="22693"/>
    <cellStyle name="20% - Accent5 2" xfId="169"/>
    <cellStyle name="20% - Accent5 2 10" xfId="3313"/>
    <cellStyle name="20% - Accent5 2 11" xfId="3843"/>
    <cellStyle name="20% - Accent5 2 12" xfId="4764"/>
    <cellStyle name="20% - Accent5 2 13" xfId="1102"/>
    <cellStyle name="20% - Accent5 2 14" xfId="6939"/>
    <cellStyle name="20% - Accent5 2 15" xfId="7365"/>
    <cellStyle name="20% - Accent5 2 16" xfId="6834"/>
    <cellStyle name="20% - Accent5 2 17" xfId="7121"/>
    <cellStyle name="20% - Accent5 2 18" xfId="7109"/>
    <cellStyle name="20% - Accent5 2 19" xfId="7367"/>
    <cellStyle name="20% - Accent5 2 2" xfId="740"/>
    <cellStyle name="20% - Accent5 2 2 2" xfId="2091"/>
    <cellStyle name="20% - Accent5 2 2 2 2" xfId="3042"/>
    <cellStyle name="20% - Accent5 2 2 2 2 2" xfId="4932"/>
    <cellStyle name="20% - Accent5 2 2 2 2 3" xfId="5731"/>
    <cellStyle name="20% - Accent5 2 2 2 2 4" xfId="6361"/>
    <cellStyle name="20% - Accent5 2 2 2 3" xfId="4180"/>
    <cellStyle name="20% - Accent5 2 2 2 4" xfId="3384"/>
    <cellStyle name="20% - Accent5 2 2 2 5" xfId="4400"/>
    <cellStyle name="20% - Accent5 2 2 3" xfId="2190"/>
    <cellStyle name="20% - Accent5 2 2 3 2" xfId="3134"/>
    <cellStyle name="20% - Accent5 2 2 3 2 2" xfId="5024"/>
    <cellStyle name="20% - Accent5 2 2 3 2 3" xfId="5823"/>
    <cellStyle name="20% - Accent5 2 2 3 2 4" xfId="6453"/>
    <cellStyle name="20% - Accent5 2 2 3 3" xfId="4276"/>
    <cellStyle name="20% - Accent5 2 2 3 4" xfId="3309"/>
    <cellStyle name="20% - Accent5 2 2 3 5" xfId="4167"/>
    <cellStyle name="20% - Accent5 2 2 4" xfId="2714"/>
    <cellStyle name="20% - Accent5 2 2 4 2" xfId="4660"/>
    <cellStyle name="20% - Accent5 2 2 4 3" xfId="5502"/>
    <cellStyle name="20% - Accent5 2 2 4 4" xfId="6185"/>
    <cellStyle name="20% - Accent5 2 2 5" xfId="3508"/>
    <cellStyle name="20% - Accent5 2 2 6" xfId="3683"/>
    <cellStyle name="20% - Accent5 2 2 7" xfId="4559"/>
    <cellStyle name="20% - Accent5 2 2 8" xfId="1177"/>
    <cellStyle name="20% - Accent5 2 2 9" xfId="22694"/>
    <cellStyle name="20% - Accent5 2 20" xfId="7587"/>
    <cellStyle name="20% - Accent5 2 21" xfId="6870"/>
    <cellStyle name="20% - Accent5 2 22" xfId="7595"/>
    <cellStyle name="20% - Accent5 2 23" xfId="9947"/>
    <cellStyle name="20% - Accent5 2 3" xfId="1007"/>
    <cellStyle name="20% - Accent5 2 3 2" xfId="2128"/>
    <cellStyle name="20% - Accent5 2 3 2 2" xfId="3080"/>
    <cellStyle name="20% - Accent5 2 3 2 2 2" xfId="4970"/>
    <cellStyle name="20% - Accent5 2 3 2 2 3" xfId="5769"/>
    <cellStyle name="20% - Accent5 2 3 2 2 4" xfId="6399"/>
    <cellStyle name="20% - Accent5 2 3 2 3" xfId="4218"/>
    <cellStyle name="20% - Accent5 2 3 2 4" xfId="4258"/>
    <cellStyle name="20% - Accent5 2 3 2 5" xfId="3345"/>
    <cellStyle name="20% - Accent5 2 3 3" xfId="2150"/>
    <cellStyle name="20% - Accent5 2 3 3 2" xfId="3099"/>
    <cellStyle name="20% - Accent5 2 3 3 2 2" xfId="4989"/>
    <cellStyle name="20% - Accent5 2 3 3 2 3" xfId="5788"/>
    <cellStyle name="20% - Accent5 2 3 3 2 4" xfId="6418"/>
    <cellStyle name="20% - Accent5 2 3 3 3" xfId="4239"/>
    <cellStyle name="20% - Accent5 2 3 3 4" xfId="3364"/>
    <cellStyle name="20% - Accent5 2 3 3 5" xfId="4857"/>
    <cellStyle name="20% - Accent5 2 3 4" xfId="2748"/>
    <cellStyle name="20% - Accent5 2 3 4 2" xfId="4695"/>
    <cellStyle name="20% - Accent5 2 3 4 3" xfId="5537"/>
    <cellStyle name="20% - Accent5 2 3 4 4" xfId="6220"/>
    <cellStyle name="20% - Accent5 2 3 5" xfId="3551"/>
    <cellStyle name="20% - Accent5 2 3 6" xfId="3452"/>
    <cellStyle name="20% - Accent5 2 3 7" xfId="3484"/>
    <cellStyle name="20% - Accent5 2 4" xfId="1733"/>
    <cellStyle name="20% - Accent5 2 4 2" xfId="2199"/>
    <cellStyle name="20% - Accent5 2 4 2 2" xfId="3143"/>
    <cellStyle name="20% - Accent5 2 4 2 2 2" xfId="5033"/>
    <cellStyle name="20% - Accent5 2 4 2 2 3" xfId="5832"/>
    <cellStyle name="20% - Accent5 2 4 2 2 4" xfId="6462"/>
    <cellStyle name="20% - Accent5 2 4 2 3" xfId="4285"/>
    <cellStyle name="20% - Accent5 2 4 2 4" xfId="5195"/>
    <cellStyle name="20% - Accent5 2 4 2 5" xfId="5994"/>
    <cellStyle name="20% - Accent5 2 4 3" xfId="2438"/>
    <cellStyle name="20% - Accent5 2 4 3 2" xfId="3230"/>
    <cellStyle name="20% - Accent5 2 4 3 2 2" xfId="5120"/>
    <cellStyle name="20% - Accent5 2 4 3 2 3" xfId="5919"/>
    <cellStyle name="20% - Accent5 2 4 3 2 4" xfId="6549"/>
    <cellStyle name="20% - Accent5 2 4 3 3" xfId="4461"/>
    <cellStyle name="20% - Accent5 2 4 3 4" xfId="5339"/>
    <cellStyle name="20% - Accent5 2 4 3 5" xfId="6081"/>
    <cellStyle name="20% - Accent5 2 4 4" xfId="2765"/>
    <cellStyle name="20% - Accent5 2 4 4 2" xfId="4712"/>
    <cellStyle name="20% - Accent5 2 4 4 3" xfId="5554"/>
    <cellStyle name="20% - Accent5 2 4 4 4" xfId="6237"/>
    <cellStyle name="20% - Accent5 2 4 5" xfId="3856"/>
    <cellStyle name="20% - Accent5 2 4 6" xfId="3655"/>
    <cellStyle name="20% - Accent5 2 4 7" xfId="3803"/>
    <cellStyle name="20% - Accent5 2 5" xfId="1889"/>
    <cellStyle name="20% - Accent5 2 5 2" xfId="2312"/>
    <cellStyle name="20% - Accent5 2 5 2 2" xfId="3205"/>
    <cellStyle name="20% - Accent5 2 5 2 2 2" xfId="5095"/>
    <cellStyle name="20% - Accent5 2 5 2 2 3" xfId="5894"/>
    <cellStyle name="20% - Accent5 2 5 2 2 4" xfId="6524"/>
    <cellStyle name="20% - Accent5 2 5 2 3" xfId="4379"/>
    <cellStyle name="20% - Accent5 2 5 2 4" xfId="5277"/>
    <cellStyle name="20% - Accent5 2 5 2 5" xfId="6056"/>
    <cellStyle name="20% - Accent5 2 5 3" xfId="2544"/>
    <cellStyle name="20% - Accent5 2 5 3 2" xfId="3285"/>
    <cellStyle name="20% - Accent5 2 5 3 2 2" xfId="5175"/>
    <cellStyle name="20% - Accent5 2 5 3 2 3" xfId="5974"/>
    <cellStyle name="20% - Accent5 2 5 3 2 4" xfId="6604"/>
    <cellStyle name="20% - Accent5 2 5 3 3" xfId="4541"/>
    <cellStyle name="20% - Accent5 2 5 3 4" xfId="5410"/>
    <cellStyle name="20% - Accent5 2 5 3 5" xfId="6136"/>
    <cellStyle name="20% - Accent5 2 5 4" xfId="2871"/>
    <cellStyle name="20% - Accent5 2 5 4 2" xfId="4797"/>
    <cellStyle name="20% - Accent5 2 5 4 3" xfId="5628"/>
    <cellStyle name="20% - Accent5 2 5 4 4" xfId="6292"/>
    <cellStyle name="20% - Accent5 2 5 5" xfId="3993"/>
    <cellStyle name="20% - Accent5 2 5 6" xfId="3783"/>
    <cellStyle name="20% - Accent5 2 5 7" xfId="3407"/>
    <cellStyle name="20% - Accent5 2 6" xfId="1737"/>
    <cellStyle name="20% - Accent5 2 6 2" xfId="2203"/>
    <cellStyle name="20% - Accent5 2 6 2 2" xfId="3147"/>
    <cellStyle name="20% - Accent5 2 6 2 2 2" xfId="5037"/>
    <cellStyle name="20% - Accent5 2 6 2 2 3" xfId="5836"/>
    <cellStyle name="20% - Accent5 2 6 2 2 4" xfId="6466"/>
    <cellStyle name="20% - Accent5 2 6 2 3" xfId="4289"/>
    <cellStyle name="20% - Accent5 2 6 2 4" xfId="5199"/>
    <cellStyle name="20% - Accent5 2 6 2 5" xfId="5998"/>
    <cellStyle name="20% - Accent5 2 6 3" xfId="2442"/>
    <cellStyle name="20% - Accent5 2 6 3 2" xfId="3234"/>
    <cellStyle name="20% - Accent5 2 6 3 2 2" xfId="5124"/>
    <cellStyle name="20% - Accent5 2 6 3 2 3" xfId="5923"/>
    <cellStyle name="20% - Accent5 2 6 3 2 4" xfId="6553"/>
    <cellStyle name="20% - Accent5 2 6 3 3" xfId="4465"/>
    <cellStyle name="20% - Accent5 2 6 3 4" xfId="5343"/>
    <cellStyle name="20% - Accent5 2 6 3 5" xfId="6085"/>
    <cellStyle name="20% - Accent5 2 6 4" xfId="2769"/>
    <cellStyle name="20% - Accent5 2 6 4 2" xfId="4716"/>
    <cellStyle name="20% - Accent5 2 6 4 3" xfId="5558"/>
    <cellStyle name="20% - Accent5 2 6 4 4" xfId="6241"/>
    <cellStyle name="20% - Accent5 2 6 5" xfId="3860"/>
    <cellStyle name="20% - Accent5 2 6 6" xfId="3628"/>
    <cellStyle name="20% - Accent5 2 6 7" xfId="4425"/>
    <cellStyle name="20% - Accent5 2 7" xfId="2018"/>
    <cellStyle name="20% - Accent5 2 7 2" xfId="2997"/>
    <cellStyle name="20% - Accent5 2 7 2 2" xfId="4887"/>
    <cellStyle name="20% - Accent5 2 7 2 3" xfId="5686"/>
    <cellStyle name="20% - Accent5 2 7 2 4" xfId="6316"/>
    <cellStyle name="20% - Accent5 2 7 3" xfId="4122"/>
    <cellStyle name="20% - Accent5 2 7 4" xfId="4825"/>
    <cellStyle name="20% - Accent5 2 7 5" xfId="5647"/>
    <cellStyle name="20% - Accent5 2 8" xfId="2080"/>
    <cellStyle name="20% - Accent5 2 8 2" xfId="3031"/>
    <cellStyle name="20% - Accent5 2 8 2 2" xfId="4921"/>
    <cellStyle name="20% - Accent5 2 8 2 3" xfId="5720"/>
    <cellStyle name="20% - Accent5 2 8 2 4" xfId="6350"/>
    <cellStyle name="20% - Accent5 2 8 3" xfId="4169"/>
    <cellStyle name="20% - Accent5 2 8 4" xfId="3671"/>
    <cellStyle name="20% - Accent5 2 8 5" xfId="3641"/>
    <cellStyle name="20% - Accent5 2 9" xfId="2670"/>
    <cellStyle name="20% - Accent5 2 9 2" xfId="4626"/>
    <cellStyle name="20% - Accent5 2 9 3" xfId="5469"/>
    <cellStyle name="20% - Accent5 2 9 4" xfId="6159"/>
    <cellStyle name="20% - Accent5 20" xfId="22695"/>
    <cellStyle name="20% - Accent5 20 2" xfId="22696"/>
    <cellStyle name="20% - Accent5 20 3" xfId="22697"/>
    <cellStyle name="20% - Accent5 200" xfId="22698"/>
    <cellStyle name="20% - Accent5 200 2" xfId="22699"/>
    <cellStyle name="20% - Accent5 201" xfId="22700"/>
    <cellStyle name="20% - Accent5 201 2" xfId="22701"/>
    <cellStyle name="20% - Accent5 202" xfId="22702"/>
    <cellStyle name="20% - Accent5 202 2" xfId="22703"/>
    <cellStyle name="20% - Accent5 203" xfId="22704"/>
    <cellStyle name="20% - Accent5 203 2" xfId="22705"/>
    <cellStyle name="20% - Accent5 204" xfId="22706"/>
    <cellStyle name="20% - Accent5 204 2" xfId="22707"/>
    <cellStyle name="20% - Accent5 205" xfId="22708"/>
    <cellStyle name="20% - Accent5 205 2" xfId="22709"/>
    <cellStyle name="20% - Accent5 206" xfId="22710"/>
    <cellStyle name="20% - Accent5 206 2" xfId="22711"/>
    <cellStyle name="20% - Accent5 207" xfId="22712"/>
    <cellStyle name="20% - Accent5 207 2" xfId="22713"/>
    <cellStyle name="20% - Accent5 208" xfId="22714"/>
    <cellStyle name="20% - Accent5 208 2" xfId="22715"/>
    <cellStyle name="20% - Accent5 209" xfId="22716"/>
    <cellStyle name="20% - Accent5 209 2" xfId="22717"/>
    <cellStyle name="20% - Accent5 21" xfId="22718"/>
    <cellStyle name="20% - Accent5 21 2" xfId="22719"/>
    <cellStyle name="20% - Accent5 21 3" xfId="22720"/>
    <cellStyle name="20% - Accent5 210" xfId="22721"/>
    <cellStyle name="20% - Accent5 210 2" xfId="22722"/>
    <cellStyle name="20% - Accent5 211" xfId="22723"/>
    <cellStyle name="20% - Accent5 211 2" xfId="22724"/>
    <cellStyle name="20% - Accent5 212" xfId="22725"/>
    <cellStyle name="20% - Accent5 212 2" xfId="22726"/>
    <cellStyle name="20% - Accent5 213" xfId="22727"/>
    <cellStyle name="20% - Accent5 213 2" xfId="22728"/>
    <cellStyle name="20% - Accent5 214" xfId="22729"/>
    <cellStyle name="20% - Accent5 214 2" xfId="22730"/>
    <cellStyle name="20% - Accent5 215" xfId="22731"/>
    <cellStyle name="20% - Accent5 215 2" xfId="22732"/>
    <cellStyle name="20% - Accent5 216" xfId="22733"/>
    <cellStyle name="20% - Accent5 216 2" xfId="22734"/>
    <cellStyle name="20% - Accent5 217" xfId="22735"/>
    <cellStyle name="20% - Accent5 217 2" xfId="22736"/>
    <cellStyle name="20% - Accent5 218" xfId="22737"/>
    <cellStyle name="20% - Accent5 218 2" xfId="22738"/>
    <cellStyle name="20% - Accent5 219" xfId="22739"/>
    <cellStyle name="20% - Accent5 219 2" xfId="22740"/>
    <cellStyle name="20% - Accent5 22" xfId="22741"/>
    <cellStyle name="20% - Accent5 22 2" xfId="22742"/>
    <cellStyle name="20% - Accent5 22 3" xfId="22743"/>
    <cellStyle name="20% - Accent5 220" xfId="22744"/>
    <cellStyle name="20% - Accent5 220 2" xfId="22745"/>
    <cellStyle name="20% - Accent5 221" xfId="22746"/>
    <cellStyle name="20% - Accent5 221 2" xfId="22747"/>
    <cellStyle name="20% - Accent5 222" xfId="22748"/>
    <cellStyle name="20% - Accent5 222 2" xfId="22749"/>
    <cellStyle name="20% - Accent5 223" xfId="22750"/>
    <cellStyle name="20% - Accent5 223 2" xfId="22751"/>
    <cellStyle name="20% - Accent5 224" xfId="22752"/>
    <cellStyle name="20% - Accent5 224 2" xfId="22753"/>
    <cellStyle name="20% - Accent5 225" xfId="22754"/>
    <cellStyle name="20% - Accent5 225 2" xfId="22755"/>
    <cellStyle name="20% - Accent5 226" xfId="22756"/>
    <cellStyle name="20% - Accent5 226 2" xfId="22757"/>
    <cellStyle name="20% - Accent5 227" xfId="22758"/>
    <cellStyle name="20% - Accent5 227 2" xfId="22759"/>
    <cellStyle name="20% - Accent5 228" xfId="22760"/>
    <cellStyle name="20% - Accent5 228 2" xfId="22761"/>
    <cellStyle name="20% - Accent5 229" xfId="22762"/>
    <cellStyle name="20% - Accent5 229 2" xfId="22763"/>
    <cellStyle name="20% - Accent5 23" xfId="22764"/>
    <cellStyle name="20% - Accent5 23 2" xfId="22765"/>
    <cellStyle name="20% - Accent5 23 3" xfId="22766"/>
    <cellStyle name="20% - Accent5 230" xfId="22767"/>
    <cellStyle name="20% - Accent5 230 2" xfId="22768"/>
    <cellStyle name="20% - Accent5 231" xfId="22769"/>
    <cellStyle name="20% - Accent5 231 2" xfId="22770"/>
    <cellStyle name="20% - Accent5 232" xfId="22771"/>
    <cellStyle name="20% - Accent5 232 2" xfId="22772"/>
    <cellStyle name="20% - Accent5 233" xfId="22773"/>
    <cellStyle name="20% - Accent5 233 2" xfId="22774"/>
    <cellStyle name="20% - Accent5 234" xfId="22775"/>
    <cellStyle name="20% - Accent5 234 2" xfId="22776"/>
    <cellStyle name="20% - Accent5 235" xfId="22777"/>
    <cellStyle name="20% - Accent5 235 2" xfId="22778"/>
    <cellStyle name="20% - Accent5 236" xfId="22779"/>
    <cellStyle name="20% - Accent5 236 2" xfId="22780"/>
    <cellStyle name="20% - Accent5 237" xfId="22781"/>
    <cellStyle name="20% - Accent5 237 2" xfId="22782"/>
    <cellStyle name="20% - Accent5 238" xfId="22783"/>
    <cellStyle name="20% - Accent5 238 2" xfId="22784"/>
    <cellStyle name="20% - Accent5 239" xfId="22785"/>
    <cellStyle name="20% - Accent5 239 2" xfId="22786"/>
    <cellStyle name="20% - Accent5 24" xfId="22787"/>
    <cellStyle name="20% - Accent5 24 2" xfId="22788"/>
    <cellStyle name="20% - Accent5 24 3" xfId="22789"/>
    <cellStyle name="20% - Accent5 240" xfId="22790"/>
    <cellStyle name="20% - Accent5 240 2" xfId="22791"/>
    <cellStyle name="20% - Accent5 241" xfId="22792"/>
    <cellStyle name="20% - Accent5 241 2" xfId="22793"/>
    <cellStyle name="20% - Accent5 242" xfId="22794"/>
    <cellStyle name="20% - Accent5 242 2" xfId="22795"/>
    <cellStyle name="20% - Accent5 243" xfId="22796"/>
    <cellStyle name="20% - Accent5 243 2" xfId="22797"/>
    <cellStyle name="20% - Accent5 244" xfId="22798"/>
    <cellStyle name="20% - Accent5 244 2" xfId="22799"/>
    <cellStyle name="20% - Accent5 245" xfId="22800"/>
    <cellStyle name="20% - Accent5 245 2" xfId="22801"/>
    <cellStyle name="20% - Accent5 246" xfId="22802"/>
    <cellStyle name="20% - Accent5 246 2" xfId="22803"/>
    <cellStyle name="20% - Accent5 247" xfId="22804"/>
    <cellStyle name="20% - Accent5 247 2" xfId="22805"/>
    <cellStyle name="20% - Accent5 248" xfId="22806"/>
    <cellStyle name="20% - Accent5 248 2" xfId="22807"/>
    <cellStyle name="20% - Accent5 249" xfId="22808"/>
    <cellStyle name="20% - Accent5 249 2" xfId="22809"/>
    <cellStyle name="20% - Accent5 25" xfId="22810"/>
    <cellStyle name="20% - Accent5 25 2" xfId="22811"/>
    <cellStyle name="20% - Accent5 25 3" xfId="22812"/>
    <cellStyle name="20% - Accent5 250" xfId="22813"/>
    <cellStyle name="20% - Accent5 250 2" xfId="22814"/>
    <cellStyle name="20% - Accent5 251" xfId="22815"/>
    <cellStyle name="20% - Accent5 251 2" xfId="22816"/>
    <cellStyle name="20% - Accent5 252" xfId="22817"/>
    <cellStyle name="20% - Accent5 252 2" xfId="22818"/>
    <cellStyle name="20% - Accent5 253" xfId="22819"/>
    <cellStyle name="20% - Accent5 253 2" xfId="22820"/>
    <cellStyle name="20% - Accent5 254" xfId="22821"/>
    <cellStyle name="20% - Accent5 254 2" xfId="22822"/>
    <cellStyle name="20% - Accent5 255" xfId="22823"/>
    <cellStyle name="20% - Accent5 255 2" xfId="22824"/>
    <cellStyle name="20% - Accent5 256" xfId="22825"/>
    <cellStyle name="20% - Accent5 257" xfId="22826"/>
    <cellStyle name="20% - Accent5 258" xfId="22827"/>
    <cellStyle name="20% - Accent5 259" xfId="22828"/>
    <cellStyle name="20% - Accent5 26" xfId="22829"/>
    <cellStyle name="20% - Accent5 26 2" xfId="22830"/>
    <cellStyle name="20% - Accent5 26 3" xfId="22831"/>
    <cellStyle name="20% - Accent5 260" xfId="22832"/>
    <cellStyle name="20% - Accent5 261" xfId="22833"/>
    <cellStyle name="20% - Accent5 262" xfId="22834"/>
    <cellStyle name="20% - Accent5 263" xfId="22835"/>
    <cellStyle name="20% - Accent5 264" xfId="22836"/>
    <cellStyle name="20% - Accent5 27" xfId="22837"/>
    <cellStyle name="20% - Accent5 27 2" xfId="22838"/>
    <cellStyle name="20% - Accent5 27 3" xfId="22839"/>
    <cellStyle name="20% - Accent5 28" xfId="22840"/>
    <cellStyle name="20% - Accent5 28 2" xfId="22841"/>
    <cellStyle name="20% - Accent5 28 3" xfId="22842"/>
    <cellStyle name="20% - Accent5 29" xfId="22843"/>
    <cellStyle name="20% - Accent5 29 2" xfId="22844"/>
    <cellStyle name="20% - Accent5 29 3" xfId="22845"/>
    <cellStyle name="20% - Accent5 3" xfId="741"/>
    <cellStyle name="20% - Accent5 3 10" xfId="3314"/>
    <cellStyle name="20% - Accent5 3 11" xfId="3820"/>
    <cellStyle name="20% - Accent5 3 12" xfId="4353"/>
    <cellStyle name="20% - Accent5 3 13" xfId="1176"/>
    <cellStyle name="20% - Accent5 3 14" xfId="14942"/>
    <cellStyle name="20% - Accent5 3 2" xfId="1108"/>
    <cellStyle name="20% - Accent5 3 2 2" xfId="2092"/>
    <cellStyle name="20% - Accent5 3 2 2 2" xfId="3043"/>
    <cellStyle name="20% - Accent5 3 2 2 2 2" xfId="4933"/>
    <cellStyle name="20% - Accent5 3 2 2 2 3" xfId="5732"/>
    <cellStyle name="20% - Accent5 3 2 2 2 4" xfId="6362"/>
    <cellStyle name="20% - Accent5 3 2 2 3" xfId="4181"/>
    <cellStyle name="20% - Accent5 3 2 2 4" xfId="3383"/>
    <cellStyle name="20% - Accent5 3 2 2 5" xfId="4562"/>
    <cellStyle name="20% - Accent5 3 2 3" xfId="2141"/>
    <cellStyle name="20% - Accent5 3 2 3 2" xfId="3093"/>
    <cellStyle name="20% - Accent5 3 2 3 2 2" xfId="4983"/>
    <cellStyle name="20% - Accent5 3 2 3 2 3" xfId="5782"/>
    <cellStyle name="20% - Accent5 3 2 3 2 4" xfId="6412"/>
    <cellStyle name="20% - Accent5 3 2 3 3" xfId="4231"/>
    <cellStyle name="20% - Accent5 3 2 3 4" xfId="3371"/>
    <cellStyle name="20% - Accent5 3 2 3 5" xfId="3832"/>
    <cellStyle name="20% - Accent5 3 2 4" xfId="2715"/>
    <cellStyle name="20% - Accent5 3 2 4 2" xfId="4661"/>
    <cellStyle name="20% - Accent5 3 2 4 3" xfId="5503"/>
    <cellStyle name="20% - Accent5 3 2 4 4" xfId="6186"/>
    <cellStyle name="20% - Accent5 3 2 5" xfId="3509"/>
    <cellStyle name="20% - Accent5 3 2 6" xfId="3677"/>
    <cellStyle name="20% - Accent5 3 2 7" xfId="3583"/>
    <cellStyle name="20% - Accent5 3 2 8" xfId="22846"/>
    <cellStyle name="20% - Accent5 3 3" xfId="1126"/>
    <cellStyle name="20% - Accent5 3 3 2" xfId="2127"/>
    <cellStyle name="20% - Accent5 3 3 2 2" xfId="3079"/>
    <cellStyle name="20% - Accent5 3 3 2 2 2" xfId="4969"/>
    <cellStyle name="20% - Accent5 3 3 2 2 3" xfId="5768"/>
    <cellStyle name="20% - Accent5 3 3 2 2 4" xfId="6398"/>
    <cellStyle name="20% - Accent5 3 3 2 3" xfId="4217"/>
    <cellStyle name="20% - Accent5 3 3 2 4" xfId="4642"/>
    <cellStyle name="20% - Accent5 3 3 2 5" xfId="5485"/>
    <cellStyle name="20% - Accent5 3 3 3" xfId="2151"/>
    <cellStyle name="20% - Accent5 3 3 3 2" xfId="3100"/>
    <cellStyle name="20% - Accent5 3 3 3 2 2" xfId="4990"/>
    <cellStyle name="20% - Accent5 3 3 3 2 3" xfId="5789"/>
    <cellStyle name="20% - Accent5 3 3 3 2 4" xfId="6419"/>
    <cellStyle name="20% - Accent5 3 3 3 3" xfId="4240"/>
    <cellStyle name="20% - Accent5 3 3 3 4" xfId="3363"/>
    <cellStyle name="20% - Accent5 3 3 3 5" xfId="3604"/>
    <cellStyle name="20% - Accent5 3 3 4" xfId="2747"/>
    <cellStyle name="20% - Accent5 3 3 4 2" xfId="4694"/>
    <cellStyle name="20% - Accent5 3 3 4 3" xfId="5536"/>
    <cellStyle name="20% - Accent5 3 3 4 4" xfId="6219"/>
    <cellStyle name="20% - Accent5 3 3 5" xfId="3550"/>
    <cellStyle name="20% - Accent5 3 3 6" xfId="3453"/>
    <cellStyle name="20% - Accent5 3 3 7" xfId="3483"/>
    <cellStyle name="20% - Accent5 3 4" xfId="1734"/>
    <cellStyle name="20% - Accent5 3 4 2" xfId="2200"/>
    <cellStyle name="20% - Accent5 3 4 2 2" xfId="3144"/>
    <cellStyle name="20% - Accent5 3 4 2 2 2" xfId="5034"/>
    <cellStyle name="20% - Accent5 3 4 2 2 3" xfId="5833"/>
    <cellStyle name="20% - Accent5 3 4 2 2 4" xfId="6463"/>
    <cellStyle name="20% - Accent5 3 4 2 3" xfId="4286"/>
    <cellStyle name="20% - Accent5 3 4 2 4" xfId="5196"/>
    <cellStyle name="20% - Accent5 3 4 2 5" xfId="5995"/>
    <cellStyle name="20% - Accent5 3 4 3" xfId="2439"/>
    <cellStyle name="20% - Accent5 3 4 3 2" xfId="3231"/>
    <cellStyle name="20% - Accent5 3 4 3 2 2" xfId="5121"/>
    <cellStyle name="20% - Accent5 3 4 3 2 3" xfId="5920"/>
    <cellStyle name="20% - Accent5 3 4 3 2 4" xfId="6550"/>
    <cellStyle name="20% - Accent5 3 4 3 3" xfId="4462"/>
    <cellStyle name="20% - Accent5 3 4 3 4" xfId="5340"/>
    <cellStyle name="20% - Accent5 3 4 3 5" xfId="6082"/>
    <cellStyle name="20% - Accent5 3 4 4" xfId="2766"/>
    <cellStyle name="20% - Accent5 3 4 4 2" xfId="4713"/>
    <cellStyle name="20% - Accent5 3 4 4 3" xfId="5555"/>
    <cellStyle name="20% - Accent5 3 4 4 4" xfId="6238"/>
    <cellStyle name="20% - Accent5 3 4 5" xfId="3857"/>
    <cellStyle name="20% - Accent5 3 4 6" xfId="3648"/>
    <cellStyle name="20% - Accent5 3 4 7" xfId="4341"/>
    <cellStyle name="20% - Accent5 3 5" xfId="1887"/>
    <cellStyle name="20% - Accent5 3 5 2" xfId="2311"/>
    <cellStyle name="20% - Accent5 3 5 2 2" xfId="3204"/>
    <cellStyle name="20% - Accent5 3 5 2 2 2" xfId="5094"/>
    <cellStyle name="20% - Accent5 3 5 2 2 3" xfId="5893"/>
    <cellStyle name="20% - Accent5 3 5 2 2 4" xfId="6523"/>
    <cellStyle name="20% - Accent5 3 5 2 3" xfId="4378"/>
    <cellStyle name="20% - Accent5 3 5 2 4" xfId="5276"/>
    <cellStyle name="20% - Accent5 3 5 2 5" xfId="6055"/>
    <cellStyle name="20% - Accent5 3 5 3" xfId="2543"/>
    <cellStyle name="20% - Accent5 3 5 3 2" xfId="3284"/>
    <cellStyle name="20% - Accent5 3 5 3 2 2" xfId="5174"/>
    <cellStyle name="20% - Accent5 3 5 3 2 3" xfId="5973"/>
    <cellStyle name="20% - Accent5 3 5 3 2 4" xfId="6603"/>
    <cellStyle name="20% - Accent5 3 5 3 3" xfId="4540"/>
    <cellStyle name="20% - Accent5 3 5 3 4" xfId="5409"/>
    <cellStyle name="20% - Accent5 3 5 3 5" xfId="6135"/>
    <cellStyle name="20% - Accent5 3 5 4" xfId="2870"/>
    <cellStyle name="20% - Accent5 3 5 4 2" xfId="4796"/>
    <cellStyle name="20% - Accent5 3 5 4 3" xfId="5627"/>
    <cellStyle name="20% - Accent5 3 5 4 4" xfId="6291"/>
    <cellStyle name="20% - Accent5 3 5 5" xfId="3991"/>
    <cellStyle name="20% - Accent5 3 5 6" xfId="3563"/>
    <cellStyle name="20% - Accent5 3 5 7" xfId="3440"/>
    <cellStyle name="20% - Accent5 3 6" xfId="1751"/>
    <cellStyle name="20% - Accent5 3 6 2" xfId="2216"/>
    <cellStyle name="20% - Accent5 3 6 2 2" xfId="3160"/>
    <cellStyle name="20% - Accent5 3 6 2 2 2" xfId="5050"/>
    <cellStyle name="20% - Accent5 3 6 2 2 3" xfId="5849"/>
    <cellStyle name="20% - Accent5 3 6 2 2 4" xfId="6479"/>
    <cellStyle name="20% - Accent5 3 6 2 3" xfId="4302"/>
    <cellStyle name="20% - Accent5 3 6 2 4" xfId="5212"/>
    <cellStyle name="20% - Accent5 3 6 2 5" xfId="6011"/>
    <cellStyle name="20% - Accent5 3 6 3" xfId="2455"/>
    <cellStyle name="20% - Accent5 3 6 3 2" xfId="3247"/>
    <cellStyle name="20% - Accent5 3 6 3 2 2" xfId="5137"/>
    <cellStyle name="20% - Accent5 3 6 3 2 3" xfId="5936"/>
    <cellStyle name="20% - Accent5 3 6 3 2 4" xfId="6566"/>
    <cellStyle name="20% - Accent5 3 6 3 3" xfId="4478"/>
    <cellStyle name="20% - Accent5 3 6 3 4" xfId="5356"/>
    <cellStyle name="20% - Accent5 3 6 3 5" xfId="6098"/>
    <cellStyle name="20% - Accent5 3 6 4" xfId="2782"/>
    <cellStyle name="20% - Accent5 3 6 4 2" xfId="4729"/>
    <cellStyle name="20% - Accent5 3 6 4 3" xfId="5571"/>
    <cellStyle name="20% - Accent5 3 6 4 4" xfId="6254"/>
    <cellStyle name="20% - Accent5 3 6 5" xfId="3874"/>
    <cellStyle name="20% - Accent5 3 6 6" xfId="3592"/>
    <cellStyle name="20% - Accent5 3 6 7" xfId="4810"/>
    <cellStyle name="20% - Accent5 3 7" xfId="2019"/>
    <cellStyle name="20% - Accent5 3 7 2" xfId="2998"/>
    <cellStyle name="20% - Accent5 3 7 2 2" xfId="4888"/>
    <cellStyle name="20% - Accent5 3 7 2 3" xfId="5687"/>
    <cellStyle name="20% - Accent5 3 7 2 4" xfId="6317"/>
    <cellStyle name="20% - Accent5 3 7 3" xfId="4123"/>
    <cellStyle name="20% - Accent5 3 7 4" xfId="4568"/>
    <cellStyle name="20% - Accent5 3 7 5" xfId="5427"/>
    <cellStyle name="20% - Accent5 3 8" xfId="2176"/>
    <cellStyle name="20% - Accent5 3 8 2" xfId="3122"/>
    <cellStyle name="20% - Accent5 3 8 2 2" xfId="5012"/>
    <cellStyle name="20% - Accent5 3 8 2 3" xfId="5811"/>
    <cellStyle name="20% - Accent5 3 8 2 4" xfId="6441"/>
    <cellStyle name="20% - Accent5 3 8 3" xfId="4264"/>
    <cellStyle name="20% - Accent5 3 8 4" xfId="3339"/>
    <cellStyle name="20% - Accent5 3 8 5" xfId="3730"/>
    <cellStyle name="20% - Accent5 3 9" xfId="2671"/>
    <cellStyle name="20% - Accent5 3 9 2" xfId="4627"/>
    <cellStyle name="20% - Accent5 3 9 3" xfId="5470"/>
    <cellStyle name="20% - Accent5 3 9 4" xfId="6160"/>
    <cellStyle name="20% - Accent5 30" xfId="22847"/>
    <cellStyle name="20% - Accent5 30 2" xfId="22848"/>
    <cellStyle name="20% - Accent5 30 3" xfId="22849"/>
    <cellStyle name="20% - Accent5 31" xfId="22850"/>
    <cellStyle name="20% - Accent5 31 2" xfId="22851"/>
    <cellStyle name="20% - Accent5 31 3" xfId="22852"/>
    <cellStyle name="20% - Accent5 32" xfId="22853"/>
    <cellStyle name="20% - Accent5 32 2" xfId="22854"/>
    <cellStyle name="20% - Accent5 32 3" xfId="22855"/>
    <cellStyle name="20% - Accent5 33" xfId="22856"/>
    <cellStyle name="20% - Accent5 33 2" xfId="22857"/>
    <cellStyle name="20% - Accent5 33 3" xfId="22858"/>
    <cellStyle name="20% - Accent5 34" xfId="22859"/>
    <cellStyle name="20% - Accent5 34 2" xfId="22860"/>
    <cellStyle name="20% - Accent5 34 3" xfId="22861"/>
    <cellStyle name="20% - Accent5 35" xfId="22862"/>
    <cellStyle name="20% - Accent5 35 2" xfId="22863"/>
    <cellStyle name="20% - Accent5 35 3" xfId="22864"/>
    <cellStyle name="20% - Accent5 36" xfId="22865"/>
    <cellStyle name="20% - Accent5 36 2" xfId="22866"/>
    <cellStyle name="20% - Accent5 36 3" xfId="22867"/>
    <cellStyle name="20% - Accent5 37" xfId="22868"/>
    <cellStyle name="20% - Accent5 37 2" xfId="22869"/>
    <cellStyle name="20% - Accent5 37 3" xfId="22870"/>
    <cellStyle name="20% - Accent5 38" xfId="22871"/>
    <cellStyle name="20% - Accent5 38 2" xfId="22872"/>
    <cellStyle name="20% - Accent5 38 3" xfId="22873"/>
    <cellStyle name="20% - Accent5 39" xfId="22874"/>
    <cellStyle name="20% - Accent5 39 2" xfId="22875"/>
    <cellStyle name="20% - Accent5 39 3" xfId="22876"/>
    <cellStyle name="20% - Accent5 4" xfId="720"/>
    <cellStyle name="20% - Accent5 4 2" xfId="1338"/>
    <cellStyle name="20% - Accent5 4 2 2" xfId="22877"/>
    <cellStyle name="20% - Accent5 4 3" xfId="11813"/>
    <cellStyle name="20% - Accent5 4 3 2" xfId="22878"/>
    <cellStyle name="20% - Accent5 40" xfId="22879"/>
    <cellStyle name="20% - Accent5 40 2" xfId="22880"/>
    <cellStyle name="20% - Accent5 40 3" xfId="22881"/>
    <cellStyle name="20% - Accent5 41" xfId="22882"/>
    <cellStyle name="20% - Accent5 41 2" xfId="22883"/>
    <cellStyle name="20% - Accent5 41 3" xfId="22884"/>
    <cellStyle name="20% - Accent5 42" xfId="22885"/>
    <cellStyle name="20% - Accent5 42 2" xfId="22886"/>
    <cellStyle name="20% - Accent5 42 3" xfId="22887"/>
    <cellStyle name="20% - Accent5 43" xfId="22888"/>
    <cellStyle name="20% - Accent5 43 2" xfId="22889"/>
    <cellStyle name="20% - Accent5 43 3" xfId="22890"/>
    <cellStyle name="20% - Accent5 44" xfId="22891"/>
    <cellStyle name="20% - Accent5 44 2" xfId="22892"/>
    <cellStyle name="20% - Accent5 44 3" xfId="22893"/>
    <cellStyle name="20% - Accent5 45" xfId="22894"/>
    <cellStyle name="20% - Accent5 45 2" xfId="22895"/>
    <cellStyle name="20% - Accent5 45 3" xfId="22896"/>
    <cellStyle name="20% - Accent5 46" xfId="22897"/>
    <cellStyle name="20% - Accent5 46 2" xfId="22898"/>
    <cellStyle name="20% - Accent5 46 3" xfId="22899"/>
    <cellStyle name="20% - Accent5 47" xfId="22900"/>
    <cellStyle name="20% - Accent5 47 2" xfId="22901"/>
    <cellStyle name="20% - Accent5 47 3" xfId="22902"/>
    <cellStyle name="20% - Accent5 48" xfId="22903"/>
    <cellStyle name="20% - Accent5 48 2" xfId="22904"/>
    <cellStyle name="20% - Accent5 48 3" xfId="22905"/>
    <cellStyle name="20% - Accent5 49" xfId="22906"/>
    <cellStyle name="20% - Accent5 49 2" xfId="22907"/>
    <cellStyle name="20% - Accent5 49 3" xfId="22908"/>
    <cellStyle name="20% - Accent5 5" xfId="6934"/>
    <cellStyle name="20% - Accent5 5 2" xfId="22910"/>
    <cellStyle name="20% - Accent5 5 3" xfId="22911"/>
    <cellStyle name="20% - Accent5 5 4" xfId="22909"/>
    <cellStyle name="20% - Accent5 50" xfId="22912"/>
    <cellStyle name="20% - Accent5 50 2" xfId="22913"/>
    <cellStyle name="20% - Accent5 50 3" xfId="22914"/>
    <cellStyle name="20% - Accent5 51" xfId="22915"/>
    <cellStyle name="20% - Accent5 51 2" xfId="22916"/>
    <cellStyle name="20% - Accent5 51 3" xfId="22917"/>
    <cellStyle name="20% - Accent5 52" xfId="22918"/>
    <cellStyle name="20% - Accent5 52 2" xfId="22919"/>
    <cellStyle name="20% - Accent5 52 3" xfId="22920"/>
    <cellStyle name="20% - Accent5 53" xfId="22921"/>
    <cellStyle name="20% - Accent5 53 2" xfId="22922"/>
    <cellStyle name="20% - Accent5 53 3" xfId="22923"/>
    <cellStyle name="20% - Accent5 54" xfId="22924"/>
    <cellStyle name="20% - Accent5 54 2" xfId="22925"/>
    <cellStyle name="20% - Accent5 54 3" xfId="22926"/>
    <cellStyle name="20% - Accent5 55" xfId="22927"/>
    <cellStyle name="20% - Accent5 55 2" xfId="22928"/>
    <cellStyle name="20% - Accent5 55 3" xfId="22929"/>
    <cellStyle name="20% - Accent5 56" xfId="22930"/>
    <cellStyle name="20% - Accent5 56 2" xfId="22931"/>
    <cellStyle name="20% - Accent5 56 3" xfId="22932"/>
    <cellStyle name="20% - Accent5 57" xfId="22933"/>
    <cellStyle name="20% - Accent5 57 2" xfId="22934"/>
    <cellStyle name="20% - Accent5 57 3" xfId="22935"/>
    <cellStyle name="20% - Accent5 58" xfId="22936"/>
    <cellStyle name="20% - Accent5 58 2" xfId="22937"/>
    <cellStyle name="20% - Accent5 58 3" xfId="22938"/>
    <cellStyle name="20% - Accent5 59" xfId="22939"/>
    <cellStyle name="20% - Accent5 59 2" xfId="22940"/>
    <cellStyle name="20% - Accent5 59 3" xfId="22941"/>
    <cellStyle name="20% - Accent5 6" xfId="7246"/>
    <cellStyle name="20% - Accent5 6 2" xfId="22943"/>
    <cellStyle name="20% - Accent5 6 3" xfId="22944"/>
    <cellStyle name="20% - Accent5 6 4" xfId="22942"/>
    <cellStyle name="20% - Accent5 60" xfId="22945"/>
    <cellStyle name="20% - Accent5 60 2" xfId="22946"/>
    <cellStyle name="20% - Accent5 60 3" xfId="22947"/>
    <cellStyle name="20% - Accent5 61" xfId="22948"/>
    <cellStyle name="20% - Accent5 61 2" xfId="22949"/>
    <cellStyle name="20% - Accent5 61 3" xfId="22950"/>
    <cellStyle name="20% - Accent5 62" xfId="22951"/>
    <cellStyle name="20% - Accent5 62 2" xfId="22952"/>
    <cellStyle name="20% - Accent5 62 3" xfId="22953"/>
    <cellStyle name="20% - Accent5 63" xfId="22954"/>
    <cellStyle name="20% - Accent5 63 2" xfId="22955"/>
    <cellStyle name="20% - Accent5 63 3" xfId="22956"/>
    <cellStyle name="20% - Accent5 64" xfId="22957"/>
    <cellStyle name="20% - Accent5 64 2" xfId="22958"/>
    <cellStyle name="20% - Accent5 64 3" xfId="22959"/>
    <cellStyle name="20% - Accent5 65" xfId="22960"/>
    <cellStyle name="20% - Accent5 65 2" xfId="22961"/>
    <cellStyle name="20% - Accent5 65 3" xfId="22962"/>
    <cellStyle name="20% - Accent5 66" xfId="22963"/>
    <cellStyle name="20% - Accent5 66 2" xfId="22964"/>
    <cellStyle name="20% - Accent5 66 3" xfId="22965"/>
    <cellStyle name="20% - Accent5 67" xfId="22966"/>
    <cellStyle name="20% - Accent5 67 2" xfId="22967"/>
    <cellStyle name="20% - Accent5 67 3" xfId="22968"/>
    <cellStyle name="20% - Accent5 68" xfId="22969"/>
    <cellStyle name="20% - Accent5 68 2" xfId="22970"/>
    <cellStyle name="20% - Accent5 68 3" xfId="22971"/>
    <cellStyle name="20% - Accent5 69" xfId="22972"/>
    <cellStyle name="20% - Accent5 69 2" xfId="22973"/>
    <cellStyle name="20% - Accent5 69 3" xfId="22974"/>
    <cellStyle name="20% - Accent5 7" xfId="7551"/>
    <cellStyle name="20% - Accent5 7 2" xfId="22976"/>
    <cellStyle name="20% - Accent5 7 3" xfId="22977"/>
    <cellStyle name="20% - Accent5 7 4" xfId="22975"/>
    <cellStyle name="20% - Accent5 70" xfId="22978"/>
    <cellStyle name="20% - Accent5 70 2" xfId="22979"/>
    <cellStyle name="20% - Accent5 70 3" xfId="22980"/>
    <cellStyle name="20% - Accent5 71" xfId="22981"/>
    <cellStyle name="20% - Accent5 71 2" xfId="22982"/>
    <cellStyle name="20% - Accent5 71 3" xfId="22983"/>
    <cellStyle name="20% - Accent5 72" xfId="22984"/>
    <cellStyle name="20% - Accent5 72 2" xfId="22985"/>
    <cellStyle name="20% - Accent5 72 3" xfId="22986"/>
    <cellStyle name="20% - Accent5 73" xfId="22987"/>
    <cellStyle name="20% - Accent5 73 2" xfId="22988"/>
    <cellStyle name="20% - Accent5 73 3" xfId="22989"/>
    <cellStyle name="20% - Accent5 74" xfId="22990"/>
    <cellStyle name="20% - Accent5 74 2" xfId="22991"/>
    <cellStyle name="20% - Accent5 74 3" xfId="22992"/>
    <cellStyle name="20% - Accent5 75" xfId="22993"/>
    <cellStyle name="20% - Accent5 75 2" xfId="22994"/>
    <cellStyle name="20% - Accent5 75 3" xfId="22995"/>
    <cellStyle name="20% - Accent5 76" xfId="22996"/>
    <cellStyle name="20% - Accent5 76 2" xfId="22997"/>
    <cellStyle name="20% - Accent5 76 3" xfId="22998"/>
    <cellStyle name="20% - Accent5 77" xfId="22999"/>
    <cellStyle name="20% - Accent5 77 2" xfId="23000"/>
    <cellStyle name="20% - Accent5 77 3" xfId="23001"/>
    <cellStyle name="20% - Accent5 78" xfId="23002"/>
    <cellStyle name="20% - Accent5 78 2" xfId="23003"/>
    <cellStyle name="20% - Accent5 78 3" xfId="23004"/>
    <cellStyle name="20% - Accent5 79" xfId="23005"/>
    <cellStyle name="20% - Accent5 79 2" xfId="23006"/>
    <cellStyle name="20% - Accent5 79 3" xfId="23007"/>
    <cellStyle name="20% - Accent5 8" xfId="6831"/>
    <cellStyle name="20% - Accent5 8 2" xfId="23009"/>
    <cellStyle name="20% - Accent5 8 3" xfId="23010"/>
    <cellStyle name="20% - Accent5 8 4" xfId="23008"/>
    <cellStyle name="20% - Accent5 80" xfId="23011"/>
    <cellStyle name="20% - Accent5 80 2" xfId="23012"/>
    <cellStyle name="20% - Accent5 80 3" xfId="23013"/>
    <cellStyle name="20% - Accent5 81" xfId="23014"/>
    <cellStyle name="20% - Accent5 81 2" xfId="23015"/>
    <cellStyle name="20% - Accent5 81 3" xfId="23016"/>
    <cellStyle name="20% - Accent5 82" xfId="23017"/>
    <cellStyle name="20% - Accent5 82 2" xfId="23018"/>
    <cellStyle name="20% - Accent5 82 3" xfId="23019"/>
    <cellStyle name="20% - Accent5 83" xfId="23020"/>
    <cellStyle name="20% - Accent5 83 2" xfId="23021"/>
    <cellStyle name="20% - Accent5 83 3" xfId="23022"/>
    <cellStyle name="20% - Accent5 84" xfId="23023"/>
    <cellStyle name="20% - Accent5 84 2" xfId="23024"/>
    <cellStyle name="20% - Accent5 84 3" xfId="23025"/>
    <cellStyle name="20% - Accent5 85" xfId="23026"/>
    <cellStyle name="20% - Accent5 85 2" xfId="23027"/>
    <cellStyle name="20% - Accent5 85 3" xfId="23028"/>
    <cellStyle name="20% - Accent5 86" xfId="23029"/>
    <cellStyle name="20% - Accent5 86 2" xfId="23030"/>
    <cellStyle name="20% - Accent5 86 3" xfId="23031"/>
    <cellStyle name="20% - Accent5 87" xfId="23032"/>
    <cellStyle name="20% - Accent5 87 2" xfId="23033"/>
    <cellStyle name="20% - Accent5 87 3" xfId="23034"/>
    <cellStyle name="20% - Accent5 88" xfId="23035"/>
    <cellStyle name="20% - Accent5 88 2" xfId="23036"/>
    <cellStyle name="20% - Accent5 88 3" xfId="23037"/>
    <cellStyle name="20% - Accent5 89" xfId="23038"/>
    <cellStyle name="20% - Accent5 89 2" xfId="23039"/>
    <cellStyle name="20% - Accent5 89 3" xfId="23040"/>
    <cellStyle name="20% - Accent5 9" xfId="7542"/>
    <cellStyle name="20% - Accent5 9 2" xfId="23042"/>
    <cellStyle name="20% - Accent5 9 3" xfId="23043"/>
    <cellStyle name="20% - Accent5 9 4" xfId="23041"/>
    <cellStyle name="20% - Accent5 90" xfId="23044"/>
    <cellStyle name="20% - Accent5 90 2" xfId="23045"/>
    <cellStyle name="20% - Accent5 90 3" xfId="23046"/>
    <cellStyle name="20% - Accent5 91" xfId="23047"/>
    <cellStyle name="20% - Accent5 91 2" xfId="23048"/>
    <cellStyle name="20% - Accent5 91 3" xfId="23049"/>
    <cellStyle name="20% - Accent5 92" xfId="23050"/>
    <cellStyle name="20% - Accent5 92 2" xfId="23051"/>
    <cellStyle name="20% - Accent5 92 3" xfId="23052"/>
    <cellStyle name="20% - Accent5 93" xfId="23053"/>
    <cellStyle name="20% - Accent5 93 2" xfId="23054"/>
    <cellStyle name="20% - Accent5 93 3" xfId="23055"/>
    <cellStyle name="20% - Accent5 94" xfId="23056"/>
    <cellStyle name="20% - Accent5 94 2" xfId="23057"/>
    <cellStyle name="20% - Accent5 94 3" xfId="23058"/>
    <cellStyle name="20% - Accent5 95" xfId="23059"/>
    <cellStyle name="20% - Accent5 95 2" xfId="23060"/>
    <cellStyle name="20% - Accent5 95 3" xfId="23061"/>
    <cellStyle name="20% - Accent5 96" xfId="23062"/>
    <cellStyle name="20% - Accent5 96 2" xfId="23063"/>
    <cellStyle name="20% - Accent5 96 3" xfId="23064"/>
    <cellStyle name="20% - Accent5 97" xfId="23065"/>
    <cellStyle name="20% - Accent5 97 2" xfId="23066"/>
    <cellStyle name="20% - Accent5 97 3" xfId="23067"/>
    <cellStyle name="20% - Accent5 98" xfId="23068"/>
    <cellStyle name="20% - Accent5 98 2" xfId="23069"/>
    <cellStyle name="20% - Accent5 98 3" xfId="23070"/>
    <cellStyle name="20% - Accent5 99" xfId="23071"/>
    <cellStyle name="20% - Accent5 99 2" xfId="23072"/>
    <cellStyle name="20% - Accent5 99 3" xfId="23073"/>
    <cellStyle name="20% - Accent6 10" xfId="7438"/>
    <cellStyle name="20% - Accent6 10 2" xfId="23075"/>
    <cellStyle name="20% - Accent6 10 3" xfId="23076"/>
    <cellStyle name="20% - Accent6 10 4" xfId="23074"/>
    <cellStyle name="20% - Accent6 100" xfId="23077"/>
    <cellStyle name="20% - Accent6 100 2" xfId="23078"/>
    <cellStyle name="20% - Accent6 100 3" xfId="23079"/>
    <cellStyle name="20% - Accent6 101" xfId="23080"/>
    <cellStyle name="20% - Accent6 101 2" xfId="23081"/>
    <cellStyle name="20% - Accent6 101 3" xfId="23082"/>
    <cellStyle name="20% - Accent6 102" xfId="23083"/>
    <cellStyle name="20% - Accent6 102 2" xfId="23084"/>
    <cellStyle name="20% - Accent6 102 3" xfId="23085"/>
    <cellStyle name="20% - Accent6 103" xfId="23086"/>
    <cellStyle name="20% - Accent6 103 2" xfId="23087"/>
    <cellStyle name="20% - Accent6 103 3" xfId="23088"/>
    <cellStyle name="20% - Accent6 104" xfId="23089"/>
    <cellStyle name="20% - Accent6 104 2" xfId="23090"/>
    <cellStyle name="20% - Accent6 104 3" xfId="23091"/>
    <cellStyle name="20% - Accent6 105" xfId="23092"/>
    <cellStyle name="20% - Accent6 105 2" xfId="23093"/>
    <cellStyle name="20% - Accent6 105 3" xfId="23094"/>
    <cellStyle name="20% - Accent6 106" xfId="23095"/>
    <cellStyle name="20% - Accent6 106 2" xfId="23096"/>
    <cellStyle name="20% - Accent6 106 3" xfId="23097"/>
    <cellStyle name="20% - Accent6 107" xfId="23098"/>
    <cellStyle name="20% - Accent6 107 2" xfId="23099"/>
    <cellStyle name="20% - Accent6 107 3" xfId="23100"/>
    <cellStyle name="20% - Accent6 108" xfId="23101"/>
    <cellStyle name="20% - Accent6 108 2" xfId="23102"/>
    <cellStyle name="20% - Accent6 108 3" xfId="23103"/>
    <cellStyle name="20% - Accent6 109" xfId="23104"/>
    <cellStyle name="20% - Accent6 109 2" xfId="23105"/>
    <cellStyle name="20% - Accent6 109 3" xfId="23106"/>
    <cellStyle name="20% - Accent6 11" xfId="7667"/>
    <cellStyle name="20% - Accent6 11 2" xfId="23108"/>
    <cellStyle name="20% - Accent6 11 3" xfId="23109"/>
    <cellStyle name="20% - Accent6 11 4" xfId="23107"/>
    <cellStyle name="20% - Accent6 110" xfId="23110"/>
    <cellStyle name="20% - Accent6 110 2" xfId="23111"/>
    <cellStyle name="20% - Accent6 110 3" xfId="23112"/>
    <cellStyle name="20% - Accent6 111" xfId="23113"/>
    <cellStyle name="20% - Accent6 111 2" xfId="23114"/>
    <cellStyle name="20% - Accent6 111 3" xfId="23115"/>
    <cellStyle name="20% - Accent6 112" xfId="23116"/>
    <cellStyle name="20% - Accent6 112 2" xfId="23117"/>
    <cellStyle name="20% - Accent6 112 3" xfId="23118"/>
    <cellStyle name="20% - Accent6 113" xfId="23119"/>
    <cellStyle name="20% - Accent6 113 2" xfId="23120"/>
    <cellStyle name="20% - Accent6 113 3" xfId="23121"/>
    <cellStyle name="20% - Accent6 114" xfId="23122"/>
    <cellStyle name="20% - Accent6 114 2" xfId="23123"/>
    <cellStyle name="20% - Accent6 114 3" xfId="23124"/>
    <cellStyle name="20% - Accent6 115" xfId="23125"/>
    <cellStyle name="20% - Accent6 115 2" xfId="23126"/>
    <cellStyle name="20% - Accent6 115 3" xfId="23127"/>
    <cellStyle name="20% - Accent6 116" xfId="23128"/>
    <cellStyle name="20% - Accent6 116 2" xfId="23129"/>
    <cellStyle name="20% - Accent6 116 3" xfId="23130"/>
    <cellStyle name="20% - Accent6 117" xfId="23131"/>
    <cellStyle name="20% - Accent6 117 2" xfId="23132"/>
    <cellStyle name="20% - Accent6 117 3" xfId="23133"/>
    <cellStyle name="20% - Accent6 118" xfId="23134"/>
    <cellStyle name="20% - Accent6 118 2" xfId="23135"/>
    <cellStyle name="20% - Accent6 118 3" xfId="23136"/>
    <cellStyle name="20% - Accent6 119" xfId="23137"/>
    <cellStyle name="20% - Accent6 119 2" xfId="23138"/>
    <cellStyle name="20% - Accent6 119 3" xfId="23139"/>
    <cellStyle name="20% - Accent6 12" xfId="7373"/>
    <cellStyle name="20% - Accent6 12 2" xfId="23141"/>
    <cellStyle name="20% - Accent6 12 3" xfId="23142"/>
    <cellStyle name="20% - Accent6 12 4" xfId="23140"/>
    <cellStyle name="20% - Accent6 120" xfId="23143"/>
    <cellStyle name="20% - Accent6 120 2" xfId="23144"/>
    <cellStyle name="20% - Accent6 120 3" xfId="23145"/>
    <cellStyle name="20% - Accent6 121" xfId="23146"/>
    <cellStyle name="20% - Accent6 121 2" xfId="23147"/>
    <cellStyle name="20% - Accent6 121 3" xfId="23148"/>
    <cellStyle name="20% - Accent6 122" xfId="23149"/>
    <cellStyle name="20% - Accent6 122 2" xfId="23150"/>
    <cellStyle name="20% - Accent6 122 3" xfId="23151"/>
    <cellStyle name="20% - Accent6 123" xfId="23152"/>
    <cellStyle name="20% - Accent6 123 2" xfId="23153"/>
    <cellStyle name="20% - Accent6 123 3" xfId="23154"/>
    <cellStyle name="20% - Accent6 124" xfId="23155"/>
    <cellStyle name="20% - Accent6 124 2" xfId="23156"/>
    <cellStyle name="20% - Accent6 124 3" xfId="23157"/>
    <cellStyle name="20% - Accent6 125" xfId="23158"/>
    <cellStyle name="20% - Accent6 125 2" xfId="23159"/>
    <cellStyle name="20% - Accent6 125 3" xfId="23160"/>
    <cellStyle name="20% - Accent6 126" xfId="23161"/>
    <cellStyle name="20% - Accent6 126 2" xfId="23162"/>
    <cellStyle name="20% - Accent6 126 3" xfId="23163"/>
    <cellStyle name="20% - Accent6 127" xfId="23164"/>
    <cellStyle name="20% - Accent6 127 2" xfId="23165"/>
    <cellStyle name="20% - Accent6 127 3" xfId="23166"/>
    <cellStyle name="20% - Accent6 128" xfId="23167"/>
    <cellStyle name="20% - Accent6 128 2" xfId="23168"/>
    <cellStyle name="20% - Accent6 128 3" xfId="23169"/>
    <cellStyle name="20% - Accent6 129" xfId="23170"/>
    <cellStyle name="20% - Accent6 129 2" xfId="23171"/>
    <cellStyle name="20% - Accent6 129 3" xfId="23172"/>
    <cellStyle name="20% - Accent6 13" xfId="7590"/>
    <cellStyle name="20% - Accent6 13 2" xfId="23174"/>
    <cellStyle name="20% - Accent6 13 3" xfId="23175"/>
    <cellStyle name="20% - Accent6 13 4" xfId="23173"/>
    <cellStyle name="20% - Accent6 130" xfId="23176"/>
    <cellStyle name="20% - Accent6 130 2" xfId="23177"/>
    <cellStyle name="20% - Accent6 130 3" xfId="23178"/>
    <cellStyle name="20% - Accent6 131" xfId="23179"/>
    <cellStyle name="20% - Accent6 131 2" xfId="23180"/>
    <cellStyle name="20% - Accent6 131 3" xfId="23181"/>
    <cellStyle name="20% - Accent6 132" xfId="23182"/>
    <cellStyle name="20% - Accent6 132 2" xfId="23183"/>
    <cellStyle name="20% - Accent6 132 3" xfId="23184"/>
    <cellStyle name="20% - Accent6 133" xfId="23185"/>
    <cellStyle name="20% - Accent6 133 2" xfId="23186"/>
    <cellStyle name="20% - Accent6 133 3" xfId="23187"/>
    <cellStyle name="20% - Accent6 134" xfId="23188"/>
    <cellStyle name="20% - Accent6 134 2" xfId="23189"/>
    <cellStyle name="20% - Accent6 134 3" xfId="23190"/>
    <cellStyle name="20% - Accent6 135" xfId="23191"/>
    <cellStyle name="20% - Accent6 135 2" xfId="23192"/>
    <cellStyle name="20% - Accent6 135 3" xfId="23193"/>
    <cellStyle name="20% - Accent6 136" xfId="23194"/>
    <cellStyle name="20% - Accent6 136 2" xfId="23195"/>
    <cellStyle name="20% - Accent6 136 3" xfId="23196"/>
    <cellStyle name="20% - Accent6 137" xfId="23197"/>
    <cellStyle name="20% - Accent6 137 2" xfId="23198"/>
    <cellStyle name="20% - Accent6 137 3" xfId="23199"/>
    <cellStyle name="20% - Accent6 138" xfId="23200"/>
    <cellStyle name="20% - Accent6 138 2" xfId="23201"/>
    <cellStyle name="20% - Accent6 138 3" xfId="23202"/>
    <cellStyle name="20% - Accent6 139" xfId="23203"/>
    <cellStyle name="20% - Accent6 139 2" xfId="23204"/>
    <cellStyle name="20% - Accent6 139 3" xfId="23205"/>
    <cellStyle name="20% - Accent6 14" xfId="23206"/>
    <cellStyle name="20% - Accent6 14 2" xfId="23207"/>
    <cellStyle name="20% - Accent6 14 3" xfId="23208"/>
    <cellStyle name="20% - Accent6 140" xfId="23209"/>
    <cellStyle name="20% - Accent6 140 2" xfId="23210"/>
    <cellStyle name="20% - Accent6 140 3" xfId="23211"/>
    <cellStyle name="20% - Accent6 141" xfId="23212"/>
    <cellStyle name="20% - Accent6 141 2" xfId="23213"/>
    <cellStyle name="20% - Accent6 141 3" xfId="23214"/>
    <cellStyle name="20% - Accent6 142" xfId="23215"/>
    <cellStyle name="20% - Accent6 142 2" xfId="23216"/>
    <cellStyle name="20% - Accent6 142 3" xfId="23217"/>
    <cellStyle name="20% - Accent6 143" xfId="23218"/>
    <cellStyle name="20% - Accent6 143 2" xfId="23219"/>
    <cellStyle name="20% - Accent6 143 3" xfId="23220"/>
    <cellStyle name="20% - Accent6 144" xfId="23221"/>
    <cellStyle name="20% - Accent6 144 2" xfId="23222"/>
    <cellStyle name="20% - Accent6 144 3" xfId="23223"/>
    <cellStyle name="20% - Accent6 145" xfId="23224"/>
    <cellStyle name="20% - Accent6 145 2" xfId="23225"/>
    <cellStyle name="20% - Accent6 145 3" xfId="23226"/>
    <cellStyle name="20% - Accent6 146" xfId="23227"/>
    <cellStyle name="20% - Accent6 146 2" xfId="23228"/>
    <cellStyle name="20% - Accent6 146 3" xfId="23229"/>
    <cellStyle name="20% - Accent6 147" xfId="23230"/>
    <cellStyle name="20% - Accent6 147 2" xfId="23231"/>
    <cellStyle name="20% - Accent6 147 3" xfId="23232"/>
    <cellStyle name="20% - Accent6 148" xfId="23233"/>
    <cellStyle name="20% - Accent6 148 2" xfId="23234"/>
    <cellStyle name="20% - Accent6 148 3" xfId="23235"/>
    <cellStyle name="20% - Accent6 149" xfId="23236"/>
    <cellStyle name="20% - Accent6 149 2" xfId="23237"/>
    <cellStyle name="20% - Accent6 149 3" xfId="23238"/>
    <cellStyle name="20% - Accent6 15" xfId="23239"/>
    <cellStyle name="20% - Accent6 15 2" xfId="23240"/>
    <cellStyle name="20% - Accent6 15 3" xfId="23241"/>
    <cellStyle name="20% - Accent6 150" xfId="23242"/>
    <cellStyle name="20% - Accent6 150 2" xfId="23243"/>
    <cellStyle name="20% - Accent6 150 3" xfId="23244"/>
    <cellStyle name="20% - Accent6 151" xfId="23245"/>
    <cellStyle name="20% - Accent6 151 2" xfId="23246"/>
    <cellStyle name="20% - Accent6 151 3" xfId="23247"/>
    <cellStyle name="20% - Accent6 152" xfId="23248"/>
    <cellStyle name="20% - Accent6 152 2" xfId="23249"/>
    <cellStyle name="20% - Accent6 152 3" xfId="23250"/>
    <cellStyle name="20% - Accent6 153" xfId="23251"/>
    <cellStyle name="20% - Accent6 153 2" xfId="23252"/>
    <cellStyle name="20% - Accent6 153 3" xfId="23253"/>
    <cellStyle name="20% - Accent6 154" xfId="23254"/>
    <cellStyle name="20% - Accent6 154 2" xfId="23255"/>
    <cellStyle name="20% - Accent6 154 3" xfId="23256"/>
    <cellStyle name="20% - Accent6 155" xfId="23257"/>
    <cellStyle name="20% - Accent6 155 2" xfId="23258"/>
    <cellStyle name="20% - Accent6 155 3" xfId="23259"/>
    <cellStyle name="20% - Accent6 156" xfId="23260"/>
    <cellStyle name="20% - Accent6 156 2" xfId="23261"/>
    <cellStyle name="20% - Accent6 156 3" xfId="23262"/>
    <cellStyle name="20% - Accent6 157" xfId="23263"/>
    <cellStyle name="20% - Accent6 157 2" xfId="23264"/>
    <cellStyle name="20% - Accent6 157 3" xfId="23265"/>
    <cellStyle name="20% - Accent6 158" xfId="23266"/>
    <cellStyle name="20% - Accent6 158 2" xfId="23267"/>
    <cellStyle name="20% - Accent6 158 3" xfId="23268"/>
    <cellStyle name="20% - Accent6 159" xfId="23269"/>
    <cellStyle name="20% - Accent6 159 2" xfId="23270"/>
    <cellStyle name="20% - Accent6 159 3" xfId="23271"/>
    <cellStyle name="20% - Accent6 16" xfId="23272"/>
    <cellStyle name="20% - Accent6 16 2" xfId="23273"/>
    <cellStyle name="20% - Accent6 16 3" xfId="23274"/>
    <cellStyle name="20% - Accent6 160" xfId="23275"/>
    <cellStyle name="20% - Accent6 160 2" xfId="23276"/>
    <cellStyle name="20% - Accent6 160 3" xfId="23277"/>
    <cellStyle name="20% - Accent6 161" xfId="23278"/>
    <cellStyle name="20% - Accent6 161 2" xfId="23279"/>
    <cellStyle name="20% - Accent6 161 3" xfId="23280"/>
    <cellStyle name="20% - Accent6 162" xfId="23281"/>
    <cellStyle name="20% - Accent6 162 2" xfId="23282"/>
    <cellStyle name="20% - Accent6 162 3" xfId="23283"/>
    <cellStyle name="20% - Accent6 163" xfId="23284"/>
    <cellStyle name="20% - Accent6 163 2" xfId="23285"/>
    <cellStyle name="20% - Accent6 163 3" xfId="23286"/>
    <cellStyle name="20% - Accent6 164" xfId="23287"/>
    <cellStyle name="20% - Accent6 164 2" xfId="23288"/>
    <cellStyle name="20% - Accent6 164 3" xfId="23289"/>
    <cellStyle name="20% - Accent6 165" xfId="23290"/>
    <cellStyle name="20% - Accent6 165 2" xfId="23291"/>
    <cellStyle name="20% - Accent6 165 3" xfId="23292"/>
    <cellStyle name="20% - Accent6 166" xfId="23293"/>
    <cellStyle name="20% - Accent6 166 2" xfId="23294"/>
    <cellStyle name="20% - Accent6 166 3" xfId="23295"/>
    <cellStyle name="20% - Accent6 167" xfId="23296"/>
    <cellStyle name="20% - Accent6 167 2" xfId="23297"/>
    <cellStyle name="20% - Accent6 167 3" xfId="23298"/>
    <cellStyle name="20% - Accent6 168" xfId="23299"/>
    <cellStyle name="20% - Accent6 168 2" xfId="23300"/>
    <cellStyle name="20% - Accent6 168 3" xfId="23301"/>
    <cellStyle name="20% - Accent6 169" xfId="23302"/>
    <cellStyle name="20% - Accent6 169 2" xfId="23303"/>
    <cellStyle name="20% - Accent6 169 3" xfId="23304"/>
    <cellStyle name="20% - Accent6 17" xfId="23305"/>
    <cellStyle name="20% - Accent6 17 2" xfId="23306"/>
    <cellStyle name="20% - Accent6 17 3" xfId="23307"/>
    <cellStyle name="20% - Accent6 170" xfId="23308"/>
    <cellStyle name="20% - Accent6 170 2" xfId="23309"/>
    <cellStyle name="20% - Accent6 170 3" xfId="23310"/>
    <cellStyle name="20% - Accent6 171" xfId="23311"/>
    <cellStyle name="20% - Accent6 171 2" xfId="23312"/>
    <cellStyle name="20% - Accent6 171 3" xfId="23313"/>
    <cellStyle name="20% - Accent6 172" xfId="23314"/>
    <cellStyle name="20% - Accent6 172 2" xfId="23315"/>
    <cellStyle name="20% - Accent6 172 3" xfId="23316"/>
    <cellStyle name="20% - Accent6 173" xfId="23317"/>
    <cellStyle name="20% - Accent6 173 2" xfId="23318"/>
    <cellStyle name="20% - Accent6 173 3" xfId="23319"/>
    <cellStyle name="20% - Accent6 174" xfId="23320"/>
    <cellStyle name="20% - Accent6 174 2" xfId="23321"/>
    <cellStyle name="20% - Accent6 174 3" xfId="23322"/>
    <cellStyle name="20% - Accent6 175" xfId="23323"/>
    <cellStyle name="20% - Accent6 175 2" xfId="23324"/>
    <cellStyle name="20% - Accent6 175 3" xfId="23325"/>
    <cellStyle name="20% - Accent6 176" xfId="23326"/>
    <cellStyle name="20% - Accent6 176 2" xfId="23327"/>
    <cellStyle name="20% - Accent6 176 3" xfId="23328"/>
    <cellStyle name="20% - Accent6 177" xfId="23329"/>
    <cellStyle name="20% - Accent6 177 2" xfId="23330"/>
    <cellStyle name="20% - Accent6 177 3" xfId="23331"/>
    <cellStyle name="20% - Accent6 178" xfId="23332"/>
    <cellStyle name="20% - Accent6 178 2" xfId="23333"/>
    <cellStyle name="20% - Accent6 178 3" xfId="23334"/>
    <cellStyle name="20% - Accent6 179" xfId="23335"/>
    <cellStyle name="20% - Accent6 179 2" xfId="23336"/>
    <cellStyle name="20% - Accent6 179 3" xfId="23337"/>
    <cellStyle name="20% - Accent6 18" xfId="23338"/>
    <cellStyle name="20% - Accent6 18 2" xfId="23339"/>
    <cellStyle name="20% - Accent6 18 3" xfId="23340"/>
    <cellStyle name="20% - Accent6 180" xfId="23341"/>
    <cellStyle name="20% - Accent6 180 2" xfId="23342"/>
    <cellStyle name="20% - Accent6 180 3" xfId="23343"/>
    <cellStyle name="20% - Accent6 181" xfId="23344"/>
    <cellStyle name="20% - Accent6 181 2" xfId="23345"/>
    <cellStyle name="20% - Accent6 181 3" xfId="23346"/>
    <cellStyle name="20% - Accent6 182" xfId="23347"/>
    <cellStyle name="20% - Accent6 182 2" xfId="23348"/>
    <cellStyle name="20% - Accent6 182 3" xfId="23349"/>
    <cellStyle name="20% - Accent6 183" xfId="23350"/>
    <cellStyle name="20% - Accent6 183 2" xfId="23351"/>
    <cellStyle name="20% - Accent6 183 3" xfId="23352"/>
    <cellStyle name="20% - Accent6 184" xfId="23353"/>
    <cellStyle name="20% - Accent6 184 2" xfId="23354"/>
    <cellStyle name="20% - Accent6 184 3" xfId="23355"/>
    <cellStyle name="20% - Accent6 185" xfId="23356"/>
    <cellStyle name="20% - Accent6 185 2" xfId="23357"/>
    <cellStyle name="20% - Accent6 185 3" xfId="23358"/>
    <cellStyle name="20% - Accent6 186" xfId="23359"/>
    <cellStyle name="20% - Accent6 186 2" xfId="23360"/>
    <cellStyle name="20% - Accent6 186 3" xfId="23361"/>
    <cellStyle name="20% - Accent6 187" xfId="23362"/>
    <cellStyle name="20% - Accent6 187 2" xfId="23363"/>
    <cellStyle name="20% - Accent6 187 3" xfId="23364"/>
    <cellStyle name="20% - Accent6 188" xfId="23365"/>
    <cellStyle name="20% - Accent6 188 2" xfId="23366"/>
    <cellStyle name="20% - Accent6 188 3" xfId="23367"/>
    <cellStyle name="20% - Accent6 189" xfId="23368"/>
    <cellStyle name="20% - Accent6 189 2" xfId="23369"/>
    <cellStyle name="20% - Accent6 189 3" xfId="23370"/>
    <cellStyle name="20% - Accent6 19" xfId="23371"/>
    <cellStyle name="20% - Accent6 19 2" xfId="23372"/>
    <cellStyle name="20% - Accent6 19 3" xfId="23373"/>
    <cellStyle name="20% - Accent6 190" xfId="23374"/>
    <cellStyle name="20% - Accent6 190 2" xfId="23375"/>
    <cellStyle name="20% - Accent6 190 3" xfId="23376"/>
    <cellStyle name="20% - Accent6 191" xfId="23377"/>
    <cellStyle name="20% - Accent6 191 2" xfId="23378"/>
    <cellStyle name="20% - Accent6 191 3" xfId="23379"/>
    <cellStyle name="20% - Accent6 192" xfId="23380"/>
    <cellStyle name="20% - Accent6 192 2" xfId="23381"/>
    <cellStyle name="20% - Accent6 192 3" xfId="23382"/>
    <cellStyle name="20% - Accent6 193" xfId="23383"/>
    <cellStyle name="20% - Accent6 193 2" xfId="23384"/>
    <cellStyle name="20% - Accent6 194" xfId="23385"/>
    <cellStyle name="20% - Accent6 194 2" xfId="23386"/>
    <cellStyle name="20% - Accent6 195" xfId="23387"/>
    <cellStyle name="20% - Accent6 195 2" xfId="23388"/>
    <cellStyle name="20% - Accent6 196" xfId="23389"/>
    <cellStyle name="20% - Accent6 196 2" xfId="23390"/>
    <cellStyle name="20% - Accent6 197" xfId="23391"/>
    <cellStyle name="20% - Accent6 197 2" xfId="23392"/>
    <cellStyle name="20% - Accent6 198" xfId="23393"/>
    <cellStyle name="20% - Accent6 198 2" xfId="23394"/>
    <cellStyle name="20% - Accent6 199" xfId="23395"/>
    <cellStyle name="20% - Accent6 199 2" xfId="23396"/>
    <cellStyle name="20% - Accent6 2" xfId="170"/>
    <cellStyle name="20% - Accent6 2 10" xfId="3315"/>
    <cellStyle name="20% - Accent6 2 11" xfId="3496"/>
    <cellStyle name="20% - Accent6 2 12" xfId="3698"/>
    <cellStyle name="20% - Accent6 2 13" xfId="1043"/>
    <cellStyle name="20% - Accent6 2 14" xfId="6895"/>
    <cellStyle name="20% - Accent6 2 15" xfId="7055"/>
    <cellStyle name="20% - Accent6 2 16" xfId="7289"/>
    <cellStyle name="20% - Accent6 2 17" xfId="6979"/>
    <cellStyle name="20% - Accent6 2 18" xfId="7649"/>
    <cellStyle name="20% - Accent6 2 19" xfId="7522"/>
    <cellStyle name="20% - Accent6 2 2" xfId="742"/>
    <cellStyle name="20% - Accent6 2 2 10" xfId="23397"/>
    <cellStyle name="20% - Accent6 2 2 2" xfId="2093"/>
    <cellStyle name="20% - Accent6 2 2 2 2" xfId="3044"/>
    <cellStyle name="20% - Accent6 2 2 2 2 2" xfId="4934"/>
    <cellStyle name="20% - Accent6 2 2 2 2 3" xfId="5733"/>
    <cellStyle name="20% - Accent6 2 2 2 2 4" xfId="6363"/>
    <cellStyle name="20% - Accent6 2 2 2 3" xfId="4182"/>
    <cellStyle name="20% - Accent6 2 2 2 4" xfId="3382"/>
    <cellStyle name="20% - Accent6 2 2 2 5" xfId="4818"/>
    <cellStyle name="20% - Accent6 2 2 3" xfId="2057"/>
    <cellStyle name="20% - Accent6 2 2 3 2" xfId="3025"/>
    <cellStyle name="20% - Accent6 2 2 3 2 2" xfId="4915"/>
    <cellStyle name="20% - Accent6 2 2 3 2 3" xfId="5714"/>
    <cellStyle name="20% - Accent6 2 2 3 2 4" xfId="6344"/>
    <cellStyle name="20% - Accent6 2 2 3 3" xfId="4154"/>
    <cellStyle name="20% - Accent6 2 2 3 4" xfId="4835"/>
    <cellStyle name="20% - Accent6 2 2 3 5" xfId="5654"/>
    <cellStyle name="20% - Accent6 2 2 4" xfId="2716"/>
    <cellStyle name="20% - Accent6 2 2 4 2" xfId="4662"/>
    <cellStyle name="20% - Accent6 2 2 4 3" xfId="5504"/>
    <cellStyle name="20% - Accent6 2 2 4 4" xfId="6187"/>
    <cellStyle name="20% - Accent6 2 2 5" xfId="3510"/>
    <cellStyle name="20% - Accent6 2 2 6" xfId="3672"/>
    <cellStyle name="20% - Accent6 2 2 7" xfId="3634"/>
    <cellStyle name="20% - Accent6 2 2 8" xfId="1175"/>
    <cellStyle name="20% - Accent6 2 2 9" xfId="11867"/>
    <cellStyle name="20% - Accent6 2 20" xfId="6924"/>
    <cellStyle name="20% - Accent6 2 21" xfId="6921"/>
    <cellStyle name="20% - Accent6 2 22" xfId="7076"/>
    <cellStyle name="20% - Accent6 2 23" xfId="9948"/>
    <cellStyle name="20% - Accent6 2 3" xfId="1114"/>
    <cellStyle name="20% - Accent6 2 3 2" xfId="2126"/>
    <cellStyle name="20% - Accent6 2 3 2 2" xfId="3078"/>
    <cellStyle name="20% - Accent6 2 3 2 2 2" xfId="4968"/>
    <cellStyle name="20% - Accent6 2 3 2 2 3" xfId="5767"/>
    <cellStyle name="20% - Accent6 2 3 2 2 4" xfId="6397"/>
    <cellStyle name="20% - Accent6 2 3 2 3" xfId="4216"/>
    <cellStyle name="20% - Accent6 2 3 2 4" xfId="3379"/>
    <cellStyle name="20% - Accent6 2 3 2 5" xfId="4847"/>
    <cellStyle name="20% - Accent6 2 3 3" xfId="2152"/>
    <cellStyle name="20% - Accent6 2 3 3 2" xfId="3101"/>
    <cellStyle name="20% - Accent6 2 3 3 2 2" xfId="4991"/>
    <cellStyle name="20% - Accent6 2 3 3 2 3" xfId="5790"/>
    <cellStyle name="20% - Accent6 2 3 3 2 4" xfId="6420"/>
    <cellStyle name="20% - Accent6 2 3 3 3" xfId="4241"/>
    <cellStyle name="20% - Accent6 2 3 3 4" xfId="3362"/>
    <cellStyle name="20% - Accent6 2 3 3 5" xfId="3611"/>
    <cellStyle name="20% - Accent6 2 3 4" xfId="2746"/>
    <cellStyle name="20% - Accent6 2 3 4 2" xfId="4693"/>
    <cellStyle name="20% - Accent6 2 3 4 3" xfId="5535"/>
    <cellStyle name="20% - Accent6 2 3 4 4" xfId="6218"/>
    <cellStyle name="20% - Accent6 2 3 5" xfId="3549"/>
    <cellStyle name="20% - Accent6 2 3 6" xfId="3454"/>
    <cellStyle name="20% - Accent6 2 3 7" xfId="3630"/>
    <cellStyle name="20% - Accent6 2 3 8" xfId="23398"/>
    <cellStyle name="20% - Accent6 2 4" xfId="1735"/>
    <cellStyle name="20% - Accent6 2 4 2" xfId="2201"/>
    <cellStyle name="20% - Accent6 2 4 2 2" xfId="3145"/>
    <cellStyle name="20% - Accent6 2 4 2 2 2" xfId="5035"/>
    <cellStyle name="20% - Accent6 2 4 2 2 3" xfId="5834"/>
    <cellStyle name="20% - Accent6 2 4 2 2 4" xfId="6464"/>
    <cellStyle name="20% - Accent6 2 4 2 3" xfId="4287"/>
    <cellStyle name="20% - Accent6 2 4 2 4" xfId="5197"/>
    <cellStyle name="20% - Accent6 2 4 2 5" xfId="5996"/>
    <cellStyle name="20% - Accent6 2 4 3" xfId="2440"/>
    <cellStyle name="20% - Accent6 2 4 3 2" xfId="3232"/>
    <cellStyle name="20% - Accent6 2 4 3 2 2" xfId="5122"/>
    <cellStyle name="20% - Accent6 2 4 3 2 3" xfId="5921"/>
    <cellStyle name="20% - Accent6 2 4 3 2 4" xfId="6551"/>
    <cellStyle name="20% - Accent6 2 4 3 3" xfId="4463"/>
    <cellStyle name="20% - Accent6 2 4 3 4" xfId="5341"/>
    <cellStyle name="20% - Accent6 2 4 3 5" xfId="6083"/>
    <cellStyle name="20% - Accent6 2 4 4" xfId="2767"/>
    <cellStyle name="20% - Accent6 2 4 4 2" xfId="4714"/>
    <cellStyle name="20% - Accent6 2 4 4 3" xfId="5556"/>
    <cellStyle name="20% - Accent6 2 4 4 4" xfId="6239"/>
    <cellStyle name="20% - Accent6 2 4 5" xfId="3858"/>
    <cellStyle name="20% - Accent6 2 4 6" xfId="3642"/>
    <cellStyle name="20% - Accent6 2 4 7" xfId="3760"/>
    <cellStyle name="20% - Accent6 2 5" xfId="1884"/>
    <cellStyle name="20% - Accent6 2 5 2" xfId="2308"/>
    <cellStyle name="20% - Accent6 2 5 2 2" xfId="3202"/>
    <cellStyle name="20% - Accent6 2 5 2 2 2" xfId="5092"/>
    <cellStyle name="20% - Accent6 2 5 2 2 3" xfId="5891"/>
    <cellStyle name="20% - Accent6 2 5 2 2 4" xfId="6521"/>
    <cellStyle name="20% - Accent6 2 5 2 3" xfId="4376"/>
    <cellStyle name="20% - Accent6 2 5 2 4" xfId="5274"/>
    <cellStyle name="20% - Accent6 2 5 2 5" xfId="6053"/>
    <cellStyle name="20% - Accent6 2 5 3" xfId="2541"/>
    <cellStyle name="20% - Accent6 2 5 3 2" xfId="3283"/>
    <cellStyle name="20% - Accent6 2 5 3 2 2" xfId="5173"/>
    <cellStyle name="20% - Accent6 2 5 3 2 3" xfId="5972"/>
    <cellStyle name="20% - Accent6 2 5 3 2 4" xfId="6602"/>
    <cellStyle name="20% - Accent6 2 5 3 3" xfId="4539"/>
    <cellStyle name="20% - Accent6 2 5 3 4" xfId="5408"/>
    <cellStyle name="20% - Accent6 2 5 3 5" xfId="6134"/>
    <cellStyle name="20% - Accent6 2 5 4" xfId="2868"/>
    <cellStyle name="20% - Accent6 2 5 4 2" xfId="4795"/>
    <cellStyle name="20% - Accent6 2 5 4 3" xfId="5626"/>
    <cellStyle name="20% - Accent6 2 5 4 4" xfId="6290"/>
    <cellStyle name="20% - Accent6 2 5 5" xfId="3988"/>
    <cellStyle name="20% - Accent6 2 5 6" xfId="4746"/>
    <cellStyle name="20% - Accent6 2 5 7" xfId="5588"/>
    <cellStyle name="20% - Accent6 2 6" xfId="1753"/>
    <cellStyle name="20% - Accent6 2 6 2" xfId="2218"/>
    <cellStyle name="20% - Accent6 2 6 2 2" xfId="3162"/>
    <cellStyle name="20% - Accent6 2 6 2 2 2" xfId="5052"/>
    <cellStyle name="20% - Accent6 2 6 2 2 3" xfId="5851"/>
    <cellStyle name="20% - Accent6 2 6 2 2 4" xfId="6481"/>
    <cellStyle name="20% - Accent6 2 6 2 3" xfId="4304"/>
    <cellStyle name="20% - Accent6 2 6 2 4" xfId="5214"/>
    <cellStyle name="20% - Accent6 2 6 2 5" xfId="6013"/>
    <cellStyle name="20% - Accent6 2 6 3" xfId="2456"/>
    <cellStyle name="20% - Accent6 2 6 3 2" xfId="3248"/>
    <cellStyle name="20% - Accent6 2 6 3 2 2" xfId="5138"/>
    <cellStyle name="20% - Accent6 2 6 3 2 3" xfId="5937"/>
    <cellStyle name="20% - Accent6 2 6 3 2 4" xfId="6567"/>
    <cellStyle name="20% - Accent6 2 6 3 3" xfId="4479"/>
    <cellStyle name="20% - Accent6 2 6 3 4" xfId="5357"/>
    <cellStyle name="20% - Accent6 2 6 3 5" xfId="6099"/>
    <cellStyle name="20% - Accent6 2 6 4" xfId="2783"/>
    <cellStyle name="20% - Accent6 2 6 4 2" xfId="4730"/>
    <cellStyle name="20% - Accent6 2 6 4 3" xfId="5572"/>
    <cellStyle name="20% - Accent6 2 6 4 4" xfId="6255"/>
    <cellStyle name="20% - Accent6 2 6 5" xfId="3876"/>
    <cellStyle name="20% - Accent6 2 6 6" xfId="4869"/>
    <cellStyle name="20% - Accent6 2 6 7" xfId="5673"/>
    <cellStyle name="20% - Accent6 2 7" xfId="2020"/>
    <cellStyle name="20% - Accent6 2 7 2" xfId="2999"/>
    <cellStyle name="20% - Accent6 2 7 2 2" xfId="4889"/>
    <cellStyle name="20% - Accent6 2 7 2 3" xfId="5688"/>
    <cellStyle name="20% - Accent6 2 7 2 4" xfId="6318"/>
    <cellStyle name="20% - Accent6 2 7 3" xfId="4124"/>
    <cellStyle name="20% - Accent6 2 7 4" xfId="4405"/>
    <cellStyle name="20% - Accent6 2 7 5" xfId="5299"/>
    <cellStyle name="20% - Accent6 2 8" xfId="2175"/>
    <cellStyle name="20% - Accent6 2 8 2" xfId="3121"/>
    <cellStyle name="20% - Accent6 2 8 2 2" xfId="5011"/>
    <cellStyle name="20% - Accent6 2 8 2 3" xfId="5810"/>
    <cellStyle name="20% - Accent6 2 8 2 4" xfId="6440"/>
    <cellStyle name="20% - Accent6 2 8 3" xfId="4263"/>
    <cellStyle name="20% - Accent6 2 8 4" xfId="3340"/>
    <cellStyle name="20% - Accent6 2 8 5" xfId="3724"/>
    <cellStyle name="20% - Accent6 2 9" xfId="2672"/>
    <cellStyle name="20% - Accent6 2 9 2" xfId="4628"/>
    <cellStyle name="20% - Accent6 2 9 3" xfId="5471"/>
    <cellStyle name="20% - Accent6 2 9 4" xfId="6161"/>
    <cellStyle name="20% - Accent6 20" xfId="23399"/>
    <cellStyle name="20% - Accent6 20 2" xfId="23400"/>
    <cellStyle name="20% - Accent6 20 3" xfId="23401"/>
    <cellStyle name="20% - Accent6 200" xfId="23402"/>
    <cellStyle name="20% - Accent6 200 2" xfId="23403"/>
    <cellStyle name="20% - Accent6 201" xfId="23404"/>
    <cellStyle name="20% - Accent6 201 2" xfId="23405"/>
    <cellStyle name="20% - Accent6 202" xfId="23406"/>
    <cellStyle name="20% - Accent6 202 2" xfId="23407"/>
    <cellStyle name="20% - Accent6 203" xfId="23408"/>
    <cellStyle name="20% - Accent6 203 2" xfId="23409"/>
    <cellStyle name="20% - Accent6 204" xfId="23410"/>
    <cellStyle name="20% - Accent6 204 2" xfId="23411"/>
    <cellStyle name="20% - Accent6 205" xfId="23412"/>
    <cellStyle name="20% - Accent6 205 2" xfId="23413"/>
    <cellStyle name="20% - Accent6 206" xfId="23414"/>
    <cellStyle name="20% - Accent6 206 2" xfId="23415"/>
    <cellStyle name="20% - Accent6 207" xfId="23416"/>
    <cellStyle name="20% - Accent6 207 2" xfId="23417"/>
    <cellStyle name="20% - Accent6 208" xfId="23418"/>
    <cellStyle name="20% - Accent6 208 2" xfId="23419"/>
    <cellStyle name="20% - Accent6 209" xfId="23420"/>
    <cellStyle name="20% - Accent6 209 2" xfId="23421"/>
    <cellStyle name="20% - Accent6 21" xfId="23422"/>
    <cellStyle name="20% - Accent6 21 2" xfId="23423"/>
    <cellStyle name="20% - Accent6 21 3" xfId="23424"/>
    <cellStyle name="20% - Accent6 210" xfId="23425"/>
    <cellStyle name="20% - Accent6 210 2" xfId="23426"/>
    <cellStyle name="20% - Accent6 211" xfId="23427"/>
    <cellStyle name="20% - Accent6 211 2" xfId="23428"/>
    <cellStyle name="20% - Accent6 212" xfId="23429"/>
    <cellStyle name="20% - Accent6 212 2" xfId="23430"/>
    <cellStyle name="20% - Accent6 213" xfId="23431"/>
    <cellStyle name="20% - Accent6 213 2" xfId="23432"/>
    <cellStyle name="20% - Accent6 214" xfId="23433"/>
    <cellStyle name="20% - Accent6 214 2" xfId="23434"/>
    <cellStyle name="20% - Accent6 215" xfId="23435"/>
    <cellStyle name="20% - Accent6 215 2" xfId="23436"/>
    <cellStyle name="20% - Accent6 216" xfId="23437"/>
    <cellStyle name="20% - Accent6 216 2" xfId="23438"/>
    <cellStyle name="20% - Accent6 217" xfId="23439"/>
    <cellStyle name="20% - Accent6 217 2" xfId="23440"/>
    <cellStyle name="20% - Accent6 218" xfId="23441"/>
    <cellStyle name="20% - Accent6 218 2" xfId="23442"/>
    <cellStyle name="20% - Accent6 219" xfId="23443"/>
    <cellStyle name="20% - Accent6 219 2" xfId="23444"/>
    <cellStyle name="20% - Accent6 22" xfId="23445"/>
    <cellStyle name="20% - Accent6 22 2" xfId="23446"/>
    <cellStyle name="20% - Accent6 22 3" xfId="23447"/>
    <cellStyle name="20% - Accent6 220" xfId="23448"/>
    <cellStyle name="20% - Accent6 220 2" xfId="23449"/>
    <cellStyle name="20% - Accent6 221" xfId="23450"/>
    <cellStyle name="20% - Accent6 221 2" xfId="23451"/>
    <cellStyle name="20% - Accent6 222" xfId="23452"/>
    <cellStyle name="20% - Accent6 222 2" xfId="23453"/>
    <cellStyle name="20% - Accent6 223" xfId="23454"/>
    <cellStyle name="20% - Accent6 223 2" xfId="23455"/>
    <cellStyle name="20% - Accent6 224" xfId="23456"/>
    <cellStyle name="20% - Accent6 224 2" xfId="23457"/>
    <cellStyle name="20% - Accent6 225" xfId="23458"/>
    <cellStyle name="20% - Accent6 225 2" xfId="23459"/>
    <cellStyle name="20% - Accent6 226" xfId="23460"/>
    <cellStyle name="20% - Accent6 226 2" xfId="23461"/>
    <cellStyle name="20% - Accent6 227" xfId="23462"/>
    <cellStyle name="20% - Accent6 227 2" xfId="23463"/>
    <cellStyle name="20% - Accent6 228" xfId="23464"/>
    <cellStyle name="20% - Accent6 228 2" xfId="23465"/>
    <cellStyle name="20% - Accent6 229" xfId="23466"/>
    <cellStyle name="20% - Accent6 229 2" xfId="23467"/>
    <cellStyle name="20% - Accent6 23" xfId="23468"/>
    <cellStyle name="20% - Accent6 23 2" xfId="23469"/>
    <cellStyle name="20% - Accent6 23 3" xfId="23470"/>
    <cellStyle name="20% - Accent6 230" xfId="23471"/>
    <cellStyle name="20% - Accent6 230 2" xfId="23472"/>
    <cellStyle name="20% - Accent6 231" xfId="23473"/>
    <cellStyle name="20% - Accent6 231 2" xfId="23474"/>
    <cellStyle name="20% - Accent6 232" xfId="23475"/>
    <cellStyle name="20% - Accent6 232 2" xfId="23476"/>
    <cellStyle name="20% - Accent6 233" xfId="23477"/>
    <cellStyle name="20% - Accent6 233 2" xfId="23478"/>
    <cellStyle name="20% - Accent6 234" xfId="23479"/>
    <cellStyle name="20% - Accent6 234 2" xfId="23480"/>
    <cellStyle name="20% - Accent6 235" xfId="23481"/>
    <cellStyle name="20% - Accent6 235 2" xfId="23482"/>
    <cellStyle name="20% - Accent6 236" xfId="23483"/>
    <cellStyle name="20% - Accent6 236 2" xfId="23484"/>
    <cellStyle name="20% - Accent6 237" xfId="23485"/>
    <cellStyle name="20% - Accent6 237 2" xfId="23486"/>
    <cellStyle name="20% - Accent6 238" xfId="23487"/>
    <cellStyle name="20% - Accent6 238 2" xfId="23488"/>
    <cellStyle name="20% - Accent6 239" xfId="23489"/>
    <cellStyle name="20% - Accent6 239 2" xfId="23490"/>
    <cellStyle name="20% - Accent6 24" xfId="23491"/>
    <cellStyle name="20% - Accent6 24 2" xfId="23492"/>
    <cellStyle name="20% - Accent6 24 3" xfId="23493"/>
    <cellStyle name="20% - Accent6 240" xfId="23494"/>
    <cellStyle name="20% - Accent6 240 2" xfId="23495"/>
    <cellStyle name="20% - Accent6 241" xfId="23496"/>
    <cellStyle name="20% - Accent6 241 2" xfId="23497"/>
    <cellStyle name="20% - Accent6 242" xfId="23498"/>
    <cellStyle name="20% - Accent6 242 2" xfId="23499"/>
    <cellStyle name="20% - Accent6 243" xfId="23500"/>
    <cellStyle name="20% - Accent6 243 2" xfId="23501"/>
    <cellStyle name="20% - Accent6 244" xfId="23502"/>
    <cellStyle name="20% - Accent6 244 2" xfId="23503"/>
    <cellStyle name="20% - Accent6 245" xfId="23504"/>
    <cellStyle name="20% - Accent6 245 2" xfId="23505"/>
    <cellStyle name="20% - Accent6 246" xfId="23506"/>
    <cellStyle name="20% - Accent6 246 2" xfId="23507"/>
    <cellStyle name="20% - Accent6 247" xfId="23508"/>
    <cellStyle name="20% - Accent6 247 2" xfId="23509"/>
    <cellStyle name="20% - Accent6 248" xfId="23510"/>
    <cellStyle name="20% - Accent6 248 2" xfId="23511"/>
    <cellStyle name="20% - Accent6 249" xfId="23512"/>
    <cellStyle name="20% - Accent6 249 2" xfId="23513"/>
    <cellStyle name="20% - Accent6 25" xfId="23514"/>
    <cellStyle name="20% - Accent6 25 2" xfId="23515"/>
    <cellStyle name="20% - Accent6 25 3" xfId="23516"/>
    <cellStyle name="20% - Accent6 250" xfId="23517"/>
    <cellStyle name="20% - Accent6 250 2" xfId="23518"/>
    <cellStyle name="20% - Accent6 251" xfId="23519"/>
    <cellStyle name="20% - Accent6 251 2" xfId="23520"/>
    <cellStyle name="20% - Accent6 252" xfId="23521"/>
    <cellStyle name="20% - Accent6 252 2" xfId="23522"/>
    <cellStyle name="20% - Accent6 253" xfId="23523"/>
    <cellStyle name="20% - Accent6 253 2" xfId="23524"/>
    <cellStyle name="20% - Accent6 254" xfId="23525"/>
    <cellStyle name="20% - Accent6 254 2" xfId="23526"/>
    <cellStyle name="20% - Accent6 255" xfId="23527"/>
    <cellStyle name="20% - Accent6 255 2" xfId="23528"/>
    <cellStyle name="20% - Accent6 256" xfId="23529"/>
    <cellStyle name="20% - Accent6 257" xfId="23530"/>
    <cellStyle name="20% - Accent6 258" xfId="23531"/>
    <cellStyle name="20% - Accent6 259" xfId="23532"/>
    <cellStyle name="20% - Accent6 26" xfId="23533"/>
    <cellStyle name="20% - Accent6 26 2" xfId="23534"/>
    <cellStyle name="20% - Accent6 26 3" xfId="23535"/>
    <cellStyle name="20% - Accent6 260" xfId="23536"/>
    <cellStyle name="20% - Accent6 261" xfId="23537"/>
    <cellStyle name="20% - Accent6 262" xfId="23538"/>
    <cellStyle name="20% - Accent6 263" xfId="23539"/>
    <cellStyle name="20% - Accent6 264" xfId="23540"/>
    <cellStyle name="20% - Accent6 27" xfId="23541"/>
    <cellStyle name="20% - Accent6 27 2" xfId="23542"/>
    <cellStyle name="20% - Accent6 27 3" xfId="23543"/>
    <cellStyle name="20% - Accent6 28" xfId="23544"/>
    <cellStyle name="20% - Accent6 28 2" xfId="23545"/>
    <cellStyle name="20% - Accent6 28 3" xfId="23546"/>
    <cellStyle name="20% - Accent6 29" xfId="23547"/>
    <cellStyle name="20% - Accent6 29 2" xfId="23548"/>
    <cellStyle name="20% - Accent6 29 3" xfId="23549"/>
    <cellStyle name="20% - Accent6 3" xfId="743"/>
    <cellStyle name="20% - Accent6 3 10" xfId="3316"/>
    <cellStyle name="20% - Accent6 3 11" xfId="3794"/>
    <cellStyle name="20% - Accent6 3 12" xfId="3404"/>
    <cellStyle name="20% - Accent6 3 13" xfId="1174"/>
    <cellStyle name="20% - Accent6 3 14" xfId="14936"/>
    <cellStyle name="20% - Accent6 3 15" xfId="23550"/>
    <cellStyle name="20% - Accent6 3 2" xfId="1085"/>
    <cellStyle name="20% - Accent6 3 2 2" xfId="2094"/>
    <cellStyle name="20% - Accent6 3 2 2 2" xfId="3045"/>
    <cellStyle name="20% - Accent6 3 2 2 2 2" xfId="4935"/>
    <cellStyle name="20% - Accent6 3 2 2 2 3" xfId="5734"/>
    <cellStyle name="20% - Accent6 3 2 2 2 4" xfId="6364"/>
    <cellStyle name="20% - Accent6 3 2 2 3" xfId="4183"/>
    <cellStyle name="20% - Accent6 3 2 2 4" xfId="3819"/>
    <cellStyle name="20% - Accent6 3 2 2 5" xfId="4775"/>
    <cellStyle name="20% - Accent6 3 2 3" xfId="2009"/>
    <cellStyle name="20% - Accent6 3 2 3 2" xfId="2988"/>
    <cellStyle name="20% - Accent6 3 2 3 2 2" xfId="4878"/>
    <cellStyle name="20% - Accent6 3 2 3 2 3" xfId="5677"/>
    <cellStyle name="20% - Accent6 3 2 3 2 4" xfId="6307"/>
    <cellStyle name="20% - Accent6 3 2 3 3" xfId="4113"/>
    <cellStyle name="20% - Accent6 3 2 3 4" xfId="3765"/>
    <cellStyle name="20% - Accent6 3 2 3 5" xfId="4824"/>
    <cellStyle name="20% - Accent6 3 2 4" xfId="2717"/>
    <cellStyle name="20% - Accent6 3 2 4 2" xfId="4663"/>
    <cellStyle name="20% - Accent6 3 2 4 3" xfId="5505"/>
    <cellStyle name="20% - Accent6 3 2 4 4" xfId="6188"/>
    <cellStyle name="20% - Accent6 3 2 5" xfId="3511"/>
    <cellStyle name="20% - Accent6 3 2 6" xfId="3666"/>
    <cellStyle name="20% - Accent6 3 2 7" xfId="3532"/>
    <cellStyle name="20% - Accent6 3 2 8" xfId="23551"/>
    <cellStyle name="20% - Accent6 3 2 9" xfId="42878"/>
    <cellStyle name="20% - Accent6 3 3" xfId="1004"/>
    <cellStyle name="20% - Accent6 3 3 2" xfId="2125"/>
    <cellStyle name="20% - Accent6 3 3 2 2" xfId="3077"/>
    <cellStyle name="20% - Accent6 3 3 2 2 2" xfId="4967"/>
    <cellStyle name="20% - Accent6 3 3 2 2 3" xfId="5766"/>
    <cellStyle name="20% - Accent6 3 3 2 2 4" xfId="6396"/>
    <cellStyle name="20% - Accent6 3 3 2 3" xfId="4215"/>
    <cellStyle name="20% - Accent6 3 3 2 4" xfId="3380"/>
    <cellStyle name="20% - Accent6 3 3 2 5" xfId="4590"/>
    <cellStyle name="20% - Accent6 3 3 3" xfId="2153"/>
    <cellStyle name="20% - Accent6 3 3 3 2" xfId="3102"/>
    <cellStyle name="20% - Accent6 3 3 3 2 2" xfId="4992"/>
    <cellStyle name="20% - Accent6 3 3 3 2 3" xfId="5791"/>
    <cellStyle name="20% - Accent6 3 3 3 2 4" xfId="6421"/>
    <cellStyle name="20% - Accent6 3 3 3 3" xfId="4242"/>
    <cellStyle name="20% - Accent6 3 3 3 4" xfId="3361"/>
    <cellStyle name="20% - Accent6 3 3 3 5" xfId="3616"/>
    <cellStyle name="20% - Accent6 3 3 4" xfId="2745"/>
    <cellStyle name="20% - Accent6 3 3 4 2" xfId="4692"/>
    <cellStyle name="20% - Accent6 3 3 4 3" xfId="5534"/>
    <cellStyle name="20% - Accent6 3 3 4 4" xfId="6217"/>
    <cellStyle name="20% - Accent6 3 3 5" xfId="3548"/>
    <cellStyle name="20% - Accent6 3 3 6" xfId="3455"/>
    <cellStyle name="20% - Accent6 3 3 7" xfId="3623"/>
    <cellStyle name="20% - Accent6 3 3 8" xfId="23552"/>
    <cellStyle name="20% - Accent6 3 4" xfId="1736"/>
    <cellStyle name="20% - Accent6 3 4 2" xfId="2202"/>
    <cellStyle name="20% - Accent6 3 4 2 2" xfId="3146"/>
    <cellStyle name="20% - Accent6 3 4 2 2 2" xfId="5036"/>
    <cellStyle name="20% - Accent6 3 4 2 2 3" xfId="5835"/>
    <cellStyle name="20% - Accent6 3 4 2 2 4" xfId="6465"/>
    <cellStyle name="20% - Accent6 3 4 2 3" xfId="4288"/>
    <cellStyle name="20% - Accent6 3 4 2 4" xfId="5198"/>
    <cellStyle name="20% - Accent6 3 4 2 5" xfId="5997"/>
    <cellStyle name="20% - Accent6 3 4 3" xfId="2441"/>
    <cellStyle name="20% - Accent6 3 4 3 2" xfId="3233"/>
    <cellStyle name="20% - Accent6 3 4 3 2 2" xfId="5123"/>
    <cellStyle name="20% - Accent6 3 4 3 2 3" xfId="5922"/>
    <cellStyle name="20% - Accent6 3 4 3 2 4" xfId="6552"/>
    <cellStyle name="20% - Accent6 3 4 3 3" xfId="4464"/>
    <cellStyle name="20% - Accent6 3 4 3 4" xfId="5342"/>
    <cellStyle name="20% - Accent6 3 4 3 5" xfId="6084"/>
    <cellStyle name="20% - Accent6 3 4 4" xfId="2768"/>
    <cellStyle name="20% - Accent6 3 4 4 2" xfId="4715"/>
    <cellStyle name="20% - Accent6 3 4 4 3" xfId="5557"/>
    <cellStyle name="20% - Accent6 3 4 4 4" xfId="6240"/>
    <cellStyle name="20% - Accent6 3 4 5" xfId="3859"/>
    <cellStyle name="20% - Accent6 3 4 6" xfId="3635"/>
    <cellStyle name="20% - Accent6 3 4 7" xfId="4830"/>
    <cellStyle name="20% - Accent6 3 5" xfId="1880"/>
    <cellStyle name="20% - Accent6 3 5 2" xfId="2304"/>
    <cellStyle name="20% - Accent6 3 5 2 2" xfId="3199"/>
    <cellStyle name="20% - Accent6 3 5 2 2 2" xfId="5089"/>
    <cellStyle name="20% - Accent6 3 5 2 2 3" xfId="5888"/>
    <cellStyle name="20% - Accent6 3 5 2 2 4" xfId="6518"/>
    <cellStyle name="20% - Accent6 3 5 2 3" xfId="4372"/>
    <cellStyle name="20% - Accent6 3 5 2 4" xfId="5270"/>
    <cellStyle name="20% - Accent6 3 5 2 5" xfId="6050"/>
    <cellStyle name="20% - Accent6 3 5 3" xfId="2538"/>
    <cellStyle name="20% - Accent6 3 5 3 2" xfId="3281"/>
    <cellStyle name="20% - Accent6 3 5 3 2 2" xfId="5171"/>
    <cellStyle name="20% - Accent6 3 5 3 2 3" xfId="5970"/>
    <cellStyle name="20% - Accent6 3 5 3 2 4" xfId="6600"/>
    <cellStyle name="20% - Accent6 3 5 3 3" xfId="4536"/>
    <cellStyle name="20% - Accent6 3 5 3 4" xfId="5405"/>
    <cellStyle name="20% - Accent6 3 5 3 5" xfId="6132"/>
    <cellStyle name="20% - Accent6 3 5 4" xfId="2865"/>
    <cellStyle name="20% - Accent6 3 5 4 2" xfId="4792"/>
    <cellStyle name="20% - Accent6 3 5 4 3" xfId="5623"/>
    <cellStyle name="20% - Accent6 3 5 4 4" xfId="6288"/>
    <cellStyle name="20% - Accent6 3 5 5" xfId="3985"/>
    <cellStyle name="20% - Accent6 3 5 6" xfId="4338"/>
    <cellStyle name="20% - Accent6 3 5 7" xfId="5242"/>
    <cellStyle name="20% - Accent6 3 6" xfId="1754"/>
    <cellStyle name="20% - Accent6 3 6 2" xfId="2219"/>
    <cellStyle name="20% - Accent6 3 6 2 2" xfId="3163"/>
    <cellStyle name="20% - Accent6 3 6 2 2 2" xfId="5053"/>
    <cellStyle name="20% - Accent6 3 6 2 2 3" xfId="5852"/>
    <cellStyle name="20% - Accent6 3 6 2 2 4" xfId="6482"/>
    <cellStyle name="20% - Accent6 3 6 2 3" xfId="4305"/>
    <cellStyle name="20% - Accent6 3 6 2 4" xfId="5215"/>
    <cellStyle name="20% - Accent6 3 6 2 5" xfId="6014"/>
    <cellStyle name="20% - Accent6 3 6 3" xfId="2457"/>
    <cellStyle name="20% - Accent6 3 6 3 2" xfId="3249"/>
    <cellStyle name="20% - Accent6 3 6 3 2 2" xfId="5139"/>
    <cellStyle name="20% - Accent6 3 6 3 2 3" xfId="5938"/>
    <cellStyle name="20% - Accent6 3 6 3 2 4" xfId="6568"/>
    <cellStyle name="20% - Accent6 3 6 3 3" xfId="4480"/>
    <cellStyle name="20% - Accent6 3 6 3 4" xfId="5358"/>
    <cellStyle name="20% - Accent6 3 6 3 5" xfId="6100"/>
    <cellStyle name="20% - Accent6 3 6 4" xfId="2784"/>
    <cellStyle name="20% - Accent6 3 6 4 2" xfId="4731"/>
    <cellStyle name="20% - Accent6 3 6 4 3" xfId="5573"/>
    <cellStyle name="20% - Accent6 3 6 4 4" xfId="6256"/>
    <cellStyle name="20% - Accent6 3 6 5" xfId="3877"/>
    <cellStyle name="20% - Accent6 3 6 6" xfId="4610"/>
    <cellStyle name="20% - Accent6 3 6 7" xfId="5456"/>
    <cellStyle name="20% - Accent6 3 7" xfId="2021"/>
    <cellStyle name="20% - Accent6 3 7 2" xfId="3000"/>
    <cellStyle name="20% - Accent6 3 7 2 2" xfId="4890"/>
    <cellStyle name="20% - Accent6 3 7 2 3" xfId="5689"/>
    <cellStyle name="20% - Accent6 3 7 2 4" xfId="6319"/>
    <cellStyle name="20% - Accent6 3 7 3" xfId="4125"/>
    <cellStyle name="20% - Accent6 3 7 4" xfId="4745"/>
    <cellStyle name="20% - Accent6 3 7 5" xfId="5587"/>
    <cellStyle name="20% - Accent6 3 8" xfId="2174"/>
    <cellStyle name="20% - Accent6 3 8 2" xfId="3120"/>
    <cellStyle name="20% - Accent6 3 8 2 2" xfId="5010"/>
    <cellStyle name="20% - Accent6 3 8 2 3" xfId="5809"/>
    <cellStyle name="20% - Accent6 3 8 2 4" xfId="6439"/>
    <cellStyle name="20% - Accent6 3 8 3" xfId="4262"/>
    <cellStyle name="20% - Accent6 3 8 4" xfId="3341"/>
    <cellStyle name="20% - Accent6 3 8 5" xfId="3719"/>
    <cellStyle name="20% - Accent6 3 9" xfId="2673"/>
    <cellStyle name="20% - Accent6 3 9 2" xfId="4629"/>
    <cellStyle name="20% - Accent6 3 9 3" xfId="5472"/>
    <cellStyle name="20% - Accent6 3 9 4" xfId="6162"/>
    <cellStyle name="20% - Accent6 30" xfId="23553"/>
    <cellStyle name="20% - Accent6 30 2" xfId="23554"/>
    <cellStyle name="20% - Accent6 30 3" xfId="23555"/>
    <cellStyle name="20% - Accent6 31" xfId="23556"/>
    <cellStyle name="20% - Accent6 31 2" xfId="23557"/>
    <cellStyle name="20% - Accent6 31 3" xfId="23558"/>
    <cellStyle name="20% - Accent6 32" xfId="23559"/>
    <cellStyle name="20% - Accent6 32 2" xfId="23560"/>
    <cellStyle name="20% - Accent6 32 3" xfId="23561"/>
    <cellStyle name="20% - Accent6 33" xfId="23562"/>
    <cellStyle name="20% - Accent6 33 2" xfId="23563"/>
    <cellStyle name="20% - Accent6 33 3" xfId="23564"/>
    <cellStyle name="20% - Accent6 34" xfId="23565"/>
    <cellStyle name="20% - Accent6 34 2" xfId="23566"/>
    <cellStyle name="20% - Accent6 34 3" xfId="23567"/>
    <cellStyle name="20% - Accent6 35" xfId="23568"/>
    <cellStyle name="20% - Accent6 35 2" xfId="23569"/>
    <cellStyle name="20% - Accent6 35 3" xfId="23570"/>
    <cellStyle name="20% - Accent6 36" xfId="23571"/>
    <cellStyle name="20% - Accent6 36 2" xfId="23572"/>
    <cellStyle name="20% - Accent6 36 3" xfId="23573"/>
    <cellStyle name="20% - Accent6 37" xfId="23574"/>
    <cellStyle name="20% - Accent6 37 2" xfId="23575"/>
    <cellStyle name="20% - Accent6 37 3" xfId="23576"/>
    <cellStyle name="20% - Accent6 38" xfId="23577"/>
    <cellStyle name="20% - Accent6 38 2" xfId="23578"/>
    <cellStyle name="20% - Accent6 38 3" xfId="23579"/>
    <cellStyle name="20% - Accent6 39" xfId="23580"/>
    <cellStyle name="20% - Accent6 39 2" xfId="23581"/>
    <cellStyle name="20% - Accent6 39 3" xfId="23582"/>
    <cellStyle name="20% - Accent6 4" xfId="724"/>
    <cellStyle name="20% - Accent6 4 2" xfId="850"/>
    <cellStyle name="20% - Accent6 4 2 2" xfId="23583"/>
    <cellStyle name="20% - Accent6 4 3" xfId="11817"/>
    <cellStyle name="20% - Accent6 4 3 2" xfId="23584"/>
    <cellStyle name="20% - Accent6 40" xfId="23585"/>
    <cellStyle name="20% - Accent6 40 2" xfId="23586"/>
    <cellStyle name="20% - Accent6 40 3" xfId="23587"/>
    <cellStyle name="20% - Accent6 41" xfId="23588"/>
    <cellStyle name="20% - Accent6 41 2" xfId="23589"/>
    <cellStyle name="20% - Accent6 41 3" xfId="23590"/>
    <cellStyle name="20% - Accent6 42" xfId="23591"/>
    <cellStyle name="20% - Accent6 42 2" xfId="23592"/>
    <cellStyle name="20% - Accent6 42 3" xfId="23593"/>
    <cellStyle name="20% - Accent6 43" xfId="23594"/>
    <cellStyle name="20% - Accent6 43 2" xfId="23595"/>
    <cellStyle name="20% - Accent6 43 3" xfId="23596"/>
    <cellStyle name="20% - Accent6 44" xfId="23597"/>
    <cellStyle name="20% - Accent6 44 2" xfId="23598"/>
    <cellStyle name="20% - Accent6 44 3" xfId="23599"/>
    <cellStyle name="20% - Accent6 45" xfId="23600"/>
    <cellStyle name="20% - Accent6 45 2" xfId="23601"/>
    <cellStyle name="20% - Accent6 45 3" xfId="23602"/>
    <cellStyle name="20% - Accent6 46" xfId="23603"/>
    <cellStyle name="20% - Accent6 46 2" xfId="23604"/>
    <cellStyle name="20% - Accent6 46 3" xfId="23605"/>
    <cellStyle name="20% - Accent6 47" xfId="23606"/>
    <cellStyle name="20% - Accent6 47 2" xfId="23607"/>
    <cellStyle name="20% - Accent6 47 3" xfId="23608"/>
    <cellStyle name="20% - Accent6 48" xfId="23609"/>
    <cellStyle name="20% - Accent6 48 2" xfId="23610"/>
    <cellStyle name="20% - Accent6 48 3" xfId="23611"/>
    <cellStyle name="20% - Accent6 49" xfId="23612"/>
    <cellStyle name="20% - Accent6 49 2" xfId="23613"/>
    <cellStyle name="20% - Accent6 49 3" xfId="23614"/>
    <cellStyle name="20% - Accent6 5" xfId="6909"/>
    <cellStyle name="20% - Accent6 5 2" xfId="23616"/>
    <cellStyle name="20% - Accent6 5 3" xfId="23617"/>
    <cellStyle name="20% - Accent6 5 4" xfId="23615"/>
    <cellStyle name="20% - Accent6 50" xfId="23618"/>
    <cellStyle name="20% - Accent6 50 2" xfId="23619"/>
    <cellStyle name="20% - Accent6 50 3" xfId="23620"/>
    <cellStyle name="20% - Accent6 51" xfId="23621"/>
    <cellStyle name="20% - Accent6 51 2" xfId="23622"/>
    <cellStyle name="20% - Accent6 51 3" xfId="23623"/>
    <cellStyle name="20% - Accent6 52" xfId="23624"/>
    <cellStyle name="20% - Accent6 52 2" xfId="23625"/>
    <cellStyle name="20% - Accent6 52 3" xfId="23626"/>
    <cellStyle name="20% - Accent6 53" xfId="23627"/>
    <cellStyle name="20% - Accent6 53 2" xfId="23628"/>
    <cellStyle name="20% - Accent6 53 3" xfId="23629"/>
    <cellStyle name="20% - Accent6 54" xfId="23630"/>
    <cellStyle name="20% - Accent6 54 2" xfId="23631"/>
    <cellStyle name="20% - Accent6 54 3" xfId="23632"/>
    <cellStyle name="20% - Accent6 55" xfId="23633"/>
    <cellStyle name="20% - Accent6 55 2" xfId="23634"/>
    <cellStyle name="20% - Accent6 55 3" xfId="23635"/>
    <cellStyle name="20% - Accent6 56" xfId="23636"/>
    <cellStyle name="20% - Accent6 56 2" xfId="23637"/>
    <cellStyle name="20% - Accent6 56 3" xfId="23638"/>
    <cellStyle name="20% - Accent6 57" xfId="23639"/>
    <cellStyle name="20% - Accent6 57 2" xfId="23640"/>
    <cellStyle name="20% - Accent6 57 3" xfId="23641"/>
    <cellStyle name="20% - Accent6 58" xfId="23642"/>
    <cellStyle name="20% - Accent6 58 2" xfId="23643"/>
    <cellStyle name="20% - Accent6 58 3" xfId="23644"/>
    <cellStyle name="20% - Accent6 59" xfId="23645"/>
    <cellStyle name="20% - Accent6 59 2" xfId="23646"/>
    <cellStyle name="20% - Accent6 59 3" xfId="23647"/>
    <cellStyle name="20% - Accent6 6" xfId="6898"/>
    <cellStyle name="20% - Accent6 6 2" xfId="23649"/>
    <cellStyle name="20% - Accent6 6 3" xfId="23650"/>
    <cellStyle name="20% - Accent6 6 4" xfId="23648"/>
    <cellStyle name="20% - Accent6 60" xfId="23651"/>
    <cellStyle name="20% - Accent6 60 2" xfId="23652"/>
    <cellStyle name="20% - Accent6 60 3" xfId="23653"/>
    <cellStyle name="20% - Accent6 61" xfId="23654"/>
    <cellStyle name="20% - Accent6 61 2" xfId="23655"/>
    <cellStyle name="20% - Accent6 61 3" xfId="23656"/>
    <cellStyle name="20% - Accent6 62" xfId="23657"/>
    <cellStyle name="20% - Accent6 62 2" xfId="23658"/>
    <cellStyle name="20% - Accent6 62 3" xfId="23659"/>
    <cellStyle name="20% - Accent6 63" xfId="23660"/>
    <cellStyle name="20% - Accent6 63 2" xfId="23661"/>
    <cellStyle name="20% - Accent6 63 3" xfId="23662"/>
    <cellStyle name="20% - Accent6 64" xfId="23663"/>
    <cellStyle name="20% - Accent6 64 2" xfId="23664"/>
    <cellStyle name="20% - Accent6 64 3" xfId="23665"/>
    <cellStyle name="20% - Accent6 65" xfId="23666"/>
    <cellStyle name="20% - Accent6 65 2" xfId="23667"/>
    <cellStyle name="20% - Accent6 65 3" xfId="23668"/>
    <cellStyle name="20% - Accent6 66" xfId="23669"/>
    <cellStyle name="20% - Accent6 66 2" xfId="23670"/>
    <cellStyle name="20% - Accent6 66 3" xfId="23671"/>
    <cellStyle name="20% - Accent6 67" xfId="23672"/>
    <cellStyle name="20% - Accent6 67 2" xfId="23673"/>
    <cellStyle name="20% - Accent6 67 3" xfId="23674"/>
    <cellStyle name="20% - Accent6 68" xfId="23675"/>
    <cellStyle name="20% - Accent6 68 2" xfId="23676"/>
    <cellStyle name="20% - Accent6 68 3" xfId="23677"/>
    <cellStyle name="20% - Accent6 69" xfId="23678"/>
    <cellStyle name="20% - Accent6 69 2" xfId="23679"/>
    <cellStyle name="20% - Accent6 69 3" xfId="23680"/>
    <cellStyle name="20% - Accent6 7" xfId="7378"/>
    <cellStyle name="20% - Accent6 7 2" xfId="23682"/>
    <cellStyle name="20% - Accent6 7 3" xfId="23683"/>
    <cellStyle name="20% - Accent6 7 4" xfId="23681"/>
    <cellStyle name="20% - Accent6 70" xfId="23684"/>
    <cellStyle name="20% - Accent6 70 2" xfId="23685"/>
    <cellStyle name="20% - Accent6 70 3" xfId="23686"/>
    <cellStyle name="20% - Accent6 71" xfId="23687"/>
    <cellStyle name="20% - Accent6 71 2" xfId="23688"/>
    <cellStyle name="20% - Accent6 71 3" xfId="23689"/>
    <cellStyle name="20% - Accent6 72" xfId="23690"/>
    <cellStyle name="20% - Accent6 72 2" xfId="23691"/>
    <cellStyle name="20% - Accent6 72 3" xfId="23692"/>
    <cellStyle name="20% - Accent6 73" xfId="23693"/>
    <cellStyle name="20% - Accent6 73 2" xfId="23694"/>
    <cellStyle name="20% - Accent6 73 3" xfId="23695"/>
    <cellStyle name="20% - Accent6 74" xfId="23696"/>
    <cellStyle name="20% - Accent6 74 2" xfId="23697"/>
    <cellStyle name="20% - Accent6 74 3" xfId="23698"/>
    <cellStyle name="20% - Accent6 75" xfId="23699"/>
    <cellStyle name="20% - Accent6 75 2" xfId="23700"/>
    <cellStyle name="20% - Accent6 75 3" xfId="23701"/>
    <cellStyle name="20% - Accent6 76" xfId="23702"/>
    <cellStyle name="20% - Accent6 76 2" xfId="23703"/>
    <cellStyle name="20% - Accent6 76 3" xfId="23704"/>
    <cellStyle name="20% - Accent6 77" xfId="23705"/>
    <cellStyle name="20% - Accent6 77 2" xfId="23706"/>
    <cellStyle name="20% - Accent6 77 3" xfId="23707"/>
    <cellStyle name="20% - Accent6 78" xfId="23708"/>
    <cellStyle name="20% - Accent6 78 2" xfId="23709"/>
    <cellStyle name="20% - Accent6 78 3" xfId="23710"/>
    <cellStyle name="20% - Accent6 79" xfId="23711"/>
    <cellStyle name="20% - Accent6 79 2" xfId="23712"/>
    <cellStyle name="20% - Accent6 79 3" xfId="23713"/>
    <cellStyle name="20% - Accent6 8" xfId="7171"/>
    <cellStyle name="20% - Accent6 8 2" xfId="23715"/>
    <cellStyle name="20% - Accent6 8 3" xfId="23716"/>
    <cellStyle name="20% - Accent6 8 4" xfId="23714"/>
    <cellStyle name="20% - Accent6 80" xfId="23717"/>
    <cellStyle name="20% - Accent6 80 2" xfId="23718"/>
    <cellStyle name="20% - Accent6 80 3" xfId="23719"/>
    <cellStyle name="20% - Accent6 81" xfId="23720"/>
    <cellStyle name="20% - Accent6 81 2" xfId="23721"/>
    <cellStyle name="20% - Accent6 81 3" xfId="23722"/>
    <cellStyle name="20% - Accent6 82" xfId="23723"/>
    <cellStyle name="20% - Accent6 82 2" xfId="23724"/>
    <cellStyle name="20% - Accent6 82 3" xfId="23725"/>
    <cellStyle name="20% - Accent6 83" xfId="23726"/>
    <cellStyle name="20% - Accent6 83 2" xfId="23727"/>
    <cellStyle name="20% - Accent6 83 3" xfId="23728"/>
    <cellStyle name="20% - Accent6 84" xfId="23729"/>
    <cellStyle name="20% - Accent6 84 2" xfId="23730"/>
    <cellStyle name="20% - Accent6 84 3" xfId="23731"/>
    <cellStyle name="20% - Accent6 85" xfId="23732"/>
    <cellStyle name="20% - Accent6 85 2" xfId="23733"/>
    <cellStyle name="20% - Accent6 85 3" xfId="23734"/>
    <cellStyle name="20% - Accent6 86" xfId="23735"/>
    <cellStyle name="20% - Accent6 86 2" xfId="23736"/>
    <cellStyle name="20% - Accent6 86 3" xfId="23737"/>
    <cellStyle name="20% - Accent6 87" xfId="23738"/>
    <cellStyle name="20% - Accent6 87 2" xfId="23739"/>
    <cellStyle name="20% - Accent6 87 3" xfId="23740"/>
    <cellStyle name="20% - Accent6 88" xfId="23741"/>
    <cellStyle name="20% - Accent6 88 2" xfId="23742"/>
    <cellStyle name="20% - Accent6 88 3" xfId="23743"/>
    <cellStyle name="20% - Accent6 89" xfId="23744"/>
    <cellStyle name="20% - Accent6 89 2" xfId="23745"/>
    <cellStyle name="20% - Accent6 89 3" xfId="23746"/>
    <cellStyle name="20% - Accent6 9" xfId="6704"/>
    <cellStyle name="20% - Accent6 9 2" xfId="23748"/>
    <cellStyle name="20% - Accent6 9 3" xfId="23749"/>
    <cellStyle name="20% - Accent6 9 4" xfId="23747"/>
    <cellStyle name="20% - Accent6 90" xfId="23750"/>
    <cellStyle name="20% - Accent6 90 2" xfId="23751"/>
    <cellStyle name="20% - Accent6 90 3" xfId="23752"/>
    <cellStyle name="20% - Accent6 91" xfId="23753"/>
    <cellStyle name="20% - Accent6 91 2" xfId="23754"/>
    <cellStyle name="20% - Accent6 91 3" xfId="23755"/>
    <cellStyle name="20% - Accent6 92" xfId="23756"/>
    <cellStyle name="20% - Accent6 92 2" xfId="23757"/>
    <cellStyle name="20% - Accent6 92 3" xfId="23758"/>
    <cellStyle name="20% - Accent6 93" xfId="23759"/>
    <cellStyle name="20% - Accent6 93 2" xfId="23760"/>
    <cellStyle name="20% - Accent6 93 3" xfId="23761"/>
    <cellStyle name="20% - Accent6 94" xfId="23762"/>
    <cellStyle name="20% - Accent6 94 2" xfId="23763"/>
    <cellStyle name="20% - Accent6 94 3" xfId="23764"/>
    <cellStyle name="20% - Accent6 95" xfId="23765"/>
    <cellStyle name="20% - Accent6 95 2" xfId="23766"/>
    <cellStyle name="20% - Accent6 95 3" xfId="23767"/>
    <cellStyle name="20% - Accent6 96" xfId="23768"/>
    <cellStyle name="20% - Accent6 96 2" xfId="23769"/>
    <cellStyle name="20% - Accent6 96 3" xfId="23770"/>
    <cellStyle name="20% - Accent6 97" xfId="23771"/>
    <cellStyle name="20% - Accent6 97 2" xfId="23772"/>
    <cellStyle name="20% - Accent6 97 3" xfId="23773"/>
    <cellStyle name="20% - Accent6 98" xfId="23774"/>
    <cellStyle name="20% - Accent6 98 2" xfId="23775"/>
    <cellStyle name="20% - Accent6 98 3" xfId="23776"/>
    <cellStyle name="20% - Accent6 99" xfId="23777"/>
    <cellStyle name="20% - Accent6 99 2" xfId="23778"/>
    <cellStyle name="20% - Accent6 99 3" xfId="23779"/>
    <cellStyle name="40% - Accent1 10" xfId="7499"/>
    <cellStyle name="40% - Accent1 10 2" xfId="23781"/>
    <cellStyle name="40% - Accent1 10 3" xfId="23782"/>
    <cellStyle name="40% - Accent1 10 4" xfId="23780"/>
    <cellStyle name="40% - Accent1 100" xfId="23783"/>
    <cellStyle name="40% - Accent1 100 2" xfId="23784"/>
    <cellStyle name="40% - Accent1 100 3" xfId="23785"/>
    <cellStyle name="40% - Accent1 101" xfId="23786"/>
    <cellStyle name="40% - Accent1 101 2" xfId="23787"/>
    <cellStyle name="40% - Accent1 101 3" xfId="23788"/>
    <cellStyle name="40% - Accent1 102" xfId="23789"/>
    <cellStyle name="40% - Accent1 102 2" xfId="23790"/>
    <cellStyle name="40% - Accent1 102 3" xfId="23791"/>
    <cellStyle name="40% - Accent1 103" xfId="23792"/>
    <cellStyle name="40% - Accent1 103 2" xfId="23793"/>
    <cellStyle name="40% - Accent1 103 3" xfId="23794"/>
    <cellStyle name="40% - Accent1 104" xfId="23795"/>
    <cellStyle name="40% - Accent1 104 2" xfId="23796"/>
    <cellStyle name="40% - Accent1 104 3" xfId="23797"/>
    <cellStyle name="40% - Accent1 105" xfId="23798"/>
    <cellStyle name="40% - Accent1 105 2" xfId="23799"/>
    <cellStyle name="40% - Accent1 105 3" xfId="23800"/>
    <cellStyle name="40% - Accent1 106" xfId="23801"/>
    <cellStyle name="40% - Accent1 106 2" xfId="23802"/>
    <cellStyle name="40% - Accent1 106 3" xfId="23803"/>
    <cellStyle name="40% - Accent1 107" xfId="23804"/>
    <cellStyle name="40% - Accent1 107 2" xfId="23805"/>
    <cellStyle name="40% - Accent1 107 3" xfId="23806"/>
    <cellStyle name="40% - Accent1 108" xfId="23807"/>
    <cellStyle name="40% - Accent1 108 2" xfId="23808"/>
    <cellStyle name="40% - Accent1 108 3" xfId="23809"/>
    <cellStyle name="40% - Accent1 109" xfId="23810"/>
    <cellStyle name="40% - Accent1 109 2" xfId="23811"/>
    <cellStyle name="40% - Accent1 109 3" xfId="23812"/>
    <cellStyle name="40% - Accent1 11" xfId="7607"/>
    <cellStyle name="40% - Accent1 11 2" xfId="23814"/>
    <cellStyle name="40% - Accent1 11 3" xfId="23815"/>
    <cellStyle name="40% - Accent1 11 4" xfId="23813"/>
    <cellStyle name="40% - Accent1 110" xfId="23816"/>
    <cellStyle name="40% - Accent1 110 2" xfId="23817"/>
    <cellStyle name="40% - Accent1 110 3" xfId="23818"/>
    <cellStyle name="40% - Accent1 111" xfId="23819"/>
    <cellStyle name="40% - Accent1 111 2" xfId="23820"/>
    <cellStyle name="40% - Accent1 111 3" xfId="23821"/>
    <cellStyle name="40% - Accent1 112" xfId="23822"/>
    <cellStyle name="40% - Accent1 112 2" xfId="23823"/>
    <cellStyle name="40% - Accent1 112 3" xfId="23824"/>
    <cellStyle name="40% - Accent1 113" xfId="23825"/>
    <cellStyle name="40% - Accent1 113 2" xfId="23826"/>
    <cellStyle name="40% - Accent1 113 3" xfId="23827"/>
    <cellStyle name="40% - Accent1 114" xfId="23828"/>
    <cellStyle name="40% - Accent1 114 2" xfId="23829"/>
    <cellStyle name="40% - Accent1 114 3" xfId="23830"/>
    <cellStyle name="40% - Accent1 115" xfId="23831"/>
    <cellStyle name="40% - Accent1 115 2" xfId="23832"/>
    <cellStyle name="40% - Accent1 115 3" xfId="23833"/>
    <cellStyle name="40% - Accent1 116" xfId="23834"/>
    <cellStyle name="40% - Accent1 116 2" xfId="23835"/>
    <cellStyle name="40% - Accent1 116 3" xfId="23836"/>
    <cellStyle name="40% - Accent1 117" xfId="23837"/>
    <cellStyle name="40% - Accent1 117 2" xfId="23838"/>
    <cellStyle name="40% - Accent1 117 3" xfId="23839"/>
    <cellStyle name="40% - Accent1 118" xfId="23840"/>
    <cellStyle name="40% - Accent1 118 2" xfId="23841"/>
    <cellStyle name="40% - Accent1 118 3" xfId="23842"/>
    <cellStyle name="40% - Accent1 119" xfId="23843"/>
    <cellStyle name="40% - Accent1 119 2" xfId="23844"/>
    <cellStyle name="40% - Accent1 119 3" xfId="23845"/>
    <cellStyle name="40% - Accent1 12" xfId="7060"/>
    <cellStyle name="40% - Accent1 12 2" xfId="23847"/>
    <cellStyle name="40% - Accent1 12 3" xfId="23848"/>
    <cellStyle name="40% - Accent1 12 4" xfId="23846"/>
    <cellStyle name="40% - Accent1 120" xfId="23849"/>
    <cellStyle name="40% - Accent1 120 2" xfId="23850"/>
    <cellStyle name="40% - Accent1 120 3" xfId="23851"/>
    <cellStyle name="40% - Accent1 121" xfId="23852"/>
    <cellStyle name="40% - Accent1 121 2" xfId="23853"/>
    <cellStyle name="40% - Accent1 121 3" xfId="23854"/>
    <cellStyle name="40% - Accent1 122" xfId="23855"/>
    <cellStyle name="40% - Accent1 122 2" xfId="23856"/>
    <cellStyle name="40% - Accent1 122 3" xfId="23857"/>
    <cellStyle name="40% - Accent1 123" xfId="23858"/>
    <cellStyle name="40% - Accent1 123 2" xfId="23859"/>
    <cellStyle name="40% - Accent1 123 3" xfId="23860"/>
    <cellStyle name="40% - Accent1 124" xfId="23861"/>
    <cellStyle name="40% - Accent1 124 2" xfId="23862"/>
    <cellStyle name="40% - Accent1 124 3" xfId="23863"/>
    <cellStyle name="40% - Accent1 125" xfId="23864"/>
    <cellStyle name="40% - Accent1 125 2" xfId="23865"/>
    <cellStyle name="40% - Accent1 125 3" xfId="23866"/>
    <cellStyle name="40% - Accent1 126" xfId="23867"/>
    <cellStyle name="40% - Accent1 126 2" xfId="23868"/>
    <cellStyle name="40% - Accent1 126 3" xfId="23869"/>
    <cellStyle name="40% - Accent1 127" xfId="23870"/>
    <cellStyle name="40% - Accent1 127 2" xfId="23871"/>
    <cellStyle name="40% - Accent1 127 3" xfId="23872"/>
    <cellStyle name="40% - Accent1 128" xfId="23873"/>
    <cellStyle name="40% - Accent1 128 2" xfId="23874"/>
    <cellStyle name="40% - Accent1 128 3" xfId="23875"/>
    <cellStyle name="40% - Accent1 129" xfId="23876"/>
    <cellStyle name="40% - Accent1 129 2" xfId="23877"/>
    <cellStyle name="40% - Accent1 129 3" xfId="23878"/>
    <cellStyle name="40% - Accent1 13" xfId="7700"/>
    <cellStyle name="40% - Accent1 13 2" xfId="23880"/>
    <cellStyle name="40% - Accent1 13 3" xfId="23881"/>
    <cellStyle name="40% - Accent1 13 4" xfId="23879"/>
    <cellStyle name="40% - Accent1 130" xfId="23882"/>
    <cellStyle name="40% - Accent1 130 2" xfId="23883"/>
    <cellStyle name="40% - Accent1 130 3" xfId="23884"/>
    <cellStyle name="40% - Accent1 131" xfId="23885"/>
    <cellStyle name="40% - Accent1 131 2" xfId="23886"/>
    <cellStyle name="40% - Accent1 131 3" xfId="23887"/>
    <cellStyle name="40% - Accent1 132" xfId="23888"/>
    <cellStyle name="40% - Accent1 132 2" xfId="23889"/>
    <cellStyle name="40% - Accent1 132 3" xfId="23890"/>
    <cellStyle name="40% - Accent1 133" xfId="23891"/>
    <cellStyle name="40% - Accent1 133 2" xfId="23892"/>
    <cellStyle name="40% - Accent1 133 3" xfId="23893"/>
    <cellStyle name="40% - Accent1 134" xfId="23894"/>
    <cellStyle name="40% - Accent1 134 2" xfId="23895"/>
    <cellStyle name="40% - Accent1 134 3" xfId="23896"/>
    <cellStyle name="40% - Accent1 135" xfId="23897"/>
    <cellStyle name="40% - Accent1 135 2" xfId="23898"/>
    <cellStyle name="40% - Accent1 135 3" xfId="23899"/>
    <cellStyle name="40% - Accent1 136" xfId="23900"/>
    <cellStyle name="40% - Accent1 136 2" xfId="23901"/>
    <cellStyle name="40% - Accent1 136 3" xfId="23902"/>
    <cellStyle name="40% - Accent1 137" xfId="23903"/>
    <cellStyle name="40% - Accent1 137 2" xfId="23904"/>
    <cellStyle name="40% - Accent1 137 3" xfId="23905"/>
    <cellStyle name="40% - Accent1 138" xfId="23906"/>
    <cellStyle name="40% - Accent1 138 2" xfId="23907"/>
    <cellStyle name="40% - Accent1 138 3" xfId="23908"/>
    <cellStyle name="40% - Accent1 139" xfId="23909"/>
    <cellStyle name="40% - Accent1 139 2" xfId="23910"/>
    <cellStyle name="40% - Accent1 139 3" xfId="23911"/>
    <cellStyle name="40% - Accent1 14" xfId="23912"/>
    <cellStyle name="40% - Accent1 14 2" xfId="23913"/>
    <cellStyle name="40% - Accent1 14 3" xfId="23914"/>
    <cellStyle name="40% - Accent1 140" xfId="23915"/>
    <cellStyle name="40% - Accent1 140 2" xfId="23916"/>
    <cellStyle name="40% - Accent1 140 3" xfId="23917"/>
    <cellStyle name="40% - Accent1 141" xfId="23918"/>
    <cellStyle name="40% - Accent1 141 2" xfId="23919"/>
    <cellStyle name="40% - Accent1 141 3" xfId="23920"/>
    <cellStyle name="40% - Accent1 142" xfId="20266"/>
    <cellStyle name="40% - Accent1 142 2" xfId="20269"/>
    <cellStyle name="40% - Accent1 142 3" xfId="20268"/>
    <cellStyle name="40% - Accent1 143" xfId="20267"/>
    <cellStyle name="40% - Accent1 143 2" xfId="23921"/>
    <cellStyle name="40% - Accent1 143 3" xfId="23922"/>
    <cellStyle name="40% - Accent1 144" xfId="23923"/>
    <cellStyle name="40% - Accent1 144 2" xfId="23924"/>
    <cellStyle name="40% - Accent1 144 3" xfId="23925"/>
    <cellStyle name="40% - Accent1 145" xfId="23926"/>
    <cellStyle name="40% - Accent1 145 2" xfId="23927"/>
    <cellStyle name="40% - Accent1 145 3" xfId="23928"/>
    <cellStyle name="40% - Accent1 146" xfId="23929"/>
    <cellStyle name="40% - Accent1 146 2" xfId="23930"/>
    <cellStyle name="40% - Accent1 146 3" xfId="23931"/>
    <cellStyle name="40% - Accent1 147" xfId="23932"/>
    <cellStyle name="40% - Accent1 147 2" xfId="23933"/>
    <cellStyle name="40% - Accent1 147 3" xfId="23934"/>
    <cellStyle name="40% - Accent1 148" xfId="23935"/>
    <cellStyle name="40% - Accent1 148 2" xfId="23936"/>
    <cellStyle name="40% - Accent1 148 3" xfId="23937"/>
    <cellStyle name="40% - Accent1 149" xfId="23938"/>
    <cellStyle name="40% - Accent1 149 2" xfId="23939"/>
    <cellStyle name="40% - Accent1 149 3" xfId="23940"/>
    <cellStyle name="40% - Accent1 15" xfId="23941"/>
    <cellStyle name="40% - Accent1 15 2" xfId="23942"/>
    <cellStyle name="40% - Accent1 15 3" xfId="23943"/>
    <cellStyle name="40% - Accent1 150" xfId="23944"/>
    <cellStyle name="40% - Accent1 150 2" xfId="23945"/>
    <cellStyle name="40% - Accent1 150 3" xfId="23946"/>
    <cellStyle name="40% - Accent1 151" xfId="23947"/>
    <cellStyle name="40% - Accent1 151 2" xfId="23948"/>
    <cellStyle name="40% - Accent1 151 3" xfId="23949"/>
    <cellStyle name="40% - Accent1 152" xfId="23950"/>
    <cellStyle name="40% - Accent1 152 2" xfId="23951"/>
    <cellStyle name="40% - Accent1 152 3" xfId="20270"/>
    <cellStyle name="40% - Accent1 153" xfId="23952"/>
    <cellStyle name="40% - Accent1 153 2" xfId="23953"/>
    <cellStyle name="40% - Accent1 153 3" xfId="23954"/>
    <cellStyle name="40% - Accent1 154" xfId="23955"/>
    <cellStyle name="40% - Accent1 154 2" xfId="23956"/>
    <cellStyle name="40% - Accent1 154 3" xfId="23957"/>
    <cellStyle name="40% - Accent1 155" xfId="23958"/>
    <cellStyle name="40% - Accent1 155 2" xfId="23959"/>
    <cellStyle name="40% - Accent1 155 3" xfId="23960"/>
    <cellStyle name="40% - Accent1 156" xfId="23961"/>
    <cellStyle name="40% - Accent1 156 2" xfId="23962"/>
    <cellStyle name="40% - Accent1 156 3" xfId="23963"/>
    <cellStyle name="40% - Accent1 157" xfId="23964"/>
    <cellStyle name="40% - Accent1 157 2" xfId="23965"/>
    <cellStyle name="40% - Accent1 157 3" xfId="23966"/>
    <cellStyle name="40% - Accent1 158" xfId="23967"/>
    <cellStyle name="40% - Accent1 158 2" xfId="23968"/>
    <cellStyle name="40% - Accent1 158 3" xfId="23969"/>
    <cellStyle name="40% - Accent1 159" xfId="23970"/>
    <cellStyle name="40% - Accent1 159 2" xfId="23971"/>
    <cellStyle name="40% - Accent1 159 3" xfId="23972"/>
    <cellStyle name="40% - Accent1 16" xfId="23973"/>
    <cellStyle name="40% - Accent1 16 2" xfId="23974"/>
    <cellStyle name="40% - Accent1 16 3" xfId="23975"/>
    <cellStyle name="40% - Accent1 160" xfId="23976"/>
    <cellStyle name="40% - Accent1 160 2" xfId="23977"/>
    <cellStyle name="40% - Accent1 160 3" xfId="23978"/>
    <cellStyle name="40% - Accent1 161" xfId="23979"/>
    <cellStyle name="40% - Accent1 161 2" xfId="23980"/>
    <cellStyle name="40% - Accent1 161 3" xfId="23981"/>
    <cellStyle name="40% - Accent1 162" xfId="23982"/>
    <cellStyle name="40% - Accent1 162 2" xfId="23983"/>
    <cellStyle name="40% - Accent1 162 3" xfId="23984"/>
    <cellStyle name="40% - Accent1 163" xfId="23985"/>
    <cellStyle name="40% - Accent1 163 2" xfId="23986"/>
    <cellStyle name="40% - Accent1 163 3" xfId="23987"/>
    <cellStyle name="40% - Accent1 164" xfId="23988"/>
    <cellStyle name="40% - Accent1 164 2" xfId="23989"/>
    <cellStyle name="40% - Accent1 164 3" xfId="23990"/>
    <cellStyle name="40% - Accent1 165" xfId="23991"/>
    <cellStyle name="40% - Accent1 165 2" xfId="23992"/>
    <cellStyle name="40% - Accent1 165 3" xfId="23993"/>
    <cellStyle name="40% - Accent1 166" xfId="23994"/>
    <cellStyle name="40% - Accent1 166 2" xfId="23995"/>
    <cellStyle name="40% - Accent1 166 3" xfId="23996"/>
    <cellStyle name="40% - Accent1 167" xfId="23997"/>
    <cellStyle name="40% - Accent1 167 2" xfId="23998"/>
    <cellStyle name="40% - Accent1 167 3" xfId="23999"/>
    <cellStyle name="40% - Accent1 168" xfId="24000"/>
    <cellStyle name="40% - Accent1 168 2" xfId="24001"/>
    <cellStyle name="40% - Accent1 168 3" xfId="24002"/>
    <cellStyle name="40% - Accent1 169" xfId="24003"/>
    <cellStyle name="40% - Accent1 169 2" xfId="24004"/>
    <cellStyle name="40% - Accent1 169 3" xfId="24005"/>
    <cellStyle name="40% - Accent1 17" xfId="24006"/>
    <cellStyle name="40% - Accent1 17 2" xfId="24007"/>
    <cellStyle name="40% - Accent1 17 3" xfId="24008"/>
    <cellStyle name="40% - Accent1 170" xfId="24009"/>
    <cellStyle name="40% - Accent1 170 2" xfId="24010"/>
    <cellStyle name="40% - Accent1 170 3" xfId="24011"/>
    <cellStyle name="40% - Accent1 171" xfId="24012"/>
    <cellStyle name="40% - Accent1 171 2" xfId="24013"/>
    <cellStyle name="40% - Accent1 171 3" xfId="24014"/>
    <cellStyle name="40% - Accent1 172" xfId="24015"/>
    <cellStyle name="40% - Accent1 172 2" xfId="24016"/>
    <cellStyle name="40% - Accent1 172 3" xfId="24017"/>
    <cellStyle name="40% - Accent1 173" xfId="24018"/>
    <cellStyle name="40% - Accent1 173 2" xfId="24019"/>
    <cellStyle name="40% - Accent1 173 3" xfId="24020"/>
    <cellStyle name="40% - Accent1 174" xfId="24021"/>
    <cellStyle name="40% - Accent1 174 2" xfId="24022"/>
    <cellStyle name="40% - Accent1 174 3" xfId="24023"/>
    <cellStyle name="40% - Accent1 175" xfId="24024"/>
    <cellStyle name="40% - Accent1 175 2" xfId="24025"/>
    <cellStyle name="40% - Accent1 175 3" xfId="24026"/>
    <cellStyle name="40% - Accent1 176" xfId="24027"/>
    <cellStyle name="40% - Accent1 176 2" xfId="24028"/>
    <cellStyle name="40% - Accent1 176 3" xfId="24029"/>
    <cellStyle name="40% - Accent1 177" xfId="24030"/>
    <cellStyle name="40% - Accent1 177 2" xfId="24031"/>
    <cellStyle name="40% - Accent1 177 3" xfId="24032"/>
    <cellStyle name="40% - Accent1 178" xfId="24033"/>
    <cellStyle name="40% - Accent1 178 2" xfId="24034"/>
    <cellStyle name="40% - Accent1 178 3" xfId="24035"/>
    <cellStyle name="40% - Accent1 179" xfId="24036"/>
    <cellStyle name="40% - Accent1 179 2" xfId="24037"/>
    <cellStyle name="40% - Accent1 179 3" xfId="24038"/>
    <cellStyle name="40% - Accent1 18" xfId="24188"/>
    <cellStyle name="40% - Accent1 18 2" xfId="24039"/>
    <cellStyle name="40% - Accent1 18 3" xfId="24040"/>
    <cellStyle name="40% - Accent1 180" xfId="24041"/>
    <cellStyle name="40% - Accent1 180 2" xfId="24042"/>
    <cellStyle name="40% - Accent1 180 3" xfId="24043"/>
    <cellStyle name="40% - Accent1 181" xfId="24044"/>
    <cellStyle name="40% - Accent1 181 2" xfId="24045"/>
    <cellStyle name="40% - Accent1 181 3" xfId="24046"/>
    <cellStyle name="40% - Accent1 182" xfId="24047"/>
    <cellStyle name="40% - Accent1 182 2" xfId="24048"/>
    <cellStyle name="40% - Accent1 182 3" xfId="24049"/>
    <cellStyle name="40% - Accent1 183" xfId="24050"/>
    <cellStyle name="40% - Accent1 183 2" xfId="24051"/>
    <cellStyle name="40% - Accent1 183 3" xfId="24052"/>
    <cellStyle name="40% - Accent1 184" xfId="24053"/>
    <cellStyle name="40% - Accent1 184 2" xfId="24054"/>
    <cellStyle name="40% - Accent1 184 3" xfId="24055"/>
    <cellStyle name="40% - Accent1 185" xfId="24056"/>
    <cellStyle name="40% - Accent1 185 2" xfId="24057"/>
    <cellStyle name="40% - Accent1 185 3" xfId="24058"/>
    <cellStyle name="40% - Accent1 186" xfId="24059"/>
    <cellStyle name="40% - Accent1 186 2" xfId="24060"/>
    <cellStyle name="40% - Accent1 186 3" xfId="24061"/>
    <cellStyle name="40% - Accent1 187" xfId="24062"/>
    <cellStyle name="40% - Accent1 187 2" xfId="24063"/>
    <cellStyle name="40% - Accent1 187 3" xfId="24064"/>
    <cellStyle name="40% - Accent1 188" xfId="24065"/>
    <cellStyle name="40% - Accent1 188 2" xfId="24066"/>
    <cellStyle name="40% - Accent1 188 3" xfId="24067"/>
    <cellStyle name="40% - Accent1 189" xfId="24068"/>
    <cellStyle name="40% - Accent1 189 2" xfId="24069"/>
    <cellStyle name="40% - Accent1 189 3" xfId="24070"/>
    <cellStyle name="40% - Accent1 19" xfId="24071"/>
    <cellStyle name="40% - Accent1 19 2" xfId="24072"/>
    <cellStyle name="40% - Accent1 19 3" xfId="24073"/>
    <cellStyle name="40% - Accent1 190" xfId="24074"/>
    <cellStyle name="40% - Accent1 190 2" xfId="24075"/>
    <cellStyle name="40% - Accent1 190 3" xfId="24076"/>
    <cellStyle name="40% - Accent1 191" xfId="24077"/>
    <cellStyle name="40% - Accent1 191 2" xfId="24078"/>
    <cellStyle name="40% - Accent1 191 3" xfId="24079"/>
    <cellStyle name="40% - Accent1 192" xfId="24080"/>
    <cellStyle name="40% - Accent1 192 2" xfId="24081"/>
    <cellStyle name="40% - Accent1 192 3" xfId="24082"/>
    <cellStyle name="40% - Accent1 193" xfId="24083"/>
    <cellStyle name="40% - Accent1 193 2" xfId="24084"/>
    <cellStyle name="40% - Accent1 194" xfId="24085"/>
    <cellStyle name="40% - Accent1 194 2" xfId="24086"/>
    <cellStyle name="40% - Accent1 195" xfId="24087"/>
    <cellStyle name="40% - Accent1 195 2" xfId="24088"/>
    <cellStyle name="40% - Accent1 196" xfId="24089"/>
    <cellStyle name="40% - Accent1 196 2" xfId="24090"/>
    <cellStyle name="40% - Accent1 197" xfId="24091"/>
    <cellStyle name="40% - Accent1 197 2" xfId="24092"/>
    <cellStyle name="40% - Accent1 198" xfId="24093"/>
    <cellStyle name="40% - Accent1 198 2" xfId="24094"/>
    <cellStyle name="40% - Accent1 199" xfId="24095"/>
    <cellStyle name="40% - Accent1 199 2" xfId="24096"/>
    <cellStyle name="40% - Accent1 2" xfId="171"/>
    <cellStyle name="40% - Accent1 2 10" xfId="3318"/>
    <cellStyle name="40% - Accent1 2 11" xfId="3786"/>
    <cellStyle name="40% - Accent1 2 12" xfId="3939"/>
    <cellStyle name="40% - Accent1 2 13" xfId="922"/>
    <cellStyle name="40% - Accent1 2 14" xfId="6874"/>
    <cellStyle name="40% - Accent1 2 15" xfId="6920"/>
    <cellStyle name="40% - Accent1 2 16" xfId="7316"/>
    <cellStyle name="40% - Accent1 2 17" xfId="6787"/>
    <cellStyle name="40% - Accent1 2 18" xfId="7650"/>
    <cellStyle name="40% - Accent1 2 19" xfId="7067"/>
    <cellStyle name="40% - Accent1 2 2" xfId="744"/>
    <cellStyle name="40% - Accent1 2 2 10" xfId="24097"/>
    <cellStyle name="40% - Accent1 2 2 2" xfId="2095"/>
    <cellStyle name="40% - Accent1 2 2 2 2" xfId="3046"/>
    <cellStyle name="40% - Accent1 2 2 2 2 2" xfId="4936"/>
    <cellStyle name="40% - Accent1 2 2 2 2 3" xfId="5735"/>
    <cellStyle name="40% - Accent1 2 2 2 2 4" xfId="6365"/>
    <cellStyle name="40% - Accent1 2 2 2 3" xfId="4184"/>
    <cellStyle name="40% - Accent1 2 2 2 4" xfId="4874"/>
    <cellStyle name="40% - Accent1 2 2 2 5" xfId="5674"/>
    <cellStyle name="40% - Accent1 2 2 3" xfId="2056"/>
    <cellStyle name="40% - Accent1 2 2 3 2" xfId="3024"/>
    <cellStyle name="40% - Accent1 2 2 3 2 2" xfId="4914"/>
    <cellStyle name="40% - Accent1 2 2 3 2 3" xfId="5713"/>
    <cellStyle name="40% - Accent1 2 2 3 2 4" xfId="6343"/>
    <cellStyle name="40% - Accent1 2 2 3 3" xfId="4153"/>
    <cellStyle name="40% - Accent1 2 2 3 4" xfId="4438"/>
    <cellStyle name="40% - Accent1 2 2 3 5" xfId="5321"/>
    <cellStyle name="40% - Accent1 2 2 4" xfId="2718"/>
    <cellStyle name="40% - Accent1 2 2 4 2" xfId="4664"/>
    <cellStyle name="40% - Accent1 2 2 4 3" xfId="5506"/>
    <cellStyle name="40% - Accent1 2 2 4 4" xfId="6189"/>
    <cellStyle name="40% - Accent1 2 2 5" xfId="3512"/>
    <cellStyle name="40% - Accent1 2 2 6" xfId="3661"/>
    <cellStyle name="40% - Accent1 2 2 7" xfId="3676"/>
    <cellStyle name="40% - Accent1 2 2 8" xfId="1173"/>
    <cellStyle name="40% - Accent1 2 2 9" xfId="11850"/>
    <cellStyle name="40% - Accent1 2 20" xfId="7267"/>
    <cellStyle name="40% - Accent1 2 21" xfId="7578"/>
    <cellStyle name="40% - Accent1 2 22" xfId="7089"/>
    <cellStyle name="40% - Accent1 2 23" xfId="9949"/>
    <cellStyle name="40% - Accent1 2 3" xfId="1000"/>
    <cellStyle name="40% - Accent1 2 3 2" xfId="2124"/>
    <cellStyle name="40% - Accent1 2 3 2 2" xfId="3076"/>
    <cellStyle name="40% - Accent1 2 3 2 2 2" xfId="4966"/>
    <cellStyle name="40% - Accent1 2 3 2 2 3" xfId="5765"/>
    <cellStyle name="40% - Accent1 2 3 2 2 4" xfId="6395"/>
    <cellStyle name="40% - Accent1 2 3 2 3" xfId="4214"/>
    <cellStyle name="40% - Accent1 2 3 2 4" xfId="3381"/>
    <cellStyle name="40% - Accent1 2 3 2 5" xfId="4428"/>
    <cellStyle name="40% - Accent1 2 3 3" xfId="2155"/>
    <cellStyle name="40% - Accent1 2 3 3 2" xfId="3103"/>
    <cellStyle name="40% - Accent1 2 3 3 2 2" xfId="4993"/>
    <cellStyle name="40% - Accent1 2 3 3 2 3" xfId="5792"/>
    <cellStyle name="40% - Accent1 2 3 3 2 4" xfId="6422"/>
    <cellStyle name="40% - Accent1 2 3 3 3" xfId="4244"/>
    <cellStyle name="40% - Accent1 2 3 3 4" xfId="3359"/>
    <cellStyle name="40% - Accent1 2 3 3 5" xfId="3489"/>
    <cellStyle name="40% - Accent1 2 3 4" xfId="2744"/>
    <cellStyle name="40% - Accent1 2 3 4 2" xfId="4691"/>
    <cellStyle name="40% - Accent1 2 3 4 3" xfId="5533"/>
    <cellStyle name="40% - Accent1 2 3 4 4" xfId="6216"/>
    <cellStyle name="40% - Accent1 2 3 5" xfId="3547"/>
    <cellStyle name="40% - Accent1 2 3 6" xfId="3456"/>
    <cellStyle name="40% - Accent1 2 3 7" xfId="3603"/>
    <cellStyle name="40% - Accent1 2 3 8" xfId="24098"/>
    <cellStyle name="40% - Accent1 2 4" xfId="1738"/>
    <cellStyle name="40% - Accent1 2 4 2" xfId="2204"/>
    <cellStyle name="40% - Accent1 2 4 2 2" xfId="3148"/>
    <cellStyle name="40% - Accent1 2 4 2 2 2" xfId="5038"/>
    <cellStyle name="40% - Accent1 2 4 2 2 3" xfId="5837"/>
    <cellStyle name="40% - Accent1 2 4 2 2 4" xfId="6467"/>
    <cellStyle name="40% - Accent1 2 4 2 3" xfId="4290"/>
    <cellStyle name="40% - Accent1 2 4 2 4" xfId="5200"/>
    <cellStyle name="40% - Accent1 2 4 2 5" xfId="5999"/>
    <cellStyle name="40% - Accent1 2 4 3" xfId="2443"/>
    <cellStyle name="40% - Accent1 2 4 3 2" xfId="3235"/>
    <cellStyle name="40% - Accent1 2 4 3 2 2" xfId="5125"/>
    <cellStyle name="40% - Accent1 2 4 3 2 3" xfId="5924"/>
    <cellStyle name="40% - Accent1 2 4 3 2 4" xfId="6554"/>
    <cellStyle name="40% - Accent1 2 4 3 3" xfId="4466"/>
    <cellStyle name="40% - Accent1 2 4 3 4" xfId="5344"/>
    <cellStyle name="40% - Accent1 2 4 3 5" xfId="6086"/>
    <cellStyle name="40% - Accent1 2 4 4" xfId="2770"/>
    <cellStyle name="40% - Accent1 2 4 4 2" xfId="4717"/>
    <cellStyle name="40% - Accent1 2 4 4 3" xfId="5559"/>
    <cellStyle name="40% - Accent1 2 4 4 4" xfId="6242"/>
    <cellStyle name="40% - Accent1 2 4 5" xfId="3861"/>
    <cellStyle name="40% - Accent1 2 4 6" xfId="3621"/>
    <cellStyle name="40% - Accent1 2 4 7" xfId="3594"/>
    <cellStyle name="40% - Accent1 2 5" xfId="1933"/>
    <cellStyle name="40% - Accent1 2 5 2" xfId="2355"/>
    <cellStyle name="40% - Accent1 2 5 2 2" xfId="3213"/>
    <cellStyle name="40% - Accent1 2 5 2 2 2" xfId="5103"/>
    <cellStyle name="40% - Accent1 2 5 2 2 3" xfId="5902"/>
    <cellStyle name="40% - Accent1 2 5 2 2 4" xfId="6532"/>
    <cellStyle name="40% - Accent1 2 5 2 3" xfId="4406"/>
    <cellStyle name="40% - Accent1 2 5 2 4" xfId="5300"/>
    <cellStyle name="40% - Accent1 2 5 2 5" xfId="6064"/>
    <cellStyle name="40% - Accent1 2 5 3" xfId="2587"/>
    <cellStyle name="40% - Accent1 2 5 3 2" xfId="3293"/>
    <cellStyle name="40% - Accent1 2 5 3 2 2" xfId="5183"/>
    <cellStyle name="40% - Accent1 2 5 3 2 3" xfId="5982"/>
    <cellStyle name="40% - Accent1 2 5 3 2 4" xfId="6612"/>
    <cellStyle name="40% - Accent1 2 5 3 3" xfId="4569"/>
    <cellStyle name="40% - Accent1 2 5 3 4" xfId="5428"/>
    <cellStyle name="40% - Accent1 2 5 3 5" xfId="6144"/>
    <cellStyle name="40% - Accent1 2 5 4" xfId="2914"/>
    <cellStyle name="40% - Accent1 2 5 4 2" xfId="4826"/>
    <cellStyle name="40% - Accent1 2 5 4 3" xfId="5648"/>
    <cellStyle name="40% - Accent1 2 5 4 4" xfId="6300"/>
    <cellStyle name="40% - Accent1 2 5 5" xfId="4038"/>
    <cellStyle name="40% - Accent1 2 5 6" xfId="4821"/>
    <cellStyle name="40% - Accent1 2 5 7" xfId="5645"/>
    <cellStyle name="40% - Accent1 2 6" xfId="1975"/>
    <cellStyle name="40% - Accent1 2 6 2" xfId="2397"/>
    <cellStyle name="40% - Accent1 2 6 2 2" xfId="3220"/>
    <cellStyle name="40% - Accent1 2 6 2 2 2" xfId="5110"/>
    <cellStyle name="40% - Accent1 2 6 2 2 3" xfId="5909"/>
    <cellStyle name="40% - Accent1 2 6 2 2 4" xfId="6539"/>
    <cellStyle name="40% - Accent1 2 6 2 3" xfId="4434"/>
    <cellStyle name="40% - Accent1 2 6 2 4" xfId="5318"/>
    <cellStyle name="40% - Accent1 2 6 2 5" xfId="6071"/>
    <cellStyle name="40% - Accent1 2 6 3" xfId="2628"/>
    <cellStyle name="40% - Accent1 2 6 3 2" xfId="3299"/>
    <cellStyle name="40% - Accent1 2 6 3 2 2" xfId="5189"/>
    <cellStyle name="40% - Accent1 2 6 3 2 3" xfId="5988"/>
    <cellStyle name="40% - Accent1 2 6 3 2 4" xfId="6618"/>
    <cellStyle name="40% - Accent1 2 6 3 3" xfId="4597"/>
    <cellStyle name="40% - Accent1 2 6 3 4" xfId="5448"/>
    <cellStyle name="40% - Accent1 2 6 3 5" xfId="6150"/>
    <cellStyle name="40% - Accent1 2 6 4" xfId="2955"/>
    <cellStyle name="40% - Accent1 2 6 4 2" xfId="4856"/>
    <cellStyle name="40% - Accent1 2 6 4 3" xfId="5666"/>
    <cellStyle name="40% - Accent1 2 6 4 4" xfId="6306"/>
    <cellStyle name="40% - Accent1 2 6 5" xfId="4080"/>
    <cellStyle name="40% - Accent1 2 6 6" xfId="3389"/>
    <cellStyle name="40% - Accent1 2 6 7" xfId="4574"/>
    <cellStyle name="40% - Accent1 2 7" xfId="2022"/>
    <cellStyle name="40% - Accent1 2 7 2" xfId="3001"/>
    <cellStyle name="40% - Accent1 2 7 2 2" xfId="4891"/>
    <cellStyle name="40% - Accent1 2 7 2 3" xfId="5690"/>
    <cellStyle name="40% - Accent1 2 7 2 4" xfId="6320"/>
    <cellStyle name="40% - Accent1 2 7 3" xfId="4126"/>
    <cellStyle name="40% - Accent1 2 7 4" xfId="4494"/>
    <cellStyle name="40% - Accent1 2 7 5" xfId="5372"/>
    <cellStyle name="40% - Accent1 2 8" xfId="2173"/>
    <cellStyle name="40% - Accent1 2 8 2" xfId="3119"/>
    <cellStyle name="40% - Accent1 2 8 2 2" xfId="5009"/>
    <cellStyle name="40% - Accent1 2 8 2 3" xfId="5808"/>
    <cellStyle name="40% - Accent1 2 8 2 4" xfId="6438"/>
    <cellStyle name="40% - Accent1 2 8 3" xfId="4261"/>
    <cellStyle name="40% - Accent1 2 8 4" xfId="3342"/>
    <cellStyle name="40% - Accent1 2 8 5" xfId="3713"/>
    <cellStyle name="40% - Accent1 2 9" xfId="2674"/>
    <cellStyle name="40% - Accent1 2 9 2" xfId="4630"/>
    <cellStyle name="40% - Accent1 2 9 3" xfId="5473"/>
    <cellStyle name="40% - Accent1 2 9 4" xfId="6163"/>
    <cellStyle name="40% - Accent1 20" xfId="24099"/>
    <cellStyle name="40% - Accent1 20 2" xfId="24100"/>
    <cellStyle name="40% - Accent1 20 3" xfId="24101"/>
    <cellStyle name="40% - Accent1 200" xfId="24102"/>
    <cellStyle name="40% - Accent1 200 2" xfId="24103"/>
    <cellStyle name="40% - Accent1 201" xfId="24104"/>
    <cellStyle name="40% - Accent1 201 2" xfId="24105"/>
    <cellStyle name="40% - Accent1 202" xfId="24106"/>
    <cellStyle name="40% - Accent1 202 2" xfId="24107"/>
    <cellStyle name="40% - Accent1 203" xfId="24108"/>
    <cellStyle name="40% - Accent1 203 2" xfId="24109"/>
    <cellStyle name="40% - Accent1 204" xfId="24110"/>
    <cellStyle name="40% - Accent1 204 2" xfId="24111"/>
    <cellStyle name="40% - Accent1 205" xfId="24112"/>
    <cellStyle name="40% - Accent1 205 2" xfId="24113"/>
    <cellStyle name="40% - Accent1 206" xfId="24114"/>
    <cellStyle name="40% - Accent1 206 2" xfId="24115"/>
    <cellStyle name="40% - Accent1 207" xfId="24116"/>
    <cellStyle name="40% - Accent1 207 2" xfId="24117"/>
    <cellStyle name="40% - Accent1 208" xfId="24118"/>
    <cellStyle name="40% - Accent1 208 2" xfId="24119"/>
    <cellStyle name="40% - Accent1 209" xfId="24120"/>
    <cellStyle name="40% - Accent1 209 2" xfId="24121"/>
    <cellStyle name="40% - Accent1 21" xfId="24122"/>
    <cellStyle name="40% - Accent1 21 2" xfId="24123"/>
    <cellStyle name="40% - Accent1 21 3" xfId="24124"/>
    <cellStyle name="40% - Accent1 210" xfId="24125"/>
    <cellStyle name="40% - Accent1 210 2" xfId="24126"/>
    <cellStyle name="40% - Accent1 211" xfId="24127"/>
    <cellStyle name="40% - Accent1 211 2" xfId="24128"/>
    <cellStyle name="40% - Accent1 212" xfId="24129"/>
    <cellStyle name="40% - Accent1 212 2" xfId="24130"/>
    <cellStyle name="40% - Accent1 213" xfId="24131"/>
    <cellStyle name="40% - Accent1 213 2" xfId="24132"/>
    <cellStyle name="40% - Accent1 214" xfId="24133"/>
    <cellStyle name="40% - Accent1 214 2" xfId="24134"/>
    <cellStyle name="40% - Accent1 215" xfId="24135"/>
    <cellStyle name="40% - Accent1 215 2" xfId="24136"/>
    <cellStyle name="40% - Accent1 216" xfId="24137"/>
    <cellStyle name="40% - Accent1 216 2" xfId="24138"/>
    <cellStyle name="40% - Accent1 217" xfId="24139"/>
    <cellStyle name="40% - Accent1 217 2" xfId="24140"/>
    <cellStyle name="40% - Accent1 218" xfId="24141"/>
    <cellStyle name="40% - Accent1 218 2" xfId="24142"/>
    <cellStyle name="40% - Accent1 219" xfId="24143"/>
    <cellStyle name="40% - Accent1 219 2" xfId="24144"/>
    <cellStyle name="40% - Accent1 22" xfId="24145"/>
    <cellStyle name="40% - Accent1 22 2" xfId="24146"/>
    <cellStyle name="40% - Accent1 22 3" xfId="24147"/>
    <cellStyle name="40% - Accent1 220" xfId="24148"/>
    <cellStyle name="40% - Accent1 220 2" xfId="24149"/>
    <cellStyle name="40% - Accent1 221" xfId="24150"/>
    <cellStyle name="40% - Accent1 221 2" xfId="24151"/>
    <cellStyle name="40% - Accent1 222" xfId="24152"/>
    <cellStyle name="40% - Accent1 222 2" xfId="24153"/>
    <cellStyle name="40% - Accent1 223" xfId="24154"/>
    <cellStyle name="40% - Accent1 223 2" xfId="24155"/>
    <cellStyle name="40% - Accent1 224" xfId="24156"/>
    <cellStyle name="40% - Accent1 224 2" xfId="24157"/>
    <cellStyle name="40% - Accent1 225" xfId="24158"/>
    <cellStyle name="40% - Accent1 225 2" xfId="24159"/>
    <cellStyle name="40% - Accent1 226" xfId="24160"/>
    <cellStyle name="40% - Accent1 226 2" xfId="24161"/>
    <cellStyle name="40% - Accent1 227" xfId="24162"/>
    <cellStyle name="40% - Accent1 227 2" xfId="24163"/>
    <cellStyle name="40% - Accent1 228" xfId="24164"/>
    <cellStyle name="40% - Accent1 228 2" xfId="24165"/>
    <cellStyle name="40% - Accent1 229" xfId="24166"/>
    <cellStyle name="40% - Accent1 229 2" xfId="24167"/>
    <cellStyle name="40% - Accent1 23" xfId="24168"/>
    <cellStyle name="40% - Accent1 23 2" xfId="24169"/>
    <cellStyle name="40% - Accent1 23 3" xfId="24170"/>
    <cellStyle name="40% - Accent1 230" xfId="24171"/>
    <cellStyle name="40% - Accent1 230 2" xfId="24172"/>
    <cellStyle name="40% - Accent1 231" xfId="24173"/>
    <cellStyle name="40% - Accent1 231 2" xfId="24174"/>
    <cellStyle name="40% - Accent1 232" xfId="24175"/>
    <cellStyle name="40% - Accent1 232 2" xfId="24176"/>
    <cellStyle name="40% - Accent1 233" xfId="24177"/>
    <cellStyle name="40% - Accent1 233 2" xfId="24178"/>
    <cellStyle name="40% - Accent1 234" xfId="24179"/>
    <cellStyle name="40% - Accent1 234 2" xfId="24180"/>
    <cellStyle name="40% - Accent1 235" xfId="24191"/>
    <cellStyle name="40% - Accent1 235 2" xfId="24192"/>
    <cellStyle name="40% - Accent1 236" xfId="24193"/>
    <cellStyle name="40% - Accent1 236 2" xfId="24194"/>
    <cellStyle name="40% - Accent1 237" xfId="24195"/>
    <cellStyle name="40% - Accent1 237 2" xfId="24196"/>
    <cellStyle name="40% - Accent1 238" xfId="24197"/>
    <cellStyle name="40% - Accent1 238 2" xfId="24198"/>
    <cellStyle name="40% - Accent1 239" xfId="24199"/>
    <cellStyle name="40% - Accent1 239 2" xfId="24200"/>
    <cellStyle name="40% - Accent1 24" xfId="24201"/>
    <cellStyle name="40% - Accent1 24 2" xfId="24202"/>
    <cellStyle name="40% - Accent1 24 3" xfId="24203"/>
    <cellStyle name="40% - Accent1 240" xfId="24204"/>
    <cellStyle name="40% - Accent1 240 2" xfId="24205"/>
    <cellStyle name="40% - Accent1 241" xfId="24206"/>
    <cellStyle name="40% - Accent1 241 2" xfId="24207"/>
    <cellStyle name="40% - Accent1 242" xfId="24208"/>
    <cellStyle name="40% - Accent1 242 2" xfId="24209"/>
    <cellStyle name="40% - Accent1 243" xfId="24210"/>
    <cellStyle name="40% - Accent1 243 2" xfId="24211"/>
    <cellStyle name="40% - Accent1 244" xfId="24212"/>
    <cellStyle name="40% - Accent1 244 2" xfId="24213"/>
    <cellStyle name="40% - Accent1 245" xfId="24214"/>
    <cellStyle name="40% - Accent1 245 2" xfId="24215"/>
    <cellStyle name="40% - Accent1 246" xfId="24216"/>
    <cellStyle name="40% - Accent1 246 2" xfId="24217"/>
    <cellStyle name="40% - Accent1 247" xfId="24218"/>
    <cellStyle name="40% - Accent1 247 2" xfId="24219"/>
    <cellStyle name="40% - Accent1 248" xfId="24220"/>
    <cellStyle name="40% - Accent1 248 2" xfId="24221"/>
    <cellStyle name="40% - Accent1 249" xfId="24222"/>
    <cellStyle name="40% - Accent1 249 2" xfId="24223"/>
    <cellStyle name="40% - Accent1 25" xfId="24224"/>
    <cellStyle name="40% - Accent1 25 2" xfId="24225"/>
    <cellStyle name="40% - Accent1 25 3" xfId="24226"/>
    <cellStyle name="40% - Accent1 250" xfId="24227"/>
    <cellStyle name="40% - Accent1 250 2" xfId="24228"/>
    <cellStyle name="40% - Accent1 251" xfId="24229"/>
    <cellStyle name="40% - Accent1 251 2" xfId="24230"/>
    <cellStyle name="40% - Accent1 252" xfId="24231"/>
    <cellStyle name="40% - Accent1 252 2" xfId="24232"/>
    <cellStyle name="40% - Accent1 253" xfId="24233"/>
    <cellStyle name="40% - Accent1 253 2" xfId="24234"/>
    <cellStyle name="40% - Accent1 254" xfId="24235"/>
    <cellStyle name="40% - Accent1 254 2" xfId="24236"/>
    <cellStyle name="40% - Accent1 255" xfId="24237"/>
    <cellStyle name="40% - Accent1 255 2" xfId="24238"/>
    <cellStyle name="40% - Accent1 256" xfId="24239"/>
    <cellStyle name="40% - Accent1 257" xfId="24240"/>
    <cellStyle name="40% - Accent1 258" xfId="24241"/>
    <cellStyle name="40% - Accent1 259" xfId="24242"/>
    <cellStyle name="40% - Accent1 26" xfId="24243"/>
    <cellStyle name="40% - Accent1 26 2" xfId="24244"/>
    <cellStyle name="40% - Accent1 26 3" xfId="24245"/>
    <cellStyle name="40% - Accent1 260" xfId="24246"/>
    <cellStyle name="40% - Accent1 261" xfId="24247"/>
    <cellStyle name="40% - Accent1 262" xfId="24248"/>
    <cellStyle name="40% - Accent1 263" xfId="24249"/>
    <cellStyle name="40% - Accent1 264" xfId="24250"/>
    <cellStyle name="40% - Accent1 27" xfId="24251"/>
    <cellStyle name="40% - Accent1 27 2" xfId="24252"/>
    <cellStyle name="40% - Accent1 27 3" xfId="24253"/>
    <cellStyle name="40% - Accent1 28" xfId="24254"/>
    <cellStyle name="40% - Accent1 28 2" xfId="24255"/>
    <cellStyle name="40% - Accent1 28 3" xfId="24256"/>
    <cellStyle name="40% - Accent1 29" xfId="24257"/>
    <cellStyle name="40% - Accent1 29 2" xfId="24258"/>
    <cellStyle name="40% - Accent1 29 3" xfId="24259"/>
    <cellStyle name="40% - Accent1 3" xfId="745"/>
    <cellStyle name="40% - Accent1 3 10" xfId="3319"/>
    <cellStyle name="40% - Accent1 3 11" xfId="3782"/>
    <cellStyle name="40% - Accent1 3 12" xfId="3575"/>
    <cellStyle name="40% - Accent1 3 13" xfId="1172"/>
    <cellStyle name="40% - Accent1 3 14" xfId="14944"/>
    <cellStyle name="40% - Accent1 3 15" xfId="24260"/>
    <cellStyle name="40% - Accent1 3 2" xfId="1086"/>
    <cellStyle name="40% - Accent1 3 2 2" xfId="2096"/>
    <cellStyle name="40% - Accent1 3 2 2 2" xfId="3047"/>
    <cellStyle name="40% - Accent1 3 2 2 2 2" xfId="4937"/>
    <cellStyle name="40% - Accent1 3 2 2 2 3" xfId="5736"/>
    <cellStyle name="40% - Accent1 3 2 2 2 4" xfId="6366"/>
    <cellStyle name="40% - Accent1 3 2 2 3" xfId="4185"/>
    <cellStyle name="40% - Accent1 3 2 2 4" xfId="4613"/>
    <cellStyle name="40% - Accent1 3 2 2 5" xfId="5457"/>
    <cellStyle name="40% - Accent1 3 2 3" xfId="2055"/>
    <cellStyle name="40% - Accent1 3 2 3 2" xfId="3023"/>
    <cellStyle name="40% - Accent1 3 2 3 2 2" xfId="4913"/>
    <cellStyle name="40% - Accent1 3 2 3 2 3" xfId="5712"/>
    <cellStyle name="40% - Accent1 3 2 3 2 4" xfId="6342"/>
    <cellStyle name="40% - Accent1 3 2 3 3" xfId="4152"/>
    <cellStyle name="40% - Accent1 3 2 3 4" xfId="4603"/>
    <cellStyle name="40% - Accent1 3 2 3 5" xfId="5451"/>
    <cellStyle name="40% - Accent1 3 2 4" xfId="2719"/>
    <cellStyle name="40% - Accent1 3 2 4 2" xfId="4665"/>
    <cellStyle name="40% - Accent1 3 2 4 3" xfId="5507"/>
    <cellStyle name="40% - Accent1 3 2 4 4" xfId="6190"/>
    <cellStyle name="40% - Accent1 3 2 5" xfId="3513"/>
    <cellStyle name="40% - Accent1 3 2 6" xfId="3657"/>
    <cellStyle name="40% - Accent1 3 2 7" xfId="3569"/>
    <cellStyle name="40% - Accent1 3 2 8" xfId="24261"/>
    <cellStyle name="40% - Accent1 3 2 9" xfId="42882"/>
    <cellStyle name="40% - Accent1 3 3" xfId="1014"/>
    <cellStyle name="40% - Accent1 3 3 2" xfId="2123"/>
    <cellStyle name="40% - Accent1 3 3 2 2" xfId="3075"/>
    <cellStyle name="40% - Accent1 3 3 2 2 2" xfId="4965"/>
    <cellStyle name="40% - Accent1 3 3 2 2 3" xfId="5764"/>
    <cellStyle name="40% - Accent1 3 3 2 2 4" xfId="6394"/>
    <cellStyle name="40% - Accent1 3 3 2 3" xfId="4213"/>
    <cellStyle name="40% - Accent1 3 3 2 4" xfId="3571"/>
    <cellStyle name="40% - Accent1 3 3 2 5" xfId="3435"/>
    <cellStyle name="40% - Accent1 3 3 3" xfId="2156"/>
    <cellStyle name="40% - Accent1 3 3 3 2" xfId="3104"/>
    <cellStyle name="40% - Accent1 3 3 3 2 2" xfId="4994"/>
    <cellStyle name="40% - Accent1 3 3 3 2 3" xfId="5793"/>
    <cellStyle name="40% - Accent1 3 3 3 2 4" xfId="6423"/>
    <cellStyle name="40% - Accent1 3 3 3 3" xfId="4245"/>
    <cellStyle name="40% - Accent1 3 3 3 4" xfId="3358"/>
    <cellStyle name="40% - Accent1 3 3 3 5" xfId="3490"/>
    <cellStyle name="40% - Accent1 3 3 4" xfId="2743"/>
    <cellStyle name="40% - Accent1 3 3 4 2" xfId="4690"/>
    <cellStyle name="40% - Accent1 3 3 4 3" xfId="5532"/>
    <cellStyle name="40% - Accent1 3 3 4 4" xfId="6215"/>
    <cellStyle name="40% - Accent1 3 3 5" xfId="3546"/>
    <cellStyle name="40% - Accent1 3 3 6" xfId="3457"/>
    <cellStyle name="40% - Accent1 3 3 7" xfId="4872"/>
    <cellStyle name="40% - Accent1 3 3 8" xfId="24262"/>
    <cellStyle name="40% - Accent1 3 4" xfId="1739"/>
    <cellStyle name="40% - Accent1 3 4 2" xfId="2205"/>
    <cellStyle name="40% - Accent1 3 4 2 2" xfId="3149"/>
    <cellStyle name="40% - Accent1 3 4 2 2 2" xfId="5039"/>
    <cellStyle name="40% - Accent1 3 4 2 2 3" xfId="5838"/>
    <cellStyle name="40% - Accent1 3 4 2 2 4" xfId="6468"/>
    <cellStyle name="40% - Accent1 3 4 2 3" xfId="4291"/>
    <cellStyle name="40% - Accent1 3 4 2 4" xfId="5201"/>
    <cellStyle name="40% - Accent1 3 4 2 5" xfId="6000"/>
    <cellStyle name="40% - Accent1 3 4 3" xfId="2444"/>
    <cellStyle name="40% - Accent1 3 4 3 2" xfId="3236"/>
    <cellStyle name="40% - Accent1 3 4 3 2 2" xfId="5126"/>
    <cellStyle name="40% - Accent1 3 4 3 2 3" xfId="5925"/>
    <cellStyle name="40% - Accent1 3 4 3 2 4" xfId="6555"/>
    <cellStyle name="40% - Accent1 3 4 3 3" xfId="4467"/>
    <cellStyle name="40% - Accent1 3 4 3 4" xfId="5345"/>
    <cellStyle name="40% - Accent1 3 4 3 5" xfId="6087"/>
    <cellStyle name="40% - Accent1 3 4 4" xfId="2771"/>
    <cellStyle name="40% - Accent1 3 4 4 2" xfId="4718"/>
    <cellStyle name="40% - Accent1 3 4 4 3" xfId="5560"/>
    <cellStyle name="40% - Accent1 3 4 4 4" xfId="6243"/>
    <cellStyle name="40% - Accent1 3 4 5" xfId="3862"/>
    <cellStyle name="40% - Accent1 3 4 6" xfId="3614"/>
    <cellStyle name="40% - Accent1 3 4 7" xfId="3421"/>
    <cellStyle name="40% - Accent1 3 5" xfId="1911"/>
    <cellStyle name="40% - Accent1 3 5 2" xfId="2335"/>
    <cellStyle name="40% - Accent1 3 5 2 2" xfId="3211"/>
    <cellStyle name="40% - Accent1 3 5 2 2 2" xfId="5101"/>
    <cellStyle name="40% - Accent1 3 5 2 2 3" xfId="5900"/>
    <cellStyle name="40% - Accent1 3 5 2 2 4" xfId="6530"/>
    <cellStyle name="40% - Accent1 3 5 2 3" xfId="4394"/>
    <cellStyle name="40% - Accent1 3 5 2 4" xfId="5290"/>
    <cellStyle name="40% - Accent1 3 5 2 5" xfId="6062"/>
    <cellStyle name="40% - Accent1 3 5 3" xfId="2567"/>
    <cellStyle name="40% - Accent1 3 5 3 2" xfId="3291"/>
    <cellStyle name="40% - Accent1 3 5 3 2 2" xfId="5181"/>
    <cellStyle name="40% - Accent1 3 5 3 2 3" xfId="5980"/>
    <cellStyle name="40% - Accent1 3 5 3 2 4" xfId="6610"/>
    <cellStyle name="40% - Accent1 3 5 3 3" xfId="4556"/>
    <cellStyle name="40% - Accent1 3 5 3 4" xfId="5420"/>
    <cellStyle name="40% - Accent1 3 5 3 5" xfId="6142"/>
    <cellStyle name="40% - Accent1 3 5 4" xfId="2894"/>
    <cellStyle name="40% - Accent1 3 5 4 2" xfId="4811"/>
    <cellStyle name="40% - Accent1 3 5 4 3" xfId="5639"/>
    <cellStyle name="40% - Accent1 3 5 4 4" xfId="6298"/>
    <cellStyle name="40% - Accent1 3 5 5" xfId="4016"/>
    <cellStyle name="40% - Accent1 3 5 6" xfId="3565"/>
    <cellStyle name="40% - Accent1 3 5 7" xfId="3438"/>
    <cellStyle name="40% - Accent1 3 6" xfId="1955"/>
    <cellStyle name="40% - Accent1 3 6 2" xfId="2377"/>
    <cellStyle name="40% - Accent1 3 6 2 2" xfId="3218"/>
    <cellStyle name="40% - Accent1 3 6 2 2 2" xfId="5108"/>
    <cellStyle name="40% - Accent1 3 6 2 2 3" xfId="5907"/>
    <cellStyle name="40% - Accent1 3 6 2 2 4" xfId="6537"/>
    <cellStyle name="40% - Accent1 3 6 2 3" xfId="4421"/>
    <cellStyle name="40% - Accent1 3 6 2 4" xfId="5309"/>
    <cellStyle name="40% - Accent1 3 6 2 5" xfId="6069"/>
    <cellStyle name="40% - Accent1 3 6 3" xfId="2608"/>
    <cellStyle name="40% - Accent1 3 6 3 2" xfId="3297"/>
    <cellStyle name="40% - Accent1 3 6 3 2 2" xfId="5187"/>
    <cellStyle name="40% - Accent1 3 6 3 2 3" xfId="5986"/>
    <cellStyle name="40% - Accent1 3 6 3 2 4" xfId="6616"/>
    <cellStyle name="40% - Accent1 3 6 3 3" xfId="4583"/>
    <cellStyle name="40% - Accent1 3 6 3 4" xfId="5438"/>
    <cellStyle name="40% - Accent1 3 6 3 5" xfId="6148"/>
    <cellStyle name="40% - Accent1 3 6 4" xfId="2935"/>
    <cellStyle name="40% - Accent1 3 6 4 2" xfId="4841"/>
    <cellStyle name="40% - Accent1 3 6 4 3" xfId="5657"/>
    <cellStyle name="40% - Accent1 3 6 4 4" xfId="6304"/>
    <cellStyle name="40% - Accent1 3 6 5" xfId="4060"/>
    <cellStyle name="40% - Accent1 3 6 6" xfId="4332"/>
    <cellStyle name="40% - Accent1 3 6 7" xfId="5236"/>
    <cellStyle name="40% - Accent1 3 7" xfId="2023"/>
    <cellStyle name="40% - Accent1 3 7 2" xfId="3002"/>
    <cellStyle name="40% - Accent1 3 7 2 2" xfId="4892"/>
    <cellStyle name="40% - Accent1 3 7 2 3" xfId="5691"/>
    <cellStyle name="40% - Accent1 3 7 2 4" xfId="6321"/>
    <cellStyle name="40% - Accent1 3 7 3" xfId="4127"/>
    <cellStyle name="40% - Accent1 3 7 4" xfId="4321"/>
    <cellStyle name="40% - Accent1 3 7 5" xfId="5231"/>
    <cellStyle name="40% - Accent1 3 8" xfId="2172"/>
    <cellStyle name="40% - Accent1 3 8 2" xfId="3118"/>
    <cellStyle name="40% - Accent1 3 8 2 2" xfId="5008"/>
    <cellStyle name="40% - Accent1 3 8 2 3" xfId="5807"/>
    <cellStyle name="40% - Accent1 3 8 2 4" xfId="6437"/>
    <cellStyle name="40% - Accent1 3 8 3" xfId="4260"/>
    <cellStyle name="40% - Accent1 3 8 4" xfId="3343"/>
    <cellStyle name="40% - Accent1 3 8 5" xfId="3708"/>
    <cellStyle name="40% - Accent1 3 9" xfId="2675"/>
    <cellStyle name="40% - Accent1 3 9 2" xfId="4631"/>
    <cellStyle name="40% - Accent1 3 9 3" xfId="5474"/>
    <cellStyle name="40% - Accent1 3 9 4" xfId="6164"/>
    <cellStyle name="40% - Accent1 30" xfId="24263"/>
    <cellStyle name="40% - Accent1 30 2" xfId="24264"/>
    <cellStyle name="40% - Accent1 30 3" xfId="24265"/>
    <cellStyle name="40% - Accent1 31" xfId="24266"/>
    <cellStyle name="40% - Accent1 31 2" xfId="24267"/>
    <cellStyle name="40% - Accent1 31 3" xfId="24268"/>
    <cellStyle name="40% - Accent1 32" xfId="24269"/>
    <cellStyle name="40% - Accent1 32 2" xfId="24270"/>
    <cellStyle name="40% - Accent1 32 3" xfId="24271"/>
    <cellStyle name="40% - Accent1 33" xfId="24272"/>
    <cellStyle name="40% - Accent1 33 2" xfId="24273"/>
    <cellStyle name="40% - Accent1 33 3" xfId="24274"/>
    <cellStyle name="40% - Accent1 34" xfId="24275"/>
    <cellStyle name="40% - Accent1 34 2" xfId="24276"/>
    <cellStyle name="40% - Accent1 34 3" xfId="24277"/>
    <cellStyle name="40% - Accent1 35" xfId="24278"/>
    <cellStyle name="40% - Accent1 35 2" xfId="24279"/>
    <cellStyle name="40% - Accent1 35 3" xfId="24280"/>
    <cellStyle name="40% - Accent1 36" xfId="24281"/>
    <cellStyle name="40% - Accent1 36 2" xfId="24282"/>
    <cellStyle name="40% - Accent1 36 3" xfId="24283"/>
    <cellStyle name="40% - Accent1 37" xfId="24284"/>
    <cellStyle name="40% - Accent1 37 2" xfId="24285"/>
    <cellStyle name="40% - Accent1 37 3" xfId="24286"/>
    <cellStyle name="40% - Accent1 38" xfId="24287"/>
    <cellStyle name="40% - Accent1 38 2" xfId="24288"/>
    <cellStyle name="40% - Accent1 38 3" xfId="24289"/>
    <cellStyle name="40% - Accent1 39" xfId="24290"/>
    <cellStyle name="40% - Accent1 39 2" xfId="24291"/>
    <cellStyle name="40% - Accent1 39 3" xfId="24292"/>
    <cellStyle name="40% - Accent1 4" xfId="705"/>
    <cellStyle name="40% - Accent1 4 2" xfId="1025"/>
    <cellStyle name="40% - Accent1 4 2 2" xfId="24293"/>
    <cellStyle name="40% - Accent1 4 3" xfId="11798"/>
    <cellStyle name="40% - Accent1 4 3 2" xfId="24294"/>
    <cellStyle name="40% - Accent1 40" xfId="24295"/>
    <cellStyle name="40% - Accent1 40 2" xfId="24296"/>
    <cellStyle name="40% - Accent1 40 3" xfId="24297"/>
    <cellStyle name="40% - Accent1 41" xfId="24298"/>
    <cellStyle name="40% - Accent1 41 2" xfId="24299"/>
    <cellStyle name="40% - Accent1 41 3" xfId="24300"/>
    <cellStyle name="40% - Accent1 42" xfId="24301"/>
    <cellStyle name="40% - Accent1 42 2" xfId="24302"/>
    <cellStyle name="40% - Accent1 42 3" xfId="24303"/>
    <cellStyle name="40% - Accent1 43" xfId="24304"/>
    <cellStyle name="40% - Accent1 43 2" xfId="24305"/>
    <cellStyle name="40% - Accent1 43 3" xfId="24306"/>
    <cellStyle name="40% - Accent1 44" xfId="24307"/>
    <cellStyle name="40% - Accent1 44 2" xfId="24308"/>
    <cellStyle name="40% - Accent1 44 3" xfId="24309"/>
    <cellStyle name="40% - Accent1 45" xfId="24310"/>
    <cellStyle name="40% - Accent1 45 2" xfId="24311"/>
    <cellStyle name="40% - Accent1 45 3" xfId="24312"/>
    <cellStyle name="40% - Accent1 46" xfId="24313"/>
    <cellStyle name="40% - Accent1 46 2" xfId="24314"/>
    <cellStyle name="40% - Accent1 46 3" xfId="24315"/>
    <cellStyle name="40% - Accent1 47" xfId="24316"/>
    <cellStyle name="40% - Accent1 47 2" xfId="24317"/>
    <cellStyle name="40% - Accent1 47 3" xfId="24318"/>
    <cellStyle name="40% - Accent1 48" xfId="24319"/>
    <cellStyle name="40% - Accent1 48 2" xfId="24320"/>
    <cellStyle name="40% - Accent1 48 3" xfId="24321"/>
    <cellStyle name="40% - Accent1 49" xfId="24322"/>
    <cellStyle name="40% - Accent1 49 2" xfId="24323"/>
    <cellStyle name="40% - Accent1 49 3" xfId="24324"/>
    <cellStyle name="40% - Accent1 5" xfId="6872"/>
    <cellStyle name="40% - Accent1 5 2" xfId="24326"/>
    <cellStyle name="40% - Accent1 5 3" xfId="24327"/>
    <cellStyle name="40% - Accent1 5 4" xfId="24325"/>
    <cellStyle name="40% - Accent1 50" xfId="24328"/>
    <cellStyle name="40% - Accent1 50 2" xfId="24329"/>
    <cellStyle name="40% - Accent1 50 3" xfId="24330"/>
    <cellStyle name="40% - Accent1 51" xfId="24331"/>
    <cellStyle name="40% - Accent1 51 2" xfId="24332"/>
    <cellStyle name="40% - Accent1 51 3" xfId="24333"/>
    <cellStyle name="40% - Accent1 52" xfId="24334"/>
    <cellStyle name="40% - Accent1 52 2" xfId="24335"/>
    <cellStyle name="40% - Accent1 52 3" xfId="24336"/>
    <cellStyle name="40% - Accent1 53" xfId="24337"/>
    <cellStyle name="40% - Accent1 53 2" xfId="24338"/>
    <cellStyle name="40% - Accent1 53 3" xfId="24339"/>
    <cellStyle name="40% - Accent1 54" xfId="24340"/>
    <cellStyle name="40% - Accent1 54 2" xfId="24341"/>
    <cellStyle name="40% - Accent1 54 3" xfId="24342"/>
    <cellStyle name="40% - Accent1 55" xfId="24343"/>
    <cellStyle name="40% - Accent1 55 2" xfId="24344"/>
    <cellStyle name="40% - Accent1 55 3" xfId="24345"/>
    <cellStyle name="40% - Accent1 56" xfId="24346"/>
    <cellStyle name="40% - Accent1 56 2" xfId="24347"/>
    <cellStyle name="40% - Accent1 56 3" xfId="24348"/>
    <cellStyle name="40% - Accent1 57" xfId="24349"/>
    <cellStyle name="40% - Accent1 57 2" xfId="24350"/>
    <cellStyle name="40% - Accent1 57 3" xfId="24351"/>
    <cellStyle name="40% - Accent1 58" xfId="24352"/>
    <cellStyle name="40% - Accent1 58 2" xfId="24353"/>
    <cellStyle name="40% - Accent1 58 3" xfId="24354"/>
    <cellStyle name="40% - Accent1 59" xfId="24355"/>
    <cellStyle name="40% - Accent1 59 2" xfId="24356"/>
    <cellStyle name="40% - Accent1 59 3" xfId="24357"/>
    <cellStyle name="40% - Accent1 6" xfId="7296"/>
    <cellStyle name="40% - Accent1 6 2" xfId="24359"/>
    <cellStyle name="40% - Accent1 6 3" xfId="24360"/>
    <cellStyle name="40% - Accent1 6 4" xfId="24358"/>
    <cellStyle name="40% - Accent1 60" xfId="24361"/>
    <cellStyle name="40% - Accent1 60 2" xfId="24362"/>
    <cellStyle name="40% - Accent1 60 3" xfId="24363"/>
    <cellStyle name="40% - Accent1 61" xfId="24364"/>
    <cellStyle name="40% - Accent1 61 2" xfId="24365"/>
    <cellStyle name="40% - Accent1 61 3" xfId="24366"/>
    <cellStyle name="40% - Accent1 62" xfId="24367"/>
    <cellStyle name="40% - Accent1 62 2" xfId="24368"/>
    <cellStyle name="40% - Accent1 62 3" xfId="24369"/>
    <cellStyle name="40% - Accent1 63" xfId="24370"/>
    <cellStyle name="40% - Accent1 63 2" xfId="24371"/>
    <cellStyle name="40% - Accent1 63 3" xfId="24372"/>
    <cellStyle name="40% - Accent1 64" xfId="24373"/>
    <cellStyle name="40% - Accent1 64 2" xfId="24374"/>
    <cellStyle name="40% - Accent1 64 3" xfId="24375"/>
    <cellStyle name="40% - Accent1 65" xfId="24376"/>
    <cellStyle name="40% - Accent1 65 2" xfId="24377"/>
    <cellStyle name="40% - Accent1 65 3" xfId="24378"/>
    <cellStyle name="40% - Accent1 66" xfId="24379"/>
    <cellStyle name="40% - Accent1 66 2" xfId="24380"/>
    <cellStyle name="40% - Accent1 66 3" xfId="24381"/>
    <cellStyle name="40% - Accent1 67" xfId="24382"/>
    <cellStyle name="40% - Accent1 67 2" xfId="24383"/>
    <cellStyle name="40% - Accent1 67 3" xfId="24384"/>
    <cellStyle name="40% - Accent1 68" xfId="24385"/>
    <cellStyle name="40% - Accent1 68 2" xfId="24386"/>
    <cellStyle name="40% - Accent1 68 3" xfId="24387"/>
    <cellStyle name="40% - Accent1 69" xfId="24388"/>
    <cellStyle name="40% - Accent1 69 2" xfId="24389"/>
    <cellStyle name="40% - Accent1 69 3" xfId="24390"/>
    <cellStyle name="40% - Accent1 7" xfId="7445"/>
    <cellStyle name="40% - Accent1 7 2" xfId="24392"/>
    <cellStyle name="40% - Accent1 7 3" xfId="24393"/>
    <cellStyle name="40% - Accent1 7 4" xfId="24391"/>
    <cellStyle name="40% - Accent1 70" xfId="24394"/>
    <cellStyle name="40% - Accent1 70 2" xfId="24395"/>
    <cellStyle name="40% - Accent1 70 3" xfId="24396"/>
    <cellStyle name="40% - Accent1 71" xfId="24397"/>
    <cellStyle name="40% - Accent1 71 2" xfId="24398"/>
    <cellStyle name="40% - Accent1 71 3" xfId="24399"/>
    <cellStyle name="40% - Accent1 72" xfId="24400"/>
    <cellStyle name="40% - Accent1 72 2" xfId="24401"/>
    <cellStyle name="40% - Accent1 72 3" xfId="24402"/>
    <cellStyle name="40% - Accent1 73" xfId="24403"/>
    <cellStyle name="40% - Accent1 73 2" xfId="24404"/>
    <cellStyle name="40% - Accent1 73 3" xfId="24405"/>
    <cellStyle name="40% - Accent1 74" xfId="24406"/>
    <cellStyle name="40% - Accent1 74 2" xfId="24407"/>
    <cellStyle name="40% - Accent1 74 3" xfId="24408"/>
    <cellStyle name="40% - Accent1 75" xfId="24409"/>
    <cellStyle name="40% - Accent1 75 2" xfId="24410"/>
    <cellStyle name="40% - Accent1 75 3" xfId="24411"/>
    <cellStyle name="40% - Accent1 76" xfId="24412"/>
    <cellStyle name="40% - Accent1 76 2" xfId="24413"/>
    <cellStyle name="40% - Accent1 76 3" xfId="24414"/>
    <cellStyle name="40% - Accent1 77" xfId="24415"/>
    <cellStyle name="40% - Accent1 77 2" xfId="24416"/>
    <cellStyle name="40% - Accent1 77 3" xfId="24417"/>
    <cellStyle name="40% - Accent1 78" xfId="24418"/>
    <cellStyle name="40% - Accent1 78 2" xfId="24419"/>
    <cellStyle name="40% - Accent1 78 3" xfId="24420"/>
    <cellStyle name="40% - Accent1 79" xfId="24421"/>
    <cellStyle name="40% - Accent1 79 2" xfId="24422"/>
    <cellStyle name="40% - Accent1 79 3" xfId="24423"/>
    <cellStyle name="40% - Accent1 8" xfId="7575"/>
    <cellStyle name="40% - Accent1 8 2" xfId="24425"/>
    <cellStyle name="40% - Accent1 8 3" xfId="24426"/>
    <cellStyle name="40% - Accent1 8 4" xfId="24424"/>
    <cellStyle name="40% - Accent1 80" xfId="24427"/>
    <cellStyle name="40% - Accent1 80 2" xfId="24428"/>
    <cellStyle name="40% - Accent1 80 3" xfId="24429"/>
    <cellStyle name="40% - Accent1 81" xfId="24430"/>
    <cellStyle name="40% - Accent1 81 2" xfId="24431"/>
    <cellStyle name="40% - Accent1 81 3" xfId="24432"/>
    <cellStyle name="40% - Accent1 82" xfId="24433"/>
    <cellStyle name="40% - Accent1 82 2" xfId="24434"/>
    <cellStyle name="40% - Accent1 82 3" xfId="24435"/>
    <cellStyle name="40% - Accent1 83" xfId="24436"/>
    <cellStyle name="40% - Accent1 83 2" xfId="24437"/>
    <cellStyle name="40% - Accent1 83 3" xfId="24438"/>
    <cellStyle name="40% - Accent1 84" xfId="24439"/>
    <cellStyle name="40% - Accent1 84 2" xfId="24440"/>
    <cellStyle name="40% - Accent1 84 3" xfId="24441"/>
    <cellStyle name="40% - Accent1 85" xfId="24442"/>
    <cellStyle name="40% - Accent1 85 2" xfId="24443"/>
    <cellStyle name="40% - Accent1 85 3" xfId="24444"/>
    <cellStyle name="40% - Accent1 86" xfId="24445"/>
    <cellStyle name="40% - Accent1 86 2" xfId="24446"/>
    <cellStyle name="40% - Accent1 86 3" xfId="24447"/>
    <cellStyle name="40% - Accent1 87" xfId="24448"/>
    <cellStyle name="40% - Accent1 87 2" xfId="24449"/>
    <cellStyle name="40% - Accent1 87 3" xfId="24450"/>
    <cellStyle name="40% - Accent1 88" xfId="24451"/>
    <cellStyle name="40% - Accent1 88 2" xfId="24452"/>
    <cellStyle name="40% - Accent1 88 3" xfId="24453"/>
    <cellStyle name="40% - Accent1 89" xfId="24454"/>
    <cellStyle name="40% - Accent1 89 2" xfId="24455"/>
    <cellStyle name="40% - Accent1 89 3" xfId="24456"/>
    <cellStyle name="40% - Accent1 9" xfId="6743"/>
    <cellStyle name="40% - Accent1 9 2" xfId="24458"/>
    <cellStyle name="40% - Accent1 9 3" xfId="24459"/>
    <cellStyle name="40% - Accent1 9 4" xfId="24457"/>
    <cellStyle name="40% - Accent1 90" xfId="24460"/>
    <cellStyle name="40% - Accent1 90 2" xfId="24461"/>
    <cellStyle name="40% - Accent1 90 3" xfId="24462"/>
    <cellStyle name="40% - Accent1 91" xfId="24463"/>
    <cellStyle name="40% - Accent1 91 2" xfId="24464"/>
    <cellStyle name="40% - Accent1 91 3" xfId="24465"/>
    <cellStyle name="40% - Accent1 92" xfId="24466"/>
    <cellStyle name="40% - Accent1 92 2" xfId="24467"/>
    <cellStyle name="40% - Accent1 92 3" xfId="24468"/>
    <cellStyle name="40% - Accent1 93" xfId="24469"/>
    <cellStyle name="40% - Accent1 93 2" xfId="24470"/>
    <cellStyle name="40% - Accent1 93 3" xfId="24471"/>
    <cellStyle name="40% - Accent1 94" xfId="24472"/>
    <cellStyle name="40% - Accent1 94 2" xfId="24473"/>
    <cellStyle name="40% - Accent1 94 3" xfId="24474"/>
    <cellStyle name="40% - Accent1 95" xfId="24475"/>
    <cellStyle name="40% - Accent1 95 2" xfId="24476"/>
    <cellStyle name="40% - Accent1 95 3" xfId="24477"/>
    <cellStyle name="40% - Accent1 96" xfId="24478"/>
    <cellStyle name="40% - Accent1 96 2" xfId="24479"/>
    <cellStyle name="40% - Accent1 96 3" xfId="24480"/>
    <cellStyle name="40% - Accent1 97" xfId="24481"/>
    <cellStyle name="40% - Accent1 97 2" xfId="24482"/>
    <cellStyle name="40% - Accent1 97 3" xfId="24483"/>
    <cellStyle name="40% - Accent1 98" xfId="24484"/>
    <cellStyle name="40% - Accent1 98 2" xfId="24485"/>
    <cellStyle name="40% - Accent1 98 3" xfId="24486"/>
    <cellStyle name="40% - Accent1 99" xfId="24487"/>
    <cellStyle name="40% - Accent1 99 2" xfId="24488"/>
    <cellStyle name="40% - Accent1 99 3" xfId="24489"/>
    <cellStyle name="40% - Accent2 10" xfId="7073"/>
    <cellStyle name="40% - Accent2 10 2" xfId="24491"/>
    <cellStyle name="40% - Accent2 10 3" xfId="24492"/>
    <cellStyle name="40% - Accent2 10 4" xfId="24490"/>
    <cellStyle name="40% - Accent2 100" xfId="24493"/>
    <cellStyle name="40% - Accent2 100 2" xfId="24494"/>
    <cellStyle name="40% - Accent2 100 3" xfId="24495"/>
    <cellStyle name="40% - Accent2 101" xfId="24496"/>
    <cellStyle name="40% - Accent2 101 2" xfId="24497"/>
    <cellStyle name="40% - Accent2 101 3" xfId="24498"/>
    <cellStyle name="40% - Accent2 102" xfId="24499"/>
    <cellStyle name="40% - Accent2 102 2" xfId="24500"/>
    <cellStyle name="40% - Accent2 102 3" xfId="24501"/>
    <cellStyle name="40% - Accent2 103" xfId="24502"/>
    <cellStyle name="40% - Accent2 103 2" xfId="24503"/>
    <cellStyle name="40% - Accent2 103 3" xfId="24504"/>
    <cellStyle name="40% - Accent2 104" xfId="24505"/>
    <cellStyle name="40% - Accent2 104 2" xfId="24506"/>
    <cellStyle name="40% - Accent2 104 3" xfId="24507"/>
    <cellStyle name="40% - Accent2 105" xfId="24508"/>
    <cellStyle name="40% - Accent2 105 2" xfId="24509"/>
    <cellStyle name="40% - Accent2 105 3" xfId="24510"/>
    <cellStyle name="40% - Accent2 106" xfId="24511"/>
    <cellStyle name="40% - Accent2 106 2" xfId="24512"/>
    <cellStyle name="40% - Accent2 106 3" xfId="24513"/>
    <cellStyle name="40% - Accent2 107" xfId="24514"/>
    <cellStyle name="40% - Accent2 107 2" xfId="24515"/>
    <cellStyle name="40% - Accent2 107 3" xfId="24516"/>
    <cellStyle name="40% - Accent2 108" xfId="24517"/>
    <cellStyle name="40% - Accent2 108 2" xfId="24518"/>
    <cellStyle name="40% - Accent2 108 3" xfId="24519"/>
    <cellStyle name="40% - Accent2 109" xfId="24520"/>
    <cellStyle name="40% - Accent2 109 2" xfId="24521"/>
    <cellStyle name="40% - Accent2 109 3" xfId="24522"/>
    <cellStyle name="40% - Accent2 11" xfId="7692"/>
    <cellStyle name="40% - Accent2 11 2" xfId="24524"/>
    <cellStyle name="40% - Accent2 11 3" xfId="24525"/>
    <cellStyle name="40% - Accent2 11 4" xfId="24523"/>
    <cellStyle name="40% - Accent2 110" xfId="24526"/>
    <cellStyle name="40% - Accent2 110 2" xfId="24527"/>
    <cellStyle name="40% - Accent2 110 3" xfId="24528"/>
    <cellStyle name="40% - Accent2 111" xfId="24529"/>
    <cellStyle name="40% - Accent2 111 2" xfId="24530"/>
    <cellStyle name="40% - Accent2 111 3" xfId="24531"/>
    <cellStyle name="40% - Accent2 112" xfId="24532"/>
    <cellStyle name="40% - Accent2 112 2" xfId="24533"/>
    <cellStyle name="40% - Accent2 112 3" xfId="24534"/>
    <cellStyle name="40% - Accent2 113" xfId="24535"/>
    <cellStyle name="40% - Accent2 113 2" xfId="24536"/>
    <cellStyle name="40% - Accent2 113 3" xfId="24537"/>
    <cellStyle name="40% - Accent2 114" xfId="24538"/>
    <cellStyle name="40% - Accent2 114 2" xfId="24539"/>
    <cellStyle name="40% - Accent2 114 3" xfId="24540"/>
    <cellStyle name="40% - Accent2 115" xfId="24541"/>
    <cellStyle name="40% - Accent2 115 2" xfId="24542"/>
    <cellStyle name="40% - Accent2 115 3" xfId="24543"/>
    <cellStyle name="40% - Accent2 116" xfId="24544"/>
    <cellStyle name="40% - Accent2 116 2" xfId="24545"/>
    <cellStyle name="40% - Accent2 116 3" xfId="24546"/>
    <cellStyle name="40% - Accent2 117" xfId="24547"/>
    <cellStyle name="40% - Accent2 117 2" xfId="24548"/>
    <cellStyle name="40% - Accent2 117 3" xfId="24549"/>
    <cellStyle name="40% - Accent2 118" xfId="24550"/>
    <cellStyle name="40% - Accent2 118 2" xfId="24551"/>
    <cellStyle name="40% - Accent2 118 3" xfId="24552"/>
    <cellStyle name="40% - Accent2 119" xfId="24553"/>
    <cellStyle name="40% - Accent2 119 2" xfId="24554"/>
    <cellStyle name="40% - Accent2 119 3" xfId="24555"/>
    <cellStyle name="40% - Accent2 12" xfId="7749"/>
    <cellStyle name="40% - Accent2 12 2" xfId="24557"/>
    <cellStyle name="40% - Accent2 12 3" xfId="24558"/>
    <cellStyle name="40% - Accent2 12 4" xfId="24556"/>
    <cellStyle name="40% - Accent2 120" xfId="24559"/>
    <cellStyle name="40% - Accent2 120 2" xfId="24560"/>
    <cellStyle name="40% - Accent2 120 3" xfId="24561"/>
    <cellStyle name="40% - Accent2 121" xfId="24562"/>
    <cellStyle name="40% - Accent2 121 2" xfId="24563"/>
    <cellStyle name="40% - Accent2 121 3" xfId="24564"/>
    <cellStyle name="40% - Accent2 122" xfId="24565"/>
    <cellStyle name="40% - Accent2 122 2" xfId="24566"/>
    <cellStyle name="40% - Accent2 122 3" xfId="24567"/>
    <cellStyle name="40% - Accent2 123" xfId="24568"/>
    <cellStyle name="40% - Accent2 123 2" xfId="24569"/>
    <cellStyle name="40% - Accent2 123 3" xfId="24570"/>
    <cellStyle name="40% - Accent2 124" xfId="24571"/>
    <cellStyle name="40% - Accent2 124 2" xfId="24572"/>
    <cellStyle name="40% - Accent2 124 3" xfId="24573"/>
    <cellStyle name="40% - Accent2 125" xfId="24574"/>
    <cellStyle name="40% - Accent2 125 2" xfId="24575"/>
    <cellStyle name="40% - Accent2 125 3" xfId="24576"/>
    <cellStyle name="40% - Accent2 126" xfId="24577"/>
    <cellStyle name="40% - Accent2 126 2" xfId="24578"/>
    <cellStyle name="40% - Accent2 126 3" xfId="24579"/>
    <cellStyle name="40% - Accent2 127" xfId="24580"/>
    <cellStyle name="40% - Accent2 127 2" xfId="24581"/>
    <cellStyle name="40% - Accent2 127 3" xfId="24582"/>
    <cellStyle name="40% - Accent2 128" xfId="24583"/>
    <cellStyle name="40% - Accent2 128 2" xfId="24584"/>
    <cellStyle name="40% - Accent2 128 3" xfId="24585"/>
    <cellStyle name="40% - Accent2 129" xfId="24586"/>
    <cellStyle name="40% - Accent2 129 2" xfId="24587"/>
    <cellStyle name="40% - Accent2 129 3" xfId="24588"/>
    <cellStyle name="40% - Accent2 13" xfId="7608"/>
    <cellStyle name="40% - Accent2 13 2" xfId="24590"/>
    <cellStyle name="40% - Accent2 13 3" xfId="24591"/>
    <cellStyle name="40% - Accent2 13 4" xfId="24589"/>
    <cellStyle name="40% - Accent2 130" xfId="24592"/>
    <cellStyle name="40% - Accent2 130 2" xfId="24593"/>
    <cellStyle name="40% - Accent2 130 3" xfId="24594"/>
    <cellStyle name="40% - Accent2 131" xfId="24595"/>
    <cellStyle name="40% - Accent2 131 2" xfId="24596"/>
    <cellStyle name="40% - Accent2 131 3" xfId="24597"/>
    <cellStyle name="40% - Accent2 132" xfId="24598"/>
    <cellStyle name="40% - Accent2 132 2" xfId="24599"/>
    <cellStyle name="40% - Accent2 132 3" xfId="24600"/>
    <cellStyle name="40% - Accent2 133" xfId="24601"/>
    <cellStyle name="40% - Accent2 133 2" xfId="24602"/>
    <cellStyle name="40% - Accent2 133 3" xfId="24603"/>
    <cellStyle name="40% - Accent2 134" xfId="24604"/>
    <cellStyle name="40% - Accent2 134 2" xfId="24605"/>
    <cellStyle name="40% - Accent2 134 3" xfId="24606"/>
    <cellStyle name="40% - Accent2 135" xfId="24607"/>
    <cellStyle name="40% - Accent2 135 2" xfId="24608"/>
    <cellStyle name="40% - Accent2 135 3" xfId="24609"/>
    <cellStyle name="40% - Accent2 136" xfId="24610"/>
    <cellStyle name="40% - Accent2 136 2" xfId="24611"/>
    <cellStyle name="40% - Accent2 136 3" xfId="24612"/>
    <cellStyle name="40% - Accent2 137" xfId="24613"/>
    <cellStyle name="40% - Accent2 137 2" xfId="24614"/>
    <cellStyle name="40% - Accent2 137 3" xfId="24615"/>
    <cellStyle name="40% - Accent2 138" xfId="24616"/>
    <cellStyle name="40% - Accent2 138 2" xfId="24617"/>
    <cellStyle name="40% - Accent2 138 3" xfId="24618"/>
    <cellStyle name="40% - Accent2 139" xfId="24619"/>
    <cellStyle name="40% - Accent2 139 2" xfId="24620"/>
    <cellStyle name="40% - Accent2 139 3" xfId="24621"/>
    <cellStyle name="40% - Accent2 14" xfId="24622"/>
    <cellStyle name="40% - Accent2 14 2" xfId="24623"/>
    <cellStyle name="40% - Accent2 14 3" xfId="24624"/>
    <cellStyle name="40% - Accent2 140" xfId="24625"/>
    <cellStyle name="40% - Accent2 140 2" xfId="24626"/>
    <cellStyle name="40% - Accent2 140 3" xfId="24627"/>
    <cellStyle name="40% - Accent2 141" xfId="24628"/>
    <cellStyle name="40% - Accent2 141 2" xfId="24629"/>
    <cellStyle name="40% - Accent2 141 3" xfId="24630"/>
    <cellStyle name="40% - Accent2 142" xfId="24631"/>
    <cellStyle name="40% - Accent2 142 2" xfId="24632"/>
    <cellStyle name="40% - Accent2 142 3" xfId="24633"/>
    <cellStyle name="40% - Accent2 143" xfId="24634"/>
    <cellStyle name="40% - Accent2 143 2" xfId="24635"/>
    <cellStyle name="40% - Accent2 143 3" xfId="24636"/>
    <cellStyle name="40% - Accent2 144" xfId="24637"/>
    <cellStyle name="40% - Accent2 144 2" xfId="24638"/>
    <cellStyle name="40% - Accent2 144 3" xfId="24639"/>
    <cellStyle name="40% - Accent2 145" xfId="24640"/>
    <cellStyle name="40% - Accent2 145 2" xfId="24641"/>
    <cellStyle name="40% - Accent2 145 3" xfId="24642"/>
    <cellStyle name="40% - Accent2 146" xfId="24643"/>
    <cellStyle name="40% - Accent2 146 2" xfId="24644"/>
    <cellStyle name="40% - Accent2 146 3" xfId="24645"/>
    <cellStyle name="40% - Accent2 147" xfId="24646"/>
    <cellStyle name="40% - Accent2 147 2" xfId="24647"/>
    <cellStyle name="40% - Accent2 147 3" xfId="24648"/>
    <cellStyle name="40% - Accent2 148" xfId="24649"/>
    <cellStyle name="40% - Accent2 148 2" xfId="24650"/>
    <cellStyle name="40% - Accent2 148 3" xfId="24651"/>
    <cellStyle name="40% - Accent2 149" xfId="24652"/>
    <cellStyle name="40% - Accent2 149 2" xfId="24653"/>
    <cellStyle name="40% - Accent2 149 3" xfId="24654"/>
    <cellStyle name="40% - Accent2 15" xfId="24655"/>
    <cellStyle name="40% - Accent2 15 2" xfId="24656"/>
    <cellStyle name="40% - Accent2 15 3" xfId="24657"/>
    <cellStyle name="40% - Accent2 150" xfId="24658"/>
    <cellStyle name="40% - Accent2 150 2" xfId="24659"/>
    <cellStyle name="40% - Accent2 150 3" xfId="24660"/>
    <cellStyle name="40% - Accent2 151" xfId="24661"/>
    <cellStyle name="40% - Accent2 151 2" xfId="24662"/>
    <cellStyle name="40% - Accent2 151 3" xfId="24663"/>
    <cellStyle name="40% - Accent2 152" xfId="24664"/>
    <cellStyle name="40% - Accent2 152 2" xfId="24665"/>
    <cellStyle name="40% - Accent2 152 3" xfId="24666"/>
    <cellStyle name="40% - Accent2 153" xfId="24667"/>
    <cellStyle name="40% - Accent2 153 2" xfId="24668"/>
    <cellStyle name="40% - Accent2 153 3" xfId="24669"/>
    <cellStyle name="40% - Accent2 154" xfId="24670"/>
    <cellStyle name="40% - Accent2 154 2" xfId="24671"/>
    <cellStyle name="40% - Accent2 154 3" xfId="24672"/>
    <cellStyle name="40% - Accent2 155" xfId="24673"/>
    <cellStyle name="40% - Accent2 155 2" xfId="24674"/>
    <cellStyle name="40% - Accent2 155 3" xfId="24675"/>
    <cellStyle name="40% - Accent2 156" xfId="24676"/>
    <cellStyle name="40% - Accent2 156 2" xfId="24677"/>
    <cellStyle name="40% - Accent2 156 3" xfId="24678"/>
    <cellStyle name="40% - Accent2 157" xfId="24679"/>
    <cellStyle name="40% - Accent2 157 2" xfId="24680"/>
    <cellStyle name="40% - Accent2 157 3" xfId="24681"/>
    <cellStyle name="40% - Accent2 158" xfId="24682"/>
    <cellStyle name="40% - Accent2 158 2" xfId="24683"/>
    <cellStyle name="40% - Accent2 158 3" xfId="24684"/>
    <cellStyle name="40% - Accent2 159" xfId="24685"/>
    <cellStyle name="40% - Accent2 159 2" xfId="24686"/>
    <cellStyle name="40% - Accent2 159 3" xfId="24687"/>
    <cellStyle name="40% - Accent2 16" xfId="24688"/>
    <cellStyle name="40% - Accent2 16 2" xfId="24689"/>
    <cellStyle name="40% - Accent2 16 3" xfId="24690"/>
    <cellStyle name="40% - Accent2 160" xfId="24691"/>
    <cellStyle name="40% - Accent2 160 2" xfId="24692"/>
    <cellStyle name="40% - Accent2 160 3" xfId="24693"/>
    <cellStyle name="40% - Accent2 161" xfId="24694"/>
    <cellStyle name="40% - Accent2 161 2" xfId="24695"/>
    <cellStyle name="40% - Accent2 161 3" xfId="24696"/>
    <cellStyle name="40% - Accent2 162" xfId="24697"/>
    <cellStyle name="40% - Accent2 162 2" xfId="24698"/>
    <cellStyle name="40% - Accent2 162 3" xfId="24699"/>
    <cellStyle name="40% - Accent2 163" xfId="24700"/>
    <cellStyle name="40% - Accent2 163 2" xfId="24701"/>
    <cellStyle name="40% - Accent2 163 3" xfId="24702"/>
    <cellStyle name="40% - Accent2 164" xfId="24703"/>
    <cellStyle name="40% - Accent2 164 2" xfId="24704"/>
    <cellStyle name="40% - Accent2 164 3" xfId="24705"/>
    <cellStyle name="40% - Accent2 165" xfId="24706"/>
    <cellStyle name="40% - Accent2 165 2" xfId="24707"/>
    <cellStyle name="40% - Accent2 165 3" xfId="24708"/>
    <cellStyle name="40% - Accent2 166" xfId="24709"/>
    <cellStyle name="40% - Accent2 166 2" xfId="24710"/>
    <cellStyle name="40% - Accent2 166 3" xfId="24711"/>
    <cellStyle name="40% - Accent2 167" xfId="24712"/>
    <cellStyle name="40% - Accent2 167 2" xfId="24713"/>
    <cellStyle name="40% - Accent2 167 3" xfId="24714"/>
    <cellStyle name="40% - Accent2 168" xfId="24715"/>
    <cellStyle name="40% - Accent2 168 2" xfId="24716"/>
    <cellStyle name="40% - Accent2 168 3" xfId="24717"/>
    <cellStyle name="40% - Accent2 169" xfId="24718"/>
    <cellStyle name="40% - Accent2 169 2" xfId="24719"/>
    <cellStyle name="40% - Accent2 169 3" xfId="24720"/>
    <cellStyle name="40% - Accent2 17" xfId="24721"/>
    <cellStyle name="40% - Accent2 17 2" xfId="24722"/>
    <cellStyle name="40% - Accent2 17 3" xfId="24723"/>
    <cellStyle name="40% - Accent2 170" xfId="24724"/>
    <cellStyle name="40% - Accent2 170 2" xfId="24725"/>
    <cellStyle name="40% - Accent2 170 3" xfId="24726"/>
    <cellStyle name="40% - Accent2 171" xfId="24727"/>
    <cellStyle name="40% - Accent2 171 2" xfId="24728"/>
    <cellStyle name="40% - Accent2 171 3" xfId="24729"/>
    <cellStyle name="40% - Accent2 172" xfId="24730"/>
    <cellStyle name="40% - Accent2 172 2" xfId="24731"/>
    <cellStyle name="40% - Accent2 172 3" xfId="24732"/>
    <cellStyle name="40% - Accent2 173" xfId="24733"/>
    <cellStyle name="40% - Accent2 173 2" xfId="24734"/>
    <cellStyle name="40% - Accent2 173 3" xfId="24735"/>
    <cellStyle name="40% - Accent2 174" xfId="24736"/>
    <cellStyle name="40% - Accent2 174 2" xfId="24737"/>
    <cellStyle name="40% - Accent2 174 3" xfId="24738"/>
    <cellStyle name="40% - Accent2 175" xfId="24739"/>
    <cellStyle name="40% - Accent2 175 2" xfId="24740"/>
    <cellStyle name="40% - Accent2 175 3" xfId="24741"/>
    <cellStyle name="40% - Accent2 176" xfId="24742"/>
    <cellStyle name="40% - Accent2 176 2" xfId="24743"/>
    <cellStyle name="40% - Accent2 176 3" xfId="24744"/>
    <cellStyle name="40% - Accent2 177" xfId="24745"/>
    <cellStyle name="40% - Accent2 177 2" xfId="24746"/>
    <cellStyle name="40% - Accent2 177 3" xfId="24747"/>
    <cellStyle name="40% - Accent2 178" xfId="24748"/>
    <cellStyle name="40% - Accent2 178 2" xfId="24749"/>
    <cellStyle name="40% - Accent2 178 3" xfId="24750"/>
    <cellStyle name="40% - Accent2 179" xfId="24751"/>
    <cellStyle name="40% - Accent2 179 2" xfId="24752"/>
    <cellStyle name="40% - Accent2 179 3" xfId="24753"/>
    <cellStyle name="40% - Accent2 18" xfId="24754"/>
    <cellStyle name="40% - Accent2 18 2" xfId="24755"/>
    <cellStyle name="40% - Accent2 18 3" xfId="24756"/>
    <cellStyle name="40% - Accent2 180" xfId="24757"/>
    <cellStyle name="40% - Accent2 180 2" xfId="24758"/>
    <cellStyle name="40% - Accent2 180 3" xfId="24759"/>
    <cellStyle name="40% - Accent2 181" xfId="24760"/>
    <cellStyle name="40% - Accent2 181 2" xfId="24761"/>
    <cellStyle name="40% - Accent2 181 3" xfId="24762"/>
    <cellStyle name="40% - Accent2 182" xfId="24763"/>
    <cellStyle name="40% - Accent2 182 2" xfId="24764"/>
    <cellStyle name="40% - Accent2 182 3" xfId="24765"/>
    <cellStyle name="40% - Accent2 183" xfId="24766"/>
    <cellStyle name="40% - Accent2 183 2" xfId="24767"/>
    <cellStyle name="40% - Accent2 183 3" xfId="24768"/>
    <cellStyle name="40% - Accent2 184" xfId="24769"/>
    <cellStyle name="40% - Accent2 184 2" xfId="24770"/>
    <cellStyle name="40% - Accent2 184 3" xfId="24771"/>
    <cellStyle name="40% - Accent2 185" xfId="24772"/>
    <cellStyle name="40% - Accent2 185 2" xfId="24773"/>
    <cellStyle name="40% - Accent2 185 3" xfId="24774"/>
    <cellStyle name="40% - Accent2 186" xfId="24775"/>
    <cellStyle name="40% - Accent2 186 2" xfId="24776"/>
    <cellStyle name="40% - Accent2 186 3" xfId="24777"/>
    <cellStyle name="40% - Accent2 187" xfId="24778"/>
    <cellStyle name="40% - Accent2 187 2" xfId="24779"/>
    <cellStyle name="40% - Accent2 187 3" xfId="24780"/>
    <cellStyle name="40% - Accent2 188" xfId="24781"/>
    <cellStyle name="40% - Accent2 188 2" xfId="24782"/>
    <cellStyle name="40% - Accent2 188 3" xfId="24783"/>
    <cellStyle name="40% - Accent2 189" xfId="24784"/>
    <cellStyle name="40% - Accent2 189 2" xfId="24785"/>
    <cellStyle name="40% - Accent2 189 3" xfId="24786"/>
    <cellStyle name="40% - Accent2 19" xfId="24787"/>
    <cellStyle name="40% - Accent2 19 2" xfId="24788"/>
    <cellStyle name="40% - Accent2 19 3" xfId="24789"/>
    <cellStyle name="40% - Accent2 190" xfId="24790"/>
    <cellStyle name="40% - Accent2 190 2" xfId="24791"/>
    <cellStyle name="40% - Accent2 190 3" xfId="24792"/>
    <cellStyle name="40% - Accent2 191" xfId="24793"/>
    <cellStyle name="40% - Accent2 191 2" xfId="24794"/>
    <cellStyle name="40% - Accent2 191 3" xfId="24795"/>
    <cellStyle name="40% - Accent2 192" xfId="24796"/>
    <cellStyle name="40% - Accent2 192 2" xfId="24797"/>
    <cellStyle name="40% - Accent2 192 3" xfId="24798"/>
    <cellStyle name="40% - Accent2 193" xfId="24799"/>
    <cellStyle name="40% - Accent2 193 2" xfId="24800"/>
    <cellStyle name="40% - Accent2 194" xfId="24801"/>
    <cellStyle name="40% - Accent2 194 2" xfId="24802"/>
    <cellStyle name="40% - Accent2 195" xfId="24803"/>
    <cellStyle name="40% - Accent2 195 2" xfId="24804"/>
    <cellStyle name="40% - Accent2 196" xfId="24805"/>
    <cellStyle name="40% - Accent2 196 2" xfId="24806"/>
    <cellStyle name="40% - Accent2 197" xfId="24807"/>
    <cellStyle name="40% - Accent2 197 2" xfId="24808"/>
    <cellStyle name="40% - Accent2 198" xfId="24809"/>
    <cellStyle name="40% - Accent2 198 2" xfId="24810"/>
    <cellStyle name="40% - Accent2 199" xfId="24811"/>
    <cellStyle name="40% - Accent2 199 2" xfId="24812"/>
    <cellStyle name="40% - Accent2 2" xfId="172"/>
    <cellStyle name="40% - Accent2 2 10" xfId="3321"/>
    <cellStyle name="40% - Accent2 2 11" xfId="3772"/>
    <cellStyle name="40% - Accent2 2 12" xfId="4554"/>
    <cellStyle name="40% - Accent2 2 13" xfId="971"/>
    <cellStyle name="40% - Accent2 2 14" xfId="6855"/>
    <cellStyle name="40% - Accent2 2 15" xfId="7600"/>
    <cellStyle name="40% - Accent2 2 16" xfId="7687"/>
    <cellStyle name="40% - Accent2 2 17" xfId="7682"/>
    <cellStyle name="40% - Accent2 2 18" xfId="6871"/>
    <cellStyle name="40% - Accent2 2 19" xfId="7419"/>
    <cellStyle name="40% - Accent2 2 2" xfId="746"/>
    <cellStyle name="40% - Accent2 2 2 2" xfId="2097"/>
    <cellStyle name="40% - Accent2 2 2 2 2" xfId="3048"/>
    <cellStyle name="40% - Accent2 2 2 2 2 2" xfId="4938"/>
    <cellStyle name="40% - Accent2 2 2 2 2 3" xfId="5737"/>
    <cellStyle name="40% - Accent2 2 2 2 2 4" xfId="6367"/>
    <cellStyle name="40% - Accent2 2 2 2 3" xfId="4186"/>
    <cellStyle name="40% - Accent2 2 2 2 4" xfId="4448"/>
    <cellStyle name="40% - Accent2 2 2 2 5" xfId="5326"/>
    <cellStyle name="40% - Accent2 2 2 3" xfId="2054"/>
    <cellStyle name="40% - Accent2 2 2 3 2" xfId="3022"/>
    <cellStyle name="40% - Accent2 2 2 3 2 2" xfId="4912"/>
    <cellStyle name="40% - Accent2 2 2 3 2 3" xfId="5711"/>
    <cellStyle name="40% - Accent2 2 2 3 2 4" xfId="6341"/>
    <cellStyle name="40% - Accent2 2 2 3 3" xfId="4151"/>
    <cellStyle name="40% - Accent2 2 2 3 4" xfId="4863"/>
    <cellStyle name="40% - Accent2 2 2 3 5" xfId="5668"/>
    <cellStyle name="40% - Accent2 2 2 4" xfId="2720"/>
    <cellStyle name="40% - Accent2 2 2 4 2" xfId="4666"/>
    <cellStyle name="40% - Accent2 2 2 4 3" xfId="5508"/>
    <cellStyle name="40% - Accent2 2 2 4 4" xfId="6191"/>
    <cellStyle name="40% - Accent2 2 2 5" xfId="3514"/>
    <cellStyle name="40% - Accent2 2 2 6" xfId="3650"/>
    <cellStyle name="40% - Accent2 2 2 7" xfId="4518"/>
    <cellStyle name="40% - Accent2 2 2 8" xfId="1170"/>
    <cellStyle name="40% - Accent2 2 2 9" xfId="24813"/>
    <cellStyle name="40% - Accent2 2 20" xfId="7021"/>
    <cellStyle name="40% - Accent2 2 21" xfId="7414"/>
    <cellStyle name="40% - Accent2 2 22" xfId="7569"/>
    <cellStyle name="40% - Accent2 2 23" xfId="9950"/>
    <cellStyle name="40% - Accent2 2 3" xfId="1099"/>
    <cellStyle name="40% - Accent2 2 3 2" xfId="2122"/>
    <cellStyle name="40% - Accent2 2 3 2 2" xfId="3074"/>
    <cellStyle name="40% - Accent2 2 3 2 2 2" xfId="4964"/>
    <cellStyle name="40% - Accent2 2 3 2 2 3" xfId="5763"/>
    <cellStyle name="40% - Accent2 2 3 2 2 4" xfId="6393"/>
    <cellStyle name="40% - Accent2 2 3 2 3" xfId="4212"/>
    <cellStyle name="40% - Accent2 2 3 2 4" xfId="4330"/>
    <cellStyle name="40% - Accent2 2 3 2 5" xfId="5235"/>
    <cellStyle name="40% - Accent2 2 3 3" xfId="2157"/>
    <cellStyle name="40% - Accent2 2 3 3 2" xfId="3105"/>
    <cellStyle name="40% - Accent2 2 3 3 2 2" xfId="4995"/>
    <cellStyle name="40% - Accent2 2 3 3 2 3" xfId="5794"/>
    <cellStyle name="40% - Accent2 2 3 3 2 4" xfId="6424"/>
    <cellStyle name="40% - Accent2 2 3 3 3" xfId="4246"/>
    <cellStyle name="40% - Accent2 2 3 3 4" xfId="3357"/>
    <cellStyle name="40% - Accent2 2 3 3 5" xfId="3491"/>
    <cellStyle name="40% - Accent2 2 3 4" xfId="2742"/>
    <cellStyle name="40% - Accent2 2 3 4 2" xfId="4689"/>
    <cellStyle name="40% - Accent2 2 3 4 3" xfId="5531"/>
    <cellStyle name="40% - Accent2 2 3 4 4" xfId="6214"/>
    <cellStyle name="40% - Accent2 2 3 5" xfId="3545"/>
    <cellStyle name="40% - Accent2 2 3 6" xfId="3458"/>
    <cellStyle name="40% - Accent2 2 3 7" xfId="4611"/>
    <cellStyle name="40% - Accent2 2 4" xfId="1740"/>
    <cellStyle name="40% - Accent2 2 4 2" xfId="2206"/>
    <cellStyle name="40% - Accent2 2 4 2 2" xfId="3150"/>
    <cellStyle name="40% - Accent2 2 4 2 2 2" xfId="5040"/>
    <cellStyle name="40% - Accent2 2 4 2 2 3" xfId="5839"/>
    <cellStyle name="40% - Accent2 2 4 2 2 4" xfId="6469"/>
    <cellStyle name="40% - Accent2 2 4 2 3" xfId="4292"/>
    <cellStyle name="40% - Accent2 2 4 2 4" xfId="5202"/>
    <cellStyle name="40% - Accent2 2 4 2 5" xfId="6001"/>
    <cellStyle name="40% - Accent2 2 4 3" xfId="2445"/>
    <cellStyle name="40% - Accent2 2 4 3 2" xfId="3237"/>
    <cellStyle name="40% - Accent2 2 4 3 2 2" xfId="5127"/>
    <cellStyle name="40% - Accent2 2 4 3 2 3" xfId="5926"/>
    <cellStyle name="40% - Accent2 2 4 3 2 4" xfId="6556"/>
    <cellStyle name="40% - Accent2 2 4 3 3" xfId="4468"/>
    <cellStyle name="40% - Accent2 2 4 3 4" xfId="5346"/>
    <cellStyle name="40% - Accent2 2 4 3 5" xfId="6088"/>
    <cellStyle name="40% - Accent2 2 4 4" xfId="2772"/>
    <cellStyle name="40% - Accent2 2 4 4 2" xfId="4719"/>
    <cellStyle name="40% - Accent2 2 4 4 3" xfId="5561"/>
    <cellStyle name="40% - Accent2 2 4 4 4" xfId="6244"/>
    <cellStyle name="40% - Accent2 2 4 5" xfId="3863"/>
    <cellStyle name="40% - Accent2 2 4 6" xfId="3609"/>
    <cellStyle name="40% - Accent2 2 4 7" xfId="3423"/>
    <cellStyle name="40% - Accent2 2 5" xfId="1876"/>
    <cellStyle name="40% - Accent2 2 5 2" xfId="2301"/>
    <cellStyle name="40% - Accent2 2 5 2 2" xfId="3196"/>
    <cellStyle name="40% - Accent2 2 5 2 2 2" xfId="5086"/>
    <cellStyle name="40% - Accent2 2 5 2 2 3" xfId="5885"/>
    <cellStyle name="40% - Accent2 2 5 2 2 4" xfId="6515"/>
    <cellStyle name="40% - Accent2 2 5 2 3" xfId="4369"/>
    <cellStyle name="40% - Accent2 2 5 2 4" xfId="5267"/>
    <cellStyle name="40% - Accent2 2 5 2 5" xfId="6047"/>
    <cellStyle name="40% - Accent2 2 5 3" xfId="2536"/>
    <cellStyle name="40% - Accent2 2 5 3 2" xfId="3279"/>
    <cellStyle name="40% - Accent2 2 5 3 2 2" xfId="5169"/>
    <cellStyle name="40% - Accent2 2 5 3 2 3" xfId="5968"/>
    <cellStyle name="40% - Accent2 2 5 3 2 4" xfId="6598"/>
    <cellStyle name="40% - Accent2 2 5 3 3" xfId="4534"/>
    <cellStyle name="40% - Accent2 2 5 3 4" xfId="5403"/>
    <cellStyle name="40% - Accent2 2 5 3 5" xfId="6130"/>
    <cellStyle name="40% - Accent2 2 5 4" xfId="2863"/>
    <cellStyle name="40% - Accent2 2 5 4 2" xfId="4790"/>
    <cellStyle name="40% - Accent2 2 5 4 3" xfId="5621"/>
    <cellStyle name="40% - Accent2 2 5 4 4" xfId="6286"/>
    <cellStyle name="40% - Accent2 2 5 5" xfId="3982"/>
    <cellStyle name="40% - Accent2 2 5 6" xfId="4396"/>
    <cellStyle name="40% - Accent2 2 5 7" xfId="5292"/>
    <cellStyle name="40% - Accent2 2 6" xfId="1757"/>
    <cellStyle name="40% - Accent2 2 6 2" xfId="2220"/>
    <cellStyle name="40% - Accent2 2 6 2 2" xfId="3164"/>
    <cellStyle name="40% - Accent2 2 6 2 2 2" xfId="5054"/>
    <cellStyle name="40% - Accent2 2 6 2 2 3" xfId="5853"/>
    <cellStyle name="40% - Accent2 2 6 2 2 4" xfId="6483"/>
    <cellStyle name="40% - Accent2 2 6 2 3" xfId="4306"/>
    <cellStyle name="40% - Accent2 2 6 2 4" xfId="5216"/>
    <cellStyle name="40% - Accent2 2 6 2 5" xfId="6015"/>
    <cellStyle name="40% - Accent2 2 6 3" xfId="2458"/>
    <cellStyle name="40% - Accent2 2 6 3 2" xfId="3250"/>
    <cellStyle name="40% - Accent2 2 6 3 2 2" xfId="5140"/>
    <cellStyle name="40% - Accent2 2 6 3 2 3" xfId="5939"/>
    <cellStyle name="40% - Accent2 2 6 3 2 4" xfId="6569"/>
    <cellStyle name="40% - Accent2 2 6 3 3" xfId="4481"/>
    <cellStyle name="40% - Accent2 2 6 3 4" xfId="5359"/>
    <cellStyle name="40% - Accent2 2 6 3 5" xfId="6101"/>
    <cellStyle name="40% - Accent2 2 6 4" xfId="2785"/>
    <cellStyle name="40% - Accent2 2 6 4 2" xfId="4732"/>
    <cellStyle name="40% - Accent2 2 6 4 3" xfId="5574"/>
    <cellStyle name="40% - Accent2 2 6 4 4" xfId="6257"/>
    <cellStyle name="40% - Accent2 2 6 5" xfId="3879"/>
    <cellStyle name="40% - Accent2 2 6 6" xfId="4586"/>
    <cellStyle name="40% - Accent2 2 6 7" xfId="5441"/>
    <cellStyle name="40% - Accent2 2 7" xfId="2024"/>
    <cellStyle name="40% - Accent2 2 7 2" xfId="3003"/>
    <cellStyle name="40% - Accent2 2 7 2 2" xfId="4893"/>
    <cellStyle name="40% - Accent2 2 7 2 3" xfId="5692"/>
    <cellStyle name="40% - Accent2 2 7 2 4" xfId="6322"/>
    <cellStyle name="40% - Accent2 2 7 3" xfId="4128"/>
    <cellStyle name="40% - Accent2 2 7 4" xfId="3816"/>
    <cellStyle name="40% - Accent2 2 7 5" xfId="3755"/>
    <cellStyle name="40% - Accent2 2 8" xfId="2171"/>
    <cellStyle name="40% - Accent2 2 8 2" xfId="3117"/>
    <cellStyle name="40% - Accent2 2 8 2 2" xfId="5007"/>
    <cellStyle name="40% - Accent2 2 8 2 3" xfId="5806"/>
    <cellStyle name="40% - Accent2 2 8 2 4" xfId="6436"/>
    <cellStyle name="40% - Accent2 2 8 3" xfId="4259"/>
    <cellStyle name="40% - Accent2 2 8 4" xfId="3344"/>
    <cellStyle name="40% - Accent2 2 8 5" xfId="3700"/>
    <cellStyle name="40% - Accent2 2 9" xfId="2676"/>
    <cellStyle name="40% - Accent2 2 9 2" xfId="4632"/>
    <cellStyle name="40% - Accent2 2 9 3" xfId="5475"/>
    <cellStyle name="40% - Accent2 2 9 4" xfId="6165"/>
    <cellStyle name="40% - Accent2 20" xfId="24814"/>
    <cellStyle name="40% - Accent2 20 2" xfId="24815"/>
    <cellStyle name="40% - Accent2 20 3" xfId="24816"/>
    <cellStyle name="40% - Accent2 200" xfId="24817"/>
    <cellStyle name="40% - Accent2 200 2" xfId="24818"/>
    <cellStyle name="40% - Accent2 201" xfId="24819"/>
    <cellStyle name="40% - Accent2 201 2" xfId="24820"/>
    <cellStyle name="40% - Accent2 202" xfId="24821"/>
    <cellStyle name="40% - Accent2 202 2" xfId="24822"/>
    <cellStyle name="40% - Accent2 203" xfId="24823"/>
    <cellStyle name="40% - Accent2 203 2" xfId="24824"/>
    <cellStyle name="40% - Accent2 204" xfId="24825"/>
    <cellStyle name="40% - Accent2 204 2" xfId="24826"/>
    <cellStyle name="40% - Accent2 205" xfId="24827"/>
    <cellStyle name="40% - Accent2 205 2" xfId="24828"/>
    <cellStyle name="40% - Accent2 206" xfId="24829"/>
    <cellStyle name="40% - Accent2 206 2" xfId="24830"/>
    <cellStyle name="40% - Accent2 207" xfId="24831"/>
    <cellStyle name="40% - Accent2 207 2" xfId="24832"/>
    <cellStyle name="40% - Accent2 208" xfId="24833"/>
    <cellStyle name="40% - Accent2 208 2" xfId="24834"/>
    <cellStyle name="40% - Accent2 209" xfId="24835"/>
    <cellStyle name="40% - Accent2 209 2" xfId="24836"/>
    <cellStyle name="40% - Accent2 21" xfId="24837"/>
    <cellStyle name="40% - Accent2 21 2" xfId="24838"/>
    <cellStyle name="40% - Accent2 21 3" xfId="24839"/>
    <cellStyle name="40% - Accent2 210" xfId="24840"/>
    <cellStyle name="40% - Accent2 210 2" xfId="24841"/>
    <cellStyle name="40% - Accent2 211" xfId="24842"/>
    <cellStyle name="40% - Accent2 211 2" xfId="24843"/>
    <cellStyle name="40% - Accent2 212" xfId="24844"/>
    <cellStyle name="40% - Accent2 212 2" xfId="24845"/>
    <cellStyle name="40% - Accent2 213" xfId="24846"/>
    <cellStyle name="40% - Accent2 213 2" xfId="24847"/>
    <cellStyle name="40% - Accent2 214" xfId="24848"/>
    <cellStyle name="40% - Accent2 214 2" xfId="24849"/>
    <cellStyle name="40% - Accent2 215" xfId="24850"/>
    <cellStyle name="40% - Accent2 215 2" xfId="24851"/>
    <cellStyle name="40% - Accent2 216" xfId="24852"/>
    <cellStyle name="40% - Accent2 216 2" xfId="24853"/>
    <cellStyle name="40% - Accent2 217" xfId="24854"/>
    <cellStyle name="40% - Accent2 217 2" xfId="24855"/>
    <cellStyle name="40% - Accent2 218" xfId="24856"/>
    <cellStyle name="40% - Accent2 218 2" xfId="24857"/>
    <cellStyle name="40% - Accent2 219" xfId="24858"/>
    <cellStyle name="40% - Accent2 219 2" xfId="24859"/>
    <cellStyle name="40% - Accent2 22" xfId="24860"/>
    <cellStyle name="40% - Accent2 22 2" xfId="24861"/>
    <cellStyle name="40% - Accent2 22 3" xfId="24862"/>
    <cellStyle name="40% - Accent2 220" xfId="24863"/>
    <cellStyle name="40% - Accent2 220 2" xfId="24864"/>
    <cellStyle name="40% - Accent2 221" xfId="24865"/>
    <cellStyle name="40% - Accent2 221 2" xfId="24866"/>
    <cellStyle name="40% - Accent2 222" xfId="24867"/>
    <cellStyle name="40% - Accent2 222 2" xfId="24868"/>
    <cellStyle name="40% - Accent2 223" xfId="24869"/>
    <cellStyle name="40% - Accent2 223 2" xfId="24870"/>
    <cellStyle name="40% - Accent2 224" xfId="24871"/>
    <cellStyle name="40% - Accent2 224 2" xfId="24872"/>
    <cellStyle name="40% - Accent2 225" xfId="24873"/>
    <cellStyle name="40% - Accent2 225 2" xfId="24874"/>
    <cellStyle name="40% - Accent2 226" xfId="24875"/>
    <cellStyle name="40% - Accent2 226 2" xfId="24876"/>
    <cellStyle name="40% - Accent2 227" xfId="24877"/>
    <cellStyle name="40% - Accent2 227 2" xfId="24878"/>
    <cellStyle name="40% - Accent2 228" xfId="24879"/>
    <cellStyle name="40% - Accent2 228 2" xfId="24880"/>
    <cellStyle name="40% - Accent2 229" xfId="24881"/>
    <cellStyle name="40% - Accent2 229 2" xfId="24882"/>
    <cellStyle name="40% - Accent2 23" xfId="24883"/>
    <cellStyle name="40% - Accent2 23 2" xfId="24884"/>
    <cellStyle name="40% - Accent2 23 3" xfId="24885"/>
    <cellStyle name="40% - Accent2 230" xfId="24886"/>
    <cellStyle name="40% - Accent2 230 2" xfId="24887"/>
    <cellStyle name="40% - Accent2 231" xfId="24888"/>
    <cellStyle name="40% - Accent2 231 2" xfId="24889"/>
    <cellStyle name="40% - Accent2 232" xfId="24890"/>
    <cellStyle name="40% - Accent2 232 2" xfId="24891"/>
    <cellStyle name="40% - Accent2 233" xfId="24892"/>
    <cellStyle name="40% - Accent2 233 2" xfId="24893"/>
    <cellStyle name="40% - Accent2 234" xfId="24894"/>
    <cellStyle name="40% - Accent2 234 2" xfId="24895"/>
    <cellStyle name="40% - Accent2 235" xfId="24896"/>
    <cellStyle name="40% - Accent2 235 2" xfId="24897"/>
    <cellStyle name="40% - Accent2 236" xfId="24898"/>
    <cellStyle name="40% - Accent2 236 2" xfId="24899"/>
    <cellStyle name="40% - Accent2 237" xfId="24900"/>
    <cellStyle name="40% - Accent2 237 2" xfId="24901"/>
    <cellStyle name="40% - Accent2 238" xfId="24902"/>
    <cellStyle name="40% - Accent2 238 2" xfId="24903"/>
    <cellStyle name="40% - Accent2 239" xfId="24904"/>
    <cellStyle name="40% - Accent2 239 2" xfId="24905"/>
    <cellStyle name="40% - Accent2 24" xfId="24906"/>
    <cellStyle name="40% - Accent2 24 2" xfId="24907"/>
    <cellStyle name="40% - Accent2 24 3" xfId="24908"/>
    <cellStyle name="40% - Accent2 240" xfId="24909"/>
    <cellStyle name="40% - Accent2 240 2" xfId="24910"/>
    <cellStyle name="40% - Accent2 241" xfId="24911"/>
    <cellStyle name="40% - Accent2 241 2" xfId="24912"/>
    <cellStyle name="40% - Accent2 242" xfId="24913"/>
    <cellStyle name="40% - Accent2 242 2" xfId="24914"/>
    <cellStyle name="40% - Accent2 243" xfId="24915"/>
    <cellStyle name="40% - Accent2 243 2" xfId="24916"/>
    <cellStyle name="40% - Accent2 244" xfId="24917"/>
    <cellStyle name="40% - Accent2 244 2" xfId="24918"/>
    <cellStyle name="40% - Accent2 245" xfId="24919"/>
    <cellStyle name="40% - Accent2 245 2" xfId="24920"/>
    <cellStyle name="40% - Accent2 246" xfId="24921"/>
    <cellStyle name="40% - Accent2 246 2" xfId="24922"/>
    <cellStyle name="40% - Accent2 247" xfId="24923"/>
    <cellStyle name="40% - Accent2 247 2" xfId="24924"/>
    <cellStyle name="40% - Accent2 248" xfId="24925"/>
    <cellStyle name="40% - Accent2 248 2" xfId="24926"/>
    <cellStyle name="40% - Accent2 249" xfId="24927"/>
    <cellStyle name="40% - Accent2 249 2" xfId="24928"/>
    <cellStyle name="40% - Accent2 25" xfId="24929"/>
    <cellStyle name="40% - Accent2 25 2" xfId="24930"/>
    <cellStyle name="40% - Accent2 25 3" xfId="24931"/>
    <cellStyle name="40% - Accent2 250" xfId="24932"/>
    <cellStyle name="40% - Accent2 250 2" xfId="24933"/>
    <cellStyle name="40% - Accent2 251" xfId="24934"/>
    <cellStyle name="40% - Accent2 251 2" xfId="24935"/>
    <cellStyle name="40% - Accent2 252" xfId="24936"/>
    <cellStyle name="40% - Accent2 252 2" xfId="24937"/>
    <cellStyle name="40% - Accent2 253" xfId="24938"/>
    <cellStyle name="40% - Accent2 253 2" xfId="24939"/>
    <cellStyle name="40% - Accent2 254" xfId="24940"/>
    <cellStyle name="40% - Accent2 254 2" xfId="24941"/>
    <cellStyle name="40% - Accent2 255" xfId="24942"/>
    <cellStyle name="40% - Accent2 255 2" xfId="24943"/>
    <cellStyle name="40% - Accent2 256" xfId="24944"/>
    <cellStyle name="40% - Accent2 257" xfId="24945"/>
    <cellStyle name="40% - Accent2 258" xfId="24946"/>
    <cellStyle name="40% - Accent2 259" xfId="24947"/>
    <cellStyle name="40% - Accent2 26" xfId="24948"/>
    <cellStyle name="40% - Accent2 26 2" xfId="24949"/>
    <cellStyle name="40% - Accent2 26 3" xfId="24950"/>
    <cellStyle name="40% - Accent2 260" xfId="24951"/>
    <cellStyle name="40% - Accent2 261" xfId="24952"/>
    <cellStyle name="40% - Accent2 262" xfId="24953"/>
    <cellStyle name="40% - Accent2 263" xfId="24954"/>
    <cellStyle name="40% - Accent2 264" xfId="24955"/>
    <cellStyle name="40% - Accent2 27" xfId="24956"/>
    <cellStyle name="40% - Accent2 27 2" xfId="24957"/>
    <cellStyle name="40% - Accent2 27 3" xfId="24958"/>
    <cellStyle name="40% - Accent2 28" xfId="24959"/>
    <cellStyle name="40% - Accent2 28 2" xfId="24960"/>
    <cellStyle name="40% - Accent2 28 3" xfId="24961"/>
    <cellStyle name="40% - Accent2 29" xfId="24962"/>
    <cellStyle name="40% - Accent2 29 2" xfId="24963"/>
    <cellStyle name="40% - Accent2 29 3" xfId="24964"/>
    <cellStyle name="40% - Accent2 3" xfId="747"/>
    <cellStyle name="40% - Accent2 3 10" xfId="3322"/>
    <cellStyle name="40% - Accent2 3 11" xfId="3767"/>
    <cellStyle name="40% - Accent2 3 12" xfId="4866"/>
    <cellStyle name="40% - Accent2 3 13" xfId="1169"/>
    <cellStyle name="40% - Accent2 3 14" xfId="14948"/>
    <cellStyle name="40% - Accent2 3 2" xfId="1089"/>
    <cellStyle name="40% - Accent2 3 2 2" xfId="2098"/>
    <cellStyle name="40% - Accent2 3 2 2 2" xfId="3049"/>
    <cellStyle name="40% - Accent2 3 2 2 2 2" xfId="4939"/>
    <cellStyle name="40% - Accent2 3 2 2 2 3" xfId="5738"/>
    <cellStyle name="40% - Accent2 3 2 2 2 4" xfId="6368"/>
    <cellStyle name="40% - Accent2 3 2 2 3" xfId="4187"/>
    <cellStyle name="40% - Accent2 3 2 2 4" xfId="4849"/>
    <cellStyle name="40% - Accent2 3 2 2 5" xfId="5661"/>
    <cellStyle name="40% - Accent2 3 2 3" xfId="2053"/>
    <cellStyle name="40% - Accent2 3 2 3 2" xfId="3021"/>
    <cellStyle name="40% - Accent2 3 2 3 2 2" xfId="4911"/>
    <cellStyle name="40% - Accent2 3 2 3 2 3" xfId="5710"/>
    <cellStyle name="40% - Accent2 3 2 3 2 4" xfId="6340"/>
    <cellStyle name="40% - Accent2 3 2 3 3" xfId="4150"/>
    <cellStyle name="40% - Accent2 3 2 3 4" xfId="3824"/>
    <cellStyle name="40% - Accent2 3 2 3 5" xfId="3831"/>
    <cellStyle name="40% - Accent2 3 2 4" xfId="2721"/>
    <cellStyle name="40% - Accent2 3 2 4 2" xfId="4667"/>
    <cellStyle name="40% - Accent2 3 2 4 3" xfId="5509"/>
    <cellStyle name="40% - Accent2 3 2 4 4" xfId="6192"/>
    <cellStyle name="40% - Accent2 3 2 5" xfId="3515"/>
    <cellStyle name="40% - Accent2 3 2 6" xfId="3644"/>
    <cellStyle name="40% - Accent2 3 2 7" xfId="3748"/>
    <cellStyle name="40% - Accent2 3 2 8" xfId="24965"/>
    <cellStyle name="40% - Accent2 3 3" xfId="997"/>
    <cellStyle name="40% - Accent2 3 3 2" xfId="2121"/>
    <cellStyle name="40% - Accent2 3 3 2 2" xfId="3073"/>
    <cellStyle name="40% - Accent2 3 3 2 2 2" xfId="4963"/>
    <cellStyle name="40% - Accent2 3 3 2 2 3" xfId="5762"/>
    <cellStyle name="40% - Accent2 3 3 2 2 4" xfId="6392"/>
    <cellStyle name="40% - Accent2 3 3 2 3" xfId="4211"/>
    <cellStyle name="40% - Accent2 3 3 2 4" xfId="4501"/>
    <cellStyle name="40% - Accent2 3 3 2 5" xfId="5376"/>
    <cellStyle name="40% - Accent2 3 3 3" xfId="2158"/>
    <cellStyle name="40% - Accent2 3 3 3 2" xfId="3106"/>
    <cellStyle name="40% - Accent2 3 3 3 2 2" xfId="4996"/>
    <cellStyle name="40% - Accent2 3 3 3 2 3" xfId="5795"/>
    <cellStyle name="40% - Accent2 3 3 3 2 4" xfId="6425"/>
    <cellStyle name="40% - Accent2 3 3 3 3" xfId="4247"/>
    <cellStyle name="40% - Accent2 3 3 3 4" xfId="3356"/>
    <cellStyle name="40% - Accent2 3 3 3 5" xfId="3492"/>
    <cellStyle name="40% - Accent2 3 3 4" xfId="2741"/>
    <cellStyle name="40% - Accent2 3 3 4 2" xfId="4688"/>
    <cellStyle name="40% - Accent2 3 3 4 3" xfId="5530"/>
    <cellStyle name="40% - Accent2 3 3 4 4" xfId="6213"/>
    <cellStyle name="40% - Accent2 3 3 5" xfId="3544"/>
    <cellStyle name="40% - Accent2 3 3 6" xfId="3459"/>
    <cellStyle name="40% - Accent2 3 3 7" xfId="4446"/>
    <cellStyle name="40% - Accent2 3 4" xfId="1741"/>
    <cellStyle name="40% - Accent2 3 4 2" xfId="2207"/>
    <cellStyle name="40% - Accent2 3 4 2 2" xfId="3151"/>
    <cellStyle name="40% - Accent2 3 4 2 2 2" xfId="5041"/>
    <cellStyle name="40% - Accent2 3 4 2 2 3" xfId="5840"/>
    <cellStyle name="40% - Accent2 3 4 2 2 4" xfId="6470"/>
    <cellStyle name="40% - Accent2 3 4 2 3" xfId="4293"/>
    <cellStyle name="40% - Accent2 3 4 2 4" xfId="5203"/>
    <cellStyle name="40% - Accent2 3 4 2 5" xfId="6002"/>
    <cellStyle name="40% - Accent2 3 4 3" xfId="2446"/>
    <cellStyle name="40% - Accent2 3 4 3 2" xfId="3238"/>
    <cellStyle name="40% - Accent2 3 4 3 2 2" xfId="5128"/>
    <cellStyle name="40% - Accent2 3 4 3 2 3" xfId="5927"/>
    <cellStyle name="40% - Accent2 3 4 3 2 4" xfId="6557"/>
    <cellStyle name="40% - Accent2 3 4 3 3" xfId="4469"/>
    <cellStyle name="40% - Accent2 3 4 3 4" xfId="5347"/>
    <cellStyle name="40% - Accent2 3 4 3 5" xfId="6089"/>
    <cellStyle name="40% - Accent2 3 4 4" xfId="2773"/>
    <cellStyle name="40% - Accent2 3 4 4 2" xfId="4720"/>
    <cellStyle name="40% - Accent2 3 4 4 3" xfId="5562"/>
    <cellStyle name="40% - Accent2 3 4 4 4" xfId="6245"/>
    <cellStyle name="40% - Accent2 3 4 5" xfId="3864"/>
    <cellStyle name="40% - Accent2 3 4 6" xfId="3601"/>
    <cellStyle name="40% - Accent2 3 4 7" xfId="3427"/>
    <cellStyle name="40% - Accent2 3 5" xfId="1873"/>
    <cellStyle name="40% - Accent2 3 5 2" xfId="2298"/>
    <cellStyle name="40% - Accent2 3 5 2 2" xfId="3194"/>
    <cellStyle name="40% - Accent2 3 5 2 2 2" xfId="5084"/>
    <cellStyle name="40% - Accent2 3 5 2 2 3" xfId="5883"/>
    <cellStyle name="40% - Accent2 3 5 2 2 4" xfId="6513"/>
    <cellStyle name="40% - Accent2 3 5 2 3" xfId="4366"/>
    <cellStyle name="40% - Accent2 3 5 2 4" xfId="5264"/>
    <cellStyle name="40% - Accent2 3 5 2 5" xfId="6045"/>
    <cellStyle name="40% - Accent2 3 5 3" xfId="2533"/>
    <cellStyle name="40% - Accent2 3 5 3 2" xfId="3277"/>
    <cellStyle name="40% - Accent2 3 5 3 2 2" xfId="5167"/>
    <cellStyle name="40% - Accent2 3 5 3 2 3" xfId="5966"/>
    <cellStyle name="40% - Accent2 3 5 3 2 4" xfId="6596"/>
    <cellStyle name="40% - Accent2 3 5 3 3" xfId="4531"/>
    <cellStyle name="40% - Accent2 3 5 3 4" xfId="5400"/>
    <cellStyle name="40% - Accent2 3 5 3 5" xfId="6128"/>
    <cellStyle name="40% - Accent2 3 5 4" xfId="2860"/>
    <cellStyle name="40% - Accent2 3 5 4 2" xfId="4787"/>
    <cellStyle name="40% - Accent2 3 5 4 3" xfId="5618"/>
    <cellStyle name="40% - Accent2 3 5 4 4" xfId="6284"/>
    <cellStyle name="40% - Accent2 3 5 5" xfId="3979"/>
    <cellStyle name="40% - Accent2 3 5 6" xfId="4423"/>
    <cellStyle name="40% - Accent2 3 5 7" xfId="5311"/>
    <cellStyle name="40% - Accent2 3 6" xfId="1758"/>
    <cellStyle name="40% - Accent2 3 6 2" xfId="2221"/>
    <cellStyle name="40% - Accent2 3 6 2 2" xfId="3165"/>
    <cellStyle name="40% - Accent2 3 6 2 2 2" xfId="5055"/>
    <cellStyle name="40% - Accent2 3 6 2 2 3" xfId="5854"/>
    <cellStyle name="40% - Accent2 3 6 2 2 4" xfId="6484"/>
    <cellStyle name="40% - Accent2 3 6 2 3" xfId="4307"/>
    <cellStyle name="40% - Accent2 3 6 2 4" xfId="5217"/>
    <cellStyle name="40% - Accent2 3 6 2 5" xfId="6016"/>
    <cellStyle name="40% - Accent2 3 6 3" xfId="2459"/>
    <cellStyle name="40% - Accent2 3 6 3 2" xfId="3251"/>
    <cellStyle name="40% - Accent2 3 6 3 2 2" xfId="5141"/>
    <cellStyle name="40% - Accent2 3 6 3 2 3" xfId="5940"/>
    <cellStyle name="40% - Accent2 3 6 3 2 4" xfId="6570"/>
    <cellStyle name="40% - Accent2 3 6 3 3" xfId="4482"/>
    <cellStyle name="40% - Accent2 3 6 3 4" xfId="5360"/>
    <cellStyle name="40% - Accent2 3 6 3 5" xfId="6102"/>
    <cellStyle name="40% - Accent2 3 6 4" xfId="2786"/>
    <cellStyle name="40% - Accent2 3 6 4 2" xfId="4733"/>
    <cellStyle name="40% - Accent2 3 6 4 3" xfId="5575"/>
    <cellStyle name="40% - Accent2 3 6 4 4" xfId="6258"/>
    <cellStyle name="40% - Accent2 3 6 5" xfId="3880"/>
    <cellStyle name="40% - Accent2 3 6 6" xfId="4424"/>
    <cellStyle name="40% - Accent2 3 6 7" xfId="5312"/>
    <cellStyle name="40% - Accent2 3 7" xfId="2025"/>
    <cellStyle name="40% - Accent2 3 7 2" xfId="3004"/>
    <cellStyle name="40% - Accent2 3 7 2 2" xfId="4894"/>
    <cellStyle name="40% - Accent2 3 7 2 3" xfId="5693"/>
    <cellStyle name="40% - Accent2 3 7 2 4" xfId="6323"/>
    <cellStyle name="40% - Accent2 3 7 3" xfId="4129"/>
    <cellStyle name="40% - Accent2 3 7 4" xfId="3828"/>
    <cellStyle name="40% - Accent2 3 7 5" xfId="3697"/>
    <cellStyle name="40% - Accent2 3 8" xfId="2169"/>
    <cellStyle name="40% - Accent2 3 8 2" xfId="3116"/>
    <cellStyle name="40% - Accent2 3 8 2 2" xfId="5006"/>
    <cellStyle name="40% - Accent2 3 8 2 3" xfId="5805"/>
    <cellStyle name="40% - Accent2 3 8 2 4" xfId="6435"/>
    <cellStyle name="40% - Accent2 3 8 3" xfId="4257"/>
    <cellStyle name="40% - Accent2 3 8 4" xfId="3346"/>
    <cellStyle name="40% - Accent2 3 8 5" xfId="3494"/>
    <cellStyle name="40% - Accent2 3 9" xfId="2677"/>
    <cellStyle name="40% - Accent2 3 9 2" xfId="4633"/>
    <cellStyle name="40% - Accent2 3 9 3" xfId="5476"/>
    <cellStyle name="40% - Accent2 3 9 4" xfId="6166"/>
    <cellStyle name="40% - Accent2 30" xfId="24966"/>
    <cellStyle name="40% - Accent2 30 2" xfId="24967"/>
    <cellStyle name="40% - Accent2 30 3" xfId="24968"/>
    <cellStyle name="40% - Accent2 31" xfId="24969"/>
    <cellStyle name="40% - Accent2 31 2" xfId="24970"/>
    <cellStyle name="40% - Accent2 31 3" xfId="24971"/>
    <cellStyle name="40% - Accent2 32" xfId="24972"/>
    <cellStyle name="40% - Accent2 32 2" xfId="24973"/>
    <cellStyle name="40% - Accent2 32 3" xfId="24974"/>
    <cellStyle name="40% - Accent2 33" xfId="24975"/>
    <cellStyle name="40% - Accent2 33 2" xfId="24976"/>
    <cellStyle name="40% - Accent2 33 3" xfId="24977"/>
    <cellStyle name="40% - Accent2 34" xfId="24978"/>
    <cellStyle name="40% - Accent2 34 2" xfId="24979"/>
    <cellStyle name="40% - Accent2 34 3" xfId="24980"/>
    <cellStyle name="40% - Accent2 35" xfId="24981"/>
    <cellStyle name="40% - Accent2 35 2" xfId="24982"/>
    <cellStyle name="40% - Accent2 35 3" xfId="24983"/>
    <cellStyle name="40% - Accent2 36" xfId="24984"/>
    <cellStyle name="40% - Accent2 36 2" xfId="24985"/>
    <cellStyle name="40% - Accent2 36 3" xfId="24986"/>
    <cellStyle name="40% - Accent2 37" xfId="24987"/>
    <cellStyle name="40% - Accent2 37 2" xfId="24988"/>
    <cellStyle name="40% - Accent2 37 3" xfId="24989"/>
    <cellStyle name="40% - Accent2 38" xfId="24990"/>
    <cellStyle name="40% - Accent2 38 2" xfId="24991"/>
    <cellStyle name="40% - Accent2 38 3" xfId="24992"/>
    <cellStyle name="40% - Accent2 39" xfId="24993"/>
    <cellStyle name="40% - Accent2 39 2" xfId="24994"/>
    <cellStyle name="40% - Accent2 39 3" xfId="24995"/>
    <cellStyle name="40% - Accent2 4" xfId="709"/>
    <cellStyle name="40% - Accent2 4 2" xfId="968"/>
    <cellStyle name="40% - Accent2 4 2 2" xfId="24996"/>
    <cellStyle name="40% - Accent2 4 3" xfId="11802"/>
    <cellStyle name="40% - Accent2 4 3 2" xfId="24997"/>
    <cellStyle name="40% - Accent2 40" xfId="24998"/>
    <cellStyle name="40% - Accent2 40 2" xfId="24999"/>
    <cellStyle name="40% - Accent2 40 3" xfId="25000"/>
    <cellStyle name="40% - Accent2 41" xfId="25001"/>
    <cellStyle name="40% - Accent2 41 2" xfId="25002"/>
    <cellStyle name="40% - Accent2 41 3" xfId="25003"/>
    <cellStyle name="40% - Accent2 42" xfId="25004"/>
    <cellStyle name="40% - Accent2 42 2" xfId="25005"/>
    <cellStyle name="40% - Accent2 42 3" xfId="25006"/>
    <cellStyle name="40% - Accent2 43" xfId="25007"/>
    <cellStyle name="40% - Accent2 43 2" xfId="25008"/>
    <cellStyle name="40% - Accent2 43 3" xfId="25009"/>
    <cellStyle name="40% - Accent2 44" xfId="25010"/>
    <cellStyle name="40% - Accent2 44 2" xfId="25011"/>
    <cellStyle name="40% - Accent2 44 3" xfId="25012"/>
    <cellStyle name="40% - Accent2 45" xfId="25013"/>
    <cellStyle name="40% - Accent2 45 2" xfId="25014"/>
    <cellStyle name="40% - Accent2 45 3" xfId="25015"/>
    <cellStyle name="40% - Accent2 46" xfId="25016"/>
    <cellStyle name="40% - Accent2 46 2" xfId="25017"/>
    <cellStyle name="40% - Accent2 46 3" xfId="25018"/>
    <cellStyle name="40% - Accent2 47" xfId="25019"/>
    <cellStyle name="40% - Accent2 47 2" xfId="25020"/>
    <cellStyle name="40% - Accent2 47 3" xfId="25021"/>
    <cellStyle name="40% - Accent2 48" xfId="25022"/>
    <cellStyle name="40% - Accent2 48 2" xfId="25023"/>
    <cellStyle name="40% - Accent2 48 3" xfId="25024"/>
    <cellStyle name="40% - Accent2 49" xfId="25025"/>
    <cellStyle name="40% - Accent2 49 2" xfId="25026"/>
    <cellStyle name="40% - Accent2 49 3" xfId="25027"/>
    <cellStyle name="40% - Accent2 5" xfId="6859"/>
    <cellStyle name="40% - Accent2 5 2" xfId="25029"/>
    <cellStyle name="40% - Accent2 5 3" xfId="25030"/>
    <cellStyle name="40% - Accent2 5 4" xfId="25028"/>
    <cellStyle name="40% - Accent2 50" xfId="25031"/>
    <cellStyle name="40% - Accent2 50 2" xfId="25032"/>
    <cellStyle name="40% - Accent2 50 3" xfId="25033"/>
    <cellStyle name="40% - Accent2 51" xfId="25034"/>
    <cellStyle name="40% - Accent2 51 2" xfId="25035"/>
    <cellStyle name="40% - Accent2 51 3" xfId="25036"/>
    <cellStyle name="40% - Accent2 52" xfId="25037"/>
    <cellStyle name="40% - Accent2 52 2" xfId="25038"/>
    <cellStyle name="40% - Accent2 52 3" xfId="25039"/>
    <cellStyle name="40% - Accent2 53" xfId="25040"/>
    <cellStyle name="40% - Accent2 53 2" xfId="25041"/>
    <cellStyle name="40% - Accent2 53 3" xfId="25042"/>
    <cellStyle name="40% - Accent2 54" xfId="25043"/>
    <cellStyle name="40% - Accent2 54 2" xfId="25044"/>
    <cellStyle name="40% - Accent2 54 3" xfId="25045"/>
    <cellStyle name="40% - Accent2 55" xfId="25046"/>
    <cellStyle name="40% - Accent2 55 2" xfId="25047"/>
    <cellStyle name="40% - Accent2 55 3" xfId="25048"/>
    <cellStyle name="40% - Accent2 56" xfId="25049"/>
    <cellStyle name="40% - Accent2 56 2" xfId="25050"/>
    <cellStyle name="40% - Accent2 56 3" xfId="25051"/>
    <cellStyle name="40% - Accent2 57" xfId="25052"/>
    <cellStyle name="40% - Accent2 57 2" xfId="25053"/>
    <cellStyle name="40% - Accent2 57 3" xfId="25054"/>
    <cellStyle name="40% - Accent2 58" xfId="25055"/>
    <cellStyle name="40% - Accent2 58 2" xfId="25056"/>
    <cellStyle name="40% - Accent2 58 3" xfId="25057"/>
    <cellStyle name="40% - Accent2 59" xfId="25058"/>
    <cellStyle name="40% - Accent2 59 2" xfId="25059"/>
    <cellStyle name="40% - Accent2 59 3" xfId="25060"/>
    <cellStyle name="40% - Accent2 6" xfId="7688"/>
    <cellStyle name="40% - Accent2 6 2" xfId="25062"/>
    <cellStyle name="40% - Accent2 6 3" xfId="25063"/>
    <cellStyle name="40% - Accent2 6 4" xfId="25061"/>
    <cellStyle name="40% - Accent2 60" xfId="25064"/>
    <cellStyle name="40% - Accent2 60 2" xfId="25065"/>
    <cellStyle name="40% - Accent2 60 3" xfId="25066"/>
    <cellStyle name="40% - Accent2 61" xfId="25067"/>
    <cellStyle name="40% - Accent2 61 2" xfId="25068"/>
    <cellStyle name="40% - Accent2 61 3" xfId="25069"/>
    <cellStyle name="40% - Accent2 62" xfId="25070"/>
    <cellStyle name="40% - Accent2 62 2" xfId="25071"/>
    <cellStyle name="40% - Accent2 62 3" xfId="25072"/>
    <cellStyle name="40% - Accent2 63" xfId="25073"/>
    <cellStyle name="40% - Accent2 63 2" xfId="25074"/>
    <cellStyle name="40% - Accent2 63 3" xfId="25075"/>
    <cellStyle name="40% - Accent2 64" xfId="25076"/>
    <cellStyle name="40% - Accent2 64 2" xfId="25077"/>
    <cellStyle name="40% - Accent2 64 3" xfId="25078"/>
    <cellStyle name="40% - Accent2 65" xfId="25079"/>
    <cellStyle name="40% - Accent2 65 2" xfId="25080"/>
    <cellStyle name="40% - Accent2 65 3" xfId="25081"/>
    <cellStyle name="40% - Accent2 66" xfId="25082"/>
    <cellStyle name="40% - Accent2 66 2" xfId="25083"/>
    <cellStyle name="40% - Accent2 66 3" xfId="25084"/>
    <cellStyle name="40% - Accent2 67" xfId="25085"/>
    <cellStyle name="40% - Accent2 67 2" xfId="25086"/>
    <cellStyle name="40% - Accent2 67 3" xfId="25087"/>
    <cellStyle name="40% - Accent2 68" xfId="25088"/>
    <cellStyle name="40% - Accent2 68 2" xfId="25089"/>
    <cellStyle name="40% - Accent2 68 3" xfId="25090"/>
    <cellStyle name="40% - Accent2 69" xfId="25091"/>
    <cellStyle name="40% - Accent2 69 2" xfId="25092"/>
    <cellStyle name="40% - Accent2 69 3" xfId="25093"/>
    <cellStyle name="40% - Accent2 7" xfId="7356"/>
    <cellStyle name="40% - Accent2 7 2" xfId="25095"/>
    <cellStyle name="40% - Accent2 7 3" xfId="25096"/>
    <cellStyle name="40% - Accent2 7 4" xfId="25094"/>
    <cellStyle name="40% - Accent2 70" xfId="25097"/>
    <cellStyle name="40% - Accent2 70 2" xfId="25098"/>
    <cellStyle name="40% - Accent2 70 3" xfId="25099"/>
    <cellStyle name="40% - Accent2 71" xfId="25100"/>
    <cellStyle name="40% - Accent2 71 2" xfId="25101"/>
    <cellStyle name="40% - Accent2 71 3" xfId="25102"/>
    <cellStyle name="40% - Accent2 72" xfId="25103"/>
    <cellStyle name="40% - Accent2 72 2" xfId="25104"/>
    <cellStyle name="40% - Accent2 72 3" xfId="25105"/>
    <cellStyle name="40% - Accent2 73" xfId="25106"/>
    <cellStyle name="40% - Accent2 73 2" xfId="25107"/>
    <cellStyle name="40% - Accent2 73 3" xfId="25108"/>
    <cellStyle name="40% - Accent2 74" xfId="25109"/>
    <cellStyle name="40% - Accent2 74 2" xfId="25110"/>
    <cellStyle name="40% - Accent2 74 3" xfId="25111"/>
    <cellStyle name="40% - Accent2 75" xfId="25112"/>
    <cellStyle name="40% - Accent2 75 2" xfId="25113"/>
    <cellStyle name="40% - Accent2 75 3" xfId="25114"/>
    <cellStyle name="40% - Accent2 76" xfId="25115"/>
    <cellStyle name="40% - Accent2 76 2" xfId="25116"/>
    <cellStyle name="40% - Accent2 76 3" xfId="25117"/>
    <cellStyle name="40% - Accent2 77" xfId="25118"/>
    <cellStyle name="40% - Accent2 77 2" xfId="25119"/>
    <cellStyle name="40% - Accent2 77 3" xfId="25120"/>
    <cellStyle name="40% - Accent2 78" xfId="25121"/>
    <cellStyle name="40% - Accent2 78 2" xfId="25122"/>
    <cellStyle name="40% - Accent2 78 3" xfId="25123"/>
    <cellStyle name="40% - Accent2 79" xfId="25124"/>
    <cellStyle name="40% - Accent2 79 2" xfId="25125"/>
    <cellStyle name="40% - Accent2 79 3" xfId="25126"/>
    <cellStyle name="40% - Accent2 8" xfId="7235"/>
    <cellStyle name="40% - Accent2 8 2" xfId="25128"/>
    <cellStyle name="40% - Accent2 8 3" xfId="25129"/>
    <cellStyle name="40% - Accent2 8 4" xfId="25127"/>
    <cellStyle name="40% - Accent2 80" xfId="25130"/>
    <cellStyle name="40% - Accent2 80 2" xfId="25131"/>
    <cellStyle name="40% - Accent2 80 3" xfId="25132"/>
    <cellStyle name="40% - Accent2 81" xfId="25133"/>
    <cellStyle name="40% - Accent2 81 2" xfId="25134"/>
    <cellStyle name="40% - Accent2 81 3" xfId="25135"/>
    <cellStyle name="40% - Accent2 82" xfId="25136"/>
    <cellStyle name="40% - Accent2 82 2" xfId="25137"/>
    <cellStyle name="40% - Accent2 82 3" xfId="25138"/>
    <cellStyle name="40% - Accent2 83" xfId="25139"/>
    <cellStyle name="40% - Accent2 83 2" xfId="25140"/>
    <cellStyle name="40% - Accent2 83 3" xfId="25141"/>
    <cellStyle name="40% - Accent2 84" xfId="25142"/>
    <cellStyle name="40% - Accent2 84 2" xfId="25143"/>
    <cellStyle name="40% - Accent2 84 3" xfId="25144"/>
    <cellStyle name="40% - Accent2 85" xfId="25145"/>
    <cellStyle name="40% - Accent2 85 2" xfId="25146"/>
    <cellStyle name="40% - Accent2 85 3" xfId="25147"/>
    <cellStyle name="40% - Accent2 86" xfId="25148"/>
    <cellStyle name="40% - Accent2 86 2" xfId="25149"/>
    <cellStyle name="40% - Accent2 86 3" xfId="25150"/>
    <cellStyle name="40% - Accent2 87" xfId="25151"/>
    <cellStyle name="40% - Accent2 87 2" xfId="25152"/>
    <cellStyle name="40% - Accent2 87 3" xfId="25153"/>
    <cellStyle name="40% - Accent2 88" xfId="25154"/>
    <cellStyle name="40% - Accent2 88 2" xfId="25155"/>
    <cellStyle name="40% - Accent2 88 3" xfId="25156"/>
    <cellStyle name="40% - Accent2 89" xfId="25157"/>
    <cellStyle name="40% - Accent2 89 2" xfId="25158"/>
    <cellStyle name="40% - Accent2 89 3" xfId="25159"/>
    <cellStyle name="40% - Accent2 9" xfId="6958"/>
    <cellStyle name="40% - Accent2 9 2" xfId="25161"/>
    <cellStyle name="40% - Accent2 9 3" xfId="25162"/>
    <cellStyle name="40% - Accent2 9 4" xfId="25160"/>
    <cellStyle name="40% - Accent2 90" xfId="25163"/>
    <cellStyle name="40% - Accent2 90 2" xfId="25164"/>
    <cellStyle name="40% - Accent2 90 3" xfId="25165"/>
    <cellStyle name="40% - Accent2 91" xfId="25166"/>
    <cellStyle name="40% - Accent2 91 2" xfId="25167"/>
    <cellStyle name="40% - Accent2 91 3" xfId="25168"/>
    <cellStyle name="40% - Accent2 92" xfId="25169"/>
    <cellStyle name="40% - Accent2 92 2" xfId="25170"/>
    <cellStyle name="40% - Accent2 92 3" xfId="25171"/>
    <cellStyle name="40% - Accent2 93" xfId="25172"/>
    <cellStyle name="40% - Accent2 93 2" xfId="25173"/>
    <cellStyle name="40% - Accent2 93 3" xfId="25174"/>
    <cellStyle name="40% - Accent2 94" xfId="25175"/>
    <cellStyle name="40% - Accent2 94 2" xfId="25176"/>
    <cellStyle name="40% - Accent2 94 3" xfId="25177"/>
    <cellStyle name="40% - Accent2 95" xfId="25178"/>
    <cellStyle name="40% - Accent2 95 2" xfId="25179"/>
    <cellStyle name="40% - Accent2 95 3" xfId="25180"/>
    <cellStyle name="40% - Accent2 96" xfId="25181"/>
    <cellStyle name="40% - Accent2 96 2" xfId="25182"/>
    <cellStyle name="40% - Accent2 96 3" xfId="25183"/>
    <cellStyle name="40% - Accent2 97" xfId="25184"/>
    <cellStyle name="40% - Accent2 97 2" xfId="25185"/>
    <cellStyle name="40% - Accent2 97 3" xfId="25186"/>
    <cellStyle name="40% - Accent2 98" xfId="25187"/>
    <cellStyle name="40% - Accent2 98 2" xfId="25188"/>
    <cellStyle name="40% - Accent2 98 3" xfId="25189"/>
    <cellStyle name="40% - Accent2 99" xfId="25190"/>
    <cellStyle name="40% - Accent2 99 2" xfId="25191"/>
    <cellStyle name="40% - Accent2 99 3" xfId="25192"/>
    <cellStyle name="40% - Accent3 10" xfId="7668"/>
    <cellStyle name="40% - Accent3 10 2" xfId="25194"/>
    <cellStyle name="40% - Accent3 10 3" xfId="25195"/>
    <cellStyle name="40% - Accent3 10 4" xfId="25193"/>
    <cellStyle name="40% - Accent3 100" xfId="25196"/>
    <cellStyle name="40% - Accent3 100 2" xfId="25197"/>
    <cellStyle name="40% - Accent3 100 3" xfId="25198"/>
    <cellStyle name="40% - Accent3 101" xfId="25199"/>
    <cellStyle name="40% - Accent3 101 2" xfId="25200"/>
    <cellStyle name="40% - Accent3 101 3" xfId="25201"/>
    <cellStyle name="40% - Accent3 102" xfId="25202"/>
    <cellStyle name="40% - Accent3 102 2" xfId="25203"/>
    <cellStyle name="40% - Accent3 102 3" xfId="25204"/>
    <cellStyle name="40% - Accent3 103" xfId="25205"/>
    <cellStyle name="40% - Accent3 103 2" xfId="25206"/>
    <cellStyle name="40% - Accent3 103 3" xfId="25207"/>
    <cellStyle name="40% - Accent3 104" xfId="25208"/>
    <cellStyle name="40% - Accent3 104 2" xfId="25209"/>
    <cellStyle name="40% - Accent3 104 3" xfId="25210"/>
    <cellStyle name="40% - Accent3 105" xfId="25211"/>
    <cellStyle name="40% - Accent3 105 2" xfId="25212"/>
    <cellStyle name="40% - Accent3 105 3" xfId="25213"/>
    <cellStyle name="40% - Accent3 106" xfId="25214"/>
    <cellStyle name="40% - Accent3 106 2" xfId="25215"/>
    <cellStyle name="40% - Accent3 106 3" xfId="25216"/>
    <cellStyle name="40% - Accent3 107" xfId="25217"/>
    <cellStyle name="40% - Accent3 107 2" xfId="25218"/>
    <cellStyle name="40% - Accent3 107 3" xfId="25219"/>
    <cellStyle name="40% - Accent3 108" xfId="25220"/>
    <cellStyle name="40% - Accent3 108 2" xfId="25221"/>
    <cellStyle name="40% - Accent3 108 3" xfId="25222"/>
    <cellStyle name="40% - Accent3 109" xfId="25223"/>
    <cellStyle name="40% - Accent3 109 2" xfId="25224"/>
    <cellStyle name="40% - Accent3 109 3" xfId="25225"/>
    <cellStyle name="40% - Accent3 11" xfId="7227"/>
    <cellStyle name="40% - Accent3 11 2" xfId="25227"/>
    <cellStyle name="40% - Accent3 11 3" xfId="25228"/>
    <cellStyle name="40% - Accent3 11 4" xfId="25226"/>
    <cellStyle name="40% - Accent3 110" xfId="25229"/>
    <cellStyle name="40% - Accent3 110 2" xfId="25230"/>
    <cellStyle name="40% - Accent3 110 3" xfId="25231"/>
    <cellStyle name="40% - Accent3 111" xfId="25232"/>
    <cellStyle name="40% - Accent3 111 2" xfId="25233"/>
    <cellStyle name="40% - Accent3 111 3" xfId="25234"/>
    <cellStyle name="40% - Accent3 112" xfId="25235"/>
    <cellStyle name="40% - Accent3 112 2" xfId="25236"/>
    <cellStyle name="40% - Accent3 112 3" xfId="25237"/>
    <cellStyle name="40% - Accent3 113" xfId="25238"/>
    <cellStyle name="40% - Accent3 113 2" xfId="25239"/>
    <cellStyle name="40% - Accent3 113 3" xfId="25240"/>
    <cellStyle name="40% - Accent3 114" xfId="25241"/>
    <cellStyle name="40% - Accent3 114 2" xfId="25242"/>
    <cellStyle name="40% - Accent3 114 3" xfId="25243"/>
    <cellStyle name="40% - Accent3 115" xfId="25244"/>
    <cellStyle name="40% - Accent3 115 2" xfId="25245"/>
    <cellStyle name="40% - Accent3 115 3" xfId="25246"/>
    <cellStyle name="40% - Accent3 116" xfId="25247"/>
    <cellStyle name="40% - Accent3 116 2" xfId="25248"/>
    <cellStyle name="40% - Accent3 116 3" xfId="25249"/>
    <cellStyle name="40% - Accent3 117" xfId="25250"/>
    <cellStyle name="40% - Accent3 117 2" xfId="25251"/>
    <cellStyle name="40% - Accent3 117 3" xfId="25252"/>
    <cellStyle name="40% - Accent3 118" xfId="25253"/>
    <cellStyle name="40% - Accent3 118 2" xfId="25254"/>
    <cellStyle name="40% - Accent3 118 3" xfId="25255"/>
    <cellStyle name="40% - Accent3 119" xfId="25256"/>
    <cellStyle name="40% - Accent3 119 2" xfId="25257"/>
    <cellStyle name="40% - Accent3 119 3" xfId="25258"/>
    <cellStyle name="40% - Accent3 12" xfId="7323"/>
    <cellStyle name="40% - Accent3 12 2" xfId="25260"/>
    <cellStyle name="40% - Accent3 12 3" xfId="25261"/>
    <cellStyle name="40% - Accent3 12 4" xfId="25259"/>
    <cellStyle name="40% - Accent3 120" xfId="25262"/>
    <cellStyle name="40% - Accent3 120 2" xfId="25263"/>
    <cellStyle name="40% - Accent3 120 3" xfId="25264"/>
    <cellStyle name="40% - Accent3 121" xfId="25265"/>
    <cellStyle name="40% - Accent3 121 2" xfId="25266"/>
    <cellStyle name="40% - Accent3 121 3" xfId="25267"/>
    <cellStyle name="40% - Accent3 122" xfId="25268"/>
    <cellStyle name="40% - Accent3 122 2" xfId="25269"/>
    <cellStyle name="40% - Accent3 122 3" xfId="25270"/>
    <cellStyle name="40% - Accent3 123" xfId="25271"/>
    <cellStyle name="40% - Accent3 123 2" xfId="25272"/>
    <cellStyle name="40% - Accent3 123 3" xfId="25273"/>
    <cellStyle name="40% - Accent3 124" xfId="25274"/>
    <cellStyle name="40% - Accent3 124 2" xfId="25275"/>
    <cellStyle name="40% - Accent3 124 3" xfId="25276"/>
    <cellStyle name="40% - Accent3 125" xfId="25277"/>
    <cellStyle name="40% - Accent3 125 2" xfId="25278"/>
    <cellStyle name="40% - Accent3 125 3" xfId="25279"/>
    <cellStyle name="40% - Accent3 126" xfId="25280"/>
    <cellStyle name="40% - Accent3 126 2" xfId="25281"/>
    <cellStyle name="40% - Accent3 126 3" xfId="25282"/>
    <cellStyle name="40% - Accent3 127" xfId="25283"/>
    <cellStyle name="40% - Accent3 127 2" xfId="25284"/>
    <cellStyle name="40% - Accent3 127 3" xfId="25285"/>
    <cellStyle name="40% - Accent3 128" xfId="25286"/>
    <cellStyle name="40% - Accent3 128 2" xfId="25287"/>
    <cellStyle name="40% - Accent3 128 3" xfId="25288"/>
    <cellStyle name="40% - Accent3 129" xfId="25289"/>
    <cellStyle name="40% - Accent3 129 2" xfId="25290"/>
    <cellStyle name="40% - Accent3 129 3" xfId="25291"/>
    <cellStyle name="40% - Accent3 13" xfId="7820"/>
    <cellStyle name="40% - Accent3 13 2" xfId="25293"/>
    <cellStyle name="40% - Accent3 13 3" xfId="25294"/>
    <cellStyle name="40% - Accent3 13 4" xfId="25292"/>
    <cellStyle name="40% - Accent3 130" xfId="25295"/>
    <cellStyle name="40% - Accent3 130 2" xfId="25296"/>
    <cellStyle name="40% - Accent3 130 3" xfId="25297"/>
    <cellStyle name="40% - Accent3 131" xfId="25298"/>
    <cellStyle name="40% - Accent3 131 2" xfId="25299"/>
    <cellStyle name="40% - Accent3 131 3" xfId="25300"/>
    <cellStyle name="40% - Accent3 132" xfId="25301"/>
    <cellStyle name="40% - Accent3 132 2" xfId="25302"/>
    <cellStyle name="40% - Accent3 132 3" xfId="25303"/>
    <cellStyle name="40% - Accent3 133" xfId="25304"/>
    <cellStyle name="40% - Accent3 133 2" xfId="25305"/>
    <cellStyle name="40% - Accent3 133 3" xfId="25306"/>
    <cellStyle name="40% - Accent3 134" xfId="25307"/>
    <cellStyle name="40% - Accent3 134 2" xfId="25308"/>
    <cellStyle name="40% - Accent3 134 3" xfId="25309"/>
    <cellStyle name="40% - Accent3 135" xfId="25310"/>
    <cellStyle name="40% - Accent3 135 2" xfId="25311"/>
    <cellStyle name="40% - Accent3 135 3" xfId="25312"/>
    <cellStyle name="40% - Accent3 136" xfId="25313"/>
    <cellStyle name="40% - Accent3 136 2" xfId="25314"/>
    <cellStyle name="40% - Accent3 136 3" xfId="25315"/>
    <cellStyle name="40% - Accent3 137" xfId="25316"/>
    <cellStyle name="40% - Accent3 137 2" xfId="25317"/>
    <cellStyle name="40% - Accent3 137 3" xfId="25318"/>
    <cellStyle name="40% - Accent3 138" xfId="25319"/>
    <cellStyle name="40% - Accent3 138 2" xfId="25320"/>
    <cellStyle name="40% - Accent3 138 3" xfId="25321"/>
    <cellStyle name="40% - Accent3 139" xfId="25322"/>
    <cellStyle name="40% - Accent3 139 2" xfId="25323"/>
    <cellStyle name="40% - Accent3 139 3" xfId="25324"/>
    <cellStyle name="40% - Accent3 14" xfId="25325"/>
    <cellStyle name="40% - Accent3 14 2" xfId="25326"/>
    <cellStyle name="40% - Accent3 14 3" xfId="25327"/>
    <cellStyle name="40% - Accent3 140" xfId="25328"/>
    <cellStyle name="40% - Accent3 140 2" xfId="25329"/>
    <cellStyle name="40% - Accent3 140 3" xfId="25330"/>
    <cellStyle name="40% - Accent3 141" xfId="25331"/>
    <cellStyle name="40% - Accent3 141 2" xfId="25332"/>
    <cellStyle name="40% - Accent3 141 3" xfId="25333"/>
    <cellStyle name="40% - Accent3 142" xfId="25334"/>
    <cellStyle name="40% - Accent3 142 2" xfId="25335"/>
    <cellStyle name="40% - Accent3 142 3" xfId="25336"/>
    <cellStyle name="40% - Accent3 143" xfId="25337"/>
    <cellStyle name="40% - Accent3 143 2" xfId="25338"/>
    <cellStyle name="40% - Accent3 143 3" xfId="25339"/>
    <cellStyle name="40% - Accent3 144" xfId="25340"/>
    <cellStyle name="40% - Accent3 144 2" xfId="25341"/>
    <cellStyle name="40% - Accent3 144 3" xfId="25342"/>
    <cellStyle name="40% - Accent3 145" xfId="25343"/>
    <cellStyle name="40% - Accent3 145 2" xfId="25344"/>
    <cellStyle name="40% - Accent3 145 3" xfId="25345"/>
    <cellStyle name="40% - Accent3 146" xfId="25346"/>
    <cellStyle name="40% - Accent3 146 2" xfId="25347"/>
    <cellStyle name="40% - Accent3 146 3" xfId="25348"/>
    <cellStyle name="40% - Accent3 147" xfId="25349"/>
    <cellStyle name="40% - Accent3 147 2" xfId="25350"/>
    <cellStyle name="40% - Accent3 147 3" xfId="25351"/>
    <cellStyle name="40% - Accent3 148" xfId="25352"/>
    <cellStyle name="40% - Accent3 148 2" xfId="25353"/>
    <cellStyle name="40% - Accent3 148 3" xfId="25354"/>
    <cellStyle name="40% - Accent3 149" xfId="25355"/>
    <cellStyle name="40% - Accent3 149 2" xfId="25356"/>
    <cellStyle name="40% - Accent3 149 3" xfId="25357"/>
    <cellStyle name="40% - Accent3 15" xfId="25358"/>
    <cellStyle name="40% - Accent3 15 2" xfId="25359"/>
    <cellStyle name="40% - Accent3 15 3" xfId="25360"/>
    <cellStyle name="40% - Accent3 150" xfId="25361"/>
    <cellStyle name="40% - Accent3 150 2" xfId="25362"/>
    <cellStyle name="40% - Accent3 150 3" xfId="25363"/>
    <cellStyle name="40% - Accent3 151" xfId="25364"/>
    <cellStyle name="40% - Accent3 151 2" xfId="25365"/>
    <cellStyle name="40% - Accent3 151 3" xfId="25366"/>
    <cellStyle name="40% - Accent3 152" xfId="25367"/>
    <cellStyle name="40% - Accent3 152 2" xfId="25368"/>
    <cellStyle name="40% - Accent3 152 3" xfId="25369"/>
    <cellStyle name="40% - Accent3 153" xfId="25370"/>
    <cellStyle name="40% - Accent3 153 2" xfId="25371"/>
    <cellStyle name="40% - Accent3 153 3" xfId="25372"/>
    <cellStyle name="40% - Accent3 154" xfId="25373"/>
    <cellStyle name="40% - Accent3 154 2" xfId="25374"/>
    <cellStyle name="40% - Accent3 154 3" xfId="25375"/>
    <cellStyle name="40% - Accent3 155" xfId="25376"/>
    <cellStyle name="40% - Accent3 155 2" xfId="25377"/>
    <cellStyle name="40% - Accent3 155 3" xfId="25378"/>
    <cellStyle name="40% - Accent3 156" xfId="25379"/>
    <cellStyle name="40% - Accent3 156 2" xfId="25380"/>
    <cellStyle name="40% - Accent3 156 3" xfId="25381"/>
    <cellStyle name="40% - Accent3 157" xfId="25382"/>
    <cellStyle name="40% - Accent3 157 2" xfId="25383"/>
    <cellStyle name="40% - Accent3 157 3" xfId="25384"/>
    <cellStyle name="40% - Accent3 158" xfId="25385"/>
    <cellStyle name="40% - Accent3 158 2" xfId="25386"/>
    <cellStyle name="40% - Accent3 158 3" xfId="25387"/>
    <cellStyle name="40% - Accent3 159" xfId="25388"/>
    <cellStyle name="40% - Accent3 159 2" xfId="25389"/>
    <cellStyle name="40% - Accent3 159 3" xfId="25390"/>
    <cellStyle name="40% - Accent3 16" xfId="25391"/>
    <cellStyle name="40% - Accent3 16 2" xfId="25392"/>
    <cellStyle name="40% - Accent3 16 3" xfId="25393"/>
    <cellStyle name="40% - Accent3 160" xfId="25394"/>
    <cellStyle name="40% - Accent3 160 2" xfId="25395"/>
    <cellStyle name="40% - Accent3 160 3" xfId="25396"/>
    <cellStyle name="40% - Accent3 161" xfId="25397"/>
    <cellStyle name="40% - Accent3 161 2" xfId="25398"/>
    <cellStyle name="40% - Accent3 161 3" xfId="25399"/>
    <cellStyle name="40% - Accent3 162" xfId="25400"/>
    <cellStyle name="40% - Accent3 162 2" xfId="25401"/>
    <cellStyle name="40% - Accent3 162 3" xfId="25402"/>
    <cellStyle name="40% - Accent3 163" xfId="25403"/>
    <cellStyle name="40% - Accent3 163 2" xfId="25404"/>
    <cellStyle name="40% - Accent3 163 3" xfId="25405"/>
    <cellStyle name="40% - Accent3 164" xfId="25406"/>
    <cellStyle name="40% - Accent3 164 2" xfId="25407"/>
    <cellStyle name="40% - Accent3 164 3" xfId="25408"/>
    <cellStyle name="40% - Accent3 165" xfId="25409"/>
    <cellStyle name="40% - Accent3 165 2" xfId="25410"/>
    <cellStyle name="40% - Accent3 165 3" xfId="25411"/>
    <cellStyle name="40% - Accent3 166" xfId="25412"/>
    <cellStyle name="40% - Accent3 166 2" xfId="25413"/>
    <cellStyle name="40% - Accent3 166 3" xfId="25414"/>
    <cellStyle name="40% - Accent3 167" xfId="25415"/>
    <cellStyle name="40% - Accent3 167 2" xfId="25416"/>
    <cellStyle name="40% - Accent3 167 3" xfId="25417"/>
    <cellStyle name="40% - Accent3 168" xfId="25418"/>
    <cellStyle name="40% - Accent3 168 2" xfId="25419"/>
    <cellStyle name="40% - Accent3 168 3" xfId="25420"/>
    <cellStyle name="40% - Accent3 169" xfId="25421"/>
    <cellStyle name="40% - Accent3 169 2" xfId="25422"/>
    <cellStyle name="40% - Accent3 169 3" xfId="25423"/>
    <cellStyle name="40% - Accent3 17" xfId="25424"/>
    <cellStyle name="40% - Accent3 17 2" xfId="25425"/>
    <cellStyle name="40% - Accent3 17 3" xfId="25426"/>
    <cellStyle name="40% - Accent3 170" xfId="25427"/>
    <cellStyle name="40% - Accent3 170 2" xfId="25428"/>
    <cellStyle name="40% - Accent3 170 3" xfId="25429"/>
    <cellStyle name="40% - Accent3 171" xfId="25430"/>
    <cellStyle name="40% - Accent3 171 2" xfId="25431"/>
    <cellStyle name="40% - Accent3 171 3" xfId="25432"/>
    <cellStyle name="40% - Accent3 172" xfId="25433"/>
    <cellStyle name="40% - Accent3 172 2" xfId="25434"/>
    <cellStyle name="40% - Accent3 172 3" xfId="25435"/>
    <cellStyle name="40% - Accent3 173" xfId="25436"/>
    <cellStyle name="40% - Accent3 173 2" xfId="25437"/>
    <cellStyle name="40% - Accent3 173 3" xfId="25438"/>
    <cellStyle name="40% - Accent3 174" xfId="25439"/>
    <cellStyle name="40% - Accent3 174 2" xfId="25440"/>
    <cellStyle name="40% - Accent3 174 3" xfId="25441"/>
    <cellStyle name="40% - Accent3 175" xfId="25442"/>
    <cellStyle name="40% - Accent3 175 2" xfId="25443"/>
    <cellStyle name="40% - Accent3 175 3" xfId="25444"/>
    <cellStyle name="40% - Accent3 176" xfId="25445"/>
    <cellStyle name="40% - Accent3 176 2" xfId="25446"/>
    <cellStyle name="40% - Accent3 176 3" xfId="25447"/>
    <cellStyle name="40% - Accent3 177" xfId="25448"/>
    <cellStyle name="40% - Accent3 177 2" xfId="25449"/>
    <cellStyle name="40% - Accent3 177 3" xfId="25450"/>
    <cellStyle name="40% - Accent3 178" xfId="25451"/>
    <cellStyle name="40% - Accent3 178 2" xfId="25452"/>
    <cellStyle name="40% - Accent3 178 3" xfId="25453"/>
    <cellStyle name="40% - Accent3 179" xfId="25454"/>
    <cellStyle name="40% - Accent3 179 2" xfId="25455"/>
    <cellStyle name="40% - Accent3 179 3" xfId="25456"/>
    <cellStyle name="40% - Accent3 18" xfId="25457"/>
    <cellStyle name="40% - Accent3 18 2" xfId="25458"/>
    <cellStyle name="40% - Accent3 18 3" xfId="25459"/>
    <cellStyle name="40% - Accent3 180" xfId="25460"/>
    <cellStyle name="40% - Accent3 180 2" xfId="25461"/>
    <cellStyle name="40% - Accent3 180 3" xfId="25462"/>
    <cellStyle name="40% - Accent3 181" xfId="25463"/>
    <cellStyle name="40% - Accent3 181 2" xfId="25464"/>
    <cellStyle name="40% - Accent3 181 3" xfId="25465"/>
    <cellStyle name="40% - Accent3 182" xfId="25466"/>
    <cellStyle name="40% - Accent3 182 2" xfId="25467"/>
    <cellStyle name="40% - Accent3 182 3" xfId="25468"/>
    <cellStyle name="40% - Accent3 183" xfId="25469"/>
    <cellStyle name="40% - Accent3 183 2" xfId="25470"/>
    <cellStyle name="40% - Accent3 183 3" xfId="25471"/>
    <cellStyle name="40% - Accent3 184" xfId="25472"/>
    <cellStyle name="40% - Accent3 184 2" xfId="25473"/>
    <cellStyle name="40% - Accent3 184 3" xfId="25474"/>
    <cellStyle name="40% - Accent3 185" xfId="25475"/>
    <cellStyle name="40% - Accent3 185 2" xfId="25476"/>
    <cellStyle name="40% - Accent3 185 3" xfId="25477"/>
    <cellStyle name="40% - Accent3 186" xfId="25478"/>
    <cellStyle name="40% - Accent3 186 2" xfId="25479"/>
    <cellStyle name="40% - Accent3 186 3" xfId="25480"/>
    <cellStyle name="40% - Accent3 187" xfId="25481"/>
    <cellStyle name="40% - Accent3 187 2" xfId="25482"/>
    <cellStyle name="40% - Accent3 187 3" xfId="25483"/>
    <cellStyle name="40% - Accent3 188" xfId="25484"/>
    <cellStyle name="40% - Accent3 188 2" xfId="25485"/>
    <cellStyle name="40% - Accent3 188 3" xfId="25486"/>
    <cellStyle name="40% - Accent3 189" xfId="25487"/>
    <cellStyle name="40% - Accent3 189 2" xfId="25488"/>
    <cellStyle name="40% - Accent3 189 3" xfId="25489"/>
    <cellStyle name="40% - Accent3 19" xfId="25490"/>
    <cellStyle name="40% - Accent3 19 2" xfId="25491"/>
    <cellStyle name="40% - Accent3 19 3" xfId="25492"/>
    <cellStyle name="40% - Accent3 190" xfId="25493"/>
    <cellStyle name="40% - Accent3 190 2" xfId="25494"/>
    <cellStyle name="40% - Accent3 190 3" xfId="25495"/>
    <cellStyle name="40% - Accent3 191" xfId="25496"/>
    <cellStyle name="40% - Accent3 191 2" xfId="25497"/>
    <cellStyle name="40% - Accent3 191 3" xfId="25498"/>
    <cellStyle name="40% - Accent3 192" xfId="25499"/>
    <cellStyle name="40% - Accent3 192 2" xfId="25500"/>
    <cellStyle name="40% - Accent3 192 3" xfId="25501"/>
    <cellStyle name="40% - Accent3 193" xfId="25502"/>
    <cellStyle name="40% - Accent3 193 2" xfId="25503"/>
    <cellStyle name="40% - Accent3 194" xfId="25504"/>
    <cellStyle name="40% - Accent3 194 2" xfId="25505"/>
    <cellStyle name="40% - Accent3 195" xfId="25506"/>
    <cellStyle name="40% - Accent3 195 2" xfId="25507"/>
    <cellStyle name="40% - Accent3 196" xfId="25508"/>
    <cellStyle name="40% - Accent3 196 2" xfId="25509"/>
    <cellStyle name="40% - Accent3 197" xfId="25510"/>
    <cellStyle name="40% - Accent3 197 2" xfId="25511"/>
    <cellStyle name="40% - Accent3 198" xfId="25512"/>
    <cellStyle name="40% - Accent3 198 2" xfId="25513"/>
    <cellStyle name="40% - Accent3 199" xfId="25514"/>
    <cellStyle name="40% - Accent3 199 2" xfId="25515"/>
    <cellStyle name="40% - Accent3 2" xfId="173"/>
    <cellStyle name="40% - Accent3 2 10" xfId="3324"/>
    <cellStyle name="40% - Accent3 2 11" xfId="3758"/>
    <cellStyle name="40% - Accent3 2 12" xfId="3867"/>
    <cellStyle name="40% - Accent3 2 13" xfId="944"/>
    <cellStyle name="40% - Accent3 2 14" xfId="6849"/>
    <cellStyle name="40% - Accent3 2 15" xfId="7152"/>
    <cellStyle name="40% - Accent3 2 16" xfId="7439"/>
    <cellStyle name="40% - Accent3 2 17" xfId="7427"/>
    <cellStyle name="40% - Accent3 2 18" xfId="7440"/>
    <cellStyle name="40% - Accent3 2 19" xfId="7401"/>
    <cellStyle name="40% - Accent3 2 2" xfId="748"/>
    <cellStyle name="40% - Accent3 2 2 10" xfId="25516"/>
    <cellStyle name="40% - Accent3 2 2 2" xfId="2099"/>
    <cellStyle name="40% - Accent3 2 2 2 2" xfId="3050"/>
    <cellStyle name="40% - Accent3 2 2 2 2 2" xfId="4940"/>
    <cellStyle name="40% - Accent3 2 2 2 2 3" xfId="5739"/>
    <cellStyle name="40% - Accent3 2 2 2 2 4" xfId="6369"/>
    <cellStyle name="40% - Accent3 2 2 2 3" xfId="4188"/>
    <cellStyle name="40% - Accent3 2 2 2 4" xfId="4591"/>
    <cellStyle name="40% - Accent3 2 2 2 5" xfId="5443"/>
    <cellStyle name="40% - Accent3 2 2 3" xfId="2052"/>
    <cellStyle name="40% - Accent3 2 2 3 2" xfId="3020"/>
    <cellStyle name="40% - Accent3 2 2 3 2 2" xfId="4910"/>
    <cellStyle name="40% - Accent3 2 2 3 2 3" xfId="5709"/>
    <cellStyle name="40% - Accent3 2 2 3 2 4" xfId="6339"/>
    <cellStyle name="40% - Accent3 2 2 3 3" xfId="4149"/>
    <cellStyle name="40% - Accent3 2 2 3 4" xfId="4402"/>
    <cellStyle name="40% - Accent3 2 2 3 5" xfId="5296"/>
    <cellStyle name="40% - Accent3 2 2 4" xfId="2722"/>
    <cellStyle name="40% - Accent3 2 2 4 2" xfId="4668"/>
    <cellStyle name="40% - Accent3 2 2 4 3" xfId="5510"/>
    <cellStyle name="40% - Accent3 2 2 4 4" xfId="6193"/>
    <cellStyle name="40% - Accent3 2 2 5" xfId="3516"/>
    <cellStyle name="40% - Accent3 2 2 6" xfId="3637"/>
    <cellStyle name="40% - Accent3 2 2 7" xfId="4411"/>
    <cellStyle name="40% - Accent3 2 2 8" xfId="1168"/>
    <cellStyle name="40% - Accent3 2 2 9" xfId="11857"/>
    <cellStyle name="40% - Accent3 2 20" xfId="6941"/>
    <cellStyle name="40% - Accent3 2 21" xfId="7461"/>
    <cellStyle name="40% - Accent3 2 22" xfId="7435"/>
    <cellStyle name="40% - Accent3 2 23" xfId="9951"/>
    <cellStyle name="40% - Accent3 2 3" xfId="1110"/>
    <cellStyle name="40% - Accent3 2 3 2" xfId="2120"/>
    <cellStyle name="40% - Accent3 2 3 2 2" xfId="3072"/>
    <cellStyle name="40% - Accent3 2 3 2 2 2" xfId="4962"/>
    <cellStyle name="40% - Accent3 2 3 2 2 3" xfId="5761"/>
    <cellStyle name="40% - Accent3 2 3 2 2 4" xfId="6391"/>
    <cellStyle name="40% - Accent3 2 3 2 3" xfId="4210"/>
    <cellStyle name="40% - Accent3 2 3 2 4" xfId="4753"/>
    <cellStyle name="40% - Accent3 2 3 2 5" xfId="5592"/>
    <cellStyle name="40% - Accent3 2 3 3" xfId="2139"/>
    <cellStyle name="40% - Accent3 2 3 3 2" xfId="3091"/>
    <cellStyle name="40% - Accent3 2 3 3 2 2" xfId="4981"/>
    <cellStyle name="40% - Accent3 2 3 3 2 3" xfId="5780"/>
    <cellStyle name="40% - Accent3 2 3 3 2 4" xfId="6410"/>
    <cellStyle name="40% - Accent3 2 3 3 3" xfId="4229"/>
    <cellStyle name="40% - Accent3 2 3 3 4" xfId="3373"/>
    <cellStyle name="40% - Accent3 2 3 3 5" xfId="3810"/>
    <cellStyle name="40% - Accent3 2 3 4" xfId="2740"/>
    <cellStyle name="40% - Accent3 2 3 4 2" xfId="4687"/>
    <cellStyle name="40% - Accent3 2 3 4 3" xfId="5529"/>
    <cellStyle name="40% - Accent3 2 3 4 4" xfId="6212"/>
    <cellStyle name="40% - Accent3 2 3 5" xfId="3543"/>
    <cellStyle name="40% - Accent3 2 3 6" xfId="3460"/>
    <cellStyle name="40% - Accent3 2 3 7" xfId="4846"/>
    <cellStyle name="40% - Accent3 2 3 8" xfId="25517"/>
    <cellStyle name="40% - Accent3 2 4" xfId="1742"/>
    <cellStyle name="40% - Accent3 2 4 2" xfId="2208"/>
    <cellStyle name="40% - Accent3 2 4 2 2" xfId="3152"/>
    <cellStyle name="40% - Accent3 2 4 2 2 2" xfId="5042"/>
    <cellStyle name="40% - Accent3 2 4 2 2 3" xfId="5841"/>
    <cellStyle name="40% - Accent3 2 4 2 2 4" xfId="6471"/>
    <cellStyle name="40% - Accent3 2 4 2 3" xfId="4294"/>
    <cellStyle name="40% - Accent3 2 4 2 4" xfId="5204"/>
    <cellStyle name="40% - Accent3 2 4 2 5" xfId="6003"/>
    <cellStyle name="40% - Accent3 2 4 3" xfId="2447"/>
    <cellStyle name="40% - Accent3 2 4 3 2" xfId="3239"/>
    <cellStyle name="40% - Accent3 2 4 3 2 2" xfId="5129"/>
    <cellStyle name="40% - Accent3 2 4 3 2 3" xfId="5928"/>
    <cellStyle name="40% - Accent3 2 4 3 2 4" xfId="6558"/>
    <cellStyle name="40% - Accent3 2 4 3 3" xfId="4470"/>
    <cellStyle name="40% - Accent3 2 4 3 4" xfId="5348"/>
    <cellStyle name="40% - Accent3 2 4 3 5" xfId="6090"/>
    <cellStyle name="40% - Accent3 2 4 4" xfId="2774"/>
    <cellStyle name="40% - Accent3 2 4 4 2" xfId="4721"/>
    <cellStyle name="40% - Accent3 2 4 4 3" xfId="5563"/>
    <cellStyle name="40% - Accent3 2 4 4 4" xfId="6246"/>
    <cellStyle name="40% - Accent3 2 4 5" xfId="3865"/>
    <cellStyle name="40% - Accent3 2 4 6" xfId="3596"/>
    <cellStyle name="40% - Accent3 2 4 7" xfId="4500"/>
    <cellStyle name="40% - Accent3 2 5" xfId="1869"/>
    <cellStyle name="40% - Accent3 2 5 2" xfId="2295"/>
    <cellStyle name="40% - Accent3 2 5 2 2" xfId="3192"/>
    <cellStyle name="40% - Accent3 2 5 2 2 2" xfId="5082"/>
    <cellStyle name="40% - Accent3 2 5 2 2 3" xfId="5881"/>
    <cellStyle name="40% - Accent3 2 5 2 2 4" xfId="6511"/>
    <cellStyle name="40% - Accent3 2 5 2 3" xfId="4364"/>
    <cellStyle name="40% - Accent3 2 5 2 4" xfId="5262"/>
    <cellStyle name="40% - Accent3 2 5 2 5" xfId="6043"/>
    <cellStyle name="40% - Accent3 2 5 3" xfId="2530"/>
    <cellStyle name="40% - Accent3 2 5 3 2" xfId="3275"/>
    <cellStyle name="40% - Accent3 2 5 3 2 2" xfId="5165"/>
    <cellStyle name="40% - Accent3 2 5 3 2 3" xfId="5964"/>
    <cellStyle name="40% - Accent3 2 5 3 2 4" xfId="6594"/>
    <cellStyle name="40% - Accent3 2 5 3 3" xfId="4529"/>
    <cellStyle name="40% - Accent3 2 5 3 4" xfId="5398"/>
    <cellStyle name="40% - Accent3 2 5 3 5" xfId="6126"/>
    <cellStyle name="40% - Accent3 2 5 4" xfId="2857"/>
    <cellStyle name="40% - Accent3 2 5 4 2" xfId="4785"/>
    <cellStyle name="40% - Accent3 2 5 4 3" xfId="5616"/>
    <cellStyle name="40% - Accent3 2 5 4 4" xfId="6282"/>
    <cellStyle name="40% - Accent3 2 5 5" xfId="3975"/>
    <cellStyle name="40% - Accent3 2 5 6" xfId="4609"/>
    <cellStyle name="40% - Accent3 2 5 7" xfId="5455"/>
    <cellStyle name="40% - Accent3 2 6" xfId="1845"/>
    <cellStyle name="40% - Accent3 2 6 2" xfId="2275"/>
    <cellStyle name="40% - Accent3 2 6 2 2" xfId="3182"/>
    <cellStyle name="40% - Accent3 2 6 2 2 2" xfId="5072"/>
    <cellStyle name="40% - Accent3 2 6 2 2 3" xfId="5871"/>
    <cellStyle name="40% - Accent3 2 6 2 2 4" xfId="6501"/>
    <cellStyle name="40% - Accent3 2 6 2 3" xfId="4350"/>
    <cellStyle name="40% - Accent3 2 6 2 4" xfId="5250"/>
    <cellStyle name="40% - Accent3 2 6 2 5" xfId="6033"/>
    <cellStyle name="40% - Accent3 2 6 3" xfId="2511"/>
    <cellStyle name="40% - Accent3 2 6 3 2" xfId="3266"/>
    <cellStyle name="40% - Accent3 2 6 3 2 2" xfId="5156"/>
    <cellStyle name="40% - Accent3 2 6 3 2 3" xfId="5955"/>
    <cellStyle name="40% - Accent3 2 6 3 2 4" xfId="6585"/>
    <cellStyle name="40% - Accent3 2 6 3 3" xfId="4516"/>
    <cellStyle name="40% - Accent3 2 6 3 4" xfId="5387"/>
    <cellStyle name="40% - Accent3 2 6 3 5" xfId="6117"/>
    <cellStyle name="40% - Accent3 2 6 4" xfId="2838"/>
    <cellStyle name="40% - Accent3 2 6 4 2" xfId="4771"/>
    <cellStyle name="40% - Accent3 2 6 4 3" xfId="5605"/>
    <cellStyle name="40% - Accent3 2 6 4 4" xfId="6273"/>
    <cellStyle name="40% - Accent3 2 6 5" xfId="3953"/>
    <cellStyle name="40% - Accent3 2 6 6" xfId="4644"/>
    <cellStyle name="40% - Accent3 2 6 7" xfId="5487"/>
    <cellStyle name="40% - Accent3 2 7" xfId="2026"/>
    <cellStyle name="40% - Accent3 2 7 2" xfId="3005"/>
    <cellStyle name="40% - Accent3 2 7 2 2" xfId="4895"/>
    <cellStyle name="40% - Accent3 2 7 2 3" xfId="5694"/>
    <cellStyle name="40% - Accent3 2 7 2 4" xfId="6324"/>
    <cellStyle name="40% - Accent3 2 7 3" xfId="4130"/>
    <cellStyle name="40% - Accent3 2 7 4" xfId="3800"/>
    <cellStyle name="40% - Accent3 2 7 5" xfId="4844"/>
    <cellStyle name="40% - Accent3 2 8" xfId="2302"/>
    <cellStyle name="40% - Accent3 2 8 2" xfId="3197"/>
    <cellStyle name="40% - Accent3 2 8 2 2" xfId="5087"/>
    <cellStyle name="40% - Accent3 2 8 2 3" xfId="5886"/>
    <cellStyle name="40% - Accent3 2 8 2 4" xfId="6516"/>
    <cellStyle name="40% - Accent3 2 8 3" xfId="4370"/>
    <cellStyle name="40% - Accent3 2 8 4" xfId="5268"/>
    <cellStyle name="40% - Accent3 2 8 5" xfId="6048"/>
    <cellStyle name="40% - Accent3 2 9" xfId="2678"/>
    <cellStyle name="40% - Accent3 2 9 2" xfId="4634"/>
    <cellStyle name="40% - Accent3 2 9 3" xfId="5477"/>
    <cellStyle name="40% - Accent3 2 9 4" xfId="6167"/>
    <cellStyle name="40% - Accent3 20" xfId="25518"/>
    <cellStyle name="40% - Accent3 20 2" xfId="25519"/>
    <cellStyle name="40% - Accent3 20 3" xfId="25520"/>
    <cellStyle name="40% - Accent3 200" xfId="25521"/>
    <cellStyle name="40% - Accent3 200 2" xfId="25522"/>
    <cellStyle name="40% - Accent3 201" xfId="25523"/>
    <cellStyle name="40% - Accent3 201 2" xfId="25524"/>
    <cellStyle name="40% - Accent3 202" xfId="25525"/>
    <cellStyle name="40% - Accent3 202 2" xfId="25526"/>
    <cellStyle name="40% - Accent3 203" xfId="25527"/>
    <cellStyle name="40% - Accent3 203 2" xfId="25528"/>
    <cellStyle name="40% - Accent3 204" xfId="25529"/>
    <cellStyle name="40% - Accent3 204 2" xfId="25530"/>
    <cellStyle name="40% - Accent3 205" xfId="25531"/>
    <cellStyle name="40% - Accent3 205 2" xfId="25532"/>
    <cellStyle name="40% - Accent3 206" xfId="25533"/>
    <cellStyle name="40% - Accent3 206 2" xfId="25534"/>
    <cellStyle name="40% - Accent3 207" xfId="25535"/>
    <cellStyle name="40% - Accent3 207 2" xfId="25536"/>
    <cellStyle name="40% - Accent3 208" xfId="25537"/>
    <cellStyle name="40% - Accent3 208 2" xfId="25538"/>
    <cellStyle name="40% - Accent3 209" xfId="25539"/>
    <cellStyle name="40% - Accent3 209 2" xfId="25540"/>
    <cellStyle name="40% - Accent3 21" xfId="25541"/>
    <cellStyle name="40% - Accent3 21 2" xfId="25542"/>
    <cellStyle name="40% - Accent3 21 3" xfId="25543"/>
    <cellStyle name="40% - Accent3 210" xfId="25544"/>
    <cellStyle name="40% - Accent3 210 2" xfId="25545"/>
    <cellStyle name="40% - Accent3 211" xfId="25546"/>
    <cellStyle name="40% - Accent3 211 2" xfId="25547"/>
    <cellStyle name="40% - Accent3 212" xfId="25548"/>
    <cellStyle name="40% - Accent3 212 2" xfId="25549"/>
    <cellStyle name="40% - Accent3 213" xfId="25550"/>
    <cellStyle name="40% - Accent3 213 2" xfId="25551"/>
    <cellStyle name="40% - Accent3 214" xfId="25552"/>
    <cellStyle name="40% - Accent3 214 2" xfId="25553"/>
    <cellStyle name="40% - Accent3 215" xfId="25554"/>
    <cellStyle name="40% - Accent3 215 2" xfId="25555"/>
    <cellStyle name="40% - Accent3 216" xfId="25556"/>
    <cellStyle name="40% - Accent3 216 2" xfId="25557"/>
    <cellStyle name="40% - Accent3 217" xfId="25558"/>
    <cellStyle name="40% - Accent3 217 2" xfId="25559"/>
    <cellStyle name="40% - Accent3 218" xfId="25560"/>
    <cellStyle name="40% - Accent3 218 2" xfId="25561"/>
    <cellStyle name="40% - Accent3 219" xfId="25562"/>
    <cellStyle name="40% - Accent3 219 2" xfId="25563"/>
    <cellStyle name="40% - Accent3 22" xfId="25564"/>
    <cellStyle name="40% - Accent3 22 2" xfId="25565"/>
    <cellStyle name="40% - Accent3 22 3" xfId="25566"/>
    <cellStyle name="40% - Accent3 220" xfId="25567"/>
    <cellStyle name="40% - Accent3 220 2" xfId="25568"/>
    <cellStyle name="40% - Accent3 221" xfId="25569"/>
    <cellStyle name="40% - Accent3 221 2" xfId="25570"/>
    <cellStyle name="40% - Accent3 222" xfId="25571"/>
    <cellStyle name="40% - Accent3 222 2" xfId="25572"/>
    <cellStyle name="40% - Accent3 223" xfId="25573"/>
    <cellStyle name="40% - Accent3 223 2" xfId="25574"/>
    <cellStyle name="40% - Accent3 224" xfId="25575"/>
    <cellStyle name="40% - Accent3 224 2" xfId="25576"/>
    <cellStyle name="40% - Accent3 225" xfId="25577"/>
    <cellStyle name="40% - Accent3 225 2" xfId="25578"/>
    <cellStyle name="40% - Accent3 226" xfId="25579"/>
    <cellStyle name="40% - Accent3 226 2" xfId="25580"/>
    <cellStyle name="40% - Accent3 227" xfId="25581"/>
    <cellStyle name="40% - Accent3 227 2" xfId="25582"/>
    <cellStyle name="40% - Accent3 228" xfId="25583"/>
    <cellStyle name="40% - Accent3 228 2" xfId="25584"/>
    <cellStyle name="40% - Accent3 229" xfId="25585"/>
    <cellStyle name="40% - Accent3 229 2" xfId="25586"/>
    <cellStyle name="40% - Accent3 23" xfId="25587"/>
    <cellStyle name="40% - Accent3 23 2" xfId="25588"/>
    <cellStyle name="40% - Accent3 23 3" xfId="25589"/>
    <cellStyle name="40% - Accent3 230" xfId="25590"/>
    <cellStyle name="40% - Accent3 230 2" xfId="25591"/>
    <cellStyle name="40% - Accent3 231" xfId="25592"/>
    <cellStyle name="40% - Accent3 231 2" xfId="25593"/>
    <cellStyle name="40% - Accent3 232" xfId="25594"/>
    <cellStyle name="40% - Accent3 232 2" xfId="25595"/>
    <cellStyle name="40% - Accent3 233" xfId="25596"/>
    <cellStyle name="40% - Accent3 233 2" xfId="25597"/>
    <cellStyle name="40% - Accent3 234" xfId="25598"/>
    <cellStyle name="40% - Accent3 234 2" xfId="25599"/>
    <cellStyle name="40% - Accent3 235" xfId="25600"/>
    <cellStyle name="40% - Accent3 235 2" xfId="25601"/>
    <cellStyle name="40% - Accent3 236" xfId="25602"/>
    <cellStyle name="40% - Accent3 236 2" xfId="25603"/>
    <cellStyle name="40% - Accent3 237" xfId="25604"/>
    <cellStyle name="40% - Accent3 237 2" xfId="25605"/>
    <cellStyle name="40% - Accent3 238" xfId="25606"/>
    <cellStyle name="40% - Accent3 238 2" xfId="25607"/>
    <cellStyle name="40% - Accent3 239" xfId="25608"/>
    <cellStyle name="40% - Accent3 239 2" xfId="25609"/>
    <cellStyle name="40% - Accent3 24" xfId="25610"/>
    <cellStyle name="40% - Accent3 24 2" xfId="25611"/>
    <cellStyle name="40% - Accent3 24 3" xfId="25612"/>
    <cellStyle name="40% - Accent3 240" xfId="25613"/>
    <cellStyle name="40% - Accent3 240 2" xfId="25614"/>
    <cellStyle name="40% - Accent3 241" xfId="25615"/>
    <cellStyle name="40% - Accent3 241 2" xfId="25616"/>
    <cellStyle name="40% - Accent3 242" xfId="25617"/>
    <cellStyle name="40% - Accent3 242 2" xfId="25618"/>
    <cellStyle name="40% - Accent3 243" xfId="25619"/>
    <cellStyle name="40% - Accent3 243 2" xfId="25620"/>
    <cellStyle name="40% - Accent3 244" xfId="25621"/>
    <cellStyle name="40% - Accent3 244 2" xfId="25622"/>
    <cellStyle name="40% - Accent3 245" xfId="25623"/>
    <cellStyle name="40% - Accent3 245 2" xfId="25624"/>
    <cellStyle name="40% - Accent3 246" xfId="25625"/>
    <cellStyle name="40% - Accent3 246 2" xfId="25626"/>
    <cellStyle name="40% - Accent3 247" xfId="25627"/>
    <cellStyle name="40% - Accent3 247 2" xfId="25628"/>
    <cellStyle name="40% - Accent3 248" xfId="25629"/>
    <cellStyle name="40% - Accent3 248 2" xfId="25630"/>
    <cellStyle name="40% - Accent3 249" xfId="25631"/>
    <cellStyle name="40% - Accent3 249 2" xfId="25632"/>
    <cellStyle name="40% - Accent3 25" xfId="25633"/>
    <cellStyle name="40% - Accent3 25 2" xfId="25634"/>
    <cellStyle name="40% - Accent3 25 3" xfId="25635"/>
    <cellStyle name="40% - Accent3 250" xfId="25636"/>
    <cellStyle name="40% - Accent3 250 2" xfId="25637"/>
    <cellStyle name="40% - Accent3 251" xfId="25638"/>
    <cellStyle name="40% - Accent3 251 2" xfId="25639"/>
    <cellStyle name="40% - Accent3 252" xfId="25640"/>
    <cellStyle name="40% - Accent3 252 2" xfId="25641"/>
    <cellStyle name="40% - Accent3 253" xfId="25642"/>
    <cellStyle name="40% - Accent3 253 2" xfId="25643"/>
    <cellStyle name="40% - Accent3 254" xfId="25644"/>
    <cellStyle name="40% - Accent3 254 2" xfId="25645"/>
    <cellStyle name="40% - Accent3 255" xfId="25646"/>
    <cellStyle name="40% - Accent3 255 2" xfId="25647"/>
    <cellStyle name="40% - Accent3 256" xfId="25648"/>
    <cellStyle name="40% - Accent3 257" xfId="25649"/>
    <cellStyle name="40% - Accent3 258" xfId="25650"/>
    <cellStyle name="40% - Accent3 259" xfId="25651"/>
    <cellStyle name="40% - Accent3 26" xfId="25652"/>
    <cellStyle name="40% - Accent3 26 2" xfId="25653"/>
    <cellStyle name="40% - Accent3 26 3" xfId="25654"/>
    <cellStyle name="40% - Accent3 260" xfId="25655"/>
    <cellStyle name="40% - Accent3 261" xfId="25656"/>
    <cellStyle name="40% - Accent3 262" xfId="25657"/>
    <cellStyle name="40% - Accent3 263" xfId="25658"/>
    <cellStyle name="40% - Accent3 264" xfId="25659"/>
    <cellStyle name="40% - Accent3 27" xfId="25660"/>
    <cellStyle name="40% - Accent3 27 2" xfId="25661"/>
    <cellStyle name="40% - Accent3 27 3" xfId="25662"/>
    <cellStyle name="40% - Accent3 28" xfId="25663"/>
    <cellStyle name="40% - Accent3 28 2" xfId="25664"/>
    <cellStyle name="40% - Accent3 28 3" xfId="25665"/>
    <cellStyle name="40% - Accent3 29" xfId="25666"/>
    <cellStyle name="40% - Accent3 29 2" xfId="25667"/>
    <cellStyle name="40% - Accent3 29 3" xfId="25668"/>
    <cellStyle name="40% - Accent3 3" xfId="749"/>
    <cellStyle name="40% - Accent3 3 10" xfId="3325"/>
    <cellStyle name="40% - Accent3 3 11" xfId="3752"/>
    <cellStyle name="40% - Accent3 3 12" xfId="4757"/>
    <cellStyle name="40% - Accent3 3 13" xfId="1167"/>
    <cellStyle name="40% - Accent3 3 14" xfId="14949"/>
    <cellStyle name="40% - Accent3 3 15" xfId="25669"/>
    <cellStyle name="40% - Accent3 3 2" xfId="1144"/>
    <cellStyle name="40% - Accent3 3 2 2" xfId="2100"/>
    <cellStyle name="40% - Accent3 3 2 2 2" xfId="3051"/>
    <cellStyle name="40% - Accent3 3 2 2 2 2" xfId="4941"/>
    <cellStyle name="40% - Accent3 3 2 2 2 3" xfId="5740"/>
    <cellStyle name="40% - Accent3 3 2 2 2 4" xfId="6370"/>
    <cellStyle name="40% - Accent3 3 2 2 3" xfId="4189"/>
    <cellStyle name="40% - Accent3 3 2 2 4" xfId="4429"/>
    <cellStyle name="40% - Accent3 3 2 2 5" xfId="5314"/>
    <cellStyle name="40% - Accent3 3 2 3" xfId="2051"/>
    <cellStyle name="40% - Accent3 3 2 3 2" xfId="3019"/>
    <cellStyle name="40% - Accent3 3 2 3 2 2" xfId="4909"/>
    <cellStyle name="40% - Accent3 3 2 3 2 3" xfId="5708"/>
    <cellStyle name="40% - Accent3 3 2 3 2 4" xfId="6338"/>
    <cellStyle name="40% - Accent3 3 2 3 3" xfId="4148"/>
    <cellStyle name="40% - Accent3 3 2 3 4" xfId="4564"/>
    <cellStyle name="40% - Accent3 3 2 3 5" xfId="5425"/>
    <cellStyle name="40% - Accent3 3 2 4" xfId="2723"/>
    <cellStyle name="40% - Accent3 3 2 4 2" xfId="4669"/>
    <cellStyle name="40% - Accent3 3 2 4 3" xfId="5511"/>
    <cellStyle name="40% - Accent3 3 2 4 4" xfId="6194"/>
    <cellStyle name="40% - Accent3 3 2 5" xfId="3517"/>
    <cellStyle name="40% - Accent3 3 2 6" xfId="3481"/>
    <cellStyle name="40% - Accent3 3 2 7" xfId="3757"/>
    <cellStyle name="40% - Accent3 3 2 8" xfId="25670"/>
    <cellStyle name="40% - Accent3 3 2 9" xfId="42889"/>
    <cellStyle name="40% - Accent3 3 3" xfId="1052"/>
    <cellStyle name="40% - Accent3 3 3 2" xfId="2119"/>
    <cellStyle name="40% - Accent3 3 3 2 2" xfId="3071"/>
    <cellStyle name="40% - Accent3 3 3 2 2 2" xfId="4961"/>
    <cellStyle name="40% - Accent3 3 3 2 2 3" xfId="5760"/>
    <cellStyle name="40% - Accent3 3 3 2 2 4" xfId="6390"/>
    <cellStyle name="40% - Accent3 3 3 2 3" xfId="4209"/>
    <cellStyle name="40% - Accent3 3 3 2 4" xfId="4337"/>
    <cellStyle name="40% - Accent3 3 3 2 5" xfId="5241"/>
    <cellStyle name="40% - Accent3 3 3 3" xfId="2142"/>
    <cellStyle name="40% - Accent3 3 3 3 2" xfId="3094"/>
    <cellStyle name="40% - Accent3 3 3 3 2 2" xfId="4984"/>
    <cellStyle name="40% - Accent3 3 3 3 2 3" xfId="5783"/>
    <cellStyle name="40% - Accent3 3 3 3 2 4" xfId="6413"/>
    <cellStyle name="40% - Accent3 3 3 3 3" xfId="4232"/>
    <cellStyle name="40% - Accent3 3 3 3 4" xfId="3370"/>
    <cellStyle name="40% - Accent3 3 3 3 5" xfId="4328"/>
    <cellStyle name="40% - Accent3 3 3 4" xfId="2739"/>
    <cellStyle name="40% - Accent3 3 3 4 2" xfId="4686"/>
    <cellStyle name="40% - Accent3 3 3 4 3" xfId="5528"/>
    <cellStyle name="40% - Accent3 3 3 4 4" xfId="6211"/>
    <cellStyle name="40% - Accent3 3 3 5" xfId="3542"/>
    <cellStyle name="40% - Accent3 3 3 6" xfId="3461"/>
    <cellStyle name="40% - Accent3 3 3 7" xfId="4589"/>
    <cellStyle name="40% - Accent3 3 3 8" xfId="25671"/>
    <cellStyle name="40% - Accent3 3 4" xfId="1743"/>
    <cellStyle name="40% - Accent3 3 4 2" xfId="2209"/>
    <cellStyle name="40% - Accent3 3 4 2 2" xfId="3153"/>
    <cellStyle name="40% - Accent3 3 4 2 2 2" xfId="5043"/>
    <cellStyle name="40% - Accent3 3 4 2 2 3" xfId="5842"/>
    <cellStyle name="40% - Accent3 3 4 2 2 4" xfId="6472"/>
    <cellStyle name="40% - Accent3 3 4 2 3" xfId="4295"/>
    <cellStyle name="40% - Accent3 3 4 2 4" xfId="5205"/>
    <cellStyle name="40% - Accent3 3 4 2 5" xfId="6004"/>
    <cellStyle name="40% - Accent3 3 4 3" xfId="2448"/>
    <cellStyle name="40% - Accent3 3 4 3 2" xfId="3240"/>
    <cellStyle name="40% - Accent3 3 4 3 2 2" xfId="5130"/>
    <cellStyle name="40% - Accent3 3 4 3 2 3" xfId="5929"/>
    <cellStyle name="40% - Accent3 3 4 3 2 4" xfId="6559"/>
    <cellStyle name="40% - Accent3 3 4 3 3" xfId="4471"/>
    <cellStyle name="40% - Accent3 3 4 3 4" xfId="5349"/>
    <cellStyle name="40% - Accent3 3 4 3 5" xfId="6091"/>
    <cellStyle name="40% - Accent3 3 4 4" xfId="2775"/>
    <cellStyle name="40% - Accent3 3 4 4 2" xfId="4722"/>
    <cellStyle name="40% - Accent3 3 4 4 3" xfId="5564"/>
    <cellStyle name="40% - Accent3 3 4 4 4" xfId="6247"/>
    <cellStyle name="40% - Accent3 3 4 5" xfId="3866"/>
    <cellStyle name="40% - Accent3 3 4 6" xfId="3402"/>
    <cellStyle name="40% - Accent3 3 4 7" xfId="4649"/>
    <cellStyle name="40% - Accent3 3 5" xfId="1866"/>
    <cellStyle name="40% - Accent3 3 5 2" xfId="2293"/>
    <cellStyle name="40% - Accent3 3 5 2 2" xfId="3191"/>
    <cellStyle name="40% - Accent3 3 5 2 2 2" xfId="5081"/>
    <cellStyle name="40% - Accent3 3 5 2 2 3" xfId="5880"/>
    <cellStyle name="40% - Accent3 3 5 2 2 4" xfId="6510"/>
    <cellStyle name="40% - Accent3 3 5 2 3" xfId="4363"/>
    <cellStyle name="40% - Accent3 3 5 2 4" xfId="5261"/>
    <cellStyle name="40% - Accent3 3 5 2 5" xfId="6042"/>
    <cellStyle name="40% - Accent3 3 5 3" xfId="2528"/>
    <cellStyle name="40% - Accent3 3 5 3 2" xfId="3274"/>
    <cellStyle name="40% - Accent3 3 5 3 2 2" xfId="5164"/>
    <cellStyle name="40% - Accent3 3 5 3 2 3" xfId="5963"/>
    <cellStyle name="40% - Accent3 3 5 3 2 4" xfId="6593"/>
    <cellStyle name="40% - Accent3 3 5 3 3" xfId="4527"/>
    <cellStyle name="40% - Accent3 3 5 3 4" xfId="5397"/>
    <cellStyle name="40% - Accent3 3 5 3 5" xfId="6125"/>
    <cellStyle name="40% - Accent3 3 5 4" xfId="2855"/>
    <cellStyle name="40% - Accent3 3 5 4 2" xfId="4783"/>
    <cellStyle name="40% - Accent3 3 5 4 3" xfId="5615"/>
    <cellStyle name="40% - Accent3 3 5 4 4" xfId="6281"/>
    <cellStyle name="40% - Accent3 3 5 5" xfId="3973"/>
    <cellStyle name="40% - Accent3 3 5 6" xfId="3593"/>
    <cellStyle name="40% - Accent3 3 5 7" xfId="4555"/>
    <cellStyle name="40% - Accent3 3 6" xfId="1862"/>
    <cellStyle name="40% - Accent3 3 6 2" xfId="2289"/>
    <cellStyle name="40% - Accent3 3 6 2 2" xfId="3188"/>
    <cellStyle name="40% - Accent3 3 6 2 2 2" xfId="5078"/>
    <cellStyle name="40% - Accent3 3 6 2 2 3" xfId="5877"/>
    <cellStyle name="40% - Accent3 3 6 2 2 4" xfId="6507"/>
    <cellStyle name="40% - Accent3 3 6 2 3" xfId="4359"/>
    <cellStyle name="40% - Accent3 3 6 2 4" xfId="5257"/>
    <cellStyle name="40% - Accent3 3 6 2 5" xfId="6039"/>
    <cellStyle name="40% - Accent3 3 6 3" xfId="2525"/>
    <cellStyle name="40% - Accent3 3 6 3 2" xfId="3272"/>
    <cellStyle name="40% - Accent3 3 6 3 2 2" xfId="5162"/>
    <cellStyle name="40% - Accent3 3 6 3 2 3" xfId="5961"/>
    <cellStyle name="40% - Accent3 3 6 3 2 4" xfId="6591"/>
    <cellStyle name="40% - Accent3 3 6 3 3" xfId="4524"/>
    <cellStyle name="40% - Accent3 3 6 3 4" xfId="5394"/>
    <cellStyle name="40% - Accent3 3 6 3 5" xfId="6123"/>
    <cellStyle name="40% - Accent3 3 6 4" xfId="2852"/>
    <cellStyle name="40% - Accent3 3 6 4 2" xfId="4780"/>
    <cellStyle name="40% - Accent3 3 6 4 3" xfId="5612"/>
    <cellStyle name="40% - Accent3 3 6 4 4" xfId="6279"/>
    <cellStyle name="40% - Accent3 3 6 5" xfId="3970"/>
    <cellStyle name="40% - Accent3 3 6 6" xfId="3394"/>
    <cellStyle name="40% - Accent3 3 6 7" xfId="3793"/>
    <cellStyle name="40% - Accent3 3 7" xfId="2027"/>
    <cellStyle name="40% - Accent3 3 7 2" xfId="3006"/>
    <cellStyle name="40% - Accent3 3 7 2 2" xfId="4896"/>
    <cellStyle name="40% - Accent3 3 7 2 3" xfId="5695"/>
    <cellStyle name="40% - Accent3 3 7 2 4" xfId="6325"/>
    <cellStyle name="40% - Accent3 3 7 3" xfId="4131"/>
    <cellStyle name="40% - Accent3 3 7 4" xfId="3576"/>
    <cellStyle name="40% - Accent3 3 7 5" xfId="3431"/>
    <cellStyle name="40% - Accent3 3 8" xfId="2233"/>
    <cellStyle name="40% - Accent3 3 8 2" xfId="3176"/>
    <cellStyle name="40% - Accent3 3 8 2 2" xfId="5066"/>
    <cellStyle name="40% - Accent3 3 8 2 3" xfId="5865"/>
    <cellStyle name="40% - Accent3 3 8 2 4" xfId="6495"/>
    <cellStyle name="40% - Accent3 3 8 3" xfId="4318"/>
    <cellStyle name="40% - Accent3 3 8 4" xfId="5228"/>
    <cellStyle name="40% - Accent3 3 8 5" xfId="6027"/>
    <cellStyle name="40% - Accent3 3 9" xfId="2679"/>
    <cellStyle name="40% - Accent3 3 9 2" xfId="4635"/>
    <cellStyle name="40% - Accent3 3 9 3" xfId="5478"/>
    <cellStyle name="40% - Accent3 3 9 4" xfId="6168"/>
    <cellStyle name="40% - Accent3 30" xfId="25672"/>
    <cellStyle name="40% - Accent3 30 2" xfId="25673"/>
    <cellStyle name="40% - Accent3 30 3" xfId="25674"/>
    <cellStyle name="40% - Accent3 31" xfId="25675"/>
    <cellStyle name="40% - Accent3 31 2" xfId="25676"/>
    <cellStyle name="40% - Accent3 31 3" xfId="25677"/>
    <cellStyle name="40% - Accent3 32" xfId="25678"/>
    <cellStyle name="40% - Accent3 32 2" xfId="25679"/>
    <cellStyle name="40% - Accent3 32 3" xfId="25680"/>
    <cellStyle name="40% - Accent3 33" xfId="25681"/>
    <cellStyle name="40% - Accent3 33 2" xfId="25682"/>
    <cellStyle name="40% - Accent3 33 3" xfId="25683"/>
    <cellStyle name="40% - Accent3 34" xfId="25684"/>
    <cellStyle name="40% - Accent3 34 2" xfId="25685"/>
    <cellStyle name="40% - Accent3 34 3" xfId="25686"/>
    <cellStyle name="40% - Accent3 35" xfId="25687"/>
    <cellStyle name="40% - Accent3 35 2" xfId="25688"/>
    <cellStyle name="40% - Accent3 35 3" xfId="25689"/>
    <cellStyle name="40% - Accent3 36" xfId="25690"/>
    <cellStyle name="40% - Accent3 36 2" xfId="25691"/>
    <cellStyle name="40% - Accent3 36 3" xfId="25692"/>
    <cellStyle name="40% - Accent3 37" xfId="25693"/>
    <cellStyle name="40% - Accent3 37 2" xfId="25694"/>
    <cellStyle name="40% - Accent3 37 3" xfId="25695"/>
    <cellStyle name="40% - Accent3 38" xfId="25696"/>
    <cellStyle name="40% - Accent3 38 2" xfId="25697"/>
    <cellStyle name="40% - Accent3 38 3" xfId="25698"/>
    <cellStyle name="40% - Accent3 39" xfId="25699"/>
    <cellStyle name="40% - Accent3 39 2" xfId="25700"/>
    <cellStyle name="40% - Accent3 39 3" xfId="25701"/>
    <cellStyle name="40% - Accent3 4" xfId="713"/>
    <cellStyle name="40% - Accent3 4 2" xfId="955"/>
    <cellStyle name="40% - Accent3 4 2 2" xfId="25702"/>
    <cellStyle name="40% - Accent3 4 3" xfId="11806"/>
    <cellStyle name="40% - Accent3 4 3 2" xfId="25703"/>
    <cellStyle name="40% - Accent3 40" xfId="25704"/>
    <cellStyle name="40% - Accent3 40 2" xfId="25705"/>
    <cellStyle name="40% - Accent3 40 3" xfId="25706"/>
    <cellStyle name="40% - Accent3 41" xfId="25707"/>
    <cellStyle name="40% - Accent3 41 2" xfId="25708"/>
    <cellStyle name="40% - Accent3 41 3" xfId="25709"/>
    <cellStyle name="40% - Accent3 42" xfId="25710"/>
    <cellStyle name="40% - Accent3 42 2" xfId="25711"/>
    <cellStyle name="40% - Accent3 42 3" xfId="25712"/>
    <cellStyle name="40% - Accent3 43" xfId="25713"/>
    <cellStyle name="40% - Accent3 43 2" xfId="25714"/>
    <cellStyle name="40% - Accent3 43 3" xfId="25715"/>
    <cellStyle name="40% - Accent3 44" xfId="25716"/>
    <cellStyle name="40% - Accent3 44 2" xfId="25717"/>
    <cellStyle name="40% - Accent3 44 3" xfId="25718"/>
    <cellStyle name="40% - Accent3 45" xfId="25719"/>
    <cellStyle name="40% - Accent3 45 2" xfId="25720"/>
    <cellStyle name="40% - Accent3 45 3" xfId="25721"/>
    <cellStyle name="40% - Accent3 46" xfId="25722"/>
    <cellStyle name="40% - Accent3 46 2" xfId="25723"/>
    <cellStyle name="40% - Accent3 46 3" xfId="25724"/>
    <cellStyle name="40% - Accent3 47" xfId="25725"/>
    <cellStyle name="40% - Accent3 47 2" xfId="25726"/>
    <cellStyle name="40% - Accent3 47 3" xfId="25727"/>
    <cellStyle name="40% - Accent3 48" xfId="25728"/>
    <cellStyle name="40% - Accent3 48 2" xfId="25729"/>
    <cellStyle name="40% - Accent3 48 3" xfId="25730"/>
    <cellStyle name="40% - Accent3 49" xfId="25731"/>
    <cellStyle name="40% - Accent3 49 2" xfId="25732"/>
    <cellStyle name="40% - Accent3 49 3" xfId="25733"/>
    <cellStyle name="40% - Accent3 5" xfId="6853"/>
    <cellStyle name="40% - Accent3 5 2" xfId="25735"/>
    <cellStyle name="40% - Accent3 5 3" xfId="25736"/>
    <cellStyle name="40% - Accent3 5 4" xfId="25734"/>
    <cellStyle name="40% - Accent3 50" xfId="25737"/>
    <cellStyle name="40% - Accent3 50 2" xfId="25738"/>
    <cellStyle name="40% - Accent3 50 3" xfId="25739"/>
    <cellStyle name="40% - Accent3 51" xfId="25740"/>
    <cellStyle name="40% - Accent3 51 2" xfId="25741"/>
    <cellStyle name="40% - Accent3 51 3" xfId="25742"/>
    <cellStyle name="40% - Accent3 52" xfId="25743"/>
    <cellStyle name="40% - Accent3 52 2" xfId="25744"/>
    <cellStyle name="40% - Accent3 52 3" xfId="25745"/>
    <cellStyle name="40% - Accent3 53" xfId="25746"/>
    <cellStyle name="40% - Accent3 53 2" xfId="25747"/>
    <cellStyle name="40% - Accent3 53 3" xfId="25748"/>
    <cellStyle name="40% - Accent3 54" xfId="25749"/>
    <cellStyle name="40% - Accent3 54 2" xfId="25750"/>
    <cellStyle name="40% - Accent3 54 3" xfId="25751"/>
    <cellStyle name="40% - Accent3 55" xfId="25752"/>
    <cellStyle name="40% - Accent3 55 2" xfId="25753"/>
    <cellStyle name="40% - Accent3 55 3" xfId="25754"/>
    <cellStyle name="40% - Accent3 56" xfId="25755"/>
    <cellStyle name="40% - Accent3 56 2" xfId="25756"/>
    <cellStyle name="40% - Accent3 56 3" xfId="25757"/>
    <cellStyle name="40% - Accent3 57" xfId="25758"/>
    <cellStyle name="40% - Accent3 57 2" xfId="25759"/>
    <cellStyle name="40% - Accent3 57 3" xfId="25760"/>
    <cellStyle name="40% - Accent3 58" xfId="25761"/>
    <cellStyle name="40% - Accent3 58 2" xfId="25762"/>
    <cellStyle name="40% - Accent3 58 3" xfId="25763"/>
    <cellStyle name="40% - Accent3 59" xfId="25764"/>
    <cellStyle name="40% - Accent3 59 2" xfId="25765"/>
    <cellStyle name="40% - Accent3 59 3" xfId="25766"/>
    <cellStyle name="40% - Accent3 6" xfId="7657"/>
    <cellStyle name="40% - Accent3 6 2" xfId="25768"/>
    <cellStyle name="40% - Accent3 6 3" xfId="25769"/>
    <cellStyle name="40% - Accent3 6 4" xfId="25767"/>
    <cellStyle name="40% - Accent3 60" xfId="25770"/>
    <cellStyle name="40% - Accent3 60 2" xfId="25771"/>
    <cellStyle name="40% - Accent3 60 3" xfId="25772"/>
    <cellStyle name="40% - Accent3 61" xfId="25773"/>
    <cellStyle name="40% - Accent3 61 2" xfId="25774"/>
    <cellStyle name="40% - Accent3 61 3" xfId="25775"/>
    <cellStyle name="40% - Accent3 62" xfId="25776"/>
    <cellStyle name="40% - Accent3 62 2" xfId="25777"/>
    <cellStyle name="40% - Accent3 62 3" xfId="25778"/>
    <cellStyle name="40% - Accent3 63" xfId="25779"/>
    <cellStyle name="40% - Accent3 63 2" xfId="25780"/>
    <cellStyle name="40% - Accent3 63 3" xfId="25781"/>
    <cellStyle name="40% - Accent3 64" xfId="25782"/>
    <cellStyle name="40% - Accent3 64 2" xfId="25783"/>
    <cellStyle name="40% - Accent3 64 3" xfId="25784"/>
    <cellStyle name="40% - Accent3 65" xfId="25785"/>
    <cellStyle name="40% - Accent3 65 2" xfId="25786"/>
    <cellStyle name="40% - Accent3 65 3" xfId="25787"/>
    <cellStyle name="40% - Accent3 66" xfId="25788"/>
    <cellStyle name="40% - Accent3 66 2" xfId="25789"/>
    <cellStyle name="40% - Accent3 66 3" xfId="25790"/>
    <cellStyle name="40% - Accent3 67" xfId="25791"/>
    <cellStyle name="40% - Accent3 67 2" xfId="25792"/>
    <cellStyle name="40% - Accent3 67 3" xfId="25793"/>
    <cellStyle name="40% - Accent3 68" xfId="25794"/>
    <cellStyle name="40% - Accent3 68 2" xfId="25795"/>
    <cellStyle name="40% - Accent3 68 3" xfId="25796"/>
    <cellStyle name="40% - Accent3 69" xfId="25797"/>
    <cellStyle name="40% - Accent3 69 2" xfId="25798"/>
    <cellStyle name="40% - Accent3 69 3" xfId="25799"/>
    <cellStyle name="40% - Accent3 7" xfId="6955"/>
    <cellStyle name="40% - Accent3 7 2" xfId="25801"/>
    <cellStyle name="40% - Accent3 7 3" xfId="25802"/>
    <cellStyle name="40% - Accent3 7 4" xfId="25800"/>
    <cellStyle name="40% - Accent3 70" xfId="25803"/>
    <cellStyle name="40% - Accent3 70 2" xfId="25804"/>
    <cellStyle name="40% - Accent3 70 3" xfId="25805"/>
    <cellStyle name="40% - Accent3 71" xfId="25806"/>
    <cellStyle name="40% - Accent3 71 2" xfId="25807"/>
    <cellStyle name="40% - Accent3 71 3" xfId="25808"/>
    <cellStyle name="40% - Accent3 72" xfId="25809"/>
    <cellStyle name="40% - Accent3 72 2" xfId="25810"/>
    <cellStyle name="40% - Accent3 72 3" xfId="25811"/>
    <cellStyle name="40% - Accent3 73" xfId="25812"/>
    <cellStyle name="40% - Accent3 73 2" xfId="25813"/>
    <cellStyle name="40% - Accent3 73 3" xfId="25814"/>
    <cellStyle name="40% - Accent3 74" xfId="25815"/>
    <cellStyle name="40% - Accent3 74 2" xfId="25816"/>
    <cellStyle name="40% - Accent3 74 3" xfId="25817"/>
    <cellStyle name="40% - Accent3 75" xfId="25818"/>
    <cellStyle name="40% - Accent3 75 2" xfId="25819"/>
    <cellStyle name="40% - Accent3 75 3" xfId="25820"/>
    <cellStyle name="40% - Accent3 76" xfId="25821"/>
    <cellStyle name="40% - Accent3 76 2" xfId="25822"/>
    <cellStyle name="40% - Accent3 76 3" xfId="25823"/>
    <cellStyle name="40% - Accent3 77" xfId="25824"/>
    <cellStyle name="40% - Accent3 77 2" xfId="25825"/>
    <cellStyle name="40% - Accent3 77 3" xfId="25826"/>
    <cellStyle name="40% - Accent3 78" xfId="25827"/>
    <cellStyle name="40% - Accent3 78 2" xfId="25828"/>
    <cellStyle name="40% - Accent3 78 3" xfId="25829"/>
    <cellStyle name="40% - Accent3 79" xfId="25830"/>
    <cellStyle name="40% - Accent3 79 2" xfId="25831"/>
    <cellStyle name="40% - Accent3 79 3" xfId="25832"/>
    <cellStyle name="40% - Accent3 8" xfId="7466"/>
    <cellStyle name="40% - Accent3 8 2" xfId="25834"/>
    <cellStyle name="40% - Accent3 8 3" xfId="25835"/>
    <cellStyle name="40% - Accent3 8 4" xfId="25833"/>
    <cellStyle name="40% - Accent3 80" xfId="25836"/>
    <cellStyle name="40% - Accent3 80 2" xfId="25837"/>
    <cellStyle name="40% - Accent3 80 3" xfId="25838"/>
    <cellStyle name="40% - Accent3 81" xfId="25839"/>
    <cellStyle name="40% - Accent3 81 2" xfId="25840"/>
    <cellStyle name="40% - Accent3 81 3" xfId="25841"/>
    <cellStyle name="40% - Accent3 82" xfId="25842"/>
    <cellStyle name="40% - Accent3 82 2" xfId="25843"/>
    <cellStyle name="40% - Accent3 82 3" xfId="25844"/>
    <cellStyle name="40% - Accent3 83" xfId="25845"/>
    <cellStyle name="40% - Accent3 83 2" xfId="25846"/>
    <cellStyle name="40% - Accent3 83 3" xfId="25847"/>
    <cellStyle name="40% - Accent3 84" xfId="25848"/>
    <cellStyle name="40% - Accent3 84 2" xfId="25849"/>
    <cellStyle name="40% - Accent3 84 3" xfId="25850"/>
    <cellStyle name="40% - Accent3 85" xfId="25851"/>
    <cellStyle name="40% - Accent3 85 2" xfId="25852"/>
    <cellStyle name="40% - Accent3 85 3" xfId="25853"/>
    <cellStyle name="40% - Accent3 86" xfId="25854"/>
    <cellStyle name="40% - Accent3 86 2" xfId="25855"/>
    <cellStyle name="40% - Accent3 86 3" xfId="25856"/>
    <cellStyle name="40% - Accent3 87" xfId="25857"/>
    <cellStyle name="40% - Accent3 87 2" xfId="25858"/>
    <cellStyle name="40% - Accent3 87 3" xfId="25859"/>
    <cellStyle name="40% - Accent3 88" xfId="25860"/>
    <cellStyle name="40% - Accent3 88 2" xfId="25861"/>
    <cellStyle name="40% - Accent3 88 3" xfId="25862"/>
    <cellStyle name="40% - Accent3 89" xfId="25863"/>
    <cellStyle name="40% - Accent3 89 2" xfId="25864"/>
    <cellStyle name="40% - Accent3 89 3" xfId="25865"/>
    <cellStyle name="40% - Accent3 9" xfId="7474"/>
    <cellStyle name="40% - Accent3 9 2" xfId="25867"/>
    <cellStyle name="40% - Accent3 9 3" xfId="25868"/>
    <cellStyle name="40% - Accent3 9 4" xfId="25866"/>
    <cellStyle name="40% - Accent3 90" xfId="25869"/>
    <cellStyle name="40% - Accent3 90 2" xfId="25870"/>
    <cellStyle name="40% - Accent3 90 3" xfId="25871"/>
    <cellStyle name="40% - Accent3 91" xfId="25872"/>
    <cellStyle name="40% - Accent3 91 2" xfId="25873"/>
    <cellStyle name="40% - Accent3 91 3" xfId="25874"/>
    <cellStyle name="40% - Accent3 92" xfId="25875"/>
    <cellStyle name="40% - Accent3 92 2" xfId="25876"/>
    <cellStyle name="40% - Accent3 92 3" xfId="25877"/>
    <cellStyle name="40% - Accent3 93" xfId="25878"/>
    <cellStyle name="40% - Accent3 93 2" xfId="25879"/>
    <cellStyle name="40% - Accent3 93 3" xfId="25880"/>
    <cellStyle name="40% - Accent3 94" xfId="25881"/>
    <cellStyle name="40% - Accent3 94 2" xfId="25882"/>
    <cellStyle name="40% - Accent3 94 3" xfId="25883"/>
    <cellStyle name="40% - Accent3 95" xfId="25884"/>
    <cellStyle name="40% - Accent3 95 2" xfId="25885"/>
    <cellStyle name="40% - Accent3 95 3" xfId="25886"/>
    <cellStyle name="40% - Accent3 96" xfId="25887"/>
    <cellStyle name="40% - Accent3 96 2" xfId="25888"/>
    <cellStyle name="40% - Accent3 96 3" xfId="25889"/>
    <cellStyle name="40% - Accent3 97" xfId="25890"/>
    <cellStyle name="40% - Accent3 97 2" xfId="25891"/>
    <cellStyle name="40% - Accent3 97 3" xfId="25892"/>
    <cellStyle name="40% - Accent3 98" xfId="25893"/>
    <cellStyle name="40% - Accent3 98 2" xfId="25894"/>
    <cellStyle name="40% - Accent3 98 3" xfId="25895"/>
    <cellStyle name="40% - Accent3 99" xfId="25896"/>
    <cellStyle name="40% - Accent3 99 2" xfId="25897"/>
    <cellStyle name="40% - Accent3 99 3" xfId="25898"/>
    <cellStyle name="40% - Accent4 10" xfId="7093"/>
    <cellStyle name="40% - Accent4 10 2" xfId="25900"/>
    <cellStyle name="40% - Accent4 10 3" xfId="25901"/>
    <cellStyle name="40% - Accent4 10 4" xfId="25899"/>
    <cellStyle name="40% - Accent4 100" xfId="25902"/>
    <cellStyle name="40% - Accent4 100 2" xfId="25903"/>
    <cellStyle name="40% - Accent4 100 3" xfId="25904"/>
    <cellStyle name="40% - Accent4 101" xfId="25905"/>
    <cellStyle name="40% - Accent4 101 2" xfId="25906"/>
    <cellStyle name="40% - Accent4 101 3" xfId="25907"/>
    <cellStyle name="40% - Accent4 102" xfId="25908"/>
    <cellStyle name="40% - Accent4 102 2" xfId="25909"/>
    <cellStyle name="40% - Accent4 102 3" xfId="25910"/>
    <cellStyle name="40% - Accent4 103" xfId="25911"/>
    <cellStyle name="40% - Accent4 103 2" xfId="25912"/>
    <cellStyle name="40% - Accent4 103 3" xfId="25913"/>
    <cellStyle name="40% - Accent4 104" xfId="25914"/>
    <cellStyle name="40% - Accent4 104 2" xfId="25915"/>
    <cellStyle name="40% - Accent4 104 3" xfId="25916"/>
    <cellStyle name="40% - Accent4 105" xfId="25917"/>
    <cellStyle name="40% - Accent4 105 2" xfId="25918"/>
    <cellStyle name="40% - Accent4 105 3" xfId="25919"/>
    <cellStyle name="40% - Accent4 106" xfId="25920"/>
    <cellStyle name="40% - Accent4 106 2" xfId="25921"/>
    <cellStyle name="40% - Accent4 106 3" xfId="25922"/>
    <cellStyle name="40% - Accent4 107" xfId="25923"/>
    <cellStyle name="40% - Accent4 107 2" xfId="25924"/>
    <cellStyle name="40% - Accent4 107 3" xfId="25925"/>
    <cellStyle name="40% - Accent4 108" xfId="25926"/>
    <cellStyle name="40% - Accent4 108 2" xfId="25927"/>
    <cellStyle name="40% - Accent4 108 3" xfId="25928"/>
    <cellStyle name="40% - Accent4 109" xfId="25929"/>
    <cellStyle name="40% - Accent4 109 2" xfId="25930"/>
    <cellStyle name="40% - Accent4 109 3" xfId="25931"/>
    <cellStyle name="40% - Accent4 11" xfId="7347"/>
    <cellStyle name="40% - Accent4 11 2" xfId="25933"/>
    <cellStyle name="40% - Accent4 11 3" xfId="25934"/>
    <cellStyle name="40% - Accent4 11 4" xfId="25932"/>
    <cellStyle name="40% - Accent4 110" xfId="25935"/>
    <cellStyle name="40% - Accent4 110 2" xfId="25936"/>
    <cellStyle name="40% - Accent4 110 3" xfId="25937"/>
    <cellStyle name="40% - Accent4 111" xfId="25938"/>
    <cellStyle name="40% - Accent4 111 2" xfId="25939"/>
    <cellStyle name="40% - Accent4 111 3" xfId="25940"/>
    <cellStyle name="40% - Accent4 112" xfId="25941"/>
    <cellStyle name="40% - Accent4 112 2" xfId="25942"/>
    <cellStyle name="40% - Accent4 112 3" xfId="25943"/>
    <cellStyle name="40% - Accent4 113" xfId="25944"/>
    <cellStyle name="40% - Accent4 113 2" xfId="25945"/>
    <cellStyle name="40% - Accent4 113 3" xfId="25946"/>
    <cellStyle name="40% - Accent4 114" xfId="25947"/>
    <cellStyle name="40% - Accent4 114 2" xfId="25948"/>
    <cellStyle name="40% - Accent4 114 3" xfId="25949"/>
    <cellStyle name="40% - Accent4 115" xfId="25950"/>
    <cellStyle name="40% - Accent4 115 2" xfId="25951"/>
    <cellStyle name="40% - Accent4 115 3" xfId="25952"/>
    <cellStyle name="40% - Accent4 116" xfId="25953"/>
    <cellStyle name="40% - Accent4 116 2" xfId="25954"/>
    <cellStyle name="40% - Accent4 116 3" xfId="25955"/>
    <cellStyle name="40% - Accent4 117" xfId="25956"/>
    <cellStyle name="40% - Accent4 117 2" xfId="25957"/>
    <cellStyle name="40% - Accent4 117 3" xfId="25958"/>
    <cellStyle name="40% - Accent4 118" xfId="25959"/>
    <cellStyle name="40% - Accent4 118 2" xfId="25960"/>
    <cellStyle name="40% - Accent4 118 3" xfId="25961"/>
    <cellStyle name="40% - Accent4 119" xfId="25962"/>
    <cellStyle name="40% - Accent4 119 2" xfId="25963"/>
    <cellStyle name="40% - Accent4 119 3" xfId="25964"/>
    <cellStyle name="40% - Accent4 12" xfId="7104"/>
    <cellStyle name="40% - Accent4 12 2" xfId="25966"/>
    <cellStyle name="40% - Accent4 12 3" xfId="25967"/>
    <cellStyle name="40% - Accent4 12 4" xfId="25965"/>
    <cellStyle name="40% - Accent4 120" xfId="25968"/>
    <cellStyle name="40% - Accent4 120 2" xfId="25969"/>
    <cellStyle name="40% - Accent4 120 3" xfId="25970"/>
    <cellStyle name="40% - Accent4 121" xfId="25971"/>
    <cellStyle name="40% - Accent4 121 2" xfId="25972"/>
    <cellStyle name="40% - Accent4 121 3" xfId="25973"/>
    <cellStyle name="40% - Accent4 122" xfId="25974"/>
    <cellStyle name="40% - Accent4 122 2" xfId="25975"/>
    <cellStyle name="40% - Accent4 122 3" xfId="25976"/>
    <cellStyle name="40% - Accent4 123" xfId="25977"/>
    <cellStyle name="40% - Accent4 123 2" xfId="25978"/>
    <cellStyle name="40% - Accent4 123 3" xfId="25979"/>
    <cellStyle name="40% - Accent4 124" xfId="25980"/>
    <cellStyle name="40% - Accent4 124 2" xfId="25981"/>
    <cellStyle name="40% - Accent4 124 3" xfId="25982"/>
    <cellStyle name="40% - Accent4 125" xfId="25983"/>
    <cellStyle name="40% - Accent4 125 2" xfId="25984"/>
    <cellStyle name="40% - Accent4 125 3" xfId="25985"/>
    <cellStyle name="40% - Accent4 126" xfId="25986"/>
    <cellStyle name="40% - Accent4 126 2" xfId="25987"/>
    <cellStyle name="40% - Accent4 126 3" xfId="25988"/>
    <cellStyle name="40% - Accent4 127" xfId="25989"/>
    <cellStyle name="40% - Accent4 127 2" xfId="25990"/>
    <cellStyle name="40% - Accent4 127 3" xfId="25991"/>
    <cellStyle name="40% - Accent4 128" xfId="25992"/>
    <cellStyle name="40% - Accent4 128 2" xfId="25993"/>
    <cellStyle name="40% - Accent4 128 3" xfId="25994"/>
    <cellStyle name="40% - Accent4 129" xfId="25995"/>
    <cellStyle name="40% - Accent4 129 2" xfId="25996"/>
    <cellStyle name="40% - Accent4 129 3" xfId="25997"/>
    <cellStyle name="40% - Accent4 13" xfId="6771"/>
    <cellStyle name="40% - Accent4 13 2" xfId="25999"/>
    <cellStyle name="40% - Accent4 13 3" xfId="26000"/>
    <cellStyle name="40% - Accent4 13 4" xfId="25998"/>
    <cellStyle name="40% - Accent4 130" xfId="26001"/>
    <cellStyle name="40% - Accent4 130 2" xfId="26002"/>
    <cellStyle name="40% - Accent4 130 3" xfId="26003"/>
    <cellStyle name="40% - Accent4 131" xfId="26004"/>
    <cellStyle name="40% - Accent4 131 2" xfId="26005"/>
    <cellStyle name="40% - Accent4 131 3" xfId="26006"/>
    <cellStyle name="40% - Accent4 132" xfId="26007"/>
    <cellStyle name="40% - Accent4 132 2" xfId="26008"/>
    <cellStyle name="40% - Accent4 132 3" xfId="26009"/>
    <cellStyle name="40% - Accent4 133" xfId="26010"/>
    <cellStyle name="40% - Accent4 133 2" xfId="26011"/>
    <cellStyle name="40% - Accent4 133 3" xfId="26012"/>
    <cellStyle name="40% - Accent4 134" xfId="26013"/>
    <cellStyle name="40% - Accent4 134 2" xfId="26014"/>
    <cellStyle name="40% - Accent4 134 3" xfId="26015"/>
    <cellStyle name="40% - Accent4 135" xfId="26016"/>
    <cellStyle name="40% - Accent4 135 2" xfId="26017"/>
    <cellStyle name="40% - Accent4 135 3" xfId="26018"/>
    <cellStyle name="40% - Accent4 136" xfId="26019"/>
    <cellStyle name="40% - Accent4 136 2" xfId="26020"/>
    <cellStyle name="40% - Accent4 136 3" xfId="26021"/>
    <cellStyle name="40% - Accent4 137" xfId="26022"/>
    <cellStyle name="40% - Accent4 137 2" xfId="26023"/>
    <cellStyle name="40% - Accent4 137 3" xfId="26024"/>
    <cellStyle name="40% - Accent4 138" xfId="26025"/>
    <cellStyle name="40% - Accent4 138 2" xfId="26026"/>
    <cellStyle name="40% - Accent4 138 3" xfId="26027"/>
    <cellStyle name="40% - Accent4 139" xfId="26028"/>
    <cellStyle name="40% - Accent4 139 2" xfId="26029"/>
    <cellStyle name="40% - Accent4 139 3" xfId="26030"/>
    <cellStyle name="40% - Accent4 14" xfId="26031"/>
    <cellStyle name="40% - Accent4 14 2" xfId="26032"/>
    <cellStyle name="40% - Accent4 14 3" xfId="26033"/>
    <cellStyle name="40% - Accent4 140" xfId="26034"/>
    <cellStyle name="40% - Accent4 140 2" xfId="26035"/>
    <cellStyle name="40% - Accent4 140 3" xfId="26036"/>
    <cellStyle name="40% - Accent4 141" xfId="26037"/>
    <cellStyle name="40% - Accent4 141 2" xfId="26038"/>
    <cellStyle name="40% - Accent4 141 3" xfId="26039"/>
    <cellStyle name="40% - Accent4 142" xfId="26040"/>
    <cellStyle name="40% - Accent4 142 2" xfId="26041"/>
    <cellStyle name="40% - Accent4 142 3" xfId="26042"/>
    <cellStyle name="40% - Accent4 143" xfId="26043"/>
    <cellStyle name="40% - Accent4 143 2" xfId="26044"/>
    <cellStyle name="40% - Accent4 143 3" xfId="26045"/>
    <cellStyle name="40% - Accent4 144" xfId="26046"/>
    <cellStyle name="40% - Accent4 144 2" xfId="26047"/>
    <cellStyle name="40% - Accent4 144 3" xfId="26048"/>
    <cellStyle name="40% - Accent4 145" xfId="26049"/>
    <cellStyle name="40% - Accent4 145 2" xfId="26050"/>
    <cellStyle name="40% - Accent4 145 3" xfId="26051"/>
    <cellStyle name="40% - Accent4 146" xfId="26052"/>
    <cellStyle name="40% - Accent4 146 2" xfId="26053"/>
    <cellStyle name="40% - Accent4 146 3" xfId="26054"/>
    <cellStyle name="40% - Accent4 147" xfId="26055"/>
    <cellStyle name="40% - Accent4 147 2" xfId="26056"/>
    <cellStyle name="40% - Accent4 147 3" xfId="26057"/>
    <cellStyle name="40% - Accent4 148" xfId="26058"/>
    <cellStyle name="40% - Accent4 148 2" xfId="26059"/>
    <cellStyle name="40% - Accent4 148 3" xfId="26060"/>
    <cellStyle name="40% - Accent4 149" xfId="26061"/>
    <cellStyle name="40% - Accent4 149 2" xfId="26062"/>
    <cellStyle name="40% - Accent4 149 3" xfId="26063"/>
    <cellStyle name="40% - Accent4 15" xfId="26064"/>
    <cellStyle name="40% - Accent4 15 2" xfId="26065"/>
    <cellStyle name="40% - Accent4 15 3" xfId="26066"/>
    <cellStyle name="40% - Accent4 150" xfId="26067"/>
    <cellStyle name="40% - Accent4 150 2" xfId="26068"/>
    <cellStyle name="40% - Accent4 150 3" xfId="26069"/>
    <cellStyle name="40% - Accent4 151" xfId="26070"/>
    <cellStyle name="40% - Accent4 151 2" xfId="26071"/>
    <cellStyle name="40% - Accent4 151 3" xfId="26072"/>
    <cellStyle name="40% - Accent4 152" xfId="26073"/>
    <cellStyle name="40% - Accent4 152 2" xfId="26074"/>
    <cellStyle name="40% - Accent4 152 3" xfId="26075"/>
    <cellStyle name="40% - Accent4 153" xfId="26076"/>
    <cellStyle name="40% - Accent4 153 2" xfId="26077"/>
    <cellStyle name="40% - Accent4 153 3" xfId="26078"/>
    <cellStyle name="40% - Accent4 154" xfId="26079"/>
    <cellStyle name="40% - Accent4 154 2" xfId="26080"/>
    <cellStyle name="40% - Accent4 154 3" xfId="26081"/>
    <cellStyle name="40% - Accent4 155" xfId="26082"/>
    <cellStyle name="40% - Accent4 155 2" xfId="26083"/>
    <cellStyle name="40% - Accent4 155 3" xfId="26084"/>
    <cellStyle name="40% - Accent4 156" xfId="26085"/>
    <cellStyle name="40% - Accent4 156 2" xfId="26086"/>
    <cellStyle name="40% - Accent4 156 3" xfId="26087"/>
    <cellStyle name="40% - Accent4 157" xfId="26088"/>
    <cellStyle name="40% - Accent4 157 2" xfId="26089"/>
    <cellStyle name="40% - Accent4 157 3" xfId="26090"/>
    <cellStyle name="40% - Accent4 158" xfId="26091"/>
    <cellStyle name="40% - Accent4 158 2" xfId="26092"/>
    <cellStyle name="40% - Accent4 158 3" xfId="26093"/>
    <cellStyle name="40% - Accent4 159" xfId="26094"/>
    <cellStyle name="40% - Accent4 159 2" xfId="26095"/>
    <cellStyle name="40% - Accent4 159 3" xfId="26096"/>
    <cellStyle name="40% - Accent4 16" xfId="26097"/>
    <cellStyle name="40% - Accent4 16 2" xfId="26098"/>
    <cellStyle name="40% - Accent4 16 3" xfId="26099"/>
    <cellStyle name="40% - Accent4 160" xfId="26100"/>
    <cellStyle name="40% - Accent4 160 2" xfId="26101"/>
    <cellStyle name="40% - Accent4 160 3" xfId="26102"/>
    <cellStyle name="40% - Accent4 161" xfId="26103"/>
    <cellStyle name="40% - Accent4 161 2" xfId="26104"/>
    <cellStyle name="40% - Accent4 161 3" xfId="26105"/>
    <cellStyle name="40% - Accent4 162" xfId="26106"/>
    <cellStyle name="40% - Accent4 162 2" xfId="26107"/>
    <cellStyle name="40% - Accent4 162 3" xfId="26108"/>
    <cellStyle name="40% - Accent4 163" xfId="26109"/>
    <cellStyle name="40% - Accent4 163 2" xfId="26110"/>
    <cellStyle name="40% - Accent4 163 3" xfId="26111"/>
    <cellStyle name="40% - Accent4 164" xfId="26112"/>
    <cellStyle name="40% - Accent4 164 2" xfId="26113"/>
    <cellStyle name="40% - Accent4 164 3" xfId="26114"/>
    <cellStyle name="40% - Accent4 165" xfId="26115"/>
    <cellStyle name="40% - Accent4 165 2" xfId="26116"/>
    <cellStyle name="40% - Accent4 165 3" xfId="26117"/>
    <cellStyle name="40% - Accent4 166" xfId="26118"/>
    <cellStyle name="40% - Accent4 166 2" xfId="26119"/>
    <cellStyle name="40% - Accent4 166 3" xfId="26120"/>
    <cellStyle name="40% - Accent4 167" xfId="26121"/>
    <cellStyle name="40% - Accent4 167 2" xfId="26122"/>
    <cellStyle name="40% - Accent4 167 3" xfId="26123"/>
    <cellStyle name="40% - Accent4 168" xfId="26124"/>
    <cellStyle name="40% - Accent4 168 2" xfId="26125"/>
    <cellStyle name="40% - Accent4 168 3" xfId="26126"/>
    <cellStyle name="40% - Accent4 169" xfId="26127"/>
    <cellStyle name="40% - Accent4 169 2" xfId="26128"/>
    <cellStyle name="40% - Accent4 169 3" xfId="26129"/>
    <cellStyle name="40% - Accent4 17" xfId="26130"/>
    <cellStyle name="40% - Accent4 17 2" xfId="26131"/>
    <cellStyle name="40% - Accent4 17 3" xfId="26132"/>
    <cellStyle name="40% - Accent4 170" xfId="26133"/>
    <cellStyle name="40% - Accent4 170 2" xfId="26134"/>
    <cellStyle name="40% - Accent4 170 3" xfId="26135"/>
    <cellStyle name="40% - Accent4 171" xfId="26136"/>
    <cellStyle name="40% - Accent4 171 2" xfId="26137"/>
    <cellStyle name="40% - Accent4 171 3" xfId="26138"/>
    <cellStyle name="40% - Accent4 172" xfId="26139"/>
    <cellStyle name="40% - Accent4 172 2" xfId="26140"/>
    <cellStyle name="40% - Accent4 172 3" xfId="26141"/>
    <cellStyle name="40% - Accent4 173" xfId="26142"/>
    <cellStyle name="40% - Accent4 173 2" xfId="26143"/>
    <cellStyle name="40% - Accent4 173 3" xfId="26144"/>
    <cellStyle name="40% - Accent4 174" xfId="26145"/>
    <cellStyle name="40% - Accent4 174 2" xfId="26146"/>
    <cellStyle name="40% - Accent4 174 3" xfId="26147"/>
    <cellStyle name="40% - Accent4 175" xfId="26148"/>
    <cellStyle name="40% - Accent4 175 2" xfId="26149"/>
    <cellStyle name="40% - Accent4 175 3" xfId="26150"/>
    <cellStyle name="40% - Accent4 176" xfId="26151"/>
    <cellStyle name="40% - Accent4 176 2" xfId="26152"/>
    <cellStyle name="40% - Accent4 176 3" xfId="26153"/>
    <cellStyle name="40% - Accent4 177" xfId="26154"/>
    <cellStyle name="40% - Accent4 177 2" xfId="26155"/>
    <cellStyle name="40% - Accent4 177 3" xfId="26156"/>
    <cellStyle name="40% - Accent4 178" xfId="26157"/>
    <cellStyle name="40% - Accent4 178 2" xfId="26158"/>
    <cellStyle name="40% - Accent4 178 3" xfId="26159"/>
    <cellStyle name="40% - Accent4 179" xfId="26160"/>
    <cellStyle name="40% - Accent4 179 2" xfId="26161"/>
    <cellStyle name="40% - Accent4 179 3" xfId="26162"/>
    <cellStyle name="40% - Accent4 18" xfId="26163"/>
    <cellStyle name="40% - Accent4 18 2" xfId="26164"/>
    <cellStyle name="40% - Accent4 18 3" xfId="26165"/>
    <cellStyle name="40% - Accent4 180" xfId="26166"/>
    <cellStyle name="40% - Accent4 180 2" xfId="26167"/>
    <cellStyle name="40% - Accent4 180 3" xfId="26168"/>
    <cellStyle name="40% - Accent4 181" xfId="26169"/>
    <cellStyle name="40% - Accent4 181 2" xfId="26170"/>
    <cellStyle name="40% - Accent4 181 3" xfId="26171"/>
    <cellStyle name="40% - Accent4 182" xfId="26172"/>
    <cellStyle name="40% - Accent4 182 2" xfId="26173"/>
    <cellStyle name="40% - Accent4 182 3" xfId="26174"/>
    <cellStyle name="40% - Accent4 183" xfId="26175"/>
    <cellStyle name="40% - Accent4 183 2" xfId="26176"/>
    <cellStyle name="40% - Accent4 183 3" xfId="26177"/>
    <cellStyle name="40% - Accent4 184" xfId="26178"/>
    <cellStyle name="40% - Accent4 184 2" xfId="26179"/>
    <cellStyle name="40% - Accent4 184 3" xfId="26180"/>
    <cellStyle name="40% - Accent4 185" xfId="26181"/>
    <cellStyle name="40% - Accent4 185 2" xfId="26182"/>
    <cellStyle name="40% - Accent4 185 3" xfId="26183"/>
    <cellStyle name="40% - Accent4 186" xfId="26184"/>
    <cellStyle name="40% - Accent4 186 2" xfId="26185"/>
    <cellStyle name="40% - Accent4 186 3" xfId="26186"/>
    <cellStyle name="40% - Accent4 187" xfId="26187"/>
    <cellStyle name="40% - Accent4 187 2" xfId="26188"/>
    <cellStyle name="40% - Accent4 187 3" xfId="26189"/>
    <cellStyle name="40% - Accent4 188" xfId="26190"/>
    <cellStyle name="40% - Accent4 188 2" xfId="26191"/>
    <cellStyle name="40% - Accent4 188 3" xfId="26192"/>
    <cellStyle name="40% - Accent4 189" xfId="26193"/>
    <cellStyle name="40% - Accent4 189 2" xfId="26194"/>
    <cellStyle name="40% - Accent4 189 3" xfId="26195"/>
    <cellStyle name="40% - Accent4 19" xfId="26196"/>
    <cellStyle name="40% - Accent4 19 2" xfId="26197"/>
    <cellStyle name="40% - Accent4 19 3" xfId="26198"/>
    <cellStyle name="40% - Accent4 190" xfId="26199"/>
    <cellStyle name="40% - Accent4 190 2" xfId="26200"/>
    <cellStyle name="40% - Accent4 190 3" xfId="26201"/>
    <cellStyle name="40% - Accent4 191" xfId="26202"/>
    <cellStyle name="40% - Accent4 191 2" xfId="26203"/>
    <cellStyle name="40% - Accent4 191 3" xfId="26204"/>
    <cellStyle name="40% - Accent4 192" xfId="26205"/>
    <cellStyle name="40% - Accent4 192 2" xfId="26206"/>
    <cellStyle name="40% - Accent4 192 3" xfId="26207"/>
    <cellStyle name="40% - Accent4 193" xfId="26208"/>
    <cellStyle name="40% - Accent4 193 2" xfId="26209"/>
    <cellStyle name="40% - Accent4 194" xfId="26210"/>
    <cellStyle name="40% - Accent4 194 2" xfId="26211"/>
    <cellStyle name="40% - Accent4 195" xfId="26212"/>
    <cellStyle name="40% - Accent4 195 2" xfId="26213"/>
    <cellStyle name="40% - Accent4 196" xfId="26214"/>
    <cellStyle name="40% - Accent4 196 2" xfId="26215"/>
    <cellStyle name="40% - Accent4 197" xfId="26216"/>
    <cellStyle name="40% - Accent4 197 2" xfId="26217"/>
    <cellStyle name="40% - Accent4 198" xfId="26218"/>
    <cellStyle name="40% - Accent4 198 2" xfId="26219"/>
    <cellStyle name="40% - Accent4 199" xfId="26220"/>
    <cellStyle name="40% - Accent4 199 2" xfId="26221"/>
    <cellStyle name="40% - Accent4 2" xfId="174"/>
    <cellStyle name="40% - Accent4 2 10" xfId="3327"/>
    <cellStyle name="40% - Accent4 2 11" xfId="3983"/>
    <cellStyle name="40% - Accent4 2 12" xfId="3812"/>
    <cellStyle name="40% - Accent4 2 13" xfId="1317"/>
    <cellStyle name="40% - Accent4 2 14" xfId="6843"/>
    <cellStyle name="40% - Accent4 2 15" xfId="7512"/>
    <cellStyle name="40% - Accent4 2 16" xfId="7505"/>
    <cellStyle name="40% - Accent4 2 17" xfId="7604"/>
    <cellStyle name="40% - Accent4 2 18" xfId="7167"/>
    <cellStyle name="40% - Accent4 2 19" xfId="7395"/>
    <cellStyle name="40% - Accent4 2 2" xfId="750"/>
    <cellStyle name="40% - Accent4 2 2 10" xfId="26222"/>
    <cellStyle name="40% - Accent4 2 2 2" xfId="2101"/>
    <cellStyle name="40% - Accent4 2 2 2 2" xfId="3052"/>
    <cellStyle name="40% - Accent4 2 2 2 2 2" xfId="4942"/>
    <cellStyle name="40% - Accent4 2 2 2 2 3" xfId="5741"/>
    <cellStyle name="40% - Accent4 2 2 2 2 4" xfId="6371"/>
    <cellStyle name="40% - Accent4 2 2 2 3" xfId="4190"/>
    <cellStyle name="40% - Accent4 2 2 2 4" xfId="4819"/>
    <cellStyle name="40% - Accent4 2 2 2 5" xfId="5643"/>
    <cellStyle name="40% - Accent4 2 2 3" xfId="2050"/>
    <cellStyle name="40% - Accent4 2 2 3 2" xfId="3018"/>
    <cellStyle name="40% - Accent4 2 2 3 2 2" xfId="4908"/>
    <cellStyle name="40% - Accent4 2 2 3 2 3" xfId="5707"/>
    <cellStyle name="40% - Accent4 2 2 3 2 4" xfId="6337"/>
    <cellStyle name="40% - Accent4 2 2 3 3" xfId="4147"/>
    <cellStyle name="40% - Accent4 2 2 3 4" xfId="4820"/>
    <cellStyle name="40% - Accent4 2 2 3 5" xfId="5644"/>
    <cellStyle name="40% - Accent4 2 2 4" xfId="2724"/>
    <cellStyle name="40% - Accent4 2 2 4 2" xfId="4670"/>
    <cellStyle name="40% - Accent4 2 2 4 3" xfId="5512"/>
    <cellStyle name="40% - Accent4 2 2 4 4" xfId="6195"/>
    <cellStyle name="40% - Accent4 2 2 5" xfId="3518"/>
    <cellStyle name="40% - Accent4 2 2 6" xfId="3480"/>
    <cellStyle name="40% - Accent4 2 2 7" xfId="3762"/>
    <cellStyle name="40% - Accent4 2 2 8" xfId="1166"/>
    <cellStyle name="40% - Accent4 2 2 9" xfId="11861"/>
    <cellStyle name="40% - Accent4 2 20" xfId="7524"/>
    <cellStyle name="40% - Accent4 2 21" xfId="7181"/>
    <cellStyle name="40% - Accent4 2 22" xfId="7592"/>
    <cellStyle name="40% - Accent4 2 23" xfId="9952"/>
    <cellStyle name="40% - Accent4 2 3" xfId="1105"/>
    <cellStyle name="40% - Accent4 2 3 2" xfId="2118"/>
    <cellStyle name="40% - Accent4 2 3 2 2" xfId="3070"/>
    <cellStyle name="40% - Accent4 2 3 2 2 2" xfId="4960"/>
    <cellStyle name="40% - Accent4 2 3 2 2 3" xfId="5759"/>
    <cellStyle name="40% - Accent4 2 3 2 2 4" xfId="6389"/>
    <cellStyle name="40% - Accent4 2 3 2 3" xfId="4208"/>
    <cellStyle name="40% - Accent4 2 3 2 4" xfId="4506"/>
    <cellStyle name="40% - Accent4 2 3 2 5" xfId="5380"/>
    <cellStyle name="40% - Accent4 2 3 3" xfId="2178"/>
    <cellStyle name="40% - Accent4 2 3 3 2" xfId="3124"/>
    <cellStyle name="40% - Accent4 2 3 3 2 2" xfId="5014"/>
    <cellStyle name="40% - Accent4 2 3 3 2 3" xfId="5813"/>
    <cellStyle name="40% - Accent4 2 3 3 2 4" xfId="6443"/>
    <cellStyle name="40% - Accent4 2 3 3 3" xfId="4266"/>
    <cellStyle name="40% - Accent4 2 3 3 4" xfId="3337"/>
    <cellStyle name="40% - Accent4 2 3 3 5" xfId="3740"/>
    <cellStyle name="40% - Accent4 2 3 4" xfId="2738"/>
    <cellStyle name="40% - Accent4 2 3 4 2" xfId="4685"/>
    <cellStyle name="40% - Accent4 2 3 4 3" xfId="5527"/>
    <cellStyle name="40% - Accent4 2 3 4 4" xfId="6210"/>
    <cellStyle name="40% - Accent4 2 3 5" xfId="3541"/>
    <cellStyle name="40% - Accent4 2 3 6" xfId="3462"/>
    <cellStyle name="40% - Accent4 2 3 7" xfId="4427"/>
    <cellStyle name="40% - Accent4 2 3 8" xfId="26223"/>
    <cellStyle name="40% - Accent4 2 4" xfId="1745"/>
    <cellStyle name="40% - Accent4 2 4 2" xfId="2210"/>
    <cellStyle name="40% - Accent4 2 4 2 2" xfId="3154"/>
    <cellStyle name="40% - Accent4 2 4 2 2 2" xfId="5044"/>
    <cellStyle name="40% - Accent4 2 4 2 2 3" xfId="5843"/>
    <cellStyle name="40% - Accent4 2 4 2 2 4" xfId="6473"/>
    <cellStyle name="40% - Accent4 2 4 2 3" xfId="4296"/>
    <cellStyle name="40% - Accent4 2 4 2 4" xfId="5206"/>
    <cellStyle name="40% - Accent4 2 4 2 5" xfId="6005"/>
    <cellStyle name="40% - Accent4 2 4 3" xfId="2449"/>
    <cellStyle name="40% - Accent4 2 4 3 2" xfId="3241"/>
    <cellStyle name="40% - Accent4 2 4 3 2 2" xfId="5131"/>
    <cellStyle name="40% - Accent4 2 4 3 2 3" xfId="5930"/>
    <cellStyle name="40% - Accent4 2 4 3 2 4" xfId="6560"/>
    <cellStyle name="40% - Accent4 2 4 3 3" xfId="4472"/>
    <cellStyle name="40% - Accent4 2 4 3 4" xfId="5350"/>
    <cellStyle name="40% - Accent4 2 4 3 5" xfId="6092"/>
    <cellStyle name="40% - Accent4 2 4 4" xfId="2776"/>
    <cellStyle name="40% - Accent4 2 4 4 2" xfId="4723"/>
    <cellStyle name="40% - Accent4 2 4 4 3" xfId="5565"/>
    <cellStyle name="40% - Accent4 2 4 4 4" xfId="6248"/>
    <cellStyle name="40% - Accent4 2 4 5" xfId="3868"/>
    <cellStyle name="40% - Accent4 2 4 6" xfId="3401"/>
    <cellStyle name="40% - Accent4 2 4 7" xfId="3808"/>
    <cellStyle name="40% - Accent4 2 5" xfId="1863"/>
    <cellStyle name="40% - Accent4 2 5 2" xfId="2290"/>
    <cellStyle name="40% - Accent4 2 5 2 2" xfId="3189"/>
    <cellStyle name="40% - Accent4 2 5 2 2 2" xfId="5079"/>
    <cellStyle name="40% - Accent4 2 5 2 2 3" xfId="5878"/>
    <cellStyle name="40% - Accent4 2 5 2 2 4" xfId="6508"/>
    <cellStyle name="40% - Accent4 2 5 2 3" xfId="4360"/>
    <cellStyle name="40% - Accent4 2 5 2 4" xfId="5258"/>
    <cellStyle name="40% - Accent4 2 5 2 5" xfId="6040"/>
    <cellStyle name="40% - Accent4 2 5 3" xfId="2526"/>
    <cellStyle name="40% - Accent4 2 5 3 2" xfId="3273"/>
    <cellStyle name="40% - Accent4 2 5 3 2 2" xfId="5163"/>
    <cellStyle name="40% - Accent4 2 5 3 2 3" xfId="5962"/>
    <cellStyle name="40% - Accent4 2 5 3 2 4" xfId="6592"/>
    <cellStyle name="40% - Accent4 2 5 3 3" xfId="4525"/>
    <cellStyle name="40% - Accent4 2 5 3 4" xfId="5395"/>
    <cellStyle name="40% - Accent4 2 5 3 5" xfId="6124"/>
    <cellStyle name="40% - Accent4 2 5 4" xfId="2853"/>
    <cellStyle name="40% - Accent4 2 5 4 2" xfId="4781"/>
    <cellStyle name="40% - Accent4 2 5 4 3" xfId="5613"/>
    <cellStyle name="40% - Accent4 2 5 4 4" xfId="6280"/>
    <cellStyle name="40% - Accent4 2 5 5" xfId="3971"/>
    <cellStyle name="40% - Accent4 2 5 6" xfId="3613"/>
    <cellStyle name="40% - Accent4 2 5 7" xfId="3891"/>
    <cellStyle name="40% - Accent4 2 6" xfId="1893"/>
    <cellStyle name="40% - Accent4 2 6 2" xfId="2316"/>
    <cellStyle name="40% - Accent4 2 6 2 2" xfId="3208"/>
    <cellStyle name="40% - Accent4 2 6 2 2 2" xfId="5098"/>
    <cellStyle name="40% - Accent4 2 6 2 2 3" xfId="5897"/>
    <cellStyle name="40% - Accent4 2 6 2 2 4" xfId="6527"/>
    <cellStyle name="40% - Accent4 2 6 2 3" xfId="4383"/>
    <cellStyle name="40% - Accent4 2 6 2 4" xfId="5281"/>
    <cellStyle name="40% - Accent4 2 6 2 5" xfId="6059"/>
    <cellStyle name="40% - Accent4 2 6 3" xfId="2548"/>
    <cellStyle name="40% - Accent4 2 6 3 2" xfId="3288"/>
    <cellStyle name="40% - Accent4 2 6 3 2 2" xfId="5178"/>
    <cellStyle name="40% - Accent4 2 6 3 2 3" xfId="5977"/>
    <cellStyle name="40% - Accent4 2 6 3 2 4" xfId="6607"/>
    <cellStyle name="40% - Accent4 2 6 3 3" xfId="4545"/>
    <cellStyle name="40% - Accent4 2 6 3 4" xfId="5414"/>
    <cellStyle name="40% - Accent4 2 6 3 5" xfId="6139"/>
    <cellStyle name="40% - Accent4 2 6 4" xfId="2875"/>
    <cellStyle name="40% - Accent4 2 6 4 2" xfId="4801"/>
    <cellStyle name="40% - Accent4 2 6 4 3" xfId="5632"/>
    <cellStyle name="40% - Accent4 2 6 4 4" xfId="6295"/>
    <cellStyle name="40% - Accent4 2 6 5" xfId="3997"/>
    <cellStyle name="40% - Accent4 2 6 6" xfId="3764"/>
    <cellStyle name="40% - Accent4 2 6 7" xfId="4854"/>
    <cellStyle name="40% - Accent4 2 7" xfId="2028"/>
    <cellStyle name="40% - Accent4 2 7 2" xfId="3007"/>
    <cellStyle name="40% - Accent4 2 7 2 2" xfId="4897"/>
    <cellStyle name="40% - Accent4 2 7 2 3" xfId="5696"/>
    <cellStyle name="40% - Accent4 2 7 2 4" xfId="6326"/>
    <cellStyle name="40% - Accent4 2 7 3" xfId="4132"/>
    <cellStyle name="40% - Accent4 2 7 4" xfId="3562"/>
    <cellStyle name="40% - Accent4 2 7 5" xfId="3441"/>
    <cellStyle name="40% - Accent4 2 8" xfId="2187"/>
    <cellStyle name="40% - Accent4 2 8 2" xfId="3132"/>
    <cellStyle name="40% - Accent4 2 8 2 2" xfId="5022"/>
    <cellStyle name="40% - Accent4 2 8 2 3" xfId="5821"/>
    <cellStyle name="40% - Accent4 2 8 2 4" xfId="6451"/>
    <cellStyle name="40% - Accent4 2 8 3" xfId="4274"/>
    <cellStyle name="40% - Accent4 2 8 4" xfId="3317"/>
    <cellStyle name="40% - Accent4 2 8 5" xfId="3788"/>
    <cellStyle name="40% - Accent4 2 9" xfId="2680"/>
    <cellStyle name="40% - Accent4 2 9 2" xfId="4636"/>
    <cellStyle name="40% - Accent4 2 9 3" xfId="5479"/>
    <cellStyle name="40% - Accent4 2 9 4" xfId="6169"/>
    <cellStyle name="40% - Accent4 20" xfId="26224"/>
    <cellStyle name="40% - Accent4 20 2" xfId="26225"/>
    <cellStyle name="40% - Accent4 20 3" xfId="26226"/>
    <cellStyle name="40% - Accent4 200" xfId="26227"/>
    <cellStyle name="40% - Accent4 200 2" xfId="26228"/>
    <cellStyle name="40% - Accent4 201" xfId="26229"/>
    <cellStyle name="40% - Accent4 201 2" xfId="26230"/>
    <cellStyle name="40% - Accent4 202" xfId="26231"/>
    <cellStyle name="40% - Accent4 202 2" xfId="26232"/>
    <cellStyle name="40% - Accent4 203" xfId="26233"/>
    <cellStyle name="40% - Accent4 203 2" xfId="26234"/>
    <cellStyle name="40% - Accent4 204" xfId="26235"/>
    <cellStyle name="40% - Accent4 204 2" xfId="26236"/>
    <cellStyle name="40% - Accent4 205" xfId="26237"/>
    <cellStyle name="40% - Accent4 205 2" xfId="26238"/>
    <cellStyle name="40% - Accent4 206" xfId="26239"/>
    <cellStyle name="40% - Accent4 206 2" xfId="26240"/>
    <cellStyle name="40% - Accent4 207" xfId="26241"/>
    <cellStyle name="40% - Accent4 207 2" xfId="26242"/>
    <cellStyle name="40% - Accent4 208" xfId="26243"/>
    <cellStyle name="40% - Accent4 208 2" xfId="26244"/>
    <cellStyle name="40% - Accent4 209" xfId="26245"/>
    <cellStyle name="40% - Accent4 209 2" xfId="26246"/>
    <cellStyle name="40% - Accent4 21" xfId="26247"/>
    <cellStyle name="40% - Accent4 21 2" xfId="26248"/>
    <cellStyle name="40% - Accent4 21 3" xfId="26249"/>
    <cellStyle name="40% - Accent4 210" xfId="26250"/>
    <cellStyle name="40% - Accent4 210 2" xfId="26251"/>
    <cellStyle name="40% - Accent4 211" xfId="26252"/>
    <cellStyle name="40% - Accent4 211 2" xfId="26253"/>
    <cellStyle name="40% - Accent4 212" xfId="26254"/>
    <cellStyle name="40% - Accent4 212 2" xfId="26255"/>
    <cellStyle name="40% - Accent4 213" xfId="26256"/>
    <cellStyle name="40% - Accent4 213 2" xfId="26257"/>
    <cellStyle name="40% - Accent4 214" xfId="26258"/>
    <cellStyle name="40% - Accent4 214 2" xfId="26259"/>
    <cellStyle name="40% - Accent4 215" xfId="26260"/>
    <cellStyle name="40% - Accent4 215 2" xfId="26261"/>
    <cellStyle name="40% - Accent4 216" xfId="26262"/>
    <cellStyle name="40% - Accent4 216 2" xfId="26263"/>
    <cellStyle name="40% - Accent4 217" xfId="26264"/>
    <cellStyle name="40% - Accent4 217 2" xfId="26265"/>
    <cellStyle name="40% - Accent4 218" xfId="26266"/>
    <cellStyle name="40% - Accent4 218 2" xfId="26267"/>
    <cellStyle name="40% - Accent4 219" xfId="26268"/>
    <cellStyle name="40% - Accent4 219 2" xfId="26269"/>
    <cellStyle name="40% - Accent4 22" xfId="26270"/>
    <cellStyle name="40% - Accent4 22 2" xfId="26271"/>
    <cellStyle name="40% - Accent4 22 3" xfId="26272"/>
    <cellStyle name="40% - Accent4 220" xfId="26273"/>
    <cellStyle name="40% - Accent4 220 2" xfId="26274"/>
    <cellStyle name="40% - Accent4 221" xfId="26275"/>
    <cellStyle name="40% - Accent4 221 2" xfId="26276"/>
    <cellStyle name="40% - Accent4 222" xfId="26277"/>
    <cellStyle name="40% - Accent4 222 2" xfId="26278"/>
    <cellStyle name="40% - Accent4 223" xfId="26279"/>
    <cellStyle name="40% - Accent4 223 2" xfId="26280"/>
    <cellStyle name="40% - Accent4 224" xfId="26281"/>
    <cellStyle name="40% - Accent4 224 2" xfId="26282"/>
    <cellStyle name="40% - Accent4 225" xfId="26283"/>
    <cellStyle name="40% - Accent4 225 2" xfId="26284"/>
    <cellStyle name="40% - Accent4 226" xfId="26285"/>
    <cellStyle name="40% - Accent4 226 2" xfId="26286"/>
    <cellStyle name="40% - Accent4 227" xfId="26287"/>
    <cellStyle name="40% - Accent4 227 2" xfId="26288"/>
    <cellStyle name="40% - Accent4 228" xfId="26289"/>
    <cellStyle name="40% - Accent4 228 2" xfId="26290"/>
    <cellStyle name="40% - Accent4 229" xfId="26291"/>
    <cellStyle name="40% - Accent4 229 2" xfId="26292"/>
    <cellStyle name="40% - Accent4 23" xfId="26293"/>
    <cellStyle name="40% - Accent4 23 2" xfId="26294"/>
    <cellStyle name="40% - Accent4 23 3" xfId="26295"/>
    <cellStyle name="40% - Accent4 230" xfId="26296"/>
    <cellStyle name="40% - Accent4 230 2" xfId="26297"/>
    <cellStyle name="40% - Accent4 231" xfId="26298"/>
    <cellStyle name="40% - Accent4 231 2" xfId="26299"/>
    <cellStyle name="40% - Accent4 232" xfId="26300"/>
    <cellStyle name="40% - Accent4 232 2" xfId="26301"/>
    <cellStyle name="40% - Accent4 233" xfId="26302"/>
    <cellStyle name="40% - Accent4 233 2" xfId="26303"/>
    <cellStyle name="40% - Accent4 234" xfId="26304"/>
    <cellStyle name="40% - Accent4 234 2" xfId="26305"/>
    <cellStyle name="40% - Accent4 235" xfId="26306"/>
    <cellStyle name="40% - Accent4 235 2" xfId="26307"/>
    <cellStyle name="40% - Accent4 236" xfId="26308"/>
    <cellStyle name="40% - Accent4 236 2" xfId="26309"/>
    <cellStyle name="40% - Accent4 237" xfId="26310"/>
    <cellStyle name="40% - Accent4 237 2" xfId="26311"/>
    <cellStyle name="40% - Accent4 238" xfId="26312"/>
    <cellStyle name="40% - Accent4 238 2" xfId="26313"/>
    <cellStyle name="40% - Accent4 239" xfId="26314"/>
    <cellStyle name="40% - Accent4 239 2" xfId="26315"/>
    <cellStyle name="40% - Accent4 24" xfId="26316"/>
    <cellStyle name="40% - Accent4 24 2" xfId="26317"/>
    <cellStyle name="40% - Accent4 24 3" xfId="26318"/>
    <cellStyle name="40% - Accent4 240" xfId="26319"/>
    <cellStyle name="40% - Accent4 240 2" xfId="26320"/>
    <cellStyle name="40% - Accent4 241" xfId="26321"/>
    <cellStyle name="40% - Accent4 241 2" xfId="26322"/>
    <cellStyle name="40% - Accent4 242" xfId="26323"/>
    <cellStyle name="40% - Accent4 242 2" xfId="26324"/>
    <cellStyle name="40% - Accent4 243" xfId="26325"/>
    <cellStyle name="40% - Accent4 243 2" xfId="26326"/>
    <cellStyle name="40% - Accent4 244" xfId="26327"/>
    <cellStyle name="40% - Accent4 244 2" xfId="26328"/>
    <cellStyle name="40% - Accent4 245" xfId="26329"/>
    <cellStyle name="40% - Accent4 245 2" xfId="26330"/>
    <cellStyle name="40% - Accent4 246" xfId="26331"/>
    <cellStyle name="40% - Accent4 246 2" xfId="26332"/>
    <cellStyle name="40% - Accent4 247" xfId="26333"/>
    <cellStyle name="40% - Accent4 247 2" xfId="26334"/>
    <cellStyle name="40% - Accent4 248" xfId="26335"/>
    <cellStyle name="40% - Accent4 248 2" xfId="26336"/>
    <cellStyle name="40% - Accent4 249" xfId="26337"/>
    <cellStyle name="40% - Accent4 249 2" xfId="26338"/>
    <cellStyle name="40% - Accent4 25" xfId="26339"/>
    <cellStyle name="40% - Accent4 25 2" xfId="26340"/>
    <cellStyle name="40% - Accent4 25 3" xfId="26341"/>
    <cellStyle name="40% - Accent4 250" xfId="26342"/>
    <cellStyle name="40% - Accent4 250 2" xfId="26343"/>
    <cellStyle name="40% - Accent4 251" xfId="26344"/>
    <cellStyle name="40% - Accent4 251 2" xfId="26345"/>
    <cellStyle name="40% - Accent4 252" xfId="26346"/>
    <cellStyle name="40% - Accent4 252 2" xfId="26347"/>
    <cellStyle name="40% - Accent4 253" xfId="26348"/>
    <cellStyle name="40% - Accent4 253 2" xfId="26349"/>
    <cellStyle name="40% - Accent4 254" xfId="26350"/>
    <cellStyle name="40% - Accent4 254 2" xfId="26351"/>
    <cellStyle name="40% - Accent4 255" xfId="26352"/>
    <cellStyle name="40% - Accent4 255 2" xfId="26353"/>
    <cellStyle name="40% - Accent4 256" xfId="26354"/>
    <cellStyle name="40% - Accent4 257" xfId="26355"/>
    <cellStyle name="40% - Accent4 258" xfId="26356"/>
    <cellStyle name="40% - Accent4 259" xfId="26357"/>
    <cellStyle name="40% - Accent4 26" xfId="26358"/>
    <cellStyle name="40% - Accent4 26 2" xfId="26359"/>
    <cellStyle name="40% - Accent4 26 3" xfId="26360"/>
    <cellStyle name="40% - Accent4 260" xfId="26361"/>
    <cellStyle name="40% - Accent4 261" xfId="26362"/>
    <cellStyle name="40% - Accent4 262" xfId="26363"/>
    <cellStyle name="40% - Accent4 263" xfId="26364"/>
    <cellStyle name="40% - Accent4 264" xfId="26365"/>
    <cellStyle name="40% - Accent4 27" xfId="26366"/>
    <cellStyle name="40% - Accent4 27 2" xfId="26367"/>
    <cellStyle name="40% - Accent4 27 3" xfId="26368"/>
    <cellStyle name="40% - Accent4 28" xfId="26369"/>
    <cellStyle name="40% - Accent4 28 2" xfId="26370"/>
    <cellStyle name="40% - Accent4 28 3" xfId="26371"/>
    <cellStyle name="40% - Accent4 29" xfId="26372"/>
    <cellStyle name="40% - Accent4 29 2" xfId="26373"/>
    <cellStyle name="40% - Accent4 29 3" xfId="26374"/>
    <cellStyle name="40% - Accent4 3" xfId="751"/>
    <cellStyle name="40% - Accent4 3 10" xfId="3328"/>
    <cellStyle name="40% - Accent4 3 11" xfId="3909"/>
    <cellStyle name="40% - Accent4 3 12" xfId="3718"/>
    <cellStyle name="40% - Accent4 3 13" xfId="1165"/>
    <cellStyle name="40% - Accent4 3 14" xfId="14950"/>
    <cellStyle name="40% - Accent4 3 15" xfId="26375"/>
    <cellStyle name="40% - Accent4 3 2" xfId="985"/>
    <cellStyle name="40% - Accent4 3 2 2" xfId="2102"/>
    <cellStyle name="40% - Accent4 3 2 2 2" xfId="3053"/>
    <cellStyle name="40% - Accent4 3 2 2 2 2" xfId="4943"/>
    <cellStyle name="40% - Accent4 3 2 2 2 3" xfId="5742"/>
    <cellStyle name="40% - Accent4 3 2 2 2 4" xfId="6372"/>
    <cellStyle name="40% - Accent4 3 2 2 3" xfId="4191"/>
    <cellStyle name="40% - Accent4 3 2 2 4" xfId="4563"/>
    <cellStyle name="40% - Accent4 3 2 2 5" xfId="5424"/>
    <cellStyle name="40% - Accent4 3 2 3" xfId="2049"/>
    <cellStyle name="40% - Accent4 3 2 3 2" xfId="3017"/>
    <cellStyle name="40% - Accent4 3 2 3 2 2" xfId="4907"/>
    <cellStyle name="40% - Accent4 3 2 3 2 3" xfId="5706"/>
    <cellStyle name="40% - Accent4 3 2 3 2 4" xfId="6336"/>
    <cellStyle name="40% - Accent4 3 2 3 3" xfId="4146"/>
    <cellStyle name="40% - Accent4 3 2 3 4" xfId="4430"/>
    <cellStyle name="40% - Accent4 3 2 3 5" xfId="5315"/>
    <cellStyle name="40% - Accent4 3 2 4" xfId="2725"/>
    <cellStyle name="40% - Accent4 3 2 4 2" xfId="4671"/>
    <cellStyle name="40% - Accent4 3 2 4 3" xfId="5513"/>
    <cellStyle name="40% - Accent4 3 2 4 4" xfId="6196"/>
    <cellStyle name="40% - Accent4 3 2 5" xfId="3519"/>
    <cellStyle name="40% - Accent4 3 2 6" xfId="3479"/>
    <cellStyle name="40% - Accent4 3 2 7" xfId="3766"/>
    <cellStyle name="40% - Accent4 3 2 8" xfId="26376"/>
    <cellStyle name="40% - Accent4 3 2 9" xfId="42893"/>
    <cellStyle name="40% - Accent4 3 3" xfId="1039"/>
    <cellStyle name="40% - Accent4 3 3 2" xfId="2117"/>
    <cellStyle name="40% - Accent4 3 3 2 2" xfId="3069"/>
    <cellStyle name="40% - Accent4 3 3 2 2 2" xfId="4959"/>
    <cellStyle name="40% - Accent4 3 3 2 2 3" xfId="5758"/>
    <cellStyle name="40% - Accent4 3 3 2 2 4" xfId="6388"/>
    <cellStyle name="40% - Accent4 3 3 2 3" xfId="4207"/>
    <cellStyle name="40% - Accent4 3 3 2 4" xfId="4760"/>
    <cellStyle name="40% - Accent4 3 3 2 5" xfId="5597"/>
    <cellStyle name="40% - Accent4 3 3 3" xfId="2184"/>
    <cellStyle name="40% - Accent4 3 3 3 2" xfId="3129"/>
    <cellStyle name="40% - Accent4 3 3 3 2 2" xfId="5019"/>
    <cellStyle name="40% - Accent4 3 3 3 2 3" xfId="5818"/>
    <cellStyle name="40% - Accent4 3 3 3 2 4" xfId="6448"/>
    <cellStyle name="40% - Accent4 3 3 3 3" xfId="4271"/>
    <cellStyle name="40% - Accent4 3 3 3 4" xfId="3326"/>
    <cellStyle name="40% - Accent4 3 3 3 5" xfId="3878"/>
    <cellStyle name="40% - Accent4 3 3 4" xfId="2737"/>
    <cellStyle name="40% - Accent4 3 3 4 2" xfId="4684"/>
    <cellStyle name="40% - Accent4 3 3 4 3" xfId="5526"/>
    <cellStyle name="40% - Accent4 3 3 4 4" xfId="6209"/>
    <cellStyle name="40% - Accent4 3 3 5" xfId="3540"/>
    <cellStyle name="40% - Accent4 3 3 6" xfId="3463"/>
    <cellStyle name="40% - Accent4 3 3 7" xfId="4817"/>
    <cellStyle name="40% - Accent4 3 3 8" xfId="26377"/>
    <cellStyle name="40% - Accent4 3 4" xfId="1746"/>
    <cellStyle name="40% - Accent4 3 4 2" xfId="2211"/>
    <cellStyle name="40% - Accent4 3 4 2 2" xfId="3155"/>
    <cellStyle name="40% - Accent4 3 4 2 2 2" xfId="5045"/>
    <cellStyle name="40% - Accent4 3 4 2 2 3" xfId="5844"/>
    <cellStyle name="40% - Accent4 3 4 2 2 4" xfId="6474"/>
    <cellStyle name="40% - Accent4 3 4 2 3" xfId="4297"/>
    <cellStyle name="40% - Accent4 3 4 2 4" xfId="5207"/>
    <cellStyle name="40% - Accent4 3 4 2 5" xfId="6006"/>
    <cellStyle name="40% - Accent4 3 4 3" xfId="2450"/>
    <cellStyle name="40% - Accent4 3 4 3 2" xfId="3242"/>
    <cellStyle name="40% - Accent4 3 4 3 2 2" xfId="5132"/>
    <cellStyle name="40% - Accent4 3 4 3 2 3" xfId="5931"/>
    <cellStyle name="40% - Accent4 3 4 3 2 4" xfId="6561"/>
    <cellStyle name="40% - Accent4 3 4 3 3" xfId="4473"/>
    <cellStyle name="40% - Accent4 3 4 3 4" xfId="5351"/>
    <cellStyle name="40% - Accent4 3 4 3 5" xfId="6093"/>
    <cellStyle name="40% - Accent4 3 4 4" xfId="2777"/>
    <cellStyle name="40% - Accent4 3 4 4 2" xfId="4724"/>
    <cellStyle name="40% - Accent4 3 4 4 3" xfId="5566"/>
    <cellStyle name="40% - Accent4 3 4 4 4" xfId="6249"/>
    <cellStyle name="40% - Accent4 3 4 5" xfId="3869"/>
    <cellStyle name="40% - Accent4 3 4 6" xfId="3400"/>
    <cellStyle name="40% - Accent4 3 4 7" xfId="3834"/>
    <cellStyle name="40% - Accent4 3 5" xfId="1859"/>
    <cellStyle name="40% - Accent4 3 5 2" xfId="2286"/>
    <cellStyle name="40% - Accent4 3 5 2 2" xfId="3187"/>
    <cellStyle name="40% - Accent4 3 5 2 2 2" xfId="5077"/>
    <cellStyle name="40% - Accent4 3 5 2 2 3" xfId="5876"/>
    <cellStyle name="40% - Accent4 3 5 2 2 4" xfId="6506"/>
    <cellStyle name="40% - Accent4 3 5 2 3" xfId="4357"/>
    <cellStyle name="40% - Accent4 3 5 2 4" xfId="5256"/>
    <cellStyle name="40% - Accent4 3 5 2 5" xfId="6038"/>
    <cellStyle name="40% - Accent4 3 5 3" xfId="2522"/>
    <cellStyle name="40% - Accent4 3 5 3 2" xfId="3271"/>
    <cellStyle name="40% - Accent4 3 5 3 2 2" xfId="5161"/>
    <cellStyle name="40% - Accent4 3 5 3 2 3" xfId="5960"/>
    <cellStyle name="40% - Accent4 3 5 3 2 4" xfId="6590"/>
    <cellStyle name="40% - Accent4 3 5 3 3" xfId="4523"/>
    <cellStyle name="40% - Accent4 3 5 3 4" xfId="5393"/>
    <cellStyle name="40% - Accent4 3 5 3 5" xfId="6122"/>
    <cellStyle name="40% - Accent4 3 5 4" xfId="2849"/>
    <cellStyle name="40% - Accent4 3 5 4 2" xfId="4779"/>
    <cellStyle name="40% - Accent4 3 5 4 3" xfId="5611"/>
    <cellStyle name="40% - Accent4 3 5 4 4" xfId="6278"/>
    <cellStyle name="40% - Accent4 3 5 5" xfId="3967"/>
    <cellStyle name="40% - Accent4 3 5 6" xfId="3397"/>
    <cellStyle name="40% - Accent4 3 5 7" xfId="3906"/>
    <cellStyle name="40% - Accent4 3 6" xfId="1762"/>
    <cellStyle name="40% - Accent4 3 6 2" xfId="2223"/>
    <cellStyle name="40% - Accent4 3 6 2 2" xfId="3166"/>
    <cellStyle name="40% - Accent4 3 6 2 2 2" xfId="5056"/>
    <cellStyle name="40% - Accent4 3 6 2 2 3" xfId="5855"/>
    <cellStyle name="40% - Accent4 3 6 2 2 4" xfId="6485"/>
    <cellStyle name="40% - Accent4 3 6 2 3" xfId="4308"/>
    <cellStyle name="40% - Accent4 3 6 2 4" xfId="5218"/>
    <cellStyle name="40% - Accent4 3 6 2 5" xfId="6017"/>
    <cellStyle name="40% - Accent4 3 6 3" xfId="2461"/>
    <cellStyle name="40% - Accent4 3 6 3 2" xfId="3252"/>
    <cellStyle name="40% - Accent4 3 6 3 2 2" xfId="5142"/>
    <cellStyle name="40% - Accent4 3 6 3 2 3" xfId="5941"/>
    <cellStyle name="40% - Accent4 3 6 3 2 4" xfId="6571"/>
    <cellStyle name="40% - Accent4 3 6 3 3" xfId="4483"/>
    <cellStyle name="40% - Accent4 3 6 3 4" xfId="5361"/>
    <cellStyle name="40% - Accent4 3 6 3 5" xfId="6103"/>
    <cellStyle name="40% - Accent4 3 6 4" xfId="2788"/>
    <cellStyle name="40% - Accent4 3 6 4 2" xfId="4734"/>
    <cellStyle name="40% - Accent4 3 6 4 3" xfId="5576"/>
    <cellStyle name="40% - Accent4 3 6 4 4" xfId="6259"/>
    <cellStyle name="40% - Accent4 3 6 5" xfId="3883"/>
    <cellStyle name="40% - Accent4 3 6 6" xfId="3813"/>
    <cellStyle name="40% - Accent4 3 6 7" xfId="3789"/>
    <cellStyle name="40% - Accent4 3 7" xfId="2029"/>
    <cellStyle name="40% - Accent4 3 7 2" xfId="3008"/>
    <cellStyle name="40% - Accent4 3 7 2 2" xfId="4898"/>
    <cellStyle name="40% - Accent4 3 7 2 3" xfId="5697"/>
    <cellStyle name="40% - Accent4 3 7 2 4" xfId="6327"/>
    <cellStyle name="40% - Accent4 3 7 3" xfId="4133"/>
    <cellStyle name="40% - Accent4 3 7 4" xfId="3733"/>
    <cellStyle name="40% - Accent4 3 7 5" xfId="3887"/>
    <cellStyle name="40% - Accent4 3 8" xfId="2186"/>
    <cellStyle name="40% - Accent4 3 8 2" xfId="3131"/>
    <cellStyle name="40% - Accent4 3 8 2 2" xfId="5021"/>
    <cellStyle name="40% - Accent4 3 8 2 3" xfId="5820"/>
    <cellStyle name="40% - Accent4 3 8 2 4" xfId="6450"/>
    <cellStyle name="40% - Accent4 3 8 3" xfId="4273"/>
    <cellStyle name="40% - Accent4 3 8 4" xfId="3320"/>
    <cellStyle name="40% - Accent4 3 8 5" xfId="3777"/>
    <cellStyle name="40% - Accent4 3 9" xfId="2681"/>
    <cellStyle name="40% - Accent4 3 9 2" xfId="4637"/>
    <cellStyle name="40% - Accent4 3 9 3" xfId="5480"/>
    <cellStyle name="40% - Accent4 3 9 4" xfId="6170"/>
    <cellStyle name="40% - Accent4 30" xfId="26378"/>
    <cellStyle name="40% - Accent4 30 2" xfId="26379"/>
    <cellStyle name="40% - Accent4 30 3" xfId="26380"/>
    <cellStyle name="40% - Accent4 31" xfId="26381"/>
    <cellStyle name="40% - Accent4 31 2" xfId="26382"/>
    <cellStyle name="40% - Accent4 31 3" xfId="26383"/>
    <cellStyle name="40% - Accent4 32" xfId="26384"/>
    <cellStyle name="40% - Accent4 32 2" xfId="26385"/>
    <cellStyle name="40% - Accent4 32 3" xfId="26386"/>
    <cellStyle name="40% - Accent4 33" xfId="26387"/>
    <cellStyle name="40% - Accent4 33 2" xfId="26388"/>
    <cellStyle name="40% - Accent4 33 3" xfId="26389"/>
    <cellStyle name="40% - Accent4 34" xfId="26390"/>
    <cellStyle name="40% - Accent4 34 2" xfId="26391"/>
    <cellStyle name="40% - Accent4 34 3" xfId="26392"/>
    <cellStyle name="40% - Accent4 35" xfId="26393"/>
    <cellStyle name="40% - Accent4 35 2" xfId="26394"/>
    <cellStyle name="40% - Accent4 35 3" xfId="26395"/>
    <cellStyle name="40% - Accent4 36" xfId="26396"/>
    <cellStyle name="40% - Accent4 36 2" xfId="26397"/>
    <cellStyle name="40% - Accent4 36 3" xfId="26398"/>
    <cellStyle name="40% - Accent4 37" xfId="26399"/>
    <cellStyle name="40% - Accent4 37 2" xfId="26400"/>
    <cellStyle name="40% - Accent4 37 3" xfId="26401"/>
    <cellStyle name="40% - Accent4 38" xfId="26402"/>
    <cellStyle name="40% - Accent4 38 2" xfId="26403"/>
    <cellStyle name="40% - Accent4 38 3" xfId="26404"/>
    <cellStyle name="40% - Accent4 39" xfId="26405"/>
    <cellStyle name="40% - Accent4 39 2" xfId="26406"/>
    <cellStyle name="40% - Accent4 39 3" xfId="26407"/>
    <cellStyle name="40% - Accent4 4" xfId="717"/>
    <cellStyle name="40% - Accent4 4 2" xfId="1308"/>
    <cellStyle name="40% - Accent4 4 2 2" xfId="26408"/>
    <cellStyle name="40% - Accent4 4 3" xfId="11810"/>
    <cellStyle name="40% - Accent4 4 3 2" xfId="26409"/>
    <cellStyle name="40% - Accent4 40" xfId="26410"/>
    <cellStyle name="40% - Accent4 40 2" xfId="26411"/>
    <cellStyle name="40% - Accent4 40 3" xfId="26412"/>
    <cellStyle name="40% - Accent4 41" xfId="26413"/>
    <cellStyle name="40% - Accent4 41 2" xfId="26414"/>
    <cellStyle name="40% - Accent4 41 3" xfId="26415"/>
    <cellStyle name="40% - Accent4 42" xfId="26416"/>
    <cellStyle name="40% - Accent4 42 2" xfId="26417"/>
    <cellStyle name="40% - Accent4 42 3" xfId="26418"/>
    <cellStyle name="40% - Accent4 43" xfId="26419"/>
    <cellStyle name="40% - Accent4 43 2" xfId="26420"/>
    <cellStyle name="40% - Accent4 43 3" xfId="26421"/>
    <cellStyle name="40% - Accent4 44" xfId="26422"/>
    <cellStyle name="40% - Accent4 44 2" xfId="26423"/>
    <cellStyle name="40% - Accent4 44 3" xfId="26424"/>
    <cellStyle name="40% - Accent4 45" xfId="26425"/>
    <cellStyle name="40% - Accent4 45 2" xfId="26426"/>
    <cellStyle name="40% - Accent4 45 3" xfId="26427"/>
    <cellStyle name="40% - Accent4 46" xfId="26428"/>
    <cellStyle name="40% - Accent4 46 2" xfId="26429"/>
    <cellStyle name="40% - Accent4 46 3" xfId="26430"/>
    <cellStyle name="40% - Accent4 47" xfId="26431"/>
    <cellStyle name="40% - Accent4 47 2" xfId="26432"/>
    <cellStyle name="40% - Accent4 47 3" xfId="26433"/>
    <cellStyle name="40% - Accent4 48" xfId="26434"/>
    <cellStyle name="40% - Accent4 48 2" xfId="26435"/>
    <cellStyle name="40% - Accent4 48 3" xfId="26436"/>
    <cellStyle name="40% - Accent4 49" xfId="26437"/>
    <cellStyle name="40% - Accent4 49 2" xfId="26438"/>
    <cellStyle name="40% - Accent4 49 3" xfId="26439"/>
    <cellStyle name="40% - Accent4 5" xfId="6846"/>
    <cellStyle name="40% - Accent4 5 2" xfId="26441"/>
    <cellStyle name="40% - Accent4 5 3" xfId="26442"/>
    <cellStyle name="40% - Accent4 5 4" xfId="26440"/>
    <cellStyle name="40% - Accent4 50" xfId="26443"/>
    <cellStyle name="40% - Accent4 50 2" xfId="26444"/>
    <cellStyle name="40% - Accent4 50 3" xfId="26445"/>
    <cellStyle name="40% - Accent4 51" xfId="26446"/>
    <cellStyle name="40% - Accent4 51 2" xfId="26447"/>
    <cellStyle name="40% - Accent4 51 3" xfId="26448"/>
    <cellStyle name="40% - Accent4 52" xfId="26449"/>
    <cellStyle name="40% - Accent4 52 2" xfId="26450"/>
    <cellStyle name="40% - Accent4 52 3" xfId="26451"/>
    <cellStyle name="40% - Accent4 53" xfId="26452"/>
    <cellStyle name="40% - Accent4 53 2" xfId="26453"/>
    <cellStyle name="40% - Accent4 53 3" xfId="26454"/>
    <cellStyle name="40% - Accent4 54" xfId="26455"/>
    <cellStyle name="40% - Accent4 54 2" xfId="26456"/>
    <cellStyle name="40% - Accent4 54 3" xfId="26457"/>
    <cellStyle name="40% - Accent4 55" xfId="26458"/>
    <cellStyle name="40% - Accent4 55 2" xfId="26459"/>
    <cellStyle name="40% - Accent4 55 3" xfId="26460"/>
    <cellStyle name="40% - Accent4 56" xfId="26461"/>
    <cellStyle name="40% - Accent4 56 2" xfId="26462"/>
    <cellStyle name="40% - Accent4 56 3" xfId="26463"/>
    <cellStyle name="40% - Accent4 57" xfId="26464"/>
    <cellStyle name="40% - Accent4 57 2" xfId="26465"/>
    <cellStyle name="40% - Accent4 57 3" xfId="26466"/>
    <cellStyle name="40% - Accent4 58" xfId="26467"/>
    <cellStyle name="40% - Accent4 58 2" xfId="26468"/>
    <cellStyle name="40% - Accent4 58 3" xfId="26469"/>
    <cellStyle name="40% - Accent4 59" xfId="26470"/>
    <cellStyle name="40% - Accent4 59 2" xfId="26471"/>
    <cellStyle name="40% - Accent4 59 3" xfId="26472"/>
    <cellStyle name="40% - Accent4 6" xfId="7510"/>
    <cellStyle name="40% - Accent4 6 2" xfId="26474"/>
    <cellStyle name="40% - Accent4 6 3" xfId="26475"/>
    <cellStyle name="40% - Accent4 6 4" xfId="26473"/>
    <cellStyle name="40% - Accent4 60" xfId="26476"/>
    <cellStyle name="40% - Accent4 60 2" xfId="26477"/>
    <cellStyle name="40% - Accent4 60 3" xfId="26478"/>
    <cellStyle name="40% - Accent4 61" xfId="26479"/>
    <cellStyle name="40% - Accent4 61 2" xfId="26480"/>
    <cellStyle name="40% - Accent4 61 3" xfId="26481"/>
    <cellStyle name="40% - Accent4 62" xfId="26482"/>
    <cellStyle name="40% - Accent4 62 2" xfId="26483"/>
    <cellStyle name="40% - Accent4 62 3" xfId="26484"/>
    <cellStyle name="40% - Accent4 63" xfId="26485"/>
    <cellStyle name="40% - Accent4 63 2" xfId="26486"/>
    <cellStyle name="40% - Accent4 63 3" xfId="26487"/>
    <cellStyle name="40% - Accent4 64" xfId="26488"/>
    <cellStyle name="40% - Accent4 64 2" xfId="26489"/>
    <cellStyle name="40% - Accent4 64 3" xfId="26490"/>
    <cellStyle name="40% - Accent4 65" xfId="26491"/>
    <cellStyle name="40% - Accent4 65 2" xfId="26492"/>
    <cellStyle name="40% - Accent4 65 3" xfId="26493"/>
    <cellStyle name="40% - Accent4 66" xfId="26494"/>
    <cellStyle name="40% - Accent4 66 2" xfId="26495"/>
    <cellStyle name="40% - Accent4 66 3" xfId="26496"/>
    <cellStyle name="40% - Accent4 67" xfId="26497"/>
    <cellStyle name="40% - Accent4 67 2" xfId="26498"/>
    <cellStyle name="40% - Accent4 67 3" xfId="26499"/>
    <cellStyle name="40% - Accent4 68" xfId="26500"/>
    <cellStyle name="40% - Accent4 68 2" xfId="26501"/>
    <cellStyle name="40% - Accent4 68 3" xfId="26502"/>
    <cellStyle name="40% - Accent4 69" xfId="26503"/>
    <cellStyle name="40% - Accent4 69 2" xfId="26504"/>
    <cellStyle name="40% - Accent4 69 3" xfId="26505"/>
    <cellStyle name="40% - Accent4 7" xfId="6793"/>
    <cellStyle name="40% - Accent4 7 2" xfId="26507"/>
    <cellStyle name="40% - Accent4 7 3" xfId="26508"/>
    <cellStyle name="40% - Accent4 7 4" xfId="26506"/>
    <cellStyle name="40% - Accent4 70" xfId="26509"/>
    <cellStyle name="40% - Accent4 70 2" xfId="26510"/>
    <cellStyle name="40% - Accent4 70 3" xfId="26511"/>
    <cellStyle name="40% - Accent4 71" xfId="26512"/>
    <cellStyle name="40% - Accent4 71 2" xfId="26513"/>
    <cellStyle name="40% - Accent4 71 3" xfId="26514"/>
    <cellStyle name="40% - Accent4 72" xfId="26515"/>
    <cellStyle name="40% - Accent4 72 2" xfId="26516"/>
    <cellStyle name="40% - Accent4 72 3" xfId="26517"/>
    <cellStyle name="40% - Accent4 73" xfId="26518"/>
    <cellStyle name="40% - Accent4 73 2" xfId="26519"/>
    <cellStyle name="40% - Accent4 73 3" xfId="26520"/>
    <cellStyle name="40% - Accent4 74" xfId="26521"/>
    <cellStyle name="40% - Accent4 74 2" xfId="26522"/>
    <cellStyle name="40% - Accent4 74 3" xfId="26523"/>
    <cellStyle name="40% - Accent4 75" xfId="26524"/>
    <cellStyle name="40% - Accent4 75 2" xfId="26525"/>
    <cellStyle name="40% - Accent4 75 3" xfId="26526"/>
    <cellStyle name="40% - Accent4 76" xfId="26527"/>
    <cellStyle name="40% - Accent4 76 2" xfId="26528"/>
    <cellStyle name="40% - Accent4 76 3" xfId="26529"/>
    <cellStyle name="40% - Accent4 77" xfId="26530"/>
    <cellStyle name="40% - Accent4 77 2" xfId="26531"/>
    <cellStyle name="40% - Accent4 77 3" xfId="26532"/>
    <cellStyle name="40% - Accent4 78" xfId="26533"/>
    <cellStyle name="40% - Accent4 78 2" xfId="26534"/>
    <cellStyle name="40% - Accent4 78 3" xfId="26535"/>
    <cellStyle name="40% - Accent4 79" xfId="26536"/>
    <cellStyle name="40% - Accent4 79 2" xfId="26537"/>
    <cellStyle name="40% - Accent4 79 3" xfId="26538"/>
    <cellStyle name="40% - Accent4 8" xfId="7070"/>
    <cellStyle name="40% - Accent4 8 2" xfId="26540"/>
    <cellStyle name="40% - Accent4 8 3" xfId="26541"/>
    <cellStyle name="40% - Accent4 8 4" xfId="26539"/>
    <cellStyle name="40% - Accent4 80" xfId="26542"/>
    <cellStyle name="40% - Accent4 80 2" xfId="26543"/>
    <cellStyle name="40% - Accent4 80 3" xfId="26544"/>
    <cellStyle name="40% - Accent4 81" xfId="26545"/>
    <cellStyle name="40% - Accent4 81 2" xfId="26546"/>
    <cellStyle name="40% - Accent4 81 3" xfId="26547"/>
    <cellStyle name="40% - Accent4 82" xfId="26548"/>
    <cellStyle name="40% - Accent4 82 2" xfId="26549"/>
    <cellStyle name="40% - Accent4 82 3" xfId="26550"/>
    <cellStyle name="40% - Accent4 83" xfId="26551"/>
    <cellStyle name="40% - Accent4 83 2" xfId="26552"/>
    <cellStyle name="40% - Accent4 83 3" xfId="26553"/>
    <cellStyle name="40% - Accent4 84" xfId="26554"/>
    <cellStyle name="40% - Accent4 84 2" xfId="26555"/>
    <cellStyle name="40% - Accent4 84 3" xfId="26556"/>
    <cellStyle name="40% - Accent4 85" xfId="26557"/>
    <cellStyle name="40% - Accent4 85 2" xfId="26558"/>
    <cellStyle name="40% - Accent4 85 3" xfId="26559"/>
    <cellStyle name="40% - Accent4 86" xfId="26560"/>
    <cellStyle name="40% - Accent4 86 2" xfId="26561"/>
    <cellStyle name="40% - Accent4 86 3" xfId="26562"/>
    <cellStyle name="40% - Accent4 87" xfId="26563"/>
    <cellStyle name="40% - Accent4 87 2" xfId="26564"/>
    <cellStyle name="40% - Accent4 87 3" xfId="26565"/>
    <cellStyle name="40% - Accent4 88" xfId="26566"/>
    <cellStyle name="40% - Accent4 88 2" xfId="26567"/>
    <cellStyle name="40% - Accent4 88 3" xfId="26568"/>
    <cellStyle name="40% - Accent4 89" xfId="26569"/>
    <cellStyle name="40% - Accent4 89 2" xfId="26570"/>
    <cellStyle name="40% - Accent4 89 3" xfId="26571"/>
    <cellStyle name="40% - Accent4 9" xfId="7128"/>
    <cellStyle name="40% - Accent4 9 2" xfId="26573"/>
    <cellStyle name="40% - Accent4 9 3" xfId="26574"/>
    <cellStyle name="40% - Accent4 9 4" xfId="26572"/>
    <cellStyle name="40% - Accent4 90" xfId="26575"/>
    <cellStyle name="40% - Accent4 90 2" xfId="26576"/>
    <cellStyle name="40% - Accent4 90 3" xfId="26577"/>
    <cellStyle name="40% - Accent4 91" xfId="26578"/>
    <cellStyle name="40% - Accent4 91 2" xfId="26579"/>
    <cellStyle name="40% - Accent4 91 3" xfId="26580"/>
    <cellStyle name="40% - Accent4 92" xfId="26581"/>
    <cellStyle name="40% - Accent4 92 2" xfId="26582"/>
    <cellStyle name="40% - Accent4 92 3" xfId="26583"/>
    <cellStyle name="40% - Accent4 93" xfId="26584"/>
    <cellStyle name="40% - Accent4 93 2" xfId="26585"/>
    <cellStyle name="40% - Accent4 93 3" xfId="26586"/>
    <cellStyle name="40% - Accent4 94" xfId="26587"/>
    <cellStyle name="40% - Accent4 94 2" xfId="26588"/>
    <cellStyle name="40% - Accent4 94 3" xfId="26589"/>
    <cellStyle name="40% - Accent4 95" xfId="26590"/>
    <cellStyle name="40% - Accent4 95 2" xfId="26591"/>
    <cellStyle name="40% - Accent4 95 3" xfId="26592"/>
    <cellStyle name="40% - Accent4 96" xfId="26593"/>
    <cellStyle name="40% - Accent4 96 2" xfId="26594"/>
    <cellStyle name="40% - Accent4 96 3" xfId="26595"/>
    <cellStyle name="40% - Accent4 97" xfId="26596"/>
    <cellStyle name="40% - Accent4 97 2" xfId="26597"/>
    <cellStyle name="40% - Accent4 97 3" xfId="26598"/>
    <cellStyle name="40% - Accent4 98" xfId="26599"/>
    <cellStyle name="40% - Accent4 98 2" xfId="26600"/>
    <cellStyle name="40% - Accent4 98 3" xfId="26601"/>
    <cellStyle name="40% - Accent4 99" xfId="26602"/>
    <cellStyle name="40% - Accent4 99 2" xfId="26603"/>
    <cellStyle name="40% - Accent4 99 3" xfId="26604"/>
    <cellStyle name="40% - Accent5 10" xfId="7345"/>
    <cellStyle name="40% - Accent5 10 2" xfId="26606"/>
    <cellStyle name="40% - Accent5 10 3" xfId="26607"/>
    <cellStyle name="40% - Accent5 10 4" xfId="26605"/>
    <cellStyle name="40% - Accent5 100" xfId="26608"/>
    <cellStyle name="40% - Accent5 100 2" xfId="26609"/>
    <cellStyle name="40% - Accent5 100 3" xfId="26610"/>
    <cellStyle name="40% - Accent5 101" xfId="26611"/>
    <cellStyle name="40% - Accent5 101 2" xfId="26612"/>
    <cellStyle name="40% - Accent5 101 3" xfId="26613"/>
    <cellStyle name="40% - Accent5 102" xfId="26614"/>
    <cellStyle name="40% - Accent5 102 2" xfId="26615"/>
    <cellStyle name="40% - Accent5 102 3" xfId="26616"/>
    <cellStyle name="40% - Accent5 103" xfId="26617"/>
    <cellStyle name="40% - Accent5 103 2" xfId="26618"/>
    <cellStyle name="40% - Accent5 103 3" xfId="26619"/>
    <cellStyle name="40% - Accent5 104" xfId="26620"/>
    <cellStyle name="40% - Accent5 104 2" xfId="26621"/>
    <cellStyle name="40% - Accent5 104 3" xfId="26622"/>
    <cellStyle name="40% - Accent5 105" xfId="26623"/>
    <cellStyle name="40% - Accent5 105 2" xfId="26624"/>
    <cellStyle name="40% - Accent5 105 3" xfId="26625"/>
    <cellStyle name="40% - Accent5 106" xfId="26626"/>
    <cellStyle name="40% - Accent5 106 2" xfId="26627"/>
    <cellStyle name="40% - Accent5 106 3" xfId="26628"/>
    <cellStyle name="40% - Accent5 107" xfId="26629"/>
    <cellStyle name="40% - Accent5 107 2" xfId="26630"/>
    <cellStyle name="40% - Accent5 107 3" xfId="26631"/>
    <cellStyle name="40% - Accent5 108" xfId="26632"/>
    <cellStyle name="40% - Accent5 108 2" xfId="26633"/>
    <cellStyle name="40% - Accent5 108 3" xfId="26634"/>
    <cellStyle name="40% - Accent5 109" xfId="26635"/>
    <cellStyle name="40% - Accent5 109 2" xfId="26636"/>
    <cellStyle name="40% - Accent5 109 3" xfId="26637"/>
    <cellStyle name="40% - Accent5 11" xfId="7015"/>
    <cellStyle name="40% - Accent5 11 2" xfId="26639"/>
    <cellStyle name="40% - Accent5 11 3" xfId="26640"/>
    <cellStyle name="40% - Accent5 11 4" xfId="26638"/>
    <cellStyle name="40% - Accent5 110" xfId="26641"/>
    <cellStyle name="40% - Accent5 110 2" xfId="26642"/>
    <cellStyle name="40% - Accent5 110 3" xfId="26643"/>
    <cellStyle name="40% - Accent5 111" xfId="26644"/>
    <cellStyle name="40% - Accent5 111 2" xfId="26645"/>
    <cellStyle name="40% - Accent5 111 3" xfId="26646"/>
    <cellStyle name="40% - Accent5 112" xfId="26647"/>
    <cellStyle name="40% - Accent5 112 2" xfId="26648"/>
    <cellStyle name="40% - Accent5 112 3" xfId="26649"/>
    <cellStyle name="40% - Accent5 113" xfId="26650"/>
    <cellStyle name="40% - Accent5 113 2" xfId="26651"/>
    <cellStyle name="40% - Accent5 113 3" xfId="26652"/>
    <cellStyle name="40% - Accent5 114" xfId="26653"/>
    <cellStyle name="40% - Accent5 114 2" xfId="26654"/>
    <cellStyle name="40% - Accent5 114 3" xfId="26655"/>
    <cellStyle name="40% - Accent5 115" xfId="26656"/>
    <cellStyle name="40% - Accent5 115 2" xfId="26657"/>
    <cellStyle name="40% - Accent5 115 3" xfId="26658"/>
    <cellStyle name="40% - Accent5 116" xfId="26659"/>
    <cellStyle name="40% - Accent5 116 2" xfId="26660"/>
    <cellStyle name="40% - Accent5 116 3" xfId="26661"/>
    <cellStyle name="40% - Accent5 117" xfId="26662"/>
    <cellStyle name="40% - Accent5 117 2" xfId="26663"/>
    <cellStyle name="40% - Accent5 117 3" xfId="26664"/>
    <cellStyle name="40% - Accent5 118" xfId="26665"/>
    <cellStyle name="40% - Accent5 118 2" xfId="26666"/>
    <cellStyle name="40% - Accent5 118 3" xfId="26667"/>
    <cellStyle name="40% - Accent5 119" xfId="26668"/>
    <cellStyle name="40% - Accent5 119 2" xfId="26669"/>
    <cellStyle name="40% - Accent5 119 3" xfId="26670"/>
    <cellStyle name="40% - Accent5 12" xfId="7399"/>
    <cellStyle name="40% - Accent5 12 2" xfId="26672"/>
    <cellStyle name="40% - Accent5 12 3" xfId="26673"/>
    <cellStyle name="40% - Accent5 12 4" xfId="26671"/>
    <cellStyle name="40% - Accent5 120" xfId="26674"/>
    <cellStyle name="40% - Accent5 120 2" xfId="26675"/>
    <cellStyle name="40% - Accent5 120 3" xfId="26676"/>
    <cellStyle name="40% - Accent5 121" xfId="26677"/>
    <cellStyle name="40% - Accent5 121 2" xfId="26678"/>
    <cellStyle name="40% - Accent5 121 3" xfId="26679"/>
    <cellStyle name="40% - Accent5 122" xfId="26680"/>
    <cellStyle name="40% - Accent5 122 2" xfId="26681"/>
    <cellStyle name="40% - Accent5 122 3" xfId="26682"/>
    <cellStyle name="40% - Accent5 123" xfId="26683"/>
    <cellStyle name="40% - Accent5 123 2" xfId="26684"/>
    <cellStyle name="40% - Accent5 123 3" xfId="26685"/>
    <cellStyle name="40% - Accent5 124" xfId="26686"/>
    <cellStyle name="40% - Accent5 124 2" xfId="26687"/>
    <cellStyle name="40% - Accent5 124 3" xfId="26688"/>
    <cellStyle name="40% - Accent5 125" xfId="26689"/>
    <cellStyle name="40% - Accent5 125 2" xfId="26690"/>
    <cellStyle name="40% - Accent5 125 3" xfId="26691"/>
    <cellStyle name="40% - Accent5 126" xfId="26692"/>
    <cellStyle name="40% - Accent5 126 2" xfId="26693"/>
    <cellStyle name="40% - Accent5 126 3" xfId="26694"/>
    <cellStyle name="40% - Accent5 127" xfId="26695"/>
    <cellStyle name="40% - Accent5 127 2" xfId="26696"/>
    <cellStyle name="40% - Accent5 127 3" xfId="26697"/>
    <cellStyle name="40% - Accent5 128" xfId="26698"/>
    <cellStyle name="40% - Accent5 128 2" xfId="26699"/>
    <cellStyle name="40% - Accent5 128 3" xfId="26700"/>
    <cellStyle name="40% - Accent5 129" xfId="26701"/>
    <cellStyle name="40% - Accent5 129 2" xfId="26702"/>
    <cellStyle name="40% - Accent5 129 3" xfId="26703"/>
    <cellStyle name="40% - Accent5 13" xfId="6980"/>
    <cellStyle name="40% - Accent5 13 2" xfId="26705"/>
    <cellStyle name="40% - Accent5 13 3" xfId="26706"/>
    <cellStyle name="40% - Accent5 13 4" xfId="26704"/>
    <cellStyle name="40% - Accent5 130" xfId="26707"/>
    <cellStyle name="40% - Accent5 130 2" xfId="26708"/>
    <cellStyle name="40% - Accent5 130 3" xfId="26709"/>
    <cellStyle name="40% - Accent5 131" xfId="26710"/>
    <cellStyle name="40% - Accent5 131 2" xfId="26711"/>
    <cellStyle name="40% - Accent5 131 3" xfId="26712"/>
    <cellStyle name="40% - Accent5 132" xfId="26713"/>
    <cellStyle name="40% - Accent5 132 2" xfId="26714"/>
    <cellStyle name="40% - Accent5 132 3" xfId="26715"/>
    <cellStyle name="40% - Accent5 133" xfId="26716"/>
    <cellStyle name="40% - Accent5 133 2" xfId="26717"/>
    <cellStyle name="40% - Accent5 133 3" xfId="26718"/>
    <cellStyle name="40% - Accent5 134" xfId="26719"/>
    <cellStyle name="40% - Accent5 134 2" xfId="26720"/>
    <cellStyle name="40% - Accent5 134 3" xfId="26721"/>
    <cellStyle name="40% - Accent5 135" xfId="26722"/>
    <cellStyle name="40% - Accent5 135 2" xfId="26723"/>
    <cellStyle name="40% - Accent5 135 3" xfId="26724"/>
    <cellStyle name="40% - Accent5 136" xfId="26725"/>
    <cellStyle name="40% - Accent5 136 2" xfId="26726"/>
    <cellStyle name="40% - Accent5 136 3" xfId="26727"/>
    <cellStyle name="40% - Accent5 137" xfId="26728"/>
    <cellStyle name="40% - Accent5 137 2" xfId="26729"/>
    <cellStyle name="40% - Accent5 137 3" xfId="26730"/>
    <cellStyle name="40% - Accent5 138" xfId="26731"/>
    <cellStyle name="40% - Accent5 138 2" xfId="26732"/>
    <cellStyle name="40% - Accent5 138 3" xfId="26733"/>
    <cellStyle name="40% - Accent5 139" xfId="26734"/>
    <cellStyle name="40% - Accent5 139 2" xfId="26735"/>
    <cellStyle name="40% - Accent5 139 3" xfId="26736"/>
    <cellStyle name="40% - Accent5 14" xfId="26737"/>
    <cellStyle name="40% - Accent5 14 2" xfId="26738"/>
    <cellStyle name="40% - Accent5 14 3" xfId="26739"/>
    <cellStyle name="40% - Accent5 140" xfId="26740"/>
    <cellStyle name="40% - Accent5 140 2" xfId="26741"/>
    <cellStyle name="40% - Accent5 140 3" xfId="26742"/>
    <cellStyle name="40% - Accent5 141" xfId="26743"/>
    <cellStyle name="40% - Accent5 141 2" xfId="26744"/>
    <cellStyle name="40% - Accent5 141 3" xfId="26745"/>
    <cellStyle name="40% - Accent5 142" xfId="26746"/>
    <cellStyle name="40% - Accent5 142 2" xfId="26747"/>
    <cellStyle name="40% - Accent5 142 3" xfId="26748"/>
    <cellStyle name="40% - Accent5 143" xfId="26749"/>
    <cellStyle name="40% - Accent5 143 2" xfId="26750"/>
    <cellStyle name="40% - Accent5 143 3" xfId="26751"/>
    <cellStyle name="40% - Accent5 144" xfId="26752"/>
    <cellStyle name="40% - Accent5 144 2" xfId="26753"/>
    <cellStyle name="40% - Accent5 144 3" xfId="26754"/>
    <cellStyle name="40% - Accent5 145" xfId="26755"/>
    <cellStyle name="40% - Accent5 145 2" xfId="26756"/>
    <cellStyle name="40% - Accent5 145 3" xfId="26757"/>
    <cellStyle name="40% - Accent5 146" xfId="26758"/>
    <cellStyle name="40% - Accent5 146 2" xfId="26759"/>
    <cellStyle name="40% - Accent5 146 3" xfId="26760"/>
    <cellStyle name="40% - Accent5 147" xfId="26761"/>
    <cellStyle name="40% - Accent5 147 2" xfId="26762"/>
    <cellStyle name="40% - Accent5 147 3" xfId="26763"/>
    <cellStyle name="40% - Accent5 148" xfId="26764"/>
    <cellStyle name="40% - Accent5 148 2" xfId="26765"/>
    <cellStyle name="40% - Accent5 148 3" xfId="26766"/>
    <cellStyle name="40% - Accent5 149" xfId="26767"/>
    <cellStyle name="40% - Accent5 149 2" xfId="26768"/>
    <cellStyle name="40% - Accent5 149 3" xfId="26769"/>
    <cellStyle name="40% - Accent5 15" xfId="26770"/>
    <cellStyle name="40% - Accent5 15 2" xfId="26771"/>
    <cellStyle name="40% - Accent5 15 3" xfId="26772"/>
    <cellStyle name="40% - Accent5 150" xfId="26773"/>
    <cellStyle name="40% - Accent5 150 2" xfId="26774"/>
    <cellStyle name="40% - Accent5 150 3" xfId="26775"/>
    <cellStyle name="40% - Accent5 151" xfId="26776"/>
    <cellStyle name="40% - Accent5 151 2" xfId="26777"/>
    <cellStyle name="40% - Accent5 151 3" xfId="26778"/>
    <cellStyle name="40% - Accent5 152" xfId="26779"/>
    <cellStyle name="40% - Accent5 152 2" xfId="26780"/>
    <cellStyle name="40% - Accent5 152 3" xfId="26781"/>
    <cellStyle name="40% - Accent5 153" xfId="26782"/>
    <cellStyle name="40% - Accent5 153 2" xfId="26783"/>
    <cellStyle name="40% - Accent5 153 3" xfId="26784"/>
    <cellStyle name="40% - Accent5 154" xfId="26785"/>
    <cellStyle name="40% - Accent5 154 2" xfId="26786"/>
    <cellStyle name="40% - Accent5 154 3" xfId="26787"/>
    <cellStyle name="40% - Accent5 155" xfId="26788"/>
    <cellStyle name="40% - Accent5 155 2" xfId="26789"/>
    <cellStyle name="40% - Accent5 155 3" xfId="26790"/>
    <cellStyle name="40% - Accent5 156" xfId="26791"/>
    <cellStyle name="40% - Accent5 156 2" xfId="26792"/>
    <cellStyle name="40% - Accent5 156 3" xfId="26793"/>
    <cellStyle name="40% - Accent5 157" xfId="26794"/>
    <cellStyle name="40% - Accent5 157 2" xfId="26795"/>
    <cellStyle name="40% - Accent5 157 3" xfId="26796"/>
    <cellStyle name="40% - Accent5 158" xfId="26797"/>
    <cellStyle name="40% - Accent5 158 2" xfId="26798"/>
    <cellStyle name="40% - Accent5 158 3" xfId="26799"/>
    <cellStyle name="40% - Accent5 159" xfId="26800"/>
    <cellStyle name="40% - Accent5 159 2" xfId="26801"/>
    <cellStyle name="40% - Accent5 159 3" xfId="26802"/>
    <cellStyle name="40% - Accent5 16" xfId="26803"/>
    <cellStyle name="40% - Accent5 16 2" xfId="26804"/>
    <cellStyle name="40% - Accent5 16 3" xfId="26805"/>
    <cellStyle name="40% - Accent5 160" xfId="26806"/>
    <cellStyle name="40% - Accent5 160 2" xfId="26807"/>
    <cellStyle name="40% - Accent5 160 3" xfId="26808"/>
    <cellStyle name="40% - Accent5 161" xfId="26809"/>
    <cellStyle name="40% - Accent5 161 2" xfId="26810"/>
    <cellStyle name="40% - Accent5 161 3" xfId="26811"/>
    <cellStyle name="40% - Accent5 162" xfId="26812"/>
    <cellStyle name="40% - Accent5 162 2" xfId="26813"/>
    <cellStyle name="40% - Accent5 162 3" xfId="26814"/>
    <cellStyle name="40% - Accent5 163" xfId="26815"/>
    <cellStyle name="40% - Accent5 163 2" xfId="26816"/>
    <cellStyle name="40% - Accent5 163 3" xfId="26817"/>
    <cellStyle name="40% - Accent5 164" xfId="26818"/>
    <cellStyle name="40% - Accent5 164 2" xfId="26819"/>
    <cellStyle name="40% - Accent5 164 3" xfId="26820"/>
    <cellStyle name="40% - Accent5 165" xfId="26821"/>
    <cellStyle name="40% - Accent5 165 2" xfId="26822"/>
    <cellStyle name="40% - Accent5 165 3" xfId="26823"/>
    <cellStyle name="40% - Accent5 166" xfId="26824"/>
    <cellStyle name="40% - Accent5 166 2" xfId="26825"/>
    <cellStyle name="40% - Accent5 166 3" xfId="26826"/>
    <cellStyle name="40% - Accent5 167" xfId="26827"/>
    <cellStyle name="40% - Accent5 167 2" xfId="26828"/>
    <cellStyle name="40% - Accent5 167 3" xfId="26829"/>
    <cellStyle name="40% - Accent5 168" xfId="26830"/>
    <cellStyle name="40% - Accent5 168 2" xfId="26831"/>
    <cellStyle name="40% - Accent5 168 3" xfId="26832"/>
    <cellStyle name="40% - Accent5 169" xfId="26833"/>
    <cellStyle name="40% - Accent5 169 2" xfId="26834"/>
    <cellStyle name="40% - Accent5 169 3" xfId="26835"/>
    <cellStyle name="40% - Accent5 17" xfId="26836"/>
    <cellStyle name="40% - Accent5 17 2" xfId="26837"/>
    <cellStyle name="40% - Accent5 17 3" xfId="26838"/>
    <cellStyle name="40% - Accent5 170" xfId="26839"/>
    <cellStyle name="40% - Accent5 170 2" xfId="26840"/>
    <cellStyle name="40% - Accent5 170 3" xfId="26841"/>
    <cellStyle name="40% - Accent5 171" xfId="26842"/>
    <cellStyle name="40% - Accent5 171 2" xfId="26843"/>
    <cellStyle name="40% - Accent5 171 3" xfId="26844"/>
    <cellStyle name="40% - Accent5 172" xfId="26845"/>
    <cellStyle name="40% - Accent5 172 2" xfId="26846"/>
    <cellStyle name="40% - Accent5 172 3" xfId="26847"/>
    <cellStyle name="40% - Accent5 173" xfId="26848"/>
    <cellStyle name="40% - Accent5 173 2" xfId="26849"/>
    <cellStyle name="40% - Accent5 173 3" xfId="26850"/>
    <cellStyle name="40% - Accent5 174" xfId="26851"/>
    <cellStyle name="40% - Accent5 174 2" xfId="26852"/>
    <cellStyle name="40% - Accent5 174 3" xfId="26853"/>
    <cellStyle name="40% - Accent5 175" xfId="26854"/>
    <cellStyle name="40% - Accent5 175 2" xfId="26855"/>
    <cellStyle name="40% - Accent5 175 3" xfId="26856"/>
    <cellStyle name="40% - Accent5 176" xfId="26857"/>
    <cellStyle name="40% - Accent5 176 2" xfId="26858"/>
    <cellStyle name="40% - Accent5 176 3" xfId="26859"/>
    <cellStyle name="40% - Accent5 177" xfId="26860"/>
    <cellStyle name="40% - Accent5 177 2" xfId="26861"/>
    <cellStyle name="40% - Accent5 177 3" xfId="26862"/>
    <cellStyle name="40% - Accent5 178" xfId="26863"/>
    <cellStyle name="40% - Accent5 178 2" xfId="26864"/>
    <cellStyle name="40% - Accent5 178 3" xfId="26865"/>
    <cellStyle name="40% - Accent5 179" xfId="26866"/>
    <cellStyle name="40% - Accent5 179 2" xfId="26867"/>
    <cellStyle name="40% - Accent5 179 3" xfId="26868"/>
    <cellStyle name="40% - Accent5 18" xfId="26869"/>
    <cellStyle name="40% - Accent5 18 2" xfId="26870"/>
    <cellStyle name="40% - Accent5 18 3" xfId="26871"/>
    <cellStyle name="40% - Accent5 180" xfId="26872"/>
    <cellStyle name="40% - Accent5 180 2" xfId="26873"/>
    <cellStyle name="40% - Accent5 180 3" xfId="26874"/>
    <cellStyle name="40% - Accent5 181" xfId="26875"/>
    <cellStyle name="40% - Accent5 181 2" xfId="26876"/>
    <cellStyle name="40% - Accent5 181 3" xfId="26877"/>
    <cellStyle name="40% - Accent5 182" xfId="26878"/>
    <cellStyle name="40% - Accent5 182 2" xfId="26879"/>
    <cellStyle name="40% - Accent5 182 3" xfId="26880"/>
    <cellStyle name="40% - Accent5 183" xfId="26881"/>
    <cellStyle name="40% - Accent5 183 2" xfId="26882"/>
    <cellStyle name="40% - Accent5 183 3" xfId="26883"/>
    <cellStyle name="40% - Accent5 184" xfId="26884"/>
    <cellStyle name="40% - Accent5 184 2" xfId="26885"/>
    <cellStyle name="40% - Accent5 184 3" xfId="26886"/>
    <cellStyle name="40% - Accent5 185" xfId="26887"/>
    <cellStyle name="40% - Accent5 185 2" xfId="26888"/>
    <cellStyle name="40% - Accent5 185 3" xfId="26889"/>
    <cellStyle name="40% - Accent5 186" xfId="26890"/>
    <cellStyle name="40% - Accent5 186 2" xfId="26891"/>
    <cellStyle name="40% - Accent5 186 3" xfId="26892"/>
    <cellStyle name="40% - Accent5 187" xfId="26893"/>
    <cellStyle name="40% - Accent5 187 2" xfId="26894"/>
    <cellStyle name="40% - Accent5 187 3" xfId="26895"/>
    <cellStyle name="40% - Accent5 188" xfId="26896"/>
    <cellStyle name="40% - Accent5 188 2" xfId="26897"/>
    <cellStyle name="40% - Accent5 188 3" xfId="26898"/>
    <cellStyle name="40% - Accent5 189" xfId="26899"/>
    <cellStyle name="40% - Accent5 189 2" xfId="26900"/>
    <cellStyle name="40% - Accent5 189 3" xfId="26901"/>
    <cellStyle name="40% - Accent5 19" xfId="26902"/>
    <cellStyle name="40% - Accent5 19 2" xfId="26903"/>
    <cellStyle name="40% - Accent5 19 3" xfId="26904"/>
    <cellStyle name="40% - Accent5 190" xfId="26905"/>
    <cellStyle name="40% - Accent5 190 2" xfId="26906"/>
    <cellStyle name="40% - Accent5 190 3" xfId="26907"/>
    <cellStyle name="40% - Accent5 191" xfId="26908"/>
    <cellStyle name="40% - Accent5 191 2" xfId="26909"/>
    <cellStyle name="40% - Accent5 191 3" xfId="26910"/>
    <cellStyle name="40% - Accent5 192" xfId="26911"/>
    <cellStyle name="40% - Accent5 192 2" xfId="26912"/>
    <cellStyle name="40% - Accent5 192 3" xfId="26913"/>
    <cellStyle name="40% - Accent5 193" xfId="26914"/>
    <cellStyle name="40% - Accent5 193 2" xfId="26915"/>
    <cellStyle name="40% - Accent5 194" xfId="26916"/>
    <cellStyle name="40% - Accent5 194 2" xfId="26917"/>
    <cellStyle name="40% - Accent5 195" xfId="26918"/>
    <cellStyle name="40% - Accent5 195 2" xfId="26919"/>
    <cellStyle name="40% - Accent5 196" xfId="26920"/>
    <cellStyle name="40% - Accent5 196 2" xfId="26921"/>
    <cellStyle name="40% - Accent5 197" xfId="26922"/>
    <cellStyle name="40% - Accent5 197 2" xfId="26923"/>
    <cellStyle name="40% - Accent5 198" xfId="26924"/>
    <cellStyle name="40% - Accent5 198 2" xfId="26925"/>
    <cellStyle name="40% - Accent5 199" xfId="26926"/>
    <cellStyle name="40% - Accent5 199 2" xfId="26927"/>
    <cellStyle name="40% - Accent5 2" xfId="175"/>
    <cellStyle name="40% - Accent5 2 10" xfId="3330"/>
    <cellStyle name="40% - Accent5 2 11" xfId="3838"/>
    <cellStyle name="40% - Accent5 2 12" xfId="4823"/>
    <cellStyle name="40% - Accent5 2 13" xfId="1312"/>
    <cellStyle name="40% - Accent5 2 14" xfId="6889"/>
    <cellStyle name="40% - Accent5 2 15" xfId="7634"/>
    <cellStyle name="40% - Accent5 2 16" xfId="7605"/>
    <cellStyle name="40% - Accent5 2 17" xfId="7526"/>
    <cellStyle name="40% - Accent5 2 18" xfId="7325"/>
    <cellStyle name="40% - Accent5 2 19" xfId="6976"/>
    <cellStyle name="40% - Accent5 2 2" xfId="752"/>
    <cellStyle name="40% - Accent5 2 2 10" xfId="26928"/>
    <cellStyle name="40% - Accent5 2 2 2" xfId="2103"/>
    <cellStyle name="40% - Accent5 2 2 2 2" xfId="3054"/>
    <cellStyle name="40% - Accent5 2 2 2 2 2" xfId="4944"/>
    <cellStyle name="40% - Accent5 2 2 2 2 3" xfId="5743"/>
    <cellStyle name="40% - Accent5 2 2 2 2 4" xfId="6373"/>
    <cellStyle name="40% - Accent5 2 2 2 3" xfId="4192"/>
    <cellStyle name="40% - Accent5 2 2 2 4" xfId="4401"/>
    <cellStyle name="40% - Accent5 2 2 2 5" xfId="5295"/>
    <cellStyle name="40% - Accent5 2 2 3" xfId="2048"/>
    <cellStyle name="40% - Accent5 2 2 3 2" xfId="3016"/>
    <cellStyle name="40% - Accent5 2 2 3 2 2" xfId="4906"/>
    <cellStyle name="40% - Accent5 2 2 3 2 3" xfId="5705"/>
    <cellStyle name="40% - Accent5 2 2 3 2 4" xfId="6335"/>
    <cellStyle name="40% - Accent5 2 2 3 3" xfId="4145"/>
    <cellStyle name="40% - Accent5 2 2 3 4" xfId="4592"/>
    <cellStyle name="40% - Accent5 2 2 3 5" xfId="5444"/>
    <cellStyle name="40% - Accent5 2 2 4" xfId="2726"/>
    <cellStyle name="40% - Accent5 2 2 4 2" xfId="4672"/>
    <cellStyle name="40% - Accent5 2 2 4 3" xfId="5514"/>
    <cellStyle name="40% - Accent5 2 2 4 4" xfId="6197"/>
    <cellStyle name="40% - Accent5 2 2 5" xfId="3520"/>
    <cellStyle name="40% - Accent5 2 2 6" xfId="3478"/>
    <cellStyle name="40% - Accent5 2 2 7" xfId="3770"/>
    <cellStyle name="40% - Accent5 2 2 8" xfId="1135"/>
    <cellStyle name="40% - Accent5 2 2 9" xfId="11864"/>
    <cellStyle name="40% - Accent5 2 20" xfId="6696"/>
    <cellStyle name="40% - Accent5 2 21" xfId="7049"/>
    <cellStyle name="40% - Accent5 2 22" xfId="7531"/>
    <cellStyle name="40% - Accent5 2 23" xfId="9953"/>
    <cellStyle name="40% - Accent5 2 3" xfId="1024"/>
    <cellStyle name="40% - Accent5 2 3 2" xfId="2116"/>
    <cellStyle name="40% - Accent5 2 3 2 2" xfId="3068"/>
    <cellStyle name="40% - Accent5 2 3 2 2 2" xfId="4958"/>
    <cellStyle name="40% - Accent5 2 3 2 2 3" xfId="5757"/>
    <cellStyle name="40% - Accent5 2 3 2 2 4" xfId="6387"/>
    <cellStyle name="40% - Accent5 2 3 2 3" xfId="4206"/>
    <cellStyle name="40% - Accent5 2 3 2 4" xfId="4368"/>
    <cellStyle name="40% - Accent5 2 3 2 5" xfId="5266"/>
    <cellStyle name="40% - Accent5 2 3 3" xfId="2183"/>
    <cellStyle name="40% - Accent5 2 3 3 2" xfId="3128"/>
    <cellStyle name="40% - Accent5 2 3 3 2 2" xfId="5018"/>
    <cellStyle name="40% - Accent5 2 3 3 2 3" xfId="5817"/>
    <cellStyle name="40% - Accent5 2 3 3 2 4" xfId="6447"/>
    <cellStyle name="40% - Accent5 2 3 3 3" xfId="4270"/>
    <cellStyle name="40% - Accent5 2 3 3 4" xfId="3329"/>
    <cellStyle name="40% - Accent5 2 3 3 5" xfId="3844"/>
    <cellStyle name="40% - Accent5 2 3 4" xfId="2736"/>
    <cellStyle name="40% - Accent5 2 3 4 2" xfId="4683"/>
    <cellStyle name="40% - Accent5 2 3 4 3" xfId="5525"/>
    <cellStyle name="40% - Accent5 2 3 4 4" xfId="6208"/>
    <cellStyle name="40% - Accent5 2 3 5" xfId="3539"/>
    <cellStyle name="40% - Accent5 2 3 6" xfId="3464"/>
    <cellStyle name="40% - Accent5 2 3 7" xfId="4561"/>
    <cellStyle name="40% - Accent5 2 3 8" xfId="26929"/>
    <cellStyle name="40% - Accent5 2 4" xfId="1747"/>
    <cellStyle name="40% - Accent5 2 4 2" xfId="2212"/>
    <cellStyle name="40% - Accent5 2 4 2 2" xfId="3156"/>
    <cellStyle name="40% - Accent5 2 4 2 2 2" xfId="5046"/>
    <cellStyle name="40% - Accent5 2 4 2 2 3" xfId="5845"/>
    <cellStyle name="40% - Accent5 2 4 2 2 4" xfId="6475"/>
    <cellStyle name="40% - Accent5 2 4 2 3" xfId="4298"/>
    <cellStyle name="40% - Accent5 2 4 2 4" xfId="5208"/>
    <cellStyle name="40% - Accent5 2 4 2 5" xfId="6007"/>
    <cellStyle name="40% - Accent5 2 4 3" xfId="2451"/>
    <cellStyle name="40% - Accent5 2 4 3 2" xfId="3243"/>
    <cellStyle name="40% - Accent5 2 4 3 2 2" xfId="5133"/>
    <cellStyle name="40% - Accent5 2 4 3 2 3" xfId="5932"/>
    <cellStyle name="40% - Accent5 2 4 3 2 4" xfId="6562"/>
    <cellStyle name="40% - Accent5 2 4 3 3" xfId="4474"/>
    <cellStyle name="40% - Accent5 2 4 3 4" xfId="5352"/>
    <cellStyle name="40% - Accent5 2 4 3 5" xfId="6094"/>
    <cellStyle name="40% - Accent5 2 4 4" xfId="2778"/>
    <cellStyle name="40% - Accent5 2 4 4 2" xfId="4725"/>
    <cellStyle name="40% - Accent5 2 4 4 3" xfId="5567"/>
    <cellStyle name="40% - Accent5 2 4 4 4" xfId="6250"/>
    <cellStyle name="40% - Accent5 2 4 5" xfId="3870"/>
    <cellStyle name="40% - Accent5 2 4 6" xfId="3566"/>
    <cellStyle name="40% - Accent5 2 4 7" xfId="3437"/>
    <cellStyle name="40% - Accent5 2 5" xfId="1856"/>
    <cellStyle name="40% - Accent5 2 5 2" xfId="2283"/>
    <cellStyle name="40% - Accent5 2 5 2 2" xfId="3185"/>
    <cellStyle name="40% - Accent5 2 5 2 2 2" xfId="5075"/>
    <cellStyle name="40% - Accent5 2 5 2 2 3" xfId="5874"/>
    <cellStyle name="40% - Accent5 2 5 2 2 4" xfId="6504"/>
    <cellStyle name="40% - Accent5 2 5 2 3" xfId="4355"/>
    <cellStyle name="40% - Accent5 2 5 2 4" xfId="5254"/>
    <cellStyle name="40% - Accent5 2 5 2 5" xfId="6036"/>
    <cellStyle name="40% - Accent5 2 5 3" xfId="2519"/>
    <cellStyle name="40% - Accent5 2 5 3 2" xfId="3269"/>
    <cellStyle name="40% - Accent5 2 5 3 2 2" xfId="5159"/>
    <cellStyle name="40% - Accent5 2 5 3 2 3" xfId="5958"/>
    <cellStyle name="40% - Accent5 2 5 3 2 4" xfId="6588"/>
    <cellStyle name="40% - Accent5 2 5 3 3" xfId="4521"/>
    <cellStyle name="40% - Accent5 2 5 3 4" xfId="5391"/>
    <cellStyle name="40% - Accent5 2 5 3 5" xfId="6120"/>
    <cellStyle name="40% - Accent5 2 5 4" xfId="2846"/>
    <cellStyle name="40% - Accent5 2 5 4 2" xfId="4777"/>
    <cellStyle name="40% - Accent5 2 5 4 3" xfId="5609"/>
    <cellStyle name="40% - Accent5 2 5 4 4" xfId="6276"/>
    <cellStyle name="40% - Accent5 2 5 5" xfId="3964"/>
    <cellStyle name="40% - Accent5 2 5 6" xfId="3624"/>
    <cellStyle name="40% - Accent5 2 5 7" xfId="4871"/>
    <cellStyle name="40% - Accent5 2 6" xfId="1857"/>
    <cellStyle name="40% - Accent5 2 6 2" xfId="2284"/>
    <cellStyle name="40% - Accent5 2 6 2 2" xfId="3186"/>
    <cellStyle name="40% - Accent5 2 6 2 2 2" xfId="5076"/>
    <cellStyle name="40% - Accent5 2 6 2 2 3" xfId="5875"/>
    <cellStyle name="40% - Accent5 2 6 2 2 4" xfId="6505"/>
    <cellStyle name="40% - Accent5 2 6 2 3" xfId="4356"/>
    <cellStyle name="40% - Accent5 2 6 2 4" xfId="5255"/>
    <cellStyle name="40% - Accent5 2 6 2 5" xfId="6037"/>
    <cellStyle name="40% - Accent5 2 6 3" xfId="2520"/>
    <cellStyle name="40% - Accent5 2 6 3 2" xfId="3270"/>
    <cellStyle name="40% - Accent5 2 6 3 2 2" xfId="5160"/>
    <cellStyle name="40% - Accent5 2 6 3 2 3" xfId="5959"/>
    <cellStyle name="40% - Accent5 2 6 3 2 4" xfId="6589"/>
    <cellStyle name="40% - Accent5 2 6 3 3" xfId="4522"/>
    <cellStyle name="40% - Accent5 2 6 3 4" xfId="5392"/>
    <cellStyle name="40% - Accent5 2 6 3 5" xfId="6121"/>
    <cellStyle name="40% - Accent5 2 6 4" xfId="2847"/>
    <cellStyle name="40% - Accent5 2 6 4 2" xfId="4778"/>
    <cellStyle name="40% - Accent5 2 6 4 3" xfId="5610"/>
    <cellStyle name="40% - Accent5 2 6 4 4" xfId="6277"/>
    <cellStyle name="40% - Accent5 2 6 5" xfId="3965"/>
    <cellStyle name="40% - Accent5 2 6 6" xfId="3617"/>
    <cellStyle name="40% - Accent5 2 6 7" xfId="3418"/>
    <cellStyle name="40% - Accent5 2 7" xfId="2030"/>
    <cellStyle name="40% - Accent5 2 7 2" xfId="3009"/>
    <cellStyle name="40% - Accent5 2 7 2 2" xfId="4899"/>
    <cellStyle name="40% - Accent5 2 7 2 3" xfId="5698"/>
    <cellStyle name="40% - Accent5 2 7 2 4" xfId="6328"/>
    <cellStyle name="40% - Accent5 2 7 3" xfId="4134"/>
    <cellStyle name="40% - Accent5 2 7 4" xfId="3729"/>
    <cellStyle name="40% - Accent5 2 7 5" xfId="3413"/>
    <cellStyle name="40% - Accent5 2 8" xfId="2138"/>
    <cellStyle name="40% - Accent5 2 8 2" xfId="3090"/>
    <cellStyle name="40% - Accent5 2 8 2 2" xfId="4980"/>
    <cellStyle name="40% - Accent5 2 8 2 3" xfId="5779"/>
    <cellStyle name="40% - Accent5 2 8 2 4" xfId="6409"/>
    <cellStyle name="40% - Accent5 2 8 3" xfId="4228"/>
    <cellStyle name="40% - Accent5 2 8 4" xfId="3374"/>
    <cellStyle name="40% - Accent5 2 8 5" xfId="3599"/>
    <cellStyle name="40% - Accent5 2 9" xfId="2682"/>
    <cellStyle name="40% - Accent5 2 9 2" xfId="4638"/>
    <cellStyle name="40% - Accent5 2 9 3" xfId="5481"/>
    <cellStyle name="40% - Accent5 2 9 4" xfId="6171"/>
    <cellStyle name="40% - Accent5 20" xfId="26930"/>
    <cellStyle name="40% - Accent5 20 2" xfId="26931"/>
    <cellStyle name="40% - Accent5 20 3" xfId="26932"/>
    <cellStyle name="40% - Accent5 200" xfId="26933"/>
    <cellStyle name="40% - Accent5 200 2" xfId="26934"/>
    <cellStyle name="40% - Accent5 201" xfId="26935"/>
    <cellStyle name="40% - Accent5 201 2" xfId="26936"/>
    <cellStyle name="40% - Accent5 202" xfId="26937"/>
    <cellStyle name="40% - Accent5 202 2" xfId="26938"/>
    <cellStyle name="40% - Accent5 203" xfId="26939"/>
    <cellStyle name="40% - Accent5 203 2" xfId="26940"/>
    <cellStyle name="40% - Accent5 204" xfId="26941"/>
    <cellStyle name="40% - Accent5 204 2" xfId="26942"/>
    <cellStyle name="40% - Accent5 205" xfId="26943"/>
    <cellStyle name="40% - Accent5 205 2" xfId="26944"/>
    <cellStyle name="40% - Accent5 206" xfId="26945"/>
    <cellStyle name="40% - Accent5 206 2" xfId="26946"/>
    <cellStyle name="40% - Accent5 207" xfId="26947"/>
    <cellStyle name="40% - Accent5 207 2" xfId="26948"/>
    <cellStyle name="40% - Accent5 208" xfId="26949"/>
    <cellStyle name="40% - Accent5 208 2" xfId="26950"/>
    <cellStyle name="40% - Accent5 209" xfId="26951"/>
    <cellStyle name="40% - Accent5 209 2" xfId="26952"/>
    <cellStyle name="40% - Accent5 21" xfId="26953"/>
    <cellStyle name="40% - Accent5 21 2" xfId="26954"/>
    <cellStyle name="40% - Accent5 21 3" xfId="26955"/>
    <cellStyle name="40% - Accent5 210" xfId="26956"/>
    <cellStyle name="40% - Accent5 210 2" xfId="26957"/>
    <cellStyle name="40% - Accent5 211" xfId="26958"/>
    <cellStyle name="40% - Accent5 211 2" xfId="26959"/>
    <cellStyle name="40% - Accent5 212" xfId="26960"/>
    <cellStyle name="40% - Accent5 212 2" xfId="26961"/>
    <cellStyle name="40% - Accent5 213" xfId="26962"/>
    <cellStyle name="40% - Accent5 213 2" xfId="26963"/>
    <cellStyle name="40% - Accent5 214" xfId="26964"/>
    <cellStyle name="40% - Accent5 214 2" xfId="26965"/>
    <cellStyle name="40% - Accent5 215" xfId="26966"/>
    <cellStyle name="40% - Accent5 215 2" xfId="26967"/>
    <cellStyle name="40% - Accent5 216" xfId="26968"/>
    <cellStyle name="40% - Accent5 216 2" xfId="26969"/>
    <cellStyle name="40% - Accent5 217" xfId="26970"/>
    <cellStyle name="40% - Accent5 217 2" xfId="26971"/>
    <cellStyle name="40% - Accent5 218" xfId="26972"/>
    <cellStyle name="40% - Accent5 218 2" xfId="26973"/>
    <cellStyle name="40% - Accent5 219" xfId="26974"/>
    <cellStyle name="40% - Accent5 219 2" xfId="26975"/>
    <cellStyle name="40% - Accent5 22" xfId="26976"/>
    <cellStyle name="40% - Accent5 22 2" xfId="26977"/>
    <cellStyle name="40% - Accent5 22 3" xfId="26978"/>
    <cellStyle name="40% - Accent5 220" xfId="26979"/>
    <cellStyle name="40% - Accent5 220 2" xfId="26980"/>
    <cellStyle name="40% - Accent5 221" xfId="26981"/>
    <cellStyle name="40% - Accent5 221 2" xfId="26982"/>
    <cellStyle name="40% - Accent5 222" xfId="26983"/>
    <cellStyle name="40% - Accent5 222 2" xfId="26984"/>
    <cellStyle name="40% - Accent5 223" xfId="26985"/>
    <cellStyle name="40% - Accent5 223 2" xfId="26986"/>
    <cellStyle name="40% - Accent5 224" xfId="26987"/>
    <cellStyle name="40% - Accent5 224 2" xfId="26988"/>
    <cellStyle name="40% - Accent5 225" xfId="26989"/>
    <cellStyle name="40% - Accent5 225 2" xfId="26990"/>
    <cellStyle name="40% - Accent5 226" xfId="26991"/>
    <cellStyle name="40% - Accent5 226 2" xfId="26992"/>
    <cellStyle name="40% - Accent5 227" xfId="26993"/>
    <cellStyle name="40% - Accent5 227 2" xfId="26994"/>
    <cellStyle name="40% - Accent5 228" xfId="26995"/>
    <cellStyle name="40% - Accent5 228 2" xfId="26996"/>
    <cellStyle name="40% - Accent5 229" xfId="26997"/>
    <cellStyle name="40% - Accent5 229 2" xfId="26998"/>
    <cellStyle name="40% - Accent5 23" xfId="26999"/>
    <cellStyle name="40% - Accent5 23 2" xfId="27000"/>
    <cellStyle name="40% - Accent5 23 3" xfId="27001"/>
    <cellStyle name="40% - Accent5 230" xfId="27002"/>
    <cellStyle name="40% - Accent5 230 2" xfId="27003"/>
    <cellStyle name="40% - Accent5 231" xfId="27004"/>
    <cellStyle name="40% - Accent5 231 2" xfId="27005"/>
    <cellStyle name="40% - Accent5 232" xfId="27006"/>
    <cellStyle name="40% - Accent5 232 2" xfId="27007"/>
    <cellStyle name="40% - Accent5 233" xfId="27008"/>
    <cellStyle name="40% - Accent5 233 2" xfId="27009"/>
    <cellStyle name="40% - Accent5 234" xfId="27010"/>
    <cellStyle name="40% - Accent5 234 2" xfId="27011"/>
    <cellStyle name="40% - Accent5 235" xfId="27012"/>
    <cellStyle name="40% - Accent5 235 2" xfId="27013"/>
    <cellStyle name="40% - Accent5 236" xfId="27014"/>
    <cellStyle name="40% - Accent5 236 2" xfId="27015"/>
    <cellStyle name="40% - Accent5 237" xfId="27016"/>
    <cellStyle name="40% - Accent5 237 2" xfId="27017"/>
    <cellStyle name="40% - Accent5 238" xfId="27018"/>
    <cellStyle name="40% - Accent5 238 2" xfId="27019"/>
    <cellStyle name="40% - Accent5 239" xfId="27020"/>
    <cellStyle name="40% - Accent5 239 2" xfId="27021"/>
    <cellStyle name="40% - Accent5 24" xfId="27022"/>
    <cellStyle name="40% - Accent5 24 2" xfId="27023"/>
    <cellStyle name="40% - Accent5 24 3" xfId="27024"/>
    <cellStyle name="40% - Accent5 240" xfId="27025"/>
    <cellStyle name="40% - Accent5 240 2" xfId="27026"/>
    <cellStyle name="40% - Accent5 241" xfId="27027"/>
    <cellStyle name="40% - Accent5 241 2" xfId="27028"/>
    <cellStyle name="40% - Accent5 242" xfId="27029"/>
    <cellStyle name="40% - Accent5 242 2" xfId="27030"/>
    <cellStyle name="40% - Accent5 243" xfId="27031"/>
    <cellStyle name="40% - Accent5 243 2" xfId="27032"/>
    <cellStyle name="40% - Accent5 244" xfId="27033"/>
    <cellStyle name="40% - Accent5 244 2" xfId="27034"/>
    <cellStyle name="40% - Accent5 245" xfId="27035"/>
    <cellStyle name="40% - Accent5 245 2" xfId="27036"/>
    <cellStyle name="40% - Accent5 246" xfId="27037"/>
    <cellStyle name="40% - Accent5 246 2" xfId="27038"/>
    <cellStyle name="40% - Accent5 247" xfId="27039"/>
    <cellStyle name="40% - Accent5 247 2" xfId="27040"/>
    <cellStyle name="40% - Accent5 248" xfId="27041"/>
    <cellStyle name="40% - Accent5 248 2" xfId="27042"/>
    <cellStyle name="40% - Accent5 249" xfId="27043"/>
    <cellStyle name="40% - Accent5 249 2" xfId="27044"/>
    <cellStyle name="40% - Accent5 25" xfId="27045"/>
    <cellStyle name="40% - Accent5 25 2" xfId="27046"/>
    <cellStyle name="40% - Accent5 25 3" xfId="27047"/>
    <cellStyle name="40% - Accent5 250" xfId="27048"/>
    <cellStyle name="40% - Accent5 250 2" xfId="27049"/>
    <cellStyle name="40% - Accent5 251" xfId="27050"/>
    <cellStyle name="40% - Accent5 251 2" xfId="27051"/>
    <cellStyle name="40% - Accent5 252" xfId="27052"/>
    <cellStyle name="40% - Accent5 252 2" xfId="27053"/>
    <cellStyle name="40% - Accent5 253" xfId="27054"/>
    <cellStyle name="40% - Accent5 253 2" xfId="27055"/>
    <cellStyle name="40% - Accent5 254" xfId="27056"/>
    <cellStyle name="40% - Accent5 254 2" xfId="27057"/>
    <cellStyle name="40% - Accent5 255" xfId="27058"/>
    <cellStyle name="40% - Accent5 255 2" xfId="27059"/>
    <cellStyle name="40% - Accent5 256" xfId="27060"/>
    <cellStyle name="40% - Accent5 257" xfId="27061"/>
    <cellStyle name="40% - Accent5 258" xfId="27062"/>
    <cellStyle name="40% - Accent5 259" xfId="27063"/>
    <cellStyle name="40% - Accent5 26" xfId="27064"/>
    <cellStyle name="40% - Accent5 26 2" xfId="27065"/>
    <cellStyle name="40% - Accent5 26 3" xfId="27066"/>
    <cellStyle name="40% - Accent5 260" xfId="27067"/>
    <cellStyle name="40% - Accent5 261" xfId="27068"/>
    <cellStyle name="40% - Accent5 262" xfId="27069"/>
    <cellStyle name="40% - Accent5 263" xfId="27070"/>
    <cellStyle name="40% - Accent5 264" xfId="27071"/>
    <cellStyle name="40% - Accent5 27" xfId="27072"/>
    <cellStyle name="40% - Accent5 27 2" xfId="27073"/>
    <cellStyle name="40% - Accent5 27 3" xfId="27074"/>
    <cellStyle name="40% - Accent5 28" xfId="27075"/>
    <cellStyle name="40% - Accent5 28 2" xfId="27076"/>
    <cellStyle name="40% - Accent5 28 3" xfId="27077"/>
    <cellStyle name="40% - Accent5 29" xfId="27078"/>
    <cellStyle name="40% - Accent5 29 2" xfId="27079"/>
    <cellStyle name="40% - Accent5 29 3" xfId="27080"/>
    <cellStyle name="40% - Accent5 3" xfId="753"/>
    <cellStyle name="40% - Accent5 3 10" xfId="3331"/>
    <cellStyle name="40% - Accent5 3 11" xfId="3835"/>
    <cellStyle name="40% - Accent5 3 12" xfId="4853"/>
    <cellStyle name="40% - Accent5 3 13" xfId="1164"/>
    <cellStyle name="40% - Accent5 3 14" xfId="14954"/>
    <cellStyle name="40% - Accent5 3 15" xfId="27081"/>
    <cellStyle name="40% - Accent5 3 2" xfId="1001"/>
    <cellStyle name="40% - Accent5 3 2 2" xfId="2104"/>
    <cellStyle name="40% - Accent5 3 2 2 2" xfId="3055"/>
    <cellStyle name="40% - Accent5 3 2 2 2 2" xfId="4945"/>
    <cellStyle name="40% - Accent5 3 2 2 2 3" xfId="5744"/>
    <cellStyle name="40% - Accent5 3 2 2 2 4" xfId="6374"/>
    <cellStyle name="40% - Accent5 3 2 2 3" xfId="4193"/>
    <cellStyle name="40% - Accent5 3 2 2 4" xfId="3823"/>
    <cellStyle name="40% - Accent5 3 2 2 5" xfId="4324"/>
    <cellStyle name="40% - Accent5 3 2 3" xfId="2047"/>
    <cellStyle name="40% - Accent5 3 2 3 2" xfId="3015"/>
    <cellStyle name="40% - Accent5 3 2 3 2 2" xfId="4905"/>
    <cellStyle name="40% - Accent5 3 2 3 2 3" xfId="5704"/>
    <cellStyle name="40% - Accent5 3 2 3 2 4" xfId="6334"/>
    <cellStyle name="40% - Accent5 3 2 3 3" xfId="4144"/>
    <cellStyle name="40% - Accent5 3 2 3 4" xfId="4850"/>
    <cellStyle name="40% - Accent5 3 2 3 5" xfId="5662"/>
    <cellStyle name="40% - Accent5 3 2 4" xfId="2727"/>
    <cellStyle name="40% - Accent5 3 2 4 2" xfId="4673"/>
    <cellStyle name="40% - Accent5 3 2 4 3" xfId="5515"/>
    <cellStyle name="40% - Accent5 3 2 4 4" xfId="6198"/>
    <cellStyle name="40% - Accent5 3 2 5" xfId="3521"/>
    <cellStyle name="40% - Accent5 3 2 6" xfId="3477"/>
    <cellStyle name="40% - Accent5 3 2 7" xfId="3775"/>
    <cellStyle name="40% - Accent5 3 2 8" xfId="27082"/>
    <cellStyle name="40% - Accent5 3 2 9" xfId="42894"/>
    <cellStyle name="40% - Accent5 3 3" xfId="967"/>
    <cellStyle name="40% - Accent5 3 3 2" xfId="2115"/>
    <cellStyle name="40% - Accent5 3 3 2 2" xfId="3067"/>
    <cellStyle name="40% - Accent5 3 3 2 2 2" xfId="4957"/>
    <cellStyle name="40% - Accent5 3 3 2 2 3" xfId="5756"/>
    <cellStyle name="40% - Accent5 3 3 2 2 4" xfId="6386"/>
    <cellStyle name="40% - Accent5 3 3 2 3" xfId="4205"/>
    <cellStyle name="40% - Accent5 3 3 2 4" xfId="4533"/>
    <cellStyle name="40% - Accent5 3 3 2 5" xfId="5402"/>
    <cellStyle name="40% - Accent5 3 3 3" xfId="2159"/>
    <cellStyle name="40% - Accent5 3 3 3 2" xfId="3107"/>
    <cellStyle name="40% - Accent5 3 3 3 2 2" xfId="4997"/>
    <cellStyle name="40% - Accent5 3 3 3 2 3" xfId="5796"/>
    <cellStyle name="40% - Accent5 3 3 3 2 4" xfId="6426"/>
    <cellStyle name="40% - Accent5 3 3 3 3" xfId="4248"/>
    <cellStyle name="40% - Accent5 3 3 3 4" xfId="3355"/>
    <cellStyle name="40% - Accent5 3 3 3 5" xfId="3639"/>
    <cellStyle name="40% - Accent5 3 3 4" xfId="2735"/>
    <cellStyle name="40% - Accent5 3 3 4 2" xfId="4682"/>
    <cellStyle name="40% - Accent5 3 3 4 3" xfId="5524"/>
    <cellStyle name="40% - Accent5 3 3 4 4" xfId="6207"/>
    <cellStyle name="40% - Accent5 3 3 5" xfId="3538"/>
    <cellStyle name="40% - Accent5 3 3 6" xfId="3465"/>
    <cellStyle name="40% - Accent5 3 3 7" xfId="4399"/>
    <cellStyle name="40% - Accent5 3 3 8" xfId="27083"/>
    <cellStyle name="40% - Accent5 3 4" xfId="1748"/>
    <cellStyle name="40% - Accent5 3 4 2" xfId="2213"/>
    <cellStyle name="40% - Accent5 3 4 2 2" xfId="3157"/>
    <cellStyle name="40% - Accent5 3 4 2 2 2" xfId="5047"/>
    <cellStyle name="40% - Accent5 3 4 2 2 3" xfId="5846"/>
    <cellStyle name="40% - Accent5 3 4 2 2 4" xfId="6476"/>
    <cellStyle name="40% - Accent5 3 4 2 3" xfId="4299"/>
    <cellStyle name="40% - Accent5 3 4 2 4" xfId="5209"/>
    <cellStyle name="40% - Accent5 3 4 2 5" xfId="6008"/>
    <cellStyle name="40% - Accent5 3 4 3" xfId="2452"/>
    <cellStyle name="40% - Accent5 3 4 3 2" xfId="3244"/>
    <cellStyle name="40% - Accent5 3 4 3 2 2" xfId="5134"/>
    <cellStyle name="40% - Accent5 3 4 3 2 3" xfId="5933"/>
    <cellStyle name="40% - Accent5 3 4 3 2 4" xfId="6563"/>
    <cellStyle name="40% - Accent5 3 4 3 3" xfId="4475"/>
    <cellStyle name="40% - Accent5 3 4 3 4" xfId="5353"/>
    <cellStyle name="40% - Accent5 3 4 3 5" xfId="6095"/>
    <cellStyle name="40% - Accent5 3 4 4" xfId="2779"/>
    <cellStyle name="40% - Accent5 3 4 4 2" xfId="4726"/>
    <cellStyle name="40% - Accent5 3 4 4 3" xfId="5568"/>
    <cellStyle name="40% - Accent5 3 4 4 4" xfId="6251"/>
    <cellStyle name="40% - Accent5 3 4 5" xfId="3871"/>
    <cellStyle name="40% - Accent5 3 4 6" xfId="3612"/>
    <cellStyle name="40% - Accent5 3 4 7" xfId="4039"/>
    <cellStyle name="40% - Accent5 3 5" xfId="1799"/>
    <cellStyle name="40% - Accent5 3 5 2" xfId="2232"/>
    <cellStyle name="40% - Accent5 3 5 2 2" xfId="3175"/>
    <cellStyle name="40% - Accent5 3 5 2 2 2" xfId="5065"/>
    <cellStyle name="40% - Accent5 3 5 2 2 3" xfId="5864"/>
    <cellStyle name="40% - Accent5 3 5 2 2 4" xfId="6494"/>
    <cellStyle name="40% - Accent5 3 5 2 3" xfId="4317"/>
    <cellStyle name="40% - Accent5 3 5 2 4" xfId="5227"/>
    <cellStyle name="40% - Accent5 3 5 2 5" xfId="6026"/>
    <cellStyle name="40% - Accent5 3 5 3" xfId="2469"/>
    <cellStyle name="40% - Accent5 3 5 3 2" xfId="3260"/>
    <cellStyle name="40% - Accent5 3 5 3 2 2" xfId="5150"/>
    <cellStyle name="40% - Accent5 3 5 3 2 3" xfId="5949"/>
    <cellStyle name="40% - Accent5 3 5 3 2 4" xfId="6579"/>
    <cellStyle name="40% - Accent5 3 5 3 3" xfId="4491"/>
    <cellStyle name="40% - Accent5 3 5 3 4" xfId="5369"/>
    <cellStyle name="40% - Accent5 3 5 3 5" xfId="6111"/>
    <cellStyle name="40% - Accent5 3 5 4" xfId="2796"/>
    <cellStyle name="40% - Accent5 3 5 4 2" xfId="4742"/>
    <cellStyle name="40% - Accent5 3 5 4 3" xfId="5584"/>
    <cellStyle name="40% - Accent5 3 5 4 4" xfId="6267"/>
    <cellStyle name="40% - Accent5 3 5 5" xfId="3908"/>
    <cellStyle name="40% - Accent5 3 5 6" xfId="3723"/>
    <cellStyle name="40% - Accent5 3 5 7" xfId="3608"/>
    <cellStyle name="40% - Accent5 3 6" xfId="1881"/>
    <cellStyle name="40% - Accent5 3 6 2" xfId="2305"/>
    <cellStyle name="40% - Accent5 3 6 2 2" xfId="3200"/>
    <cellStyle name="40% - Accent5 3 6 2 2 2" xfId="5090"/>
    <cellStyle name="40% - Accent5 3 6 2 2 3" xfId="5889"/>
    <cellStyle name="40% - Accent5 3 6 2 2 4" xfId="6519"/>
    <cellStyle name="40% - Accent5 3 6 2 3" xfId="4373"/>
    <cellStyle name="40% - Accent5 3 6 2 4" xfId="5271"/>
    <cellStyle name="40% - Accent5 3 6 2 5" xfId="6051"/>
    <cellStyle name="40% - Accent5 3 6 3" xfId="2539"/>
    <cellStyle name="40% - Accent5 3 6 3 2" xfId="3282"/>
    <cellStyle name="40% - Accent5 3 6 3 2 2" xfId="5172"/>
    <cellStyle name="40% - Accent5 3 6 3 2 3" xfId="5971"/>
    <cellStyle name="40% - Accent5 3 6 3 2 4" xfId="6601"/>
    <cellStyle name="40% - Accent5 3 6 3 3" xfId="4537"/>
    <cellStyle name="40% - Accent5 3 6 3 4" xfId="5406"/>
    <cellStyle name="40% - Accent5 3 6 3 5" xfId="6133"/>
    <cellStyle name="40% - Accent5 3 6 4" xfId="2866"/>
    <cellStyle name="40% - Accent5 3 6 4 2" xfId="4793"/>
    <cellStyle name="40% - Accent5 3 6 4 3" xfId="5624"/>
    <cellStyle name="40% - Accent5 3 6 4 4" xfId="6289"/>
    <cellStyle name="40% - Accent5 3 6 5" xfId="3986"/>
    <cellStyle name="40% - Accent5 3 6 6" xfId="4759"/>
    <cellStyle name="40% - Accent5 3 6 7" xfId="5596"/>
    <cellStyle name="40% - Accent5 3 7" xfId="2031"/>
    <cellStyle name="40% - Accent5 3 7 2" xfId="3010"/>
    <cellStyle name="40% - Accent5 3 7 2 2" xfId="4900"/>
    <cellStyle name="40% - Accent5 3 7 2 3" xfId="5699"/>
    <cellStyle name="40% - Accent5 3 7 2 4" xfId="6329"/>
    <cellStyle name="40% - Accent5 3 7 3" xfId="4135"/>
    <cellStyle name="40% - Accent5 3 7 4" xfId="3722"/>
    <cellStyle name="40% - Accent5 3 7 5" xfId="3627"/>
    <cellStyle name="40% - Accent5 3 8" xfId="2167"/>
    <cellStyle name="40% - Accent5 3 8 2" xfId="3114"/>
    <cellStyle name="40% - Accent5 3 8 2 2" xfId="5004"/>
    <cellStyle name="40% - Accent5 3 8 2 3" xfId="5803"/>
    <cellStyle name="40% - Accent5 3 8 2 4" xfId="6433"/>
    <cellStyle name="40% - Accent5 3 8 3" xfId="4255"/>
    <cellStyle name="40% - Accent5 3 8 4" xfId="3348"/>
    <cellStyle name="40% - Accent5 3 8 5" xfId="3685"/>
    <cellStyle name="40% - Accent5 3 9" xfId="2683"/>
    <cellStyle name="40% - Accent5 3 9 2" xfId="4639"/>
    <cellStyle name="40% - Accent5 3 9 3" xfId="5482"/>
    <cellStyle name="40% - Accent5 3 9 4" xfId="6172"/>
    <cellStyle name="40% - Accent5 30" xfId="27084"/>
    <cellStyle name="40% - Accent5 30 2" xfId="27085"/>
    <cellStyle name="40% - Accent5 30 3" xfId="27086"/>
    <cellStyle name="40% - Accent5 31" xfId="27087"/>
    <cellStyle name="40% - Accent5 31 2" xfId="27088"/>
    <cellStyle name="40% - Accent5 31 3" xfId="27089"/>
    <cellStyle name="40% - Accent5 32" xfId="27090"/>
    <cellStyle name="40% - Accent5 32 2" xfId="27091"/>
    <cellStyle name="40% - Accent5 32 3" xfId="27092"/>
    <cellStyle name="40% - Accent5 33" xfId="27093"/>
    <cellStyle name="40% - Accent5 33 2" xfId="27094"/>
    <cellStyle name="40% - Accent5 33 3" xfId="27095"/>
    <cellStyle name="40% - Accent5 34" xfId="27096"/>
    <cellStyle name="40% - Accent5 34 2" xfId="27097"/>
    <cellStyle name="40% - Accent5 34 3" xfId="27098"/>
    <cellStyle name="40% - Accent5 35" xfId="27099"/>
    <cellStyle name="40% - Accent5 35 2" xfId="27100"/>
    <cellStyle name="40% - Accent5 35 3" xfId="27101"/>
    <cellStyle name="40% - Accent5 36" xfId="27102"/>
    <cellStyle name="40% - Accent5 36 2" xfId="27103"/>
    <cellStyle name="40% - Accent5 36 3" xfId="27104"/>
    <cellStyle name="40% - Accent5 37" xfId="27105"/>
    <cellStyle name="40% - Accent5 37 2" xfId="27106"/>
    <cellStyle name="40% - Accent5 37 3" xfId="27107"/>
    <cellStyle name="40% - Accent5 38" xfId="27108"/>
    <cellStyle name="40% - Accent5 38 2" xfId="27109"/>
    <cellStyle name="40% - Accent5 38 3" xfId="27110"/>
    <cellStyle name="40% - Accent5 39" xfId="27111"/>
    <cellStyle name="40% - Accent5 39 2" xfId="27112"/>
    <cellStyle name="40% - Accent5 39 3" xfId="27113"/>
    <cellStyle name="40% - Accent5 4" xfId="721"/>
    <cellStyle name="40% - Accent5 4 2" xfId="876"/>
    <cellStyle name="40% - Accent5 4 2 2" xfId="27114"/>
    <cellStyle name="40% - Accent5 4 3" xfId="11814"/>
    <cellStyle name="40% - Accent5 4 3 2" xfId="27115"/>
    <cellStyle name="40% - Accent5 40" xfId="27116"/>
    <cellStyle name="40% - Accent5 40 2" xfId="27117"/>
    <cellStyle name="40% - Accent5 40 3" xfId="27118"/>
    <cellStyle name="40% - Accent5 41" xfId="27119"/>
    <cellStyle name="40% - Accent5 41 2" xfId="27120"/>
    <cellStyle name="40% - Accent5 41 3" xfId="27121"/>
    <cellStyle name="40% - Accent5 42" xfId="27122"/>
    <cellStyle name="40% - Accent5 42 2" xfId="27123"/>
    <cellStyle name="40% - Accent5 42 3" xfId="27124"/>
    <cellStyle name="40% - Accent5 43" xfId="27125"/>
    <cellStyle name="40% - Accent5 43 2" xfId="27126"/>
    <cellStyle name="40% - Accent5 43 3" xfId="27127"/>
    <cellStyle name="40% - Accent5 44" xfId="27128"/>
    <cellStyle name="40% - Accent5 44 2" xfId="27129"/>
    <cellStyle name="40% - Accent5 44 3" xfId="27130"/>
    <cellStyle name="40% - Accent5 45" xfId="27131"/>
    <cellStyle name="40% - Accent5 45 2" xfId="27132"/>
    <cellStyle name="40% - Accent5 45 3" xfId="27133"/>
    <cellStyle name="40% - Accent5 46" xfId="27134"/>
    <cellStyle name="40% - Accent5 46 2" xfId="27135"/>
    <cellStyle name="40% - Accent5 46 3" xfId="27136"/>
    <cellStyle name="40% - Accent5 47" xfId="27137"/>
    <cellStyle name="40% - Accent5 47 2" xfId="27138"/>
    <cellStyle name="40% - Accent5 47 3" xfId="27139"/>
    <cellStyle name="40% - Accent5 48" xfId="27140"/>
    <cellStyle name="40% - Accent5 48 2" xfId="27141"/>
    <cellStyle name="40% - Accent5 48 3" xfId="27142"/>
    <cellStyle name="40% - Accent5 49" xfId="27143"/>
    <cellStyle name="40% - Accent5 49 2" xfId="27144"/>
    <cellStyle name="40% - Accent5 49 3" xfId="27145"/>
    <cellStyle name="40% - Accent5 5" xfId="6841"/>
    <cellStyle name="40% - Accent5 5 2" xfId="27147"/>
    <cellStyle name="40% - Accent5 5 3" xfId="27148"/>
    <cellStyle name="40% - Accent5 5 4" xfId="27146"/>
    <cellStyle name="40% - Accent5 50" xfId="27149"/>
    <cellStyle name="40% - Accent5 50 2" xfId="27150"/>
    <cellStyle name="40% - Accent5 50 3" xfId="27151"/>
    <cellStyle name="40% - Accent5 51" xfId="27152"/>
    <cellStyle name="40% - Accent5 51 2" xfId="27153"/>
    <cellStyle name="40% - Accent5 51 3" xfId="27154"/>
    <cellStyle name="40% - Accent5 52" xfId="27155"/>
    <cellStyle name="40% - Accent5 52 2" xfId="27156"/>
    <cellStyle name="40% - Accent5 52 3" xfId="27157"/>
    <cellStyle name="40% - Accent5 53" xfId="27158"/>
    <cellStyle name="40% - Accent5 53 2" xfId="27159"/>
    <cellStyle name="40% - Accent5 53 3" xfId="27160"/>
    <cellStyle name="40% - Accent5 54" xfId="27161"/>
    <cellStyle name="40% - Accent5 54 2" xfId="27162"/>
    <cellStyle name="40% - Accent5 54 3" xfId="27163"/>
    <cellStyle name="40% - Accent5 55" xfId="27164"/>
    <cellStyle name="40% - Accent5 55 2" xfId="27165"/>
    <cellStyle name="40% - Accent5 55 3" xfId="27166"/>
    <cellStyle name="40% - Accent5 56" xfId="27167"/>
    <cellStyle name="40% - Accent5 56 2" xfId="27168"/>
    <cellStyle name="40% - Accent5 56 3" xfId="27169"/>
    <cellStyle name="40% - Accent5 57" xfId="27170"/>
    <cellStyle name="40% - Accent5 57 2" xfId="27171"/>
    <cellStyle name="40% - Accent5 57 3" xfId="27172"/>
    <cellStyle name="40% - Accent5 58" xfId="27173"/>
    <cellStyle name="40% - Accent5 58 2" xfId="27174"/>
    <cellStyle name="40% - Accent5 58 3" xfId="27175"/>
    <cellStyle name="40% - Accent5 59" xfId="27176"/>
    <cellStyle name="40% - Accent5 59 2" xfId="27177"/>
    <cellStyle name="40% - Accent5 59 3" xfId="27178"/>
    <cellStyle name="40% - Accent5 6" xfId="7080"/>
    <cellStyle name="40% - Accent5 6 2" xfId="27180"/>
    <cellStyle name="40% - Accent5 6 3" xfId="27181"/>
    <cellStyle name="40% - Accent5 6 4" xfId="27179"/>
    <cellStyle name="40% - Accent5 60" xfId="27182"/>
    <cellStyle name="40% - Accent5 60 2" xfId="27183"/>
    <cellStyle name="40% - Accent5 60 3" xfId="27184"/>
    <cellStyle name="40% - Accent5 61" xfId="27185"/>
    <cellStyle name="40% - Accent5 61 2" xfId="27186"/>
    <cellStyle name="40% - Accent5 61 3" xfId="27187"/>
    <cellStyle name="40% - Accent5 62" xfId="27188"/>
    <cellStyle name="40% - Accent5 62 2" xfId="27189"/>
    <cellStyle name="40% - Accent5 62 3" xfId="27190"/>
    <cellStyle name="40% - Accent5 63" xfId="27191"/>
    <cellStyle name="40% - Accent5 63 2" xfId="27192"/>
    <cellStyle name="40% - Accent5 63 3" xfId="27193"/>
    <cellStyle name="40% - Accent5 64" xfId="27194"/>
    <cellStyle name="40% - Accent5 64 2" xfId="27195"/>
    <cellStyle name="40% - Accent5 64 3" xfId="27196"/>
    <cellStyle name="40% - Accent5 65" xfId="27197"/>
    <cellStyle name="40% - Accent5 65 2" xfId="27198"/>
    <cellStyle name="40% - Accent5 65 3" xfId="27199"/>
    <cellStyle name="40% - Accent5 66" xfId="27200"/>
    <cellStyle name="40% - Accent5 66 2" xfId="27201"/>
    <cellStyle name="40% - Accent5 66 3" xfId="27202"/>
    <cellStyle name="40% - Accent5 67" xfId="27203"/>
    <cellStyle name="40% - Accent5 67 2" xfId="27204"/>
    <cellStyle name="40% - Accent5 67 3" xfId="27205"/>
    <cellStyle name="40% - Accent5 68" xfId="27206"/>
    <cellStyle name="40% - Accent5 68 2" xfId="27207"/>
    <cellStyle name="40% - Accent5 68 3" xfId="27208"/>
    <cellStyle name="40% - Accent5 69" xfId="27209"/>
    <cellStyle name="40% - Accent5 69 2" xfId="27210"/>
    <cellStyle name="40% - Accent5 69 3" xfId="27211"/>
    <cellStyle name="40% - Accent5 7" xfId="7034"/>
    <cellStyle name="40% - Accent5 7 2" xfId="27213"/>
    <cellStyle name="40% - Accent5 7 3" xfId="27214"/>
    <cellStyle name="40% - Accent5 7 4" xfId="27212"/>
    <cellStyle name="40% - Accent5 70" xfId="27215"/>
    <cellStyle name="40% - Accent5 70 2" xfId="27216"/>
    <cellStyle name="40% - Accent5 70 3" xfId="27217"/>
    <cellStyle name="40% - Accent5 71" xfId="27218"/>
    <cellStyle name="40% - Accent5 71 2" xfId="27219"/>
    <cellStyle name="40% - Accent5 71 3" xfId="27220"/>
    <cellStyle name="40% - Accent5 72" xfId="27221"/>
    <cellStyle name="40% - Accent5 72 2" xfId="27222"/>
    <cellStyle name="40% - Accent5 72 3" xfId="27223"/>
    <cellStyle name="40% - Accent5 73" xfId="27224"/>
    <cellStyle name="40% - Accent5 73 2" xfId="27225"/>
    <cellStyle name="40% - Accent5 73 3" xfId="27226"/>
    <cellStyle name="40% - Accent5 74" xfId="27227"/>
    <cellStyle name="40% - Accent5 74 2" xfId="27228"/>
    <cellStyle name="40% - Accent5 74 3" xfId="27229"/>
    <cellStyle name="40% - Accent5 75" xfId="27230"/>
    <cellStyle name="40% - Accent5 75 2" xfId="27231"/>
    <cellStyle name="40% - Accent5 75 3" xfId="27232"/>
    <cellStyle name="40% - Accent5 76" xfId="27233"/>
    <cellStyle name="40% - Accent5 76 2" xfId="27234"/>
    <cellStyle name="40% - Accent5 76 3" xfId="27235"/>
    <cellStyle name="40% - Accent5 77" xfId="27236"/>
    <cellStyle name="40% - Accent5 77 2" xfId="27237"/>
    <cellStyle name="40% - Accent5 77 3" xfId="27238"/>
    <cellStyle name="40% - Accent5 78" xfId="27239"/>
    <cellStyle name="40% - Accent5 78 2" xfId="27240"/>
    <cellStyle name="40% - Accent5 78 3" xfId="27241"/>
    <cellStyle name="40% - Accent5 79" xfId="27242"/>
    <cellStyle name="40% - Accent5 79 2" xfId="27243"/>
    <cellStyle name="40% - Accent5 79 3" xfId="27244"/>
    <cellStyle name="40% - Accent5 8" xfId="7160"/>
    <cellStyle name="40% - Accent5 8 2" xfId="27246"/>
    <cellStyle name="40% - Accent5 8 3" xfId="27247"/>
    <cellStyle name="40% - Accent5 8 4" xfId="27245"/>
    <cellStyle name="40% - Accent5 80" xfId="27248"/>
    <cellStyle name="40% - Accent5 80 2" xfId="27249"/>
    <cellStyle name="40% - Accent5 80 3" xfId="27250"/>
    <cellStyle name="40% - Accent5 81" xfId="27251"/>
    <cellStyle name="40% - Accent5 81 2" xfId="27252"/>
    <cellStyle name="40% - Accent5 81 3" xfId="27253"/>
    <cellStyle name="40% - Accent5 82" xfId="27254"/>
    <cellStyle name="40% - Accent5 82 2" xfId="27255"/>
    <cellStyle name="40% - Accent5 82 3" xfId="27256"/>
    <cellStyle name="40% - Accent5 83" xfId="27257"/>
    <cellStyle name="40% - Accent5 83 2" xfId="27258"/>
    <cellStyle name="40% - Accent5 83 3" xfId="27259"/>
    <cellStyle name="40% - Accent5 84" xfId="27260"/>
    <cellStyle name="40% - Accent5 84 2" xfId="27261"/>
    <cellStyle name="40% - Accent5 84 3" xfId="27262"/>
    <cellStyle name="40% - Accent5 85" xfId="27263"/>
    <cellStyle name="40% - Accent5 85 2" xfId="27264"/>
    <cellStyle name="40% - Accent5 85 3" xfId="27265"/>
    <cellStyle name="40% - Accent5 86" xfId="27266"/>
    <cellStyle name="40% - Accent5 86 2" xfId="27267"/>
    <cellStyle name="40% - Accent5 86 3" xfId="27268"/>
    <cellStyle name="40% - Accent5 87" xfId="27269"/>
    <cellStyle name="40% - Accent5 87 2" xfId="27270"/>
    <cellStyle name="40% - Accent5 87 3" xfId="27271"/>
    <cellStyle name="40% - Accent5 88" xfId="27272"/>
    <cellStyle name="40% - Accent5 88 2" xfId="27273"/>
    <cellStyle name="40% - Accent5 88 3" xfId="27274"/>
    <cellStyle name="40% - Accent5 89" xfId="27275"/>
    <cellStyle name="40% - Accent5 89 2" xfId="27276"/>
    <cellStyle name="40% - Accent5 89 3" xfId="27277"/>
    <cellStyle name="40% - Accent5 9" xfId="7037"/>
    <cellStyle name="40% - Accent5 9 2" xfId="27279"/>
    <cellStyle name="40% - Accent5 9 3" xfId="27280"/>
    <cellStyle name="40% - Accent5 9 4" xfId="27278"/>
    <cellStyle name="40% - Accent5 90" xfId="27281"/>
    <cellStyle name="40% - Accent5 90 2" xfId="27282"/>
    <cellStyle name="40% - Accent5 90 3" xfId="27283"/>
    <cellStyle name="40% - Accent5 91" xfId="27284"/>
    <cellStyle name="40% - Accent5 91 2" xfId="27285"/>
    <cellStyle name="40% - Accent5 91 3" xfId="27286"/>
    <cellStyle name="40% - Accent5 92" xfId="27287"/>
    <cellStyle name="40% - Accent5 92 2" xfId="27288"/>
    <cellStyle name="40% - Accent5 92 3" xfId="27289"/>
    <cellStyle name="40% - Accent5 93" xfId="27290"/>
    <cellStyle name="40% - Accent5 93 2" xfId="27291"/>
    <cellStyle name="40% - Accent5 93 3" xfId="27292"/>
    <cellStyle name="40% - Accent5 94" xfId="27293"/>
    <cellStyle name="40% - Accent5 94 2" xfId="27294"/>
    <cellStyle name="40% - Accent5 94 3" xfId="27295"/>
    <cellStyle name="40% - Accent5 95" xfId="27296"/>
    <cellStyle name="40% - Accent5 95 2" xfId="27297"/>
    <cellStyle name="40% - Accent5 95 3" xfId="27298"/>
    <cellStyle name="40% - Accent5 96" xfId="27299"/>
    <cellStyle name="40% - Accent5 96 2" xfId="27300"/>
    <cellStyle name="40% - Accent5 96 3" xfId="27301"/>
    <cellStyle name="40% - Accent5 97" xfId="27302"/>
    <cellStyle name="40% - Accent5 97 2" xfId="27303"/>
    <cellStyle name="40% - Accent5 97 3" xfId="27304"/>
    <cellStyle name="40% - Accent5 98" xfId="27305"/>
    <cellStyle name="40% - Accent5 98 2" xfId="27306"/>
    <cellStyle name="40% - Accent5 98 3" xfId="27307"/>
    <cellStyle name="40% - Accent5 99" xfId="27308"/>
    <cellStyle name="40% - Accent5 99 2" xfId="27309"/>
    <cellStyle name="40% - Accent5 99 3" xfId="27310"/>
    <cellStyle name="40% - Accent6 10" xfId="6932"/>
    <cellStyle name="40% - Accent6 10 2" xfId="27312"/>
    <cellStyle name="40% - Accent6 10 3" xfId="27313"/>
    <cellStyle name="40% - Accent6 10 4" xfId="27311"/>
    <cellStyle name="40% - Accent6 100" xfId="27314"/>
    <cellStyle name="40% - Accent6 100 2" xfId="27315"/>
    <cellStyle name="40% - Accent6 100 3" xfId="27316"/>
    <cellStyle name="40% - Accent6 101" xfId="27317"/>
    <cellStyle name="40% - Accent6 101 2" xfId="27318"/>
    <cellStyle name="40% - Accent6 101 3" xfId="27319"/>
    <cellStyle name="40% - Accent6 102" xfId="27320"/>
    <cellStyle name="40% - Accent6 102 2" xfId="27321"/>
    <cellStyle name="40% - Accent6 102 3" xfId="27322"/>
    <cellStyle name="40% - Accent6 103" xfId="27323"/>
    <cellStyle name="40% - Accent6 103 2" xfId="27324"/>
    <cellStyle name="40% - Accent6 103 3" xfId="27325"/>
    <cellStyle name="40% - Accent6 104" xfId="27326"/>
    <cellStyle name="40% - Accent6 104 2" xfId="27327"/>
    <cellStyle name="40% - Accent6 104 3" xfId="27328"/>
    <cellStyle name="40% - Accent6 105" xfId="27329"/>
    <cellStyle name="40% - Accent6 105 2" xfId="27330"/>
    <cellStyle name="40% - Accent6 105 3" xfId="27331"/>
    <cellStyle name="40% - Accent6 106" xfId="27332"/>
    <cellStyle name="40% - Accent6 106 2" xfId="27333"/>
    <cellStyle name="40% - Accent6 106 3" xfId="27334"/>
    <cellStyle name="40% - Accent6 107" xfId="27335"/>
    <cellStyle name="40% - Accent6 107 2" xfId="27336"/>
    <cellStyle name="40% - Accent6 107 3" xfId="27337"/>
    <cellStyle name="40% - Accent6 108" xfId="27338"/>
    <cellStyle name="40% - Accent6 108 2" xfId="27339"/>
    <cellStyle name="40% - Accent6 108 3" xfId="27340"/>
    <cellStyle name="40% - Accent6 109" xfId="27341"/>
    <cellStyle name="40% - Accent6 109 2" xfId="27342"/>
    <cellStyle name="40% - Accent6 109 3" xfId="27343"/>
    <cellStyle name="40% - Accent6 11" xfId="6926"/>
    <cellStyle name="40% - Accent6 11 2" xfId="27345"/>
    <cellStyle name="40% - Accent6 11 3" xfId="27346"/>
    <cellStyle name="40% - Accent6 11 4" xfId="27344"/>
    <cellStyle name="40% - Accent6 110" xfId="27347"/>
    <cellStyle name="40% - Accent6 110 2" xfId="27348"/>
    <cellStyle name="40% - Accent6 110 3" xfId="27349"/>
    <cellStyle name="40% - Accent6 111" xfId="27350"/>
    <cellStyle name="40% - Accent6 111 2" xfId="27351"/>
    <cellStyle name="40% - Accent6 111 3" xfId="27352"/>
    <cellStyle name="40% - Accent6 112" xfId="27353"/>
    <cellStyle name="40% - Accent6 112 2" xfId="27354"/>
    <cellStyle name="40% - Accent6 112 3" xfId="27355"/>
    <cellStyle name="40% - Accent6 113" xfId="27356"/>
    <cellStyle name="40% - Accent6 113 2" xfId="27357"/>
    <cellStyle name="40% - Accent6 113 3" xfId="27358"/>
    <cellStyle name="40% - Accent6 114" xfId="27359"/>
    <cellStyle name="40% - Accent6 114 2" xfId="27360"/>
    <cellStyle name="40% - Accent6 114 3" xfId="27361"/>
    <cellStyle name="40% - Accent6 115" xfId="27362"/>
    <cellStyle name="40% - Accent6 115 2" xfId="27363"/>
    <cellStyle name="40% - Accent6 115 3" xfId="27364"/>
    <cellStyle name="40% - Accent6 116" xfId="27365"/>
    <cellStyle name="40% - Accent6 116 2" xfId="27366"/>
    <cellStyle name="40% - Accent6 116 3" xfId="27367"/>
    <cellStyle name="40% - Accent6 117" xfId="27368"/>
    <cellStyle name="40% - Accent6 117 2" xfId="27369"/>
    <cellStyle name="40% - Accent6 117 3" xfId="27370"/>
    <cellStyle name="40% - Accent6 118" xfId="27371"/>
    <cellStyle name="40% - Accent6 118 2" xfId="27372"/>
    <cellStyle name="40% - Accent6 118 3" xfId="27373"/>
    <cellStyle name="40% - Accent6 119" xfId="27374"/>
    <cellStyle name="40% - Accent6 119 2" xfId="27375"/>
    <cellStyle name="40% - Accent6 119 3" xfId="27376"/>
    <cellStyle name="40% - Accent6 12" xfId="7563"/>
    <cellStyle name="40% - Accent6 12 2" xfId="27378"/>
    <cellStyle name="40% - Accent6 12 3" xfId="27379"/>
    <cellStyle name="40% - Accent6 12 4" xfId="27377"/>
    <cellStyle name="40% - Accent6 120" xfId="27380"/>
    <cellStyle name="40% - Accent6 120 2" xfId="27381"/>
    <cellStyle name="40% - Accent6 120 3" xfId="27382"/>
    <cellStyle name="40% - Accent6 121" xfId="27383"/>
    <cellStyle name="40% - Accent6 121 2" xfId="27384"/>
    <cellStyle name="40% - Accent6 121 3" xfId="27385"/>
    <cellStyle name="40% - Accent6 122" xfId="27386"/>
    <cellStyle name="40% - Accent6 122 2" xfId="27387"/>
    <cellStyle name="40% - Accent6 122 3" xfId="27388"/>
    <cellStyle name="40% - Accent6 123" xfId="27389"/>
    <cellStyle name="40% - Accent6 123 2" xfId="27390"/>
    <cellStyle name="40% - Accent6 123 3" xfId="27391"/>
    <cellStyle name="40% - Accent6 124" xfId="27392"/>
    <cellStyle name="40% - Accent6 124 2" xfId="27393"/>
    <cellStyle name="40% - Accent6 124 3" xfId="27394"/>
    <cellStyle name="40% - Accent6 125" xfId="27395"/>
    <cellStyle name="40% - Accent6 125 2" xfId="27396"/>
    <cellStyle name="40% - Accent6 125 3" xfId="27397"/>
    <cellStyle name="40% - Accent6 126" xfId="27398"/>
    <cellStyle name="40% - Accent6 126 2" xfId="27399"/>
    <cellStyle name="40% - Accent6 126 3" xfId="27400"/>
    <cellStyle name="40% - Accent6 127" xfId="27401"/>
    <cellStyle name="40% - Accent6 127 2" xfId="27402"/>
    <cellStyle name="40% - Accent6 127 3" xfId="27403"/>
    <cellStyle name="40% - Accent6 128" xfId="27404"/>
    <cellStyle name="40% - Accent6 128 2" xfId="27405"/>
    <cellStyle name="40% - Accent6 128 3" xfId="27406"/>
    <cellStyle name="40% - Accent6 129" xfId="27407"/>
    <cellStyle name="40% - Accent6 129 2" xfId="27408"/>
    <cellStyle name="40% - Accent6 129 3" xfId="27409"/>
    <cellStyle name="40% - Accent6 13" xfId="7433"/>
    <cellStyle name="40% - Accent6 13 2" xfId="27411"/>
    <cellStyle name="40% - Accent6 13 3" xfId="27412"/>
    <cellStyle name="40% - Accent6 13 4" xfId="27410"/>
    <cellStyle name="40% - Accent6 130" xfId="27413"/>
    <cellStyle name="40% - Accent6 130 2" xfId="27414"/>
    <cellStyle name="40% - Accent6 130 3" xfId="27415"/>
    <cellStyle name="40% - Accent6 131" xfId="27416"/>
    <cellStyle name="40% - Accent6 131 2" xfId="27417"/>
    <cellStyle name="40% - Accent6 131 3" xfId="27418"/>
    <cellStyle name="40% - Accent6 132" xfId="27419"/>
    <cellStyle name="40% - Accent6 132 2" xfId="27420"/>
    <cellStyle name="40% - Accent6 132 3" xfId="27421"/>
    <cellStyle name="40% - Accent6 133" xfId="27422"/>
    <cellStyle name="40% - Accent6 133 2" xfId="27423"/>
    <cellStyle name="40% - Accent6 133 3" xfId="27424"/>
    <cellStyle name="40% - Accent6 134" xfId="27425"/>
    <cellStyle name="40% - Accent6 134 2" xfId="27426"/>
    <cellStyle name="40% - Accent6 134 3" xfId="27427"/>
    <cellStyle name="40% - Accent6 135" xfId="27428"/>
    <cellStyle name="40% - Accent6 135 2" xfId="27429"/>
    <cellStyle name="40% - Accent6 135 3" xfId="27430"/>
    <cellStyle name="40% - Accent6 136" xfId="27431"/>
    <cellStyle name="40% - Accent6 136 2" xfId="27432"/>
    <cellStyle name="40% - Accent6 136 3" xfId="27433"/>
    <cellStyle name="40% - Accent6 137" xfId="27434"/>
    <cellStyle name="40% - Accent6 137 2" xfId="27435"/>
    <cellStyle name="40% - Accent6 137 3" xfId="27436"/>
    <cellStyle name="40% - Accent6 138" xfId="27437"/>
    <cellStyle name="40% - Accent6 138 2" xfId="27438"/>
    <cellStyle name="40% - Accent6 138 3" xfId="27439"/>
    <cellStyle name="40% - Accent6 139" xfId="27440"/>
    <cellStyle name="40% - Accent6 139 2" xfId="27441"/>
    <cellStyle name="40% - Accent6 139 3" xfId="27442"/>
    <cellStyle name="40% - Accent6 14" xfId="27443"/>
    <cellStyle name="40% - Accent6 14 2" xfId="27444"/>
    <cellStyle name="40% - Accent6 14 3" xfId="27445"/>
    <cellStyle name="40% - Accent6 140" xfId="27446"/>
    <cellStyle name="40% - Accent6 140 2" xfId="27447"/>
    <cellStyle name="40% - Accent6 140 3" xfId="27448"/>
    <cellStyle name="40% - Accent6 141" xfId="27449"/>
    <cellStyle name="40% - Accent6 141 2" xfId="27450"/>
    <cellStyle name="40% - Accent6 141 3" xfId="27451"/>
    <cellStyle name="40% - Accent6 142" xfId="27452"/>
    <cellStyle name="40% - Accent6 142 2" xfId="27453"/>
    <cellStyle name="40% - Accent6 142 3" xfId="27454"/>
    <cellStyle name="40% - Accent6 143" xfId="27455"/>
    <cellStyle name="40% - Accent6 143 2" xfId="27456"/>
    <cellStyle name="40% - Accent6 143 3" xfId="27457"/>
    <cellStyle name="40% - Accent6 144" xfId="27458"/>
    <cellStyle name="40% - Accent6 144 2" xfId="27459"/>
    <cellStyle name="40% - Accent6 144 3" xfId="27460"/>
    <cellStyle name="40% - Accent6 145" xfId="27461"/>
    <cellStyle name="40% - Accent6 145 2" xfId="27462"/>
    <cellStyle name="40% - Accent6 145 3" xfId="27463"/>
    <cellStyle name="40% - Accent6 146" xfId="27464"/>
    <cellStyle name="40% - Accent6 146 2" xfId="27465"/>
    <cellStyle name="40% - Accent6 146 3" xfId="27466"/>
    <cellStyle name="40% - Accent6 147" xfId="27467"/>
    <cellStyle name="40% - Accent6 147 2" xfId="27468"/>
    <cellStyle name="40% - Accent6 147 3" xfId="27469"/>
    <cellStyle name="40% - Accent6 148" xfId="27470"/>
    <cellStyle name="40% - Accent6 148 2" xfId="27471"/>
    <cellStyle name="40% - Accent6 148 3" xfId="27472"/>
    <cellStyle name="40% - Accent6 149" xfId="27473"/>
    <cellStyle name="40% - Accent6 149 2" xfId="27474"/>
    <cellStyle name="40% - Accent6 149 3" xfId="27475"/>
    <cellStyle name="40% - Accent6 15" xfId="27476"/>
    <cellStyle name="40% - Accent6 15 2" xfId="27477"/>
    <cellStyle name="40% - Accent6 15 3" xfId="27478"/>
    <cellStyle name="40% - Accent6 150" xfId="27479"/>
    <cellStyle name="40% - Accent6 150 2" xfId="27480"/>
    <cellStyle name="40% - Accent6 150 3" xfId="27481"/>
    <cellStyle name="40% - Accent6 151" xfId="27482"/>
    <cellStyle name="40% - Accent6 151 2" xfId="27483"/>
    <cellStyle name="40% - Accent6 151 3" xfId="27484"/>
    <cellStyle name="40% - Accent6 152" xfId="27485"/>
    <cellStyle name="40% - Accent6 152 2" xfId="27486"/>
    <cellStyle name="40% - Accent6 152 3" xfId="27487"/>
    <cellStyle name="40% - Accent6 153" xfId="27488"/>
    <cellStyle name="40% - Accent6 153 2" xfId="27489"/>
    <cellStyle name="40% - Accent6 153 3" xfId="27490"/>
    <cellStyle name="40% - Accent6 154" xfId="27491"/>
    <cellStyle name="40% - Accent6 154 2" xfId="27492"/>
    <cellStyle name="40% - Accent6 154 3" xfId="27493"/>
    <cellStyle name="40% - Accent6 155" xfId="27494"/>
    <cellStyle name="40% - Accent6 155 2" xfId="27495"/>
    <cellStyle name="40% - Accent6 155 3" xfId="27496"/>
    <cellStyle name="40% - Accent6 156" xfId="27497"/>
    <cellStyle name="40% - Accent6 156 2" xfId="27498"/>
    <cellStyle name="40% - Accent6 156 3" xfId="27499"/>
    <cellStyle name="40% - Accent6 157" xfId="27500"/>
    <cellStyle name="40% - Accent6 157 2" xfId="27501"/>
    <cellStyle name="40% - Accent6 157 3" xfId="27502"/>
    <cellStyle name="40% - Accent6 158" xfId="27503"/>
    <cellStyle name="40% - Accent6 158 2" xfId="27504"/>
    <cellStyle name="40% - Accent6 158 3" xfId="27505"/>
    <cellStyle name="40% - Accent6 159" xfId="27506"/>
    <cellStyle name="40% - Accent6 159 2" xfId="27507"/>
    <cellStyle name="40% - Accent6 159 3" xfId="27508"/>
    <cellStyle name="40% - Accent6 16" xfId="27509"/>
    <cellStyle name="40% - Accent6 16 2" xfId="27510"/>
    <cellStyle name="40% - Accent6 16 3" xfId="27511"/>
    <cellStyle name="40% - Accent6 160" xfId="27512"/>
    <cellStyle name="40% - Accent6 160 2" xfId="27513"/>
    <cellStyle name="40% - Accent6 160 3" xfId="27514"/>
    <cellStyle name="40% - Accent6 161" xfId="27515"/>
    <cellStyle name="40% - Accent6 161 2" xfId="27516"/>
    <cellStyle name="40% - Accent6 161 3" xfId="27517"/>
    <cellStyle name="40% - Accent6 162" xfId="27518"/>
    <cellStyle name="40% - Accent6 162 2" xfId="27519"/>
    <cellStyle name="40% - Accent6 162 3" xfId="27520"/>
    <cellStyle name="40% - Accent6 163" xfId="27521"/>
    <cellStyle name="40% - Accent6 163 2" xfId="27522"/>
    <cellStyle name="40% - Accent6 163 3" xfId="27523"/>
    <cellStyle name="40% - Accent6 164" xfId="27524"/>
    <cellStyle name="40% - Accent6 164 2" xfId="27525"/>
    <cellStyle name="40% - Accent6 164 3" xfId="27526"/>
    <cellStyle name="40% - Accent6 165" xfId="27527"/>
    <cellStyle name="40% - Accent6 165 2" xfId="27528"/>
    <cellStyle name="40% - Accent6 165 3" xfId="27529"/>
    <cellStyle name="40% - Accent6 166" xfId="27530"/>
    <cellStyle name="40% - Accent6 166 2" xfId="27531"/>
    <cellStyle name="40% - Accent6 166 3" xfId="27532"/>
    <cellStyle name="40% - Accent6 167" xfId="27533"/>
    <cellStyle name="40% - Accent6 167 2" xfId="27534"/>
    <cellStyle name="40% - Accent6 167 3" xfId="27535"/>
    <cellStyle name="40% - Accent6 168" xfId="27536"/>
    <cellStyle name="40% - Accent6 168 2" xfId="27537"/>
    <cellStyle name="40% - Accent6 168 3" xfId="27538"/>
    <cellStyle name="40% - Accent6 169" xfId="27539"/>
    <cellStyle name="40% - Accent6 169 2" xfId="27540"/>
    <cellStyle name="40% - Accent6 169 3" xfId="27541"/>
    <cellStyle name="40% - Accent6 17" xfId="27542"/>
    <cellStyle name="40% - Accent6 17 2" xfId="27543"/>
    <cellStyle name="40% - Accent6 17 3" xfId="27544"/>
    <cellStyle name="40% - Accent6 170" xfId="27545"/>
    <cellStyle name="40% - Accent6 170 2" xfId="27546"/>
    <cellStyle name="40% - Accent6 170 3" xfId="27547"/>
    <cellStyle name="40% - Accent6 171" xfId="27548"/>
    <cellStyle name="40% - Accent6 171 2" xfId="27549"/>
    <cellStyle name="40% - Accent6 171 3" xfId="27550"/>
    <cellStyle name="40% - Accent6 172" xfId="27551"/>
    <cellStyle name="40% - Accent6 172 2" xfId="27552"/>
    <cellStyle name="40% - Accent6 172 3" xfId="27553"/>
    <cellStyle name="40% - Accent6 173" xfId="27554"/>
    <cellStyle name="40% - Accent6 173 2" xfId="27555"/>
    <cellStyle name="40% - Accent6 173 3" xfId="27556"/>
    <cellStyle name="40% - Accent6 174" xfId="27557"/>
    <cellStyle name="40% - Accent6 174 2" xfId="27558"/>
    <cellStyle name="40% - Accent6 174 3" xfId="27559"/>
    <cellStyle name="40% - Accent6 175" xfId="27560"/>
    <cellStyle name="40% - Accent6 175 2" xfId="27561"/>
    <cellStyle name="40% - Accent6 175 3" xfId="27562"/>
    <cellStyle name="40% - Accent6 176" xfId="27563"/>
    <cellStyle name="40% - Accent6 176 2" xfId="27564"/>
    <cellStyle name="40% - Accent6 176 3" xfId="27565"/>
    <cellStyle name="40% - Accent6 177" xfId="27566"/>
    <cellStyle name="40% - Accent6 177 2" xfId="27567"/>
    <cellStyle name="40% - Accent6 177 3" xfId="27568"/>
    <cellStyle name="40% - Accent6 178" xfId="27569"/>
    <cellStyle name="40% - Accent6 178 2" xfId="27570"/>
    <cellStyle name="40% - Accent6 178 3" xfId="27571"/>
    <cellStyle name="40% - Accent6 179" xfId="27572"/>
    <cellStyle name="40% - Accent6 179 2" xfId="27573"/>
    <cellStyle name="40% - Accent6 179 3" xfId="27574"/>
    <cellStyle name="40% - Accent6 18" xfId="27575"/>
    <cellStyle name="40% - Accent6 18 2" xfId="27576"/>
    <cellStyle name="40% - Accent6 18 3" xfId="27577"/>
    <cellStyle name="40% - Accent6 180" xfId="27578"/>
    <cellStyle name="40% - Accent6 180 2" xfId="27579"/>
    <cellStyle name="40% - Accent6 180 3" xfId="27580"/>
    <cellStyle name="40% - Accent6 181" xfId="27581"/>
    <cellStyle name="40% - Accent6 181 2" xfId="27582"/>
    <cellStyle name="40% - Accent6 181 3" xfId="27583"/>
    <cellStyle name="40% - Accent6 182" xfId="27584"/>
    <cellStyle name="40% - Accent6 182 2" xfId="27585"/>
    <cellStyle name="40% - Accent6 182 3" xfId="27586"/>
    <cellStyle name="40% - Accent6 183" xfId="27587"/>
    <cellStyle name="40% - Accent6 183 2" xfId="27588"/>
    <cellStyle name="40% - Accent6 183 3" xfId="27589"/>
    <cellStyle name="40% - Accent6 184" xfId="27590"/>
    <cellStyle name="40% - Accent6 184 2" xfId="27591"/>
    <cellStyle name="40% - Accent6 184 3" xfId="27592"/>
    <cellStyle name="40% - Accent6 185" xfId="27593"/>
    <cellStyle name="40% - Accent6 185 2" xfId="27594"/>
    <cellStyle name="40% - Accent6 185 3" xfId="27595"/>
    <cellStyle name="40% - Accent6 186" xfId="27596"/>
    <cellStyle name="40% - Accent6 186 2" xfId="27597"/>
    <cellStyle name="40% - Accent6 186 3" xfId="27598"/>
    <cellStyle name="40% - Accent6 187" xfId="27599"/>
    <cellStyle name="40% - Accent6 187 2" xfId="27600"/>
    <cellStyle name="40% - Accent6 187 3" xfId="27601"/>
    <cellStyle name="40% - Accent6 188" xfId="27602"/>
    <cellStyle name="40% - Accent6 188 2" xfId="27603"/>
    <cellStyle name="40% - Accent6 188 3" xfId="27604"/>
    <cellStyle name="40% - Accent6 189" xfId="27605"/>
    <cellStyle name="40% - Accent6 189 2" xfId="27606"/>
    <cellStyle name="40% - Accent6 189 3" xfId="27607"/>
    <cellStyle name="40% - Accent6 19" xfId="27608"/>
    <cellStyle name="40% - Accent6 19 2" xfId="27609"/>
    <cellStyle name="40% - Accent6 19 3" xfId="27610"/>
    <cellStyle name="40% - Accent6 190" xfId="27611"/>
    <cellStyle name="40% - Accent6 190 2" xfId="27612"/>
    <cellStyle name="40% - Accent6 190 3" xfId="27613"/>
    <cellStyle name="40% - Accent6 191" xfId="27614"/>
    <cellStyle name="40% - Accent6 191 2" xfId="27615"/>
    <cellStyle name="40% - Accent6 191 3" xfId="27616"/>
    <cellStyle name="40% - Accent6 192" xfId="27617"/>
    <cellStyle name="40% - Accent6 192 2" xfId="27618"/>
    <cellStyle name="40% - Accent6 192 3" xfId="27619"/>
    <cellStyle name="40% - Accent6 193" xfId="27620"/>
    <cellStyle name="40% - Accent6 193 2" xfId="27621"/>
    <cellStyle name="40% - Accent6 194" xfId="27622"/>
    <cellStyle name="40% - Accent6 194 2" xfId="27623"/>
    <cellStyle name="40% - Accent6 195" xfId="27624"/>
    <cellStyle name="40% - Accent6 195 2" xfId="27625"/>
    <cellStyle name="40% - Accent6 196" xfId="27626"/>
    <cellStyle name="40% - Accent6 196 2" xfId="27627"/>
    <cellStyle name="40% - Accent6 197" xfId="27628"/>
    <cellStyle name="40% - Accent6 197 2" xfId="27629"/>
    <cellStyle name="40% - Accent6 198" xfId="27630"/>
    <cellStyle name="40% - Accent6 198 2" xfId="27631"/>
    <cellStyle name="40% - Accent6 199" xfId="27632"/>
    <cellStyle name="40% - Accent6 199 2" xfId="27633"/>
    <cellStyle name="40% - Accent6 2" xfId="176"/>
    <cellStyle name="40% - Accent6 2 10" xfId="3333"/>
    <cellStyle name="40% - Accent6 2 11" xfId="3561"/>
    <cellStyle name="40% - Accent6 2 12" xfId="3442"/>
    <cellStyle name="40% - Accent6 2 13" xfId="953"/>
    <cellStyle name="40% - Accent6 2 14" xfId="6884"/>
    <cellStyle name="40% - Accent6 2 15" xfId="7374"/>
    <cellStyle name="40% - Accent6 2 16" xfId="7623"/>
    <cellStyle name="40% - Accent6 2 17" xfId="6780"/>
    <cellStyle name="40% - Accent6 2 18" xfId="7481"/>
    <cellStyle name="40% - Accent6 2 19" xfId="7191"/>
    <cellStyle name="40% - Accent6 2 2" xfId="754"/>
    <cellStyle name="40% - Accent6 2 2 10" xfId="27634"/>
    <cellStyle name="40% - Accent6 2 2 2" xfId="2105"/>
    <cellStyle name="40% - Accent6 2 2 2 2" xfId="3056"/>
    <cellStyle name="40% - Accent6 2 2 2 2 2" xfId="4946"/>
    <cellStyle name="40% - Accent6 2 2 2 2 3" xfId="5745"/>
    <cellStyle name="40% - Accent6 2 2 2 2 4" xfId="6375"/>
    <cellStyle name="40% - Accent6 2 2 2 3" xfId="4194"/>
    <cellStyle name="40% - Accent6 2 2 2 4" xfId="4862"/>
    <cellStyle name="40% - Accent6 2 2 2 5" xfId="5667"/>
    <cellStyle name="40% - Accent6 2 2 3" xfId="2046"/>
    <cellStyle name="40% - Accent6 2 2 3 2" xfId="3014"/>
    <cellStyle name="40% - Accent6 2 2 3 2 2" xfId="4904"/>
    <cellStyle name="40% - Accent6 2 2 3 2 3" xfId="5703"/>
    <cellStyle name="40% - Accent6 2 2 3 2 4" xfId="6333"/>
    <cellStyle name="40% - Accent6 2 2 3 3" xfId="4143"/>
    <cellStyle name="40% - Accent6 2 2 3 4" xfId="4449"/>
    <cellStyle name="40% - Accent6 2 2 3 5" xfId="5327"/>
    <cellStyle name="40% - Accent6 2 2 4" xfId="2728"/>
    <cellStyle name="40% - Accent6 2 2 4 2" xfId="4674"/>
    <cellStyle name="40% - Accent6 2 2 4 3" xfId="5516"/>
    <cellStyle name="40% - Accent6 2 2 4 4" xfId="6199"/>
    <cellStyle name="40% - Accent6 2 2 5" xfId="3522"/>
    <cellStyle name="40% - Accent6 2 2 6" xfId="3476"/>
    <cellStyle name="40% - Accent6 2 2 7" xfId="3780"/>
    <cellStyle name="40% - Accent6 2 2 8" xfId="1163"/>
    <cellStyle name="40% - Accent6 2 2 9" xfId="11868"/>
    <cellStyle name="40% - Accent6 2 20" xfId="7321"/>
    <cellStyle name="40% - Accent6 2 21" xfId="7507"/>
    <cellStyle name="40% - Accent6 2 22" xfId="6970"/>
    <cellStyle name="40% - Accent6 2 23" xfId="9954"/>
    <cellStyle name="40% - Accent6 2 3" xfId="1013"/>
    <cellStyle name="40% - Accent6 2 3 2" xfId="2114"/>
    <cellStyle name="40% - Accent6 2 3 2 2" xfId="3066"/>
    <cellStyle name="40% - Accent6 2 3 2 2 2" xfId="4956"/>
    <cellStyle name="40% - Accent6 2 3 2 2 3" xfId="5755"/>
    <cellStyle name="40% - Accent6 2 3 2 2 4" xfId="6385"/>
    <cellStyle name="40% - Accent6 2 3 2 3" xfId="4204"/>
    <cellStyle name="40% - Accent6 2 3 2 4" xfId="4789"/>
    <cellStyle name="40% - Accent6 2 3 2 5" xfId="5620"/>
    <cellStyle name="40% - Accent6 2 3 3" xfId="2161"/>
    <cellStyle name="40% - Accent6 2 3 3 2" xfId="3109"/>
    <cellStyle name="40% - Accent6 2 3 3 2 2" xfId="4999"/>
    <cellStyle name="40% - Accent6 2 3 3 2 3" xfId="5798"/>
    <cellStyle name="40% - Accent6 2 3 3 2 4" xfId="6428"/>
    <cellStyle name="40% - Accent6 2 3 3 3" xfId="4250"/>
    <cellStyle name="40% - Accent6 2 3 3 4" xfId="3353"/>
    <cellStyle name="40% - Accent6 2 3 3 5" xfId="3652"/>
    <cellStyle name="40% - Accent6 2 3 4" xfId="2734"/>
    <cellStyle name="40% - Accent6 2 3 4 2" xfId="4681"/>
    <cellStyle name="40% - Accent6 2 3 4 3" xfId="5523"/>
    <cellStyle name="40% - Accent6 2 3 4 4" xfId="6206"/>
    <cellStyle name="40% - Accent6 2 3 5" xfId="3537"/>
    <cellStyle name="40% - Accent6 2 3 6" xfId="3466"/>
    <cellStyle name="40% - Accent6 2 3 7" xfId="3821"/>
    <cellStyle name="40% - Accent6 2 3 8" xfId="27635"/>
    <cellStyle name="40% - Accent6 2 4" xfId="1749"/>
    <cellStyle name="40% - Accent6 2 4 2" xfId="2214"/>
    <cellStyle name="40% - Accent6 2 4 2 2" xfId="3158"/>
    <cellStyle name="40% - Accent6 2 4 2 2 2" xfId="5048"/>
    <cellStyle name="40% - Accent6 2 4 2 2 3" xfId="5847"/>
    <cellStyle name="40% - Accent6 2 4 2 2 4" xfId="6477"/>
    <cellStyle name="40% - Accent6 2 4 2 3" xfId="4300"/>
    <cellStyle name="40% - Accent6 2 4 2 4" xfId="5210"/>
    <cellStyle name="40% - Accent6 2 4 2 5" xfId="6009"/>
    <cellStyle name="40% - Accent6 2 4 3" xfId="2453"/>
    <cellStyle name="40% - Accent6 2 4 3 2" xfId="3245"/>
    <cellStyle name="40% - Accent6 2 4 3 2 2" xfId="5135"/>
    <cellStyle name="40% - Accent6 2 4 3 2 3" xfId="5934"/>
    <cellStyle name="40% - Accent6 2 4 3 2 4" xfId="6564"/>
    <cellStyle name="40% - Accent6 2 4 3 3" xfId="4476"/>
    <cellStyle name="40% - Accent6 2 4 3 4" xfId="5354"/>
    <cellStyle name="40% - Accent6 2 4 3 5" xfId="6096"/>
    <cellStyle name="40% - Accent6 2 4 4" xfId="2780"/>
    <cellStyle name="40% - Accent6 2 4 4 2" xfId="4727"/>
    <cellStyle name="40% - Accent6 2 4 4 3" xfId="5569"/>
    <cellStyle name="40% - Accent6 2 4 4 4" xfId="6252"/>
    <cellStyle name="40% - Accent6 2 4 5" xfId="3872"/>
    <cellStyle name="40% - Accent6 2 4 6" xfId="3605"/>
    <cellStyle name="40% - Accent6 2 4 7" xfId="3425"/>
    <cellStyle name="40% - Accent6 2 5" xfId="1851"/>
    <cellStyle name="40% - Accent6 2 5 2" xfId="2279"/>
    <cellStyle name="40% - Accent6 2 5 2 2" xfId="3184"/>
    <cellStyle name="40% - Accent6 2 5 2 2 2" xfId="5074"/>
    <cellStyle name="40% - Accent6 2 5 2 2 3" xfId="5873"/>
    <cellStyle name="40% - Accent6 2 5 2 2 4" xfId="6503"/>
    <cellStyle name="40% - Accent6 2 5 2 3" xfId="4352"/>
    <cellStyle name="40% - Accent6 2 5 2 4" xfId="5252"/>
    <cellStyle name="40% - Accent6 2 5 2 5" xfId="6035"/>
    <cellStyle name="40% - Accent6 2 5 3" xfId="2515"/>
    <cellStyle name="40% - Accent6 2 5 3 2" xfId="3268"/>
    <cellStyle name="40% - Accent6 2 5 3 2 2" xfId="5158"/>
    <cellStyle name="40% - Accent6 2 5 3 2 3" xfId="5957"/>
    <cellStyle name="40% - Accent6 2 5 3 2 4" xfId="6587"/>
    <cellStyle name="40% - Accent6 2 5 3 3" xfId="4519"/>
    <cellStyle name="40% - Accent6 2 5 3 4" xfId="5389"/>
    <cellStyle name="40% - Accent6 2 5 3 5" xfId="6119"/>
    <cellStyle name="40% - Accent6 2 5 4" xfId="2842"/>
    <cellStyle name="40% - Accent6 2 5 4 2" xfId="4774"/>
    <cellStyle name="40% - Accent6 2 5 4 3" xfId="5607"/>
    <cellStyle name="40% - Accent6 2 5 4 4" xfId="6275"/>
    <cellStyle name="40% - Accent6 2 5 5" xfId="3959"/>
    <cellStyle name="40% - Accent6 2 5 6" xfId="3658"/>
    <cellStyle name="40% - Accent6 2 5 7" xfId="3715"/>
    <cellStyle name="40% - Accent6 2 6" xfId="1890"/>
    <cellStyle name="40% - Accent6 2 6 2" xfId="2313"/>
    <cellStyle name="40% - Accent6 2 6 2 2" xfId="3206"/>
    <cellStyle name="40% - Accent6 2 6 2 2 2" xfId="5096"/>
    <cellStyle name="40% - Accent6 2 6 2 2 3" xfId="5895"/>
    <cellStyle name="40% - Accent6 2 6 2 2 4" xfId="6525"/>
    <cellStyle name="40% - Accent6 2 6 2 3" xfId="4380"/>
    <cellStyle name="40% - Accent6 2 6 2 4" xfId="5278"/>
    <cellStyle name="40% - Accent6 2 6 2 5" xfId="6057"/>
    <cellStyle name="40% - Accent6 2 6 3" xfId="2545"/>
    <cellStyle name="40% - Accent6 2 6 3 2" xfId="3286"/>
    <cellStyle name="40% - Accent6 2 6 3 2 2" xfId="5176"/>
    <cellStyle name="40% - Accent6 2 6 3 2 3" xfId="5975"/>
    <cellStyle name="40% - Accent6 2 6 3 2 4" xfId="6605"/>
    <cellStyle name="40% - Accent6 2 6 3 3" xfId="4542"/>
    <cellStyle name="40% - Accent6 2 6 3 4" xfId="5411"/>
    <cellStyle name="40% - Accent6 2 6 3 5" xfId="6137"/>
    <cellStyle name="40% - Accent6 2 6 4" xfId="2872"/>
    <cellStyle name="40% - Accent6 2 6 4 2" xfId="4798"/>
    <cellStyle name="40% - Accent6 2 6 4 3" xfId="5629"/>
    <cellStyle name="40% - Accent6 2 6 4 4" xfId="6293"/>
    <cellStyle name="40% - Accent6 2 6 5" xfId="3994"/>
    <cellStyle name="40% - Accent6 2 6 6" xfId="3778"/>
    <cellStyle name="40% - Accent6 2 6 7" xfId="4511"/>
    <cellStyle name="40% - Accent6 2 7" xfId="2032"/>
    <cellStyle name="40% - Accent6 2 7 2" xfId="3011"/>
    <cellStyle name="40% - Accent6 2 7 2 2" xfId="4901"/>
    <cellStyle name="40% - Accent6 2 7 2 3" xfId="5700"/>
    <cellStyle name="40% - Accent6 2 7 2 4" xfId="6330"/>
    <cellStyle name="40% - Accent6 2 7 3" xfId="4136"/>
    <cellStyle name="40% - Accent6 2 7 4" xfId="3716"/>
    <cellStyle name="40% - Accent6 2 7 5" xfId="3805"/>
    <cellStyle name="40% - Accent6 2 8" xfId="2163"/>
    <cellStyle name="40% - Accent6 2 8 2" xfId="3110"/>
    <cellStyle name="40% - Accent6 2 8 2 2" xfId="5000"/>
    <cellStyle name="40% - Accent6 2 8 2 3" xfId="5799"/>
    <cellStyle name="40% - Accent6 2 8 2 4" xfId="6429"/>
    <cellStyle name="40% - Accent6 2 8 3" xfId="4251"/>
    <cellStyle name="40% - Accent6 2 8 4" xfId="3352"/>
    <cellStyle name="40% - Accent6 2 8 5" xfId="3662"/>
    <cellStyle name="40% - Accent6 2 9" xfId="2684"/>
    <cellStyle name="40% - Accent6 2 9 2" xfId="4640"/>
    <cellStyle name="40% - Accent6 2 9 3" xfId="5483"/>
    <cellStyle name="40% - Accent6 2 9 4" xfId="6173"/>
    <cellStyle name="40% - Accent6 20" xfId="27636"/>
    <cellStyle name="40% - Accent6 20 2" xfId="27637"/>
    <cellStyle name="40% - Accent6 20 3" xfId="27638"/>
    <cellStyle name="40% - Accent6 200" xfId="27639"/>
    <cellStyle name="40% - Accent6 200 2" xfId="27640"/>
    <cellStyle name="40% - Accent6 201" xfId="27641"/>
    <cellStyle name="40% - Accent6 201 2" xfId="27642"/>
    <cellStyle name="40% - Accent6 202" xfId="27643"/>
    <cellStyle name="40% - Accent6 202 2" xfId="27644"/>
    <cellStyle name="40% - Accent6 203" xfId="27645"/>
    <cellStyle name="40% - Accent6 203 2" xfId="27646"/>
    <cellStyle name="40% - Accent6 204" xfId="27647"/>
    <cellStyle name="40% - Accent6 204 2" xfId="27648"/>
    <cellStyle name="40% - Accent6 205" xfId="27649"/>
    <cellStyle name="40% - Accent6 205 2" xfId="27650"/>
    <cellStyle name="40% - Accent6 206" xfId="27651"/>
    <cellStyle name="40% - Accent6 206 2" xfId="27652"/>
    <cellStyle name="40% - Accent6 207" xfId="27653"/>
    <cellStyle name="40% - Accent6 207 2" xfId="27654"/>
    <cellStyle name="40% - Accent6 208" xfId="27655"/>
    <cellStyle name="40% - Accent6 208 2" xfId="27656"/>
    <cellStyle name="40% - Accent6 209" xfId="27657"/>
    <cellStyle name="40% - Accent6 209 2" xfId="27658"/>
    <cellStyle name="40% - Accent6 21" xfId="27659"/>
    <cellStyle name="40% - Accent6 21 2" xfId="27660"/>
    <cellStyle name="40% - Accent6 21 3" xfId="27661"/>
    <cellStyle name="40% - Accent6 210" xfId="27662"/>
    <cellStyle name="40% - Accent6 210 2" xfId="27663"/>
    <cellStyle name="40% - Accent6 211" xfId="27664"/>
    <cellStyle name="40% - Accent6 211 2" xfId="27665"/>
    <cellStyle name="40% - Accent6 212" xfId="27666"/>
    <cellStyle name="40% - Accent6 212 2" xfId="27667"/>
    <cellStyle name="40% - Accent6 213" xfId="27668"/>
    <cellStyle name="40% - Accent6 213 2" xfId="27669"/>
    <cellStyle name="40% - Accent6 214" xfId="27670"/>
    <cellStyle name="40% - Accent6 214 2" xfId="27671"/>
    <cellStyle name="40% - Accent6 215" xfId="27672"/>
    <cellStyle name="40% - Accent6 215 2" xfId="27673"/>
    <cellStyle name="40% - Accent6 216" xfId="27674"/>
    <cellStyle name="40% - Accent6 216 2" xfId="27675"/>
    <cellStyle name="40% - Accent6 217" xfId="27676"/>
    <cellStyle name="40% - Accent6 217 2" xfId="27677"/>
    <cellStyle name="40% - Accent6 218" xfId="27678"/>
    <cellStyle name="40% - Accent6 218 2" xfId="27679"/>
    <cellStyle name="40% - Accent6 219" xfId="27680"/>
    <cellStyle name="40% - Accent6 219 2" xfId="27681"/>
    <cellStyle name="40% - Accent6 22" xfId="27682"/>
    <cellStyle name="40% - Accent6 22 2" xfId="27683"/>
    <cellStyle name="40% - Accent6 22 3" xfId="27684"/>
    <cellStyle name="40% - Accent6 220" xfId="27685"/>
    <cellStyle name="40% - Accent6 220 2" xfId="27686"/>
    <cellStyle name="40% - Accent6 221" xfId="27687"/>
    <cellStyle name="40% - Accent6 221 2" xfId="27688"/>
    <cellStyle name="40% - Accent6 222" xfId="27689"/>
    <cellStyle name="40% - Accent6 222 2" xfId="27690"/>
    <cellStyle name="40% - Accent6 223" xfId="27691"/>
    <cellStyle name="40% - Accent6 223 2" xfId="27692"/>
    <cellStyle name="40% - Accent6 224" xfId="27693"/>
    <cellStyle name="40% - Accent6 224 2" xfId="27694"/>
    <cellStyle name="40% - Accent6 225" xfId="27695"/>
    <cellStyle name="40% - Accent6 225 2" xfId="27696"/>
    <cellStyle name="40% - Accent6 226" xfId="27697"/>
    <cellStyle name="40% - Accent6 226 2" xfId="27698"/>
    <cellStyle name="40% - Accent6 227" xfId="27699"/>
    <cellStyle name="40% - Accent6 227 2" xfId="27700"/>
    <cellStyle name="40% - Accent6 228" xfId="27701"/>
    <cellStyle name="40% - Accent6 228 2" xfId="27702"/>
    <cellStyle name="40% - Accent6 229" xfId="27703"/>
    <cellStyle name="40% - Accent6 229 2" xfId="27704"/>
    <cellStyle name="40% - Accent6 23" xfId="27705"/>
    <cellStyle name="40% - Accent6 23 2" xfId="27706"/>
    <cellStyle name="40% - Accent6 23 3" xfId="27707"/>
    <cellStyle name="40% - Accent6 230" xfId="27708"/>
    <cellStyle name="40% - Accent6 230 2" xfId="27709"/>
    <cellStyle name="40% - Accent6 231" xfId="27710"/>
    <cellStyle name="40% - Accent6 231 2" xfId="27711"/>
    <cellStyle name="40% - Accent6 232" xfId="27712"/>
    <cellStyle name="40% - Accent6 232 2" xfId="27713"/>
    <cellStyle name="40% - Accent6 233" xfId="27714"/>
    <cellStyle name="40% - Accent6 233 2" xfId="27715"/>
    <cellStyle name="40% - Accent6 234" xfId="27716"/>
    <cellStyle name="40% - Accent6 234 2" xfId="27717"/>
    <cellStyle name="40% - Accent6 235" xfId="27718"/>
    <cellStyle name="40% - Accent6 235 2" xfId="27719"/>
    <cellStyle name="40% - Accent6 236" xfId="27720"/>
    <cellStyle name="40% - Accent6 236 2" xfId="27721"/>
    <cellStyle name="40% - Accent6 237" xfId="27722"/>
    <cellStyle name="40% - Accent6 237 2" xfId="27723"/>
    <cellStyle name="40% - Accent6 238" xfId="27724"/>
    <cellStyle name="40% - Accent6 238 2" xfId="27725"/>
    <cellStyle name="40% - Accent6 239" xfId="27726"/>
    <cellStyle name="40% - Accent6 239 2" xfId="27727"/>
    <cellStyle name="40% - Accent6 24" xfId="27728"/>
    <cellStyle name="40% - Accent6 24 2" xfId="27729"/>
    <cellStyle name="40% - Accent6 24 3" xfId="27730"/>
    <cellStyle name="40% - Accent6 240" xfId="27731"/>
    <cellStyle name="40% - Accent6 240 2" xfId="27732"/>
    <cellStyle name="40% - Accent6 241" xfId="27733"/>
    <cellStyle name="40% - Accent6 241 2" xfId="27734"/>
    <cellStyle name="40% - Accent6 242" xfId="27735"/>
    <cellStyle name="40% - Accent6 242 2" xfId="27736"/>
    <cellStyle name="40% - Accent6 243" xfId="27737"/>
    <cellStyle name="40% - Accent6 243 2" xfId="27738"/>
    <cellStyle name="40% - Accent6 244" xfId="27739"/>
    <cellStyle name="40% - Accent6 244 2" xfId="27740"/>
    <cellStyle name="40% - Accent6 245" xfId="27741"/>
    <cellStyle name="40% - Accent6 245 2" xfId="27742"/>
    <cellStyle name="40% - Accent6 246" xfId="27743"/>
    <cellStyle name="40% - Accent6 246 2" xfId="27744"/>
    <cellStyle name="40% - Accent6 247" xfId="27745"/>
    <cellStyle name="40% - Accent6 247 2" xfId="27746"/>
    <cellStyle name="40% - Accent6 248" xfId="27747"/>
    <cellStyle name="40% - Accent6 248 2" xfId="27748"/>
    <cellStyle name="40% - Accent6 249" xfId="27749"/>
    <cellStyle name="40% - Accent6 249 2" xfId="27750"/>
    <cellStyle name="40% - Accent6 25" xfId="27751"/>
    <cellStyle name="40% - Accent6 25 2" xfId="27752"/>
    <cellStyle name="40% - Accent6 25 3" xfId="27753"/>
    <cellStyle name="40% - Accent6 250" xfId="27754"/>
    <cellStyle name="40% - Accent6 250 2" xfId="27755"/>
    <cellStyle name="40% - Accent6 251" xfId="27756"/>
    <cellStyle name="40% - Accent6 251 2" xfId="27757"/>
    <cellStyle name="40% - Accent6 252" xfId="27758"/>
    <cellStyle name="40% - Accent6 252 2" xfId="27759"/>
    <cellStyle name="40% - Accent6 253" xfId="27760"/>
    <cellStyle name="40% - Accent6 253 2" xfId="27761"/>
    <cellStyle name="40% - Accent6 254" xfId="27762"/>
    <cellStyle name="40% - Accent6 254 2" xfId="27763"/>
    <cellStyle name="40% - Accent6 255" xfId="27764"/>
    <cellStyle name="40% - Accent6 255 2" xfId="27765"/>
    <cellStyle name="40% - Accent6 256" xfId="27766"/>
    <cellStyle name="40% - Accent6 257" xfId="27767"/>
    <cellStyle name="40% - Accent6 258" xfId="27768"/>
    <cellStyle name="40% - Accent6 259" xfId="27769"/>
    <cellStyle name="40% - Accent6 26" xfId="27770"/>
    <cellStyle name="40% - Accent6 26 2" xfId="27771"/>
    <cellStyle name="40% - Accent6 26 3" xfId="27772"/>
    <cellStyle name="40% - Accent6 260" xfId="27773"/>
    <cellStyle name="40% - Accent6 261" xfId="27774"/>
    <cellStyle name="40% - Accent6 262" xfId="27775"/>
    <cellStyle name="40% - Accent6 263" xfId="27776"/>
    <cellStyle name="40% - Accent6 264" xfId="27777"/>
    <cellStyle name="40% - Accent6 27" xfId="27778"/>
    <cellStyle name="40% - Accent6 27 2" xfId="27779"/>
    <cellStyle name="40% - Accent6 27 3" xfId="27780"/>
    <cellStyle name="40% - Accent6 28" xfId="27781"/>
    <cellStyle name="40% - Accent6 28 2" xfId="27782"/>
    <cellStyle name="40% - Accent6 28 3" xfId="27783"/>
    <cellStyle name="40% - Accent6 29" xfId="27784"/>
    <cellStyle name="40% - Accent6 29 2" xfId="27785"/>
    <cellStyle name="40% - Accent6 29 3" xfId="27786"/>
    <cellStyle name="40% - Accent6 3" xfId="755"/>
    <cellStyle name="40% - Accent6 3 10" xfId="3334"/>
    <cellStyle name="40% - Accent6 3 11" xfId="4651"/>
    <cellStyle name="40% - Accent6 3 12" xfId="5493"/>
    <cellStyle name="40% - Accent6 3 13" xfId="982"/>
    <cellStyle name="40% - Accent6 3 14" xfId="14958"/>
    <cellStyle name="40% - Accent6 3 15" xfId="27787"/>
    <cellStyle name="40% - Accent6 3 2" xfId="972"/>
    <cellStyle name="40% - Accent6 3 2 2" xfId="2106"/>
    <cellStyle name="40% - Accent6 3 2 2 2" xfId="3057"/>
    <cellStyle name="40% - Accent6 3 2 2 2 2" xfId="4947"/>
    <cellStyle name="40% - Accent6 3 2 2 2 3" xfId="5746"/>
    <cellStyle name="40% - Accent6 3 2 2 2 4" xfId="6376"/>
    <cellStyle name="40% - Accent6 3 2 2 3" xfId="4195"/>
    <cellStyle name="40% - Accent6 3 2 2 4" xfId="4602"/>
    <cellStyle name="40% - Accent6 3 2 2 5" xfId="5450"/>
    <cellStyle name="40% - Accent6 3 2 3" xfId="2045"/>
    <cellStyle name="40% - Accent6 3 2 3 2" xfId="3013"/>
    <cellStyle name="40% - Accent6 3 2 3 2 2" xfId="4903"/>
    <cellStyle name="40% - Accent6 3 2 3 2 3" xfId="5702"/>
    <cellStyle name="40% - Accent6 3 2 3 2 4" xfId="6332"/>
    <cellStyle name="40% - Accent6 3 2 3 3" xfId="4142"/>
    <cellStyle name="40% - Accent6 3 2 3 4" xfId="4614"/>
    <cellStyle name="40% - Accent6 3 2 3 5" xfId="5458"/>
    <cellStyle name="40% - Accent6 3 2 4" xfId="2729"/>
    <cellStyle name="40% - Accent6 3 2 4 2" xfId="4675"/>
    <cellStyle name="40% - Accent6 3 2 4 3" xfId="5517"/>
    <cellStyle name="40% - Accent6 3 2 4 4" xfId="6200"/>
    <cellStyle name="40% - Accent6 3 2 5" xfId="3523"/>
    <cellStyle name="40% - Accent6 3 2 6" xfId="3475"/>
    <cellStyle name="40% - Accent6 3 2 7" xfId="3785"/>
    <cellStyle name="40% - Accent6 3 2 8" xfId="27788"/>
    <cellStyle name="40% - Accent6 3 2 9" xfId="42904"/>
    <cellStyle name="40% - Accent6 3 3" xfId="1106"/>
    <cellStyle name="40% - Accent6 3 3 2" xfId="2113"/>
    <cellStyle name="40% - Accent6 3 3 2 2" xfId="3065"/>
    <cellStyle name="40% - Accent6 3 3 2 2 2" xfId="4955"/>
    <cellStyle name="40% - Accent6 3 3 2 2 3" xfId="5754"/>
    <cellStyle name="40% - Accent6 3 3 2 2 4" xfId="6384"/>
    <cellStyle name="40% - Accent6 3 3 2 3" xfId="4203"/>
    <cellStyle name="40% - Accent6 3 3 2 4" xfId="3795"/>
    <cellStyle name="40% - Accent6 3 3 2 5" xfId="3590"/>
    <cellStyle name="40% - Accent6 3 3 3" xfId="2164"/>
    <cellStyle name="40% - Accent6 3 3 3 2" xfId="3111"/>
    <cellStyle name="40% - Accent6 3 3 3 2 2" xfId="5001"/>
    <cellStyle name="40% - Accent6 3 3 3 2 3" xfId="5800"/>
    <cellStyle name="40% - Accent6 3 3 3 2 4" xfId="6430"/>
    <cellStyle name="40% - Accent6 3 3 3 3" xfId="4252"/>
    <cellStyle name="40% - Accent6 3 3 3 4" xfId="3351"/>
    <cellStyle name="40% - Accent6 3 3 3 5" xfId="3668"/>
    <cellStyle name="40% - Accent6 3 3 4" xfId="2733"/>
    <cellStyle name="40% - Accent6 3 3 4 2" xfId="4680"/>
    <cellStyle name="40% - Accent6 3 3 4 3" xfId="5522"/>
    <cellStyle name="40% - Accent6 3 3 4 4" xfId="6205"/>
    <cellStyle name="40% - Accent6 3 3 5" xfId="3536"/>
    <cellStyle name="40% - Accent6 3 3 6" xfId="3467"/>
    <cellStyle name="40% - Accent6 3 3 7" xfId="3598"/>
    <cellStyle name="40% - Accent6 3 3 8" xfId="27789"/>
    <cellStyle name="40% - Accent6 3 4" xfId="1750"/>
    <cellStyle name="40% - Accent6 3 4 2" xfId="2215"/>
    <cellStyle name="40% - Accent6 3 4 2 2" xfId="3159"/>
    <cellStyle name="40% - Accent6 3 4 2 2 2" xfId="5049"/>
    <cellStyle name="40% - Accent6 3 4 2 2 3" xfId="5848"/>
    <cellStyle name="40% - Accent6 3 4 2 2 4" xfId="6478"/>
    <cellStyle name="40% - Accent6 3 4 2 3" xfId="4301"/>
    <cellStyle name="40% - Accent6 3 4 2 4" xfId="5211"/>
    <cellStyle name="40% - Accent6 3 4 2 5" xfId="6010"/>
    <cellStyle name="40% - Accent6 3 4 3" xfId="2454"/>
    <cellStyle name="40% - Accent6 3 4 3 2" xfId="3246"/>
    <cellStyle name="40% - Accent6 3 4 3 2 2" xfId="5136"/>
    <cellStyle name="40% - Accent6 3 4 3 2 3" xfId="5935"/>
    <cellStyle name="40% - Accent6 3 4 3 2 4" xfId="6565"/>
    <cellStyle name="40% - Accent6 3 4 3 3" xfId="4477"/>
    <cellStyle name="40% - Accent6 3 4 3 4" xfId="5355"/>
    <cellStyle name="40% - Accent6 3 4 3 5" xfId="6097"/>
    <cellStyle name="40% - Accent6 3 4 4" xfId="2781"/>
    <cellStyle name="40% - Accent6 3 4 4 2" xfId="4728"/>
    <cellStyle name="40% - Accent6 3 4 4 3" xfId="5570"/>
    <cellStyle name="40% - Accent6 3 4 4 4" xfId="6253"/>
    <cellStyle name="40% - Accent6 3 4 5" xfId="3873"/>
    <cellStyle name="40% - Accent6 3 4 6" xfId="3600"/>
    <cellStyle name="40% - Accent6 3 4 7" xfId="3428"/>
    <cellStyle name="40% - Accent6 3 5" xfId="1848"/>
    <cellStyle name="40% - Accent6 3 5 2" xfId="2277"/>
    <cellStyle name="40% - Accent6 3 5 2 2" xfId="3183"/>
    <cellStyle name="40% - Accent6 3 5 2 2 2" xfId="5073"/>
    <cellStyle name="40% - Accent6 3 5 2 2 3" xfId="5872"/>
    <cellStyle name="40% - Accent6 3 5 2 2 4" xfId="6502"/>
    <cellStyle name="40% - Accent6 3 5 2 3" xfId="4351"/>
    <cellStyle name="40% - Accent6 3 5 2 4" xfId="5251"/>
    <cellStyle name="40% - Accent6 3 5 2 5" xfId="6034"/>
    <cellStyle name="40% - Accent6 3 5 3" xfId="2513"/>
    <cellStyle name="40% - Accent6 3 5 3 2" xfId="3267"/>
    <cellStyle name="40% - Accent6 3 5 3 2 2" xfId="5157"/>
    <cellStyle name="40% - Accent6 3 5 3 2 3" xfId="5956"/>
    <cellStyle name="40% - Accent6 3 5 3 2 4" xfId="6586"/>
    <cellStyle name="40% - Accent6 3 5 3 3" xfId="4517"/>
    <cellStyle name="40% - Accent6 3 5 3 4" xfId="5388"/>
    <cellStyle name="40% - Accent6 3 5 3 5" xfId="6118"/>
    <cellStyle name="40% - Accent6 3 5 4" xfId="2840"/>
    <cellStyle name="40% - Accent6 3 5 4 2" xfId="4772"/>
    <cellStyle name="40% - Accent6 3 5 4 3" xfId="5606"/>
    <cellStyle name="40% - Accent6 3 5 4 4" xfId="6274"/>
    <cellStyle name="40% - Accent6 3 5 5" xfId="3956"/>
    <cellStyle name="40% - Accent6 3 5 6" xfId="3673"/>
    <cellStyle name="40% - Accent6 3 5 7" xfId="3620"/>
    <cellStyle name="40% - Accent6 3 6" xfId="1764"/>
    <cellStyle name="40% - Accent6 3 6 2" xfId="2224"/>
    <cellStyle name="40% - Accent6 3 6 2 2" xfId="3167"/>
    <cellStyle name="40% - Accent6 3 6 2 2 2" xfId="5057"/>
    <cellStyle name="40% - Accent6 3 6 2 2 3" xfId="5856"/>
    <cellStyle name="40% - Accent6 3 6 2 2 4" xfId="6486"/>
    <cellStyle name="40% - Accent6 3 6 2 3" xfId="4309"/>
    <cellStyle name="40% - Accent6 3 6 2 4" xfId="5219"/>
    <cellStyle name="40% - Accent6 3 6 2 5" xfId="6018"/>
    <cellStyle name="40% - Accent6 3 6 3" xfId="2462"/>
    <cellStyle name="40% - Accent6 3 6 3 2" xfId="3253"/>
    <cellStyle name="40% - Accent6 3 6 3 2 2" xfId="5143"/>
    <cellStyle name="40% - Accent6 3 6 3 2 3" xfId="5942"/>
    <cellStyle name="40% - Accent6 3 6 3 2 4" xfId="6572"/>
    <cellStyle name="40% - Accent6 3 6 3 3" xfId="4484"/>
    <cellStyle name="40% - Accent6 3 6 3 4" xfId="5362"/>
    <cellStyle name="40% - Accent6 3 6 3 5" xfId="6104"/>
    <cellStyle name="40% - Accent6 3 6 4" xfId="2789"/>
    <cellStyle name="40% - Accent6 3 6 4 2" xfId="4735"/>
    <cellStyle name="40% - Accent6 3 6 4 3" xfId="5577"/>
    <cellStyle name="40% - Accent6 3 6 4 4" xfId="6260"/>
    <cellStyle name="40% - Accent6 3 6 5" xfId="3885"/>
    <cellStyle name="40% - Accent6 3 6 6" xfId="4581"/>
    <cellStyle name="40% - Accent6 3 6 7" xfId="5437"/>
    <cellStyle name="40% - Accent6 3 7" xfId="2033"/>
    <cellStyle name="40% - Accent6 3 7 2" xfId="3012"/>
    <cellStyle name="40% - Accent6 3 7 2 2" xfId="4902"/>
    <cellStyle name="40% - Accent6 3 7 2 3" xfId="5701"/>
    <cellStyle name="40% - Accent6 3 7 2 4" xfId="6331"/>
    <cellStyle name="40% - Accent6 3 7 3" xfId="4137"/>
    <cellStyle name="40% - Accent6 3 7 4" xfId="3711"/>
    <cellStyle name="40% - Accent6 3 7 5" xfId="3670"/>
    <cellStyle name="40% - Accent6 3 8" xfId="2160"/>
    <cellStyle name="40% - Accent6 3 8 2" xfId="3108"/>
    <cellStyle name="40% - Accent6 3 8 2 2" xfId="4998"/>
    <cellStyle name="40% - Accent6 3 8 2 3" xfId="5797"/>
    <cellStyle name="40% - Accent6 3 8 2 4" xfId="6427"/>
    <cellStyle name="40% - Accent6 3 8 3" xfId="4249"/>
    <cellStyle name="40% - Accent6 3 8 4" xfId="3354"/>
    <cellStyle name="40% - Accent6 3 8 5" xfId="3646"/>
    <cellStyle name="40% - Accent6 3 9" xfId="2685"/>
    <cellStyle name="40% - Accent6 3 9 2" xfId="4641"/>
    <cellStyle name="40% - Accent6 3 9 3" xfId="5484"/>
    <cellStyle name="40% - Accent6 3 9 4" xfId="6174"/>
    <cellStyle name="40% - Accent6 30" xfId="27790"/>
    <cellStyle name="40% - Accent6 30 2" xfId="27791"/>
    <cellStyle name="40% - Accent6 30 3" xfId="27792"/>
    <cellStyle name="40% - Accent6 31" xfId="27793"/>
    <cellStyle name="40% - Accent6 31 2" xfId="27794"/>
    <cellStyle name="40% - Accent6 31 3" xfId="27795"/>
    <cellStyle name="40% - Accent6 32" xfId="27796"/>
    <cellStyle name="40% - Accent6 32 2" xfId="27797"/>
    <cellStyle name="40% - Accent6 32 3" xfId="27798"/>
    <cellStyle name="40% - Accent6 33" xfId="27799"/>
    <cellStyle name="40% - Accent6 33 2" xfId="27800"/>
    <cellStyle name="40% - Accent6 33 3" xfId="27801"/>
    <cellStyle name="40% - Accent6 34" xfId="27802"/>
    <cellStyle name="40% - Accent6 34 2" xfId="27803"/>
    <cellStyle name="40% - Accent6 34 3" xfId="27804"/>
    <cellStyle name="40% - Accent6 35" xfId="27805"/>
    <cellStyle name="40% - Accent6 35 2" xfId="27806"/>
    <cellStyle name="40% - Accent6 35 3" xfId="27807"/>
    <cellStyle name="40% - Accent6 36" xfId="27808"/>
    <cellStyle name="40% - Accent6 36 2" xfId="27809"/>
    <cellStyle name="40% - Accent6 36 3" xfId="27810"/>
    <cellStyle name="40% - Accent6 37" xfId="27811"/>
    <cellStyle name="40% - Accent6 37 2" xfId="27812"/>
    <cellStyle name="40% - Accent6 37 3" xfId="27813"/>
    <cellStyle name="40% - Accent6 38" xfId="27814"/>
    <cellStyle name="40% - Accent6 38 2" xfId="27815"/>
    <cellStyle name="40% - Accent6 38 3" xfId="27816"/>
    <cellStyle name="40% - Accent6 39" xfId="27817"/>
    <cellStyle name="40% - Accent6 39 2" xfId="27818"/>
    <cellStyle name="40% - Accent6 39 3" xfId="27819"/>
    <cellStyle name="40% - Accent6 4" xfId="725"/>
    <cellStyle name="40% - Accent6 4 2" xfId="1055"/>
    <cellStyle name="40% - Accent6 4 2 2" xfId="27820"/>
    <cellStyle name="40% - Accent6 4 3" xfId="11818"/>
    <cellStyle name="40% - Accent6 4 3 2" xfId="27821"/>
    <cellStyle name="40% - Accent6 40" xfId="27822"/>
    <cellStyle name="40% - Accent6 40 2" xfId="27823"/>
    <cellStyle name="40% - Accent6 40 3" xfId="27824"/>
    <cellStyle name="40% - Accent6 41" xfId="27825"/>
    <cellStyle name="40% - Accent6 41 2" xfId="27826"/>
    <cellStyle name="40% - Accent6 41 3" xfId="27827"/>
    <cellStyle name="40% - Accent6 42" xfId="27828"/>
    <cellStyle name="40% - Accent6 42 2" xfId="27829"/>
    <cellStyle name="40% - Accent6 42 3" xfId="27830"/>
    <cellStyle name="40% - Accent6 43" xfId="27831"/>
    <cellStyle name="40% - Accent6 43 2" xfId="27832"/>
    <cellStyle name="40% - Accent6 43 3" xfId="27833"/>
    <cellStyle name="40% - Accent6 44" xfId="27834"/>
    <cellStyle name="40% - Accent6 44 2" xfId="27835"/>
    <cellStyle name="40% - Accent6 44 3" xfId="27836"/>
    <cellStyle name="40% - Accent6 45" xfId="27837"/>
    <cellStyle name="40% - Accent6 45 2" xfId="27838"/>
    <cellStyle name="40% - Accent6 45 3" xfId="27839"/>
    <cellStyle name="40% - Accent6 46" xfId="27840"/>
    <cellStyle name="40% - Accent6 46 2" xfId="27841"/>
    <cellStyle name="40% - Accent6 46 3" xfId="27842"/>
    <cellStyle name="40% - Accent6 47" xfId="27843"/>
    <cellStyle name="40% - Accent6 47 2" xfId="27844"/>
    <cellStyle name="40% - Accent6 47 3" xfId="27845"/>
    <cellStyle name="40% - Accent6 48" xfId="27846"/>
    <cellStyle name="40% - Accent6 48 2" xfId="27847"/>
    <cellStyle name="40% - Accent6 48 3" xfId="27848"/>
    <cellStyle name="40% - Accent6 49" xfId="27849"/>
    <cellStyle name="40% - Accent6 49 2" xfId="27850"/>
    <cellStyle name="40% - Accent6 49 3" xfId="27851"/>
    <cellStyle name="40% - Accent6 5" xfId="6896"/>
    <cellStyle name="40% - Accent6 5 2" xfId="27853"/>
    <cellStyle name="40% - Accent6 5 3" xfId="27854"/>
    <cellStyle name="40% - Accent6 5 4" xfId="27852"/>
    <cellStyle name="40% - Accent6 50" xfId="27855"/>
    <cellStyle name="40% - Accent6 50 2" xfId="27856"/>
    <cellStyle name="40% - Accent6 50 3" xfId="27857"/>
    <cellStyle name="40% - Accent6 51" xfId="27858"/>
    <cellStyle name="40% - Accent6 51 2" xfId="27859"/>
    <cellStyle name="40% - Accent6 51 3" xfId="27860"/>
    <cellStyle name="40% - Accent6 52" xfId="27861"/>
    <cellStyle name="40% - Accent6 52 2" xfId="27862"/>
    <cellStyle name="40% - Accent6 52 3" xfId="27863"/>
    <cellStyle name="40% - Accent6 53" xfId="27864"/>
    <cellStyle name="40% - Accent6 53 2" xfId="27865"/>
    <cellStyle name="40% - Accent6 53 3" xfId="27866"/>
    <cellStyle name="40% - Accent6 54" xfId="27867"/>
    <cellStyle name="40% - Accent6 54 2" xfId="27868"/>
    <cellStyle name="40% - Accent6 54 3" xfId="27869"/>
    <cellStyle name="40% - Accent6 55" xfId="27870"/>
    <cellStyle name="40% - Accent6 55 2" xfId="27871"/>
    <cellStyle name="40% - Accent6 55 3" xfId="27872"/>
    <cellStyle name="40% - Accent6 56" xfId="27873"/>
    <cellStyle name="40% - Accent6 56 2" xfId="27874"/>
    <cellStyle name="40% - Accent6 56 3" xfId="27875"/>
    <cellStyle name="40% - Accent6 57" xfId="27876"/>
    <cellStyle name="40% - Accent6 57 2" xfId="27877"/>
    <cellStyle name="40% - Accent6 57 3" xfId="27878"/>
    <cellStyle name="40% - Accent6 58" xfId="27879"/>
    <cellStyle name="40% - Accent6 58 2" xfId="27880"/>
    <cellStyle name="40% - Accent6 58 3" xfId="27881"/>
    <cellStyle name="40% - Accent6 59" xfId="27882"/>
    <cellStyle name="40% - Accent6 59 2" xfId="27883"/>
    <cellStyle name="40% - Accent6 59 3" xfId="27884"/>
    <cellStyle name="40% - Accent6 6" xfId="6685"/>
    <cellStyle name="40% - Accent6 6 2" xfId="27886"/>
    <cellStyle name="40% - Accent6 6 3" xfId="27887"/>
    <cellStyle name="40% - Accent6 6 4" xfId="27885"/>
    <cellStyle name="40% - Accent6 60" xfId="27888"/>
    <cellStyle name="40% - Accent6 60 2" xfId="27889"/>
    <cellStyle name="40% - Accent6 60 3" xfId="27890"/>
    <cellStyle name="40% - Accent6 61" xfId="27891"/>
    <cellStyle name="40% - Accent6 61 2" xfId="27892"/>
    <cellStyle name="40% - Accent6 61 3" xfId="27893"/>
    <cellStyle name="40% - Accent6 62" xfId="27894"/>
    <cellStyle name="40% - Accent6 62 2" xfId="27895"/>
    <cellStyle name="40% - Accent6 62 3" xfId="27896"/>
    <cellStyle name="40% - Accent6 63" xfId="27897"/>
    <cellStyle name="40% - Accent6 63 2" xfId="27898"/>
    <cellStyle name="40% - Accent6 63 3" xfId="27899"/>
    <cellStyle name="40% - Accent6 64" xfId="27900"/>
    <cellStyle name="40% - Accent6 64 2" xfId="27901"/>
    <cellStyle name="40% - Accent6 64 3" xfId="27902"/>
    <cellStyle name="40% - Accent6 65" xfId="27903"/>
    <cellStyle name="40% - Accent6 65 2" xfId="27904"/>
    <cellStyle name="40% - Accent6 65 3" xfId="27905"/>
    <cellStyle name="40% - Accent6 66" xfId="27906"/>
    <cellStyle name="40% - Accent6 66 2" xfId="27907"/>
    <cellStyle name="40% - Accent6 66 3" xfId="27908"/>
    <cellStyle name="40% - Accent6 67" xfId="27909"/>
    <cellStyle name="40% - Accent6 67 2" xfId="27910"/>
    <cellStyle name="40% - Accent6 67 3" xfId="27911"/>
    <cellStyle name="40% - Accent6 68" xfId="27912"/>
    <cellStyle name="40% - Accent6 68 2" xfId="27913"/>
    <cellStyle name="40% - Accent6 68 3" xfId="27914"/>
    <cellStyle name="40% - Accent6 69" xfId="27915"/>
    <cellStyle name="40% - Accent6 69 2" xfId="27916"/>
    <cellStyle name="40% - Accent6 69 3" xfId="27917"/>
    <cellStyle name="40% - Accent6 7" xfId="6869"/>
    <cellStyle name="40% - Accent6 7 2" xfId="27919"/>
    <cellStyle name="40% - Accent6 7 3" xfId="27920"/>
    <cellStyle name="40% - Accent6 7 4" xfId="27918"/>
    <cellStyle name="40% - Accent6 70" xfId="27921"/>
    <cellStyle name="40% - Accent6 70 2" xfId="27922"/>
    <cellStyle name="40% - Accent6 70 3" xfId="27923"/>
    <cellStyle name="40% - Accent6 71" xfId="27924"/>
    <cellStyle name="40% - Accent6 71 2" xfId="27925"/>
    <cellStyle name="40% - Accent6 71 3" xfId="27926"/>
    <cellStyle name="40% - Accent6 72" xfId="27927"/>
    <cellStyle name="40% - Accent6 72 2" xfId="27928"/>
    <cellStyle name="40% - Accent6 72 3" xfId="27929"/>
    <cellStyle name="40% - Accent6 73" xfId="27930"/>
    <cellStyle name="40% - Accent6 73 2" xfId="27931"/>
    <cellStyle name="40% - Accent6 73 3" xfId="27932"/>
    <cellStyle name="40% - Accent6 74" xfId="27933"/>
    <cellStyle name="40% - Accent6 74 2" xfId="27934"/>
    <cellStyle name="40% - Accent6 74 3" xfId="27935"/>
    <cellStyle name="40% - Accent6 75" xfId="27936"/>
    <cellStyle name="40% - Accent6 75 2" xfId="27937"/>
    <cellStyle name="40% - Accent6 75 3" xfId="27938"/>
    <cellStyle name="40% - Accent6 76" xfId="27939"/>
    <cellStyle name="40% - Accent6 76 2" xfId="27940"/>
    <cellStyle name="40% - Accent6 76 3" xfId="27941"/>
    <cellStyle name="40% - Accent6 77" xfId="27942"/>
    <cellStyle name="40% - Accent6 77 2" xfId="27943"/>
    <cellStyle name="40% - Accent6 77 3" xfId="27944"/>
    <cellStyle name="40% - Accent6 78" xfId="27945"/>
    <cellStyle name="40% - Accent6 78 2" xfId="27946"/>
    <cellStyle name="40% - Accent6 78 3" xfId="27947"/>
    <cellStyle name="40% - Accent6 79" xfId="27948"/>
    <cellStyle name="40% - Accent6 79 2" xfId="27949"/>
    <cellStyle name="40% - Accent6 79 3" xfId="27950"/>
    <cellStyle name="40% - Accent6 8" xfId="7068"/>
    <cellStyle name="40% - Accent6 8 2" xfId="27952"/>
    <cellStyle name="40% - Accent6 8 3" xfId="27953"/>
    <cellStyle name="40% - Accent6 8 4" xfId="27951"/>
    <cellStyle name="40% - Accent6 80" xfId="27954"/>
    <cellStyle name="40% - Accent6 80 2" xfId="27955"/>
    <cellStyle name="40% - Accent6 80 3" xfId="27956"/>
    <cellStyle name="40% - Accent6 81" xfId="27957"/>
    <cellStyle name="40% - Accent6 81 2" xfId="27958"/>
    <cellStyle name="40% - Accent6 81 3" xfId="27959"/>
    <cellStyle name="40% - Accent6 82" xfId="27960"/>
    <cellStyle name="40% - Accent6 82 2" xfId="27961"/>
    <cellStyle name="40% - Accent6 82 3" xfId="27962"/>
    <cellStyle name="40% - Accent6 83" xfId="27963"/>
    <cellStyle name="40% - Accent6 83 2" xfId="27964"/>
    <cellStyle name="40% - Accent6 83 3" xfId="27965"/>
    <cellStyle name="40% - Accent6 84" xfId="27966"/>
    <cellStyle name="40% - Accent6 84 2" xfId="27967"/>
    <cellStyle name="40% - Accent6 84 3" xfId="27968"/>
    <cellStyle name="40% - Accent6 85" xfId="27969"/>
    <cellStyle name="40% - Accent6 85 2" xfId="27970"/>
    <cellStyle name="40% - Accent6 85 3" xfId="27971"/>
    <cellStyle name="40% - Accent6 86" xfId="27972"/>
    <cellStyle name="40% - Accent6 86 2" xfId="27973"/>
    <cellStyle name="40% - Accent6 86 3" xfId="27974"/>
    <cellStyle name="40% - Accent6 87" xfId="27975"/>
    <cellStyle name="40% - Accent6 87 2" xfId="27976"/>
    <cellStyle name="40% - Accent6 87 3" xfId="27977"/>
    <cellStyle name="40% - Accent6 88" xfId="27978"/>
    <cellStyle name="40% - Accent6 88 2" xfId="27979"/>
    <cellStyle name="40% - Accent6 88 3" xfId="27980"/>
    <cellStyle name="40% - Accent6 89" xfId="27981"/>
    <cellStyle name="40% - Accent6 89 2" xfId="27982"/>
    <cellStyle name="40% - Accent6 89 3" xfId="27983"/>
    <cellStyle name="40% - Accent6 9" xfId="7635"/>
    <cellStyle name="40% - Accent6 9 2" xfId="27985"/>
    <cellStyle name="40% - Accent6 9 3" xfId="27986"/>
    <cellStyle name="40% - Accent6 9 4" xfId="27984"/>
    <cellStyle name="40% - Accent6 90" xfId="27987"/>
    <cellStyle name="40% - Accent6 90 2" xfId="27988"/>
    <cellStyle name="40% - Accent6 90 3" xfId="27989"/>
    <cellStyle name="40% - Accent6 91" xfId="27990"/>
    <cellStyle name="40% - Accent6 91 2" xfId="27991"/>
    <cellStyle name="40% - Accent6 91 3" xfId="27992"/>
    <cellStyle name="40% - Accent6 92" xfId="27993"/>
    <cellStyle name="40% - Accent6 92 2" xfId="27994"/>
    <cellStyle name="40% - Accent6 92 3" xfId="27995"/>
    <cellStyle name="40% - Accent6 93" xfId="27996"/>
    <cellStyle name="40% - Accent6 93 2" xfId="27997"/>
    <cellStyle name="40% - Accent6 93 3" xfId="27998"/>
    <cellStyle name="40% - Accent6 94" xfId="27999"/>
    <cellStyle name="40% - Accent6 94 2" xfId="28000"/>
    <cellStyle name="40% - Accent6 94 3" xfId="28001"/>
    <cellStyle name="40% - Accent6 95" xfId="28002"/>
    <cellStyle name="40% - Accent6 95 2" xfId="28003"/>
    <cellStyle name="40% - Accent6 95 3" xfId="28004"/>
    <cellStyle name="40% - Accent6 96" xfId="28005"/>
    <cellStyle name="40% - Accent6 96 2" xfId="28006"/>
    <cellStyle name="40% - Accent6 96 3" xfId="28007"/>
    <cellStyle name="40% - Accent6 97" xfId="28008"/>
    <cellStyle name="40% - Accent6 97 2" xfId="28009"/>
    <cellStyle name="40% - Accent6 97 3" xfId="28010"/>
    <cellStyle name="40% - Accent6 98" xfId="28011"/>
    <cellStyle name="40% - Accent6 98 2" xfId="28012"/>
    <cellStyle name="40% - Accent6 98 3" xfId="28013"/>
    <cellStyle name="40% - Accent6 99" xfId="28014"/>
    <cellStyle name="40% - Accent6 99 2" xfId="28015"/>
    <cellStyle name="40% - Accent6 99 3" xfId="28016"/>
    <cellStyle name="60% - Accent1 10" xfId="7178"/>
    <cellStyle name="60% - Accent1 10 2" xfId="28018"/>
    <cellStyle name="60% - Accent1 10 3" xfId="28017"/>
    <cellStyle name="60% - Accent1 100" xfId="28019"/>
    <cellStyle name="60% - Accent1 100 2" xfId="28020"/>
    <cellStyle name="60% - Accent1 101" xfId="28021"/>
    <cellStyle name="60% - Accent1 101 2" xfId="28022"/>
    <cellStyle name="60% - Accent1 102" xfId="28023"/>
    <cellStyle name="60% - Accent1 102 2" xfId="28024"/>
    <cellStyle name="60% - Accent1 103" xfId="28025"/>
    <cellStyle name="60% - Accent1 103 2" xfId="28026"/>
    <cellStyle name="60% - Accent1 104" xfId="28027"/>
    <cellStyle name="60% - Accent1 104 2" xfId="28028"/>
    <cellStyle name="60% - Accent1 105" xfId="28029"/>
    <cellStyle name="60% - Accent1 105 2" xfId="28030"/>
    <cellStyle name="60% - Accent1 106" xfId="28031"/>
    <cellStyle name="60% - Accent1 106 2" xfId="28032"/>
    <cellStyle name="60% - Accent1 107" xfId="28033"/>
    <cellStyle name="60% - Accent1 107 2" xfId="28034"/>
    <cellStyle name="60% - Accent1 108" xfId="28035"/>
    <cellStyle name="60% - Accent1 108 2" xfId="28036"/>
    <cellStyle name="60% - Accent1 109" xfId="28037"/>
    <cellStyle name="60% - Accent1 109 2" xfId="28038"/>
    <cellStyle name="60% - Accent1 11" xfId="7211"/>
    <cellStyle name="60% - Accent1 11 2" xfId="28040"/>
    <cellStyle name="60% - Accent1 11 3" xfId="28039"/>
    <cellStyle name="60% - Accent1 110" xfId="28041"/>
    <cellStyle name="60% - Accent1 110 2" xfId="28042"/>
    <cellStyle name="60% - Accent1 111" xfId="28043"/>
    <cellStyle name="60% - Accent1 111 2" xfId="28044"/>
    <cellStyle name="60% - Accent1 112" xfId="28045"/>
    <cellStyle name="60% - Accent1 112 2" xfId="28046"/>
    <cellStyle name="60% - Accent1 113" xfId="28047"/>
    <cellStyle name="60% - Accent1 113 2" xfId="28048"/>
    <cellStyle name="60% - Accent1 114" xfId="28049"/>
    <cellStyle name="60% - Accent1 114 2" xfId="28050"/>
    <cellStyle name="60% - Accent1 115" xfId="28051"/>
    <cellStyle name="60% - Accent1 115 2" xfId="28052"/>
    <cellStyle name="60% - Accent1 116" xfId="28053"/>
    <cellStyle name="60% - Accent1 116 2" xfId="28054"/>
    <cellStyle name="60% - Accent1 117" xfId="28055"/>
    <cellStyle name="60% - Accent1 117 2" xfId="28056"/>
    <cellStyle name="60% - Accent1 118" xfId="28057"/>
    <cellStyle name="60% - Accent1 118 2" xfId="28058"/>
    <cellStyle name="60% - Accent1 119" xfId="28059"/>
    <cellStyle name="60% - Accent1 119 2" xfId="28060"/>
    <cellStyle name="60% - Accent1 12" xfId="7327"/>
    <cellStyle name="60% - Accent1 12 2" xfId="28062"/>
    <cellStyle name="60% - Accent1 12 3" xfId="28061"/>
    <cellStyle name="60% - Accent1 120" xfId="28063"/>
    <cellStyle name="60% - Accent1 120 2" xfId="28064"/>
    <cellStyle name="60% - Accent1 121" xfId="28065"/>
    <cellStyle name="60% - Accent1 121 2" xfId="28066"/>
    <cellStyle name="60% - Accent1 122" xfId="28067"/>
    <cellStyle name="60% - Accent1 122 2" xfId="28068"/>
    <cellStyle name="60% - Accent1 123" xfId="28069"/>
    <cellStyle name="60% - Accent1 123 2" xfId="28070"/>
    <cellStyle name="60% - Accent1 124" xfId="28071"/>
    <cellStyle name="60% - Accent1 124 2" xfId="28072"/>
    <cellStyle name="60% - Accent1 125" xfId="28073"/>
    <cellStyle name="60% - Accent1 125 2" xfId="28074"/>
    <cellStyle name="60% - Accent1 126" xfId="28075"/>
    <cellStyle name="60% - Accent1 126 2" xfId="28076"/>
    <cellStyle name="60% - Accent1 127" xfId="28077"/>
    <cellStyle name="60% - Accent1 127 2" xfId="28078"/>
    <cellStyle name="60% - Accent1 128" xfId="28079"/>
    <cellStyle name="60% - Accent1 128 2" xfId="28080"/>
    <cellStyle name="60% - Accent1 129" xfId="28081"/>
    <cellStyle name="60% - Accent1 129 2" xfId="28082"/>
    <cellStyle name="60% - Accent1 13" xfId="7291"/>
    <cellStyle name="60% - Accent1 13 2" xfId="28084"/>
    <cellStyle name="60% - Accent1 13 3" xfId="28083"/>
    <cellStyle name="60% - Accent1 130" xfId="28085"/>
    <cellStyle name="60% - Accent1 130 2" xfId="28086"/>
    <cellStyle name="60% - Accent1 131" xfId="28087"/>
    <cellStyle name="60% - Accent1 131 2" xfId="28088"/>
    <cellStyle name="60% - Accent1 132" xfId="28089"/>
    <cellStyle name="60% - Accent1 132 2" xfId="28090"/>
    <cellStyle name="60% - Accent1 133" xfId="28091"/>
    <cellStyle name="60% - Accent1 133 2" xfId="28092"/>
    <cellStyle name="60% - Accent1 134" xfId="28093"/>
    <cellStyle name="60% - Accent1 134 2" xfId="28094"/>
    <cellStyle name="60% - Accent1 135" xfId="28095"/>
    <cellStyle name="60% - Accent1 135 2" xfId="28096"/>
    <cellStyle name="60% - Accent1 136" xfId="28097"/>
    <cellStyle name="60% - Accent1 136 2" xfId="28098"/>
    <cellStyle name="60% - Accent1 137" xfId="28099"/>
    <cellStyle name="60% - Accent1 137 2" xfId="28100"/>
    <cellStyle name="60% - Accent1 138" xfId="28101"/>
    <cellStyle name="60% - Accent1 138 2" xfId="28102"/>
    <cellStyle name="60% - Accent1 139" xfId="28103"/>
    <cellStyle name="60% - Accent1 139 2" xfId="28104"/>
    <cellStyle name="60% - Accent1 14" xfId="28105"/>
    <cellStyle name="60% - Accent1 14 2" xfId="28106"/>
    <cellStyle name="60% - Accent1 140" xfId="28107"/>
    <cellStyle name="60% - Accent1 140 2" xfId="28108"/>
    <cellStyle name="60% - Accent1 141" xfId="28109"/>
    <cellStyle name="60% - Accent1 141 2" xfId="28110"/>
    <cellStyle name="60% - Accent1 142" xfId="28111"/>
    <cellStyle name="60% - Accent1 142 2" xfId="28112"/>
    <cellStyle name="60% - Accent1 143" xfId="28113"/>
    <cellStyle name="60% - Accent1 143 2" xfId="28114"/>
    <cellStyle name="60% - Accent1 144" xfId="28115"/>
    <cellStyle name="60% - Accent1 144 2" xfId="28116"/>
    <cellStyle name="60% - Accent1 145" xfId="28117"/>
    <cellStyle name="60% - Accent1 145 2" xfId="28118"/>
    <cellStyle name="60% - Accent1 146" xfId="28119"/>
    <cellStyle name="60% - Accent1 146 2" xfId="28120"/>
    <cellStyle name="60% - Accent1 147" xfId="28121"/>
    <cellStyle name="60% - Accent1 147 2" xfId="28122"/>
    <cellStyle name="60% - Accent1 148" xfId="28123"/>
    <cellStyle name="60% - Accent1 148 2" xfId="28124"/>
    <cellStyle name="60% - Accent1 149" xfId="28125"/>
    <cellStyle name="60% - Accent1 149 2" xfId="28126"/>
    <cellStyle name="60% - Accent1 15" xfId="28127"/>
    <cellStyle name="60% - Accent1 15 2" xfId="28128"/>
    <cellStyle name="60% - Accent1 150" xfId="28129"/>
    <cellStyle name="60% - Accent1 150 2" xfId="28130"/>
    <cellStyle name="60% - Accent1 151" xfId="28131"/>
    <cellStyle name="60% - Accent1 151 2" xfId="28132"/>
    <cellStyle name="60% - Accent1 152" xfId="28133"/>
    <cellStyle name="60% - Accent1 152 2" xfId="28134"/>
    <cellStyle name="60% - Accent1 153" xfId="28135"/>
    <cellStyle name="60% - Accent1 153 2" xfId="28136"/>
    <cellStyle name="60% - Accent1 154" xfId="28137"/>
    <cellStyle name="60% - Accent1 154 2" xfId="28138"/>
    <cellStyle name="60% - Accent1 155" xfId="28139"/>
    <cellStyle name="60% - Accent1 155 2" xfId="28140"/>
    <cellStyle name="60% - Accent1 156" xfId="28141"/>
    <cellStyle name="60% - Accent1 156 2" xfId="28142"/>
    <cellStyle name="60% - Accent1 157" xfId="28143"/>
    <cellStyle name="60% - Accent1 157 2" xfId="28144"/>
    <cellStyle name="60% - Accent1 158" xfId="28145"/>
    <cellStyle name="60% - Accent1 158 2" xfId="28146"/>
    <cellStyle name="60% - Accent1 159" xfId="28147"/>
    <cellStyle name="60% - Accent1 159 2" xfId="28148"/>
    <cellStyle name="60% - Accent1 16" xfId="28149"/>
    <cellStyle name="60% - Accent1 16 2" xfId="28150"/>
    <cellStyle name="60% - Accent1 160" xfId="28151"/>
    <cellStyle name="60% - Accent1 160 2" xfId="28152"/>
    <cellStyle name="60% - Accent1 161" xfId="28153"/>
    <cellStyle name="60% - Accent1 161 2" xfId="28154"/>
    <cellStyle name="60% - Accent1 162" xfId="28155"/>
    <cellStyle name="60% - Accent1 162 2" xfId="28156"/>
    <cellStyle name="60% - Accent1 163" xfId="28157"/>
    <cellStyle name="60% - Accent1 163 2" xfId="28158"/>
    <cellStyle name="60% - Accent1 164" xfId="28159"/>
    <cellStyle name="60% - Accent1 164 2" xfId="28160"/>
    <cellStyle name="60% - Accent1 165" xfId="28161"/>
    <cellStyle name="60% - Accent1 165 2" xfId="28162"/>
    <cellStyle name="60% - Accent1 166" xfId="28163"/>
    <cellStyle name="60% - Accent1 166 2" xfId="28164"/>
    <cellStyle name="60% - Accent1 167" xfId="28165"/>
    <cellStyle name="60% - Accent1 167 2" xfId="28166"/>
    <cellStyle name="60% - Accent1 168" xfId="28167"/>
    <cellStyle name="60% - Accent1 168 2" xfId="28168"/>
    <cellStyle name="60% - Accent1 169" xfId="28169"/>
    <cellStyle name="60% - Accent1 169 2" xfId="28170"/>
    <cellStyle name="60% - Accent1 17" xfId="28171"/>
    <cellStyle name="60% - Accent1 17 2" xfId="28172"/>
    <cellStyle name="60% - Accent1 170" xfId="28173"/>
    <cellStyle name="60% - Accent1 170 2" xfId="28174"/>
    <cellStyle name="60% - Accent1 171" xfId="28175"/>
    <cellStyle name="60% - Accent1 171 2" xfId="28176"/>
    <cellStyle name="60% - Accent1 172" xfId="28177"/>
    <cellStyle name="60% - Accent1 172 2" xfId="28178"/>
    <cellStyle name="60% - Accent1 173" xfId="28179"/>
    <cellStyle name="60% - Accent1 173 2" xfId="28180"/>
    <cellStyle name="60% - Accent1 174" xfId="28181"/>
    <cellStyle name="60% - Accent1 174 2" xfId="28182"/>
    <cellStyle name="60% - Accent1 175" xfId="28183"/>
    <cellStyle name="60% - Accent1 175 2" xfId="28184"/>
    <cellStyle name="60% - Accent1 176" xfId="28185"/>
    <cellStyle name="60% - Accent1 176 2" xfId="28186"/>
    <cellStyle name="60% - Accent1 177" xfId="28187"/>
    <cellStyle name="60% - Accent1 177 2" xfId="28188"/>
    <cellStyle name="60% - Accent1 178" xfId="28189"/>
    <cellStyle name="60% - Accent1 178 2" xfId="28190"/>
    <cellStyle name="60% - Accent1 179" xfId="28191"/>
    <cellStyle name="60% - Accent1 179 2" xfId="28192"/>
    <cellStyle name="60% - Accent1 18" xfId="28193"/>
    <cellStyle name="60% - Accent1 18 2" xfId="28194"/>
    <cellStyle name="60% - Accent1 180" xfId="28195"/>
    <cellStyle name="60% - Accent1 180 2" xfId="28196"/>
    <cellStyle name="60% - Accent1 181" xfId="28197"/>
    <cellStyle name="60% - Accent1 181 2" xfId="28198"/>
    <cellStyle name="60% - Accent1 182" xfId="28199"/>
    <cellStyle name="60% - Accent1 182 2" xfId="28200"/>
    <cellStyle name="60% - Accent1 183" xfId="28201"/>
    <cellStyle name="60% - Accent1 183 2" xfId="28202"/>
    <cellStyle name="60% - Accent1 184" xfId="28203"/>
    <cellStyle name="60% - Accent1 184 2" xfId="28204"/>
    <cellStyle name="60% - Accent1 185" xfId="28205"/>
    <cellStyle name="60% - Accent1 185 2" xfId="28206"/>
    <cellStyle name="60% - Accent1 186" xfId="28207"/>
    <cellStyle name="60% - Accent1 186 2" xfId="28208"/>
    <cellStyle name="60% - Accent1 187" xfId="28209"/>
    <cellStyle name="60% - Accent1 187 2" xfId="28210"/>
    <cellStyle name="60% - Accent1 188" xfId="28211"/>
    <cellStyle name="60% - Accent1 188 2" xfId="28212"/>
    <cellStyle name="60% - Accent1 189" xfId="28213"/>
    <cellStyle name="60% - Accent1 189 2" xfId="28214"/>
    <cellStyle name="60% - Accent1 19" xfId="28215"/>
    <cellStyle name="60% - Accent1 19 2" xfId="28216"/>
    <cellStyle name="60% - Accent1 190" xfId="28217"/>
    <cellStyle name="60% - Accent1 190 2" xfId="28218"/>
    <cellStyle name="60% - Accent1 191" xfId="28219"/>
    <cellStyle name="60% - Accent1 191 2" xfId="28220"/>
    <cellStyle name="60% - Accent1 192" xfId="28221"/>
    <cellStyle name="60% - Accent1 192 2" xfId="28222"/>
    <cellStyle name="60% - Accent1 193" xfId="28223"/>
    <cellStyle name="60% - Accent1 194" xfId="28224"/>
    <cellStyle name="60% - Accent1 195" xfId="28225"/>
    <cellStyle name="60% - Accent1 196" xfId="28226"/>
    <cellStyle name="60% - Accent1 197" xfId="28227"/>
    <cellStyle name="60% - Accent1 198" xfId="28228"/>
    <cellStyle name="60% - Accent1 199" xfId="28229"/>
    <cellStyle name="60% - Accent1 2" xfId="177"/>
    <cellStyle name="60% - Accent1 2 10" xfId="7106"/>
    <cellStyle name="60% - Accent1 2 11" xfId="7840"/>
    <cellStyle name="60% - Accent1 2 12" xfId="7028"/>
    <cellStyle name="60% - Accent1 2 13" xfId="9955"/>
    <cellStyle name="60% - Accent1 2 2" xfId="756"/>
    <cellStyle name="60% - Accent1 2 2 2" xfId="1121"/>
    <cellStyle name="60% - Accent1 2 2 3" xfId="11851"/>
    <cellStyle name="60% - Accent1 2 3" xfId="881"/>
    <cellStyle name="60% - Accent1 2 4" xfId="6866"/>
    <cellStyle name="60% - Accent1 2 5" xfId="7421"/>
    <cellStyle name="60% - Accent1 2 6" xfId="7185"/>
    <cellStyle name="60% - Accent1 2 7" xfId="6977"/>
    <cellStyle name="60% - Accent1 2 8" xfId="7330"/>
    <cellStyle name="60% - Accent1 2 9" xfId="7266"/>
    <cellStyle name="60% - Accent1 20" xfId="28230"/>
    <cellStyle name="60% - Accent1 20 2" xfId="28231"/>
    <cellStyle name="60% - Accent1 200" xfId="28232"/>
    <cellStyle name="60% - Accent1 201" xfId="28233"/>
    <cellStyle name="60% - Accent1 202" xfId="28234"/>
    <cellStyle name="60% - Accent1 203" xfId="28235"/>
    <cellStyle name="60% - Accent1 204" xfId="28236"/>
    <cellStyle name="60% - Accent1 205" xfId="28237"/>
    <cellStyle name="60% - Accent1 206" xfId="28238"/>
    <cellStyle name="60% - Accent1 207" xfId="28239"/>
    <cellStyle name="60% - Accent1 208" xfId="28240"/>
    <cellStyle name="60% - Accent1 209" xfId="28241"/>
    <cellStyle name="60% - Accent1 21" xfId="28242"/>
    <cellStyle name="60% - Accent1 21 2" xfId="28243"/>
    <cellStyle name="60% - Accent1 210" xfId="28244"/>
    <cellStyle name="60% - Accent1 211" xfId="28245"/>
    <cellStyle name="60% - Accent1 212" xfId="28246"/>
    <cellStyle name="60% - Accent1 213" xfId="28247"/>
    <cellStyle name="60% - Accent1 214" xfId="28248"/>
    <cellStyle name="60% - Accent1 215" xfId="28249"/>
    <cellStyle name="60% - Accent1 216" xfId="28250"/>
    <cellStyle name="60% - Accent1 217" xfId="28251"/>
    <cellStyle name="60% - Accent1 218" xfId="28252"/>
    <cellStyle name="60% - Accent1 219" xfId="28253"/>
    <cellStyle name="60% - Accent1 22" xfId="28254"/>
    <cellStyle name="60% - Accent1 22 2" xfId="28255"/>
    <cellStyle name="60% - Accent1 220" xfId="28256"/>
    <cellStyle name="60% - Accent1 221" xfId="28257"/>
    <cellStyle name="60% - Accent1 222" xfId="28258"/>
    <cellStyle name="60% - Accent1 223" xfId="28259"/>
    <cellStyle name="60% - Accent1 224" xfId="28260"/>
    <cellStyle name="60% - Accent1 225" xfId="28261"/>
    <cellStyle name="60% - Accent1 226" xfId="28262"/>
    <cellStyle name="60% - Accent1 227" xfId="28263"/>
    <cellStyle name="60% - Accent1 228" xfId="28264"/>
    <cellStyle name="60% - Accent1 229" xfId="28265"/>
    <cellStyle name="60% - Accent1 23" xfId="28266"/>
    <cellStyle name="60% - Accent1 23 2" xfId="28267"/>
    <cellStyle name="60% - Accent1 230" xfId="28268"/>
    <cellStyle name="60% - Accent1 231" xfId="28269"/>
    <cellStyle name="60% - Accent1 232" xfId="28270"/>
    <cellStyle name="60% - Accent1 233" xfId="28271"/>
    <cellStyle name="60% - Accent1 234" xfId="28272"/>
    <cellStyle name="60% - Accent1 235" xfId="28273"/>
    <cellStyle name="60% - Accent1 236" xfId="28274"/>
    <cellStyle name="60% - Accent1 237" xfId="28275"/>
    <cellStyle name="60% - Accent1 238" xfId="28276"/>
    <cellStyle name="60% - Accent1 239" xfId="28277"/>
    <cellStyle name="60% - Accent1 24" xfId="28278"/>
    <cellStyle name="60% - Accent1 24 2" xfId="28279"/>
    <cellStyle name="60% - Accent1 240" xfId="28280"/>
    <cellStyle name="60% - Accent1 241" xfId="28281"/>
    <cellStyle name="60% - Accent1 242" xfId="28282"/>
    <cellStyle name="60% - Accent1 243" xfId="28283"/>
    <cellStyle name="60% - Accent1 244" xfId="28284"/>
    <cellStyle name="60% - Accent1 245" xfId="28285"/>
    <cellStyle name="60% - Accent1 246" xfId="28286"/>
    <cellStyle name="60% - Accent1 247" xfId="28287"/>
    <cellStyle name="60% - Accent1 248" xfId="28288"/>
    <cellStyle name="60% - Accent1 249" xfId="28289"/>
    <cellStyle name="60% - Accent1 25" xfId="28290"/>
    <cellStyle name="60% - Accent1 25 2" xfId="28291"/>
    <cellStyle name="60% - Accent1 250" xfId="28292"/>
    <cellStyle name="60% - Accent1 251" xfId="28293"/>
    <cellStyle name="60% - Accent1 252" xfId="28294"/>
    <cellStyle name="60% - Accent1 253" xfId="28295"/>
    <cellStyle name="60% - Accent1 254" xfId="28296"/>
    <cellStyle name="60% - Accent1 255" xfId="28297"/>
    <cellStyle name="60% - Accent1 256" xfId="28298"/>
    <cellStyle name="60% - Accent1 257" xfId="28299"/>
    <cellStyle name="60% - Accent1 26" xfId="28300"/>
    <cellStyle name="60% - Accent1 26 2" xfId="28301"/>
    <cellStyle name="60% - Accent1 27" xfId="28302"/>
    <cellStyle name="60% - Accent1 27 2" xfId="28303"/>
    <cellStyle name="60% - Accent1 28" xfId="28304"/>
    <cellStyle name="60% - Accent1 28 2" xfId="28305"/>
    <cellStyle name="60% - Accent1 29" xfId="28306"/>
    <cellStyle name="60% - Accent1 29 2" xfId="28307"/>
    <cellStyle name="60% - Accent1 3" xfId="757"/>
    <cellStyle name="60% - Accent1 3 2" xfId="1136"/>
    <cellStyle name="60% - Accent1 3 2 2" xfId="28309"/>
    <cellStyle name="60% - Accent1 3 3" xfId="14960"/>
    <cellStyle name="60% - Accent1 3 4" xfId="28308"/>
    <cellStyle name="60% - Accent1 30" xfId="28310"/>
    <cellStyle name="60% - Accent1 30 2" xfId="28311"/>
    <cellStyle name="60% - Accent1 31" xfId="28312"/>
    <cellStyle name="60% - Accent1 31 2" xfId="28313"/>
    <cellStyle name="60% - Accent1 32" xfId="28314"/>
    <cellStyle name="60% - Accent1 32 2" xfId="28315"/>
    <cellStyle name="60% - Accent1 33" xfId="28316"/>
    <cellStyle name="60% - Accent1 33 2" xfId="28317"/>
    <cellStyle name="60% - Accent1 34" xfId="28318"/>
    <cellStyle name="60% - Accent1 34 2" xfId="28319"/>
    <cellStyle name="60% - Accent1 35" xfId="28320"/>
    <cellStyle name="60% - Accent1 35 2" xfId="28321"/>
    <cellStyle name="60% - Accent1 36" xfId="28322"/>
    <cellStyle name="60% - Accent1 36 2" xfId="28323"/>
    <cellStyle name="60% - Accent1 37" xfId="28324"/>
    <cellStyle name="60% - Accent1 37 2" xfId="28325"/>
    <cellStyle name="60% - Accent1 38" xfId="28326"/>
    <cellStyle name="60% - Accent1 38 2" xfId="28327"/>
    <cellStyle name="60% - Accent1 39" xfId="28328"/>
    <cellStyle name="60% - Accent1 39 2" xfId="28329"/>
    <cellStyle name="60% - Accent1 4" xfId="706"/>
    <cellStyle name="60% - Accent1 4 2" xfId="1821"/>
    <cellStyle name="60% - Accent1 4 2 2" xfId="28330"/>
    <cellStyle name="60% - Accent1 4 3" xfId="11799"/>
    <cellStyle name="60% - Accent1 40" xfId="28331"/>
    <cellStyle name="60% - Accent1 40 2" xfId="28332"/>
    <cellStyle name="60% - Accent1 41" xfId="28333"/>
    <cellStyle name="60% - Accent1 41 2" xfId="28334"/>
    <cellStyle name="60% - Accent1 42" xfId="28335"/>
    <cellStyle name="60% - Accent1 42 2" xfId="28336"/>
    <cellStyle name="60% - Accent1 43" xfId="28337"/>
    <cellStyle name="60% - Accent1 43 2" xfId="28338"/>
    <cellStyle name="60% - Accent1 44" xfId="28339"/>
    <cellStyle name="60% - Accent1 44 2" xfId="28340"/>
    <cellStyle name="60% - Accent1 45" xfId="28341"/>
    <cellStyle name="60% - Accent1 45 2" xfId="28342"/>
    <cellStyle name="60% - Accent1 46" xfId="28343"/>
    <cellStyle name="60% - Accent1 46 2" xfId="28344"/>
    <cellStyle name="60% - Accent1 47" xfId="28345"/>
    <cellStyle name="60% - Accent1 47 2" xfId="28346"/>
    <cellStyle name="60% - Accent1 48" xfId="28347"/>
    <cellStyle name="60% - Accent1 48 2" xfId="28348"/>
    <cellStyle name="60% - Accent1 49" xfId="28349"/>
    <cellStyle name="60% - Accent1 49 2" xfId="28350"/>
    <cellStyle name="60% - Accent1 5" xfId="6879"/>
    <cellStyle name="60% - Accent1 5 2" xfId="28352"/>
    <cellStyle name="60% - Accent1 5 3" xfId="28351"/>
    <cellStyle name="60% - Accent1 50" xfId="28353"/>
    <cellStyle name="60% - Accent1 50 2" xfId="28354"/>
    <cellStyle name="60% - Accent1 51" xfId="28355"/>
    <cellStyle name="60% - Accent1 51 2" xfId="28356"/>
    <cellStyle name="60% - Accent1 52" xfId="28357"/>
    <cellStyle name="60% - Accent1 52 2" xfId="28358"/>
    <cellStyle name="60% - Accent1 53" xfId="28359"/>
    <cellStyle name="60% - Accent1 53 2" xfId="28360"/>
    <cellStyle name="60% - Accent1 54" xfId="28361"/>
    <cellStyle name="60% - Accent1 54 2" xfId="28362"/>
    <cellStyle name="60% - Accent1 55" xfId="28363"/>
    <cellStyle name="60% - Accent1 55 2" xfId="28364"/>
    <cellStyle name="60% - Accent1 56" xfId="28365"/>
    <cellStyle name="60% - Accent1 56 2" xfId="28366"/>
    <cellStyle name="60% - Accent1 57" xfId="28367"/>
    <cellStyle name="60% - Accent1 57 2" xfId="28368"/>
    <cellStyle name="60% - Accent1 58" xfId="28369"/>
    <cellStyle name="60% - Accent1 58 2" xfId="28370"/>
    <cellStyle name="60% - Accent1 59" xfId="28371"/>
    <cellStyle name="60% - Accent1 59 2" xfId="28372"/>
    <cellStyle name="60% - Accent1 6" xfId="7095"/>
    <cellStyle name="60% - Accent1 6 2" xfId="28374"/>
    <cellStyle name="60% - Accent1 6 3" xfId="28373"/>
    <cellStyle name="60% - Accent1 60" xfId="28375"/>
    <cellStyle name="60% - Accent1 60 2" xfId="28376"/>
    <cellStyle name="60% - Accent1 61" xfId="28377"/>
    <cellStyle name="60% - Accent1 61 2" xfId="28378"/>
    <cellStyle name="60% - Accent1 62" xfId="28379"/>
    <cellStyle name="60% - Accent1 62 2" xfId="28380"/>
    <cellStyle name="60% - Accent1 63" xfId="28381"/>
    <cellStyle name="60% - Accent1 63 2" xfId="28382"/>
    <cellStyle name="60% - Accent1 64" xfId="28383"/>
    <cellStyle name="60% - Accent1 64 2" xfId="28384"/>
    <cellStyle name="60% - Accent1 65" xfId="28385"/>
    <cellStyle name="60% - Accent1 65 2" xfId="28386"/>
    <cellStyle name="60% - Accent1 66" xfId="28387"/>
    <cellStyle name="60% - Accent1 66 2" xfId="28388"/>
    <cellStyle name="60% - Accent1 67" xfId="28389"/>
    <cellStyle name="60% - Accent1 67 2" xfId="28390"/>
    <cellStyle name="60% - Accent1 68" xfId="28391"/>
    <cellStyle name="60% - Accent1 68 2" xfId="28392"/>
    <cellStyle name="60% - Accent1 69" xfId="28393"/>
    <cellStyle name="60% - Accent1 69 2" xfId="28394"/>
    <cellStyle name="60% - Accent1 7" xfId="7140"/>
    <cellStyle name="60% - Accent1 7 2" xfId="28396"/>
    <cellStyle name="60% - Accent1 7 3" xfId="28395"/>
    <cellStyle name="60% - Accent1 70" xfId="28397"/>
    <cellStyle name="60% - Accent1 70 2" xfId="28398"/>
    <cellStyle name="60% - Accent1 71" xfId="28399"/>
    <cellStyle name="60% - Accent1 71 2" xfId="28400"/>
    <cellStyle name="60% - Accent1 72" xfId="28401"/>
    <cellStyle name="60% - Accent1 72 2" xfId="28402"/>
    <cellStyle name="60% - Accent1 73" xfId="28403"/>
    <cellStyle name="60% - Accent1 73 2" xfId="28404"/>
    <cellStyle name="60% - Accent1 74" xfId="28405"/>
    <cellStyle name="60% - Accent1 74 2" xfId="28406"/>
    <cellStyle name="60% - Accent1 75" xfId="28407"/>
    <cellStyle name="60% - Accent1 75 2" xfId="28408"/>
    <cellStyle name="60% - Accent1 76" xfId="28409"/>
    <cellStyle name="60% - Accent1 76 2" xfId="28410"/>
    <cellStyle name="60% - Accent1 77" xfId="28411"/>
    <cellStyle name="60% - Accent1 77 2" xfId="28412"/>
    <cellStyle name="60% - Accent1 78" xfId="28413"/>
    <cellStyle name="60% - Accent1 78 2" xfId="28414"/>
    <cellStyle name="60% - Accent1 79" xfId="28415"/>
    <cellStyle name="60% - Accent1 79 2" xfId="28416"/>
    <cellStyle name="60% - Accent1 8" xfId="7653"/>
    <cellStyle name="60% - Accent1 8 2" xfId="28418"/>
    <cellStyle name="60% - Accent1 8 3" xfId="28417"/>
    <cellStyle name="60% - Accent1 80" xfId="28419"/>
    <cellStyle name="60% - Accent1 80 2" xfId="28420"/>
    <cellStyle name="60% - Accent1 81" xfId="28421"/>
    <cellStyle name="60% - Accent1 81 2" xfId="28422"/>
    <cellStyle name="60% - Accent1 82" xfId="28423"/>
    <cellStyle name="60% - Accent1 82 2" xfId="28424"/>
    <cellStyle name="60% - Accent1 83" xfId="28425"/>
    <cellStyle name="60% - Accent1 83 2" xfId="28426"/>
    <cellStyle name="60% - Accent1 84" xfId="28427"/>
    <cellStyle name="60% - Accent1 84 2" xfId="28428"/>
    <cellStyle name="60% - Accent1 85" xfId="28429"/>
    <cellStyle name="60% - Accent1 85 2" xfId="28430"/>
    <cellStyle name="60% - Accent1 86" xfId="28431"/>
    <cellStyle name="60% - Accent1 86 2" xfId="28432"/>
    <cellStyle name="60% - Accent1 87" xfId="28433"/>
    <cellStyle name="60% - Accent1 87 2" xfId="28434"/>
    <cellStyle name="60% - Accent1 88" xfId="28435"/>
    <cellStyle name="60% - Accent1 88 2" xfId="28436"/>
    <cellStyle name="60% - Accent1 89" xfId="28437"/>
    <cellStyle name="60% - Accent1 89 2" xfId="28438"/>
    <cellStyle name="60% - Accent1 9" xfId="7467"/>
    <cellStyle name="60% - Accent1 9 2" xfId="28440"/>
    <cellStyle name="60% - Accent1 9 3" xfId="28439"/>
    <cellStyle name="60% - Accent1 90" xfId="28441"/>
    <cellStyle name="60% - Accent1 90 2" xfId="28442"/>
    <cellStyle name="60% - Accent1 91" xfId="28443"/>
    <cellStyle name="60% - Accent1 91 2" xfId="28444"/>
    <cellStyle name="60% - Accent1 92" xfId="28445"/>
    <cellStyle name="60% - Accent1 92 2" xfId="28446"/>
    <cellStyle name="60% - Accent1 93" xfId="28447"/>
    <cellStyle name="60% - Accent1 93 2" xfId="28448"/>
    <cellStyle name="60% - Accent1 94" xfId="28449"/>
    <cellStyle name="60% - Accent1 94 2" xfId="28450"/>
    <cellStyle name="60% - Accent1 95" xfId="28451"/>
    <cellStyle name="60% - Accent1 95 2" xfId="28452"/>
    <cellStyle name="60% - Accent1 96" xfId="28453"/>
    <cellStyle name="60% - Accent1 96 2" xfId="28454"/>
    <cellStyle name="60% - Accent1 97" xfId="28455"/>
    <cellStyle name="60% - Accent1 97 2" xfId="28456"/>
    <cellStyle name="60% - Accent1 98" xfId="28457"/>
    <cellStyle name="60% - Accent1 98 2" xfId="28458"/>
    <cellStyle name="60% - Accent1 99" xfId="28459"/>
    <cellStyle name="60% - Accent1 99 2" xfId="28460"/>
    <cellStyle name="60% - Accent2 10" xfId="7562"/>
    <cellStyle name="60% - Accent2 10 2" xfId="28462"/>
    <cellStyle name="60% - Accent2 10 3" xfId="28461"/>
    <cellStyle name="60% - Accent2 100" xfId="28463"/>
    <cellStyle name="60% - Accent2 100 2" xfId="28464"/>
    <cellStyle name="60% - Accent2 101" xfId="28465"/>
    <cellStyle name="60% - Accent2 101 2" xfId="28466"/>
    <cellStyle name="60% - Accent2 102" xfId="28467"/>
    <cellStyle name="60% - Accent2 102 2" xfId="28468"/>
    <cellStyle name="60% - Accent2 103" xfId="28469"/>
    <cellStyle name="60% - Accent2 103 2" xfId="28470"/>
    <cellStyle name="60% - Accent2 104" xfId="28471"/>
    <cellStyle name="60% - Accent2 104 2" xfId="28472"/>
    <cellStyle name="60% - Accent2 105" xfId="28473"/>
    <cellStyle name="60% - Accent2 105 2" xfId="28474"/>
    <cellStyle name="60% - Accent2 106" xfId="28475"/>
    <cellStyle name="60% - Accent2 106 2" xfId="28476"/>
    <cellStyle name="60% - Accent2 107" xfId="28477"/>
    <cellStyle name="60% - Accent2 107 2" xfId="28478"/>
    <cellStyle name="60% - Accent2 108" xfId="28479"/>
    <cellStyle name="60% - Accent2 108 2" xfId="28480"/>
    <cellStyle name="60% - Accent2 109" xfId="28481"/>
    <cellStyle name="60% - Accent2 109 2" xfId="28482"/>
    <cellStyle name="60% - Accent2 11" xfId="7764"/>
    <cellStyle name="60% - Accent2 11 2" xfId="28484"/>
    <cellStyle name="60% - Accent2 11 3" xfId="28483"/>
    <cellStyle name="60% - Accent2 110" xfId="28485"/>
    <cellStyle name="60% - Accent2 110 2" xfId="28486"/>
    <cellStyle name="60% - Accent2 111" xfId="28487"/>
    <cellStyle name="60% - Accent2 111 2" xfId="28488"/>
    <cellStyle name="60% - Accent2 112" xfId="28489"/>
    <cellStyle name="60% - Accent2 112 2" xfId="28490"/>
    <cellStyle name="60% - Accent2 113" xfId="28491"/>
    <cellStyle name="60% - Accent2 113 2" xfId="28492"/>
    <cellStyle name="60% - Accent2 114" xfId="28493"/>
    <cellStyle name="60% - Accent2 114 2" xfId="28494"/>
    <cellStyle name="60% - Accent2 115" xfId="28495"/>
    <cellStyle name="60% - Accent2 115 2" xfId="28496"/>
    <cellStyle name="60% - Accent2 116" xfId="28497"/>
    <cellStyle name="60% - Accent2 116 2" xfId="28498"/>
    <cellStyle name="60% - Accent2 117" xfId="28499"/>
    <cellStyle name="60% - Accent2 117 2" xfId="28500"/>
    <cellStyle name="60% - Accent2 118" xfId="28501"/>
    <cellStyle name="60% - Accent2 118 2" xfId="28502"/>
    <cellStyle name="60% - Accent2 119" xfId="28503"/>
    <cellStyle name="60% - Accent2 119 2" xfId="28504"/>
    <cellStyle name="60% - Accent2 12" xfId="6916"/>
    <cellStyle name="60% - Accent2 12 2" xfId="28506"/>
    <cellStyle name="60% - Accent2 12 3" xfId="28505"/>
    <cellStyle name="60% - Accent2 120" xfId="28507"/>
    <cellStyle name="60% - Accent2 120 2" xfId="28508"/>
    <cellStyle name="60% - Accent2 121" xfId="28509"/>
    <cellStyle name="60% - Accent2 121 2" xfId="28510"/>
    <cellStyle name="60% - Accent2 122" xfId="28511"/>
    <cellStyle name="60% - Accent2 122 2" xfId="28512"/>
    <cellStyle name="60% - Accent2 123" xfId="28513"/>
    <cellStyle name="60% - Accent2 123 2" xfId="28514"/>
    <cellStyle name="60% - Accent2 124" xfId="28515"/>
    <cellStyle name="60% - Accent2 124 2" xfId="28516"/>
    <cellStyle name="60% - Accent2 125" xfId="28517"/>
    <cellStyle name="60% - Accent2 125 2" xfId="28518"/>
    <cellStyle name="60% - Accent2 126" xfId="28519"/>
    <cellStyle name="60% - Accent2 126 2" xfId="28520"/>
    <cellStyle name="60% - Accent2 127" xfId="28521"/>
    <cellStyle name="60% - Accent2 127 2" xfId="28522"/>
    <cellStyle name="60% - Accent2 128" xfId="28523"/>
    <cellStyle name="60% - Accent2 128 2" xfId="28524"/>
    <cellStyle name="60% - Accent2 129" xfId="28525"/>
    <cellStyle name="60% - Accent2 129 2" xfId="28526"/>
    <cellStyle name="60% - Accent2 13" xfId="7391"/>
    <cellStyle name="60% - Accent2 13 2" xfId="28528"/>
    <cellStyle name="60% - Accent2 13 3" xfId="28527"/>
    <cellStyle name="60% - Accent2 130" xfId="28529"/>
    <cellStyle name="60% - Accent2 130 2" xfId="28530"/>
    <cellStyle name="60% - Accent2 131" xfId="28531"/>
    <cellStyle name="60% - Accent2 131 2" xfId="28532"/>
    <cellStyle name="60% - Accent2 132" xfId="28533"/>
    <cellStyle name="60% - Accent2 132 2" xfId="28534"/>
    <cellStyle name="60% - Accent2 133" xfId="28535"/>
    <cellStyle name="60% - Accent2 133 2" xfId="28536"/>
    <cellStyle name="60% - Accent2 134" xfId="28537"/>
    <cellStyle name="60% - Accent2 134 2" xfId="28538"/>
    <cellStyle name="60% - Accent2 135" xfId="28539"/>
    <cellStyle name="60% - Accent2 135 2" xfId="28540"/>
    <cellStyle name="60% - Accent2 136" xfId="28541"/>
    <cellStyle name="60% - Accent2 136 2" xfId="28542"/>
    <cellStyle name="60% - Accent2 137" xfId="28543"/>
    <cellStyle name="60% - Accent2 137 2" xfId="28544"/>
    <cellStyle name="60% - Accent2 138" xfId="28545"/>
    <cellStyle name="60% - Accent2 138 2" xfId="28546"/>
    <cellStyle name="60% - Accent2 139" xfId="28547"/>
    <cellStyle name="60% - Accent2 139 2" xfId="28548"/>
    <cellStyle name="60% - Accent2 14" xfId="28549"/>
    <cellStyle name="60% - Accent2 14 2" xfId="28550"/>
    <cellStyle name="60% - Accent2 140" xfId="28551"/>
    <cellStyle name="60% - Accent2 140 2" xfId="28552"/>
    <cellStyle name="60% - Accent2 141" xfId="28553"/>
    <cellStyle name="60% - Accent2 141 2" xfId="28554"/>
    <cellStyle name="60% - Accent2 142" xfId="28555"/>
    <cellStyle name="60% - Accent2 142 2" xfId="28556"/>
    <cellStyle name="60% - Accent2 143" xfId="28557"/>
    <cellStyle name="60% - Accent2 143 2" xfId="28558"/>
    <cellStyle name="60% - Accent2 144" xfId="28559"/>
    <cellStyle name="60% - Accent2 144 2" xfId="28560"/>
    <cellStyle name="60% - Accent2 145" xfId="28561"/>
    <cellStyle name="60% - Accent2 145 2" xfId="28562"/>
    <cellStyle name="60% - Accent2 146" xfId="28563"/>
    <cellStyle name="60% - Accent2 146 2" xfId="28564"/>
    <cellStyle name="60% - Accent2 147" xfId="28565"/>
    <cellStyle name="60% - Accent2 147 2" xfId="28566"/>
    <cellStyle name="60% - Accent2 148" xfId="28567"/>
    <cellStyle name="60% - Accent2 148 2" xfId="28568"/>
    <cellStyle name="60% - Accent2 149" xfId="28569"/>
    <cellStyle name="60% - Accent2 149 2" xfId="28570"/>
    <cellStyle name="60% - Accent2 15" xfId="28571"/>
    <cellStyle name="60% - Accent2 15 2" xfId="28572"/>
    <cellStyle name="60% - Accent2 150" xfId="28573"/>
    <cellStyle name="60% - Accent2 150 2" xfId="28574"/>
    <cellStyle name="60% - Accent2 151" xfId="28575"/>
    <cellStyle name="60% - Accent2 151 2" xfId="28576"/>
    <cellStyle name="60% - Accent2 152" xfId="28577"/>
    <cellStyle name="60% - Accent2 152 2" xfId="28578"/>
    <cellStyle name="60% - Accent2 153" xfId="28579"/>
    <cellStyle name="60% - Accent2 153 2" xfId="28580"/>
    <cellStyle name="60% - Accent2 154" xfId="28581"/>
    <cellStyle name="60% - Accent2 154 2" xfId="28582"/>
    <cellStyle name="60% - Accent2 155" xfId="28583"/>
    <cellStyle name="60% - Accent2 155 2" xfId="28584"/>
    <cellStyle name="60% - Accent2 156" xfId="28585"/>
    <cellStyle name="60% - Accent2 156 2" xfId="28586"/>
    <cellStyle name="60% - Accent2 157" xfId="28587"/>
    <cellStyle name="60% - Accent2 157 2" xfId="28588"/>
    <cellStyle name="60% - Accent2 158" xfId="28589"/>
    <cellStyle name="60% - Accent2 158 2" xfId="28590"/>
    <cellStyle name="60% - Accent2 159" xfId="28591"/>
    <cellStyle name="60% - Accent2 159 2" xfId="28592"/>
    <cellStyle name="60% - Accent2 16" xfId="28593"/>
    <cellStyle name="60% - Accent2 16 2" xfId="28594"/>
    <cellStyle name="60% - Accent2 160" xfId="28595"/>
    <cellStyle name="60% - Accent2 160 2" xfId="28596"/>
    <cellStyle name="60% - Accent2 161" xfId="28597"/>
    <cellStyle name="60% - Accent2 161 2" xfId="28598"/>
    <cellStyle name="60% - Accent2 162" xfId="28599"/>
    <cellStyle name="60% - Accent2 162 2" xfId="28600"/>
    <cellStyle name="60% - Accent2 163" xfId="28601"/>
    <cellStyle name="60% - Accent2 163 2" xfId="28602"/>
    <cellStyle name="60% - Accent2 164" xfId="28603"/>
    <cellStyle name="60% - Accent2 164 2" xfId="28604"/>
    <cellStyle name="60% - Accent2 165" xfId="28605"/>
    <cellStyle name="60% - Accent2 165 2" xfId="28606"/>
    <cellStyle name="60% - Accent2 166" xfId="28607"/>
    <cellStyle name="60% - Accent2 166 2" xfId="28608"/>
    <cellStyle name="60% - Accent2 167" xfId="28609"/>
    <cellStyle name="60% - Accent2 167 2" xfId="28610"/>
    <cellStyle name="60% - Accent2 168" xfId="28611"/>
    <cellStyle name="60% - Accent2 168 2" xfId="28612"/>
    <cellStyle name="60% - Accent2 169" xfId="28613"/>
    <cellStyle name="60% - Accent2 169 2" xfId="28614"/>
    <cellStyle name="60% - Accent2 17" xfId="28615"/>
    <cellStyle name="60% - Accent2 17 2" xfId="28616"/>
    <cellStyle name="60% - Accent2 170" xfId="28617"/>
    <cellStyle name="60% - Accent2 170 2" xfId="28618"/>
    <cellStyle name="60% - Accent2 171" xfId="28619"/>
    <cellStyle name="60% - Accent2 171 2" xfId="28620"/>
    <cellStyle name="60% - Accent2 172" xfId="28621"/>
    <cellStyle name="60% - Accent2 172 2" xfId="28622"/>
    <cellStyle name="60% - Accent2 173" xfId="28623"/>
    <cellStyle name="60% - Accent2 173 2" xfId="28624"/>
    <cellStyle name="60% - Accent2 174" xfId="28625"/>
    <cellStyle name="60% - Accent2 174 2" xfId="28626"/>
    <cellStyle name="60% - Accent2 175" xfId="28627"/>
    <cellStyle name="60% - Accent2 175 2" xfId="28628"/>
    <cellStyle name="60% - Accent2 176" xfId="28629"/>
    <cellStyle name="60% - Accent2 176 2" xfId="28630"/>
    <cellStyle name="60% - Accent2 177" xfId="28631"/>
    <cellStyle name="60% - Accent2 177 2" xfId="28632"/>
    <cellStyle name="60% - Accent2 178" xfId="28633"/>
    <cellStyle name="60% - Accent2 178 2" xfId="28634"/>
    <cellStyle name="60% - Accent2 179" xfId="28635"/>
    <cellStyle name="60% - Accent2 179 2" xfId="28636"/>
    <cellStyle name="60% - Accent2 18" xfId="28637"/>
    <cellStyle name="60% - Accent2 18 2" xfId="28638"/>
    <cellStyle name="60% - Accent2 180" xfId="28639"/>
    <cellStyle name="60% - Accent2 180 2" xfId="28640"/>
    <cellStyle name="60% - Accent2 181" xfId="28641"/>
    <cellStyle name="60% - Accent2 181 2" xfId="28642"/>
    <cellStyle name="60% - Accent2 182" xfId="28643"/>
    <cellStyle name="60% - Accent2 182 2" xfId="28644"/>
    <cellStyle name="60% - Accent2 183" xfId="28645"/>
    <cellStyle name="60% - Accent2 183 2" xfId="28646"/>
    <cellStyle name="60% - Accent2 184" xfId="28647"/>
    <cellStyle name="60% - Accent2 184 2" xfId="28648"/>
    <cellStyle name="60% - Accent2 185" xfId="28649"/>
    <cellStyle name="60% - Accent2 185 2" xfId="28650"/>
    <cellStyle name="60% - Accent2 186" xfId="28651"/>
    <cellStyle name="60% - Accent2 186 2" xfId="28652"/>
    <cellStyle name="60% - Accent2 187" xfId="28653"/>
    <cellStyle name="60% - Accent2 187 2" xfId="28654"/>
    <cellStyle name="60% - Accent2 188" xfId="28655"/>
    <cellStyle name="60% - Accent2 188 2" xfId="28656"/>
    <cellStyle name="60% - Accent2 189" xfId="28657"/>
    <cellStyle name="60% - Accent2 189 2" xfId="28658"/>
    <cellStyle name="60% - Accent2 19" xfId="28659"/>
    <cellStyle name="60% - Accent2 19 2" xfId="28660"/>
    <cellStyle name="60% - Accent2 190" xfId="28661"/>
    <cellStyle name="60% - Accent2 190 2" xfId="28662"/>
    <cellStyle name="60% - Accent2 191" xfId="28663"/>
    <cellStyle name="60% - Accent2 191 2" xfId="28664"/>
    <cellStyle name="60% - Accent2 192" xfId="28665"/>
    <cellStyle name="60% - Accent2 192 2" xfId="28666"/>
    <cellStyle name="60% - Accent2 193" xfId="28667"/>
    <cellStyle name="60% - Accent2 194" xfId="28668"/>
    <cellStyle name="60% - Accent2 195" xfId="28669"/>
    <cellStyle name="60% - Accent2 196" xfId="28670"/>
    <cellStyle name="60% - Accent2 197" xfId="28671"/>
    <cellStyle name="60% - Accent2 198" xfId="28672"/>
    <cellStyle name="60% - Accent2 199" xfId="28673"/>
    <cellStyle name="60% - Accent2 2" xfId="178"/>
    <cellStyle name="60% - Accent2 2 10" xfId="7199"/>
    <cellStyle name="60% - Accent2 2 11" xfId="7157"/>
    <cellStyle name="60% - Accent2 2 12" xfId="7795"/>
    <cellStyle name="60% - Accent2 2 13" xfId="9956"/>
    <cellStyle name="60% - Accent2 2 2" xfId="758"/>
    <cellStyle name="60% - Accent2 2 2 2" xfId="981"/>
    <cellStyle name="60% - Accent2 2 2 3" xfId="11854"/>
    <cellStyle name="60% - Accent2 2 3" xfId="1310"/>
    <cellStyle name="60% - Accent2 2 4" xfId="7233"/>
    <cellStyle name="60% - Accent2 2 5" xfId="7278"/>
    <cellStyle name="60% - Accent2 2 6" xfId="6744"/>
    <cellStyle name="60% - Accent2 2 7" xfId="7733"/>
    <cellStyle name="60% - Accent2 2 8" xfId="7172"/>
    <cellStyle name="60% - Accent2 2 9" xfId="7133"/>
    <cellStyle name="60% - Accent2 20" xfId="28674"/>
    <cellStyle name="60% - Accent2 20 2" xfId="28675"/>
    <cellStyle name="60% - Accent2 200" xfId="28676"/>
    <cellStyle name="60% - Accent2 201" xfId="28677"/>
    <cellStyle name="60% - Accent2 202" xfId="28678"/>
    <cellStyle name="60% - Accent2 203" xfId="28679"/>
    <cellStyle name="60% - Accent2 204" xfId="28680"/>
    <cellStyle name="60% - Accent2 205" xfId="28681"/>
    <cellStyle name="60% - Accent2 206" xfId="28682"/>
    <cellStyle name="60% - Accent2 207" xfId="28683"/>
    <cellStyle name="60% - Accent2 208" xfId="28684"/>
    <cellStyle name="60% - Accent2 209" xfId="28685"/>
    <cellStyle name="60% - Accent2 21" xfId="28686"/>
    <cellStyle name="60% - Accent2 21 2" xfId="28687"/>
    <cellStyle name="60% - Accent2 210" xfId="28688"/>
    <cellStyle name="60% - Accent2 211" xfId="28689"/>
    <cellStyle name="60% - Accent2 212" xfId="28690"/>
    <cellStyle name="60% - Accent2 213" xfId="28691"/>
    <cellStyle name="60% - Accent2 214" xfId="28692"/>
    <cellStyle name="60% - Accent2 215" xfId="28693"/>
    <cellStyle name="60% - Accent2 216" xfId="28694"/>
    <cellStyle name="60% - Accent2 217" xfId="28695"/>
    <cellStyle name="60% - Accent2 218" xfId="28696"/>
    <cellStyle name="60% - Accent2 219" xfId="28697"/>
    <cellStyle name="60% - Accent2 22" xfId="28698"/>
    <cellStyle name="60% - Accent2 22 2" xfId="28699"/>
    <cellStyle name="60% - Accent2 220" xfId="28700"/>
    <cellStyle name="60% - Accent2 221" xfId="28701"/>
    <cellStyle name="60% - Accent2 222" xfId="28702"/>
    <cellStyle name="60% - Accent2 223" xfId="28703"/>
    <cellStyle name="60% - Accent2 224" xfId="28704"/>
    <cellStyle name="60% - Accent2 225" xfId="28705"/>
    <cellStyle name="60% - Accent2 226" xfId="28706"/>
    <cellStyle name="60% - Accent2 227" xfId="28707"/>
    <cellStyle name="60% - Accent2 228" xfId="28708"/>
    <cellStyle name="60% - Accent2 229" xfId="28709"/>
    <cellStyle name="60% - Accent2 23" xfId="28710"/>
    <cellStyle name="60% - Accent2 23 2" xfId="28711"/>
    <cellStyle name="60% - Accent2 230" xfId="28712"/>
    <cellStyle name="60% - Accent2 231" xfId="28713"/>
    <cellStyle name="60% - Accent2 232" xfId="28714"/>
    <cellStyle name="60% - Accent2 233" xfId="28715"/>
    <cellStyle name="60% - Accent2 234" xfId="28716"/>
    <cellStyle name="60% - Accent2 235" xfId="28717"/>
    <cellStyle name="60% - Accent2 236" xfId="28718"/>
    <cellStyle name="60% - Accent2 237" xfId="28719"/>
    <cellStyle name="60% - Accent2 238" xfId="28720"/>
    <cellStyle name="60% - Accent2 239" xfId="28721"/>
    <cellStyle name="60% - Accent2 24" xfId="28722"/>
    <cellStyle name="60% - Accent2 24 2" xfId="28723"/>
    <cellStyle name="60% - Accent2 240" xfId="28724"/>
    <cellStyle name="60% - Accent2 241" xfId="28725"/>
    <cellStyle name="60% - Accent2 242" xfId="28726"/>
    <cellStyle name="60% - Accent2 243" xfId="28727"/>
    <cellStyle name="60% - Accent2 244" xfId="28728"/>
    <cellStyle name="60% - Accent2 245" xfId="28729"/>
    <cellStyle name="60% - Accent2 246" xfId="28730"/>
    <cellStyle name="60% - Accent2 247" xfId="28731"/>
    <cellStyle name="60% - Accent2 248" xfId="28732"/>
    <cellStyle name="60% - Accent2 249" xfId="28733"/>
    <cellStyle name="60% - Accent2 25" xfId="28734"/>
    <cellStyle name="60% - Accent2 25 2" xfId="28735"/>
    <cellStyle name="60% - Accent2 250" xfId="28736"/>
    <cellStyle name="60% - Accent2 251" xfId="28737"/>
    <cellStyle name="60% - Accent2 252" xfId="28738"/>
    <cellStyle name="60% - Accent2 253" xfId="28739"/>
    <cellStyle name="60% - Accent2 254" xfId="28740"/>
    <cellStyle name="60% - Accent2 255" xfId="28741"/>
    <cellStyle name="60% - Accent2 256" xfId="28742"/>
    <cellStyle name="60% - Accent2 257" xfId="28743"/>
    <cellStyle name="60% - Accent2 26" xfId="28744"/>
    <cellStyle name="60% - Accent2 26 2" xfId="28745"/>
    <cellStyle name="60% - Accent2 27" xfId="28746"/>
    <cellStyle name="60% - Accent2 27 2" xfId="28747"/>
    <cellStyle name="60% - Accent2 28" xfId="28748"/>
    <cellStyle name="60% - Accent2 28 2" xfId="28749"/>
    <cellStyle name="60% - Accent2 29" xfId="28750"/>
    <cellStyle name="60% - Accent2 29 2" xfId="28751"/>
    <cellStyle name="60% - Accent2 3" xfId="759"/>
    <cellStyle name="60% - Accent2 3 2" xfId="1058"/>
    <cellStyle name="60% - Accent2 3 2 2" xfId="28753"/>
    <cellStyle name="60% - Accent2 3 3" xfId="14961"/>
    <cellStyle name="60% - Accent2 3 4" xfId="28752"/>
    <cellStyle name="60% - Accent2 30" xfId="28754"/>
    <cellStyle name="60% - Accent2 30 2" xfId="28755"/>
    <cellStyle name="60% - Accent2 31" xfId="28756"/>
    <cellStyle name="60% - Accent2 31 2" xfId="28757"/>
    <cellStyle name="60% - Accent2 32" xfId="28758"/>
    <cellStyle name="60% - Accent2 32 2" xfId="28759"/>
    <cellStyle name="60% - Accent2 33" xfId="28760"/>
    <cellStyle name="60% - Accent2 33 2" xfId="28761"/>
    <cellStyle name="60% - Accent2 34" xfId="28762"/>
    <cellStyle name="60% - Accent2 34 2" xfId="28763"/>
    <cellStyle name="60% - Accent2 35" xfId="28764"/>
    <cellStyle name="60% - Accent2 35 2" xfId="28765"/>
    <cellStyle name="60% - Accent2 36" xfId="28766"/>
    <cellStyle name="60% - Accent2 36 2" xfId="28767"/>
    <cellStyle name="60% - Accent2 37" xfId="28768"/>
    <cellStyle name="60% - Accent2 37 2" xfId="28769"/>
    <cellStyle name="60% - Accent2 38" xfId="28770"/>
    <cellStyle name="60% - Accent2 38 2" xfId="28771"/>
    <cellStyle name="60% - Accent2 39" xfId="28772"/>
    <cellStyle name="60% - Accent2 39 2" xfId="28773"/>
    <cellStyle name="60% - Accent2 4" xfId="710"/>
    <cellStyle name="60% - Accent2 4 2" xfId="888"/>
    <cellStyle name="60% - Accent2 4 2 2" xfId="28774"/>
    <cellStyle name="60% - Accent2 4 3" xfId="11803"/>
    <cellStyle name="60% - Accent2 40" xfId="28775"/>
    <cellStyle name="60% - Accent2 40 2" xfId="28776"/>
    <cellStyle name="60% - Accent2 41" xfId="28777"/>
    <cellStyle name="60% - Accent2 41 2" xfId="28778"/>
    <cellStyle name="60% - Accent2 42" xfId="28779"/>
    <cellStyle name="60% - Accent2 42 2" xfId="28780"/>
    <cellStyle name="60% - Accent2 43" xfId="28781"/>
    <cellStyle name="60% - Accent2 43 2" xfId="28782"/>
    <cellStyle name="60% - Accent2 44" xfId="28783"/>
    <cellStyle name="60% - Accent2 44 2" xfId="28784"/>
    <cellStyle name="60% - Accent2 45" xfId="28785"/>
    <cellStyle name="60% - Accent2 45 2" xfId="28786"/>
    <cellStyle name="60% - Accent2 46" xfId="28787"/>
    <cellStyle name="60% - Accent2 46 2" xfId="28788"/>
    <cellStyle name="60% - Accent2 47" xfId="28789"/>
    <cellStyle name="60% - Accent2 47 2" xfId="28790"/>
    <cellStyle name="60% - Accent2 48" xfId="28791"/>
    <cellStyle name="60% - Accent2 48 2" xfId="28792"/>
    <cellStyle name="60% - Accent2 49" xfId="28793"/>
    <cellStyle name="60% - Accent2 49 2" xfId="28794"/>
    <cellStyle name="60% - Accent2 5" xfId="7213"/>
    <cellStyle name="60% - Accent2 5 2" xfId="28796"/>
    <cellStyle name="60% - Accent2 5 3" xfId="28795"/>
    <cellStyle name="60% - Accent2 50" xfId="28797"/>
    <cellStyle name="60% - Accent2 50 2" xfId="28798"/>
    <cellStyle name="60% - Accent2 51" xfId="28799"/>
    <cellStyle name="60% - Accent2 51 2" xfId="28800"/>
    <cellStyle name="60% - Accent2 52" xfId="28801"/>
    <cellStyle name="60% - Accent2 52 2" xfId="28802"/>
    <cellStyle name="60% - Accent2 53" xfId="28803"/>
    <cellStyle name="60% - Accent2 53 2" xfId="28804"/>
    <cellStyle name="60% - Accent2 54" xfId="28805"/>
    <cellStyle name="60% - Accent2 54 2" xfId="28806"/>
    <cellStyle name="60% - Accent2 55" xfId="28807"/>
    <cellStyle name="60% - Accent2 55 2" xfId="28808"/>
    <cellStyle name="60% - Accent2 56" xfId="28809"/>
    <cellStyle name="60% - Accent2 56 2" xfId="28810"/>
    <cellStyle name="60% - Accent2 57" xfId="28811"/>
    <cellStyle name="60% - Accent2 57 2" xfId="28812"/>
    <cellStyle name="60% - Accent2 58" xfId="28813"/>
    <cellStyle name="60% - Accent2 58 2" xfId="28814"/>
    <cellStyle name="60% - Accent2 59" xfId="28815"/>
    <cellStyle name="60% - Accent2 59 2" xfId="28816"/>
    <cellStyle name="60% - Accent2 6" xfId="7514"/>
    <cellStyle name="60% - Accent2 6 2" xfId="28818"/>
    <cellStyle name="60% - Accent2 6 3" xfId="28817"/>
    <cellStyle name="60% - Accent2 60" xfId="28819"/>
    <cellStyle name="60% - Accent2 60 2" xfId="28820"/>
    <cellStyle name="60% - Accent2 61" xfId="28821"/>
    <cellStyle name="60% - Accent2 61 2" xfId="28822"/>
    <cellStyle name="60% - Accent2 62" xfId="28823"/>
    <cellStyle name="60% - Accent2 62 2" xfId="28824"/>
    <cellStyle name="60% - Accent2 63" xfId="28825"/>
    <cellStyle name="60% - Accent2 63 2" xfId="28826"/>
    <cellStyle name="60% - Accent2 64" xfId="28827"/>
    <cellStyle name="60% - Accent2 64 2" xfId="28828"/>
    <cellStyle name="60% - Accent2 65" xfId="28829"/>
    <cellStyle name="60% - Accent2 65 2" xfId="28830"/>
    <cellStyle name="60% - Accent2 66" xfId="28831"/>
    <cellStyle name="60% - Accent2 66 2" xfId="28832"/>
    <cellStyle name="60% - Accent2 67" xfId="28833"/>
    <cellStyle name="60% - Accent2 67 2" xfId="28834"/>
    <cellStyle name="60% - Accent2 68" xfId="28835"/>
    <cellStyle name="60% - Accent2 68 2" xfId="28836"/>
    <cellStyle name="60% - Accent2 69" xfId="28837"/>
    <cellStyle name="60% - Accent2 69 2" xfId="28838"/>
    <cellStyle name="60% - Accent2 7" xfId="7117"/>
    <cellStyle name="60% - Accent2 7 2" xfId="28840"/>
    <cellStyle name="60% - Accent2 7 3" xfId="28839"/>
    <cellStyle name="60% - Accent2 70" xfId="28841"/>
    <cellStyle name="60% - Accent2 70 2" xfId="28842"/>
    <cellStyle name="60% - Accent2 71" xfId="28843"/>
    <cellStyle name="60% - Accent2 71 2" xfId="28844"/>
    <cellStyle name="60% - Accent2 72" xfId="28845"/>
    <cellStyle name="60% - Accent2 72 2" xfId="28846"/>
    <cellStyle name="60% - Accent2 73" xfId="28847"/>
    <cellStyle name="60% - Accent2 73 2" xfId="28848"/>
    <cellStyle name="60% - Accent2 74" xfId="28849"/>
    <cellStyle name="60% - Accent2 74 2" xfId="28850"/>
    <cellStyle name="60% - Accent2 75" xfId="28851"/>
    <cellStyle name="60% - Accent2 75 2" xfId="28852"/>
    <cellStyle name="60% - Accent2 76" xfId="28853"/>
    <cellStyle name="60% - Accent2 76 2" xfId="28854"/>
    <cellStyle name="60% - Accent2 77" xfId="28855"/>
    <cellStyle name="60% - Accent2 77 2" xfId="28856"/>
    <cellStyle name="60% - Accent2 78" xfId="28857"/>
    <cellStyle name="60% - Accent2 78 2" xfId="28858"/>
    <cellStyle name="60% - Accent2 79" xfId="28859"/>
    <cellStyle name="60% - Accent2 79 2" xfId="28860"/>
    <cellStyle name="60% - Accent2 8" xfId="6851"/>
    <cellStyle name="60% - Accent2 8 2" xfId="28862"/>
    <cellStyle name="60% - Accent2 8 3" xfId="28861"/>
    <cellStyle name="60% - Accent2 80" xfId="28863"/>
    <cellStyle name="60% - Accent2 80 2" xfId="28864"/>
    <cellStyle name="60% - Accent2 81" xfId="28865"/>
    <cellStyle name="60% - Accent2 81 2" xfId="28866"/>
    <cellStyle name="60% - Accent2 82" xfId="28867"/>
    <cellStyle name="60% - Accent2 82 2" xfId="28868"/>
    <cellStyle name="60% - Accent2 83" xfId="28869"/>
    <cellStyle name="60% - Accent2 83 2" xfId="28870"/>
    <cellStyle name="60% - Accent2 84" xfId="28871"/>
    <cellStyle name="60% - Accent2 84 2" xfId="28872"/>
    <cellStyle name="60% - Accent2 85" xfId="28873"/>
    <cellStyle name="60% - Accent2 85 2" xfId="28874"/>
    <cellStyle name="60% - Accent2 86" xfId="28875"/>
    <cellStyle name="60% - Accent2 86 2" xfId="28876"/>
    <cellStyle name="60% - Accent2 87" xfId="28877"/>
    <cellStyle name="60% - Accent2 87 2" xfId="28878"/>
    <cellStyle name="60% - Accent2 88" xfId="28879"/>
    <cellStyle name="60% - Accent2 88 2" xfId="28880"/>
    <cellStyle name="60% - Accent2 89" xfId="28881"/>
    <cellStyle name="60% - Accent2 89 2" xfId="28882"/>
    <cellStyle name="60% - Accent2 9" xfId="6752"/>
    <cellStyle name="60% - Accent2 9 2" xfId="28884"/>
    <cellStyle name="60% - Accent2 9 3" xfId="28883"/>
    <cellStyle name="60% - Accent2 90" xfId="28885"/>
    <cellStyle name="60% - Accent2 90 2" xfId="28886"/>
    <cellStyle name="60% - Accent2 91" xfId="28887"/>
    <cellStyle name="60% - Accent2 91 2" xfId="28888"/>
    <cellStyle name="60% - Accent2 92" xfId="28889"/>
    <cellStyle name="60% - Accent2 92 2" xfId="28890"/>
    <cellStyle name="60% - Accent2 93" xfId="28891"/>
    <cellStyle name="60% - Accent2 93 2" xfId="28892"/>
    <cellStyle name="60% - Accent2 94" xfId="28893"/>
    <cellStyle name="60% - Accent2 94 2" xfId="28894"/>
    <cellStyle name="60% - Accent2 95" xfId="28895"/>
    <cellStyle name="60% - Accent2 95 2" xfId="28896"/>
    <cellStyle name="60% - Accent2 96" xfId="28897"/>
    <cellStyle name="60% - Accent2 96 2" xfId="28898"/>
    <cellStyle name="60% - Accent2 97" xfId="28899"/>
    <cellStyle name="60% - Accent2 97 2" xfId="28900"/>
    <cellStyle name="60% - Accent2 98" xfId="28901"/>
    <cellStyle name="60% - Accent2 98 2" xfId="28902"/>
    <cellStyle name="60% - Accent2 99" xfId="28903"/>
    <cellStyle name="60% - Accent2 99 2" xfId="28904"/>
    <cellStyle name="60% - Accent3 10" xfId="6949"/>
    <cellStyle name="60% - Accent3 10 2" xfId="28906"/>
    <cellStyle name="60% - Accent3 10 3" xfId="28905"/>
    <cellStyle name="60% - Accent3 100" xfId="28907"/>
    <cellStyle name="60% - Accent3 100 2" xfId="28908"/>
    <cellStyle name="60% - Accent3 101" xfId="28909"/>
    <cellStyle name="60% - Accent3 101 2" xfId="28910"/>
    <cellStyle name="60% - Accent3 102" xfId="28911"/>
    <cellStyle name="60% - Accent3 102 2" xfId="28912"/>
    <cellStyle name="60% - Accent3 103" xfId="28913"/>
    <cellStyle name="60% - Accent3 103 2" xfId="28914"/>
    <cellStyle name="60% - Accent3 104" xfId="28915"/>
    <cellStyle name="60% - Accent3 104 2" xfId="28916"/>
    <cellStyle name="60% - Accent3 105" xfId="28917"/>
    <cellStyle name="60% - Accent3 105 2" xfId="28918"/>
    <cellStyle name="60% - Accent3 106" xfId="28919"/>
    <cellStyle name="60% - Accent3 106 2" xfId="28920"/>
    <cellStyle name="60% - Accent3 107" xfId="28921"/>
    <cellStyle name="60% - Accent3 107 2" xfId="28922"/>
    <cellStyle name="60% - Accent3 108" xfId="28923"/>
    <cellStyle name="60% - Accent3 108 2" xfId="28924"/>
    <cellStyle name="60% - Accent3 109" xfId="28925"/>
    <cellStyle name="60% - Accent3 109 2" xfId="28926"/>
    <cellStyle name="60% - Accent3 11" xfId="7765"/>
    <cellStyle name="60% - Accent3 11 2" xfId="28928"/>
    <cellStyle name="60% - Accent3 11 3" xfId="28927"/>
    <cellStyle name="60% - Accent3 110" xfId="28929"/>
    <cellStyle name="60% - Accent3 110 2" xfId="28930"/>
    <cellStyle name="60% - Accent3 111" xfId="28931"/>
    <cellStyle name="60% - Accent3 111 2" xfId="28932"/>
    <cellStyle name="60% - Accent3 112" xfId="28933"/>
    <cellStyle name="60% - Accent3 112 2" xfId="28934"/>
    <cellStyle name="60% - Accent3 113" xfId="28935"/>
    <cellStyle name="60% - Accent3 113 2" xfId="28936"/>
    <cellStyle name="60% - Accent3 114" xfId="28937"/>
    <cellStyle name="60% - Accent3 114 2" xfId="28938"/>
    <cellStyle name="60% - Accent3 115" xfId="28939"/>
    <cellStyle name="60% - Accent3 115 2" xfId="28940"/>
    <cellStyle name="60% - Accent3 116" xfId="28941"/>
    <cellStyle name="60% - Accent3 116 2" xfId="28942"/>
    <cellStyle name="60% - Accent3 117" xfId="28943"/>
    <cellStyle name="60% - Accent3 117 2" xfId="28944"/>
    <cellStyle name="60% - Accent3 118" xfId="28945"/>
    <cellStyle name="60% - Accent3 118 2" xfId="28946"/>
    <cellStyle name="60% - Accent3 119" xfId="28947"/>
    <cellStyle name="60% - Accent3 119 2" xfId="28948"/>
    <cellStyle name="60% - Accent3 12" xfId="7500"/>
    <cellStyle name="60% - Accent3 12 2" xfId="28950"/>
    <cellStyle name="60% - Accent3 12 3" xfId="28949"/>
    <cellStyle name="60% - Accent3 120" xfId="28951"/>
    <cellStyle name="60% - Accent3 120 2" xfId="28952"/>
    <cellStyle name="60% - Accent3 121" xfId="28953"/>
    <cellStyle name="60% - Accent3 121 2" xfId="28954"/>
    <cellStyle name="60% - Accent3 122" xfId="28955"/>
    <cellStyle name="60% - Accent3 122 2" xfId="28956"/>
    <cellStyle name="60% - Accent3 123" xfId="28957"/>
    <cellStyle name="60% - Accent3 123 2" xfId="28958"/>
    <cellStyle name="60% - Accent3 124" xfId="28959"/>
    <cellStyle name="60% - Accent3 124 2" xfId="28960"/>
    <cellStyle name="60% - Accent3 125" xfId="28961"/>
    <cellStyle name="60% - Accent3 125 2" xfId="28962"/>
    <cellStyle name="60% - Accent3 126" xfId="28963"/>
    <cellStyle name="60% - Accent3 126 2" xfId="28964"/>
    <cellStyle name="60% - Accent3 127" xfId="28965"/>
    <cellStyle name="60% - Accent3 127 2" xfId="28966"/>
    <cellStyle name="60% - Accent3 128" xfId="28967"/>
    <cellStyle name="60% - Accent3 128 2" xfId="28968"/>
    <cellStyle name="60% - Accent3 129" xfId="28969"/>
    <cellStyle name="60% - Accent3 129 2" xfId="28970"/>
    <cellStyle name="60% - Accent3 13" xfId="7796"/>
    <cellStyle name="60% - Accent3 13 2" xfId="28972"/>
    <cellStyle name="60% - Accent3 13 3" xfId="28971"/>
    <cellStyle name="60% - Accent3 130" xfId="28973"/>
    <cellStyle name="60% - Accent3 130 2" xfId="28974"/>
    <cellStyle name="60% - Accent3 131" xfId="28975"/>
    <cellStyle name="60% - Accent3 131 2" xfId="28976"/>
    <cellStyle name="60% - Accent3 132" xfId="28977"/>
    <cellStyle name="60% - Accent3 132 2" xfId="28978"/>
    <cellStyle name="60% - Accent3 133" xfId="28979"/>
    <cellStyle name="60% - Accent3 133 2" xfId="28980"/>
    <cellStyle name="60% - Accent3 134" xfId="28981"/>
    <cellStyle name="60% - Accent3 134 2" xfId="28982"/>
    <cellStyle name="60% - Accent3 135" xfId="28983"/>
    <cellStyle name="60% - Accent3 135 2" xfId="28984"/>
    <cellStyle name="60% - Accent3 136" xfId="28985"/>
    <cellStyle name="60% - Accent3 136 2" xfId="28986"/>
    <cellStyle name="60% - Accent3 137" xfId="28987"/>
    <cellStyle name="60% - Accent3 137 2" xfId="28988"/>
    <cellStyle name="60% - Accent3 138" xfId="28989"/>
    <cellStyle name="60% - Accent3 138 2" xfId="28990"/>
    <cellStyle name="60% - Accent3 139" xfId="28991"/>
    <cellStyle name="60% - Accent3 139 2" xfId="28992"/>
    <cellStyle name="60% - Accent3 14" xfId="28993"/>
    <cellStyle name="60% - Accent3 14 2" xfId="28994"/>
    <cellStyle name="60% - Accent3 140" xfId="28995"/>
    <cellStyle name="60% - Accent3 140 2" xfId="28996"/>
    <cellStyle name="60% - Accent3 141" xfId="28997"/>
    <cellStyle name="60% - Accent3 141 2" xfId="28998"/>
    <cellStyle name="60% - Accent3 142" xfId="28999"/>
    <cellStyle name="60% - Accent3 142 2" xfId="29000"/>
    <cellStyle name="60% - Accent3 143" xfId="29001"/>
    <cellStyle name="60% - Accent3 143 2" xfId="29002"/>
    <cellStyle name="60% - Accent3 144" xfId="29003"/>
    <cellStyle name="60% - Accent3 144 2" xfId="29004"/>
    <cellStyle name="60% - Accent3 145" xfId="29005"/>
    <cellStyle name="60% - Accent3 145 2" xfId="29006"/>
    <cellStyle name="60% - Accent3 146" xfId="29007"/>
    <cellStyle name="60% - Accent3 146 2" xfId="29008"/>
    <cellStyle name="60% - Accent3 147" xfId="29009"/>
    <cellStyle name="60% - Accent3 147 2" xfId="29010"/>
    <cellStyle name="60% - Accent3 148" xfId="29011"/>
    <cellStyle name="60% - Accent3 148 2" xfId="29012"/>
    <cellStyle name="60% - Accent3 149" xfId="29013"/>
    <cellStyle name="60% - Accent3 149 2" xfId="29014"/>
    <cellStyle name="60% - Accent3 15" xfId="29015"/>
    <cellStyle name="60% - Accent3 15 2" xfId="29016"/>
    <cellStyle name="60% - Accent3 150" xfId="29017"/>
    <cellStyle name="60% - Accent3 150 2" xfId="29018"/>
    <cellStyle name="60% - Accent3 151" xfId="29019"/>
    <cellStyle name="60% - Accent3 151 2" xfId="29020"/>
    <cellStyle name="60% - Accent3 152" xfId="29021"/>
    <cellStyle name="60% - Accent3 152 2" xfId="29022"/>
    <cellStyle name="60% - Accent3 153" xfId="29023"/>
    <cellStyle name="60% - Accent3 153 2" xfId="29024"/>
    <cellStyle name="60% - Accent3 154" xfId="29025"/>
    <cellStyle name="60% - Accent3 154 2" xfId="29026"/>
    <cellStyle name="60% - Accent3 155" xfId="29027"/>
    <cellStyle name="60% - Accent3 155 2" xfId="29028"/>
    <cellStyle name="60% - Accent3 156" xfId="29029"/>
    <cellStyle name="60% - Accent3 156 2" xfId="29030"/>
    <cellStyle name="60% - Accent3 157" xfId="29031"/>
    <cellStyle name="60% - Accent3 157 2" xfId="29032"/>
    <cellStyle name="60% - Accent3 158" xfId="29033"/>
    <cellStyle name="60% - Accent3 158 2" xfId="29034"/>
    <cellStyle name="60% - Accent3 159" xfId="29035"/>
    <cellStyle name="60% - Accent3 159 2" xfId="29036"/>
    <cellStyle name="60% - Accent3 16" xfId="29037"/>
    <cellStyle name="60% - Accent3 16 2" xfId="29038"/>
    <cellStyle name="60% - Accent3 160" xfId="29039"/>
    <cellStyle name="60% - Accent3 160 2" xfId="29040"/>
    <cellStyle name="60% - Accent3 161" xfId="29041"/>
    <cellStyle name="60% - Accent3 161 2" xfId="29042"/>
    <cellStyle name="60% - Accent3 162" xfId="29043"/>
    <cellStyle name="60% - Accent3 162 2" xfId="29044"/>
    <cellStyle name="60% - Accent3 163" xfId="29045"/>
    <cellStyle name="60% - Accent3 163 2" xfId="29046"/>
    <cellStyle name="60% - Accent3 164" xfId="29047"/>
    <cellStyle name="60% - Accent3 164 2" xfId="29048"/>
    <cellStyle name="60% - Accent3 165" xfId="29049"/>
    <cellStyle name="60% - Accent3 165 2" xfId="29050"/>
    <cellStyle name="60% - Accent3 166" xfId="29051"/>
    <cellStyle name="60% - Accent3 166 2" xfId="29052"/>
    <cellStyle name="60% - Accent3 167" xfId="29053"/>
    <cellStyle name="60% - Accent3 167 2" xfId="29054"/>
    <cellStyle name="60% - Accent3 168" xfId="29055"/>
    <cellStyle name="60% - Accent3 168 2" xfId="29056"/>
    <cellStyle name="60% - Accent3 169" xfId="29057"/>
    <cellStyle name="60% - Accent3 169 2" xfId="29058"/>
    <cellStyle name="60% - Accent3 17" xfId="29059"/>
    <cellStyle name="60% - Accent3 17 2" xfId="29060"/>
    <cellStyle name="60% - Accent3 170" xfId="29061"/>
    <cellStyle name="60% - Accent3 170 2" xfId="29062"/>
    <cellStyle name="60% - Accent3 171" xfId="29063"/>
    <cellStyle name="60% - Accent3 171 2" xfId="29064"/>
    <cellStyle name="60% - Accent3 172" xfId="29065"/>
    <cellStyle name="60% - Accent3 172 2" xfId="29066"/>
    <cellStyle name="60% - Accent3 173" xfId="29067"/>
    <cellStyle name="60% - Accent3 173 2" xfId="29068"/>
    <cellStyle name="60% - Accent3 174" xfId="29069"/>
    <cellStyle name="60% - Accent3 174 2" xfId="29070"/>
    <cellStyle name="60% - Accent3 175" xfId="29071"/>
    <cellStyle name="60% - Accent3 175 2" xfId="29072"/>
    <cellStyle name="60% - Accent3 176" xfId="29073"/>
    <cellStyle name="60% - Accent3 176 2" xfId="29074"/>
    <cellStyle name="60% - Accent3 177" xfId="29075"/>
    <cellStyle name="60% - Accent3 177 2" xfId="29076"/>
    <cellStyle name="60% - Accent3 178" xfId="29077"/>
    <cellStyle name="60% - Accent3 178 2" xfId="29078"/>
    <cellStyle name="60% - Accent3 179" xfId="29079"/>
    <cellStyle name="60% - Accent3 179 2" xfId="29080"/>
    <cellStyle name="60% - Accent3 18" xfId="29081"/>
    <cellStyle name="60% - Accent3 18 2" xfId="29082"/>
    <cellStyle name="60% - Accent3 180" xfId="29083"/>
    <cellStyle name="60% - Accent3 180 2" xfId="29084"/>
    <cellStyle name="60% - Accent3 181" xfId="29085"/>
    <cellStyle name="60% - Accent3 181 2" xfId="29086"/>
    <cellStyle name="60% - Accent3 182" xfId="29087"/>
    <cellStyle name="60% - Accent3 182 2" xfId="29088"/>
    <cellStyle name="60% - Accent3 183" xfId="29089"/>
    <cellStyle name="60% - Accent3 183 2" xfId="29090"/>
    <cellStyle name="60% - Accent3 184" xfId="29091"/>
    <cellStyle name="60% - Accent3 184 2" xfId="29092"/>
    <cellStyle name="60% - Accent3 185" xfId="29093"/>
    <cellStyle name="60% - Accent3 185 2" xfId="29094"/>
    <cellStyle name="60% - Accent3 186" xfId="29095"/>
    <cellStyle name="60% - Accent3 186 2" xfId="29096"/>
    <cellStyle name="60% - Accent3 187" xfId="29097"/>
    <cellStyle name="60% - Accent3 187 2" xfId="29098"/>
    <cellStyle name="60% - Accent3 188" xfId="29099"/>
    <cellStyle name="60% - Accent3 188 2" xfId="29100"/>
    <cellStyle name="60% - Accent3 189" xfId="29101"/>
    <cellStyle name="60% - Accent3 189 2" xfId="29102"/>
    <cellStyle name="60% - Accent3 19" xfId="29103"/>
    <cellStyle name="60% - Accent3 19 2" xfId="29104"/>
    <cellStyle name="60% - Accent3 190" xfId="29105"/>
    <cellStyle name="60% - Accent3 190 2" xfId="29106"/>
    <cellStyle name="60% - Accent3 191" xfId="29107"/>
    <cellStyle name="60% - Accent3 191 2" xfId="29108"/>
    <cellStyle name="60% - Accent3 192" xfId="29109"/>
    <cellStyle name="60% - Accent3 192 2" xfId="29110"/>
    <cellStyle name="60% - Accent3 193" xfId="29111"/>
    <cellStyle name="60% - Accent3 194" xfId="29112"/>
    <cellStyle name="60% - Accent3 195" xfId="29113"/>
    <cellStyle name="60% - Accent3 196" xfId="29114"/>
    <cellStyle name="60% - Accent3 197" xfId="29115"/>
    <cellStyle name="60% - Accent3 198" xfId="29116"/>
    <cellStyle name="60% - Accent3 199" xfId="29117"/>
    <cellStyle name="60% - Accent3 2" xfId="179"/>
    <cellStyle name="60% - Accent3 2 10" xfId="7488"/>
    <cellStyle name="60% - Accent3 2 11" xfId="7385"/>
    <cellStyle name="60% - Accent3 2 12" xfId="7312"/>
    <cellStyle name="60% - Accent3 2 13" xfId="9957"/>
    <cellStyle name="60% - Accent3 2 2" xfId="760"/>
    <cellStyle name="60% - Accent3 2 2 2" xfId="1002"/>
    <cellStyle name="60% - Accent3 2 2 3" xfId="11858"/>
    <cellStyle name="60% - Accent3 2 3" xfId="889"/>
    <cellStyle name="60% - Accent3 2 4" xfId="6933"/>
    <cellStyle name="60% - Accent3 2 5" xfId="7250"/>
    <cellStyle name="60% - Accent3 2 6" xfId="6982"/>
    <cellStyle name="60% - Accent3 2 7" xfId="7390"/>
    <cellStyle name="60% - Accent3 2 8" xfId="7205"/>
    <cellStyle name="60% - Accent3 2 9" xfId="7389"/>
    <cellStyle name="60% - Accent3 20" xfId="29118"/>
    <cellStyle name="60% - Accent3 20 2" xfId="29119"/>
    <cellStyle name="60% - Accent3 200" xfId="29120"/>
    <cellStyle name="60% - Accent3 201" xfId="29121"/>
    <cellStyle name="60% - Accent3 202" xfId="29122"/>
    <cellStyle name="60% - Accent3 203" xfId="29123"/>
    <cellStyle name="60% - Accent3 204" xfId="29124"/>
    <cellStyle name="60% - Accent3 205" xfId="29125"/>
    <cellStyle name="60% - Accent3 206" xfId="29126"/>
    <cellStyle name="60% - Accent3 207" xfId="29127"/>
    <cellStyle name="60% - Accent3 208" xfId="29128"/>
    <cellStyle name="60% - Accent3 209" xfId="29129"/>
    <cellStyle name="60% - Accent3 21" xfId="29130"/>
    <cellStyle name="60% - Accent3 21 2" xfId="29131"/>
    <cellStyle name="60% - Accent3 210" xfId="29132"/>
    <cellStyle name="60% - Accent3 211" xfId="29133"/>
    <cellStyle name="60% - Accent3 212" xfId="29134"/>
    <cellStyle name="60% - Accent3 213" xfId="29135"/>
    <cellStyle name="60% - Accent3 214" xfId="29136"/>
    <cellStyle name="60% - Accent3 215" xfId="29137"/>
    <cellStyle name="60% - Accent3 216" xfId="29138"/>
    <cellStyle name="60% - Accent3 217" xfId="29139"/>
    <cellStyle name="60% - Accent3 218" xfId="29140"/>
    <cellStyle name="60% - Accent3 219" xfId="29141"/>
    <cellStyle name="60% - Accent3 22" xfId="29142"/>
    <cellStyle name="60% - Accent3 22 2" xfId="29143"/>
    <cellStyle name="60% - Accent3 220" xfId="29144"/>
    <cellStyle name="60% - Accent3 221" xfId="29145"/>
    <cellStyle name="60% - Accent3 222" xfId="29146"/>
    <cellStyle name="60% - Accent3 223" xfId="29147"/>
    <cellStyle name="60% - Accent3 224" xfId="29148"/>
    <cellStyle name="60% - Accent3 225" xfId="29149"/>
    <cellStyle name="60% - Accent3 226" xfId="29150"/>
    <cellStyle name="60% - Accent3 227" xfId="29151"/>
    <cellStyle name="60% - Accent3 228" xfId="29152"/>
    <cellStyle name="60% - Accent3 229" xfId="29153"/>
    <cellStyle name="60% - Accent3 23" xfId="29154"/>
    <cellStyle name="60% - Accent3 23 2" xfId="29155"/>
    <cellStyle name="60% - Accent3 230" xfId="29156"/>
    <cellStyle name="60% - Accent3 231" xfId="29157"/>
    <cellStyle name="60% - Accent3 232" xfId="29158"/>
    <cellStyle name="60% - Accent3 233" xfId="29159"/>
    <cellStyle name="60% - Accent3 234" xfId="29160"/>
    <cellStyle name="60% - Accent3 235" xfId="29161"/>
    <cellStyle name="60% - Accent3 236" xfId="29162"/>
    <cellStyle name="60% - Accent3 237" xfId="29163"/>
    <cellStyle name="60% - Accent3 238" xfId="29164"/>
    <cellStyle name="60% - Accent3 239" xfId="29165"/>
    <cellStyle name="60% - Accent3 24" xfId="29166"/>
    <cellStyle name="60% - Accent3 24 2" xfId="29167"/>
    <cellStyle name="60% - Accent3 240" xfId="29168"/>
    <cellStyle name="60% - Accent3 241" xfId="29169"/>
    <cellStyle name="60% - Accent3 242" xfId="29170"/>
    <cellStyle name="60% - Accent3 243" xfId="29171"/>
    <cellStyle name="60% - Accent3 244" xfId="29172"/>
    <cellStyle name="60% - Accent3 245" xfId="29173"/>
    <cellStyle name="60% - Accent3 246" xfId="29174"/>
    <cellStyle name="60% - Accent3 247" xfId="29175"/>
    <cellStyle name="60% - Accent3 248" xfId="29176"/>
    <cellStyle name="60% - Accent3 249" xfId="29177"/>
    <cellStyle name="60% - Accent3 25" xfId="29178"/>
    <cellStyle name="60% - Accent3 25 2" xfId="29179"/>
    <cellStyle name="60% - Accent3 250" xfId="29180"/>
    <cellStyle name="60% - Accent3 251" xfId="29181"/>
    <cellStyle name="60% - Accent3 252" xfId="29182"/>
    <cellStyle name="60% - Accent3 253" xfId="29183"/>
    <cellStyle name="60% - Accent3 254" xfId="29184"/>
    <cellStyle name="60% - Accent3 255" xfId="29185"/>
    <cellStyle name="60% - Accent3 256" xfId="29186"/>
    <cellStyle name="60% - Accent3 257" xfId="29187"/>
    <cellStyle name="60% - Accent3 26" xfId="29188"/>
    <cellStyle name="60% - Accent3 26 2" xfId="29189"/>
    <cellStyle name="60% - Accent3 27" xfId="29190"/>
    <cellStyle name="60% - Accent3 27 2" xfId="29191"/>
    <cellStyle name="60% - Accent3 28" xfId="29192"/>
    <cellStyle name="60% - Accent3 28 2" xfId="29193"/>
    <cellStyle name="60% - Accent3 29" xfId="29194"/>
    <cellStyle name="60% - Accent3 29 2" xfId="29195"/>
    <cellStyle name="60% - Accent3 3" xfId="761"/>
    <cellStyle name="60% - Accent3 3 2" xfId="993"/>
    <cellStyle name="60% - Accent3 3 2 2" xfId="29197"/>
    <cellStyle name="60% - Accent3 3 3" xfId="14964"/>
    <cellStyle name="60% - Accent3 3 4" xfId="29196"/>
    <cellStyle name="60% - Accent3 30" xfId="29198"/>
    <cellStyle name="60% - Accent3 30 2" xfId="29199"/>
    <cellStyle name="60% - Accent3 31" xfId="29200"/>
    <cellStyle name="60% - Accent3 31 2" xfId="29201"/>
    <cellStyle name="60% - Accent3 32" xfId="29202"/>
    <cellStyle name="60% - Accent3 32 2" xfId="29203"/>
    <cellStyle name="60% - Accent3 33" xfId="29204"/>
    <cellStyle name="60% - Accent3 33 2" xfId="29205"/>
    <cellStyle name="60% - Accent3 34" xfId="29206"/>
    <cellStyle name="60% - Accent3 34 2" xfId="29207"/>
    <cellStyle name="60% - Accent3 35" xfId="29208"/>
    <cellStyle name="60% - Accent3 35 2" xfId="29209"/>
    <cellStyle name="60% - Accent3 36" xfId="29210"/>
    <cellStyle name="60% - Accent3 36 2" xfId="29211"/>
    <cellStyle name="60% - Accent3 37" xfId="29212"/>
    <cellStyle name="60% - Accent3 37 2" xfId="29213"/>
    <cellStyle name="60% - Accent3 38" xfId="29214"/>
    <cellStyle name="60% - Accent3 38 2" xfId="29215"/>
    <cellStyle name="60% - Accent3 39" xfId="29216"/>
    <cellStyle name="60% - Accent3 39 2" xfId="29217"/>
    <cellStyle name="60% - Accent3 4" xfId="714"/>
    <cellStyle name="60% - Accent3 4 2" xfId="1027"/>
    <cellStyle name="60% - Accent3 4 2 2" xfId="29218"/>
    <cellStyle name="60% - Accent3 4 3" xfId="11807"/>
    <cellStyle name="60% - Accent3 40" xfId="29219"/>
    <cellStyle name="60% - Accent3 40 2" xfId="29220"/>
    <cellStyle name="60% - Accent3 41" xfId="29221"/>
    <cellStyle name="60% - Accent3 41 2" xfId="29222"/>
    <cellStyle name="60% - Accent3 42" xfId="29223"/>
    <cellStyle name="60% - Accent3 42 2" xfId="29224"/>
    <cellStyle name="60% - Accent3 43" xfId="29225"/>
    <cellStyle name="60% - Accent3 43 2" xfId="29226"/>
    <cellStyle name="60% - Accent3 44" xfId="29227"/>
    <cellStyle name="60% - Accent3 44 2" xfId="29228"/>
    <cellStyle name="60% - Accent3 45" xfId="29229"/>
    <cellStyle name="60% - Accent3 45 2" xfId="29230"/>
    <cellStyle name="60% - Accent3 46" xfId="29231"/>
    <cellStyle name="60% - Accent3 46 2" xfId="29232"/>
    <cellStyle name="60% - Accent3 47" xfId="29233"/>
    <cellStyle name="60% - Accent3 47 2" xfId="29234"/>
    <cellStyle name="60% - Accent3 48" xfId="29235"/>
    <cellStyle name="60% - Accent3 48 2" xfId="29236"/>
    <cellStyle name="60% - Accent3 49" xfId="29237"/>
    <cellStyle name="60% - Accent3 49 2" xfId="29238"/>
    <cellStyle name="60% - Accent3 5" xfId="7059"/>
    <cellStyle name="60% - Accent3 5 2" xfId="29240"/>
    <cellStyle name="60% - Accent3 5 3" xfId="29239"/>
    <cellStyle name="60% - Accent3 50" xfId="29241"/>
    <cellStyle name="60% - Accent3 50 2" xfId="29242"/>
    <cellStyle name="60% - Accent3 51" xfId="29243"/>
    <cellStyle name="60% - Accent3 51 2" xfId="29244"/>
    <cellStyle name="60% - Accent3 52" xfId="29245"/>
    <cellStyle name="60% - Accent3 52 2" xfId="29246"/>
    <cellStyle name="60% - Accent3 53" xfId="29247"/>
    <cellStyle name="60% - Accent3 53 2" xfId="29248"/>
    <cellStyle name="60% - Accent3 54" xfId="29249"/>
    <cellStyle name="60% - Accent3 54 2" xfId="29250"/>
    <cellStyle name="60% - Accent3 55" xfId="29251"/>
    <cellStyle name="60% - Accent3 55 2" xfId="29252"/>
    <cellStyle name="60% - Accent3 56" xfId="29253"/>
    <cellStyle name="60% - Accent3 56 2" xfId="29254"/>
    <cellStyle name="60% - Accent3 57" xfId="29255"/>
    <cellStyle name="60% - Accent3 57 2" xfId="29256"/>
    <cellStyle name="60% - Accent3 58" xfId="29257"/>
    <cellStyle name="60% - Accent3 58 2" xfId="29258"/>
    <cellStyle name="60% - Accent3 59" xfId="29259"/>
    <cellStyle name="60% - Accent3 59 2" xfId="29260"/>
    <cellStyle name="60% - Accent3 6" xfId="6892"/>
    <cellStyle name="60% - Accent3 6 2" xfId="29262"/>
    <cellStyle name="60% - Accent3 6 3" xfId="29261"/>
    <cellStyle name="60% - Accent3 60" xfId="29263"/>
    <cellStyle name="60% - Accent3 60 2" xfId="29264"/>
    <cellStyle name="60% - Accent3 61" xfId="29265"/>
    <cellStyle name="60% - Accent3 61 2" xfId="29266"/>
    <cellStyle name="60% - Accent3 62" xfId="29267"/>
    <cellStyle name="60% - Accent3 62 2" xfId="29268"/>
    <cellStyle name="60% - Accent3 63" xfId="29269"/>
    <cellStyle name="60% - Accent3 63 2" xfId="29270"/>
    <cellStyle name="60% - Accent3 64" xfId="29271"/>
    <cellStyle name="60% - Accent3 64 2" xfId="29272"/>
    <cellStyle name="60% - Accent3 65" xfId="29273"/>
    <cellStyle name="60% - Accent3 65 2" xfId="29274"/>
    <cellStyle name="60% - Accent3 66" xfId="29275"/>
    <cellStyle name="60% - Accent3 66 2" xfId="29276"/>
    <cellStyle name="60% - Accent3 67" xfId="29277"/>
    <cellStyle name="60% - Accent3 67 2" xfId="29278"/>
    <cellStyle name="60% - Accent3 68" xfId="29279"/>
    <cellStyle name="60% - Accent3 68 2" xfId="29280"/>
    <cellStyle name="60% - Accent3 69" xfId="29281"/>
    <cellStyle name="60% - Accent3 69 2" xfId="29282"/>
    <cellStyle name="60% - Accent3 7" xfId="7437"/>
    <cellStyle name="60% - Accent3 7 2" xfId="29284"/>
    <cellStyle name="60% - Accent3 7 3" xfId="29283"/>
    <cellStyle name="60% - Accent3 70" xfId="29285"/>
    <cellStyle name="60% - Accent3 70 2" xfId="29286"/>
    <cellStyle name="60% - Accent3 71" xfId="29287"/>
    <cellStyle name="60% - Accent3 71 2" xfId="29288"/>
    <cellStyle name="60% - Accent3 72" xfId="29289"/>
    <cellStyle name="60% - Accent3 72 2" xfId="29290"/>
    <cellStyle name="60% - Accent3 73" xfId="29291"/>
    <cellStyle name="60% - Accent3 73 2" xfId="29292"/>
    <cellStyle name="60% - Accent3 74" xfId="29293"/>
    <cellStyle name="60% - Accent3 74 2" xfId="29294"/>
    <cellStyle name="60% - Accent3 75" xfId="29295"/>
    <cellStyle name="60% - Accent3 75 2" xfId="29296"/>
    <cellStyle name="60% - Accent3 76" xfId="29297"/>
    <cellStyle name="60% - Accent3 76 2" xfId="29298"/>
    <cellStyle name="60% - Accent3 77" xfId="29299"/>
    <cellStyle name="60% - Accent3 77 2" xfId="29300"/>
    <cellStyle name="60% - Accent3 78" xfId="29301"/>
    <cellStyle name="60% - Accent3 78 2" xfId="29302"/>
    <cellStyle name="60% - Accent3 79" xfId="29303"/>
    <cellStyle name="60% - Accent3 79 2" xfId="29304"/>
    <cellStyle name="60% - Accent3 8" xfId="6710"/>
    <cellStyle name="60% - Accent3 8 2" xfId="29306"/>
    <cellStyle name="60% - Accent3 8 3" xfId="29305"/>
    <cellStyle name="60% - Accent3 80" xfId="29307"/>
    <cellStyle name="60% - Accent3 80 2" xfId="29308"/>
    <cellStyle name="60% - Accent3 81" xfId="29309"/>
    <cellStyle name="60% - Accent3 81 2" xfId="29310"/>
    <cellStyle name="60% - Accent3 82" xfId="29311"/>
    <cellStyle name="60% - Accent3 82 2" xfId="29312"/>
    <cellStyle name="60% - Accent3 83" xfId="29313"/>
    <cellStyle name="60% - Accent3 83 2" xfId="29314"/>
    <cellStyle name="60% - Accent3 84" xfId="29315"/>
    <cellStyle name="60% - Accent3 84 2" xfId="29316"/>
    <cellStyle name="60% - Accent3 85" xfId="29317"/>
    <cellStyle name="60% - Accent3 85 2" xfId="29318"/>
    <cellStyle name="60% - Accent3 86" xfId="29319"/>
    <cellStyle name="60% - Accent3 86 2" xfId="29320"/>
    <cellStyle name="60% - Accent3 87" xfId="29321"/>
    <cellStyle name="60% - Accent3 87 2" xfId="29322"/>
    <cellStyle name="60% - Accent3 88" xfId="29323"/>
    <cellStyle name="60% - Accent3 88 2" xfId="29324"/>
    <cellStyle name="60% - Accent3 89" xfId="29325"/>
    <cellStyle name="60% - Accent3 89 2" xfId="29326"/>
    <cellStyle name="60% - Accent3 9" xfId="7306"/>
    <cellStyle name="60% - Accent3 9 2" xfId="29328"/>
    <cellStyle name="60% - Accent3 9 3" xfId="29327"/>
    <cellStyle name="60% - Accent3 90" xfId="29329"/>
    <cellStyle name="60% - Accent3 90 2" xfId="29330"/>
    <cellStyle name="60% - Accent3 91" xfId="29331"/>
    <cellStyle name="60% - Accent3 91 2" xfId="29332"/>
    <cellStyle name="60% - Accent3 92" xfId="29333"/>
    <cellStyle name="60% - Accent3 92 2" xfId="29334"/>
    <cellStyle name="60% - Accent3 93" xfId="29335"/>
    <cellStyle name="60% - Accent3 93 2" xfId="29336"/>
    <cellStyle name="60% - Accent3 94" xfId="29337"/>
    <cellStyle name="60% - Accent3 94 2" xfId="29338"/>
    <cellStyle name="60% - Accent3 95" xfId="29339"/>
    <cellStyle name="60% - Accent3 95 2" xfId="29340"/>
    <cellStyle name="60% - Accent3 96" xfId="29341"/>
    <cellStyle name="60% - Accent3 96 2" xfId="29342"/>
    <cellStyle name="60% - Accent3 97" xfId="29343"/>
    <cellStyle name="60% - Accent3 97 2" xfId="29344"/>
    <cellStyle name="60% - Accent3 98" xfId="29345"/>
    <cellStyle name="60% - Accent3 98 2" xfId="29346"/>
    <cellStyle name="60% - Accent3 99" xfId="29347"/>
    <cellStyle name="60% - Accent3 99 2" xfId="29348"/>
    <cellStyle name="60% - Accent4 10" xfId="6959"/>
    <cellStyle name="60% - Accent4 10 2" xfId="29350"/>
    <cellStyle name="60% - Accent4 10 3" xfId="29349"/>
    <cellStyle name="60% - Accent4 100" xfId="29351"/>
    <cellStyle name="60% - Accent4 100 2" xfId="29352"/>
    <cellStyle name="60% - Accent4 101" xfId="29353"/>
    <cellStyle name="60% - Accent4 101 2" xfId="29354"/>
    <cellStyle name="60% - Accent4 102" xfId="29355"/>
    <cellStyle name="60% - Accent4 102 2" xfId="29356"/>
    <cellStyle name="60% - Accent4 103" xfId="29357"/>
    <cellStyle name="60% - Accent4 103 2" xfId="29358"/>
    <cellStyle name="60% - Accent4 104" xfId="29359"/>
    <cellStyle name="60% - Accent4 104 2" xfId="29360"/>
    <cellStyle name="60% - Accent4 105" xfId="29361"/>
    <cellStyle name="60% - Accent4 105 2" xfId="29362"/>
    <cellStyle name="60% - Accent4 106" xfId="29363"/>
    <cellStyle name="60% - Accent4 106 2" xfId="29364"/>
    <cellStyle name="60% - Accent4 107" xfId="29365"/>
    <cellStyle name="60% - Accent4 107 2" xfId="29366"/>
    <cellStyle name="60% - Accent4 108" xfId="29367"/>
    <cellStyle name="60% - Accent4 108 2" xfId="29368"/>
    <cellStyle name="60% - Accent4 109" xfId="29369"/>
    <cellStyle name="60% - Accent4 109 2" xfId="29370"/>
    <cellStyle name="60% - Accent4 11" xfId="7079"/>
    <cellStyle name="60% - Accent4 11 2" xfId="29372"/>
    <cellStyle name="60% - Accent4 11 3" xfId="29371"/>
    <cellStyle name="60% - Accent4 110" xfId="29373"/>
    <cellStyle name="60% - Accent4 110 2" xfId="29374"/>
    <cellStyle name="60% - Accent4 111" xfId="29375"/>
    <cellStyle name="60% - Accent4 111 2" xfId="29376"/>
    <cellStyle name="60% - Accent4 112" xfId="29377"/>
    <cellStyle name="60% - Accent4 112 2" xfId="29378"/>
    <cellStyle name="60% - Accent4 113" xfId="29379"/>
    <cellStyle name="60% - Accent4 113 2" xfId="29380"/>
    <cellStyle name="60% - Accent4 114" xfId="29381"/>
    <cellStyle name="60% - Accent4 114 2" xfId="29382"/>
    <cellStyle name="60% - Accent4 115" xfId="29383"/>
    <cellStyle name="60% - Accent4 115 2" xfId="29384"/>
    <cellStyle name="60% - Accent4 116" xfId="29385"/>
    <cellStyle name="60% - Accent4 116 2" xfId="29386"/>
    <cellStyle name="60% - Accent4 117" xfId="29387"/>
    <cellStyle name="60% - Accent4 117 2" xfId="29388"/>
    <cellStyle name="60% - Accent4 118" xfId="29389"/>
    <cellStyle name="60% - Accent4 118 2" xfId="29390"/>
    <cellStyle name="60% - Accent4 119" xfId="29391"/>
    <cellStyle name="60% - Accent4 119 2" xfId="29392"/>
    <cellStyle name="60% - Accent4 12" xfId="7758"/>
    <cellStyle name="60% - Accent4 12 2" xfId="29394"/>
    <cellStyle name="60% - Accent4 12 3" xfId="29393"/>
    <cellStyle name="60% - Accent4 120" xfId="29395"/>
    <cellStyle name="60% - Accent4 120 2" xfId="29396"/>
    <cellStyle name="60% - Accent4 121" xfId="29397"/>
    <cellStyle name="60% - Accent4 121 2" xfId="29398"/>
    <cellStyle name="60% - Accent4 122" xfId="29399"/>
    <cellStyle name="60% - Accent4 122 2" xfId="29400"/>
    <cellStyle name="60% - Accent4 123" xfId="29401"/>
    <cellStyle name="60% - Accent4 123 2" xfId="29402"/>
    <cellStyle name="60% - Accent4 124" xfId="29403"/>
    <cellStyle name="60% - Accent4 124 2" xfId="29404"/>
    <cellStyle name="60% - Accent4 125" xfId="29405"/>
    <cellStyle name="60% - Accent4 125 2" xfId="29406"/>
    <cellStyle name="60% - Accent4 126" xfId="29407"/>
    <cellStyle name="60% - Accent4 126 2" xfId="29408"/>
    <cellStyle name="60% - Accent4 127" xfId="29409"/>
    <cellStyle name="60% - Accent4 127 2" xfId="29410"/>
    <cellStyle name="60% - Accent4 128" xfId="29411"/>
    <cellStyle name="60% - Accent4 128 2" xfId="29412"/>
    <cellStyle name="60% - Accent4 129" xfId="29413"/>
    <cellStyle name="60% - Accent4 129 2" xfId="29414"/>
    <cellStyle name="60% - Accent4 13" xfId="6908"/>
    <cellStyle name="60% - Accent4 13 2" xfId="29416"/>
    <cellStyle name="60% - Accent4 13 3" xfId="29415"/>
    <cellStyle name="60% - Accent4 130" xfId="29417"/>
    <cellStyle name="60% - Accent4 130 2" xfId="29418"/>
    <cellStyle name="60% - Accent4 131" xfId="29419"/>
    <cellStyle name="60% - Accent4 131 2" xfId="29420"/>
    <cellStyle name="60% - Accent4 132" xfId="29421"/>
    <cellStyle name="60% - Accent4 132 2" xfId="29422"/>
    <cellStyle name="60% - Accent4 133" xfId="29423"/>
    <cellStyle name="60% - Accent4 133 2" xfId="29424"/>
    <cellStyle name="60% - Accent4 134" xfId="29425"/>
    <cellStyle name="60% - Accent4 134 2" xfId="29426"/>
    <cellStyle name="60% - Accent4 135" xfId="29427"/>
    <cellStyle name="60% - Accent4 135 2" xfId="29428"/>
    <cellStyle name="60% - Accent4 136" xfId="29429"/>
    <cellStyle name="60% - Accent4 136 2" xfId="29430"/>
    <cellStyle name="60% - Accent4 137" xfId="29431"/>
    <cellStyle name="60% - Accent4 137 2" xfId="29432"/>
    <cellStyle name="60% - Accent4 138" xfId="29433"/>
    <cellStyle name="60% - Accent4 138 2" xfId="29434"/>
    <cellStyle name="60% - Accent4 139" xfId="29435"/>
    <cellStyle name="60% - Accent4 139 2" xfId="29436"/>
    <cellStyle name="60% - Accent4 14" xfId="29437"/>
    <cellStyle name="60% - Accent4 14 2" xfId="29438"/>
    <cellStyle name="60% - Accent4 140" xfId="29439"/>
    <cellStyle name="60% - Accent4 140 2" xfId="29440"/>
    <cellStyle name="60% - Accent4 141" xfId="29441"/>
    <cellStyle name="60% - Accent4 141 2" xfId="29442"/>
    <cellStyle name="60% - Accent4 142" xfId="29443"/>
    <cellStyle name="60% - Accent4 142 2" xfId="29444"/>
    <cellStyle name="60% - Accent4 143" xfId="29445"/>
    <cellStyle name="60% - Accent4 143 2" xfId="29446"/>
    <cellStyle name="60% - Accent4 144" xfId="29447"/>
    <cellStyle name="60% - Accent4 144 2" xfId="29448"/>
    <cellStyle name="60% - Accent4 145" xfId="29449"/>
    <cellStyle name="60% - Accent4 145 2" xfId="29450"/>
    <cellStyle name="60% - Accent4 146" xfId="29451"/>
    <cellStyle name="60% - Accent4 146 2" xfId="29452"/>
    <cellStyle name="60% - Accent4 147" xfId="29453"/>
    <cellStyle name="60% - Accent4 147 2" xfId="29454"/>
    <cellStyle name="60% - Accent4 148" xfId="29455"/>
    <cellStyle name="60% - Accent4 148 2" xfId="29456"/>
    <cellStyle name="60% - Accent4 149" xfId="29457"/>
    <cellStyle name="60% - Accent4 149 2" xfId="29458"/>
    <cellStyle name="60% - Accent4 15" xfId="29459"/>
    <cellStyle name="60% - Accent4 15 2" xfId="29460"/>
    <cellStyle name="60% - Accent4 150" xfId="29461"/>
    <cellStyle name="60% - Accent4 150 2" xfId="29462"/>
    <cellStyle name="60% - Accent4 151" xfId="29463"/>
    <cellStyle name="60% - Accent4 151 2" xfId="29464"/>
    <cellStyle name="60% - Accent4 152" xfId="29465"/>
    <cellStyle name="60% - Accent4 152 2" xfId="29466"/>
    <cellStyle name="60% - Accent4 153" xfId="29467"/>
    <cellStyle name="60% - Accent4 153 2" xfId="29468"/>
    <cellStyle name="60% - Accent4 154" xfId="29469"/>
    <cellStyle name="60% - Accent4 154 2" xfId="29470"/>
    <cellStyle name="60% - Accent4 155" xfId="29471"/>
    <cellStyle name="60% - Accent4 155 2" xfId="29472"/>
    <cellStyle name="60% - Accent4 156" xfId="29473"/>
    <cellStyle name="60% - Accent4 156 2" xfId="29474"/>
    <cellStyle name="60% - Accent4 157" xfId="29475"/>
    <cellStyle name="60% - Accent4 157 2" xfId="29476"/>
    <cellStyle name="60% - Accent4 158" xfId="29477"/>
    <cellStyle name="60% - Accent4 158 2" xfId="29478"/>
    <cellStyle name="60% - Accent4 159" xfId="29479"/>
    <cellStyle name="60% - Accent4 159 2" xfId="29480"/>
    <cellStyle name="60% - Accent4 16" xfId="29481"/>
    <cellStyle name="60% - Accent4 16 2" xfId="29482"/>
    <cellStyle name="60% - Accent4 160" xfId="29483"/>
    <cellStyle name="60% - Accent4 160 2" xfId="29484"/>
    <cellStyle name="60% - Accent4 161" xfId="29485"/>
    <cellStyle name="60% - Accent4 161 2" xfId="29486"/>
    <cellStyle name="60% - Accent4 162" xfId="29487"/>
    <cellStyle name="60% - Accent4 162 2" xfId="29488"/>
    <cellStyle name="60% - Accent4 163" xfId="29489"/>
    <cellStyle name="60% - Accent4 163 2" xfId="29490"/>
    <cellStyle name="60% - Accent4 164" xfId="29491"/>
    <cellStyle name="60% - Accent4 164 2" xfId="29492"/>
    <cellStyle name="60% - Accent4 165" xfId="29493"/>
    <cellStyle name="60% - Accent4 165 2" xfId="29494"/>
    <cellStyle name="60% - Accent4 166" xfId="29495"/>
    <cellStyle name="60% - Accent4 166 2" xfId="29496"/>
    <cellStyle name="60% - Accent4 167" xfId="29497"/>
    <cellStyle name="60% - Accent4 167 2" xfId="29498"/>
    <cellStyle name="60% - Accent4 168" xfId="29499"/>
    <cellStyle name="60% - Accent4 168 2" xfId="29500"/>
    <cellStyle name="60% - Accent4 169" xfId="29501"/>
    <cellStyle name="60% - Accent4 169 2" xfId="29502"/>
    <cellStyle name="60% - Accent4 17" xfId="29503"/>
    <cellStyle name="60% - Accent4 17 2" xfId="29504"/>
    <cellStyle name="60% - Accent4 170" xfId="29505"/>
    <cellStyle name="60% - Accent4 170 2" xfId="29506"/>
    <cellStyle name="60% - Accent4 171" xfId="29507"/>
    <cellStyle name="60% - Accent4 171 2" xfId="29508"/>
    <cellStyle name="60% - Accent4 172" xfId="29509"/>
    <cellStyle name="60% - Accent4 172 2" xfId="29510"/>
    <cellStyle name="60% - Accent4 173" xfId="29511"/>
    <cellStyle name="60% - Accent4 173 2" xfId="29512"/>
    <cellStyle name="60% - Accent4 174" xfId="29513"/>
    <cellStyle name="60% - Accent4 174 2" xfId="29514"/>
    <cellStyle name="60% - Accent4 175" xfId="29515"/>
    <cellStyle name="60% - Accent4 175 2" xfId="29516"/>
    <cellStyle name="60% - Accent4 176" xfId="29517"/>
    <cellStyle name="60% - Accent4 176 2" xfId="29518"/>
    <cellStyle name="60% - Accent4 177" xfId="29519"/>
    <cellStyle name="60% - Accent4 177 2" xfId="29520"/>
    <cellStyle name="60% - Accent4 178" xfId="29521"/>
    <cellStyle name="60% - Accent4 178 2" xfId="29522"/>
    <cellStyle name="60% - Accent4 179" xfId="29523"/>
    <cellStyle name="60% - Accent4 179 2" xfId="29524"/>
    <cellStyle name="60% - Accent4 18" xfId="29525"/>
    <cellStyle name="60% - Accent4 18 2" xfId="29526"/>
    <cellStyle name="60% - Accent4 180" xfId="29527"/>
    <cellStyle name="60% - Accent4 180 2" xfId="29528"/>
    <cellStyle name="60% - Accent4 181" xfId="29529"/>
    <cellStyle name="60% - Accent4 181 2" xfId="29530"/>
    <cellStyle name="60% - Accent4 182" xfId="29531"/>
    <cellStyle name="60% - Accent4 182 2" xfId="29532"/>
    <cellStyle name="60% - Accent4 183" xfId="29533"/>
    <cellStyle name="60% - Accent4 183 2" xfId="29534"/>
    <cellStyle name="60% - Accent4 184" xfId="29535"/>
    <cellStyle name="60% - Accent4 184 2" xfId="29536"/>
    <cellStyle name="60% - Accent4 185" xfId="29537"/>
    <cellStyle name="60% - Accent4 185 2" xfId="29538"/>
    <cellStyle name="60% - Accent4 186" xfId="29539"/>
    <cellStyle name="60% - Accent4 186 2" xfId="29540"/>
    <cellStyle name="60% - Accent4 187" xfId="29541"/>
    <cellStyle name="60% - Accent4 187 2" xfId="29542"/>
    <cellStyle name="60% - Accent4 188" xfId="29543"/>
    <cellStyle name="60% - Accent4 188 2" xfId="29544"/>
    <cellStyle name="60% - Accent4 189" xfId="29545"/>
    <cellStyle name="60% - Accent4 189 2" xfId="29546"/>
    <cellStyle name="60% - Accent4 19" xfId="29547"/>
    <cellStyle name="60% - Accent4 19 2" xfId="29548"/>
    <cellStyle name="60% - Accent4 190" xfId="29549"/>
    <cellStyle name="60% - Accent4 190 2" xfId="29550"/>
    <cellStyle name="60% - Accent4 191" xfId="29551"/>
    <cellStyle name="60% - Accent4 191 2" xfId="29552"/>
    <cellStyle name="60% - Accent4 192" xfId="29553"/>
    <cellStyle name="60% - Accent4 192 2" xfId="29554"/>
    <cellStyle name="60% - Accent4 193" xfId="29555"/>
    <cellStyle name="60% - Accent4 194" xfId="29556"/>
    <cellStyle name="60% - Accent4 195" xfId="29557"/>
    <cellStyle name="60% - Accent4 196" xfId="29558"/>
    <cellStyle name="60% - Accent4 197" xfId="29559"/>
    <cellStyle name="60% - Accent4 198" xfId="29560"/>
    <cellStyle name="60% - Accent4 199" xfId="29561"/>
    <cellStyle name="60% - Accent4 2" xfId="180"/>
    <cellStyle name="60% - Accent4 2 10" xfId="7707"/>
    <cellStyle name="60% - Accent4 2 11" xfId="7287"/>
    <cellStyle name="60% - Accent4 2 12" xfId="7836"/>
    <cellStyle name="60% - Accent4 2 13" xfId="9958"/>
    <cellStyle name="60% - Accent4 2 2" xfId="762"/>
    <cellStyle name="60% - Accent4 2 2 2" xfId="1162"/>
    <cellStyle name="60% - Accent4 2 2 3" xfId="11862"/>
    <cellStyle name="60% - Accent4 2 3" xfId="1101"/>
    <cellStyle name="60% - Accent4 2 4" xfId="6840"/>
    <cellStyle name="60% - Accent4 2 5" xfId="7364"/>
    <cellStyle name="60% - Accent4 2 6" xfId="6658"/>
    <cellStyle name="60% - Accent4 2 7" xfId="7244"/>
    <cellStyle name="60% - Accent4 2 8" xfId="7609"/>
    <cellStyle name="60% - Accent4 2 9" xfId="7155"/>
    <cellStyle name="60% - Accent4 20" xfId="29562"/>
    <cellStyle name="60% - Accent4 20 2" xfId="29563"/>
    <cellStyle name="60% - Accent4 200" xfId="29564"/>
    <cellStyle name="60% - Accent4 201" xfId="29565"/>
    <cellStyle name="60% - Accent4 202" xfId="29566"/>
    <cellStyle name="60% - Accent4 203" xfId="29567"/>
    <cellStyle name="60% - Accent4 204" xfId="29568"/>
    <cellStyle name="60% - Accent4 205" xfId="29569"/>
    <cellStyle name="60% - Accent4 206" xfId="29570"/>
    <cellStyle name="60% - Accent4 207" xfId="29571"/>
    <cellStyle name="60% - Accent4 208" xfId="29572"/>
    <cellStyle name="60% - Accent4 209" xfId="29573"/>
    <cellStyle name="60% - Accent4 21" xfId="29574"/>
    <cellStyle name="60% - Accent4 21 2" xfId="29575"/>
    <cellStyle name="60% - Accent4 210" xfId="29576"/>
    <cellStyle name="60% - Accent4 211" xfId="29577"/>
    <cellStyle name="60% - Accent4 212" xfId="29578"/>
    <cellStyle name="60% - Accent4 213" xfId="29579"/>
    <cellStyle name="60% - Accent4 214" xfId="29580"/>
    <cellStyle name="60% - Accent4 215" xfId="29581"/>
    <cellStyle name="60% - Accent4 216" xfId="29582"/>
    <cellStyle name="60% - Accent4 217" xfId="29583"/>
    <cellStyle name="60% - Accent4 218" xfId="29584"/>
    <cellStyle name="60% - Accent4 219" xfId="29585"/>
    <cellStyle name="60% - Accent4 22" xfId="29586"/>
    <cellStyle name="60% - Accent4 22 2" xfId="29587"/>
    <cellStyle name="60% - Accent4 220" xfId="29588"/>
    <cellStyle name="60% - Accent4 221" xfId="29589"/>
    <cellStyle name="60% - Accent4 222" xfId="29590"/>
    <cellStyle name="60% - Accent4 223" xfId="29591"/>
    <cellStyle name="60% - Accent4 224" xfId="29592"/>
    <cellStyle name="60% - Accent4 225" xfId="29593"/>
    <cellStyle name="60% - Accent4 226" xfId="29594"/>
    <cellStyle name="60% - Accent4 227" xfId="29595"/>
    <cellStyle name="60% - Accent4 228" xfId="29596"/>
    <cellStyle name="60% - Accent4 229" xfId="29597"/>
    <cellStyle name="60% - Accent4 23" xfId="29598"/>
    <cellStyle name="60% - Accent4 23 2" xfId="29599"/>
    <cellStyle name="60% - Accent4 230" xfId="29600"/>
    <cellStyle name="60% - Accent4 231" xfId="29601"/>
    <cellStyle name="60% - Accent4 232" xfId="29602"/>
    <cellStyle name="60% - Accent4 233" xfId="29603"/>
    <cellStyle name="60% - Accent4 234" xfId="29604"/>
    <cellStyle name="60% - Accent4 235" xfId="29605"/>
    <cellStyle name="60% - Accent4 236" xfId="29606"/>
    <cellStyle name="60% - Accent4 237" xfId="29607"/>
    <cellStyle name="60% - Accent4 238" xfId="29608"/>
    <cellStyle name="60% - Accent4 239" xfId="29609"/>
    <cellStyle name="60% - Accent4 24" xfId="29610"/>
    <cellStyle name="60% - Accent4 24 2" xfId="29611"/>
    <cellStyle name="60% - Accent4 240" xfId="29612"/>
    <cellStyle name="60% - Accent4 241" xfId="29613"/>
    <cellStyle name="60% - Accent4 242" xfId="29614"/>
    <cellStyle name="60% - Accent4 243" xfId="29615"/>
    <cellStyle name="60% - Accent4 244" xfId="29616"/>
    <cellStyle name="60% - Accent4 245" xfId="29617"/>
    <cellStyle name="60% - Accent4 246" xfId="29618"/>
    <cellStyle name="60% - Accent4 247" xfId="29619"/>
    <cellStyle name="60% - Accent4 248" xfId="29620"/>
    <cellStyle name="60% - Accent4 249" xfId="29621"/>
    <cellStyle name="60% - Accent4 25" xfId="29622"/>
    <cellStyle name="60% - Accent4 25 2" xfId="29623"/>
    <cellStyle name="60% - Accent4 250" xfId="29624"/>
    <cellStyle name="60% - Accent4 251" xfId="29625"/>
    <cellStyle name="60% - Accent4 252" xfId="29626"/>
    <cellStyle name="60% - Accent4 253" xfId="29627"/>
    <cellStyle name="60% - Accent4 254" xfId="29628"/>
    <cellStyle name="60% - Accent4 255" xfId="29629"/>
    <cellStyle name="60% - Accent4 256" xfId="29630"/>
    <cellStyle name="60% - Accent4 257" xfId="29631"/>
    <cellStyle name="60% - Accent4 26" xfId="29632"/>
    <cellStyle name="60% - Accent4 26 2" xfId="29633"/>
    <cellStyle name="60% - Accent4 27" xfId="29634"/>
    <cellStyle name="60% - Accent4 27 2" xfId="29635"/>
    <cellStyle name="60% - Accent4 28" xfId="29636"/>
    <cellStyle name="60% - Accent4 28 2" xfId="29637"/>
    <cellStyle name="60% - Accent4 29" xfId="29638"/>
    <cellStyle name="60% - Accent4 29 2" xfId="29639"/>
    <cellStyle name="60% - Accent4 3" xfId="763"/>
    <cellStyle name="60% - Accent4 3 2" xfId="980"/>
    <cellStyle name="60% - Accent4 3 2 2" xfId="29641"/>
    <cellStyle name="60% - Accent4 3 3" xfId="14966"/>
    <cellStyle name="60% - Accent4 3 4" xfId="29640"/>
    <cellStyle name="60% - Accent4 30" xfId="29642"/>
    <cellStyle name="60% - Accent4 30 2" xfId="29643"/>
    <cellStyle name="60% - Accent4 31" xfId="29644"/>
    <cellStyle name="60% - Accent4 31 2" xfId="29645"/>
    <cellStyle name="60% - Accent4 32" xfId="29646"/>
    <cellStyle name="60% - Accent4 32 2" xfId="29647"/>
    <cellStyle name="60% - Accent4 33" xfId="29648"/>
    <cellStyle name="60% - Accent4 33 2" xfId="29649"/>
    <cellStyle name="60% - Accent4 34" xfId="29650"/>
    <cellStyle name="60% - Accent4 34 2" xfId="29651"/>
    <cellStyle name="60% - Accent4 35" xfId="29652"/>
    <cellStyle name="60% - Accent4 35 2" xfId="29653"/>
    <cellStyle name="60% - Accent4 36" xfId="29654"/>
    <cellStyle name="60% - Accent4 36 2" xfId="29655"/>
    <cellStyle name="60% - Accent4 37" xfId="29656"/>
    <cellStyle name="60% - Accent4 37 2" xfId="29657"/>
    <cellStyle name="60% - Accent4 38" xfId="29658"/>
    <cellStyle name="60% - Accent4 38 2" xfId="29659"/>
    <cellStyle name="60% - Accent4 39" xfId="29660"/>
    <cellStyle name="60% - Accent4 39 2" xfId="29661"/>
    <cellStyle name="60% - Accent4 4" xfId="718"/>
    <cellStyle name="60% - Accent4 4 2" xfId="1115"/>
    <cellStyle name="60% - Accent4 4 2 2" xfId="29662"/>
    <cellStyle name="60% - Accent4 4 3" xfId="11811"/>
    <cellStyle name="60% - Accent4 40" xfId="29663"/>
    <cellStyle name="60% - Accent4 40 2" xfId="29664"/>
    <cellStyle name="60% - Accent4 41" xfId="29665"/>
    <cellStyle name="60% - Accent4 41 2" xfId="29666"/>
    <cellStyle name="60% - Accent4 42" xfId="29667"/>
    <cellStyle name="60% - Accent4 42 2" xfId="29668"/>
    <cellStyle name="60% - Accent4 43" xfId="29669"/>
    <cellStyle name="60% - Accent4 43 2" xfId="29670"/>
    <cellStyle name="60% - Accent4 44" xfId="29671"/>
    <cellStyle name="60% - Accent4 44 2" xfId="29672"/>
    <cellStyle name="60% - Accent4 45" xfId="29673"/>
    <cellStyle name="60% - Accent4 45 2" xfId="29674"/>
    <cellStyle name="60% - Accent4 46" xfId="29675"/>
    <cellStyle name="60% - Accent4 46 2" xfId="29676"/>
    <cellStyle name="60% - Accent4 47" xfId="29677"/>
    <cellStyle name="60% - Accent4 47 2" xfId="29678"/>
    <cellStyle name="60% - Accent4 48" xfId="29679"/>
    <cellStyle name="60% - Accent4 48 2" xfId="29680"/>
    <cellStyle name="60% - Accent4 49" xfId="29681"/>
    <cellStyle name="60% - Accent4 49 2" xfId="29682"/>
    <cellStyle name="60% - Accent4 5" xfId="6736"/>
    <cellStyle name="60% - Accent4 5 2" xfId="29684"/>
    <cellStyle name="60% - Accent4 5 3" xfId="29683"/>
    <cellStyle name="60% - Accent4 50" xfId="29685"/>
    <cellStyle name="60% - Accent4 50 2" xfId="29686"/>
    <cellStyle name="60% - Accent4 51" xfId="29687"/>
    <cellStyle name="60% - Accent4 51 2" xfId="29688"/>
    <cellStyle name="60% - Accent4 52" xfId="29689"/>
    <cellStyle name="60% - Accent4 52 2" xfId="29690"/>
    <cellStyle name="60% - Accent4 53" xfId="29691"/>
    <cellStyle name="60% - Accent4 53 2" xfId="29692"/>
    <cellStyle name="60% - Accent4 54" xfId="29693"/>
    <cellStyle name="60% - Accent4 54 2" xfId="29694"/>
    <cellStyle name="60% - Accent4 55" xfId="29695"/>
    <cellStyle name="60% - Accent4 55 2" xfId="29696"/>
    <cellStyle name="60% - Accent4 56" xfId="29697"/>
    <cellStyle name="60% - Accent4 56 2" xfId="29698"/>
    <cellStyle name="60% - Accent4 57" xfId="29699"/>
    <cellStyle name="60% - Accent4 57 2" xfId="29700"/>
    <cellStyle name="60% - Accent4 58" xfId="29701"/>
    <cellStyle name="60% - Accent4 58 2" xfId="29702"/>
    <cellStyle name="60% - Accent4 59" xfId="29703"/>
    <cellStyle name="60% - Accent4 59 2" xfId="29704"/>
    <cellStyle name="60% - Accent4 6" xfId="7475"/>
    <cellStyle name="60% - Accent4 6 2" xfId="29706"/>
    <cellStyle name="60% - Accent4 6 3" xfId="29705"/>
    <cellStyle name="60% - Accent4 60" xfId="29707"/>
    <cellStyle name="60% - Accent4 60 2" xfId="29708"/>
    <cellStyle name="60% - Accent4 61" xfId="29709"/>
    <cellStyle name="60% - Accent4 61 2" xfId="29710"/>
    <cellStyle name="60% - Accent4 62" xfId="29711"/>
    <cellStyle name="60% - Accent4 62 2" xfId="29712"/>
    <cellStyle name="60% - Accent4 63" xfId="29713"/>
    <cellStyle name="60% - Accent4 63 2" xfId="29714"/>
    <cellStyle name="60% - Accent4 64" xfId="29715"/>
    <cellStyle name="60% - Accent4 64 2" xfId="29716"/>
    <cellStyle name="60% - Accent4 65" xfId="29717"/>
    <cellStyle name="60% - Accent4 65 2" xfId="29718"/>
    <cellStyle name="60% - Accent4 66" xfId="29719"/>
    <cellStyle name="60% - Accent4 66 2" xfId="29720"/>
    <cellStyle name="60% - Accent4 67" xfId="29721"/>
    <cellStyle name="60% - Accent4 67 2" xfId="29722"/>
    <cellStyle name="60% - Accent4 68" xfId="29723"/>
    <cellStyle name="60% - Accent4 68 2" xfId="29724"/>
    <cellStyle name="60% - Accent4 69" xfId="29725"/>
    <cellStyle name="60% - Accent4 69 2" xfId="29726"/>
    <cellStyle name="60% - Accent4 7" xfId="7363"/>
    <cellStyle name="60% - Accent4 7 2" xfId="29728"/>
    <cellStyle name="60% - Accent4 7 3" xfId="29727"/>
    <cellStyle name="60% - Accent4 70" xfId="29729"/>
    <cellStyle name="60% - Accent4 70 2" xfId="29730"/>
    <cellStyle name="60% - Accent4 71" xfId="29731"/>
    <cellStyle name="60% - Accent4 71 2" xfId="29732"/>
    <cellStyle name="60% - Accent4 72" xfId="29733"/>
    <cellStyle name="60% - Accent4 72 2" xfId="29734"/>
    <cellStyle name="60% - Accent4 73" xfId="29735"/>
    <cellStyle name="60% - Accent4 73 2" xfId="29736"/>
    <cellStyle name="60% - Accent4 74" xfId="29737"/>
    <cellStyle name="60% - Accent4 74 2" xfId="29738"/>
    <cellStyle name="60% - Accent4 75" xfId="29739"/>
    <cellStyle name="60% - Accent4 75 2" xfId="29740"/>
    <cellStyle name="60% - Accent4 76" xfId="29741"/>
    <cellStyle name="60% - Accent4 76 2" xfId="29742"/>
    <cellStyle name="60% - Accent4 77" xfId="29743"/>
    <cellStyle name="60% - Accent4 77 2" xfId="29744"/>
    <cellStyle name="60% - Accent4 78" xfId="29745"/>
    <cellStyle name="60% - Accent4 78 2" xfId="29746"/>
    <cellStyle name="60% - Accent4 79" xfId="29747"/>
    <cellStyle name="60% - Accent4 79 2" xfId="29748"/>
    <cellStyle name="60% - Accent4 8" xfId="7491"/>
    <cellStyle name="60% - Accent4 8 2" xfId="29750"/>
    <cellStyle name="60% - Accent4 8 3" xfId="29749"/>
    <cellStyle name="60% - Accent4 80" xfId="29751"/>
    <cellStyle name="60% - Accent4 80 2" xfId="29752"/>
    <cellStyle name="60% - Accent4 81" xfId="29753"/>
    <cellStyle name="60% - Accent4 81 2" xfId="29754"/>
    <cellStyle name="60% - Accent4 82" xfId="29755"/>
    <cellStyle name="60% - Accent4 82 2" xfId="29756"/>
    <cellStyle name="60% - Accent4 83" xfId="29757"/>
    <cellStyle name="60% - Accent4 83 2" xfId="29758"/>
    <cellStyle name="60% - Accent4 84" xfId="29759"/>
    <cellStyle name="60% - Accent4 84 2" xfId="29760"/>
    <cellStyle name="60% - Accent4 85" xfId="29761"/>
    <cellStyle name="60% - Accent4 85 2" xfId="29762"/>
    <cellStyle name="60% - Accent4 86" xfId="29763"/>
    <cellStyle name="60% - Accent4 86 2" xfId="29764"/>
    <cellStyle name="60% - Accent4 87" xfId="29765"/>
    <cellStyle name="60% - Accent4 87 2" xfId="29766"/>
    <cellStyle name="60% - Accent4 88" xfId="29767"/>
    <cellStyle name="60% - Accent4 88 2" xfId="29768"/>
    <cellStyle name="60% - Accent4 89" xfId="29769"/>
    <cellStyle name="60% - Accent4 89 2" xfId="29770"/>
    <cellStyle name="60% - Accent4 9" xfId="7624"/>
    <cellStyle name="60% - Accent4 9 2" xfId="29772"/>
    <cellStyle name="60% - Accent4 9 3" xfId="29771"/>
    <cellStyle name="60% - Accent4 90" xfId="29773"/>
    <cellStyle name="60% - Accent4 90 2" xfId="29774"/>
    <cellStyle name="60% - Accent4 91" xfId="29775"/>
    <cellStyle name="60% - Accent4 91 2" xfId="29776"/>
    <cellStyle name="60% - Accent4 92" xfId="29777"/>
    <cellStyle name="60% - Accent4 92 2" xfId="29778"/>
    <cellStyle name="60% - Accent4 93" xfId="29779"/>
    <cellStyle name="60% - Accent4 93 2" xfId="29780"/>
    <cellStyle name="60% - Accent4 94" xfId="29781"/>
    <cellStyle name="60% - Accent4 94 2" xfId="29782"/>
    <cellStyle name="60% - Accent4 95" xfId="29783"/>
    <cellStyle name="60% - Accent4 95 2" xfId="29784"/>
    <cellStyle name="60% - Accent4 96" xfId="29785"/>
    <cellStyle name="60% - Accent4 96 2" xfId="29786"/>
    <cellStyle name="60% - Accent4 97" xfId="29787"/>
    <cellStyle name="60% - Accent4 97 2" xfId="29788"/>
    <cellStyle name="60% - Accent4 98" xfId="29789"/>
    <cellStyle name="60% - Accent4 98 2" xfId="29790"/>
    <cellStyle name="60% - Accent4 99" xfId="29791"/>
    <cellStyle name="60% - Accent4 99 2" xfId="29792"/>
    <cellStyle name="60% - Accent5 10" xfId="7460"/>
    <cellStyle name="60% - Accent5 10 2" xfId="29794"/>
    <cellStyle name="60% - Accent5 10 3" xfId="29793"/>
    <cellStyle name="60% - Accent5 100" xfId="29795"/>
    <cellStyle name="60% - Accent5 100 2" xfId="29796"/>
    <cellStyle name="60% - Accent5 101" xfId="29797"/>
    <cellStyle name="60% - Accent5 101 2" xfId="29798"/>
    <cellStyle name="60% - Accent5 102" xfId="29799"/>
    <cellStyle name="60% - Accent5 102 2" xfId="29800"/>
    <cellStyle name="60% - Accent5 103" xfId="29801"/>
    <cellStyle name="60% - Accent5 103 2" xfId="29802"/>
    <cellStyle name="60% - Accent5 104" xfId="29803"/>
    <cellStyle name="60% - Accent5 104 2" xfId="29804"/>
    <cellStyle name="60% - Accent5 105" xfId="29805"/>
    <cellStyle name="60% - Accent5 105 2" xfId="29806"/>
    <cellStyle name="60% - Accent5 106" xfId="29807"/>
    <cellStyle name="60% - Accent5 106 2" xfId="29808"/>
    <cellStyle name="60% - Accent5 107" xfId="29809"/>
    <cellStyle name="60% - Accent5 107 2" xfId="29810"/>
    <cellStyle name="60% - Accent5 108" xfId="29811"/>
    <cellStyle name="60% - Accent5 108 2" xfId="29812"/>
    <cellStyle name="60% - Accent5 109" xfId="29813"/>
    <cellStyle name="60% - Accent5 109 2" xfId="29814"/>
    <cellStyle name="60% - Accent5 11" xfId="7620"/>
    <cellStyle name="60% - Accent5 11 2" xfId="29816"/>
    <cellStyle name="60% - Accent5 11 3" xfId="29815"/>
    <cellStyle name="60% - Accent5 110" xfId="29817"/>
    <cellStyle name="60% - Accent5 110 2" xfId="29818"/>
    <cellStyle name="60% - Accent5 111" xfId="29819"/>
    <cellStyle name="60% - Accent5 111 2" xfId="29820"/>
    <cellStyle name="60% - Accent5 112" xfId="29821"/>
    <cellStyle name="60% - Accent5 112 2" xfId="29822"/>
    <cellStyle name="60% - Accent5 113" xfId="29823"/>
    <cellStyle name="60% - Accent5 113 2" xfId="29824"/>
    <cellStyle name="60% - Accent5 114" xfId="29825"/>
    <cellStyle name="60% - Accent5 114 2" xfId="29826"/>
    <cellStyle name="60% - Accent5 115" xfId="29827"/>
    <cellStyle name="60% - Accent5 115 2" xfId="29828"/>
    <cellStyle name="60% - Accent5 116" xfId="29829"/>
    <cellStyle name="60% - Accent5 116 2" xfId="29830"/>
    <cellStyle name="60% - Accent5 117" xfId="29831"/>
    <cellStyle name="60% - Accent5 117 2" xfId="29832"/>
    <cellStyle name="60% - Accent5 118" xfId="29833"/>
    <cellStyle name="60% - Accent5 118 2" xfId="29834"/>
    <cellStyle name="60% - Accent5 119" xfId="29835"/>
    <cellStyle name="60% - Accent5 119 2" xfId="29836"/>
    <cellStyle name="60% - Accent5 12" xfId="7097"/>
    <cellStyle name="60% - Accent5 12 2" xfId="29838"/>
    <cellStyle name="60% - Accent5 12 3" xfId="29837"/>
    <cellStyle name="60% - Accent5 120" xfId="29839"/>
    <cellStyle name="60% - Accent5 120 2" xfId="29840"/>
    <cellStyle name="60% - Accent5 121" xfId="29841"/>
    <cellStyle name="60% - Accent5 121 2" xfId="29842"/>
    <cellStyle name="60% - Accent5 122" xfId="29843"/>
    <cellStyle name="60% - Accent5 122 2" xfId="29844"/>
    <cellStyle name="60% - Accent5 123" xfId="29845"/>
    <cellStyle name="60% - Accent5 123 2" xfId="29846"/>
    <cellStyle name="60% - Accent5 124" xfId="29847"/>
    <cellStyle name="60% - Accent5 124 2" xfId="29848"/>
    <cellStyle name="60% - Accent5 125" xfId="29849"/>
    <cellStyle name="60% - Accent5 125 2" xfId="29850"/>
    <cellStyle name="60% - Accent5 126" xfId="29851"/>
    <cellStyle name="60% - Accent5 126 2" xfId="29852"/>
    <cellStyle name="60% - Accent5 127" xfId="29853"/>
    <cellStyle name="60% - Accent5 127 2" xfId="29854"/>
    <cellStyle name="60% - Accent5 128" xfId="29855"/>
    <cellStyle name="60% - Accent5 128 2" xfId="29856"/>
    <cellStyle name="60% - Accent5 129" xfId="29857"/>
    <cellStyle name="60% - Accent5 129 2" xfId="29858"/>
    <cellStyle name="60% - Accent5 13" xfId="7738"/>
    <cellStyle name="60% - Accent5 13 2" xfId="29860"/>
    <cellStyle name="60% - Accent5 13 3" xfId="29859"/>
    <cellStyle name="60% - Accent5 130" xfId="29861"/>
    <cellStyle name="60% - Accent5 130 2" xfId="29862"/>
    <cellStyle name="60% - Accent5 131" xfId="29863"/>
    <cellStyle name="60% - Accent5 131 2" xfId="29864"/>
    <cellStyle name="60% - Accent5 132" xfId="29865"/>
    <cellStyle name="60% - Accent5 132 2" xfId="29866"/>
    <cellStyle name="60% - Accent5 133" xfId="29867"/>
    <cellStyle name="60% - Accent5 133 2" xfId="29868"/>
    <cellStyle name="60% - Accent5 134" xfId="29869"/>
    <cellStyle name="60% - Accent5 134 2" xfId="29870"/>
    <cellStyle name="60% - Accent5 135" xfId="29871"/>
    <cellStyle name="60% - Accent5 135 2" xfId="29872"/>
    <cellStyle name="60% - Accent5 136" xfId="29873"/>
    <cellStyle name="60% - Accent5 136 2" xfId="29874"/>
    <cellStyle name="60% - Accent5 137" xfId="29875"/>
    <cellStyle name="60% - Accent5 137 2" xfId="29876"/>
    <cellStyle name="60% - Accent5 138" xfId="29877"/>
    <cellStyle name="60% - Accent5 138 2" xfId="29878"/>
    <cellStyle name="60% - Accent5 139" xfId="29879"/>
    <cellStyle name="60% - Accent5 139 2" xfId="29880"/>
    <cellStyle name="60% - Accent5 14" xfId="29881"/>
    <cellStyle name="60% - Accent5 14 2" xfId="29882"/>
    <cellStyle name="60% - Accent5 140" xfId="29883"/>
    <cellStyle name="60% - Accent5 140 2" xfId="29884"/>
    <cellStyle name="60% - Accent5 141" xfId="29885"/>
    <cellStyle name="60% - Accent5 141 2" xfId="29886"/>
    <cellStyle name="60% - Accent5 142" xfId="29887"/>
    <cellStyle name="60% - Accent5 142 2" xfId="29888"/>
    <cellStyle name="60% - Accent5 143" xfId="29889"/>
    <cellStyle name="60% - Accent5 143 2" xfId="29890"/>
    <cellStyle name="60% - Accent5 144" xfId="29891"/>
    <cellStyle name="60% - Accent5 144 2" xfId="29892"/>
    <cellStyle name="60% - Accent5 145" xfId="29893"/>
    <cellStyle name="60% - Accent5 145 2" xfId="29894"/>
    <cellStyle name="60% - Accent5 146" xfId="29895"/>
    <cellStyle name="60% - Accent5 146 2" xfId="29896"/>
    <cellStyle name="60% - Accent5 147" xfId="29897"/>
    <cellStyle name="60% - Accent5 147 2" xfId="29898"/>
    <cellStyle name="60% - Accent5 148" xfId="29899"/>
    <cellStyle name="60% - Accent5 148 2" xfId="29900"/>
    <cellStyle name="60% - Accent5 149" xfId="29901"/>
    <cellStyle name="60% - Accent5 149 2" xfId="29902"/>
    <cellStyle name="60% - Accent5 15" xfId="29903"/>
    <cellStyle name="60% - Accent5 15 2" xfId="29904"/>
    <cellStyle name="60% - Accent5 150" xfId="29905"/>
    <cellStyle name="60% - Accent5 150 2" xfId="29906"/>
    <cellStyle name="60% - Accent5 151" xfId="29907"/>
    <cellStyle name="60% - Accent5 151 2" xfId="29908"/>
    <cellStyle name="60% - Accent5 152" xfId="29909"/>
    <cellStyle name="60% - Accent5 152 2" xfId="29910"/>
    <cellStyle name="60% - Accent5 153" xfId="29911"/>
    <cellStyle name="60% - Accent5 153 2" xfId="29912"/>
    <cellStyle name="60% - Accent5 154" xfId="29913"/>
    <cellStyle name="60% - Accent5 154 2" xfId="29914"/>
    <cellStyle name="60% - Accent5 155" xfId="29915"/>
    <cellStyle name="60% - Accent5 155 2" xfId="29916"/>
    <cellStyle name="60% - Accent5 156" xfId="29917"/>
    <cellStyle name="60% - Accent5 156 2" xfId="29918"/>
    <cellStyle name="60% - Accent5 157" xfId="29919"/>
    <cellStyle name="60% - Accent5 157 2" xfId="29920"/>
    <cellStyle name="60% - Accent5 158" xfId="29921"/>
    <cellStyle name="60% - Accent5 158 2" xfId="29922"/>
    <cellStyle name="60% - Accent5 159" xfId="29923"/>
    <cellStyle name="60% - Accent5 159 2" xfId="29924"/>
    <cellStyle name="60% - Accent5 16" xfId="29925"/>
    <cellStyle name="60% - Accent5 16 2" xfId="29926"/>
    <cellStyle name="60% - Accent5 160" xfId="29927"/>
    <cellStyle name="60% - Accent5 160 2" xfId="29928"/>
    <cellStyle name="60% - Accent5 161" xfId="29929"/>
    <cellStyle name="60% - Accent5 161 2" xfId="29930"/>
    <cellStyle name="60% - Accent5 162" xfId="29931"/>
    <cellStyle name="60% - Accent5 162 2" xfId="29932"/>
    <cellStyle name="60% - Accent5 163" xfId="29933"/>
    <cellStyle name="60% - Accent5 163 2" xfId="29934"/>
    <cellStyle name="60% - Accent5 164" xfId="29935"/>
    <cellStyle name="60% - Accent5 164 2" xfId="29936"/>
    <cellStyle name="60% - Accent5 165" xfId="29937"/>
    <cellStyle name="60% - Accent5 165 2" xfId="29938"/>
    <cellStyle name="60% - Accent5 166" xfId="29939"/>
    <cellStyle name="60% - Accent5 166 2" xfId="29940"/>
    <cellStyle name="60% - Accent5 167" xfId="29941"/>
    <cellStyle name="60% - Accent5 167 2" xfId="29942"/>
    <cellStyle name="60% - Accent5 168" xfId="29943"/>
    <cellStyle name="60% - Accent5 168 2" xfId="29944"/>
    <cellStyle name="60% - Accent5 169" xfId="29945"/>
    <cellStyle name="60% - Accent5 169 2" xfId="29946"/>
    <cellStyle name="60% - Accent5 17" xfId="29947"/>
    <cellStyle name="60% - Accent5 17 2" xfId="29948"/>
    <cellStyle name="60% - Accent5 170" xfId="29949"/>
    <cellStyle name="60% - Accent5 170 2" xfId="29950"/>
    <cellStyle name="60% - Accent5 171" xfId="29951"/>
    <cellStyle name="60% - Accent5 171 2" xfId="29952"/>
    <cellStyle name="60% - Accent5 172" xfId="29953"/>
    <cellStyle name="60% - Accent5 172 2" xfId="29954"/>
    <cellStyle name="60% - Accent5 173" xfId="29955"/>
    <cellStyle name="60% - Accent5 173 2" xfId="29956"/>
    <cellStyle name="60% - Accent5 174" xfId="29957"/>
    <cellStyle name="60% - Accent5 174 2" xfId="29958"/>
    <cellStyle name="60% - Accent5 175" xfId="29959"/>
    <cellStyle name="60% - Accent5 175 2" xfId="29960"/>
    <cellStyle name="60% - Accent5 176" xfId="29961"/>
    <cellStyle name="60% - Accent5 176 2" xfId="29962"/>
    <cellStyle name="60% - Accent5 177" xfId="29963"/>
    <cellStyle name="60% - Accent5 177 2" xfId="29964"/>
    <cellStyle name="60% - Accent5 178" xfId="29965"/>
    <cellStyle name="60% - Accent5 178 2" xfId="29966"/>
    <cellStyle name="60% - Accent5 179" xfId="29967"/>
    <cellStyle name="60% - Accent5 179 2" xfId="29968"/>
    <cellStyle name="60% - Accent5 18" xfId="29969"/>
    <cellStyle name="60% - Accent5 18 2" xfId="29970"/>
    <cellStyle name="60% - Accent5 180" xfId="29971"/>
    <cellStyle name="60% - Accent5 180 2" xfId="29972"/>
    <cellStyle name="60% - Accent5 181" xfId="29973"/>
    <cellStyle name="60% - Accent5 181 2" xfId="29974"/>
    <cellStyle name="60% - Accent5 182" xfId="29975"/>
    <cellStyle name="60% - Accent5 182 2" xfId="29976"/>
    <cellStyle name="60% - Accent5 183" xfId="29977"/>
    <cellStyle name="60% - Accent5 183 2" xfId="29978"/>
    <cellStyle name="60% - Accent5 184" xfId="29979"/>
    <cellStyle name="60% - Accent5 184 2" xfId="29980"/>
    <cellStyle name="60% - Accent5 185" xfId="29981"/>
    <cellStyle name="60% - Accent5 185 2" xfId="29982"/>
    <cellStyle name="60% - Accent5 186" xfId="29983"/>
    <cellStyle name="60% - Accent5 186 2" xfId="29984"/>
    <cellStyle name="60% - Accent5 187" xfId="29985"/>
    <cellStyle name="60% - Accent5 187 2" xfId="29986"/>
    <cellStyle name="60% - Accent5 188" xfId="29987"/>
    <cellStyle name="60% - Accent5 188 2" xfId="29988"/>
    <cellStyle name="60% - Accent5 189" xfId="29989"/>
    <cellStyle name="60% - Accent5 189 2" xfId="29990"/>
    <cellStyle name="60% - Accent5 19" xfId="29991"/>
    <cellStyle name="60% - Accent5 19 2" xfId="29992"/>
    <cellStyle name="60% - Accent5 190" xfId="29993"/>
    <cellStyle name="60% - Accent5 190 2" xfId="29994"/>
    <cellStyle name="60% - Accent5 191" xfId="29995"/>
    <cellStyle name="60% - Accent5 191 2" xfId="29996"/>
    <cellStyle name="60% - Accent5 192" xfId="29997"/>
    <cellStyle name="60% - Accent5 192 2" xfId="29998"/>
    <cellStyle name="60% - Accent5 193" xfId="29999"/>
    <cellStyle name="60% - Accent5 194" xfId="30000"/>
    <cellStyle name="60% - Accent5 195" xfId="30001"/>
    <cellStyle name="60% - Accent5 196" xfId="30002"/>
    <cellStyle name="60% - Accent5 197" xfId="30003"/>
    <cellStyle name="60% - Accent5 198" xfId="30004"/>
    <cellStyle name="60% - Accent5 199" xfId="30005"/>
    <cellStyle name="60% - Accent5 2" xfId="181"/>
    <cellStyle name="60% - Accent5 2 10" xfId="7703"/>
    <cellStyle name="60% - Accent5 2 11" xfId="7443"/>
    <cellStyle name="60% - Accent5 2 12" xfId="7619"/>
    <cellStyle name="60% - Accent5 2 13" xfId="9959"/>
    <cellStyle name="60% - Accent5 2 2" xfId="764"/>
    <cellStyle name="60% - Accent5 2 2 2" xfId="1161"/>
    <cellStyle name="60% - Accent5 2 2 3" xfId="11865"/>
    <cellStyle name="60% - Accent5 2 3" xfId="934"/>
    <cellStyle name="60% - Accent5 2 4" xfId="6833"/>
    <cellStyle name="60% - Accent5 2 5" xfId="7126"/>
    <cellStyle name="60% - Accent5 2 6" xfId="7136"/>
    <cellStyle name="60% - Accent5 2 7" xfId="7285"/>
    <cellStyle name="60% - Accent5 2 8" xfId="6799"/>
    <cellStyle name="60% - Accent5 2 9" xfId="7127"/>
    <cellStyle name="60% - Accent5 20" xfId="30006"/>
    <cellStyle name="60% - Accent5 20 2" xfId="30007"/>
    <cellStyle name="60% - Accent5 200" xfId="30008"/>
    <cellStyle name="60% - Accent5 201" xfId="30009"/>
    <cellStyle name="60% - Accent5 202" xfId="30010"/>
    <cellStyle name="60% - Accent5 203" xfId="30011"/>
    <cellStyle name="60% - Accent5 204" xfId="30012"/>
    <cellStyle name="60% - Accent5 205" xfId="30013"/>
    <cellStyle name="60% - Accent5 206" xfId="30014"/>
    <cellStyle name="60% - Accent5 207" xfId="30015"/>
    <cellStyle name="60% - Accent5 208" xfId="30016"/>
    <cellStyle name="60% - Accent5 209" xfId="30017"/>
    <cellStyle name="60% - Accent5 21" xfId="30018"/>
    <cellStyle name="60% - Accent5 21 2" xfId="30019"/>
    <cellStyle name="60% - Accent5 210" xfId="30020"/>
    <cellStyle name="60% - Accent5 211" xfId="30021"/>
    <cellStyle name="60% - Accent5 212" xfId="30022"/>
    <cellStyle name="60% - Accent5 213" xfId="30023"/>
    <cellStyle name="60% - Accent5 214" xfId="30024"/>
    <cellStyle name="60% - Accent5 215" xfId="30025"/>
    <cellStyle name="60% - Accent5 216" xfId="30026"/>
    <cellStyle name="60% - Accent5 217" xfId="30027"/>
    <cellStyle name="60% - Accent5 218" xfId="30028"/>
    <cellStyle name="60% - Accent5 219" xfId="30029"/>
    <cellStyle name="60% - Accent5 22" xfId="30030"/>
    <cellStyle name="60% - Accent5 22 2" xfId="30031"/>
    <cellStyle name="60% - Accent5 220" xfId="30032"/>
    <cellStyle name="60% - Accent5 221" xfId="30033"/>
    <cellStyle name="60% - Accent5 222" xfId="30034"/>
    <cellStyle name="60% - Accent5 223" xfId="30035"/>
    <cellStyle name="60% - Accent5 224" xfId="30036"/>
    <cellStyle name="60% - Accent5 225" xfId="30037"/>
    <cellStyle name="60% - Accent5 226" xfId="30038"/>
    <cellStyle name="60% - Accent5 227" xfId="30039"/>
    <cellStyle name="60% - Accent5 228" xfId="30040"/>
    <cellStyle name="60% - Accent5 229" xfId="30041"/>
    <cellStyle name="60% - Accent5 23" xfId="30042"/>
    <cellStyle name="60% - Accent5 23 2" xfId="30043"/>
    <cellStyle name="60% - Accent5 230" xfId="30044"/>
    <cellStyle name="60% - Accent5 231" xfId="30045"/>
    <cellStyle name="60% - Accent5 232" xfId="30046"/>
    <cellStyle name="60% - Accent5 233" xfId="30047"/>
    <cellStyle name="60% - Accent5 234" xfId="30048"/>
    <cellStyle name="60% - Accent5 235" xfId="30049"/>
    <cellStyle name="60% - Accent5 236" xfId="30050"/>
    <cellStyle name="60% - Accent5 237" xfId="30051"/>
    <cellStyle name="60% - Accent5 238" xfId="30052"/>
    <cellStyle name="60% - Accent5 239" xfId="30053"/>
    <cellStyle name="60% - Accent5 24" xfId="30054"/>
    <cellStyle name="60% - Accent5 24 2" xfId="30055"/>
    <cellStyle name="60% - Accent5 240" xfId="30056"/>
    <cellStyle name="60% - Accent5 241" xfId="30057"/>
    <cellStyle name="60% - Accent5 242" xfId="30058"/>
    <cellStyle name="60% - Accent5 243" xfId="30059"/>
    <cellStyle name="60% - Accent5 244" xfId="30060"/>
    <cellStyle name="60% - Accent5 245" xfId="30061"/>
    <cellStyle name="60% - Accent5 246" xfId="30062"/>
    <cellStyle name="60% - Accent5 247" xfId="30063"/>
    <cellStyle name="60% - Accent5 248" xfId="30064"/>
    <cellStyle name="60% - Accent5 249" xfId="30065"/>
    <cellStyle name="60% - Accent5 25" xfId="30066"/>
    <cellStyle name="60% - Accent5 25 2" xfId="30067"/>
    <cellStyle name="60% - Accent5 250" xfId="30068"/>
    <cellStyle name="60% - Accent5 251" xfId="30069"/>
    <cellStyle name="60% - Accent5 252" xfId="30070"/>
    <cellStyle name="60% - Accent5 253" xfId="30071"/>
    <cellStyle name="60% - Accent5 254" xfId="30072"/>
    <cellStyle name="60% - Accent5 255" xfId="30073"/>
    <cellStyle name="60% - Accent5 256" xfId="30074"/>
    <cellStyle name="60% - Accent5 257" xfId="30075"/>
    <cellStyle name="60% - Accent5 26" xfId="30076"/>
    <cellStyle name="60% - Accent5 26 2" xfId="30077"/>
    <cellStyle name="60% - Accent5 27" xfId="30078"/>
    <cellStyle name="60% - Accent5 27 2" xfId="30079"/>
    <cellStyle name="60% - Accent5 28" xfId="30080"/>
    <cellStyle name="60% - Accent5 28 2" xfId="30081"/>
    <cellStyle name="60% - Accent5 29" xfId="30082"/>
    <cellStyle name="60% - Accent5 29 2" xfId="30083"/>
    <cellStyle name="60% - Accent5 3" xfId="765"/>
    <cellStyle name="60% - Accent5 3 2" xfId="1122"/>
    <cellStyle name="60% - Accent5 3 2 2" xfId="30085"/>
    <cellStyle name="60% - Accent5 3 3" xfId="14967"/>
    <cellStyle name="60% - Accent5 3 4" xfId="30084"/>
    <cellStyle name="60% - Accent5 30" xfId="30086"/>
    <cellStyle name="60% - Accent5 30 2" xfId="30087"/>
    <cellStyle name="60% - Accent5 31" xfId="30088"/>
    <cellStyle name="60% - Accent5 31 2" xfId="30089"/>
    <cellStyle name="60% - Accent5 32" xfId="30090"/>
    <cellStyle name="60% - Accent5 32 2" xfId="30091"/>
    <cellStyle name="60% - Accent5 33" xfId="30092"/>
    <cellStyle name="60% - Accent5 33 2" xfId="30093"/>
    <cellStyle name="60% - Accent5 34" xfId="30094"/>
    <cellStyle name="60% - Accent5 34 2" xfId="30095"/>
    <cellStyle name="60% - Accent5 35" xfId="30096"/>
    <cellStyle name="60% - Accent5 35 2" xfId="30097"/>
    <cellStyle name="60% - Accent5 36" xfId="30098"/>
    <cellStyle name="60% - Accent5 36 2" xfId="30099"/>
    <cellStyle name="60% - Accent5 37" xfId="30100"/>
    <cellStyle name="60% - Accent5 37 2" xfId="30101"/>
    <cellStyle name="60% - Accent5 38" xfId="30102"/>
    <cellStyle name="60% - Accent5 38 2" xfId="30103"/>
    <cellStyle name="60% - Accent5 39" xfId="30104"/>
    <cellStyle name="60% - Accent5 39 2" xfId="30105"/>
    <cellStyle name="60% - Accent5 4" xfId="722"/>
    <cellStyle name="60% - Accent5 4 2" xfId="895"/>
    <cellStyle name="60% - Accent5 4 2 2" xfId="30106"/>
    <cellStyle name="60% - Accent5 4 3" xfId="11815"/>
    <cellStyle name="60% - Accent5 40" xfId="30107"/>
    <cellStyle name="60% - Accent5 40 2" xfId="30108"/>
    <cellStyle name="60% - Accent5 41" xfId="30109"/>
    <cellStyle name="60% - Accent5 41 2" xfId="30110"/>
    <cellStyle name="60% - Accent5 42" xfId="30111"/>
    <cellStyle name="60% - Accent5 42 2" xfId="30112"/>
    <cellStyle name="60% - Accent5 43" xfId="30113"/>
    <cellStyle name="60% - Accent5 43 2" xfId="30114"/>
    <cellStyle name="60% - Accent5 44" xfId="30115"/>
    <cellStyle name="60% - Accent5 44 2" xfId="30116"/>
    <cellStyle name="60% - Accent5 45" xfId="30117"/>
    <cellStyle name="60% - Accent5 45 2" xfId="30118"/>
    <cellStyle name="60% - Accent5 46" xfId="30119"/>
    <cellStyle name="60% - Accent5 46 2" xfId="30120"/>
    <cellStyle name="60% - Accent5 47" xfId="30121"/>
    <cellStyle name="60% - Accent5 47 2" xfId="30122"/>
    <cellStyle name="60% - Accent5 48" xfId="30123"/>
    <cellStyle name="60% - Accent5 48 2" xfId="30124"/>
    <cellStyle name="60% - Accent5 49" xfId="30125"/>
    <cellStyle name="60% - Accent5 49 2" xfId="30126"/>
    <cellStyle name="60% - Accent5 5" xfId="6836"/>
    <cellStyle name="60% - Accent5 5 2" xfId="30128"/>
    <cellStyle name="60% - Accent5 5 3" xfId="30127"/>
    <cellStyle name="60% - Accent5 50" xfId="30129"/>
    <cellStyle name="60% - Accent5 50 2" xfId="30130"/>
    <cellStyle name="60% - Accent5 51" xfId="30131"/>
    <cellStyle name="60% - Accent5 51 2" xfId="30132"/>
    <cellStyle name="60% - Accent5 52" xfId="30133"/>
    <cellStyle name="60% - Accent5 52 2" xfId="30134"/>
    <cellStyle name="60% - Accent5 53" xfId="30135"/>
    <cellStyle name="60% - Accent5 53 2" xfId="30136"/>
    <cellStyle name="60% - Accent5 54" xfId="30137"/>
    <cellStyle name="60% - Accent5 54 2" xfId="30138"/>
    <cellStyle name="60% - Accent5 55" xfId="30139"/>
    <cellStyle name="60% - Accent5 55 2" xfId="30140"/>
    <cellStyle name="60% - Accent5 56" xfId="30141"/>
    <cellStyle name="60% - Accent5 56 2" xfId="30142"/>
    <cellStyle name="60% - Accent5 57" xfId="30143"/>
    <cellStyle name="60% - Accent5 57 2" xfId="30144"/>
    <cellStyle name="60% - Accent5 58" xfId="30145"/>
    <cellStyle name="60% - Accent5 58 2" xfId="30146"/>
    <cellStyle name="60% - Accent5 59" xfId="30147"/>
    <cellStyle name="60% - Accent5 59 2" xfId="30148"/>
    <cellStyle name="60% - Accent5 6" xfId="7063"/>
    <cellStyle name="60% - Accent5 6 2" xfId="30150"/>
    <cellStyle name="60% - Accent5 6 3" xfId="30149"/>
    <cellStyle name="60% - Accent5 60" xfId="30151"/>
    <cellStyle name="60% - Accent5 60 2" xfId="30152"/>
    <cellStyle name="60% - Accent5 61" xfId="30153"/>
    <cellStyle name="60% - Accent5 61 2" xfId="30154"/>
    <cellStyle name="60% - Accent5 62" xfId="30155"/>
    <cellStyle name="60% - Accent5 62 2" xfId="30156"/>
    <cellStyle name="60% - Accent5 63" xfId="30157"/>
    <cellStyle name="60% - Accent5 63 2" xfId="30158"/>
    <cellStyle name="60% - Accent5 64" xfId="30159"/>
    <cellStyle name="60% - Accent5 64 2" xfId="30160"/>
    <cellStyle name="60% - Accent5 65" xfId="30161"/>
    <cellStyle name="60% - Accent5 65 2" xfId="30162"/>
    <cellStyle name="60% - Accent5 66" xfId="30163"/>
    <cellStyle name="60% - Accent5 66 2" xfId="30164"/>
    <cellStyle name="60% - Accent5 67" xfId="30165"/>
    <cellStyle name="60% - Accent5 67 2" xfId="30166"/>
    <cellStyle name="60% - Accent5 68" xfId="30167"/>
    <cellStyle name="60% - Accent5 68 2" xfId="30168"/>
    <cellStyle name="60% - Accent5 69" xfId="30169"/>
    <cellStyle name="60% - Accent5 69 2" xfId="30170"/>
    <cellStyle name="60% - Accent5 7" xfId="7678"/>
    <cellStyle name="60% - Accent5 7 2" xfId="30172"/>
    <cellStyle name="60% - Accent5 7 3" xfId="30171"/>
    <cellStyle name="60% - Accent5 70" xfId="30173"/>
    <cellStyle name="60% - Accent5 70 2" xfId="30174"/>
    <cellStyle name="60% - Accent5 71" xfId="30175"/>
    <cellStyle name="60% - Accent5 71 2" xfId="30176"/>
    <cellStyle name="60% - Accent5 72" xfId="30177"/>
    <cellStyle name="60% - Accent5 72 2" xfId="30178"/>
    <cellStyle name="60% - Accent5 73" xfId="30179"/>
    <cellStyle name="60% - Accent5 73 2" xfId="30180"/>
    <cellStyle name="60% - Accent5 74" xfId="30181"/>
    <cellStyle name="60% - Accent5 74 2" xfId="30182"/>
    <cellStyle name="60% - Accent5 75" xfId="30183"/>
    <cellStyle name="60% - Accent5 75 2" xfId="30184"/>
    <cellStyle name="60% - Accent5 76" xfId="30185"/>
    <cellStyle name="60% - Accent5 76 2" xfId="30186"/>
    <cellStyle name="60% - Accent5 77" xfId="30187"/>
    <cellStyle name="60% - Accent5 77 2" xfId="30188"/>
    <cellStyle name="60% - Accent5 78" xfId="30189"/>
    <cellStyle name="60% - Accent5 78 2" xfId="30190"/>
    <cellStyle name="60% - Accent5 79" xfId="30191"/>
    <cellStyle name="60% - Accent5 79 2" xfId="30192"/>
    <cellStyle name="60% - Accent5 8" xfId="7565"/>
    <cellStyle name="60% - Accent5 8 2" xfId="30194"/>
    <cellStyle name="60% - Accent5 8 3" xfId="30193"/>
    <cellStyle name="60% - Accent5 80" xfId="30195"/>
    <cellStyle name="60% - Accent5 80 2" xfId="30196"/>
    <cellStyle name="60% - Accent5 81" xfId="30197"/>
    <cellStyle name="60% - Accent5 81 2" xfId="30198"/>
    <cellStyle name="60% - Accent5 82" xfId="30199"/>
    <cellStyle name="60% - Accent5 82 2" xfId="30200"/>
    <cellStyle name="60% - Accent5 83" xfId="30201"/>
    <cellStyle name="60% - Accent5 83 2" xfId="30202"/>
    <cellStyle name="60% - Accent5 84" xfId="30203"/>
    <cellStyle name="60% - Accent5 84 2" xfId="30204"/>
    <cellStyle name="60% - Accent5 85" xfId="30205"/>
    <cellStyle name="60% - Accent5 85 2" xfId="30206"/>
    <cellStyle name="60% - Accent5 86" xfId="30207"/>
    <cellStyle name="60% - Accent5 86 2" xfId="30208"/>
    <cellStyle name="60% - Accent5 87" xfId="30209"/>
    <cellStyle name="60% - Accent5 87 2" xfId="30210"/>
    <cellStyle name="60% - Accent5 88" xfId="30211"/>
    <cellStyle name="60% - Accent5 88 2" xfId="30212"/>
    <cellStyle name="60% - Accent5 89" xfId="30213"/>
    <cellStyle name="60% - Accent5 89 2" xfId="30214"/>
    <cellStyle name="60% - Accent5 9" xfId="7677"/>
    <cellStyle name="60% - Accent5 9 2" xfId="30216"/>
    <cellStyle name="60% - Accent5 9 3" xfId="30215"/>
    <cellStyle name="60% - Accent5 90" xfId="30217"/>
    <cellStyle name="60% - Accent5 90 2" xfId="30218"/>
    <cellStyle name="60% - Accent5 91" xfId="30219"/>
    <cellStyle name="60% - Accent5 91 2" xfId="30220"/>
    <cellStyle name="60% - Accent5 92" xfId="30221"/>
    <cellStyle name="60% - Accent5 92 2" xfId="30222"/>
    <cellStyle name="60% - Accent5 93" xfId="30223"/>
    <cellStyle name="60% - Accent5 93 2" xfId="30224"/>
    <cellStyle name="60% - Accent5 94" xfId="30225"/>
    <cellStyle name="60% - Accent5 94 2" xfId="30226"/>
    <cellStyle name="60% - Accent5 95" xfId="30227"/>
    <cellStyle name="60% - Accent5 95 2" xfId="30228"/>
    <cellStyle name="60% - Accent5 96" xfId="30229"/>
    <cellStyle name="60% - Accent5 96 2" xfId="30230"/>
    <cellStyle name="60% - Accent5 97" xfId="30231"/>
    <cellStyle name="60% - Accent5 97 2" xfId="30232"/>
    <cellStyle name="60% - Accent5 98" xfId="30233"/>
    <cellStyle name="60% - Accent5 98 2" xfId="30234"/>
    <cellStyle name="60% - Accent5 99" xfId="30235"/>
    <cellStyle name="60% - Accent5 99 2" xfId="30236"/>
    <cellStyle name="60% - Accent6 10" xfId="7679"/>
    <cellStyle name="60% - Accent6 10 2" xfId="30238"/>
    <cellStyle name="60% - Accent6 10 3" xfId="30237"/>
    <cellStyle name="60% - Accent6 100" xfId="30239"/>
    <cellStyle name="60% - Accent6 100 2" xfId="30240"/>
    <cellStyle name="60% - Accent6 101" xfId="30241"/>
    <cellStyle name="60% - Accent6 101 2" xfId="30242"/>
    <cellStyle name="60% - Accent6 102" xfId="30243"/>
    <cellStyle name="60% - Accent6 102 2" xfId="30244"/>
    <cellStyle name="60% - Accent6 103" xfId="30245"/>
    <cellStyle name="60% - Accent6 103 2" xfId="30246"/>
    <cellStyle name="60% - Accent6 104" xfId="30247"/>
    <cellStyle name="60% - Accent6 104 2" xfId="30248"/>
    <cellStyle name="60% - Accent6 105" xfId="30249"/>
    <cellStyle name="60% - Accent6 105 2" xfId="30250"/>
    <cellStyle name="60% - Accent6 106" xfId="30251"/>
    <cellStyle name="60% - Accent6 106 2" xfId="30252"/>
    <cellStyle name="60% - Accent6 107" xfId="30253"/>
    <cellStyle name="60% - Accent6 107 2" xfId="30254"/>
    <cellStyle name="60% - Accent6 108" xfId="30255"/>
    <cellStyle name="60% - Accent6 108 2" xfId="30256"/>
    <cellStyle name="60% - Accent6 109" xfId="30257"/>
    <cellStyle name="60% - Accent6 109 2" xfId="30258"/>
    <cellStyle name="60% - Accent6 11" xfId="6835"/>
    <cellStyle name="60% - Accent6 11 2" xfId="30260"/>
    <cellStyle name="60% - Accent6 11 3" xfId="30259"/>
    <cellStyle name="60% - Accent6 110" xfId="30261"/>
    <cellStyle name="60% - Accent6 110 2" xfId="30262"/>
    <cellStyle name="60% - Accent6 111" xfId="30263"/>
    <cellStyle name="60% - Accent6 111 2" xfId="30264"/>
    <cellStyle name="60% - Accent6 112" xfId="30265"/>
    <cellStyle name="60% - Accent6 112 2" xfId="30266"/>
    <cellStyle name="60% - Accent6 113" xfId="30267"/>
    <cellStyle name="60% - Accent6 113 2" xfId="30268"/>
    <cellStyle name="60% - Accent6 114" xfId="30269"/>
    <cellStyle name="60% - Accent6 114 2" xfId="30270"/>
    <cellStyle name="60% - Accent6 115" xfId="30271"/>
    <cellStyle name="60% - Accent6 115 2" xfId="30272"/>
    <cellStyle name="60% - Accent6 116" xfId="30273"/>
    <cellStyle name="60% - Accent6 116 2" xfId="30274"/>
    <cellStyle name="60% - Accent6 117" xfId="30275"/>
    <cellStyle name="60% - Accent6 117 2" xfId="30276"/>
    <cellStyle name="60% - Accent6 118" xfId="30277"/>
    <cellStyle name="60% - Accent6 118 2" xfId="30278"/>
    <cellStyle name="60% - Accent6 119" xfId="30279"/>
    <cellStyle name="60% - Accent6 119 2" xfId="30280"/>
    <cellStyle name="60% - Accent6 12" xfId="7113"/>
    <cellStyle name="60% - Accent6 12 2" xfId="30282"/>
    <cellStyle name="60% - Accent6 12 3" xfId="30281"/>
    <cellStyle name="60% - Accent6 120" xfId="30283"/>
    <cellStyle name="60% - Accent6 120 2" xfId="30284"/>
    <cellStyle name="60% - Accent6 121" xfId="30285"/>
    <cellStyle name="60% - Accent6 121 2" xfId="30286"/>
    <cellStyle name="60% - Accent6 122" xfId="30287"/>
    <cellStyle name="60% - Accent6 122 2" xfId="30288"/>
    <cellStyle name="60% - Accent6 123" xfId="30289"/>
    <cellStyle name="60% - Accent6 123 2" xfId="30290"/>
    <cellStyle name="60% - Accent6 124" xfId="30291"/>
    <cellStyle name="60% - Accent6 124 2" xfId="30292"/>
    <cellStyle name="60% - Accent6 125" xfId="30293"/>
    <cellStyle name="60% - Accent6 125 2" xfId="30294"/>
    <cellStyle name="60% - Accent6 126" xfId="30295"/>
    <cellStyle name="60% - Accent6 126 2" xfId="30296"/>
    <cellStyle name="60% - Accent6 127" xfId="30297"/>
    <cellStyle name="60% - Accent6 127 2" xfId="30298"/>
    <cellStyle name="60% - Accent6 128" xfId="30299"/>
    <cellStyle name="60% - Accent6 128 2" xfId="30300"/>
    <cellStyle name="60% - Accent6 129" xfId="30301"/>
    <cellStyle name="60% - Accent6 129 2" xfId="30302"/>
    <cellStyle name="60% - Accent6 13" xfId="7206"/>
    <cellStyle name="60% - Accent6 13 2" xfId="30304"/>
    <cellStyle name="60% - Accent6 13 3" xfId="30303"/>
    <cellStyle name="60% - Accent6 130" xfId="30305"/>
    <cellStyle name="60% - Accent6 130 2" xfId="30306"/>
    <cellStyle name="60% - Accent6 131" xfId="30307"/>
    <cellStyle name="60% - Accent6 131 2" xfId="30308"/>
    <cellStyle name="60% - Accent6 132" xfId="30309"/>
    <cellStyle name="60% - Accent6 132 2" xfId="30310"/>
    <cellStyle name="60% - Accent6 133" xfId="30311"/>
    <cellStyle name="60% - Accent6 133 2" xfId="30312"/>
    <cellStyle name="60% - Accent6 134" xfId="30313"/>
    <cellStyle name="60% - Accent6 134 2" xfId="30314"/>
    <cellStyle name="60% - Accent6 135" xfId="30315"/>
    <cellStyle name="60% - Accent6 135 2" xfId="30316"/>
    <cellStyle name="60% - Accent6 136" xfId="30317"/>
    <cellStyle name="60% - Accent6 136 2" xfId="30318"/>
    <cellStyle name="60% - Accent6 137" xfId="30319"/>
    <cellStyle name="60% - Accent6 137 2" xfId="30320"/>
    <cellStyle name="60% - Accent6 138" xfId="30321"/>
    <cellStyle name="60% - Accent6 138 2" xfId="30322"/>
    <cellStyle name="60% - Accent6 139" xfId="30323"/>
    <cellStyle name="60% - Accent6 139 2" xfId="30324"/>
    <cellStyle name="60% - Accent6 14" xfId="30325"/>
    <cellStyle name="60% - Accent6 14 2" xfId="30326"/>
    <cellStyle name="60% - Accent6 140" xfId="30327"/>
    <cellStyle name="60% - Accent6 140 2" xfId="30328"/>
    <cellStyle name="60% - Accent6 141" xfId="30329"/>
    <cellStyle name="60% - Accent6 141 2" xfId="30330"/>
    <cellStyle name="60% - Accent6 142" xfId="30331"/>
    <cellStyle name="60% - Accent6 142 2" xfId="30332"/>
    <cellStyle name="60% - Accent6 143" xfId="30333"/>
    <cellStyle name="60% - Accent6 143 2" xfId="30334"/>
    <cellStyle name="60% - Accent6 144" xfId="30335"/>
    <cellStyle name="60% - Accent6 144 2" xfId="30336"/>
    <cellStyle name="60% - Accent6 145" xfId="30337"/>
    <cellStyle name="60% - Accent6 145 2" xfId="30338"/>
    <cellStyle name="60% - Accent6 146" xfId="30339"/>
    <cellStyle name="60% - Accent6 146 2" xfId="30340"/>
    <cellStyle name="60% - Accent6 147" xfId="30341"/>
    <cellStyle name="60% - Accent6 147 2" xfId="30342"/>
    <cellStyle name="60% - Accent6 148" xfId="30343"/>
    <cellStyle name="60% - Accent6 148 2" xfId="30344"/>
    <cellStyle name="60% - Accent6 149" xfId="30345"/>
    <cellStyle name="60% - Accent6 149 2" xfId="30346"/>
    <cellStyle name="60% - Accent6 15" xfId="30347"/>
    <cellStyle name="60% - Accent6 15 2" xfId="30348"/>
    <cellStyle name="60% - Accent6 150" xfId="30349"/>
    <cellStyle name="60% - Accent6 150 2" xfId="30350"/>
    <cellStyle name="60% - Accent6 151" xfId="30351"/>
    <cellStyle name="60% - Accent6 151 2" xfId="30352"/>
    <cellStyle name="60% - Accent6 152" xfId="30353"/>
    <cellStyle name="60% - Accent6 152 2" xfId="30354"/>
    <cellStyle name="60% - Accent6 153" xfId="30355"/>
    <cellStyle name="60% - Accent6 153 2" xfId="30356"/>
    <cellStyle name="60% - Accent6 154" xfId="30357"/>
    <cellStyle name="60% - Accent6 154 2" xfId="30358"/>
    <cellStyle name="60% - Accent6 155" xfId="30359"/>
    <cellStyle name="60% - Accent6 155 2" xfId="30360"/>
    <cellStyle name="60% - Accent6 156" xfId="30361"/>
    <cellStyle name="60% - Accent6 156 2" xfId="30362"/>
    <cellStyle name="60% - Accent6 157" xfId="30363"/>
    <cellStyle name="60% - Accent6 157 2" xfId="30364"/>
    <cellStyle name="60% - Accent6 158" xfId="30365"/>
    <cellStyle name="60% - Accent6 158 2" xfId="30366"/>
    <cellStyle name="60% - Accent6 159" xfId="30367"/>
    <cellStyle name="60% - Accent6 159 2" xfId="30368"/>
    <cellStyle name="60% - Accent6 16" xfId="30369"/>
    <cellStyle name="60% - Accent6 16 2" xfId="30370"/>
    <cellStyle name="60% - Accent6 160" xfId="30371"/>
    <cellStyle name="60% - Accent6 160 2" xfId="30372"/>
    <cellStyle name="60% - Accent6 161" xfId="30373"/>
    <cellStyle name="60% - Accent6 161 2" xfId="30374"/>
    <cellStyle name="60% - Accent6 162" xfId="30375"/>
    <cellStyle name="60% - Accent6 162 2" xfId="30376"/>
    <cellStyle name="60% - Accent6 163" xfId="30377"/>
    <cellStyle name="60% - Accent6 163 2" xfId="30378"/>
    <cellStyle name="60% - Accent6 164" xfId="30379"/>
    <cellStyle name="60% - Accent6 164 2" xfId="30380"/>
    <cellStyle name="60% - Accent6 165" xfId="30381"/>
    <cellStyle name="60% - Accent6 165 2" xfId="30382"/>
    <cellStyle name="60% - Accent6 166" xfId="30383"/>
    <cellStyle name="60% - Accent6 166 2" xfId="30384"/>
    <cellStyle name="60% - Accent6 167" xfId="30385"/>
    <cellStyle name="60% - Accent6 167 2" xfId="30386"/>
    <cellStyle name="60% - Accent6 168" xfId="30387"/>
    <cellStyle name="60% - Accent6 168 2" xfId="30388"/>
    <cellStyle name="60% - Accent6 169" xfId="30389"/>
    <cellStyle name="60% - Accent6 169 2" xfId="30390"/>
    <cellStyle name="60% - Accent6 17" xfId="30391"/>
    <cellStyle name="60% - Accent6 17 2" xfId="30392"/>
    <cellStyle name="60% - Accent6 170" xfId="30393"/>
    <cellStyle name="60% - Accent6 170 2" xfId="30394"/>
    <cellStyle name="60% - Accent6 171" xfId="30395"/>
    <cellStyle name="60% - Accent6 171 2" xfId="30396"/>
    <cellStyle name="60% - Accent6 172" xfId="30397"/>
    <cellStyle name="60% - Accent6 172 2" xfId="30398"/>
    <cellStyle name="60% - Accent6 173" xfId="30399"/>
    <cellStyle name="60% - Accent6 173 2" xfId="30400"/>
    <cellStyle name="60% - Accent6 174" xfId="30401"/>
    <cellStyle name="60% - Accent6 174 2" xfId="30402"/>
    <cellStyle name="60% - Accent6 175" xfId="30403"/>
    <cellStyle name="60% - Accent6 175 2" xfId="30404"/>
    <cellStyle name="60% - Accent6 176" xfId="30405"/>
    <cellStyle name="60% - Accent6 176 2" xfId="30406"/>
    <cellStyle name="60% - Accent6 177" xfId="30407"/>
    <cellStyle name="60% - Accent6 177 2" xfId="30408"/>
    <cellStyle name="60% - Accent6 178" xfId="30409"/>
    <cellStyle name="60% - Accent6 178 2" xfId="30410"/>
    <cellStyle name="60% - Accent6 179" xfId="30411"/>
    <cellStyle name="60% - Accent6 179 2" xfId="30412"/>
    <cellStyle name="60% - Accent6 18" xfId="30413"/>
    <cellStyle name="60% - Accent6 18 2" xfId="30414"/>
    <cellStyle name="60% - Accent6 180" xfId="30415"/>
    <cellStyle name="60% - Accent6 180 2" xfId="30416"/>
    <cellStyle name="60% - Accent6 181" xfId="30417"/>
    <cellStyle name="60% - Accent6 181 2" xfId="30418"/>
    <cellStyle name="60% - Accent6 182" xfId="30419"/>
    <cellStyle name="60% - Accent6 182 2" xfId="30420"/>
    <cellStyle name="60% - Accent6 183" xfId="30421"/>
    <cellStyle name="60% - Accent6 183 2" xfId="30422"/>
    <cellStyle name="60% - Accent6 184" xfId="30423"/>
    <cellStyle name="60% - Accent6 184 2" xfId="30424"/>
    <cellStyle name="60% - Accent6 185" xfId="30425"/>
    <cellStyle name="60% - Accent6 185 2" xfId="30426"/>
    <cellStyle name="60% - Accent6 186" xfId="30427"/>
    <cellStyle name="60% - Accent6 186 2" xfId="30428"/>
    <cellStyle name="60% - Accent6 187" xfId="30429"/>
    <cellStyle name="60% - Accent6 187 2" xfId="30430"/>
    <cellStyle name="60% - Accent6 188" xfId="30431"/>
    <cellStyle name="60% - Accent6 188 2" xfId="30432"/>
    <cellStyle name="60% - Accent6 189" xfId="30433"/>
    <cellStyle name="60% - Accent6 189 2" xfId="30434"/>
    <cellStyle name="60% - Accent6 19" xfId="30435"/>
    <cellStyle name="60% - Accent6 19 2" xfId="30436"/>
    <cellStyle name="60% - Accent6 190" xfId="30437"/>
    <cellStyle name="60% - Accent6 190 2" xfId="30438"/>
    <cellStyle name="60% - Accent6 191" xfId="30439"/>
    <cellStyle name="60% - Accent6 191 2" xfId="30440"/>
    <cellStyle name="60% - Accent6 192" xfId="30441"/>
    <cellStyle name="60% - Accent6 192 2" xfId="30442"/>
    <cellStyle name="60% - Accent6 193" xfId="30443"/>
    <cellStyle name="60% - Accent6 194" xfId="30444"/>
    <cellStyle name="60% - Accent6 195" xfId="30445"/>
    <cellStyle name="60% - Accent6 196" xfId="30446"/>
    <cellStyle name="60% - Accent6 197" xfId="30447"/>
    <cellStyle name="60% - Accent6 198" xfId="30448"/>
    <cellStyle name="60% - Accent6 199" xfId="30449"/>
    <cellStyle name="60% - Accent6 2" xfId="182"/>
    <cellStyle name="60% - Accent6 2 10" xfId="7142"/>
    <cellStyle name="60% - Accent6 2 11" xfId="6856"/>
    <cellStyle name="60% - Accent6 2 12" xfId="7516"/>
    <cellStyle name="60% - Accent6 2 13" xfId="9960"/>
    <cellStyle name="60% - Accent6 2 2" xfId="766"/>
    <cellStyle name="60% - Accent6 2 2 2" xfId="1160"/>
    <cellStyle name="60% - Accent6 2 2 3" xfId="11869"/>
    <cellStyle name="60% - Accent6 2 3" xfId="1054"/>
    <cellStyle name="60% - Accent6 2 4" xfId="6828"/>
    <cellStyle name="60% - Accent6 2 5" xfId="7689"/>
    <cellStyle name="60% - Accent6 2 6" xfId="7216"/>
    <cellStyle name="60% - Accent6 2 7" xfId="7473"/>
    <cellStyle name="60% - Accent6 2 8" xfId="7139"/>
    <cellStyle name="60% - Accent6 2 9" xfId="7061"/>
    <cellStyle name="60% - Accent6 20" xfId="30450"/>
    <cellStyle name="60% - Accent6 20 2" xfId="30451"/>
    <cellStyle name="60% - Accent6 200" xfId="30452"/>
    <cellStyle name="60% - Accent6 201" xfId="30453"/>
    <cellStyle name="60% - Accent6 202" xfId="30454"/>
    <cellStyle name="60% - Accent6 203" xfId="30455"/>
    <cellStyle name="60% - Accent6 204" xfId="30456"/>
    <cellStyle name="60% - Accent6 205" xfId="30457"/>
    <cellStyle name="60% - Accent6 206" xfId="30458"/>
    <cellStyle name="60% - Accent6 207" xfId="30459"/>
    <cellStyle name="60% - Accent6 208" xfId="30460"/>
    <cellStyle name="60% - Accent6 209" xfId="30461"/>
    <cellStyle name="60% - Accent6 21" xfId="30462"/>
    <cellStyle name="60% - Accent6 21 2" xfId="30463"/>
    <cellStyle name="60% - Accent6 210" xfId="30464"/>
    <cellStyle name="60% - Accent6 211" xfId="30465"/>
    <cellStyle name="60% - Accent6 212" xfId="30466"/>
    <cellStyle name="60% - Accent6 213" xfId="30467"/>
    <cellStyle name="60% - Accent6 214" xfId="30468"/>
    <cellStyle name="60% - Accent6 215" xfId="30469"/>
    <cellStyle name="60% - Accent6 216" xfId="30470"/>
    <cellStyle name="60% - Accent6 217" xfId="30471"/>
    <cellStyle name="60% - Accent6 218" xfId="30472"/>
    <cellStyle name="60% - Accent6 219" xfId="30473"/>
    <cellStyle name="60% - Accent6 22" xfId="30474"/>
    <cellStyle name="60% - Accent6 22 2" xfId="30475"/>
    <cellStyle name="60% - Accent6 220" xfId="30476"/>
    <cellStyle name="60% - Accent6 221" xfId="30477"/>
    <cellStyle name="60% - Accent6 222" xfId="30478"/>
    <cellStyle name="60% - Accent6 223" xfId="30479"/>
    <cellStyle name="60% - Accent6 224" xfId="30480"/>
    <cellStyle name="60% - Accent6 225" xfId="30481"/>
    <cellStyle name="60% - Accent6 226" xfId="30482"/>
    <cellStyle name="60% - Accent6 227" xfId="30483"/>
    <cellStyle name="60% - Accent6 228" xfId="30484"/>
    <cellStyle name="60% - Accent6 229" xfId="30485"/>
    <cellStyle name="60% - Accent6 23" xfId="30486"/>
    <cellStyle name="60% - Accent6 23 2" xfId="30487"/>
    <cellStyle name="60% - Accent6 230" xfId="30488"/>
    <cellStyle name="60% - Accent6 231" xfId="30489"/>
    <cellStyle name="60% - Accent6 232" xfId="30490"/>
    <cellStyle name="60% - Accent6 233" xfId="30491"/>
    <cellStyle name="60% - Accent6 234" xfId="30492"/>
    <cellStyle name="60% - Accent6 235" xfId="30493"/>
    <cellStyle name="60% - Accent6 236" xfId="30494"/>
    <cellStyle name="60% - Accent6 237" xfId="30495"/>
    <cellStyle name="60% - Accent6 238" xfId="30496"/>
    <cellStyle name="60% - Accent6 239" xfId="30497"/>
    <cellStyle name="60% - Accent6 24" xfId="30498"/>
    <cellStyle name="60% - Accent6 24 2" xfId="30499"/>
    <cellStyle name="60% - Accent6 240" xfId="30500"/>
    <cellStyle name="60% - Accent6 241" xfId="30501"/>
    <cellStyle name="60% - Accent6 242" xfId="30502"/>
    <cellStyle name="60% - Accent6 243" xfId="30503"/>
    <cellStyle name="60% - Accent6 244" xfId="30504"/>
    <cellStyle name="60% - Accent6 245" xfId="30505"/>
    <cellStyle name="60% - Accent6 246" xfId="30506"/>
    <cellStyle name="60% - Accent6 247" xfId="30507"/>
    <cellStyle name="60% - Accent6 248" xfId="30508"/>
    <cellStyle name="60% - Accent6 249" xfId="30509"/>
    <cellStyle name="60% - Accent6 25" xfId="30510"/>
    <cellStyle name="60% - Accent6 25 2" xfId="30511"/>
    <cellStyle name="60% - Accent6 250" xfId="30512"/>
    <cellStyle name="60% - Accent6 251" xfId="30513"/>
    <cellStyle name="60% - Accent6 252" xfId="30514"/>
    <cellStyle name="60% - Accent6 253" xfId="30515"/>
    <cellStyle name="60% - Accent6 254" xfId="30516"/>
    <cellStyle name="60% - Accent6 255" xfId="30517"/>
    <cellStyle name="60% - Accent6 256" xfId="30518"/>
    <cellStyle name="60% - Accent6 257" xfId="30519"/>
    <cellStyle name="60% - Accent6 26" xfId="30520"/>
    <cellStyle name="60% - Accent6 26 2" xfId="30521"/>
    <cellStyle name="60% - Accent6 27" xfId="30522"/>
    <cellStyle name="60% - Accent6 27 2" xfId="30523"/>
    <cellStyle name="60% - Accent6 28" xfId="30524"/>
    <cellStyle name="60% - Accent6 28 2" xfId="30525"/>
    <cellStyle name="60% - Accent6 29" xfId="30526"/>
    <cellStyle name="60% - Accent6 29 2" xfId="30527"/>
    <cellStyle name="60% - Accent6 3" xfId="767"/>
    <cellStyle name="60% - Accent6 3 2" xfId="992"/>
    <cellStyle name="60% - Accent6 3 2 2" xfId="30529"/>
    <cellStyle name="60% - Accent6 3 3" xfId="14968"/>
    <cellStyle name="60% - Accent6 3 4" xfId="30528"/>
    <cellStyle name="60% - Accent6 30" xfId="30530"/>
    <cellStyle name="60% - Accent6 30 2" xfId="30531"/>
    <cellStyle name="60% - Accent6 31" xfId="30532"/>
    <cellStyle name="60% - Accent6 31 2" xfId="30533"/>
    <cellStyle name="60% - Accent6 32" xfId="30534"/>
    <cellStyle name="60% - Accent6 32 2" xfId="30535"/>
    <cellStyle name="60% - Accent6 33" xfId="30536"/>
    <cellStyle name="60% - Accent6 33 2" xfId="30537"/>
    <cellStyle name="60% - Accent6 34" xfId="30538"/>
    <cellStyle name="60% - Accent6 34 2" xfId="30539"/>
    <cellStyle name="60% - Accent6 35" xfId="30540"/>
    <cellStyle name="60% - Accent6 35 2" xfId="30541"/>
    <cellStyle name="60% - Accent6 36" xfId="30542"/>
    <cellStyle name="60% - Accent6 36 2" xfId="30543"/>
    <cellStyle name="60% - Accent6 37" xfId="30544"/>
    <cellStyle name="60% - Accent6 37 2" xfId="30545"/>
    <cellStyle name="60% - Accent6 38" xfId="30546"/>
    <cellStyle name="60% - Accent6 38 2" xfId="30547"/>
    <cellStyle name="60% - Accent6 39" xfId="30548"/>
    <cellStyle name="60% - Accent6 39 2" xfId="30549"/>
    <cellStyle name="60% - Accent6 4" xfId="726"/>
    <cellStyle name="60% - Accent6 4 2" xfId="1320"/>
    <cellStyle name="60% - Accent6 4 2 2" xfId="30550"/>
    <cellStyle name="60% - Accent6 4 3" xfId="11819"/>
    <cellStyle name="60% - Accent6 40" xfId="30551"/>
    <cellStyle name="60% - Accent6 40 2" xfId="30552"/>
    <cellStyle name="60% - Accent6 41" xfId="30553"/>
    <cellStyle name="60% - Accent6 41 2" xfId="30554"/>
    <cellStyle name="60% - Accent6 42" xfId="30555"/>
    <cellStyle name="60% - Accent6 42 2" xfId="30556"/>
    <cellStyle name="60% - Accent6 43" xfId="30557"/>
    <cellStyle name="60% - Accent6 43 2" xfId="30558"/>
    <cellStyle name="60% - Accent6 44" xfId="30559"/>
    <cellStyle name="60% - Accent6 44 2" xfId="30560"/>
    <cellStyle name="60% - Accent6 45" xfId="30561"/>
    <cellStyle name="60% - Accent6 45 2" xfId="30562"/>
    <cellStyle name="60% - Accent6 46" xfId="30563"/>
    <cellStyle name="60% - Accent6 46 2" xfId="30564"/>
    <cellStyle name="60% - Accent6 47" xfId="30565"/>
    <cellStyle name="60% - Accent6 47 2" xfId="30566"/>
    <cellStyle name="60% - Accent6 48" xfId="30567"/>
    <cellStyle name="60% - Accent6 48 2" xfId="30568"/>
    <cellStyle name="60% - Accent6 49" xfId="30569"/>
    <cellStyle name="60% - Accent6 49 2" xfId="30570"/>
    <cellStyle name="60% - Accent6 5" xfId="6829"/>
    <cellStyle name="60% - Accent6 5 2" xfId="30572"/>
    <cellStyle name="60% - Accent6 5 3" xfId="30571"/>
    <cellStyle name="60% - Accent6 50" xfId="30573"/>
    <cellStyle name="60% - Accent6 50 2" xfId="30574"/>
    <cellStyle name="60% - Accent6 51" xfId="30575"/>
    <cellStyle name="60% - Accent6 51 2" xfId="30576"/>
    <cellStyle name="60% - Accent6 52" xfId="30577"/>
    <cellStyle name="60% - Accent6 52 2" xfId="30578"/>
    <cellStyle name="60% - Accent6 53" xfId="30579"/>
    <cellStyle name="60% - Accent6 53 2" xfId="30580"/>
    <cellStyle name="60% - Accent6 54" xfId="30581"/>
    <cellStyle name="60% - Accent6 54 2" xfId="30582"/>
    <cellStyle name="60% - Accent6 55" xfId="30583"/>
    <cellStyle name="60% - Accent6 55 2" xfId="30584"/>
    <cellStyle name="60% - Accent6 56" xfId="30585"/>
    <cellStyle name="60% - Accent6 56 2" xfId="30586"/>
    <cellStyle name="60% - Accent6 57" xfId="30587"/>
    <cellStyle name="60% - Accent6 57 2" xfId="30588"/>
    <cellStyle name="60% - Accent6 58" xfId="30589"/>
    <cellStyle name="60% - Accent6 58 2" xfId="30590"/>
    <cellStyle name="60% - Accent6 59" xfId="30591"/>
    <cellStyle name="60% - Accent6 59 2" xfId="30592"/>
    <cellStyle name="60% - Accent6 6" xfId="7641"/>
    <cellStyle name="60% - Accent6 6 2" xfId="30594"/>
    <cellStyle name="60% - Accent6 6 3" xfId="30593"/>
    <cellStyle name="60% - Accent6 60" xfId="30595"/>
    <cellStyle name="60% - Accent6 60 2" xfId="30596"/>
    <cellStyle name="60% - Accent6 61" xfId="30597"/>
    <cellStyle name="60% - Accent6 61 2" xfId="30598"/>
    <cellStyle name="60% - Accent6 62" xfId="30599"/>
    <cellStyle name="60% - Accent6 62 2" xfId="30600"/>
    <cellStyle name="60% - Accent6 63" xfId="30601"/>
    <cellStyle name="60% - Accent6 63 2" xfId="30602"/>
    <cellStyle name="60% - Accent6 64" xfId="30603"/>
    <cellStyle name="60% - Accent6 64 2" xfId="30604"/>
    <cellStyle name="60% - Accent6 65" xfId="30605"/>
    <cellStyle name="60% - Accent6 65 2" xfId="30606"/>
    <cellStyle name="60% - Accent6 66" xfId="30607"/>
    <cellStyle name="60% - Accent6 66 2" xfId="30608"/>
    <cellStyle name="60% - Accent6 67" xfId="30609"/>
    <cellStyle name="60% - Accent6 67 2" xfId="30610"/>
    <cellStyle name="60% - Accent6 68" xfId="30611"/>
    <cellStyle name="60% - Accent6 68 2" xfId="30612"/>
    <cellStyle name="60% - Accent6 69" xfId="30613"/>
    <cellStyle name="60% - Accent6 69 2" xfId="30614"/>
    <cellStyle name="60% - Accent6 7" xfId="7348"/>
    <cellStyle name="60% - Accent6 7 2" xfId="30616"/>
    <cellStyle name="60% - Accent6 7 3" xfId="30615"/>
    <cellStyle name="60% - Accent6 70" xfId="30617"/>
    <cellStyle name="60% - Accent6 70 2" xfId="30618"/>
    <cellStyle name="60% - Accent6 71" xfId="30619"/>
    <cellStyle name="60% - Accent6 71 2" xfId="30620"/>
    <cellStyle name="60% - Accent6 72" xfId="30621"/>
    <cellStyle name="60% - Accent6 72 2" xfId="30622"/>
    <cellStyle name="60% - Accent6 73" xfId="30623"/>
    <cellStyle name="60% - Accent6 73 2" xfId="30624"/>
    <cellStyle name="60% - Accent6 74" xfId="30625"/>
    <cellStyle name="60% - Accent6 74 2" xfId="30626"/>
    <cellStyle name="60% - Accent6 75" xfId="30627"/>
    <cellStyle name="60% - Accent6 75 2" xfId="30628"/>
    <cellStyle name="60% - Accent6 76" xfId="30629"/>
    <cellStyle name="60% - Accent6 76 2" xfId="30630"/>
    <cellStyle name="60% - Accent6 77" xfId="30631"/>
    <cellStyle name="60% - Accent6 77 2" xfId="30632"/>
    <cellStyle name="60% - Accent6 78" xfId="30633"/>
    <cellStyle name="60% - Accent6 78 2" xfId="30634"/>
    <cellStyle name="60% - Accent6 79" xfId="30635"/>
    <cellStyle name="60% - Accent6 79 2" xfId="30636"/>
    <cellStyle name="60% - Accent6 8" xfId="7229"/>
    <cellStyle name="60% - Accent6 8 2" xfId="30638"/>
    <cellStyle name="60% - Accent6 8 3" xfId="30637"/>
    <cellStyle name="60% - Accent6 80" xfId="30639"/>
    <cellStyle name="60% - Accent6 80 2" xfId="30640"/>
    <cellStyle name="60% - Accent6 81" xfId="30641"/>
    <cellStyle name="60% - Accent6 81 2" xfId="30642"/>
    <cellStyle name="60% - Accent6 82" xfId="30643"/>
    <cellStyle name="60% - Accent6 82 2" xfId="30644"/>
    <cellStyle name="60% - Accent6 83" xfId="30645"/>
    <cellStyle name="60% - Accent6 83 2" xfId="30646"/>
    <cellStyle name="60% - Accent6 84" xfId="30647"/>
    <cellStyle name="60% - Accent6 84 2" xfId="30648"/>
    <cellStyle name="60% - Accent6 85" xfId="30649"/>
    <cellStyle name="60% - Accent6 85 2" xfId="30650"/>
    <cellStyle name="60% - Accent6 86" xfId="30651"/>
    <cellStyle name="60% - Accent6 86 2" xfId="30652"/>
    <cellStyle name="60% - Accent6 87" xfId="30653"/>
    <cellStyle name="60% - Accent6 87 2" xfId="30654"/>
    <cellStyle name="60% - Accent6 88" xfId="30655"/>
    <cellStyle name="60% - Accent6 88 2" xfId="30656"/>
    <cellStyle name="60% - Accent6 89" xfId="30657"/>
    <cellStyle name="60% - Accent6 89 2" xfId="30658"/>
    <cellStyle name="60% - Accent6 9" xfId="7258"/>
    <cellStyle name="60% - Accent6 9 2" xfId="30660"/>
    <cellStyle name="60% - Accent6 9 3" xfId="30659"/>
    <cellStyle name="60% - Accent6 90" xfId="30661"/>
    <cellStyle name="60% - Accent6 90 2" xfId="30662"/>
    <cellStyle name="60% - Accent6 91" xfId="30663"/>
    <cellStyle name="60% - Accent6 91 2" xfId="30664"/>
    <cellStyle name="60% - Accent6 92" xfId="30665"/>
    <cellStyle name="60% - Accent6 92 2" xfId="30666"/>
    <cellStyle name="60% - Accent6 93" xfId="30667"/>
    <cellStyle name="60% - Accent6 93 2" xfId="30668"/>
    <cellStyle name="60% - Accent6 94" xfId="30669"/>
    <cellStyle name="60% - Accent6 94 2" xfId="30670"/>
    <cellStyle name="60% - Accent6 95" xfId="30671"/>
    <cellStyle name="60% - Accent6 95 2" xfId="30672"/>
    <cellStyle name="60% - Accent6 96" xfId="30673"/>
    <cellStyle name="60% - Accent6 96 2" xfId="30674"/>
    <cellStyle name="60% - Accent6 97" xfId="30675"/>
    <cellStyle name="60% - Accent6 97 2" xfId="30676"/>
    <cellStyle name="60% - Accent6 98" xfId="30677"/>
    <cellStyle name="60% - Accent6 98 2" xfId="30678"/>
    <cellStyle name="60% - Accent6 99" xfId="30679"/>
    <cellStyle name="60% - Accent6 99 2" xfId="30680"/>
    <cellStyle name="Accent1 10" xfId="7786"/>
    <cellStyle name="Accent1 10 2" xfId="30682"/>
    <cellStyle name="Accent1 10 3" xfId="30681"/>
    <cellStyle name="Accent1 100" xfId="30683"/>
    <cellStyle name="Accent1 100 2" xfId="30684"/>
    <cellStyle name="Accent1 101" xfId="30685"/>
    <cellStyle name="Accent1 101 2" xfId="30686"/>
    <cellStyle name="Accent1 102" xfId="30687"/>
    <cellStyle name="Accent1 102 2" xfId="30688"/>
    <cellStyle name="Accent1 103" xfId="30689"/>
    <cellStyle name="Accent1 103 2" xfId="30690"/>
    <cellStyle name="Accent1 104" xfId="30691"/>
    <cellStyle name="Accent1 104 2" xfId="30692"/>
    <cellStyle name="Accent1 105" xfId="30693"/>
    <cellStyle name="Accent1 105 2" xfId="30694"/>
    <cellStyle name="Accent1 106" xfId="30695"/>
    <cellStyle name="Accent1 106 2" xfId="30696"/>
    <cellStyle name="Accent1 107" xfId="30697"/>
    <cellStyle name="Accent1 107 2" xfId="30698"/>
    <cellStyle name="Accent1 108" xfId="30699"/>
    <cellStyle name="Accent1 108 2" xfId="30700"/>
    <cellStyle name="Accent1 109" xfId="30701"/>
    <cellStyle name="Accent1 109 2" xfId="30702"/>
    <cellStyle name="Accent1 11" xfId="7096"/>
    <cellStyle name="Accent1 11 2" xfId="30704"/>
    <cellStyle name="Accent1 11 3" xfId="30703"/>
    <cellStyle name="Accent1 110" xfId="30705"/>
    <cellStyle name="Accent1 110 2" xfId="30706"/>
    <cellStyle name="Accent1 111" xfId="30707"/>
    <cellStyle name="Accent1 111 2" xfId="30708"/>
    <cellStyle name="Accent1 112" xfId="30709"/>
    <cellStyle name="Accent1 112 2" xfId="30710"/>
    <cellStyle name="Accent1 113" xfId="30711"/>
    <cellStyle name="Accent1 113 2" xfId="30712"/>
    <cellStyle name="Accent1 114" xfId="30713"/>
    <cellStyle name="Accent1 114 2" xfId="30714"/>
    <cellStyle name="Accent1 115" xfId="30715"/>
    <cellStyle name="Accent1 115 2" xfId="30716"/>
    <cellStyle name="Accent1 116" xfId="30717"/>
    <cellStyle name="Accent1 116 2" xfId="30718"/>
    <cellStyle name="Accent1 117" xfId="30719"/>
    <cellStyle name="Accent1 117 2" xfId="30720"/>
    <cellStyle name="Accent1 118" xfId="30721"/>
    <cellStyle name="Accent1 118 2" xfId="30722"/>
    <cellStyle name="Accent1 119" xfId="30723"/>
    <cellStyle name="Accent1 119 2" xfId="30724"/>
    <cellStyle name="Accent1 12" xfId="7811"/>
    <cellStyle name="Accent1 12 2" xfId="30726"/>
    <cellStyle name="Accent1 12 3" xfId="30725"/>
    <cellStyle name="Accent1 120" xfId="30727"/>
    <cellStyle name="Accent1 120 2" xfId="30728"/>
    <cellStyle name="Accent1 121" xfId="30729"/>
    <cellStyle name="Accent1 121 2" xfId="30730"/>
    <cellStyle name="Accent1 122" xfId="30731"/>
    <cellStyle name="Accent1 122 2" xfId="30732"/>
    <cellStyle name="Accent1 123" xfId="30733"/>
    <cellStyle name="Accent1 123 2" xfId="30734"/>
    <cellStyle name="Accent1 124" xfId="30735"/>
    <cellStyle name="Accent1 124 2" xfId="30736"/>
    <cellStyle name="Accent1 125" xfId="30737"/>
    <cellStyle name="Accent1 125 2" xfId="30738"/>
    <cellStyle name="Accent1 126" xfId="30739"/>
    <cellStyle name="Accent1 126 2" xfId="30740"/>
    <cellStyle name="Accent1 127" xfId="30741"/>
    <cellStyle name="Accent1 127 2" xfId="30742"/>
    <cellStyle name="Accent1 128" xfId="30743"/>
    <cellStyle name="Accent1 128 2" xfId="30744"/>
    <cellStyle name="Accent1 129" xfId="30745"/>
    <cellStyle name="Accent1 129 2" xfId="30746"/>
    <cellStyle name="Accent1 13" xfId="7002"/>
    <cellStyle name="Accent1 13 2" xfId="30748"/>
    <cellStyle name="Accent1 13 3" xfId="30747"/>
    <cellStyle name="Accent1 130" xfId="30749"/>
    <cellStyle name="Accent1 130 2" xfId="30750"/>
    <cellStyle name="Accent1 131" xfId="30751"/>
    <cellStyle name="Accent1 131 2" xfId="30752"/>
    <cellStyle name="Accent1 132" xfId="30753"/>
    <cellStyle name="Accent1 132 2" xfId="30754"/>
    <cellStyle name="Accent1 133" xfId="30755"/>
    <cellStyle name="Accent1 133 2" xfId="30756"/>
    <cellStyle name="Accent1 134" xfId="30757"/>
    <cellStyle name="Accent1 134 2" xfId="30758"/>
    <cellStyle name="Accent1 135" xfId="30759"/>
    <cellStyle name="Accent1 135 2" xfId="30760"/>
    <cellStyle name="Accent1 136" xfId="30761"/>
    <cellStyle name="Accent1 136 2" xfId="30762"/>
    <cellStyle name="Accent1 137" xfId="30763"/>
    <cellStyle name="Accent1 137 2" xfId="30764"/>
    <cellStyle name="Accent1 138" xfId="30765"/>
    <cellStyle name="Accent1 138 2" xfId="30766"/>
    <cellStyle name="Accent1 139" xfId="30767"/>
    <cellStyle name="Accent1 139 2" xfId="30768"/>
    <cellStyle name="Accent1 14" xfId="30769"/>
    <cellStyle name="Accent1 14 2" xfId="30770"/>
    <cellStyle name="Accent1 140" xfId="30771"/>
    <cellStyle name="Accent1 140 2" xfId="30772"/>
    <cellStyle name="Accent1 141" xfId="30773"/>
    <cellStyle name="Accent1 141 2" xfId="30774"/>
    <cellStyle name="Accent1 142" xfId="30775"/>
    <cellStyle name="Accent1 142 2" xfId="30776"/>
    <cellStyle name="Accent1 143" xfId="30777"/>
    <cellStyle name="Accent1 143 2" xfId="30778"/>
    <cellStyle name="Accent1 144" xfId="30779"/>
    <cellStyle name="Accent1 144 2" xfId="30780"/>
    <cellStyle name="Accent1 145" xfId="30781"/>
    <cellStyle name="Accent1 145 2" xfId="30782"/>
    <cellStyle name="Accent1 146" xfId="30783"/>
    <cellStyle name="Accent1 146 2" xfId="30784"/>
    <cellStyle name="Accent1 147" xfId="30785"/>
    <cellStyle name="Accent1 147 2" xfId="30786"/>
    <cellStyle name="Accent1 148" xfId="30787"/>
    <cellStyle name="Accent1 148 2" xfId="30788"/>
    <cellStyle name="Accent1 149" xfId="30789"/>
    <cellStyle name="Accent1 149 2" xfId="30790"/>
    <cellStyle name="Accent1 15" xfId="30791"/>
    <cellStyle name="Accent1 15 2" xfId="30792"/>
    <cellStyle name="Accent1 150" xfId="30793"/>
    <cellStyle name="Accent1 150 2" xfId="30794"/>
    <cellStyle name="Accent1 151" xfId="30795"/>
    <cellStyle name="Accent1 151 2" xfId="30796"/>
    <cellStyle name="Accent1 152" xfId="30797"/>
    <cellStyle name="Accent1 152 2" xfId="30798"/>
    <cellStyle name="Accent1 153" xfId="30799"/>
    <cellStyle name="Accent1 153 2" xfId="30800"/>
    <cellStyle name="Accent1 154" xfId="30801"/>
    <cellStyle name="Accent1 154 2" xfId="30802"/>
    <cellStyle name="Accent1 155" xfId="30803"/>
    <cellStyle name="Accent1 155 2" xfId="30804"/>
    <cellStyle name="Accent1 156" xfId="30805"/>
    <cellStyle name="Accent1 156 2" xfId="30806"/>
    <cellStyle name="Accent1 157" xfId="30807"/>
    <cellStyle name="Accent1 157 2" xfId="30808"/>
    <cellStyle name="Accent1 158" xfId="30809"/>
    <cellStyle name="Accent1 158 2" xfId="30810"/>
    <cellStyle name="Accent1 159" xfId="30811"/>
    <cellStyle name="Accent1 159 2" xfId="30812"/>
    <cellStyle name="Accent1 16" xfId="30813"/>
    <cellStyle name="Accent1 16 2" xfId="30814"/>
    <cellStyle name="Accent1 160" xfId="30815"/>
    <cellStyle name="Accent1 160 2" xfId="30816"/>
    <cellStyle name="Accent1 161" xfId="30817"/>
    <cellStyle name="Accent1 161 2" xfId="30818"/>
    <cellStyle name="Accent1 162" xfId="30819"/>
    <cellStyle name="Accent1 162 2" xfId="30820"/>
    <cellStyle name="Accent1 163" xfId="30821"/>
    <cellStyle name="Accent1 163 2" xfId="30822"/>
    <cellStyle name="Accent1 164" xfId="30823"/>
    <cellStyle name="Accent1 164 2" xfId="30824"/>
    <cellStyle name="Accent1 165" xfId="30825"/>
    <cellStyle name="Accent1 165 2" xfId="30826"/>
    <cellStyle name="Accent1 166" xfId="30827"/>
    <cellStyle name="Accent1 166 2" xfId="30828"/>
    <cellStyle name="Accent1 167" xfId="30829"/>
    <cellStyle name="Accent1 167 2" xfId="30830"/>
    <cellStyle name="Accent1 168" xfId="30831"/>
    <cellStyle name="Accent1 168 2" xfId="30832"/>
    <cellStyle name="Accent1 169" xfId="30833"/>
    <cellStyle name="Accent1 169 2" xfId="30834"/>
    <cellStyle name="Accent1 17" xfId="30835"/>
    <cellStyle name="Accent1 17 2" xfId="30836"/>
    <cellStyle name="Accent1 170" xfId="30837"/>
    <cellStyle name="Accent1 170 2" xfId="30838"/>
    <cellStyle name="Accent1 171" xfId="30839"/>
    <cellStyle name="Accent1 171 2" xfId="30840"/>
    <cellStyle name="Accent1 172" xfId="30841"/>
    <cellStyle name="Accent1 172 2" xfId="30842"/>
    <cellStyle name="Accent1 173" xfId="30843"/>
    <cellStyle name="Accent1 173 2" xfId="30844"/>
    <cellStyle name="Accent1 174" xfId="30845"/>
    <cellStyle name="Accent1 174 2" xfId="30846"/>
    <cellStyle name="Accent1 175" xfId="30847"/>
    <cellStyle name="Accent1 175 2" xfId="30848"/>
    <cellStyle name="Accent1 176" xfId="30849"/>
    <cellStyle name="Accent1 176 2" xfId="30850"/>
    <cellStyle name="Accent1 177" xfId="30851"/>
    <cellStyle name="Accent1 177 2" xfId="30852"/>
    <cellStyle name="Accent1 178" xfId="30853"/>
    <cellStyle name="Accent1 178 2" xfId="30854"/>
    <cellStyle name="Accent1 179" xfId="30855"/>
    <cellStyle name="Accent1 179 2" xfId="30856"/>
    <cellStyle name="Accent1 18" xfId="30857"/>
    <cellStyle name="Accent1 18 2" xfId="30858"/>
    <cellStyle name="Accent1 180" xfId="30859"/>
    <cellStyle name="Accent1 180 2" xfId="30860"/>
    <cellStyle name="Accent1 181" xfId="30861"/>
    <cellStyle name="Accent1 181 2" xfId="30862"/>
    <cellStyle name="Accent1 182" xfId="30863"/>
    <cellStyle name="Accent1 182 2" xfId="30864"/>
    <cellStyle name="Accent1 183" xfId="30865"/>
    <cellStyle name="Accent1 183 2" xfId="30866"/>
    <cellStyle name="Accent1 184" xfId="30867"/>
    <cellStyle name="Accent1 184 2" xfId="30868"/>
    <cellStyle name="Accent1 185" xfId="30869"/>
    <cellStyle name="Accent1 185 2" xfId="30870"/>
    <cellStyle name="Accent1 186" xfId="30871"/>
    <cellStyle name="Accent1 186 2" xfId="30872"/>
    <cellStyle name="Accent1 187" xfId="30873"/>
    <cellStyle name="Accent1 187 2" xfId="30874"/>
    <cellStyle name="Accent1 188" xfId="30875"/>
    <cellStyle name="Accent1 188 2" xfId="30876"/>
    <cellStyle name="Accent1 189" xfId="30877"/>
    <cellStyle name="Accent1 189 2" xfId="30878"/>
    <cellStyle name="Accent1 19" xfId="30879"/>
    <cellStyle name="Accent1 19 2" xfId="30880"/>
    <cellStyle name="Accent1 190" xfId="30881"/>
    <cellStyle name="Accent1 190 2" xfId="30882"/>
    <cellStyle name="Accent1 191" xfId="30883"/>
    <cellStyle name="Accent1 191 2" xfId="30884"/>
    <cellStyle name="Accent1 192" xfId="30885"/>
    <cellStyle name="Accent1 192 2" xfId="30886"/>
    <cellStyle name="Accent1 193" xfId="30887"/>
    <cellStyle name="Accent1 194" xfId="30888"/>
    <cellStyle name="Accent1 195" xfId="30889"/>
    <cellStyle name="Accent1 196" xfId="30890"/>
    <cellStyle name="Accent1 197" xfId="30891"/>
    <cellStyle name="Accent1 198" xfId="30892"/>
    <cellStyle name="Accent1 199" xfId="30893"/>
    <cellStyle name="Accent1 2" xfId="183"/>
    <cellStyle name="Accent1 2 10" xfId="7184"/>
    <cellStyle name="Accent1 2 11" xfId="6845"/>
    <cellStyle name="Accent1 2 12" xfId="6907"/>
    <cellStyle name="Accent1 2 13" xfId="9961"/>
    <cellStyle name="Accent1 2 2" xfId="768"/>
    <cellStyle name="Accent1 2 2 2" xfId="1159"/>
    <cellStyle name="Accent1 2 2 3" xfId="11848"/>
    <cellStyle name="Accent1 2 3" xfId="950"/>
    <cellStyle name="Accent1 2 4" xfId="6822"/>
    <cellStyle name="Accent1 2 5" xfId="7611"/>
    <cellStyle name="Accent1 2 6" xfId="7013"/>
    <cellStyle name="Accent1 2 7" xfId="7328"/>
    <cellStyle name="Accent1 2 8" xfId="6947"/>
    <cellStyle name="Accent1 2 9" xfId="7092"/>
    <cellStyle name="Accent1 20" xfId="30894"/>
    <cellStyle name="Accent1 20 2" xfId="30895"/>
    <cellStyle name="Accent1 200" xfId="30896"/>
    <cellStyle name="Accent1 201" xfId="30897"/>
    <cellStyle name="Accent1 202" xfId="30898"/>
    <cellStyle name="Accent1 203" xfId="30899"/>
    <cellStyle name="Accent1 204" xfId="30900"/>
    <cellStyle name="Accent1 205" xfId="30901"/>
    <cellStyle name="Accent1 206" xfId="30902"/>
    <cellStyle name="Accent1 207" xfId="30903"/>
    <cellStyle name="Accent1 208" xfId="30904"/>
    <cellStyle name="Accent1 209" xfId="30905"/>
    <cellStyle name="Accent1 21" xfId="30906"/>
    <cellStyle name="Accent1 21 2" xfId="30907"/>
    <cellStyle name="Accent1 210" xfId="30908"/>
    <cellStyle name="Accent1 211" xfId="30909"/>
    <cellStyle name="Accent1 212" xfId="30910"/>
    <cellStyle name="Accent1 213" xfId="30911"/>
    <cellStyle name="Accent1 214" xfId="30912"/>
    <cellStyle name="Accent1 215" xfId="30913"/>
    <cellStyle name="Accent1 216" xfId="30914"/>
    <cellStyle name="Accent1 217" xfId="30915"/>
    <cellStyle name="Accent1 218" xfId="30916"/>
    <cellStyle name="Accent1 219" xfId="30917"/>
    <cellStyle name="Accent1 22" xfId="30918"/>
    <cellStyle name="Accent1 22 2" xfId="30919"/>
    <cellStyle name="Accent1 220" xfId="30920"/>
    <cellStyle name="Accent1 221" xfId="30921"/>
    <cellStyle name="Accent1 222" xfId="30922"/>
    <cellStyle name="Accent1 223" xfId="30923"/>
    <cellStyle name="Accent1 224" xfId="30924"/>
    <cellStyle name="Accent1 225" xfId="30925"/>
    <cellStyle name="Accent1 226" xfId="30926"/>
    <cellStyle name="Accent1 227" xfId="30927"/>
    <cellStyle name="Accent1 228" xfId="30928"/>
    <cellStyle name="Accent1 229" xfId="30929"/>
    <cellStyle name="Accent1 23" xfId="30930"/>
    <cellStyle name="Accent1 23 2" xfId="30931"/>
    <cellStyle name="Accent1 230" xfId="30932"/>
    <cellStyle name="Accent1 231" xfId="30933"/>
    <cellStyle name="Accent1 232" xfId="30934"/>
    <cellStyle name="Accent1 233" xfId="30935"/>
    <cellStyle name="Accent1 234" xfId="30936"/>
    <cellStyle name="Accent1 235" xfId="30937"/>
    <cellStyle name="Accent1 236" xfId="30938"/>
    <cellStyle name="Accent1 237" xfId="30939"/>
    <cellStyle name="Accent1 238" xfId="30940"/>
    <cellStyle name="Accent1 239" xfId="30941"/>
    <cellStyle name="Accent1 24" xfId="30942"/>
    <cellStyle name="Accent1 24 2" xfId="30943"/>
    <cellStyle name="Accent1 240" xfId="30944"/>
    <cellStyle name="Accent1 241" xfId="30945"/>
    <cellStyle name="Accent1 242" xfId="30946"/>
    <cellStyle name="Accent1 243" xfId="30947"/>
    <cellStyle name="Accent1 244" xfId="30948"/>
    <cellStyle name="Accent1 245" xfId="30949"/>
    <cellStyle name="Accent1 246" xfId="30950"/>
    <cellStyle name="Accent1 247" xfId="30951"/>
    <cellStyle name="Accent1 248" xfId="30952"/>
    <cellStyle name="Accent1 249" xfId="30953"/>
    <cellStyle name="Accent1 25" xfId="30954"/>
    <cellStyle name="Accent1 25 2" xfId="30955"/>
    <cellStyle name="Accent1 250" xfId="30956"/>
    <cellStyle name="Accent1 251" xfId="30957"/>
    <cellStyle name="Accent1 252" xfId="30958"/>
    <cellStyle name="Accent1 253" xfId="30959"/>
    <cellStyle name="Accent1 254" xfId="30960"/>
    <cellStyle name="Accent1 255" xfId="30961"/>
    <cellStyle name="Accent1 256" xfId="30962"/>
    <cellStyle name="Accent1 257" xfId="30963"/>
    <cellStyle name="Accent1 26" xfId="30964"/>
    <cellStyle name="Accent1 26 2" xfId="30965"/>
    <cellStyle name="Accent1 27" xfId="30966"/>
    <cellStyle name="Accent1 27 2" xfId="30967"/>
    <cellStyle name="Accent1 28" xfId="30968"/>
    <cellStyle name="Accent1 28 2" xfId="30969"/>
    <cellStyle name="Accent1 29" xfId="30970"/>
    <cellStyle name="Accent1 29 2" xfId="30971"/>
    <cellStyle name="Accent1 3" xfId="769"/>
    <cellStyle name="Accent1 3 2" xfId="1158"/>
    <cellStyle name="Accent1 3 2 2" xfId="30973"/>
    <cellStyle name="Accent1 3 3" xfId="14969"/>
    <cellStyle name="Accent1 3 4" xfId="30972"/>
    <cellStyle name="Accent1 30" xfId="30974"/>
    <cellStyle name="Accent1 30 2" xfId="30975"/>
    <cellStyle name="Accent1 31" xfId="30976"/>
    <cellStyle name="Accent1 31 2" xfId="30977"/>
    <cellStyle name="Accent1 32" xfId="30978"/>
    <cellStyle name="Accent1 32 2" xfId="30979"/>
    <cellStyle name="Accent1 33" xfId="30980"/>
    <cellStyle name="Accent1 33 2" xfId="30981"/>
    <cellStyle name="Accent1 34" xfId="30982"/>
    <cellStyle name="Accent1 34 2" xfId="30983"/>
    <cellStyle name="Accent1 35" xfId="30984"/>
    <cellStyle name="Accent1 35 2" xfId="30985"/>
    <cellStyle name="Accent1 36" xfId="30986"/>
    <cellStyle name="Accent1 36 2" xfId="30987"/>
    <cellStyle name="Accent1 37" xfId="30988"/>
    <cellStyle name="Accent1 37 2" xfId="30989"/>
    <cellStyle name="Accent1 38" xfId="30990"/>
    <cellStyle name="Accent1 38 2" xfId="30991"/>
    <cellStyle name="Accent1 39" xfId="30992"/>
    <cellStyle name="Accent1 39 2" xfId="30993"/>
    <cellStyle name="Accent1 4" xfId="703"/>
    <cellStyle name="Accent1 4 2" xfId="902"/>
    <cellStyle name="Accent1 4 2 2" xfId="30994"/>
    <cellStyle name="Accent1 4 3" xfId="11796"/>
    <cellStyle name="Accent1 40" xfId="30995"/>
    <cellStyle name="Accent1 40 2" xfId="30996"/>
    <cellStyle name="Accent1 41" xfId="30997"/>
    <cellStyle name="Accent1 41 2" xfId="30998"/>
    <cellStyle name="Accent1 42" xfId="30999"/>
    <cellStyle name="Accent1 42 2" xfId="31000"/>
    <cellStyle name="Accent1 43" xfId="31001"/>
    <cellStyle name="Accent1 43 2" xfId="31002"/>
    <cellStyle name="Accent1 44" xfId="31003"/>
    <cellStyle name="Accent1 44 2" xfId="31004"/>
    <cellStyle name="Accent1 45" xfId="31005"/>
    <cellStyle name="Accent1 45 2" xfId="31006"/>
    <cellStyle name="Accent1 46" xfId="31007"/>
    <cellStyle name="Accent1 46 2" xfId="31008"/>
    <cellStyle name="Accent1 47" xfId="31009"/>
    <cellStyle name="Accent1 47 2" xfId="31010"/>
    <cellStyle name="Accent1 48" xfId="31011"/>
    <cellStyle name="Accent1 48 2" xfId="31012"/>
    <cellStyle name="Accent1 49" xfId="31013"/>
    <cellStyle name="Accent1 49 2" xfId="31014"/>
    <cellStyle name="Accent1 5" xfId="6825"/>
    <cellStyle name="Accent1 5 2" xfId="31016"/>
    <cellStyle name="Accent1 5 3" xfId="31015"/>
    <cellStyle name="Accent1 50" xfId="31017"/>
    <cellStyle name="Accent1 50 2" xfId="31018"/>
    <cellStyle name="Accent1 51" xfId="31019"/>
    <cellStyle name="Accent1 51 2" xfId="31020"/>
    <cellStyle name="Accent1 52" xfId="31021"/>
    <cellStyle name="Accent1 52 2" xfId="31022"/>
    <cellStyle name="Accent1 53" xfId="31023"/>
    <cellStyle name="Accent1 53 2" xfId="31024"/>
    <cellStyle name="Accent1 54" xfId="31025"/>
    <cellStyle name="Accent1 54 2" xfId="31026"/>
    <cellStyle name="Accent1 55" xfId="31027"/>
    <cellStyle name="Accent1 55 2" xfId="31028"/>
    <cellStyle name="Accent1 56" xfId="31029"/>
    <cellStyle name="Accent1 56 2" xfId="31030"/>
    <cellStyle name="Accent1 57" xfId="31031"/>
    <cellStyle name="Accent1 57 2" xfId="31032"/>
    <cellStyle name="Accent1 58" xfId="31033"/>
    <cellStyle name="Accent1 58 2" xfId="31034"/>
    <cellStyle name="Accent1 59" xfId="31035"/>
    <cellStyle name="Accent1 59 2" xfId="31036"/>
    <cellStyle name="Accent1 6" xfId="7189"/>
    <cellStyle name="Accent1 6 2" xfId="31038"/>
    <cellStyle name="Accent1 6 3" xfId="31037"/>
    <cellStyle name="Accent1 60" xfId="31039"/>
    <cellStyle name="Accent1 60 2" xfId="31040"/>
    <cellStyle name="Accent1 61" xfId="31041"/>
    <cellStyle name="Accent1 61 2" xfId="31042"/>
    <cellStyle name="Accent1 62" xfId="31043"/>
    <cellStyle name="Accent1 62 2" xfId="31044"/>
    <cellStyle name="Accent1 63" xfId="31045"/>
    <cellStyle name="Accent1 63 2" xfId="31046"/>
    <cellStyle name="Accent1 64" xfId="31047"/>
    <cellStyle name="Accent1 64 2" xfId="31048"/>
    <cellStyle name="Accent1 65" xfId="31049"/>
    <cellStyle name="Accent1 65 2" xfId="31050"/>
    <cellStyle name="Accent1 66" xfId="31051"/>
    <cellStyle name="Accent1 66 2" xfId="31052"/>
    <cellStyle name="Accent1 67" xfId="31053"/>
    <cellStyle name="Accent1 67 2" xfId="31054"/>
    <cellStyle name="Accent1 68" xfId="31055"/>
    <cellStyle name="Accent1 68 2" xfId="31056"/>
    <cellStyle name="Accent1 69" xfId="31057"/>
    <cellStyle name="Accent1 69 2" xfId="31058"/>
    <cellStyle name="Accent1 7" xfId="6660"/>
    <cellStyle name="Accent1 7 2" xfId="31060"/>
    <cellStyle name="Accent1 7 3" xfId="31059"/>
    <cellStyle name="Accent1 70" xfId="31061"/>
    <cellStyle name="Accent1 70 2" xfId="31062"/>
    <cellStyle name="Accent1 71" xfId="31063"/>
    <cellStyle name="Accent1 71 2" xfId="31064"/>
    <cellStyle name="Accent1 72" xfId="31065"/>
    <cellStyle name="Accent1 72 2" xfId="31066"/>
    <cellStyle name="Accent1 73" xfId="31067"/>
    <cellStyle name="Accent1 73 2" xfId="31068"/>
    <cellStyle name="Accent1 74" xfId="31069"/>
    <cellStyle name="Accent1 74 2" xfId="31070"/>
    <cellStyle name="Accent1 75" xfId="31071"/>
    <cellStyle name="Accent1 75 2" xfId="31072"/>
    <cellStyle name="Accent1 76" xfId="31073"/>
    <cellStyle name="Accent1 76 2" xfId="31074"/>
    <cellStyle name="Accent1 77" xfId="31075"/>
    <cellStyle name="Accent1 77 2" xfId="31076"/>
    <cellStyle name="Accent1 78" xfId="31077"/>
    <cellStyle name="Accent1 78 2" xfId="31078"/>
    <cellStyle name="Accent1 79" xfId="31079"/>
    <cellStyle name="Accent1 79 2" xfId="31080"/>
    <cellStyle name="Accent1 8" xfId="7298"/>
    <cellStyle name="Accent1 8 2" xfId="31082"/>
    <cellStyle name="Accent1 8 3" xfId="31081"/>
    <cellStyle name="Accent1 80" xfId="31083"/>
    <cellStyle name="Accent1 80 2" xfId="31084"/>
    <cellStyle name="Accent1 81" xfId="31085"/>
    <cellStyle name="Accent1 81 2" xfId="31086"/>
    <cellStyle name="Accent1 82" xfId="31087"/>
    <cellStyle name="Accent1 82 2" xfId="31088"/>
    <cellStyle name="Accent1 83" xfId="31089"/>
    <cellStyle name="Accent1 83 2" xfId="31090"/>
    <cellStyle name="Accent1 84" xfId="31091"/>
    <cellStyle name="Accent1 84 2" xfId="31092"/>
    <cellStyle name="Accent1 85" xfId="31093"/>
    <cellStyle name="Accent1 85 2" xfId="31094"/>
    <cellStyle name="Accent1 86" xfId="31095"/>
    <cellStyle name="Accent1 86 2" xfId="31096"/>
    <cellStyle name="Accent1 87" xfId="31097"/>
    <cellStyle name="Accent1 87 2" xfId="31098"/>
    <cellStyle name="Accent1 88" xfId="31099"/>
    <cellStyle name="Accent1 88 2" xfId="31100"/>
    <cellStyle name="Accent1 89" xfId="31101"/>
    <cellStyle name="Accent1 89 2" xfId="31102"/>
    <cellStyle name="Accent1 9" xfId="7761"/>
    <cellStyle name="Accent1 9 2" xfId="31104"/>
    <cellStyle name="Accent1 9 3" xfId="31103"/>
    <cellStyle name="Accent1 90" xfId="31105"/>
    <cellStyle name="Accent1 90 2" xfId="31106"/>
    <cellStyle name="Accent1 91" xfId="31107"/>
    <cellStyle name="Accent1 91 2" xfId="31108"/>
    <cellStyle name="Accent1 92" xfId="31109"/>
    <cellStyle name="Accent1 92 2" xfId="31110"/>
    <cellStyle name="Accent1 93" xfId="31111"/>
    <cellStyle name="Accent1 93 2" xfId="31112"/>
    <cellStyle name="Accent1 94" xfId="31113"/>
    <cellStyle name="Accent1 94 2" xfId="31114"/>
    <cellStyle name="Accent1 95" xfId="31115"/>
    <cellStyle name="Accent1 95 2" xfId="31116"/>
    <cellStyle name="Accent1 96" xfId="31117"/>
    <cellStyle name="Accent1 96 2" xfId="31118"/>
    <cellStyle name="Accent1 97" xfId="31119"/>
    <cellStyle name="Accent1 97 2" xfId="31120"/>
    <cellStyle name="Accent1 98" xfId="31121"/>
    <cellStyle name="Accent1 98 2" xfId="31122"/>
    <cellStyle name="Accent1 99" xfId="31123"/>
    <cellStyle name="Accent1 99 2" xfId="31124"/>
    <cellStyle name="Accent2 10" xfId="7737"/>
    <cellStyle name="Accent2 10 2" xfId="31126"/>
    <cellStyle name="Accent2 10 3" xfId="31125"/>
    <cellStyle name="Accent2 100" xfId="31127"/>
    <cellStyle name="Accent2 100 2" xfId="31128"/>
    <cellStyle name="Accent2 101" xfId="31129"/>
    <cellStyle name="Accent2 101 2" xfId="31130"/>
    <cellStyle name="Accent2 102" xfId="31131"/>
    <cellStyle name="Accent2 102 2" xfId="31132"/>
    <cellStyle name="Accent2 103" xfId="31133"/>
    <cellStyle name="Accent2 103 2" xfId="31134"/>
    <cellStyle name="Accent2 104" xfId="31135"/>
    <cellStyle name="Accent2 104 2" xfId="31136"/>
    <cellStyle name="Accent2 105" xfId="31137"/>
    <cellStyle name="Accent2 105 2" xfId="31138"/>
    <cellStyle name="Accent2 106" xfId="31139"/>
    <cellStyle name="Accent2 106 2" xfId="31140"/>
    <cellStyle name="Accent2 107" xfId="31141"/>
    <cellStyle name="Accent2 107 2" xfId="31142"/>
    <cellStyle name="Accent2 108" xfId="31143"/>
    <cellStyle name="Accent2 108 2" xfId="31144"/>
    <cellStyle name="Accent2 109" xfId="31145"/>
    <cellStyle name="Accent2 109 2" xfId="31146"/>
    <cellStyle name="Accent2 11" xfId="7434"/>
    <cellStyle name="Accent2 11 2" xfId="31148"/>
    <cellStyle name="Accent2 11 3" xfId="31147"/>
    <cellStyle name="Accent2 110" xfId="31149"/>
    <cellStyle name="Accent2 110 2" xfId="31150"/>
    <cellStyle name="Accent2 111" xfId="31151"/>
    <cellStyle name="Accent2 111 2" xfId="31152"/>
    <cellStyle name="Accent2 112" xfId="31153"/>
    <cellStyle name="Accent2 112 2" xfId="31154"/>
    <cellStyle name="Accent2 113" xfId="31155"/>
    <cellStyle name="Accent2 113 2" xfId="31156"/>
    <cellStyle name="Accent2 114" xfId="31157"/>
    <cellStyle name="Accent2 114 2" xfId="31158"/>
    <cellStyle name="Accent2 115" xfId="31159"/>
    <cellStyle name="Accent2 115 2" xfId="31160"/>
    <cellStyle name="Accent2 116" xfId="31161"/>
    <cellStyle name="Accent2 116 2" xfId="31162"/>
    <cellStyle name="Accent2 117" xfId="31163"/>
    <cellStyle name="Accent2 117 2" xfId="31164"/>
    <cellStyle name="Accent2 118" xfId="31165"/>
    <cellStyle name="Accent2 118 2" xfId="31166"/>
    <cellStyle name="Accent2 119" xfId="31167"/>
    <cellStyle name="Accent2 119 2" xfId="31168"/>
    <cellStyle name="Accent2 12" xfId="7313"/>
    <cellStyle name="Accent2 12 2" xfId="31170"/>
    <cellStyle name="Accent2 12 3" xfId="31169"/>
    <cellStyle name="Accent2 120" xfId="31171"/>
    <cellStyle name="Accent2 120 2" xfId="31172"/>
    <cellStyle name="Accent2 121" xfId="31173"/>
    <cellStyle name="Accent2 121 2" xfId="31174"/>
    <cellStyle name="Accent2 122" xfId="31175"/>
    <cellStyle name="Accent2 122 2" xfId="31176"/>
    <cellStyle name="Accent2 123" xfId="31177"/>
    <cellStyle name="Accent2 123 2" xfId="31178"/>
    <cellStyle name="Accent2 124" xfId="31179"/>
    <cellStyle name="Accent2 124 2" xfId="31180"/>
    <cellStyle name="Accent2 125" xfId="31181"/>
    <cellStyle name="Accent2 125 2" xfId="31182"/>
    <cellStyle name="Accent2 126" xfId="31183"/>
    <cellStyle name="Accent2 126 2" xfId="31184"/>
    <cellStyle name="Accent2 127" xfId="31185"/>
    <cellStyle name="Accent2 127 2" xfId="31186"/>
    <cellStyle name="Accent2 128" xfId="31187"/>
    <cellStyle name="Accent2 128 2" xfId="31188"/>
    <cellStyle name="Accent2 129" xfId="31189"/>
    <cellStyle name="Accent2 129 2" xfId="31190"/>
    <cellStyle name="Accent2 13" xfId="7006"/>
    <cellStyle name="Accent2 13 2" xfId="31192"/>
    <cellStyle name="Accent2 13 3" xfId="31191"/>
    <cellStyle name="Accent2 130" xfId="31193"/>
    <cellStyle name="Accent2 130 2" xfId="31194"/>
    <cellStyle name="Accent2 131" xfId="31195"/>
    <cellStyle name="Accent2 131 2" xfId="31196"/>
    <cellStyle name="Accent2 132" xfId="31197"/>
    <cellStyle name="Accent2 132 2" xfId="31198"/>
    <cellStyle name="Accent2 133" xfId="31199"/>
    <cellStyle name="Accent2 133 2" xfId="31200"/>
    <cellStyle name="Accent2 134" xfId="31201"/>
    <cellStyle name="Accent2 134 2" xfId="31202"/>
    <cellStyle name="Accent2 135" xfId="31203"/>
    <cellStyle name="Accent2 135 2" xfId="31204"/>
    <cellStyle name="Accent2 136" xfId="31205"/>
    <cellStyle name="Accent2 136 2" xfId="31206"/>
    <cellStyle name="Accent2 137" xfId="31207"/>
    <cellStyle name="Accent2 137 2" xfId="31208"/>
    <cellStyle name="Accent2 138" xfId="31209"/>
    <cellStyle name="Accent2 138 2" xfId="31210"/>
    <cellStyle name="Accent2 139" xfId="31211"/>
    <cellStyle name="Accent2 139 2" xfId="31212"/>
    <cellStyle name="Accent2 14" xfId="31213"/>
    <cellStyle name="Accent2 14 2" xfId="31214"/>
    <cellStyle name="Accent2 140" xfId="31215"/>
    <cellStyle name="Accent2 140 2" xfId="31216"/>
    <cellStyle name="Accent2 141" xfId="31217"/>
    <cellStyle name="Accent2 141 2" xfId="31218"/>
    <cellStyle name="Accent2 142" xfId="31219"/>
    <cellStyle name="Accent2 142 2" xfId="31220"/>
    <cellStyle name="Accent2 143" xfId="31221"/>
    <cellStyle name="Accent2 143 2" xfId="31222"/>
    <cellStyle name="Accent2 144" xfId="31223"/>
    <cellStyle name="Accent2 144 2" xfId="31224"/>
    <cellStyle name="Accent2 145" xfId="31225"/>
    <cellStyle name="Accent2 145 2" xfId="31226"/>
    <cellStyle name="Accent2 146" xfId="31227"/>
    <cellStyle name="Accent2 146 2" xfId="31228"/>
    <cellStyle name="Accent2 147" xfId="31229"/>
    <cellStyle name="Accent2 147 2" xfId="31230"/>
    <cellStyle name="Accent2 148" xfId="31231"/>
    <cellStyle name="Accent2 148 2" xfId="31232"/>
    <cellStyle name="Accent2 149" xfId="31233"/>
    <cellStyle name="Accent2 149 2" xfId="31234"/>
    <cellStyle name="Accent2 15" xfId="31235"/>
    <cellStyle name="Accent2 15 2" xfId="31236"/>
    <cellStyle name="Accent2 150" xfId="31237"/>
    <cellStyle name="Accent2 150 2" xfId="31238"/>
    <cellStyle name="Accent2 151" xfId="31239"/>
    <cellStyle name="Accent2 151 2" xfId="31240"/>
    <cellStyle name="Accent2 152" xfId="31241"/>
    <cellStyle name="Accent2 152 2" xfId="31242"/>
    <cellStyle name="Accent2 153" xfId="31243"/>
    <cellStyle name="Accent2 153 2" xfId="31244"/>
    <cellStyle name="Accent2 154" xfId="31245"/>
    <cellStyle name="Accent2 154 2" xfId="31246"/>
    <cellStyle name="Accent2 155" xfId="31247"/>
    <cellStyle name="Accent2 155 2" xfId="31248"/>
    <cellStyle name="Accent2 156" xfId="31249"/>
    <cellStyle name="Accent2 156 2" xfId="31250"/>
    <cellStyle name="Accent2 157" xfId="31251"/>
    <cellStyle name="Accent2 157 2" xfId="31252"/>
    <cellStyle name="Accent2 158" xfId="31253"/>
    <cellStyle name="Accent2 158 2" xfId="31254"/>
    <cellStyle name="Accent2 159" xfId="31255"/>
    <cellStyle name="Accent2 159 2" xfId="31256"/>
    <cellStyle name="Accent2 16" xfId="31257"/>
    <cellStyle name="Accent2 16 2" xfId="31258"/>
    <cellStyle name="Accent2 160" xfId="31259"/>
    <cellStyle name="Accent2 160 2" xfId="31260"/>
    <cellStyle name="Accent2 161" xfId="31261"/>
    <cellStyle name="Accent2 161 2" xfId="31262"/>
    <cellStyle name="Accent2 162" xfId="31263"/>
    <cellStyle name="Accent2 162 2" xfId="31264"/>
    <cellStyle name="Accent2 163" xfId="31265"/>
    <cellStyle name="Accent2 163 2" xfId="31266"/>
    <cellStyle name="Accent2 164" xfId="31267"/>
    <cellStyle name="Accent2 164 2" xfId="31268"/>
    <cellStyle name="Accent2 165" xfId="31269"/>
    <cellStyle name="Accent2 165 2" xfId="31270"/>
    <cellStyle name="Accent2 166" xfId="31271"/>
    <cellStyle name="Accent2 166 2" xfId="31272"/>
    <cellStyle name="Accent2 167" xfId="31273"/>
    <cellStyle name="Accent2 167 2" xfId="31274"/>
    <cellStyle name="Accent2 168" xfId="31275"/>
    <cellStyle name="Accent2 168 2" xfId="31276"/>
    <cellStyle name="Accent2 169" xfId="31277"/>
    <cellStyle name="Accent2 169 2" xfId="31278"/>
    <cellStyle name="Accent2 17" xfId="31279"/>
    <cellStyle name="Accent2 17 2" xfId="31280"/>
    <cellStyle name="Accent2 170" xfId="31281"/>
    <cellStyle name="Accent2 170 2" xfId="31282"/>
    <cellStyle name="Accent2 171" xfId="31283"/>
    <cellStyle name="Accent2 171 2" xfId="31284"/>
    <cellStyle name="Accent2 172" xfId="31285"/>
    <cellStyle name="Accent2 172 2" xfId="31286"/>
    <cellStyle name="Accent2 173" xfId="31287"/>
    <cellStyle name="Accent2 173 2" xfId="31288"/>
    <cellStyle name="Accent2 174" xfId="31289"/>
    <cellStyle name="Accent2 174 2" xfId="31290"/>
    <cellStyle name="Accent2 175" xfId="31291"/>
    <cellStyle name="Accent2 175 2" xfId="31292"/>
    <cellStyle name="Accent2 176" xfId="31293"/>
    <cellStyle name="Accent2 176 2" xfId="31294"/>
    <cellStyle name="Accent2 177" xfId="31295"/>
    <cellStyle name="Accent2 177 2" xfId="31296"/>
    <cellStyle name="Accent2 178" xfId="31297"/>
    <cellStyle name="Accent2 178 2" xfId="31298"/>
    <cellStyle name="Accent2 179" xfId="31299"/>
    <cellStyle name="Accent2 179 2" xfId="31300"/>
    <cellStyle name="Accent2 18" xfId="31301"/>
    <cellStyle name="Accent2 18 2" xfId="31302"/>
    <cellStyle name="Accent2 180" xfId="31303"/>
    <cellStyle name="Accent2 180 2" xfId="31304"/>
    <cellStyle name="Accent2 181" xfId="31305"/>
    <cellStyle name="Accent2 181 2" xfId="31306"/>
    <cellStyle name="Accent2 182" xfId="31307"/>
    <cellStyle name="Accent2 182 2" xfId="31308"/>
    <cellStyle name="Accent2 183" xfId="31309"/>
    <cellStyle name="Accent2 183 2" xfId="31310"/>
    <cellStyle name="Accent2 184" xfId="31311"/>
    <cellStyle name="Accent2 184 2" xfId="31312"/>
    <cellStyle name="Accent2 185" xfId="31313"/>
    <cellStyle name="Accent2 185 2" xfId="31314"/>
    <cellStyle name="Accent2 186" xfId="31315"/>
    <cellStyle name="Accent2 186 2" xfId="31316"/>
    <cellStyle name="Accent2 187" xfId="31317"/>
    <cellStyle name="Accent2 187 2" xfId="31318"/>
    <cellStyle name="Accent2 188" xfId="31319"/>
    <cellStyle name="Accent2 188 2" xfId="31320"/>
    <cellStyle name="Accent2 189" xfId="31321"/>
    <cellStyle name="Accent2 189 2" xfId="31322"/>
    <cellStyle name="Accent2 19" xfId="31323"/>
    <cellStyle name="Accent2 19 2" xfId="31324"/>
    <cellStyle name="Accent2 190" xfId="31325"/>
    <cellStyle name="Accent2 190 2" xfId="31326"/>
    <cellStyle name="Accent2 191" xfId="31327"/>
    <cellStyle name="Accent2 191 2" xfId="31328"/>
    <cellStyle name="Accent2 192" xfId="31329"/>
    <cellStyle name="Accent2 192 2" xfId="31330"/>
    <cellStyle name="Accent2 193" xfId="31331"/>
    <cellStyle name="Accent2 194" xfId="31332"/>
    <cellStyle name="Accent2 195" xfId="31333"/>
    <cellStyle name="Accent2 196" xfId="31334"/>
    <cellStyle name="Accent2 197" xfId="31335"/>
    <cellStyle name="Accent2 198" xfId="31336"/>
    <cellStyle name="Accent2 199" xfId="31337"/>
    <cellStyle name="Accent2 2" xfId="184"/>
    <cellStyle name="Accent2 2 10" xfId="7504"/>
    <cellStyle name="Accent2 2 11" xfId="7794"/>
    <cellStyle name="Accent2 2 12" xfId="7760"/>
    <cellStyle name="Accent2 2 13" xfId="9962"/>
    <cellStyle name="Accent2 2 2" xfId="770"/>
    <cellStyle name="Accent2 2 2 2" xfId="1157"/>
    <cellStyle name="Accent2 2 2 3" xfId="11852"/>
    <cellStyle name="Accent2 2 3" xfId="1330"/>
    <cellStyle name="Accent2 2 4" xfId="6817"/>
    <cellStyle name="Accent2 2 5" xfId="7150"/>
    <cellStyle name="Accent2 2 6" xfId="6981"/>
    <cellStyle name="Accent2 2 7" xfId="7564"/>
    <cellStyle name="Accent2 2 8" xfId="7779"/>
    <cellStyle name="Accent2 2 9" xfId="7130"/>
    <cellStyle name="Accent2 20" xfId="31338"/>
    <cellStyle name="Accent2 20 2" xfId="31339"/>
    <cellStyle name="Accent2 200" xfId="31340"/>
    <cellStyle name="Accent2 201" xfId="31341"/>
    <cellStyle name="Accent2 202" xfId="31342"/>
    <cellStyle name="Accent2 203" xfId="31343"/>
    <cellStyle name="Accent2 204" xfId="31344"/>
    <cellStyle name="Accent2 205" xfId="31345"/>
    <cellStyle name="Accent2 206" xfId="31346"/>
    <cellStyle name="Accent2 207" xfId="31347"/>
    <cellStyle name="Accent2 208" xfId="31348"/>
    <cellStyle name="Accent2 209" xfId="31349"/>
    <cellStyle name="Accent2 21" xfId="31350"/>
    <cellStyle name="Accent2 21 2" xfId="31351"/>
    <cellStyle name="Accent2 210" xfId="31352"/>
    <cellStyle name="Accent2 211" xfId="31353"/>
    <cellStyle name="Accent2 212" xfId="31354"/>
    <cellStyle name="Accent2 213" xfId="31355"/>
    <cellStyle name="Accent2 214" xfId="31356"/>
    <cellStyle name="Accent2 215" xfId="31357"/>
    <cellStyle name="Accent2 216" xfId="31358"/>
    <cellStyle name="Accent2 217" xfId="31359"/>
    <cellStyle name="Accent2 218" xfId="31360"/>
    <cellStyle name="Accent2 219" xfId="31361"/>
    <cellStyle name="Accent2 22" xfId="31362"/>
    <cellStyle name="Accent2 22 2" xfId="31363"/>
    <cellStyle name="Accent2 220" xfId="31364"/>
    <cellStyle name="Accent2 221" xfId="31365"/>
    <cellStyle name="Accent2 222" xfId="31366"/>
    <cellStyle name="Accent2 223" xfId="31367"/>
    <cellStyle name="Accent2 224" xfId="31368"/>
    <cellStyle name="Accent2 225" xfId="31369"/>
    <cellStyle name="Accent2 226" xfId="31370"/>
    <cellStyle name="Accent2 227" xfId="31371"/>
    <cellStyle name="Accent2 228" xfId="31372"/>
    <cellStyle name="Accent2 229" xfId="31373"/>
    <cellStyle name="Accent2 23" xfId="31374"/>
    <cellStyle name="Accent2 23 2" xfId="31375"/>
    <cellStyle name="Accent2 230" xfId="31376"/>
    <cellStyle name="Accent2 231" xfId="31377"/>
    <cellStyle name="Accent2 232" xfId="31378"/>
    <cellStyle name="Accent2 233" xfId="31379"/>
    <cellStyle name="Accent2 234" xfId="31380"/>
    <cellStyle name="Accent2 235" xfId="31381"/>
    <cellStyle name="Accent2 236" xfId="31382"/>
    <cellStyle name="Accent2 237" xfId="31383"/>
    <cellStyle name="Accent2 238" xfId="31384"/>
    <cellStyle name="Accent2 239" xfId="31385"/>
    <cellStyle name="Accent2 24" xfId="31386"/>
    <cellStyle name="Accent2 24 2" xfId="31387"/>
    <cellStyle name="Accent2 240" xfId="31388"/>
    <cellStyle name="Accent2 241" xfId="31389"/>
    <cellStyle name="Accent2 242" xfId="31390"/>
    <cellStyle name="Accent2 243" xfId="31391"/>
    <cellStyle name="Accent2 244" xfId="31392"/>
    <cellStyle name="Accent2 245" xfId="31393"/>
    <cellStyle name="Accent2 246" xfId="31394"/>
    <cellStyle name="Accent2 247" xfId="31395"/>
    <cellStyle name="Accent2 248" xfId="31396"/>
    <cellStyle name="Accent2 249" xfId="31397"/>
    <cellStyle name="Accent2 25" xfId="31398"/>
    <cellStyle name="Accent2 25 2" xfId="31399"/>
    <cellStyle name="Accent2 250" xfId="31400"/>
    <cellStyle name="Accent2 251" xfId="31401"/>
    <cellStyle name="Accent2 252" xfId="31402"/>
    <cellStyle name="Accent2 253" xfId="31403"/>
    <cellStyle name="Accent2 254" xfId="31404"/>
    <cellStyle name="Accent2 255" xfId="31405"/>
    <cellStyle name="Accent2 256" xfId="31406"/>
    <cellStyle name="Accent2 257" xfId="31407"/>
    <cellStyle name="Accent2 26" xfId="31408"/>
    <cellStyle name="Accent2 26 2" xfId="31409"/>
    <cellStyle name="Accent2 27" xfId="31410"/>
    <cellStyle name="Accent2 27 2" xfId="31411"/>
    <cellStyle name="Accent2 28" xfId="31412"/>
    <cellStyle name="Accent2 28 2" xfId="31413"/>
    <cellStyle name="Accent2 29" xfId="31414"/>
    <cellStyle name="Accent2 29 2" xfId="31415"/>
    <cellStyle name="Accent2 3" xfId="771"/>
    <cellStyle name="Accent2 3 2" xfId="1156"/>
    <cellStyle name="Accent2 3 2 2" xfId="31417"/>
    <cellStyle name="Accent2 3 3" xfId="14973"/>
    <cellStyle name="Accent2 3 4" xfId="31416"/>
    <cellStyle name="Accent2 30" xfId="31418"/>
    <cellStyle name="Accent2 30 2" xfId="31419"/>
    <cellStyle name="Accent2 31" xfId="31420"/>
    <cellStyle name="Accent2 31 2" xfId="31421"/>
    <cellStyle name="Accent2 32" xfId="31422"/>
    <cellStyle name="Accent2 32 2" xfId="31423"/>
    <cellStyle name="Accent2 33" xfId="31424"/>
    <cellStyle name="Accent2 33 2" xfId="31425"/>
    <cellStyle name="Accent2 34" xfId="31426"/>
    <cellStyle name="Accent2 34 2" xfId="31427"/>
    <cellStyle name="Accent2 35" xfId="31428"/>
    <cellStyle name="Accent2 35 2" xfId="31429"/>
    <cellStyle name="Accent2 36" xfId="31430"/>
    <cellStyle name="Accent2 36 2" xfId="31431"/>
    <cellStyle name="Accent2 37" xfId="31432"/>
    <cellStyle name="Accent2 37 2" xfId="31433"/>
    <cellStyle name="Accent2 38" xfId="31434"/>
    <cellStyle name="Accent2 38 2" xfId="31435"/>
    <cellStyle name="Accent2 39" xfId="31436"/>
    <cellStyle name="Accent2 39 2" xfId="31437"/>
    <cellStyle name="Accent2 4" xfId="707"/>
    <cellStyle name="Accent2 4 2" xfId="945"/>
    <cellStyle name="Accent2 4 2 2" xfId="31438"/>
    <cellStyle name="Accent2 4 3" xfId="11800"/>
    <cellStyle name="Accent2 40" xfId="31439"/>
    <cellStyle name="Accent2 40 2" xfId="31440"/>
    <cellStyle name="Accent2 41" xfId="31441"/>
    <cellStyle name="Accent2 41 2" xfId="31442"/>
    <cellStyle name="Accent2 42" xfId="31443"/>
    <cellStyle name="Accent2 42 2" xfId="31444"/>
    <cellStyle name="Accent2 43" xfId="31445"/>
    <cellStyle name="Accent2 43 2" xfId="31446"/>
    <cellStyle name="Accent2 44" xfId="31447"/>
    <cellStyle name="Accent2 44 2" xfId="31448"/>
    <cellStyle name="Accent2 45" xfId="31449"/>
    <cellStyle name="Accent2 45 2" xfId="31450"/>
    <cellStyle name="Accent2 46" xfId="31451"/>
    <cellStyle name="Accent2 46 2" xfId="31452"/>
    <cellStyle name="Accent2 47" xfId="31453"/>
    <cellStyle name="Accent2 47 2" xfId="31454"/>
    <cellStyle name="Accent2 48" xfId="31455"/>
    <cellStyle name="Accent2 48 2" xfId="31456"/>
    <cellStyle name="Accent2 49" xfId="31457"/>
    <cellStyle name="Accent2 49 2" xfId="31458"/>
    <cellStyle name="Accent2 5" xfId="6819"/>
    <cellStyle name="Accent2 5 2" xfId="31460"/>
    <cellStyle name="Accent2 5 3" xfId="31459"/>
    <cellStyle name="Accent2 50" xfId="31461"/>
    <cellStyle name="Accent2 50 2" xfId="31462"/>
    <cellStyle name="Accent2 51" xfId="31463"/>
    <cellStyle name="Accent2 51 2" xfId="31464"/>
    <cellStyle name="Accent2 52" xfId="31465"/>
    <cellStyle name="Accent2 52 2" xfId="31466"/>
    <cellStyle name="Accent2 53" xfId="31467"/>
    <cellStyle name="Accent2 53 2" xfId="31468"/>
    <cellStyle name="Accent2 54" xfId="31469"/>
    <cellStyle name="Accent2 54 2" xfId="31470"/>
    <cellStyle name="Accent2 55" xfId="31471"/>
    <cellStyle name="Accent2 55 2" xfId="31472"/>
    <cellStyle name="Accent2 56" xfId="31473"/>
    <cellStyle name="Accent2 56 2" xfId="31474"/>
    <cellStyle name="Accent2 57" xfId="31475"/>
    <cellStyle name="Accent2 57 2" xfId="31476"/>
    <cellStyle name="Accent2 58" xfId="31477"/>
    <cellStyle name="Accent2 58 2" xfId="31478"/>
    <cellStyle name="Accent2 59" xfId="31479"/>
    <cellStyle name="Accent2 59 2" xfId="31480"/>
    <cellStyle name="Accent2 6" xfId="7082"/>
    <cellStyle name="Accent2 6 2" xfId="31482"/>
    <cellStyle name="Accent2 6 3" xfId="31481"/>
    <cellStyle name="Accent2 60" xfId="31483"/>
    <cellStyle name="Accent2 60 2" xfId="31484"/>
    <cellStyle name="Accent2 61" xfId="31485"/>
    <cellStyle name="Accent2 61 2" xfId="31486"/>
    <cellStyle name="Accent2 62" xfId="31487"/>
    <cellStyle name="Accent2 62 2" xfId="31488"/>
    <cellStyle name="Accent2 63" xfId="31489"/>
    <cellStyle name="Accent2 63 2" xfId="31490"/>
    <cellStyle name="Accent2 64" xfId="31491"/>
    <cellStyle name="Accent2 64 2" xfId="31492"/>
    <cellStyle name="Accent2 65" xfId="31493"/>
    <cellStyle name="Accent2 65 2" xfId="31494"/>
    <cellStyle name="Accent2 66" xfId="31495"/>
    <cellStyle name="Accent2 66 2" xfId="31496"/>
    <cellStyle name="Accent2 67" xfId="31497"/>
    <cellStyle name="Accent2 67 2" xfId="31498"/>
    <cellStyle name="Accent2 68" xfId="31499"/>
    <cellStyle name="Accent2 68 2" xfId="31500"/>
    <cellStyle name="Accent2 69" xfId="31501"/>
    <cellStyle name="Accent2 69 2" xfId="31502"/>
    <cellStyle name="Accent2 7" xfId="7495"/>
    <cellStyle name="Accent2 7 2" xfId="31504"/>
    <cellStyle name="Accent2 7 3" xfId="31503"/>
    <cellStyle name="Accent2 70" xfId="31505"/>
    <cellStyle name="Accent2 70 2" xfId="31506"/>
    <cellStyle name="Accent2 71" xfId="31507"/>
    <cellStyle name="Accent2 71 2" xfId="31508"/>
    <cellStyle name="Accent2 72" xfId="31509"/>
    <cellStyle name="Accent2 72 2" xfId="31510"/>
    <cellStyle name="Accent2 73" xfId="31511"/>
    <cellStyle name="Accent2 73 2" xfId="31512"/>
    <cellStyle name="Accent2 74" xfId="31513"/>
    <cellStyle name="Accent2 74 2" xfId="31514"/>
    <cellStyle name="Accent2 75" xfId="31515"/>
    <cellStyle name="Accent2 75 2" xfId="31516"/>
    <cellStyle name="Accent2 76" xfId="31517"/>
    <cellStyle name="Accent2 76 2" xfId="31518"/>
    <cellStyle name="Accent2 77" xfId="31519"/>
    <cellStyle name="Accent2 77 2" xfId="31520"/>
    <cellStyle name="Accent2 78" xfId="31521"/>
    <cellStyle name="Accent2 78 2" xfId="31522"/>
    <cellStyle name="Accent2 79" xfId="31523"/>
    <cellStyle name="Accent2 79 2" xfId="31524"/>
    <cellStyle name="Accent2 8" xfId="7396"/>
    <cellStyle name="Accent2 8 2" xfId="31526"/>
    <cellStyle name="Accent2 8 3" xfId="31525"/>
    <cellStyle name="Accent2 80" xfId="31527"/>
    <cellStyle name="Accent2 80 2" xfId="31528"/>
    <cellStyle name="Accent2 81" xfId="31529"/>
    <cellStyle name="Accent2 81 2" xfId="31530"/>
    <cellStyle name="Accent2 82" xfId="31531"/>
    <cellStyle name="Accent2 82 2" xfId="31532"/>
    <cellStyle name="Accent2 83" xfId="31533"/>
    <cellStyle name="Accent2 83 2" xfId="31534"/>
    <cellStyle name="Accent2 84" xfId="31535"/>
    <cellStyle name="Accent2 84 2" xfId="31536"/>
    <cellStyle name="Accent2 85" xfId="31537"/>
    <cellStyle name="Accent2 85 2" xfId="31538"/>
    <cellStyle name="Accent2 86" xfId="31539"/>
    <cellStyle name="Accent2 86 2" xfId="31540"/>
    <cellStyle name="Accent2 87" xfId="31541"/>
    <cellStyle name="Accent2 87 2" xfId="31542"/>
    <cellStyle name="Accent2 88" xfId="31543"/>
    <cellStyle name="Accent2 88 2" xfId="31544"/>
    <cellStyle name="Accent2 89" xfId="31545"/>
    <cellStyle name="Accent2 89 2" xfId="31546"/>
    <cellStyle name="Accent2 9" xfId="6671"/>
    <cellStyle name="Accent2 9 2" xfId="31548"/>
    <cellStyle name="Accent2 9 3" xfId="31547"/>
    <cellStyle name="Accent2 90" xfId="31549"/>
    <cellStyle name="Accent2 90 2" xfId="31550"/>
    <cellStyle name="Accent2 91" xfId="31551"/>
    <cellStyle name="Accent2 91 2" xfId="31552"/>
    <cellStyle name="Accent2 92" xfId="31553"/>
    <cellStyle name="Accent2 92 2" xfId="31554"/>
    <cellStyle name="Accent2 93" xfId="31555"/>
    <cellStyle name="Accent2 93 2" xfId="31556"/>
    <cellStyle name="Accent2 94" xfId="31557"/>
    <cellStyle name="Accent2 94 2" xfId="31558"/>
    <cellStyle name="Accent2 95" xfId="31559"/>
    <cellStyle name="Accent2 95 2" xfId="31560"/>
    <cellStyle name="Accent2 96" xfId="31561"/>
    <cellStyle name="Accent2 96 2" xfId="31562"/>
    <cellStyle name="Accent2 97" xfId="31563"/>
    <cellStyle name="Accent2 97 2" xfId="31564"/>
    <cellStyle name="Accent2 98" xfId="31565"/>
    <cellStyle name="Accent2 98 2" xfId="31566"/>
    <cellStyle name="Accent2 99" xfId="31567"/>
    <cellStyle name="Accent2 99 2" xfId="31568"/>
    <cellStyle name="Accent3 10" xfId="7748"/>
    <cellStyle name="Accent3 10 2" xfId="31570"/>
    <cellStyle name="Accent3 10 3" xfId="31569"/>
    <cellStyle name="Accent3 100" xfId="31571"/>
    <cellStyle name="Accent3 100 2" xfId="31572"/>
    <cellStyle name="Accent3 101" xfId="31573"/>
    <cellStyle name="Accent3 101 2" xfId="31574"/>
    <cellStyle name="Accent3 102" xfId="31575"/>
    <cellStyle name="Accent3 102 2" xfId="31576"/>
    <cellStyle name="Accent3 103" xfId="31577"/>
    <cellStyle name="Accent3 103 2" xfId="31578"/>
    <cellStyle name="Accent3 104" xfId="31579"/>
    <cellStyle name="Accent3 104 2" xfId="31580"/>
    <cellStyle name="Accent3 105" xfId="31581"/>
    <cellStyle name="Accent3 105 2" xfId="31582"/>
    <cellStyle name="Accent3 106" xfId="31583"/>
    <cellStyle name="Accent3 106 2" xfId="31584"/>
    <cellStyle name="Accent3 107" xfId="31585"/>
    <cellStyle name="Accent3 107 2" xfId="31586"/>
    <cellStyle name="Accent3 108" xfId="31587"/>
    <cellStyle name="Accent3 108 2" xfId="31588"/>
    <cellStyle name="Accent3 109" xfId="31589"/>
    <cellStyle name="Accent3 109 2" xfId="31590"/>
    <cellStyle name="Accent3 11" xfId="6913"/>
    <cellStyle name="Accent3 11 2" xfId="31592"/>
    <cellStyle name="Accent3 11 3" xfId="31591"/>
    <cellStyle name="Accent3 110" xfId="31593"/>
    <cellStyle name="Accent3 110 2" xfId="31594"/>
    <cellStyle name="Accent3 111" xfId="31595"/>
    <cellStyle name="Accent3 111 2" xfId="31596"/>
    <cellStyle name="Accent3 112" xfId="31597"/>
    <cellStyle name="Accent3 112 2" xfId="31598"/>
    <cellStyle name="Accent3 113" xfId="31599"/>
    <cellStyle name="Accent3 113 2" xfId="31600"/>
    <cellStyle name="Accent3 114" xfId="31601"/>
    <cellStyle name="Accent3 114 2" xfId="31602"/>
    <cellStyle name="Accent3 115" xfId="31603"/>
    <cellStyle name="Accent3 115 2" xfId="31604"/>
    <cellStyle name="Accent3 116" xfId="31605"/>
    <cellStyle name="Accent3 116 2" xfId="31606"/>
    <cellStyle name="Accent3 117" xfId="31607"/>
    <cellStyle name="Accent3 117 2" xfId="31608"/>
    <cellStyle name="Accent3 118" xfId="31609"/>
    <cellStyle name="Accent3 118 2" xfId="31610"/>
    <cellStyle name="Accent3 119" xfId="31611"/>
    <cellStyle name="Accent3 119 2" xfId="31612"/>
    <cellStyle name="Accent3 12" xfId="7242"/>
    <cellStyle name="Accent3 12 2" xfId="31614"/>
    <cellStyle name="Accent3 12 3" xfId="31613"/>
    <cellStyle name="Accent3 120" xfId="31615"/>
    <cellStyle name="Accent3 120 2" xfId="31616"/>
    <cellStyle name="Accent3 121" xfId="31617"/>
    <cellStyle name="Accent3 121 2" xfId="31618"/>
    <cellStyle name="Accent3 122" xfId="31619"/>
    <cellStyle name="Accent3 122 2" xfId="31620"/>
    <cellStyle name="Accent3 123" xfId="31621"/>
    <cellStyle name="Accent3 123 2" xfId="31622"/>
    <cellStyle name="Accent3 124" xfId="31623"/>
    <cellStyle name="Accent3 124 2" xfId="31624"/>
    <cellStyle name="Accent3 125" xfId="31625"/>
    <cellStyle name="Accent3 125 2" xfId="31626"/>
    <cellStyle name="Accent3 126" xfId="31627"/>
    <cellStyle name="Accent3 126 2" xfId="31628"/>
    <cellStyle name="Accent3 127" xfId="31629"/>
    <cellStyle name="Accent3 127 2" xfId="31630"/>
    <cellStyle name="Accent3 128" xfId="31631"/>
    <cellStyle name="Accent3 128 2" xfId="31632"/>
    <cellStyle name="Accent3 129" xfId="31633"/>
    <cellStyle name="Accent3 129 2" xfId="31634"/>
    <cellStyle name="Accent3 13" xfId="7346"/>
    <cellStyle name="Accent3 13 2" xfId="31636"/>
    <cellStyle name="Accent3 13 3" xfId="31635"/>
    <cellStyle name="Accent3 130" xfId="31637"/>
    <cellStyle name="Accent3 130 2" xfId="31638"/>
    <cellStyle name="Accent3 131" xfId="31639"/>
    <cellStyle name="Accent3 131 2" xfId="31640"/>
    <cellStyle name="Accent3 132" xfId="31641"/>
    <cellStyle name="Accent3 132 2" xfId="31642"/>
    <cellStyle name="Accent3 133" xfId="31643"/>
    <cellStyle name="Accent3 133 2" xfId="31644"/>
    <cellStyle name="Accent3 134" xfId="31645"/>
    <cellStyle name="Accent3 134 2" xfId="31646"/>
    <cellStyle name="Accent3 135" xfId="31647"/>
    <cellStyle name="Accent3 135 2" xfId="31648"/>
    <cellStyle name="Accent3 136" xfId="31649"/>
    <cellStyle name="Accent3 136 2" xfId="31650"/>
    <cellStyle name="Accent3 137" xfId="31651"/>
    <cellStyle name="Accent3 137 2" xfId="31652"/>
    <cellStyle name="Accent3 138" xfId="31653"/>
    <cellStyle name="Accent3 138 2" xfId="31654"/>
    <cellStyle name="Accent3 139" xfId="31655"/>
    <cellStyle name="Accent3 139 2" xfId="31656"/>
    <cellStyle name="Accent3 14" xfId="31657"/>
    <cellStyle name="Accent3 14 2" xfId="31658"/>
    <cellStyle name="Accent3 140" xfId="31659"/>
    <cellStyle name="Accent3 140 2" xfId="31660"/>
    <cellStyle name="Accent3 141" xfId="31661"/>
    <cellStyle name="Accent3 141 2" xfId="31662"/>
    <cellStyle name="Accent3 142" xfId="31663"/>
    <cellStyle name="Accent3 142 2" xfId="31664"/>
    <cellStyle name="Accent3 143" xfId="31665"/>
    <cellStyle name="Accent3 143 2" xfId="31666"/>
    <cellStyle name="Accent3 144" xfId="31667"/>
    <cellStyle name="Accent3 144 2" xfId="31668"/>
    <cellStyle name="Accent3 145" xfId="31669"/>
    <cellStyle name="Accent3 145 2" xfId="31670"/>
    <cellStyle name="Accent3 146" xfId="31671"/>
    <cellStyle name="Accent3 146 2" xfId="31672"/>
    <cellStyle name="Accent3 147" xfId="31673"/>
    <cellStyle name="Accent3 147 2" xfId="31674"/>
    <cellStyle name="Accent3 148" xfId="31675"/>
    <cellStyle name="Accent3 148 2" xfId="31676"/>
    <cellStyle name="Accent3 149" xfId="31677"/>
    <cellStyle name="Accent3 149 2" xfId="31678"/>
    <cellStyle name="Accent3 15" xfId="31679"/>
    <cellStyle name="Accent3 15 2" xfId="31680"/>
    <cellStyle name="Accent3 150" xfId="31681"/>
    <cellStyle name="Accent3 150 2" xfId="31682"/>
    <cellStyle name="Accent3 151" xfId="31683"/>
    <cellStyle name="Accent3 151 2" xfId="31684"/>
    <cellStyle name="Accent3 152" xfId="31685"/>
    <cellStyle name="Accent3 152 2" xfId="31686"/>
    <cellStyle name="Accent3 153" xfId="31687"/>
    <cellStyle name="Accent3 153 2" xfId="31688"/>
    <cellStyle name="Accent3 154" xfId="31689"/>
    <cellStyle name="Accent3 154 2" xfId="31690"/>
    <cellStyle name="Accent3 155" xfId="31691"/>
    <cellStyle name="Accent3 155 2" xfId="31692"/>
    <cellStyle name="Accent3 156" xfId="31693"/>
    <cellStyle name="Accent3 156 2" xfId="31694"/>
    <cellStyle name="Accent3 157" xfId="31695"/>
    <cellStyle name="Accent3 157 2" xfId="31696"/>
    <cellStyle name="Accent3 158" xfId="31697"/>
    <cellStyle name="Accent3 158 2" xfId="31698"/>
    <cellStyle name="Accent3 159" xfId="31699"/>
    <cellStyle name="Accent3 159 2" xfId="31700"/>
    <cellStyle name="Accent3 16" xfId="31701"/>
    <cellStyle name="Accent3 16 2" xfId="31702"/>
    <cellStyle name="Accent3 160" xfId="31703"/>
    <cellStyle name="Accent3 160 2" xfId="31704"/>
    <cellStyle name="Accent3 161" xfId="31705"/>
    <cellStyle name="Accent3 161 2" xfId="31706"/>
    <cellStyle name="Accent3 162" xfId="31707"/>
    <cellStyle name="Accent3 162 2" xfId="31708"/>
    <cellStyle name="Accent3 163" xfId="31709"/>
    <cellStyle name="Accent3 163 2" xfId="31710"/>
    <cellStyle name="Accent3 164" xfId="31711"/>
    <cellStyle name="Accent3 164 2" xfId="31712"/>
    <cellStyle name="Accent3 165" xfId="31713"/>
    <cellStyle name="Accent3 165 2" xfId="31714"/>
    <cellStyle name="Accent3 166" xfId="31715"/>
    <cellStyle name="Accent3 166 2" xfId="31716"/>
    <cellStyle name="Accent3 167" xfId="31717"/>
    <cellStyle name="Accent3 167 2" xfId="31718"/>
    <cellStyle name="Accent3 168" xfId="31719"/>
    <cellStyle name="Accent3 168 2" xfId="31720"/>
    <cellStyle name="Accent3 169" xfId="31721"/>
    <cellStyle name="Accent3 169 2" xfId="31722"/>
    <cellStyle name="Accent3 17" xfId="31723"/>
    <cellStyle name="Accent3 17 2" xfId="31724"/>
    <cellStyle name="Accent3 170" xfId="31725"/>
    <cellStyle name="Accent3 170 2" xfId="31726"/>
    <cellStyle name="Accent3 171" xfId="31727"/>
    <cellStyle name="Accent3 171 2" xfId="31728"/>
    <cellStyle name="Accent3 172" xfId="31729"/>
    <cellStyle name="Accent3 172 2" xfId="31730"/>
    <cellStyle name="Accent3 173" xfId="31731"/>
    <cellStyle name="Accent3 173 2" xfId="31732"/>
    <cellStyle name="Accent3 174" xfId="31733"/>
    <cellStyle name="Accent3 174 2" xfId="31734"/>
    <cellStyle name="Accent3 175" xfId="31735"/>
    <cellStyle name="Accent3 175 2" xfId="31736"/>
    <cellStyle name="Accent3 176" xfId="31737"/>
    <cellStyle name="Accent3 176 2" xfId="31738"/>
    <cellStyle name="Accent3 177" xfId="31739"/>
    <cellStyle name="Accent3 177 2" xfId="31740"/>
    <cellStyle name="Accent3 178" xfId="31741"/>
    <cellStyle name="Accent3 178 2" xfId="31742"/>
    <cellStyle name="Accent3 179" xfId="31743"/>
    <cellStyle name="Accent3 179 2" xfId="31744"/>
    <cellStyle name="Accent3 18" xfId="31745"/>
    <cellStyle name="Accent3 18 2" xfId="31746"/>
    <cellStyle name="Accent3 180" xfId="31747"/>
    <cellStyle name="Accent3 180 2" xfId="31748"/>
    <cellStyle name="Accent3 181" xfId="31749"/>
    <cellStyle name="Accent3 181 2" xfId="31750"/>
    <cellStyle name="Accent3 182" xfId="31751"/>
    <cellStyle name="Accent3 182 2" xfId="31752"/>
    <cellStyle name="Accent3 183" xfId="31753"/>
    <cellStyle name="Accent3 183 2" xfId="31754"/>
    <cellStyle name="Accent3 184" xfId="31755"/>
    <cellStyle name="Accent3 184 2" xfId="31756"/>
    <cellStyle name="Accent3 185" xfId="31757"/>
    <cellStyle name="Accent3 185 2" xfId="31758"/>
    <cellStyle name="Accent3 186" xfId="31759"/>
    <cellStyle name="Accent3 186 2" xfId="31760"/>
    <cellStyle name="Accent3 187" xfId="31761"/>
    <cellStyle name="Accent3 187 2" xfId="31762"/>
    <cellStyle name="Accent3 188" xfId="31763"/>
    <cellStyle name="Accent3 188 2" xfId="31764"/>
    <cellStyle name="Accent3 189" xfId="31765"/>
    <cellStyle name="Accent3 189 2" xfId="31766"/>
    <cellStyle name="Accent3 19" xfId="31767"/>
    <cellStyle name="Accent3 19 2" xfId="31768"/>
    <cellStyle name="Accent3 190" xfId="31769"/>
    <cellStyle name="Accent3 190 2" xfId="31770"/>
    <cellStyle name="Accent3 191" xfId="31771"/>
    <cellStyle name="Accent3 191 2" xfId="31772"/>
    <cellStyle name="Accent3 192" xfId="31773"/>
    <cellStyle name="Accent3 192 2" xfId="31774"/>
    <cellStyle name="Accent3 193" xfId="31775"/>
    <cellStyle name="Accent3 194" xfId="31776"/>
    <cellStyle name="Accent3 195" xfId="31777"/>
    <cellStyle name="Accent3 196" xfId="31778"/>
    <cellStyle name="Accent3 197" xfId="31779"/>
    <cellStyle name="Accent3 198" xfId="31780"/>
    <cellStyle name="Accent3 199" xfId="31781"/>
    <cellStyle name="Accent3 2" xfId="185"/>
    <cellStyle name="Accent3 2 10" xfId="7248"/>
    <cellStyle name="Accent3 2 11" xfId="6993"/>
    <cellStyle name="Accent3 2 12" xfId="7673"/>
    <cellStyle name="Accent3 2 13" xfId="9963"/>
    <cellStyle name="Accent3 2 2" xfId="772"/>
    <cellStyle name="Accent3 2 2 2" xfId="1155"/>
    <cellStyle name="Accent3 2 2 3" xfId="11855"/>
    <cellStyle name="Accent3 2 3" xfId="949"/>
    <cellStyle name="Accent3 2 4" xfId="6806"/>
    <cellStyle name="Accent3 2 5" xfId="7315"/>
    <cellStyle name="Accent3 2 6" xfId="6876"/>
    <cellStyle name="Accent3 2 7" xfId="7207"/>
    <cellStyle name="Accent3 2 8" xfId="7525"/>
    <cellStyle name="Accent3 2 9" xfId="7529"/>
    <cellStyle name="Accent3 20" xfId="31782"/>
    <cellStyle name="Accent3 20 2" xfId="31783"/>
    <cellStyle name="Accent3 200" xfId="31784"/>
    <cellStyle name="Accent3 201" xfId="31785"/>
    <cellStyle name="Accent3 202" xfId="31786"/>
    <cellStyle name="Accent3 203" xfId="31787"/>
    <cellStyle name="Accent3 204" xfId="31788"/>
    <cellStyle name="Accent3 205" xfId="31789"/>
    <cellStyle name="Accent3 206" xfId="31790"/>
    <cellStyle name="Accent3 207" xfId="31791"/>
    <cellStyle name="Accent3 208" xfId="31792"/>
    <cellStyle name="Accent3 209" xfId="31793"/>
    <cellStyle name="Accent3 21" xfId="31794"/>
    <cellStyle name="Accent3 21 2" xfId="31795"/>
    <cellStyle name="Accent3 210" xfId="31796"/>
    <cellStyle name="Accent3 211" xfId="31797"/>
    <cellStyle name="Accent3 212" xfId="31798"/>
    <cellStyle name="Accent3 213" xfId="31799"/>
    <cellStyle name="Accent3 214" xfId="31800"/>
    <cellStyle name="Accent3 215" xfId="31801"/>
    <cellStyle name="Accent3 216" xfId="31802"/>
    <cellStyle name="Accent3 217" xfId="31803"/>
    <cellStyle name="Accent3 218" xfId="31804"/>
    <cellStyle name="Accent3 219" xfId="31805"/>
    <cellStyle name="Accent3 22" xfId="31806"/>
    <cellStyle name="Accent3 22 2" xfId="31807"/>
    <cellStyle name="Accent3 220" xfId="31808"/>
    <cellStyle name="Accent3 221" xfId="31809"/>
    <cellStyle name="Accent3 222" xfId="31810"/>
    <cellStyle name="Accent3 223" xfId="31811"/>
    <cellStyle name="Accent3 224" xfId="31812"/>
    <cellStyle name="Accent3 225" xfId="31813"/>
    <cellStyle name="Accent3 226" xfId="31814"/>
    <cellStyle name="Accent3 227" xfId="31815"/>
    <cellStyle name="Accent3 228" xfId="31816"/>
    <cellStyle name="Accent3 229" xfId="31817"/>
    <cellStyle name="Accent3 23" xfId="31818"/>
    <cellStyle name="Accent3 23 2" xfId="31819"/>
    <cellStyle name="Accent3 230" xfId="31820"/>
    <cellStyle name="Accent3 231" xfId="31821"/>
    <cellStyle name="Accent3 232" xfId="31822"/>
    <cellStyle name="Accent3 233" xfId="31823"/>
    <cellStyle name="Accent3 234" xfId="31824"/>
    <cellStyle name="Accent3 235" xfId="31825"/>
    <cellStyle name="Accent3 236" xfId="31826"/>
    <cellStyle name="Accent3 237" xfId="31827"/>
    <cellStyle name="Accent3 238" xfId="31828"/>
    <cellStyle name="Accent3 239" xfId="31829"/>
    <cellStyle name="Accent3 24" xfId="31830"/>
    <cellStyle name="Accent3 24 2" xfId="31831"/>
    <cellStyle name="Accent3 240" xfId="31832"/>
    <cellStyle name="Accent3 241" xfId="31833"/>
    <cellStyle name="Accent3 242" xfId="31834"/>
    <cellStyle name="Accent3 243" xfId="31835"/>
    <cellStyle name="Accent3 244" xfId="31836"/>
    <cellStyle name="Accent3 245" xfId="31837"/>
    <cellStyle name="Accent3 246" xfId="31838"/>
    <cellStyle name="Accent3 247" xfId="31839"/>
    <cellStyle name="Accent3 248" xfId="31840"/>
    <cellStyle name="Accent3 249" xfId="31841"/>
    <cellStyle name="Accent3 25" xfId="31842"/>
    <cellStyle name="Accent3 25 2" xfId="31843"/>
    <cellStyle name="Accent3 250" xfId="31844"/>
    <cellStyle name="Accent3 251" xfId="31845"/>
    <cellStyle name="Accent3 252" xfId="31846"/>
    <cellStyle name="Accent3 253" xfId="31847"/>
    <cellStyle name="Accent3 254" xfId="31848"/>
    <cellStyle name="Accent3 255" xfId="31849"/>
    <cellStyle name="Accent3 256" xfId="31850"/>
    <cellStyle name="Accent3 257" xfId="31851"/>
    <cellStyle name="Accent3 26" xfId="31852"/>
    <cellStyle name="Accent3 26 2" xfId="31853"/>
    <cellStyle name="Accent3 27" xfId="31854"/>
    <cellStyle name="Accent3 27 2" xfId="31855"/>
    <cellStyle name="Accent3 28" xfId="31856"/>
    <cellStyle name="Accent3 28 2" xfId="31857"/>
    <cellStyle name="Accent3 29" xfId="31858"/>
    <cellStyle name="Accent3 29 2" xfId="31859"/>
    <cellStyle name="Accent3 3" xfId="773"/>
    <cellStyle name="Accent3 3 2" xfId="1154"/>
    <cellStyle name="Accent3 3 2 2" xfId="31861"/>
    <cellStyle name="Accent3 3 3" xfId="14974"/>
    <cellStyle name="Accent3 3 4" xfId="31860"/>
    <cellStyle name="Accent3 30" xfId="31862"/>
    <cellStyle name="Accent3 30 2" xfId="31863"/>
    <cellStyle name="Accent3 31" xfId="31864"/>
    <cellStyle name="Accent3 31 2" xfId="31865"/>
    <cellStyle name="Accent3 32" xfId="31866"/>
    <cellStyle name="Accent3 32 2" xfId="31867"/>
    <cellStyle name="Accent3 33" xfId="31868"/>
    <cellStyle name="Accent3 33 2" xfId="31869"/>
    <cellStyle name="Accent3 34" xfId="31870"/>
    <cellStyle name="Accent3 34 2" xfId="31871"/>
    <cellStyle name="Accent3 35" xfId="31872"/>
    <cellStyle name="Accent3 35 2" xfId="31873"/>
    <cellStyle name="Accent3 36" xfId="31874"/>
    <cellStyle name="Accent3 36 2" xfId="31875"/>
    <cellStyle name="Accent3 37" xfId="31876"/>
    <cellStyle name="Accent3 37 2" xfId="31877"/>
    <cellStyle name="Accent3 38" xfId="31878"/>
    <cellStyle name="Accent3 38 2" xfId="31879"/>
    <cellStyle name="Accent3 39" xfId="31880"/>
    <cellStyle name="Accent3 39 2" xfId="31881"/>
    <cellStyle name="Accent3 4" xfId="711"/>
    <cellStyle name="Accent3 4 2" xfId="989"/>
    <cellStyle name="Accent3 4 2 2" xfId="31882"/>
    <cellStyle name="Accent3 4 3" xfId="11804"/>
    <cellStyle name="Accent3 40" xfId="31883"/>
    <cellStyle name="Accent3 40 2" xfId="31884"/>
    <cellStyle name="Accent3 41" xfId="31885"/>
    <cellStyle name="Accent3 41 2" xfId="31886"/>
    <cellStyle name="Accent3 42" xfId="31887"/>
    <cellStyle name="Accent3 42 2" xfId="31888"/>
    <cellStyle name="Accent3 43" xfId="31889"/>
    <cellStyle name="Accent3 43 2" xfId="31890"/>
    <cellStyle name="Accent3 44" xfId="31891"/>
    <cellStyle name="Accent3 44 2" xfId="31892"/>
    <cellStyle name="Accent3 45" xfId="31893"/>
    <cellStyle name="Accent3 45 2" xfId="31894"/>
    <cellStyle name="Accent3 46" xfId="31895"/>
    <cellStyle name="Accent3 46 2" xfId="31896"/>
    <cellStyle name="Accent3 47" xfId="31897"/>
    <cellStyle name="Accent3 47 2" xfId="31898"/>
    <cellStyle name="Accent3 48" xfId="31899"/>
    <cellStyle name="Accent3 48 2" xfId="31900"/>
    <cellStyle name="Accent3 49" xfId="31901"/>
    <cellStyle name="Accent3 49 2" xfId="31902"/>
    <cellStyle name="Accent3 5" xfId="6812"/>
    <cellStyle name="Accent3 5 2" xfId="31904"/>
    <cellStyle name="Accent3 5 3" xfId="31903"/>
    <cellStyle name="Accent3 50" xfId="31905"/>
    <cellStyle name="Accent3 50 2" xfId="31906"/>
    <cellStyle name="Accent3 51" xfId="31907"/>
    <cellStyle name="Accent3 51 2" xfId="31908"/>
    <cellStyle name="Accent3 52" xfId="31909"/>
    <cellStyle name="Accent3 52 2" xfId="31910"/>
    <cellStyle name="Accent3 53" xfId="31911"/>
    <cellStyle name="Accent3 53 2" xfId="31912"/>
    <cellStyle name="Accent3 54" xfId="31913"/>
    <cellStyle name="Accent3 54 2" xfId="31914"/>
    <cellStyle name="Accent3 55" xfId="31915"/>
    <cellStyle name="Accent3 55 2" xfId="31916"/>
    <cellStyle name="Accent3 56" xfId="31917"/>
    <cellStyle name="Accent3 56 2" xfId="31918"/>
    <cellStyle name="Accent3 57" xfId="31919"/>
    <cellStyle name="Accent3 57 2" xfId="31920"/>
    <cellStyle name="Accent3 58" xfId="31921"/>
    <cellStyle name="Accent3 58 2" xfId="31922"/>
    <cellStyle name="Accent3 59" xfId="31923"/>
    <cellStyle name="Accent3 59 2" xfId="31924"/>
    <cellStyle name="Accent3 6" xfId="7656"/>
    <cellStyle name="Accent3 6 2" xfId="31926"/>
    <cellStyle name="Accent3 6 3" xfId="31925"/>
    <cellStyle name="Accent3 60" xfId="31927"/>
    <cellStyle name="Accent3 60 2" xfId="31928"/>
    <cellStyle name="Accent3 61" xfId="31929"/>
    <cellStyle name="Accent3 61 2" xfId="31930"/>
    <cellStyle name="Accent3 62" xfId="31931"/>
    <cellStyle name="Accent3 62 2" xfId="31932"/>
    <cellStyle name="Accent3 63" xfId="31933"/>
    <cellStyle name="Accent3 63 2" xfId="31934"/>
    <cellStyle name="Accent3 64" xfId="31935"/>
    <cellStyle name="Accent3 64 2" xfId="31936"/>
    <cellStyle name="Accent3 65" xfId="31937"/>
    <cellStyle name="Accent3 65 2" xfId="31938"/>
    <cellStyle name="Accent3 66" xfId="31939"/>
    <cellStyle name="Accent3 66 2" xfId="31940"/>
    <cellStyle name="Accent3 67" xfId="31941"/>
    <cellStyle name="Accent3 67 2" xfId="31942"/>
    <cellStyle name="Accent3 68" xfId="31943"/>
    <cellStyle name="Accent3 68 2" xfId="31944"/>
    <cellStyle name="Accent3 69" xfId="31945"/>
    <cellStyle name="Accent3 69 2" xfId="31946"/>
    <cellStyle name="Accent3 7" xfId="6852"/>
    <cellStyle name="Accent3 7 2" xfId="31948"/>
    <cellStyle name="Accent3 7 3" xfId="31947"/>
    <cellStyle name="Accent3 70" xfId="31949"/>
    <cellStyle name="Accent3 70 2" xfId="31950"/>
    <cellStyle name="Accent3 71" xfId="31951"/>
    <cellStyle name="Accent3 71 2" xfId="31952"/>
    <cellStyle name="Accent3 72" xfId="31953"/>
    <cellStyle name="Accent3 72 2" xfId="31954"/>
    <cellStyle name="Accent3 73" xfId="31955"/>
    <cellStyle name="Accent3 73 2" xfId="31956"/>
    <cellStyle name="Accent3 74" xfId="31957"/>
    <cellStyle name="Accent3 74 2" xfId="31958"/>
    <cellStyle name="Accent3 75" xfId="31959"/>
    <cellStyle name="Accent3 75 2" xfId="31960"/>
    <cellStyle name="Accent3 76" xfId="31961"/>
    <cellStyle name="Accent3 76 2" xfId="31962"/>
    <cellStyle name="Accent3 77" xfId="31963"/>
    <cellStyle name="Accent3 77 2" xfId="31964"/>
    <cellStyle name="Accent3 78" xfId="31965"/>
    <cellStyle name="Accent3 78 2" xfId="31966"/>
    <cellStyle name="Accent3 79" xfId="31967"/>
    <cellStyle name="Accent3 79 2" xfId="31968"/>
    <cellStyle name="Accent3 8" xfId="7119"/>
    <cellStyle name="Accent3 8 2" xfId="31970"/>
    <cellStyle name="Accent3 8 3" xfId="31969"/>
    <cellStyle name="Accent3 80" xfId="31971"/>
    <cellStyle name="Accent3 80 2" xfId="31972"/>
    <cellStyle name="Accent3 81" xfId="31973"/>
    <cellStyle name="Accent3 81 2" xfId="31974"/>
    <cellStyle name="Accent3 82" xfId="31975"/>
    <cellStyle name="Accent3 82 2" xfId="31976"/>
    <cellStyle name="Accent3 83" xfId="31977"/>
    <cellStyle name="Accent3 83 2" xfId="31978"/>
    <cellStyle name="Accent3 84" xfId="31979"/>
    <cellStyle name="Accent3 84 2" xfId="31980"/>
    <cellStyle name="Accent3 85" xfId="31981"/>
    <cellStyle name="Accent3 85 2" xfId="31982"/>
    <cellStyle name="Accent3 86" xfId="31983"/>
    <cellStyle name="Accent3 86 2" xfId="31984"/>
    <cellStyle name="Accent3 87" xfId="31985"/>
    <cellStyle name="Accent3 87 2" xfId="31986"/>
    <cellStyle name="Accent3 88" xfId="31987"/>
    <cellStyle name="Accent3 88 2" xfId="31988"/>
    <cellStyle name="Accent3 89" xfId="31989"/>
    <cellStyle name="Accent3 89 2" xfId="31990"/>
    <cellStyle name="Accent3 9" xfId="7482"/>
    <cellStyle name="Accent3 9 2" xfId="31992"/>
    <cellStyle name="Accent3 9 3" xfId="31991"/>
    <cellStyle name="Accent3 90" xfId="31993"/>
    <cellStyle name="Accent3 90 2" xfId="31994"/>
    <cellStyle name="Accent3 91" xfId="31995"/>
    <cellStyle name="Accent3 91 2" xfId="31996"/>
    <cellStyle name="Accent3 92" xfId="31997"/>
    <cellStyle name="Accent3 92 2" xfId="31998"/>
    <cellStyle name="Accent3 93" xfId="31999"/>
    <cellStyle name="Accent3 93 2" xfId="32000"/>
    <cellStyle name="Accent3 94" xfId="32001"/>
    <cellStyle name="Accent3 94 2" xfId="32002"/>
    <cellStyle name="Accent3 95" xfId="32003"/>
    <cellStyle name="Accent3 95 2" xfId="32004"/>
    <cellStyle name="Accent3 96" xfId="32005"/>
    <cellStyle name="Accent3 96 2" xfId="32006"/>
    <cellStyle name="Accent3 97" xfId="32007"/>
    <cellStyle name="Accent3 97 2" xfId="32008"/>
    <cellStyle name="Accent3 98" xfId="32009"/>
    <cellStyle name="Accent3 98 2" xfId="32010"/>
    <cellStyle name="Accent3 99" xfId="32011"/>
    <cellStyle name="Accent3 99 2" xfId="32012"/>
    <cellStyle name="Accent4 10" xfId="7333"/>
    <cellStyle name="Accent4 10 2" xfId="32014"/>
    <cellStyle name="Accent4 10 3" xfId="32013"/>
    <cellStyle name="Accent4 100" xfId="32015"/>
    <cellStyle name="Accent4 100 2" xfId="32016"/>
    <cellStyle name="Accent4 101" xfId="32017"/>
    <cellStyle name="Accent4 101 2" xfId="32018"/>
    <cellStyle name="Accent4 102" xfId="32019"/>
    <cellStyle name="Accent4 102 2" xfId="32020"/>
    <cellStyle name="Accent4 103" xfId="32021"/>
    <cellStyle name="Accent4 103 2" xfId="32022"/>
    <cellStyle name="Accent4 104" xfId="32023"/>
    <cellStyle name="Accent4 104 2" xfId="32024"/>
    <cellStyle name="Accent4 105" xfId="32025"/>
    <cellStyle name="Accent4 105 2" xfId="32026"/>
    <cellStyle name="Accent4 106" xfId="32027"/>
    <cellStyle name="Accent4 106 2" xfId="32028"/>
    <cellStyle name="Accent4 107" xfId="32029"/>
    <cellStyle name="Accent4 107 2" xfId="32030"/>
    <cellStyle name="Accent4 108" xfId="32031"/>
    <cellStyle name="Accent4 108 2" xfId="32032"/>
    <cellStyle name="Accent4 109" xfId="32033"/>
    <cellStyle name="Accent4 109 2" xfId="32034"/>
    <cellStyle name="Accent4 11" xfId="7593"/>
    <cellStyle name="Accent4 11 2" xfId="32036"/>
    <cellStyle name="Accent4 11 3" xfId="32035"/>
    <cellStyle name="Accent4 110" xfId="32037"/>
    <cellStyle name="Accent4 110 2" xfId="32038"/>
    <cellStyle name="Accent4 111" xfId="32039"/>
    <cellStyle name="Accent4 111 2" xfId="32040"/>
    <cellStyle name="Accent4 112" xfId="32041"/>
    <cellStyle name="Accent4 112 2" xfId="32042"/>
    <cellStyle name="Accent4 113" xfId="32043"/>
    <cellStyle name="Accent4 113 2" xfId="32044"/>
    <cellStyle name="Accent4 114" xfId="32045"/>
    <cellStyle name="Accent4 114 2" xfId="32046"/>
    <cellStyle name="Accent4 115" xfId="32047"/>
    <cellStyle name="Accent4 115 2" xfId="32048"/>
    <cellStyle name="Accent4 116" xfId="32049"/>
    <cellStyle name="Accent4 116 2" xfId="32050"/>
    <cellStyle name="Accent4 117" xfId="32051"/>
    <cellStyle name="Accent4 117 2" xfId="32052"/>
    <cellStyle name="Accent4 118" xfId="32053"/>
    <cellStyle name="Accent4 118 2" xfId="32054"/>
    <cellStyle name="Accent4 119" xfId="32055"/>
    <cellStyle name="Accent4 119 2" xfId="32056"/>
    <cellStyle name="Accent4 12" xfId="7788"/>
    <cellStyle name="Accent4 12 2" xfId="32058"/>
    <cellStyle name="Accent4 12 3" xfId="32057"/>
    <cellStyle name="Accent4 120" xfId="32059"/>
    <cellStyle name="Accent4 120 2" xfId="32060"/>
    <cellStyle name="Accent4 121" xfId="32061"/>
    <cellStyle name="Accent4 121 2" xfId="32062"/>
    <cellStyle name="Accent4 122" xfId="32063"/>
    <cellStyle name="Accent4 122 2" xfId="32064"/>
    <cellStyle name="Accent4 123" xfId="32065"/>
    <cellStyle name="Accent4 123 2" xfId="32066"/>
    <cellStyle name="Accent4 124" xfId="32067"/>
    <cellStyle name="Accent4 124 2" xfId="32068"/>
    <cellStyle name="Accent4 125" xfId="32069"/>
    <cellStyle name="Accent4 125 2" xfId="32070"/>
    <cellStyle name="Accent4 126" xfId="32071"/>
    <cellStyle name="Accent4 126 2" xfId="32072"/>
    <cellStyle name="Accent4 127" xfId="32073"/>
    <cellStyle name="Accent4 127 2" xfId="32074"/>
    <cellStyle name="Accent4 128" xfId="32075"/>
    <cellStyle name="Accent4 128 2" xfId="32076"/>
    <cellStyle name="Accent4 129" xfId="32077"/>
    <cellStyle name="Accent4 129 2" xfId="32078"/>
    <cellStyle name="Accent4 13" xfId="6973"/>
    <cellStyle name="Accent4 13 2" xfId="32080"/>
    <cellStyle name="Accent4 13 3" xfId="32079"/>
    <cellStyle name="Accent4 130" xfId="32081"/>
    <cellStyle name="Accent4 130 2" xfId="32082"/>
    <cellStyle name="Accent4 131" xfId="32083"/>
    <cellStyle name="Accent4 131 2" xfId="32084"/>
    <cellStyle name="Accent4 132" xfId="32085"/>
    <cellStyle name="Accent4 132 2" xfId="32086"/>
    <cellStyle name="Accent4 133" xfId="32087"/>
    <cellStyle name="Accent4 133 2" xfId="32088"/>
    <cellStyle name="Accent4 134" xfId="32089"/>
    <cellStyle name="Accent4 134 2" xfId="32090"/>
    <cellStyle name="Accent4 135" xfId="32091"/>
    <cellStyle name="Accent4 135 2" xfId="32092"/>
    <cellStyle name="Accent4 136" xfId="32093"/>
    <cellStyle name="Accent4 136 2" xfId="32094"/>
    <cellStyle name="Accent4 137" xfId="32095"/>
    <cellStyle name="Accent4 137 2" xfId="32096"/>
    <cellStyle name="Accent4 138" xfId="32097"/>
    <cellStyle name="Accent4 138 2" xfId="32098"/>
    <cellStyle name="Accent4 139" xfId="32099"/>
    <cellStyle name="Accent4 139 2" xfId="32100"/>
    <cellStyle name="Accent4 14" xfId="32101"/>
    <cellStyle name="Accent4 14 2" xfId="32102"/>
    <cellStyle name="Accent4 140" xfId="32103"/>
    <cellStyle name="Accent4 140 2" xfId="32104"/>
    <cellStyle name="Accent4 141" xfId="32105"/>
    <cellStyle name="Accent4 141 2" xfId="32106"/>
    <cellStyle name="Accent4 142" xfId="32107"/>
    <cellStyle name="Accent4 142 2" xfId="32108"/>
    <cellStyle name="Accent4 143" xfId="32109"/>
    <cellStyle name="Accent4 143 2" xfId="32110"/>
    <cellStyle name="Accent4 144" xfId="32111"/>
    <cellStyle name="Accent4 144 2" xfId="32112"/>
    <cellStyle name="Accent4 145" xfId="32113"/>
    <cellStyle name="Accent4 145 2" xfId="32114"/>
    <cellStyle name="Accent4 146" xfId="32115"/>
    <cellStyle name="Accent4 146 2" xfId="32116"/>
    <cellStyle name="Accent4 147" xfId="32117"/>
    <cellStyle name="Accent4 147 2" xfId="32118"/>
    <cellStyle name="Accent4 148" xfId="32119"/>
    <cellStyle name="Accent4 148 2" xfId="32120"/>
    <cellStyle name="Accent4 149" xfId="32121"/>
    <cellStyle name="Accent4 149 2" xfId="32122"/>
    <cellStyle name="Accent4 15" xfId="32123"/>
    <cellStyle name="Accent4 15 2" xfId="32124"/>
    <cellStyle name="Accent4 150" xfId="32125"/>
    <cellStyle name="Accent4 150 2" xfId="32126"/>
    <cellStyle name="Accent4 151" xfId="32127"/>
    <cellStyle name="Accent4 151 2" xfId="32128"/>
    <cellStyle name="Accent4 152" xfId="32129"/>
    <cellStyle name="Accent4 152 2" xfId="32130"/>
    <cellStyle name="Accent4 153" xfId="32131"/>
    <cellStyle name="Accent4 153 2" xfId="32132"/>
    <cellStyle name="Accent4 154" xfId="32133"/>
    <cellStyle name="Accent4 154 2" xfId="32134"/>
    <cellStyle name="Accent4 155" xfId="32135"/>
    <cellStyle name="Accent4 155 2" xfId="32136"/>
    <cellStyle name="Accent4 156" xfId="32137"/>
    <cellStyle name="Accent4 156 2" xfId="32138"/>
    <cellStyle name="Accent4 157" xfId="32139"/>
    <cellStyle name="Accent4 157 2" xfId="32140"/>
    <cellStyle name="Accent4 158" xfId="32141"/>
    <cellStyle name="Accent4 158 2" xfId="32142"/>
    <cellStyle name="Accent4 159" xfId="32143"/>
    <cellStyle name="Accent4 159 2" xfId="32144"/>
    <cellStyle name="Accent4 16" xfId="32145"/>
    <cellStyle name="Accent4 16 2" xfId="32146"/>
    <cellStyle name="Accent4 160" xfId="32147"/>
    <cellStyle name="Accent4 160 2" xfId="32148"/>
    <cellStyle name="Accent4 161" xfId="32149"/>
    <cellStyle name="Accent4 161 2" xfId="32150"/>
    <cellStyle name="Accent4 162" xfId="32151"/>
    <cellStyle name="Accent4 162 2" xfId="32152"/>
    <cellStyle name="Accent4 163" xfId="32153"/>
    <cellStyle name="Accent4 163 2" xfId="32154"/>
    <cellStyle name="Accent4 164" xfId="32155"/>
    <cellStyle name="Accent4 164 2" xfId="32156"/>
    <cellStyle name="Accent4 165" xfId="32157"/>
    <cellStyle name="Accent4 165 2" xfId="32158"/>
    <cellStyle name="Accent4 166" xfId="32159"/>
    <cellStyle name="Accent4 166 2" xfId="32160"/>
    <cellStyle name="Accent4 167" xfId="32161"/>
    <cellStyle name="Accent4 167 2" xfId="32162"/>
    <cellStyle name="Accent4 168" xfId="32163"/>
    <cellStyle name="Accent4 168 2" xfId="32164"/>
    <cellStyle name="Accent4 169" xfId="32165"/>
    <cellStyle name="Accent4 169 2" xfId="32166"/>
    <cellStyle name="Accent4 17" xfId="32167"/>
    <cellStyle name="Accent4 17 2" xfId="32168"/>
    <cellStyle name="Accent4 170" xfId="32169"/>
    <cellStyle name="Accent4 170 2" xfId="32170"/>
    <cellStyle name="Accent4 171" xfId="32171"/>
    <cellStyle name="Accent4 171 2" xfId="32172"/>
    <cellStyle name="Accent4 172" xfId="32173"/>
    <cellStyle name="Accent4 172 2" xfId="32174"/>
    <cellStyle name="Accent4 173" xfId="32175"/>
    <cellStyle name="Accent4 173 2" xfId="32176"/>
    <cellStyle name="Accent4 174" xfId="32177"/>
    <cellStyle name="Accent4 174 2" xfId="32178"/>
    <cellStyle name="Accent4 175" xfId="32179"/>
    <cellStyle name="Accent4 175 2" xfId="32180"/>
    <cellStyle name="Accent4 176" xfId="32181"/>
    <cellStyle name="Accent4 176 2" xfId="32182"/>
    <cellStyle name="Accent4 177" xfId="32183"/>
    <cellStyle name="Accent4 177 2" xfId="32184"/>
    <cellStyle name="Accent4 178" xfId="32185"/>
    <cellStyle name="Accent4 178 2" xfId="32186"/>
    <cellStyle name="Accent4 179" xfId="32187"/>
    <cellStyle name="Accent4 179 2" xfId="32188"/>
    <cellStyle name="Accent4 18" xfId="32189"/>
    <cellStyle name="Accent4 18 2" xfId="32190"/>
    <cellStyle name="Accent4 180" xfId="32191"/>
    <cellStyle name="Accent4 180 2" xfId="32192"/>
    <cellStyle name="Accent4 181" xfId="32193"/>
    <cellStyle name="Accent4 181 2" xfId="32194"/>
    <cellStyle name="Accent4 182" xfId="32195"/>
    <cellStyle name="Accent4 182 2" xfId="32196"/>
    <cellStyle name="Accent4 183" xfId="32197"/>
    <cellStyle name="Accent4 183 2" xfId="32198"/>
    <cellStyle name="Accent4 184" xfId="32199"/>
    <cellStyle name="Accent4 184 2" xfId="32200"/>
    <cellStyle name="Accent4 185" xfId="32201"/>
    <cellStyle name="Accent4 185 2" xfId="32202"/>
    <cellStyle name="Accent4 186" xfId="32203"/>
    <cellStyle name="Accent4 186 2" xfId="32204"/>
    <cellStyle name="Accent4 187" xfId="32205"/>
    <cellStyle name="Accent4 187 2" xfId="32206"/>
    <cellStyle name="Accent4 188" xfId="32207"/>
    <cellStyle name="Accent4 188 2" xfId="32208"/>
    <cellStyle name="Accent4 189" xfId="32209"/>
    <cellStyle name="Accent4 189 2" xfId="32210"/>
    <cellStyle name="Accent4 19" xfId="32211"/>
    <cellStyle name="Accent4 19 2" xfId="32212"/>
    <cellStyle name="Accent4 190" xfId="32213"/>
    <cellStyle name="Accent4 190 2" xfId="32214"/>
    <cellStyle name="Accent4 191" xfId="32215"/>
    <cellStyle name="Accent4 191 2" xfId="32216"/>
    <cellStyle name="Accent4 192" xfId="32217"/>
    <cellStyle name="Accent4 192 2" xfId="32218"/>
    <cellStyle name="Accent4 193" xfId="32219"/>
    <cellStyle name="Accent4 194" xfId="32220"/>
    <cellStyle name="Accent4 195" xfId="32221"/>
    <cellStyle name="Accent4 196" xfId="32222"/>
    <cellStyle name="Accent4 197" xfId="32223"/>
    <cellStyle name="Accent4 198" xfId="32224"/>
    <cellStyle name="Accent4 199" xfId="32225"/>
    <cellStyle name="Accent4 2" xfId="186"/>
    <cellStyle name="Accent4 2 10" xfId="7517"/>
    <cellStyle name="Accent4 2 11" xfId="7555"/>
    <cellStyle name="Accent4 2 12" xfId="7203"/>
    <cellStyle name="Accent4 2 13" xfId="9964"/>
    <cellStyle name="Accent4 2 2" xfId="774"/>
    <cellStyle name="Accent4 2 2 2" xfId="1070"/>
    <cellStyle name="Accent4 2 2 3" xfId="11859"/>
    <cellStyle name="Accent4 2 3" xfId="904"/>
    <cellStyle name="Accent4 2 4" xfId="6798"/>
    <cellStyle name="Accent4 2 5" xfId="6697"/>
    <cellStyle name="Accent4 2 6" xfId="7751"/>
    <cellStyle name="Accent4 2 7" xfId="7471"/>
    <cellStyle name="Accent4 2 8" xfId="7543"/>
    <cellStyle name="Accent4 2 9" xfId="7834"/>
    <cellStyle name="Accent4 20" xfId="32226"/>
    <cellStyle name="Accent4 20 2" xfId="32227"/>
    <cellStyle name="Accent4 200" xfId="32228"/>
    <cellStyle name="Accent4 201" xfId="32229"/>
    <cellStyle name="Accent4 202" xfId="32230"/>
    <cellStyle name="Accent4 203" xfId="32231"/>
    <cellStyle name="Accent4 204" xfId="32232"/>
    <cellStyle name="Accent4 205" xfId="32233"/>
    <cellStyle name="Accent4 206" xfId="32234"/>
    <cellStyle name="Accent4 207" xfId="32235"/>
    <cellStyle name="Accent4 208" xfId="32236"/>
    <cellStyle name="Accent4 209" xfId="32237"/>
    <cellStyle name="Accent4 21" xfId="32238"/>
    <cellStyle name="Accent4 21 2" xfId="32239"/>
    <cellStyle name="Accent4 210" xfId="32240"/>
    <cellStyle name="Accent4 211" xfId="32241"/>
    <cellStyle name="Accent4 212" xfId="32242"/>
    <cellStyle name="Accent4 213" xfId="32243"/>
    <cellStyle name="Accent4 214" xfId="32244"/>
    <cellStyle name="Accent4 215" xfId="32245"/>
    <cellStyle name="Accent4 216" xfId="32246"/>
    <cellStyle name="Accent4 217" xfId="32247"/>
    <cellStyle name="Accent4 218" xfId="32248"/>
    <cellStyle name="Accent4 219" xfId="32249"/>
    <cellStyle name="Accent4 22" xfId="32250"/>
    <cellStyle name="Accent4 22 2" xfId="32251"/>
    <cellStyle name="Accent4 220" xfId="32252"/>
    <cellStyle name="Accent4 221" xfId="32253"/>
    <cellStyle name="Accent4 222" xfId="32254"/>
    <cellStyle name="Accent4 223" xfId="32255"/>
    <cellStyle name="Accent4 224" xfId="32256"/>
    <cellStyle name="Accent4 225" xfId="32257"/>
    <cellStyle name="Accent4 226" xfId="32258"/>
    <cellStyle name="Accent4 227" xfId="32259"/>
    <cellStyle name="Accent4 228" xfId="32260"/>
    <cellStyle name="Accent4 229" xfId="32261"/>
    <cellStyle name="Accent4 23" xfId="32262"/>
    <cellStyle name="Accent4 23 2" xfId="32263"/>
    <cellStyle name="Accent4 230" xfId="32264"/>
    <cellStyle name="Accent4 231" xfId="32265"/>
    <cellStyle name="Accent4 232" xfId="32266"/>
    <cellStyle name="Accent4 233" xfId="32267"/>
    <cellStyle name="Accent4 234" xfId="32268"/>
    <cellStyle name="Accent4 235" xfId="32269"/>
    <cellStyle name="Accent4 236" xfId="32270"/>
    <cellStyle name="Accent4 237" xfId="32271"/>
    <cellStyle name="Accent4 238" xfId="32272"/>
    <cellStyle name="Accent4 239" xfId="32273"/>
    <cellStyle name="Accent4 24" xfId="32274"/>
    <cellStyle name="Accent4 24 2" xfId="32275"/>
    <cellStyle name="Accent4 240" xfId="32276"/>
    <cellStyle name="Accent4 241" xfId="32277"/>
    <cellStyle name="Accent4 242" xfId="32278"/>
    <cellStyle name="Accent4 243" xfId="32279"/>
    <cellStyle name="Accent4 244" xfId="32280"/>
    <cellStyle name="Accent4 245" xfId="32281"/>
    <cellStyle name="Accent4 246" xfId="32282"/>
    <cellStyle name="Accent4 247" xfId="32283"/>
    <cellStyle name="Accent4 248" xfId="32284"/>
    <cellStyle name="Accent4 249" xfId="32285"/>
    <cellStyle name="Accent4 25" xfId="32286"/>
    <cellStyle name="Accent4 25 2" xfId="32287"/>
    <cellStyle name="Accent4 250" xfId="32288"/>
    <cellStyle name="Accent4 251" xfId="32289"/>
    <cellStyle name="Accent4 252" xfId="32290"/>
    <cellStyle name="Accent4 253" xfId="32291"/>
    <cellStyle name="Accent4 254" xfId="32292"/>
    <cellStyle name="Accent4 255" xfId="32293"/>
    <cellStyle name="Accent4 256" xfId="32294"/>
    <cellStyle name="Accent4 257" xfId="32295"/>
    <cellStyle name="Accent4 26" xfId="32296"/>
    <cellStyle name="Accent4 26 2" xfId="32297"/>
    <cellStyle name="Accent4 27" xfId="32298"/>
    <cellStyle name="Accent4 27 2" xfId="32299"/>
    <cellStyle name="Accent4 28" xfId="32300"/>
    <cellStyle name="Accent4 28 2" xfId="32301"/>
    <cellStyle name="Accent4 29" xfId="32302"/>
    <cellStyle name="Accent4 29 2" xfId="32303"/>
    <cellStyle name="Accent4 3" xfId="775"/>
    <cellStyle name="Accent4 3 2" xfId="991"/>
    <cellStyle name="Accent4 3 2 2" xfId="32305"/>
    <cellStyle name="Accent4 3 3" xfId="14976"/>
    <cellStyle name="Accent4 3 4" xfId="32304"/>
    <cellStyle name="Accent4 30" xfId="32306"/>
    <cellStyle name="Accent4 30 2" xfId="32307"/>
    <cellStyle name="Accent4 31" xfId="32308"/>
    <cellStyle name="Accent4 31 2" xfId="32309"/>
    <cellStyle name="Accent4 32" xfId="32310"/>
    <cellStyle name="Accent4 32 2" xfId="32311"/>
    <cellStyle name="Accent4 33" xfId="32312"/>
    <cellStyle name="Accent4 33 2" xfId="32313"/>
    <cellStyle name="Accent4 34" xfId="32314"/>
    <cellStyle name="Accent4 34 2" xfId="32315"/>
    <cellStyle name="Accent4 35" xfId="32316"/>
    <cellStyle name="Accent4 35 2" xfId="32317"/>
    <cellStyle name="Accent4 36" xfId="32318"/>
    <cellStyle name="Accent4 36 2" xfId="32319"/>
    <cellStyle name="Accent4 37" xfId="32320"/>
    <cellStyle name="Accent4 37 2" xfId="32321"/>
    <cellStyle name="Accent4 38" xfId="32322"/>
    <cellStyle name="Accent4 38 2" xfId="32323"/>
    <cellStyle name="Accent4 39" xfId="32324"/>
    <cellStyle name="Accent4 39 2" xfId="32325"/>
    <cellStyle name="Accent4 4" xfId="715"/>
    <cellStyle name="Accent4 4 2" xfId="943"/>
    <cellStyle name="Accent4 4 2 2" xfId="32326"/>
    <cellStyle name="Accent4 4 3" xfId="11808"/>
    <cellStyle name="Accent4 40" xfId="32327"/>
    <cellStyle name="Accent4 40 2" xfId="32328"/>
    <cellStyle name="Accent4 41" xfId="32329"/>
    <cellStyle name="Accent4 41 2" xfId="32330"/>
    <cellStyle name="Accent4 42" xfId="32331"/>
    <cellStyle name="Accent4 42 2" xfId="32332"/>
    <cellStyle name="Accent4 43" xfId="32333"/>
    <cellStyle name="Accent4 43 2" xfId="32334"/>
    <cellStyle name="Accent4 44" xfId="32335"/>
    <cellStyle name="Accent4 44 2" xfId="32336"/>
    <cellStyle name="Accent4 45" xfId="32337"/>
    <cellStyle name="Accent4 45 2" xfId="32338"/>
    <cellStyle name="Accent4 46" xfId="32339"/>
    <cellStyle name="Accent4 46 2" xfId="32340"/>
    <cellStyle name="Accent4 47" xfId="32341"/>
    <cellStyle name="Accent4 47 2" xfId="32342"/>
    <cellStyle name="Accent4 48" xfId="32343"/>
    <cellStyle name="Accent4 48 2" xfId="32344"/>
    <cellStyle name="Accent4 49" xfId="32345"/>
    <cellStyle name="Accent4 49 2" xfId="32346"/>
    <cellStyle name="Accent4 5" xfId="6801"/>
    <cellStyle name="Accent4 5 2" xfId="32348"/>
    <cellStyle name="Accent4 5 3" xfId="32347"/>
    <cellStyle name="Accent4 50" xfId="32349"/>
    <cellStyle name="Accent4 50 2" xfId="32350"/>
    <cellStyle name="Accent4 51" xfId="32351"/>
    <cellStyle name="Accent4 51 2" xfId="32352"/>
    <cellStyle name="Accent4 52" xfId="32353"/>
    <cellStyle name="Accent4 52 2" xfId="32354"/>
    <cellStyle name="Accent4 53" xfId="32355"/>
    <cellStyle name="Accent4 53 2" xfId="32356"/>
    <cellStyle name="Accent4 54" xfId="32357"/>
    <cellStyle name="Accent4 54 2" xfId="32358"/>
    <cellStyle name="Accent4 55" xfId="32359"/>
    <cellStyle name="Accent4 55 2" xfId="32360"/>
    <cellStyle name="Accent4 56" xfId="32361"/>
    <cellStyle name="Accent4 56 2" xfId="32362"/>
    <cellStyle name="Accent4 57" xfId="32363"/>
    <cellStyle name="Accent4 57 2" xfId="32364"/>
    <cellStyle name="Accent4 58" xfId="32365"/>
    <cellStyle name="Accent4 58 2" xfId="32366"/>
    <cellStyle name="Accent4 59" xfId="32367"/>
    <cellStyle name="Accent4 59 2" xfId="32368"/>
    <cellStyle name="Accent4 6" xfId="6694"/>
    <cellStyle name="Accent4 6 2" xfId="32370"/>
    <cellStyle name="Accent4 6 3" xfId="32369"/>
    <cellStyle name="Accent4 60" xfId="32371"/>
    <cellStyle name="Accent4 60 2" xfId="32372"/>
    <cellStyle name="Accent4 61" xfId="32373"/>
    <cellStyle name="Accent4 61 2" xfId="32374"/>
    <cellStyle name="Accent4 62" xfId="32375"/>
    <cellStyle name="Accent4 62 2" xfId="32376"/>
    <cellStyle name="Accent4 63" xfId="32377"/>
    <cellStyle name="Accent4 63 2" xfId="32378"/>
    <cellStyle name="Accent4 64" xfId="32379"/>
    <cellStyle name="Accent4 64 2" xfId="32380"/>
    <cellStyle name="Accent4 65" xfId="32381"/>
    <cellStyle name="Accent4 65 2" xfId="32382"/>
    <cellStyle name="Accent4 66" xfId="32383"/>
    <cellStyle name="Accent4 66 2" xfId="32384"/>
    <cellStyle name="Accent4 67" xfId="32385"/>
    <cellStyle name="Accent4 67 2" xfId="32386"/>
    <cellStyle name="Accent4 68" xfId="32387"/>
    <cellStyle name="Accent4 68 2" xfId="32388"/>
    <cellStyle name="Accent4 69" xfId="32389"/>
    <cellStyle name="Accent4 69 2" xfId="32390"/>
    <cellStyle name="Accent4 7" xfId="7299"/>
    <cellStyle name="Accent4 7 2" xfId="32392"/>
    <cellStyle name="Accent4 7 3" xfId="32391"/>
    <cellStyle name="Accent4 70" xfId="32393"/>
    <cellStyle name="Accent4 70 2" xfId="32394"/>
    <cellStyle name="Accent4 71" xfId="32395"/>
    <cellStyle name="Accent4 71 2" xfId="32396"/>
    <cellStyle name="Accent4 72" xfId="32397"/>
    <cellStyle name="Accent4 72 2" xfId="32398"/>
    <cellStyle name="Accent4 73" xfId="32399"/>
    <cellStyle name="Accent4 73 2" xfId="32400"/>
    <cellStyle name="Accent4 74" xfId="32401"/>
    <cellStyle name="Accent4 74 2" xfId="32402"/>
    <cellStyle name="Accent4 75" xfId="32403"/>
    <cellStyle name="Accent4 75 2" xfId="32404"/>
    <cellStyle name="Accent4 76" xfId="32405"/>
    <cellStyle name="Accent4 76 2" xfId="32406"/>
    <cellStyle name="Accent4 77" xfId="32407"/>
    <cellStyle name="Accent4 77 2" xfId="32408"/>
    <cellStyle name="Accent4 78" xfId="32409"/>
    <cellStyle name="Accent4 78 2" xfId="32410"/>
    <cellStyle name="Accent4 79" xfId="32411"/>
    <cellStyle name="Accent4 79 2" xfId="32412"/>
    <cellStyle name="Accent4 8" xfId="7544"/>
    <cellStyle name="Accent4 8 2" xfId="32414"/>
    <cellStyle name="Accent4 8 3" xfId="32413"/>
    <cellStyle name="Accent4 80" xfId="32415"/>
    <cellStyle name="Accent4 80 2" xfId="32416"/>
    <cellStyle name="Accent4 81" xfId="32417"/>
    <cellStyle name="Accent4 81 2" xfId="32418"/>
    <cellStyle name="Accent4 82" xfId="32419"/>
    <cellStyle name="Accent4 82 2" xfId="32420"/>
    <cellStyle name="Accent4 83" xfId="32421"/>
    <cellStyle name="Accent4 83 2" xfId="32422"/>
    <cellStyle name="Accent4 84" xfId="32423"/>
    <cellStyle name="Accent4 84 2" xfId="32424"/>
    <cellStyle name="Accent4 85" xfId="32425"/>
    <cellStyle name="Accent4 85 2" xfId="32426"/>
    <cellStyle name="Accent4 86" xfId="32427"/>
    <cellStyle name="Accent4 86 2" xfId="32428"/>
    <cellStyle name="Accent4 87" xfId="32429"/>
    <cellStyle name="Accent4 87 2" xfId="32430"/>
    <cellStyle name="Accent4 88" xfId="32431"/>
    <cellStyle name="Accent4 88 2" xfId="32432"/>
    <cellStyle name="Accent4 89" xfId="32433"/>
    <cellStyle name="Accent4 89 2" xfId="32434"/>
    <cellStyle name="Accent4 9" xfId="7632"/>
    <cellStyle name="Accent4 9 2" xfId="32436"/>
    <cellStyle name="Accent4 9 3" xfId="32435"/>
    <cellStyle name="Accent4 90" xfId="32437"/>
    <cellStyle name="Accent4 90 2" xfId="32438"/>
    <cellStyle name="Accent4 91" xfId="32439"/>
    <cellStyle name="Accent4 91 2" xfId="32440"/>
    <cellStyle name="Accent4 92" xfId="32441"/>
    <cellStyle name="Accent4 92 2" xfId="32442"/>
    <cellStyle name="Accent4 93" xfId="32443"/>
    <cellStyle name="Accent4 93 2" xfId="32444"/>
    <cellStyle name="Accent4 94" xfId="32445"/>
    <cellStyle name="Accent4 94 2" xfId="32446"/>
    <cellStyle name="Accent4 95" xfId="32447"/>
    <cellStyle name="Accent4 95 2" xfId="32448"/>
    <cellStyle name="Accent4 96" xfId="32449"/>
    <cellStyle name="Accent4 96 2" xfId="32450"/>
    <cellStyle name="Accent4 97" xfId="32451"/>
    <cellStyle name="Accent4 97 2" xfId="32452"/>
    <cellStyle name="Accent4 98" xfId="32453"/>
    <cellStyle name="Accent4 98 2" xfId="32454"/>
    <cellStyle name="Accent4 99" xfId="32455"/>
    <cellStyle name="Accent4 99 2" xfId="32456"/>
    <cellStyle name="Accent5 10" xfId="7838"/>
    <cellStyle name="Accent5 10 2" xfId="32458"/>
    <cellStyle name="Accent5 10 3" xfId="32457"/>
    <cellStyle name="Accent5 100" xfId="32459"/>
    <cellStyle name="Accent5 100 2" xfId="32460"/>
    <cellStyle name="Accent5 101" xfId="32461"/>
    <cellStyle name="Accent5 101 2" xfId="32462"/>
    <cellStyle name="Accent5 102" xfId="32463"/>
    <cellStyle name="Accent5 102 2" xfId="32464"/>
    <cellStyle name="Accent5 103" xfId="32465"/>
    <cellStyle name="Accent5 103 2" xfId="32466"/>
    <cellStyle name="Accent5 104" xfId="32467"/>
    <cellStyle name="Accent5 104 2" xfId="32468"/>
    <cellStyle name="Accent5 105" xfId="32469"/>
    <cellStyle name="Accent5 105 2" xfId="32470"/>
    <cellStyle name="Accent5 106" xfId="32471"/>
    <cellStyle name="Accent5 106 2" xfId="32472"/>
    <cellStyle name="Accent5 107" xfId="32473"/>
    <cellStyle name="Accent5 107 2" xfId="32474"/>
    <cellStyle name="Accent5 108" xfId="32475"/>
    <cellStyle name="Accent5 108 2" xfId="32476"/>
    <cellStyle name="Accent5 109" xfId="32477"/>
    <cellStyle name="Accent5 109 2" xfId="32478"/>
    <cellStyle name="Accent5 11" xfId="7286"/>
    <cellStyle name="Accent5 11 2" xfId="32480"/>
    <cellStyle name="Accent5 11 3" xfId="32479"/>
    <cellStyle name="Accent5 110" xfId="32481"/>
    <cellStyle name="Accent5 110 2" xfId="32482"/>
    <cellStyle name="Accent5 111" xfId="32483"/>
    <cellStyle name="Accent5 111 2" xfId="32484"/>
    <cellStyle name="Accent5 112" xfId="32485"/>
    <cellStyle name="Accent5 112 2" xfId="32486"/>
    <cellStyle name="Accent5 113" xfId="32487"/>
    <cellStyle name="Accent5 113 2" xfId="32488"/>
    <cellStyle name="Accent5 114" xfId="32489"/>
    <cellStyle name="Accent5 114 2" xfId="32490"/>
    <cellStyle name="Accent5 115" xfId="32491"/>
    <cellStyle name="Accent5 115 2" xfId="32492"/>
    <cellStyle name="Accent5 116" xfId="32493"/>
    <cellStyle name="Accent5 116 2" xfId="32494"/>
    <cellStyle name="Accent5 117" xfId="32495"/>
    <cellStyle name="Accent5 117 2" xfId="32496"/>
    <cellStyle name="Accent5 118" xfId="32497"/>
    <cellStyle name="Accent5 118 2" xfId="32498"/>
    <cellStyle name="Accent5 119" xfId="32499"/>
    <cellStyle name="Accent5 119 2" xfId="32500"/>
    <cellStyle name="Accent5 12" xfId="7377"/>
    <cellStyle name="Accent5 12 2" xfId="32502"/>
    <cellStyle name="Accent5 12 3" xfId="32501"/>
    <cellStyle name="Accent5 120" xfId="32503"/>
    <cellStyle name="Accent5 120 2" xfId="32504"/>
    <cellStyle name="Accent5 121" xfId="32505"/>
    <cellStyle name="Accent5 121 2" xfId="32506"/>
    <cellStyle name="Accent5 122" xfId="32507"/>
    <cellStyle name="Accent5 122 2" xfId="32508"/>
    <cellStyle name="Accent5 123" xfId="32509"/>
    <cellStyle name="Accent5 123 2" xfId="32510"/>
    <cellStyle name="Accent5 124" xfId="32511"/>
    <cellStyle name="Accent5 124 2" xfId="32512"/>
    <cellStyle name="Accent5 125" xfId="32513"/>
    <cellStyle name="Accent5 125 2" xfId="32514"/>
    <cellStyle name="Accent5 126" xfId="32515"/>
    <cellStyle name="Accent5 126 2" xfId="32516"/>
    <cellStyle name="Accent5 127" xfId="32517"/>
    <cellStyle name="Accent5 127 2" xfId="32518"/>
    <cellStyle name="Accent5 128" xfId="32519"/>
    <cellStyle name="Accent5 128 2" xfId="32520"/>
    <cellStyle name="Accent5 129" xfId="32521"/>
    <cellStyle name="Accent5 129 2" xfId="32522"/>
    <cellStyle name="Accent5 13" xfId="7269"/>
    <cellStyle name="Accent5 13 2" xfId="32524"/>
    <cellStyle name="Accent5 13 3" xfId="32523"/>
    <cellStyle name="Accent5 130" xfId="32525"/>
    <cellStyle name="Accent5 130 2" xfId="32526"/>
    <cellStyle name="Accent5 131" xfId="32527"/>
    <cellStyle name="Accent5 131 2" xfId="32528"/>
    <cellStyle name="Accent5 132" xfId="32529"/>
    <cellStyle name="Accent5 132 2" xfId="32530"/>
    <cellStyle name="Accent5 133" xfId="32531"/>
    <cellStyle name="Accent5 133 2" xfId="32532"/>
    <cellStyle name="Accent5 134" xfId="32533"/>
    <cellStyle name="Accent5 134 2" xfId="32534"/>
    <cellStyle name="Accent5 135" xfId="32535"/>
    <cellStyle name="Accent5 135 2" xfId="32536"/>
    <cellStyle name="Accent5 136" xfId="32537"/>
    <cellStyle name="Accent5 136 2" xfId="32538"/>
    <cellStyle name="Accent5 137" xfId="32539"/>
    <cellStyle name="Accent5 137 2" xfId="32540"/>
    <cellStyle name="Accent5 138" xfId="32541"/>
    <cellStyle name="Accent5 138 2" xfId="32542"/>
    <cellStyle name="Accent5 139" xfId="32543"/>
    <cellStyle name="Accent5 139 2" xfId="32544"/>
    <cellStyle name="Accent5 14" xfId="32545"/>
    <cellStyle name="Accent5 14 2" xfId="32546"/>
    <cellStyle name="Accent5 140" xfId="32547"/>
    <cellStyle name="Accent5 140 2" xfId="32548"/>
    <cellStyle name="Accent5 141" xfId="32549"/>
    <cellStyle name="Accent5 141 2" xfId="32550"/>
    <cellStyle name="Accent5 142" xfId="32551"/>
    <cellStyle name="Accent5 142 2" xfId="32552"/>
    <cellStyle name="Accent5 143" xfId="32553"/>
    <cellStyle name="Accent5 143 2" xfId="32554"/>
    <cellStyle name="Accent5 144" xfId="32555"/>
    <cellStyle name="Accent5 144 2" xfId="32556"/>
    <cellStyle name="Accent5 145" xfId="32557"/>
    <cellStyle name="Accent5 145 2" xfId="32558"/>
    <cellStyle name="Accent5 146" xfId="32559"/>
    <cellStyle name="Accent5 146 2" xfId="32560"/>
    <cellStyle name="Accent5 147" xfId="32561"/>
    <cellStyle name="Accent5 147 2" xfId="32562"/>
    <cellStyle name="Accent5 148" xfId="32563"/>
    <cellStyle name="Accent5 148 2" xfId="32564"/>
    <cellStyle name="Accent5 149" xfId="32565"/>
    <cellStyle name="Accent5 149 2" xfId="32566"/>
    <cellStyle name="Accent5 15" xfId="32567"/>
    <cellStyle name="Accent5 15 2" xfId="32568"/>
    <cellStyle name="Accent5 150" xfId="32569"/>
    <cellStyle name="Accent5 150 2" xfId="32570"/>
    <cellStyle name="Accent5 151" xfId="32571"/>
    <cellStyle name="Accent5 151 2" xfId="32572"/>
    <cellStyle name="Accent5 152" xfId="32573"/>
    <cellStyle name="Accent5 152 2" xfId="32574"/>
    <cellStyle name="Accent5 153" xfId="32575"/>
    <cellStyle name="Accent5 153 2" xfId="32576"/>
    <cellStyle name="Accent5 154" xfId="32577"/>
    <cellStyle name="Accent5 154 2" xfId="32578"/>
    <cellStyle name="Accent5 155" xfId="32579"/>
    <cellStyle name="Accent5 155 2" xfId="32580"/>
    <cellStyle name="Accent5 156" xfId="32581"/>
    <cellStyle name="Accent5 156 2" xfId="32582"/>
    <cellStyle name="Accent5 157" xfId="32583"/>
    <cellStyle name="Accent5 157 2" xfId="32584"/>
    <cellStyle name="Accent5 158" xfId="32585"/>
    <cellStyle name="Accent5 158 2" xfId="32586"/>
    <cellStyle name="Accent5 159" xfId="32587"/>
    <cellStyle name="Accent5 159 2" xfId="32588"/>
    <cellStyle name="Accent5 16" xfId="32589"/>
    <cellStyle name="Accent5 16 2" xfId="32590"/>
    <cellStyle name="Accent5 160" xfId="32591"/>
    <cellStyle name="Accent5 160 2" xfId="32592"/>
    <cellStyle name="Accent5 161" xfId="32593"/>
    <cellStyle name="Accent5 161 2" xfId="32594"/>
    <cellStyle name="Accent5 162" xfId="32595"/>
    <cellStyle name="Accent5 162 2" xfId="32596"/>
    <cellStyle name="Accent5 163" xfId="32597"/>
    <cellStyle name="Accent5 163 2" xfId="32598"/>
    <cellStyle name="Accent5 164" xfId="32599"/>
    <cellStyle name="Accent5 164 2" xfId="32600"/>
    <cellStyle name="Accent5 165" xfId="32601"/>
    <cellStyle name="Accent5 165 2" xfId="32602"/>
    <cellStyle name="Accent5 166" xfId="32603"/>
    <cellStyle name="Accent5 166 2" xfId="32604"/>
    <cellStyle name="Accent5 167" xfId="32605"/>
    <cellStyle name="Accent5 167 2" xfId="32606"/>
    <cellStyle name="Accent5 168" xfId="32607"/>
    <cellStyle name="Accent5 168 2" xfId="32608"/>
    <cellStyle name="Accent5 169" xfId="32609"/>
    <cellStyle name="Accent5 169 2" xfId="32610"/>
    <cellStyle name="Accent5 17" xfId="32611"/>
    <cellStyle name="Accent5 17 2" xfId="32612"/>
    <cellStyle name="Accent5 170" xfId="32613"/>
    <cellStyle name="Accent5 170 2" xfId="32614"/>
    <cellStyle name="Accent5 171" xfId="32615"/>
    <cellStyle name="Accent5 171 2" xfId="32616"/>
    <cellStyle name="Accent5 172" xfId="32617"/>
    <cellStyle name="Accent5 172 2" xfId="32618"/>
    <cellStyle name="Accent5 173" xfId="32619"/>
    <cellStyle name="Accent5 173 2" xfId="32620"/>
    <cellStyle name="Accent5 174" xfId="32621"/>
    <cellStyle name="Accent5 174 2" xfId="32622"/>
    <cellStyle name="Accent5 175" xfId="32623"/>
    <cellStyle name="Accent5 175 2" xfId="32624"/>
    <cellStyle name="Accent5 176" xfId="32625"/>
    <cellStyle name="Accent5 176 2" xfId="32626"/>
    <cellStyle name="Accent5 177" xfId="32627"/>
    <cellStyle name="Accent5 177 2" xfId="32628"/>
    <cellStyle name="Accent5 178" xfId="32629"/>
    <cellStyle name="Accent5 178 2" xfId="32630"/>
    <cellStyle name="Accent5 179" xfId="32631"/>
    <cellStyle name="Accent5 179 2" xfId="32632"/>
    <cellStyle name="Accent5 18" xfId="32633"/>
    <cellStyle name="Accent5 18 2" xfId="32634"/>
    <cellStyle name="Accent5 180" xfId="32635"/>
    <cellStyle name="Accent5 180 2" xfId="32636"/>
    <cellStyle name="Accent5 181" xfId="32637"/>
    <cellStyle name="Accent5 181 2" xfId="32638"/>
    <cellStyle name="Accent5 182" xfId="32639"/>
    <cellStyle name="Accent5 182 2" xfId="32640"/>
    <cellStyle name="Accent5 183" xfId="32641"/>
    <cellStyle name="Accent5 183 2" xfId="32642"/>
    <cellStyle name="Accent5 184" xfId="32643"/>
    <cellStyle name="Accent5 184 2" xfId="32644"/>
    <cellStyle name="Accent5 185" xfId="32645"/>
    <cellStyle name="Accent5 185 2" xfId="32646"/>
    <cellStyle name="Accent5 186" xfId="32647"/>
    <cellStyle name="Accent5 186 2" xfId="32648"/>
    <cellStyle name="Accent5 187" xfId="32649"/>
    <cellStyle name="Accent5 187 2" xfId="32650"/>
    <cellStyle name="Accent5 188" xfId="32651"/>
    <cellStyle name="Accent5 188 2" xfId="32652"/>
    <cellStyle name="Accent5 189" xfId="32653"/>
    <cellStyle name="Accent5 189 2" xfId="32654"/>
    <cellStyle name="Accent5 19" xfId="32655"/>
    <cellStyle name="Accent5 19 2" xfId="32656"/>
    <cellStyle name="Accent5 190" xfId="32657"/>
    <cellStyle name="Accent5 190 2" xfId="32658"/>
    <cellStyle name="Accent5 191" xfId="32659"/>
    <cellStyle name="Accent5 191 2" xfId="32660"/>
    <cellStyle name="Accent5 192" xfId="32661"/>
    <cellStyle name="Accent5 192 2" xfId="32662"/>
    <cellStyle name="Accent5 193" xfId="32663"/>
    <cellStyle name="Accent5 194" xfId="32664"/>
    <cellStyle name="Accent5 195" xfId="32665"/>
    <cellStyle name="Accent5 196" xfId="32666"/>
    <cellStyle name="Accent5 197" xfId="32667"/>
    <cellStyle name="Accent5 198" xfId="32668"/>
    <cellStyle name="Accent5 199" xfId="32669"/>
    <cellStyle name="Accent5 2" xfId="187"/>
    <cellStyle name="Accent5 2 10" xfId="7273"/>
    <cellStyle name="Accent5 2 11" xfId="7871"/>
    <cellStyle name="Accent5 2 12" xfId="7887"/>
    <cellStyle name="Accent5 2 13" xfId="9965"/>
    <cellStyle name="Accent5 2 2" xfId="776"/>
    <cellStyle name="Accent5 2 2 2" xfId="1153"/>
    <cellStyle name="Accent5 2 3" xfId="906"/>
    <cellStyle name="Accent5 2 4" xfId="6735"/>
    <cellStyle name="Accent5 2 5" xfId="7719"/>
    <cellStyle name="Accent5 2 6" xfId="7085"/>
    <cellStyle name="Accent5 2 7" xfId="6946"/>
    <cellStyle name="Accent5 2 8" xfId="7552"/>
    <cellStyle name="Accent5 2 9" xfId="7718"/>
    <cellStyle name="Accent5 20" xfId="32670"/>
    <cellStyle name="Accent5 20 2" xfId="32671"/>
    <cellStyle name="Accent5 200" xfId="32672"/>
    <cellStyle name="Accent5 201" xfId="32673"/>
    <cellStyle name="Accent5 202" xfId="32674"/>
    <cellStyle name="Accent5 203" xfId="32675"/>
    <cellStyle name="Accent5 204" xfId="32676"/>
    <cellStyle name="Accent5 205" xfId="32677"/>
    <cellStyle name="Accent5 206" xfId="32678"/>
    <cellStyle name="Accent5 207" xfId="32679"/>
    <cellStyle name="Accent5 208" xfId="32680"/>
    <cellStyle name="Accent5 209" xfId="32681"/>
    <cellStyle name="Accent5 21" xfId="32682"/>
    <cellStyle name="Accent5 21 2" xfId="32683"/>
    <cellStyle name="Accent5 210" xfId="32684"/>
    <cellStyle name="Accent5 211" xfId="32685"/>
    <cellStyle name="Accent5 212" xfId="32686"/>
    <cellStyle name="Accent5 213" xfId="32687"/>
    <cellStyle name="Accent5 214" xfId="32688"/>
    <cellStyle name="Accent5 215" xfId="32689"/>
    <cellStyle name="Accent5 216" xfId="32690"/>
    <cellStyle name="Accent5 217" xfId="32691"/>
    <cellStyle name="Accent5 218" xfId="32692"/>
    <cellStyle name="Accent5 219" xfId="32693"/>
    <cellStyle name="Accent5 22" xfId="32694"/>
    <cellStyle name="Accent5 22 2" xfId="32695"/>
    <cellStyle name="Accent5 220" xfId="32696"/>
    <cellStyle name="Accent5 221" xfId="32697"/>
    <cellStyle name="Accent5 222" xfId="32698"/>
    <cellStyle name="Accent5 223" xfId="32699"/>
    <cellStyle name="Accent5 224" xfId="32700"/>
    <cellStyle name="Accent5 225" xfId="32701"/>
    <cellStyle name="Accent5 226" xfId="32702"/>
    <cellStyle name="Accent5 227" xfId="32703"/>
    <cellStyle name="Accent5 228" xfId="32704"/>
    <cellStyle name="Accent5 229" xfId="32705"/>
    <cellStyle name="Accent5 23" xfId="32706"/>
    <cellStyle name="Accent5 23 2" xfId="32707"/>
    <cellStyle name="Accent5 230" xfId="32708"/>
    <cellStyle name="Accent5 231" xfId="32709"/>
    <cellStyle name="Accent5 232" xfId="32710"/>
    <cellStyle name="Accent5 233" xfId="32711"/>
    <cellStyle name="Accent5 234" xfId="32712"/>
    <cellStyle name="Accent5 235" xfId="32713"/>
    <cellStyle name="Accent5 236" xfId="32714"/>
    <cellStyle name="Accent5 237" xfId="32715"/>
    <cellStyle name="Accent5 238" xfId="32716"/>
    <cellStyle name="Accent5 239" xfId="32717"/>
    <cellStyle name="Accent5 24" xfId="32718"/>
    <cellStyle name="Accent5 24 2" xfId="32719"/>
    <cellStyle name="Accent5 240" xfId="32720"/>
    <cellStyle name="Accent5 241" xfId="32721"/>
    <cellStyle name="Accent5 242" xfId="32722"/>
    <cellStyle name="Accent5 243" xfId="32723"/>
    <cellStyle name="Accent5 244" xfId="32724"/>
    <cellStyle name="Accent5 245" xfId="32725"/>
    <cellStyle name="Accent5 246" xfId="32726"/>
    <cellStyle name="Accent5 247" xfId="32727"/>
    <cellStyle name="Accent5 248" xfId="32728"/>
    <cellStyle name="Accent5 249" xfId="32729"/>
    <cellStyle name="Accent5 25" xfId="32730"/>
    <cellStyle name="Accent5 25 2" xfId="32731"/>
    <cellStyle name="Accent5 250" xfId="32732"/>
    <cellStyle name="Accent5 251" xfId="32733"/>
    <cellStyle name="Accent5 252" xfId="32734"/>
    <cellStyle name="Accent5 253" xfId="32735"/>
    <cellStyle name="Accent5 254" xfId="32736"/>
    <cellStyle name="Accent5 255" xfId="32737"/>
    <cellStyle name="Accent5 256" xfId="32738"/>
    <cellStyle name="Accent5 257" xfId="32739"/>
    <cellStyle name="Accent5 26" xfId="32740"/>
    <cellStyle name="Accent5 26 2" xfId="32741"/>
    <cellStyle name="Accent5 27" xfId="32742"/>
    <cellStyle name="Accent5 27 2" xfId="32743"/>
    <cellStyle name="Accent5 28" xfId="32744"/>
    <cellStyle name="Accent5 28 2" xfId="32745"/>
    <cellStyle name="Accent5 29" xfId="32746"/>
    <cellStyle name="Accent5 29 2" xfId="32747"/>
    <cellStyle name="Accent5 3" xfId="777"/>
    <cellStyle name="Accent5 3 2" xfId="1152"/>
    <cellStyle name="Accent5 3 3" xfId="14978"/>
    <cellStyle name="Accent5 30" xfId="32748"/>
    <cellStyle name="Accent5 30 2" xfId="32749"/>
    <cellStyle name="Accent5 31" xfId="32750"/>
    <cellStyle name="Accent5 31 2" xfId="32751"/>
    <cellStyle name="Accent5 32" xfId="32752"/>
    <cellStyle name="Accent5 32 2" xfId="32753"/>
    <cellStyle name="Accent5 33" xfId="32754"/>
    <cellStyle name="Accent5 33 2" xfId="32755"/>
    <cellStyle name="Accent5 34" xfId="32756"/>
    <cellStyle name="Accent5 34 2" xfId="32757"/>
    <cellStyle name="Accent5 35" xfId="32758"/>
    <cellStyle name="Accent5 35 2" xfId="32759"/>
    <cellStyle name="Accent5 36" xfId="32760"/>
    <cellStyle name="Accent5 36 2" xfId="32761"/>
    <cellStyle name="Accent5 37" xfId="32762"/>
    <cellStyle name="Accent5 37 2" xfId="32763"/>
    <cellStyle name="Accent5 38" xfId="32764"/>
    <cellStyle name="Accent5 38 2" xfId="32765"/>
    <cellStyle name="Accent5 39" xfId="32766"/>
    <cellStyle name="Accent5 39 2" xfId="32767"/>
    <cellStyle name="Accent5 4" xfId="719"/>
    <cellStyle name="Accent5 4 2" xfId="1815"/>
    <cellStyle name="Accent5 4 2 2" xfId="32768"/>
    <cellStyle name="Accent5 4 3" xfId="11812"/>
    <cellStyle name="Accent5 40" xfId="32769"/>
    <cellStyle name="Accent5 40 2" xfId="32770"/>
    <cellStyle name="Accent5 41" xfId="32771"/>
    <cellStyle name="Accent5 41 2" xfId="32772"/>
    <cellStyle name="Accent5 42" xfId="32773"/>
    <cellStyle name="Accent5 42 2" xfId="32774"/>
    <cellStyle name="Accent5 43" xfId="32775"/>
    <cellStyle name="Accent5 43 2" xfId="32776"/>
    <cellStyle name="Accent5 44" xfId="32777"/>
    <cellStyle name="Accent5 44 2" xfId="32778"/>
    <cellStyle name="Accent5 45" xfId="32779"/>
    <cellStyle name="Accent5 45 2" xfId="32780"/>
    <cellStyle name="Accent5 46" xfId="32781"/>
    <cellStyle name="Accent5 46 2" xfId="32782"/>
    <cellStyle name="Accent5 47" xfId="32783"/>
    <cellStyle name="Accent5 47 2" xfId="32784"/>
    <cellStyle name="Accent5 48" xfId="32785"/>
    <cellStyle name="Accent5 48 2" xfId="32786"/>
    <cellStyle name="Accent5 49" xfId="32787"/>
    <cellStyle name="Accent5 49 2" xfId="32788"/>
    <cellStyle name="Accent5 5" xfId="6792"/>
    <cellStyle name="Accent5 5 2" xfId="32790"/>
    <cellStyle name="Accent5 5 3" xfId="32789"/>
    <cellStyle name="Accent5 50" xfId="32791"/>
    <cellStyle name="Accent5 50 2" xfId="32792"/>
    <cellStyle name="Accent5 51" xfId="32793"/>
    <cellStyle name="Accent5 51 2" xfId="32794"/>
    <cellStyle name="Accent5 52" xfId="32795"/>
    <cellStyle name="Accent5 52 2" xfId="32796"/>
    <cellStyle name="Accent5 53" xfId="32797"/>
    <cellStyle name="Accent5 53 2" xfId="32798"/>
    <cellStyle name="Accent5 54" xfId="32799"/>
    <cellStyle name="Accent5 54 2" xfId="32800"/>
    <cellStyle name="Accent5 55" xfId="32801"/>
    <cellStyle name="Accent5 55 2" xfId="32802"/>
    <cellStyle name="Accent5 56" xfId="32803"/>
    <cellStyle name="Accent5 56 2" xfId="32804"/>
    <cellStyle name="Accent5 57" xfId="32805"/>
    <cellStyle name="Accent5 57 2" xfId="32806"/>
    <cellStyle name="Accent5 58" xfId="32807"/>
    <cellStyle name="Accent5 58 2" xfId="32808"/>
    <cellStyle name="Accent5 59" xfId="32809"/>
    <cellStyle name="Accent5 59 2" xfId="32810"/>
    <cellStyle name="Accent5 6" xfId="6705"/>
    <cellStyle name="Accent5 6 2" xfId="32812"/>
    <cellStyle name="Accent5 6 3" xfId="32811"/>
    <cellStyle name="Accent5 60" xfId="32813"/>
    <cellStyle name="Accent5 60 2" xfId="32814"/>
    <cellStyle name="Accent5 61" xfId="32815"/>
    <cellStyle name="Accent5 61 2" xfId="32816"/>
    <cellStyle name="Accent5 62" xfId="32817"/>
    <cellStyle name="Accent5 62 2" xfId="32818"/>
    <cellStyle name="Accent5 63" xfId="32819"/>
    <cellStyle name="Accent5 63 2" xfId="32820"/>
    <cellStyle name="Accent5 64" xfId="32821"/>
    <cellStyle name="Accent5 64 2" xfId="32822"/>
    <cellStyle name="Accent5 65" xfId="32823"/>
    <cellStyle name="Accent5 65 2" xfId="32824"/>
    <cellStyle name="Accent5 66" xfId="32825"/>
    <cellStyle name="Accent5 66 2" xfId="32826"/>
    <cellStyle name="Accent5 67" xfId="32827"/>
    <cellStyle name="Accent5 67 2" xfId="32828"/>
    <cellStyle name="Accent5 68" xfId="32829"/>
    <cellStyle name="Accent5 68 2" xfId="32830"/>
    <cellStyle name="Accent5 69" xfId="32831"/>
    <cellStyle name="Accent5 69 2" xfId="32832"/>
    <cellStyle name="Accent5 7" xfId="7755"/>
    <cellStyle name="Accent5 7 2" xfId="32834"/>
    <cellStyle name="Accent5 7 3" xfId="32833"/>
    <cellStyle name="Accent5 70" xfId="32835"/>
    <cellStyle name="Accent5 70 2" xfId="32836"/>
    <cellStyle name="Accent5 71" xfId="32837"/>
    <cellStyle name="Accent5 71 2" xfId="32838"/>
    <cellStyle name="Accent5 72" xfId="32839"/>
    <cellStyle name="Accent5 72 2" xfId="32840"/>
    <cellStyle name="Accent5 73" xfId="32841"/>
    <cellStyle name="Accent5 73 2" xfId="32842"/>
    <cellStyle name="Accent5 74" xfId="32843"/>
    <cellStyle name="Accent5 74 2" xfId="32844"/>
    <cellStyle name="Accent5 75" xfId="32845"/>
    <cellStyle name="Accent5 75 2" xfId="32846"/>
    <cellStyle name="Accent5 76" xfId="32847"/>
    <cellStyle name="Accent5 76 2" xfId="32848"/>
    <cellStyle name="Accent5 77" xfId="32849"/>
    <cellStyle name="Accent5 77 2" xfId="32850"/>
    <cellStyle name="Accent5 78" xfId="32851"/>
    <cellStyle name="Accent5 78 2" xfId="32852"/>
    <cellStyle name="Accent5 79" xfId="32853"/>
    <cellStyle name="Accent5 79 2" xfId="32854"/>
    <cellStyle name="Accent5 8" xfId="7210"/>
    <cellStyle name="Accent5 8 2" xfId="32856"/>
    <cellStyle name="Accent5 8 3" xfId="32855"/>
    <cellStyle name="Accent5 80" xfId="32857"/>
    <cellStyle name="Accent5 80 2" xfId="32858"/>
    <cellStyle name="Accent5 81" xfId="32859"/>
    <cellStyle name="Accent5 81 2" xfId="32860"/>
    <cellStyle name="Accent5 82" xfId="32861"/>
    <cellStyle name="Accent5 82 2" xfId="32862"/>
    <cellStyle name="Accent5 83" xfId="32863"/>
    <cellStyle name="Accent5 83 2" xfId="32864"/>
    <cellStyle name="Accent5 84" xfId="32865"/>
    <cellStyle name="Accent5 84 2" xfId="32866"/>
    <cellStyle name="Accent5 85" xfId="32867"/>
    <cellStyle name="Accent5 85 2" xfId="32868"/>
    <cellStyle name="Accent5 86" xfId="32869"/>
    <cellStyle name="Accent5 86 2" xfId="32870"/>
    <cellStyle name="Accent5 87" xfId="32871"/>
    <cellStyle name="Accent5 87 2" xfId="32872"/>
    <cellStyle name="Accent5 88" xfId="32873"/>
    <cellStyle name="Accent5 88 2" xfId="32874"/>
    <cellStyle name="Accent5 89" xfId="32875"/>
    <cellStyle name="Accent5 89 2" xfId="32876"/>
    <cellStyle name="Accent5 9" xfId="6775"/>
    <cellStyle name="Accent5 9 2" xfId="32878"/>
    <cellStyle name="Accent5 9 3" xfId="32877"/>
    <cellStyle name="Accent5 90" xfId="32879"/>
    <cellStyle name="Accent5 90 2" xfId="32880"/>
    <cellStyle name="Accent5 91" xfId="32881"/>
    <cellStyle name="Accent5 91 2" xfId="32882"/>
    <cellStyle name="Accent5 92" xfId="32883"/>
    <cellStyle name="Accent5 92 2" xfId="32884"/>
    <cellStyle name="Accent5 93" xfId="32885"/>
    <cellStyle name="Accent5 93 2" xfId="32886"/>
    <cellStyle name="Accent5 94" xfId="32887"/>
    <cellStyle name="Accent5 94 2" xfId="32888"/>
    <cellStyle name="Accent5 95" xfId="32889"/>
    <cellStyle name="Accent5 95 2" xfId="32890"/>
    <cellStyle name="Accent5 96" xfId="32891"/>
    <cellStyle name="Accent5 96 2" xfId="32892"/>
    <cellStyle name="Accent5 97" xfId="32893"/>
    <cellStyle name="Accent5 97 2" xfId="32894"/>
    <cellStyle name="Accent5 98" xfId="32895"/>
    <cellStyle name="Accent5 98 2" xfId="32896"/>
    <cellStyle name="Accent5 99" xfId="32897"/>
    <cellStyle name="Accent5 99 2" xfId="32898"/>
    <cellStyle name="Accent6 10" xfId="7062"/>
    <cellStyle name="Accent6 10 2" xfId="32900"/>
    <cellStyle name="Accent6 10 3" xfId="32899"/>
    <cellStyle name="Accent6 100" xfId="32901"/>
    <cellStyle name="Accent6 100 2" xfId="32902"/>
    <cellStyle name="Accent6 101" xfId="32903"/>
    <cellStyle name="Accent6 101 2" xfId="32904"/>
    <cellStyle name="Accent6 102" xfId="32905"/>
    <cellStyle name="Accent6 102 2" xfId="32906"/>
    <cellStyle name="Accent6 103" xfId="32907"/>
    <cellStyle name="Accent6 103 2" xfId="32908"/>
    <cellStyle name="Accent6 104" xfId="32909"/>
    <cellStyle name="Accent6 104 2" xfId="32910"/>
    <cellStyle name="Accent6 105" xfId="32911"/>
    <cellStyle name="Accent6 105 2" xfId="32912"/>
    <cellStyle name="Accent6 106" xfId="32913"/>
    <cellStyle name="Accent6 106 2" xfId="32914"/>
    <cellStyle name="Accent6 107" xfId="32915"/>
    <cellStyle name="Accent6 107 2" xfId="32916"/>
    <cellStyle name="Accent6 108" xfId="32917"/>
    <cellStyle name="Accent6 108 2" xfId="32918"/>
    <cellStyle name="Accent6 109" xfId="32919"/>
    <cellStyle name="Accent6 109 2" xfId="32920"/>
    <cellStyle name="Accent6 11" xfId="7501"/>
    <cellStyle name="Accent6 11 2" xfId="32922"/>
    <cellStyle name="Accent6 11 3" xfId="32921"/>
    <cellStyle name="Accent6 110" xfId="32923"/>
    <cellStyle name="Accent6 110 2" xfId="32924"/>
    <cellStyle name="Accent6 111" xfId="32925"/>
    <cellStyle name="Accent6 111 2" xfId="32926"/>
    <cellStyle name="Accent6 112" xfId="32927"/>
    <cellStyle name="Accent6 112 2" xfId="32928"/>
    <cellStyle name="Accent6 113" xfId="32929"/>
    <cellStyle name="Accent6 113 2" xfId="32930"/>
    <cellStyle name="Accent6 114" xfId="32931"/>
    <cellStyle name="Accent6 114 2" xfId="32932"/>
    <cellStyle name="Accent6 115" xfId="32933"/>
    <cellStyle name="Accent6 115 2" xfId="32934"/>
    <cellStyle name="Accent6 116" xfId="32935"/>
    <cellStyle name="Accent6 116 2" xfId="32936"/>
    <cellStyle name="Accent6 117" xfId="32937"/>
    <cellStyle name="Accent6 117 2" xfId="32938"/>
    <cellStyle name="Accent6 118" xfId="32939"/>
    <cellStyle name="Accent6 118 2" xfId="32940"/>
    <cellStyle name="Accent6 119" xfId="32941"/>
    <cellStyle name="Accent6 119 2" xfId="32942"/>
    <cellStyle name="Accent6 12" xfId="7874"/>
    <cellStyle name="Accent6 12 2" xfId="32944"/>
    <cellStyle name="Accent6 12 3" xfId="32943"/>
    <cellStyle name="Accent6 120" xfId="32945"/>
    <cellStyle name="Accent6 120 2" xfId="32946"/>
    <cellStyle name="Accent6 121" xfId="32947"/>
    <cellStyle name="Accent6 121 2" xfId="32948"/>
    <cellStyle name="Accent6 122" xfId="32949"/>
    <cellStyle name="Accent6 122 2" xfId="32950"/>
    <cellStyle name="Accent6 123" xfId="32951"/>
    <cellStyle name="Accent6 123 2" xfId="32952"/>
    <cellStyle name="Accent6 124" xfId="32953"/>
    <cellStyle name="Accent6 124 2" xfId="32954"/>
    <cellStyle name="Accent6 125" xfId="32955"/>
    <cellStyle name="Accent6 125 2" xfId="32956"/>
    <cellStyle name="Accent6 126" xfId="32957"/>
    <cellStyle name="Accent6 126 2" xfId="32958"/>
    <cellStyle name="Accent6 127" xfId="32959"/>
    <cellStyle name="Accent6 127 2" xfId="32960"/>
    <cellStyle name="Accent6 128" xfId="32961"/>
    <cellStyle name="Accent6 128 2" xfId="32962"/>
    <cellStyle name="Accent6 129" xfId="32963"/>
    <cellStyle name="Accent6 129 2" xfId="32964"/>
    <cellStyle name="Accent6 13" xfId="7890"/>
    <cellStyle name="Accent6 13 2" xfId="32966"/>
    <cellStyle name="Accent6 13 3" xfId="32965"/>
    <cellStyle name="Accent6 130" xfId="32967"/>
    <cellStyle name="Accent6 130 2" xfId="32968"/>
    <cellStyle name="Accent6 131" xfId="32969"/>
    <cellStyle name="Accent6 131 2" xfId="32970"/>
    <cellStyle name="Accent6 132" xfId="32971"/>
    <cellStyle name="Accent6 132 2" xfId="32972"/>
    <cellStyle name="Accent6 133" xfId="32973"/>
    <cellStyle name="Accent6 133 2" xfId="32974"/>
    <cellStyle name="Accent6 134" xfId="32975"/>
    <cellStyle name="Accent6 134 2" xfId="32976"/>
    <cellStyle name="Accent6 135" xfId="32977"/>
    <cellStyle name="Accent6 135 2" xfId="32978"/>
    <cellStyle name="Accent6 136" xfId="32979"/>
    <cellStyle name="Accent6 136 2" xfId="32980"/>
    <cellStyle name="Accent6 137" xfId="32981"/>
    <cellStyle name="Accent6 137 2" xfId="32982"/>
    <cellStyle name="Accent6 138" xfId="32983"/>
    <cellStyle name="Accent6 138 2" xfId="32984"/>
    <cellStyle name="Accent6 139" xfId="32985"/>
    <cellStyle name="Accent6 139 2" xfId="32986"/>
    <cellStyle name="Accent6 14" xfId="32987"/>
    <cellStyle name="Accent6 14 2" xfId="32988"/>
    <cellStyle name="Accent6 140" xfId="32989"/>
    <cellStyle name="Accent6 140 2" xfId="32990"/>
    <cellStyle name="Accent6 141" xfId="32991"/>
    <cellStyle name="Accent6 141 2" xfId="32992"/>
    <cellStyle name="Accent6 142" xfId="32993"/>
    <cellStyle name="Accent6 142 2" xfId="32994"/>
    <cellStyle name="Accent6 143" xfId="32995"/>
    <cellStyle name="Accent6 143 2" xfId="32996"/>
    <cellStyle name="Accent6 144" xfId="32997"/>
    <cellStyle name="Accent6 144 2" xfId="32998"/>
    <cellStyle name="Accent6 145" xfId="32999"/>
    <cellStyle name="Accent6 145 2" xfId="33000"/>
    <cellStyle name="Accent6 146" xfId="33001"/>
    <cellStyle name="Accent6 146 2" xfId="33002"/>
    <cellStyle name="Accent6 147" xfId="33003"/>
    <cellStyle name="Accent6 147 2" xfId="33004"/>
    <cellStyle name="Accent6 148" xfId="33005"/>
    <cellStyle name="Accent6 148 2" xfId="33006"/>
    <cellStyle name="Accent6 149" xfId="33007"/>
    <cellStyle name="Accent6 149 2" xfId="33008"/>
    <cellStyle name="Accent6 15" xfId="33009"/>
    <cellStyle name="Accent6 15 2" xfId="33010"/>
    <cellStyle name="Accent6 150" xfId="33011"/>
    <cellStyle name="Accent6 150 2" xfId="33012"/>
    <cellStyle name="Accent6 151" xfId="33013"/>
    <cellStyle name="Accent6 151 2" xfId="33014"/>
    <cellStyle name="Accent6 152" xfId="33015"/>
    <cellStyle name="Accent6 152 2" xfId="33016"/>
    <cellStyle name="Accent6 153" xfId="33017"/>
    <cellStyle name="Accent6 153 2" xfId="33018"/>
    <cellStyle name="Accent6 154" xfId="33019"/>
    <cellStyle name="Accent6 154 2" xfId="33020"/>
    <cellStyle name="Accent6 155" xfId="33021"/>
    <cellStyle name="Accent6 155 2" xfId="33022"/>
    <cellStyle name="Accent6 156" xfId="33023"/>
    <cellStyle name="Accent6 156 2" xfId="33024"/>
    <cellStyle name="Accent6 157" xfId="33025"/>
    <cellStyle name="Accent6 157 2" xfId="33026"/>
    <cellStyle name="Accent6 158" xfId="33027"/>
    <cellStyle name="Accent6 158 2" xfId="33028"/>
    <cellStyle name="Accent6 159" xfId="33029"/>
    <cellStyle name="Accent6 159 2" xfId="33030"/>
    <cellStyle name="Accent6 16" xfId="33031"/>
    <cellStyle name="Accent6 16 2" xfId="33032"/>
    <cellStyle name="Accent6 160" xfId="33033"/>
    <cellStyle name="Accent6 160 2" xfId="33034"/>
    <cellStyle name="Accent6 161" xfId="33035"/>
    <cellStyle name="Accent6 161 2" xfId="33036"/>
    <cellStyle name="Accent6 162" xfId="33037"/>
    <cellStyle name="Accent6 162 2" xfId="33038"/>
    <cellStyle name="Accent6 163" xfId="33039"/>
    <cellStyle name="Accent6 163 2" xfId="33040"/>
    <cellStyle name="Accent6 164" xfId="33041"/>
    <cellStyle name="Accent6 164 2" xfId="33042"/>
    <cellStyle name="Accent6 165" xfId="33043"/>
    <cellStyle name="Accent6 165 2" xfId="33044"/>
    <cellStyle name="Accent6 166" xfId="33045"/>
    <cellStyle name="Accent6 166 2" xfId="33046"/>
    <cellStyle name="Accent6 167" xfId="33047"/>
    <cellStyle name="Accent6 167 2" xfId="33048"/>
    <cellStyle name="Accent6 168" xfId="33049"/>
    <cellStyle name="Accent6 168 2" xfId="33050"/>
    <cellStyle name="Accent6 169" xfId="33051"/>
    <cellStyle name="Accent6 169 2" xfId="33052"/>
    <cellStyle name="Accent6 17" xfId="33053"/>
    <cellStyle name="Accent6 17 2" xfId="33054"/>
    <cellStyle name="Accent6 170" xfId="33055"/>
    <cellStyle name="Accent6 170 2" xfId="33056"/>
    <cellStyle name="Accent6 171" xfId="33057"/>
    <cellStyle name="Accent6 171 2" xfId="33058"/>
    <cellStyle name="Accent6 172" xfId="33059"/>
    <cellStyle name="Accent6 172 2" xfId="33060"/>
    <cellStyle name="Accent6 173" xfId="33061"/>
    <cellStyle name="Accent6 173 2" xfId="33062"/>
    <cellStyle name="Accent6 174" xfId="33063"/>
    <cellStyle name="Accent6 174 2" xfId="33064"/>
    <cellStyle name="Accent6 175" xfId="33065"/>
    <cellStyle name="Accent6 175 2" xfId="33066"/>
    <cellStyle name="Accent6 176" xfId="33067"/>
    <cellStyle name="Accent6 176 2" xfId="33068"/>
    <cellStyle name="Accent6 177" xfId="33069"/>
    <cellStyle name="Accent6 177 2" xfId="33070"/>
    <cellStyle name="Accent6 178" xfId="33071"/>
    <cellStyle name="Accent6 178 2" xfId="33072"/>
    <cellStyle name="Accent6 179" xfId="33073"/>
    <cellStyle name="Accent6 179 2" xfId="33074"/>
    <cellStyle name="Accent6 18" xfId="33075"/>
    <cellStyle name="Accent6 18 2" xfId="33076"/>
    <cellStyle name="Accent6 180" xfId="33077"/>
    <cellStyle name="Accent6 180 2" xfId="33078"/>
    <cellStyle name="Accent6 181" xfId="33079"/>
    <cellStyle name="Accent6 181 2" xfId="33080"/>
    <cellStyle name="Accent6 182" xfId="33081"/>
    <cellStyle name="Accent6 182 2" xfId="33082"/>
    <cellStyle name="Accent6 183" xfId="33083"/>
    <cellStyle name="Accent6 183 2" xfId="33084"/>
    <cellStyle name="Accent6 184" xfId="33085"/>
    <cellStyle name="Accent6 184 2" xfId="33086"/>
    <cellStyle name="Accent6 185" xfId="33087"/>
    <cellStyle name="Accent6 185 2" xfId="33088"/>
    <cellStyle name="Accent6 186" xfId="33089"/>
    <cellStyle name="Accent6 186 2" xfId="33090"/>
    <cellStyle name="Accent6 187" xfId="33091"/>
    <cellStyle name="Accent6 187 2" xfId="33092"/>
    <cellStyle name="Accent6 188" xfId="33093"/>
    <cellStyle name="Accent6 188 2" xfId="33094"/>
    <cellStyle name="Accent6 189" xfId="33095"/>
    <cellStyle name="Accent6 189 2" xfId="33096"/>
    <cellStyle name="Accent6 19" xfId="33097"/>
    <cellStyle name="Accent6 19 2" xfId="33098"/>
    <cellStyle name="Accent6 190" xfId="33099"/>
    <cellStyle name="Accent6 190 2" xfId="33100"/>
    <cellStyle name="Accent6 191" xfId="33101"/>
    <cellStyle name="Accent6 191 2" xfId="33102"/>
    <cellStyle name="Accent6 192" xfId="33103"/>
    <cellStyle name="Accent6 192 2" xfId="33104"/>
    <cellStyle name="Accent6 193" xfId="33105"/>
    <cellStyle name="Accent6 194" xfId="33106"/>
    <cellStyle name="Accent6 195" xfId="33107"/>
    <cellStyle name="Accent6 196" xfId="33108"/>
    <cellStyle name="Accent6 197" xfId="33109"/>
    <cellStyle name="Accent6 198" xfId="33110"/>
    <cellStyle name="Accent6 199" xfId="33111"/>
    <cellStyle name="Accent6 2" xfId="188"/>
    <cellStyle name="Accent6 2 10" xfId="7854"/>
    <cellStyle name="Accent6 2 11" xfId="7768"/>
    <cellStyle name="Accent6 2 12" xfId="7453"/>
    <cellStyle name="Accent6 2 13" xfId="9966"/>
    <cellStyle name="Accent6 2 2" xfId="778"/>
    <cellStyle name="Accent6 2 2 2" xfId="1151"/>
    <cellStyle name="Accent6 2 2 3" xfId="11866"/>
    <cellStyle name="Accent6 2 3" xfId="976"/>
    <cellStyle name="Accent6 2 4" xfId="6733"/>
    <cellStyle name="Accent6 2 5" xfId="6723"/>
    <cellStyle name="Accent6 2 6" xfId="7387"/>
    <cellStyle name="Accent6 2 7" xfId="7785"/>
    <cellStyle name="Accent6 2 8" xfId="7814"/>
    <cellStyle name="Accent6 2 9" xfId="7368"/>
    <cellStyle name="Accent6 20" xfId="33112"/>
    <cellStyle name="Accent6 20 2" xfId="33113"/>
    <cellStyle name="Accent6 200" xfId="33114"/>
    <cellStyle name="Accent6 201" xfId="33115"/>
    <cellStyle name="Accent6 202" xfId="33116"/>
    <cellStyle name="Accent6 203" xfId="33117"/>
    <cellStyle name="Accent6 204" xfId="33118"/>
    <cellStyle name="Accent6 205" xfId="33119"/>
    <cellStyle name="Accent6 206" xfId="33120"/>
    <cellStyle name="Accent6 207" xfId="33121"/>
    <cellStyle name="Accent6 208" xfId="33122"/>
    <cellStyle name="Accent6 209" xfId="33123"/>
    <cellStyle name="Accent6 21" xfId="33124"/>
    <cellStyle name="Accent6 21 2" xfId="33125"/>
    <cellStyle name="Accent6 210" xfId="33126"/>
    <cellStyle name="Accent6 211" xfId="33127"/>
    <cellStyle name="Accent6 212" xfId="33128"/>
    <cellStyle name="Accent6 213" xfId="33129"/>
    <cellStyle name="Accent6 214" xfId="33130"/>
    <cellStyle name="Accent6 215" xfId="33131"/>
    <cellStyle name="Accent6 216" xfId="33132"/>
    <cellStyle name="Accent6 217" xfId="33133"/>
    <cellStyle name="Accent6 218" xfId="33134"/>
    <cellStyle name="Accent6 219" xfId="33135"/>
    <cellStyle name="Accent6 22" xfId="33136"/>
    <cellStyle name="Accent6 22 2" xfId="33137"/>
    <cellStyle name="Accent6 220" xfId="33138"/>
    <cellStyle name="Accent6 221" xfId="33139"/>
    <cellStyle name="Accent6 222" xfId="33140"/>
    <cellStyle name="Accent6 223" xfId="33141"/>
    <cellStyle name="Accent6 224" xfId="33142"/>
    <cellStyle name="Accent6 225" xfId="33143"/>
    <cellStyle name="Accent6 226" xfId="33144"/>
    <cellStyle name="Accent6 227" xfId="33145"/>
    <cellStyle name="Accent6 228" xfId="33146"/>
    <cellStyle name="Accent6 229" xfId="33147"/>
    <cellStyle name="Accent6 23" xfId="33148"/>
    <cellStyle name="Accent6 23 2" xfId="33149"/>
    <cellStyle name="Accent6 230" xfId="33150"/>
    <cellStyle name="Accent6 231" xfId="33151"/>
    <cellStyle name="Accent6 232" xfId="33152"/>
    <cellStyle name="Accent6 233" xfId="33153"/>
    <cellStyle name="Accent6 234" xfId="33154"/>
    <cellStyle name="Accent6 235" xfId="33155"/>
    <cellStyle name="Accent6 236" xfId="33156"/>
    <cellStyle name="Accent6 237" xfId="33157"/>
    <cellStyle name="Accent6 238" xfId="33158"/>
    <cellStyle name="Accent6 239" xfId="33159"/>
    <cellStyle name="Accent6 24" xfId="33160"/>
    <cellStyle name="Accent6 24 2" xfId="33161"/>
    <cellStyle name="Accent6 240" xfId="33162"/>
    <cellStyle name="Accent6 241" xfId="33163"/>
    <cellStyle name="Accent6 242" xfId="33164"/>
    <cellStyle name="Accent6 243" xfId="33165"/>
    <cellStyle name="Accent6 244" xfId="33166"/>
    <cellStyle name="Accent6 245" xfId="33167"/>
    <cellStyle name="Accent6 246" xfId="33168"/>
    <cellStyle name="Accent6 247" xfId="33169"/>
    <cellStyle name="Accent6 248" xfId="33170"/>
    <cellStyle name="Accent6 249" xfId="33171"/>
    <cellStyle name="Accent6 25" xfId="33172"/>
    <cellStyle name="Accent6 25 2" xfId="33173"/>
    <cellStyle name="Accent6 250" xfId="33174"/>
    <cellStyle name="Accent6 251" xfId="33175"/>
    <cellStyle name="Accent6 252" xfId="33176"/>
    <cellStyle name="Accent6 253" xfId="33177"/>
    <cellStyle name="Accent6 254" xfId="33178"/>
    <cellStyle name="Accent6 255" xfId="33179"/>
    <cellStyle name="Accent6 256" xfId="33180"/>
    <cellStyle name="Accent6 257" xfId="33181"/>
    <cellStyle name="Accent6 26" xfId="33182"/>
    <cellStyle name="Accent6 26 2" xfId="33183"/>
    <cellStyle name="Accent6 27" xfId="33184"/>
    <cellStyle name="Accent6 27 2" xfId="33185"/>
    <cellStyle name="Accent6 28" xfId="33186"/>
    <cellStyle name="Accent6 28 2" xfId="33187"/>
    <cellStyle name="Accent6 29" xfId="33188"/>
    <cellStyle name="Accent6 29 2" xfId="33189"/>
    <cellStyle name="Accent6 3" xfId="779"/>
    <cellStyle name="Accent6 3 2" xfId="1150"/>
    <cellStyle name="Accent6 3 2 2" xfId="33191"/>
    <cellStyle name="Accent6 3 3" xfId="14981"/>
    <cellStyle name="Accent6 3 4" xfId="33190"/>
    <cellStyle name="Accent6 30" xfId="33192"/>
    <cellStyle name="Accent6 30 2" xfId="33193"/>
    <cellStyle name="Accent6 31" xfId="33194"/>
    <cellStyle name="Accent6 31 2" xfId="33195"/>
    <cellStyle name="Accent6 32" xfId="33196"/>
    <cellStyle name="Accent6 32 2" xfId="33197"/>
    <cellStyle name="Accent6 33" xfId="33198"/>
    <cellStyle name="Accent6 33 2" xfId="33199"/>
    <cellStyle name="Accent6 34" xfId="33200"/>
    <cellStyle name="Accent6 34 2" xfId="33201"/>
    <cellStyle name="Accent6 35" xfId="33202"/>
    <cellStyle name="Accent6 35 2" xfId="33203"/>
    <cellStyle name="Accent6 36" xfId="33204"/>
    <cellStyle name="Accent6 36 2" xfId="33205"/>
    <cellStyle name="Accent6 37" xfId="33206"/>
    <cellStyle name="Accent6 37 2" xfId="33207"/>
    <cellStyle name="Accent6 38" xfId="33208"/>
    <cellStyle name="Accent6 38 2" xfId="33209"/>
    <cellStyle name="Accent6 39" xfId="33210"/>
    <cellStyle name="Accent6 39 2" xfId="33211"/>
    <cellStyle name="Accent6 4" xfId="723"/>
    <cellStyle name="Accent6 4 2" xfId="1112"/>
    <cellStyle name="Accent6 4 2 2" xfId="33212"/>
    <cellStyle name="Accent6 4 3" xfId="11816"/>
    <cellStyle name="Accent6 40" xfId="33213"/>
    <cellStyle name="Accent6 40 2" xfId="33214"/>
    <cellStyle name="Accent6 41" xfId="33215"/>
    <cellStyle name="Accent6 41 2" xfId="33216"/>
    <cellStyle name="Accent6 42" xfId="33217"/>
    <cellStyle name="Accent6 42 2" xfId="33218"/>
    <cellStyle name="Accent6 43" xfId="33219"/>
    <cellStyle name="Accent6 43 2" xfId="33220"/>
    <cellStyle name="Accent6 44" xfId="33221"/>
    <cellStyle name="Accent6 44 2" xfId="33222"/>
    <cellStyle name="Accent6 45" xfId="33223"/>
    <cellStyle name="Accent6 45 2" xfId="33224"/>
    <cellStyle name="Accent6 46" xfId="33225"/>
    <cellStyle name="Accent6 46 2" xfId="33226"/>
    <cellStyle name="Accent6 47" xfId="33227"/>
    <cellStyle name="Accent6 47 2" xfId="33228"/>
    <cellStyle name="Accent6 48" xfId="33229"/>
    <cellStyle name="Accent6 48 2" xfId="33230"/>
    <cellStyle name="Accent6 49" xfId="33231"/>
    <cellStyle name="Accent6 49 2" xfId="33232"/>
    <cellStyle name="Accent6 5" xfId="6734"/>
    <cellStyle name="Accent6 5 2" xfId="33234"/>
    <cellStyle name="Accent6 5 3" xfId="33233"/>
    <cellStyle name="Accent6 50" xfId="33235"/>
    <cellStyle name="Accent6 50 2" xfId="33236"/>
    <cellStyle name="Accent6 51" xfId="33237"/>
    <cellStyle name="Accent6 51 2" xfId="33238"/>
    <cellStyle name="Accent6 52" xfId="33239"/>
    <cellStyle name="Accent6 52 2" xfId="33240"/>
    <cellStyle name="Accent6 53" xfId="33241"/>
    <cellStyle name="Accent6 53 2" xfId="33242"/>
    <cellStyle name="Accent6 54" xfId="33243"/>
    <cellStyle name="Accent6 54 2" xfId="33244"/>
    <cellStyle name="Accent6 55" xfId="33245"/>
    <cellStyle name="Accent6 55 2" xfId="33246"/>
    <cellStyle name="Accent6 56" xfId="33247"/>
    <cellStyle name="Accent6 56 2" xfId="33248"/>
    <cellStyle name="Accent6 57" xfId="33249"/>
    <cellStyle name="Accent6 57 2" xfId="33250"/>
    <cellStyle name="Accent6 58" xfId="33251"/>
    <cellStyle name="Accent6 58 2" xfId="33252"/>
    <cellStyle name="Accent6 59" xfId="33253"/>
    <cellStyle name="Accent6 59 2" xfId="33254"/>
    <cellStyle name="Accent6 6" xfId="7722"/>
    <cellStyle name="Accent6 6 2" xfId="33256"/>
    <cellStyle name="Accent6 6 3" xfId="33255"/>
    <cellStyle name="Accent6 60" xfId="33257"/>
    <cellStyle name="Accent6 60 2" xfId="33258"/>
    <cellStyle name="Accent6 61" xfId="33259"/>
    <cellStyle name="Accent6 61 2" xfId="33260"/>
    <cellStyle name="Accent6 62" xfId="33261"/>
    <cellStyle name="Accent6 62 2" xfId="33262"/>
    <cellStyle name="Accent6 63" xfId="33263"/>
    <cellStyle name="Accent6 63 2" xfId="33264"/>
    <cellStyle name="Accent6 64" xfId="33265"/>
    <cellStyle name="Accent6 64 2" xfId="33266"/>
    <cellStyle name="Accent6 65" xfId="33267"/>
    <cellStyle name="Accent6 65 2" xfId="33268"/>
    <cellStyle name="Accent6 66" xfId="33269"/>
    <cellStyle name="Accent6 66 2" xfId="33270"/>
    <cellStyle name="Accent6 67" xfId="33271"/>
    <cellStyle name="Accent6 67 2" xfId="33272"/>
    <cellStyle name="Accent6 68" xfId="33273"/>
    <cellStyle name="Accent6 68 2" xfId="33274"/>
    <cellStyle name="Accent6 69" xfId="33275"/>
    <cellStyle name="Accent6 69 2" xfId="33276"/>
    <cellStyle name="Accent6 7" xfId="7520"/>
    <cellStyle name="Accent6 7 2" xfId="33278"/>
    <cellStyle name="Accent6 7 3" xfId="33277"/>
    <cellStyle name="Accent6 70" xfId="33279"/>
    <cellStyle name="Accent6 70 2" xfId="33280"/>
    <cellStyle name="Accent6 71" xfId="33281"/>
    <cellStyle name="Accent6 71 2" xfId="33282"/>
    <cellStyle name="Accent6 72" xfId="33283"/>
    <cellStyle name="Accent6 72 2" xfId="33284"/>
    <cellStyle name="Accent6 73" xfId="33285"/>
    <cellStyle name="Accent6 73 2" xfId="33286"/>
    <cellStyle name="Accent6 74" xfId="33287"/>
    <cellStyle name="Accent6 74 2" xfId="33288"/>
    <cellStyle name="Accent6 75" xfId="33289"/>
    <cellStyle name="Accent6 75 2" xfId="33290"/>
    <cellStyle name="Accent6 76" xfId="33291"/>
    <cellStyle name="Accent6 76 2" xfId="33292"/>
    <cellStyle name="Accent6 77" xfId="33293"/>
    <cellStyle name="Accent6 77 2" xfId="33294"/>
    <cellStyle name="Accent6 78" xfId="33295"/>
    <cellStyle name="Accent6 78 2" xfId="33296"/>
    <cellStyle name="Accent6 79" xfId="33297"/>
    <cellStyle name="Accent6 79 2" xfId="33298"/>
    <cellStyle name="Accent6 8" xfId="7783"/>
    <cellStyle name="Accent6 8 2" xfId="33300"/>
    <cellStyle name="Accent6 8 3" xfId="33299"/>
    <cellStyle name="Accent6 80" xfId="33301"/>
    <cellStyle name="Accent6 80 2" xfId="33302"/>
    <cellStyle name="Accent6 81" xfId="33303"/>
    <cellStyle name="Accent6 81 2" xfId="33304"/>
    <cellStyle name="Accent6 82" xfId="33305"/>
    <cellStyle name="Accent6 82 2" xfId="33306"/>
    <cellStyle name="Accent6 83" xfId="33307"/>
    <cellStyle name="Accent6 83 2" xfId="33308"/>
    <cellStyle name="Accent6 84" xfId="33309"/>
    <cellStyle name="Accent6 84 2" xfId="33310"/>
    <cellStyle name="Accent6 85" xfId="33311"/>
    <cellStyle name="Accent6 85 2" xfId="33312"/>
    <cellStyle name="Accent6 86" xfId="33313"/>
    <cellStyle name="Accent6 86 2" xfId="33314"/>
    <cellStyle name="Accent6 87" xfId="33315"/>
    <cellStyle name="Accent6 87 2" xfId="33316"/>
    <cellStyle name="Accent6 88" xfId="33317"/>
    <cellStyle name="Accent6 88 2" xfId="33318"/>
    <cellStyle name="Accent6 89" xfId="33319"/>
    <cellStyle name="Accent6 89 2" xfId="33320"/>
    <cellStyle name="Accent6 9" xfId="7812"/>
    <cellStyle name="Accent6 9 2" xfId="33322"/>
    <cellStyle name="Accent6 9 3" xfId="33321"/>
    <cellStyle name="Accent6 90" xfId="33323"/>
    <cellStyle name="Accent6 90 2" xfId="33324"/>
    <cellStyle name="Accent6 91" xfId="33325"/>
    <cellStyle name="Accent6 91 2" xfId="33326"/>
    <cellStyle name="Accent6 92" xfId="33327"/>
    <cellStyle name="Accent6 92 2" xfId="33328"/>
    <cellStyle name="Accent6 93" xfId="33329"/>
    <cellStyle name="Accent6 93 2" xfId="33330"/>
    <cellStyle name="Accent6 94" xfId="33331"/>
    <cellStyle name="Accent6 94 2" xfId="33332"/>
    <cellStyle name="Accent6 95" xfId="33333"/>
    <cellStyle name="Accent6 95 2" xfId="33334"/>
    <cellStyle name="Accent6 96" xfId="33335"/>
    <cellStyle name="Accent6 96 2" xfId="33336"/>
    <cellStyle name="Accent6 97" xfId="33337"/>
    <cellStyle name="Accent6 97 2" xfId="33338"/>
    <cellStyle name="Accent6 98" xfId="33339"/>
    <cellStyle name="Accent6 98 2" xfId="33340"/>
    <cellStyle name="Accent6 99" xfId="33341"/>
    <cellStyle name="Accent6 99 2" xfId="33342"/>
    <cellStyle name="args.style" xfId="33343"/>
    <cellStyle name="ArrayHeading" xfId="14982"/>
    <cellStyle name="ArrayHeading 2" xfId="14983"/>
    <cellStyle name="ArrayHeading 3" xfId="42905"/>
    <cellStyle name="Bad 10" xfId="6662"/>
    <cellStyle name="Bad 10 2" xfId="33345"/>
    <cellStyle name="Bad 10 3" xfId="33344"/>
    <cellStyle name="Bad 100" xfId="33346"/>
    <cellStyle name="Bad 100 2" xfId="33347"/>
    <cellStyle name="Bad 101" xfId="33348"/>
    <cellStyle name="Bad 101 2" xfId="33349"/>
    <cellStyle name="Bad 102" xfId="33350"/>
    <cellStyle name="Bad 102 2" xfId="33351"/>
    <cellStyle name="Bad 103" xfId="33352"/>
    <cellStyle name="Bad 103 2" xfId="33353"/>
    <cellStyle name="Bad 104" xfId="33354"/>
    <cellStyle name="Bad 104 2" xfId="33355"/>
    <cellStyle name="Bad 105" xfId="33356"/>
    <cellStyle name="Bad 105 2" xfId="33357"/>
    <cellStyle name="Bad 106" xfId="33358"/>
    <cellStyle name="Bad 106 2" xfId="33359"/>
    <cellStyle name="Bad 107" xfId="33360"/>
    <cellStyle name="Bad 107 2" xfId="33361"/>
    <cellStyle name="Bad 108" xfId="33362"/>
    <cellStyle name="Bad 108 2" xfId="33363"/>
    <cellStyle name="Bad 109" xfId="33364"/>
    <cellStyle name="Bad 109 2" xfId="33365"/>
    <cellStyle name="Bad 11" xfId="7644"/>
    <cellStyle name="Bad 11 2" xfId="33367"/>
    <cellStyle name="Bad 11 3" xfId="33366"/>
    <cellStyle name="Bad 110" xfId="33368"/>
    <cellStyle name="Bad 110 2" xfId="33369"/>
    <cellStyle name="Bad 111" xfId="33370"/>
    <cellStyle name="Bad 111 2" xfId="33371"/>
    <cellStyle name="Bad 112" xfId="33372"/>
    <cellStyle name="Bad 112 2" xfId="33373"/>
    <cellStyle name="Bad 113" xfId="33374"/>
    <cellStyle name="Bad 113 2" xfId="33375"/>
    <cellStyle name="Bad 114" xfId="33376"/>
    <cellStyle name="Bad 114 2" xfId="33377"/>
    <cellStyle name="Bad 115" xfId="33378"/>
    <cellStyle name="Bad 115 2" xfId="33379"/>
    <cellStyle name="Bad 116" xfId="33380"/>
    <cellStyle name="Bad 116 2" xfId="33381"/>
    <cellStyle name="Bad 117" xfId="33382"/>
    <cellStyle name="Bad 117 2" xfId="33383"/>
    <cellStyle name="Bad 118" xfId="33384"/>
    <cellStyle name="Bad 118 2" xfId="33385"/>
    <cellStyle name="Bad 119" xfId="33386"/>
    <cellStyle name="Bad 119 2" xfId="33387"/>
    <cellStyle name="Bad 12" xfId="6952"/>
    <cellStyle name="Bad 12 2" xfId="33389"/>
    <cellStyle name="Bad 12 3" xfId="33388"/>
    <cellStyle name="Bad 120" xfId="33390"/>
    <cellStyle name="Bad 120 2" xfId="33391"/>
    <cellStyle name="Bad 121" xfId="33392"/>
    <cellStyle name="Bad 121 2" xfId="33393"/>
    <cellStyle name="Bad 122" xfId="33394"/>
    <cellStyle name="Bad 122 2" xfId="33395"/>
    <cellStyle name="Bad 123" xfId="33396"/>
    <cellStyle name="Bad 123 2" xfId="33397"/>
    <cellStyle name="Bad 124" xfId="33398"/>
    <cellStyle name="Bad 124 2" xfId="33399"/>
    <cellStyle name="Bad 125" xfId="33400"/>
    <cellStyle name="Bad 125 2" xfId="33401"/>
    <cellStyle name="Bad 126" xfId="33402"/>
    <cellStyle name="Bad 126 2" xfId="33403"/>
    <cellStyle name="Bad 127" xfId="33404"/>
    <cellStyle name="Bad 127 2" xfId="33405"/>
    <cellStyle name="Bad 128" xfId="33406"/>
    <cellStyle name="Bad 128 2" xfId="33407"/>
    <cellStyle name="Bad 129" xfId="33408"/>
    <cellStyle name="Bad 129 2" xfId="33409"/>
    <cellStyle name="Bad 13" xfId="6985"/>
    <cellStyle name="Bad 13 2" xfId="33411"/>
    <cellStyle name="Bad 13 3" xfId="33410"/>
    <cellStyle name="Bad 130" xfId="33412"/>
    <cellStyle name="Bad 130 2" xfId="33413"/>
    <cellStyle name="Bad 131" xfId="33414"/>
    <cellStyle name="Bad 131 2" xfId="33415"/>
    <cellStyle name="Bad 132" xfId="33416"/>
    <cellStyle name="Bad 132 2" xfId="33417"/>
    <cellStyle name="Bad 133" xfId="33418"/>
    <cellStyle name="Bad 133 2" xfId="33419"/>
    <cellStyle name="Bad 134" xfId="33420"/>
    <cellStyle name="Bad 134 2" xfId="33421"/>
    <cellStyle name="Bad 135" xfId="33422"/>
    <cellStyle name="Bad 135 2" xfId="33423"/>
    <cellStyle name="Bad 136" xfId="33424"/>
    <cellStyle name="Bad 136 2" xfId="33425"/>
    <cellStyle name="Bad 137" xfId="33426"/>
    <cellStyle name="Bad 137 2" xfId="33427"/>
    <cellStyle name="Bad 138" xfId="33428"/>
    <cellStyle name="Bad 138 2" xfId="33429"/>
    <cellStyle name="Bad 139" xfId="33430"/>
    <cellStyle name="Bad 139 2" xfId="33431"/>
    <cellStyle name="Bad 14" xfId="33432"/>
    <cellStyle name="Bad 14 2" xfId="33433"/>
    <cellStyle name="Bad 140" xfId="33434"/>
    <cellStyle name="Bad 140 2" xfId="33435"/>
    <cellStyle name="Bad 141" xfId="33436"/>
    <cellStyle name="Bad 141 2" xfId="33437"/>
    <cellStyle name="Bad 142" xfId="33438"/>
    <cellStyle name="Bad 142 2" xfId="33439"/>
    <cellStyle name="Bad 143" xfId="33440"/>
    <cellStyle name="Bad 143 2" xfId="33441"/>
    <cellStyle name="Bad 144" xfId="33442"/>
    <cellStyle name="Bad 144 2" xfId="33443"/>
    <cellStyle name="Bad 145" xfId="33444"/>
    <cellStyle name="Bad 145 2" xfId="33445"/>
    <cellStyle name="Bad 146" xfId="33446"/>
    <cellStyle name="Bad 146 2" xfId="33447"/>
    <cellStyle name="Bad 147" xfId="33448"/>
    <cellStyle name="Bad 147 2" xfId="33449"/>
    <cellStyle name="Bad 148" xfId="33450"/>
    <cellStyle name="Bad 148 2" xfId="33451"/>
    <cellStyle name="Bad 149" xfId="33452"/>
    <cellStyle name="Bad 149 2" xfId="33453"/>
    <cellStyle name="Bad 15" xfId="33454"/>
    <cellStyle name="Bad 15 2" xfId="33455"/>
    <cellStyle name="Bad 150" xfId="33456"/>
    <cellStyle name="Bad 150 2" xfId="33457"/>
    <cellStyle name="Bad 151" xfId="33458"/>
    <cellStyle name="Bad 151 2" xfId="33459"/>
    <cellStyle name="Bad 152" xfId="33460"/>
    <cellStyle name="Bad 152 2" xfId="33461"/>
    <cellStyle name="Bad 153" xfId="33462"/>
    <cellStyle name="Bad 153 2" xfId="33463"/>
    <cellStyle name="Bad 154" xfId="33464"/>
    <cellStyle name="Bad 154 2" xfId="33465"/>
    <cellStyle name="Bad 155" xfId="33466"/>
    <cellStyle name="Bad 155 2" xfId="33467"/>
    <cellStyle name="Bad 156" xfId="33468"/>
    <cellStyle name="Bad 156 2" xfId="33469"/>
    <cellStyle name="Bad 157" xfId="33470"/>
    <cellStyle name="Bad 157 2" xfId="33471"/>
    <cellStyle name="Bad 158" xfId="33472"/>
    <cellStyle name="Bad 158 2" xfId="33473"/>
    <cellStyle name="Bad 159" xfId="33474"/>
    <cellStyle name="Bad 159 2" xfId="33475"/>
    <cellStyle name="Bad 16" xfId="33476"/>
    <cellStyle name="Bad 16 2" xfId="33477"/>
    <cellStyle name="Bad 160" xfId="33478"/>
    <cellStyle name="Bad 160 2" xfId="33479"/>
    <cellStyle name="Bad 161" xfId="33480"/>
    <cellStyle name="Bad 161 2" xfId="33481"/>
    <cellStyle name="Bad 162" xfId="33482"/>
    <cellStyle name="Bad 162 2" xfId="33483"/>
    <cellStyle name="Bad 163" xfId="33484"/>
    <cellStyle name="Bad 163 2" xfId="33485"/>
    <cellStyle name="Bad 164" xfId="33486"/>
    <cellStyle name="Bad 164 2" xfId="33487"/>
    <cellStyle name="Bad 165" xfId="33488"/>
    <cellStyle name="Bad 165 2" xfId="33489"/>
    <cellStyle name="Bad 166" xfId="33490"/>
    <cellStyle name="Bad 166 2" xfId="33491"/>
    <cellStyle name="Bad 167" xfId="33492"/>
    <cellStyle name="Bad 167 2" xfId="33493"/>
    <cellStyle name="Bad 168" xfId="33494"/>
    <cellStyle name="Bad 168 2" xfId="33495"/>
    <cellStyle name="Bad 169" xfId="33496"/>
    <cellStyle name="Bad 169 2" xfId="33497"/>
    <cellStyle name="Bad 17" xfId="33498"/>
    <cellStyle name="Bad 17 2" xfId="33499"/>
    <cellStyle name="Bad 170" xfId="33500"/>
    <cellStyle name="Bad 170 2" xfId="33501"/>
    <cellStyle name="Bad 171" xfId="33502"/>
    <cellStyle name="Bad 171 2" xfId="33503"/>
    <cellStyle name="Bad 172" xfId="33504"/>
    <cellStyle name="Bad 172 2" xfId="33505"/>
    <cellStyle name="Bad 173" xfId="33506"/>
    <cellStyle name="Bad 173 2" xfId="33507"/>
    <cellStyle name="Bad 174" xfId="33508"/>
    <cellStyle name="Bad 174 2" xfId="33509"/>
    <cellStyle name="Bad 175" xfId="33510"/>
    <cellStyle name="Bad 175 2" xfId="33511"/>
    <cellStyle name="Bad 176" xfId="33512"/>
    <cellStyle name="Bad 176 2" xfId="33513"/>
    <cellStyle name="Bad 177" xfId="33514"/>
    <cellStyle name="Bad 177 2" xfId="33515"/>
    <cellStyle name="Bad 178" xfId="33516"/>
    <cellStyle name="Bad 178 2" xfId="33517"/>
    <cellStyle name="Bad 179" xfId="33518"/>
    <cellStyle name="Bad 179 2" xfId="33519"/>
    <cellStyle name="Bad 18" xfId="33520"/>
    <cellStyle name="Bad 18 2" xfId="33521"/>
    <cellStyle name="Bad 180" xfId="33522"/>
    <cellStyle name="Bad 180 2" xfId="33523"/>
    <cellStyle name="Bad 181" xfId="33524"/>
    <cellStyle name="Bad 181 2" xfId="33525"/>
    <cellStyle name="Bad 182" xfId="33526"/>
    <cellStyle name="Bad 182 2" xfId="33527"/>
    <cellStyle name="Bad 183" xfId="33528"/>
    <cellStyle name="Bad 183 2" xfId="33529"/>
    <cellStyle name="Bad 184" xfId="33530"/>
    <cellStyle name="Bad 184 2" xfId="33531"/>
    <cellStyle name="Bad 185" xfId="33532"/>
    <cellStyle name="Bad 185 2" xfId="33533"/>
    <cellStyle name="Bad 186" xfId="33534"/>
    <cellStyle name="Bad 186 2" xfId="33535"/>
    <cellStyle name="Bad 187" xfId="33536"/>
    <cellStyle name="Bad 187 2" xfId="33537"/>
    <cellStyle name="Bad 188" xfId="33538"/>
    <cellStyle name="Bad 188 2" xfId="33539"/>
    <cellStyle name="Bad 189" xfId="33540"/>
    <cellStyle name="Bad 189 2" xfId="33541"/>
    <cellStyle name="Bad 19" xfId="33542"/>
    <cellStyle name="Bad 19 2" xfId="33543"/>
    <cellStyle name="Bad 190" xfId="33544"/>
    <cellStyle name="Bad 190 2" xfId="33545"/>
    <cellStyle name="Bad 191" xfId="33546"/>
    <cellStyle name="Bad 191 2" xfId="33547"/>
    <cellStyle name="Bad 192" xfId="33548"/>
    <cellStyle name="Bad 192 2" xfId="33549"/>
    <cellStyle name="Bad 193" xfId="33550"/>
    <cellStyle name="Bad 194" xfId="33551"/>
    <cellStyle name="Bad 195" xfId="33552"/>
    <cellStyle name="Bad 196" xfId="33553"/>
    <cellStyle name="Bad 197" xfId="33554"/>
    <cellStyle name="Bad 198" xfId="33555"/>
    <cellStyle name="Bad 199" xfId="33556"/>
    <cellStyle name="Bad 2" xfId="189"/>
    <cellStyle name="Bad 2 10" xfId="7099"/>
    <cellStyle name="Bad 2 11" xfId="7156"/>
    <cellStyle name="Bad 2 12" xfId="7732"/>
    <cellStyle name="Bad 2 13" xfId="9967"/>
    <cellStyle name="Bad 2 2" xfId="780"/>
    <cellStyle name="Bad 2 2 2" xfId="1149"/>
    <cellStyle name="Bad 2 2 3" xfId="11839"/>
    <cellStyle name="Bad 2 3" xfId="1088"/>
    <cellStyle name="Bad 2 4" xfId="7183"/>
    <cellStyle name="Bad 2 5" xfId="7310"/>
    <cellStyle name="Bad 2 6" xfId="7596"/>
    <cellStyle name="Bad 2 7" xfId="7032"/>
    <cellStyle name="Bad 2 8" xfId="6750"/>
    <cellStyle name="Bad 2 9" xfId="6944"/>
    <cellStyle name="Bad 20" xfId="33557"/>
    <cellStyle name="Bad 20 2" xfId="33558"/>
    <cellStyle name="Bad 200" xfId="33559"/>
    <cellStyle name="Bad 201" xfId="33560"/>
    <cellStyle name="Bad 202" xfId="33561"/>
    <cellStyle name="Bad 203" xfId="33562"/>
    <cellStyle name="Bad 204" xfId="33563"/>
    <cellStyle name="Bad 205" xfId="33564"/>
    <cellStyle name="Bad 206" xfId="33565"/>
    <cellStyle name="Bad 207" xfId="33566"/>
    <cellStyle name="Bad 208" xfId="33567"/>
    <cellStyle name="Bad 209" xfId="33568"/>
    <cellStyle name="Bad 21" xfId="33569"/>
    <cellStyle name="Bad 21 2" xfId="33570"/>
    <cellStyle name="Bad 210" xfId="33571"/>
    <cellStyle name="Bad 211" xfId="33572"/>
    <cellStyle name="Bad 212" xfId="33573"/>
    <cellStyle name="Bad 213" xfId="33574"/>
    <cellStyle name="Bad 214" xfId="33575"/>
    <cellStyle name="Bad 215" xfId="33576"/>
    <cellStyle name="Bad 216" xfId="33577"/>
    <cellStyle name="Bad 217" xfId="33578"/>
    <cellStyle name="Bad 218" xfId="33579"/>
    <cellStyle name="Bad 219" xfId="33580"/>
    <cellStyle name="Bad 22" xfId="33581"/>
    <cellStyle name="Bad 22 2" xfId="33582"/>
    <cellStyle name="Bad 220" xfId="33583"/>
    <cellStyle name="Bad 221" xfId="33584"/>
    <cellStyle name="Bad 222" xfId="33585"/>
    <cellStyle name="Bad 223" xfId="33586"/>
    <cellStyle name="Bad 224" xfId="33587"/>
    <cellStyle name="Bad 225" xfId="33588"/>
    <cellStyle name="Bad 226" xfId="33589"/>
    <cellStyle name="Bad 227" xfId="33590"/>
    <cellStyle name="Bad 228" xfId="33591"/>
    <cellStyle name="Bad 229" xfId="33592"/>
    <cellStyle name="Bad 23" xfId="33593"/>
    <cellStyle name="Bad 23 2" xfId="33594"/>
    <cellStyle name="Bad 230" xfId="33595"/>
    <cellStyle name="Bad 231" xfId="33596"/>
    <cellStyle name="Bad 232" xfId="33597"/>
    <cellStyle name="Bad 233" xfId="33598"/>
    <cellStyle name="Bad 234" xfId="33599"/>
    <cellStyle name="Bad 235" xfId="33600"/>
    <cellStyle name="Bad 236" xfId="33601"/>
    <cellStyle name="Bad 237" xfId="33602"/>
    <cellStyle name="Bad 238" xfId="33603"/>
    <cellStyle name="Bad 239" xfId="33604"/>
    <cellStyle name="Bad 24" xfId="33605"/>
    <cellStyle name="Bad 24 2" xfId="33606"/>
    <cellStyle name="Bad 240" xfId="33607"/>
    <cellStyle name="Bad 241" xfId="33608"/>
    <cellStyle name="Bad 242" xfId="33609"/>
    <cellStyle name="Bad 243" xfId="33610"/>
    <cellStyle name="Bad 244" xfId="33611"/>
    <cellStyle name="Bad 245" xfId="33612"/>
    <cellStyle name="Bad 246" xfId="33613"/>
    <cellStyle name="Bad 247" xfId="33614"/>
    <cellStyle name="Bad 248" xfId="33615"/>
    <cellStyle name="Bad 249" xfId="33616"/>
    <cellStyle name="Bad 25" xfId="33617"/>
    <cellStyle name="Bad 25 2" xfId="33618"/>
    <cellStyle name="Bad 250" xfId="33619"/>
    <cellStyle name="Bad 251" xfId="33620"/>
    <cellStyle name="Bad 252" xfId="33621"/>
    <cellStyle name="Bad 253" xfId="33622"/>
    <cellStyle name="Bad 254" xfId="33623"/>
    <cellStyle name="Bad 255" xfId="33624"/>
    <cellStyle name="Bad 256" xfId="33625"/>
    <cellStyle name="Bad 257" xfId="33626"/>
    <cellStyle name="Bad 26" xfId="33627"/>
    <cellStyle name="Bad 26 2" xfId="33628"/>
    <cellStyle name="Bad 27" xfId="33629"/>
    <cellStyle name="Bad 27 2" xfId="33630"/>
    <cellStyle name="Bad 28" xfId="33631"/>
    <cellStyle name="Bad 28 2" xfId="33632"/>
    <cellStyle name="Bad 29" xfId="33633"/>
    <cellStyle name="Bad 29 2" xfId="33634"/>
    <cellStyle name="Bad 3" xfId="781"/>
    <cellStyle name="Bad 3 2" xfId="1030"/>
    <cellStyle name="Bad 3 2 2" xfId="33636"/>
    <cellStyle name="Bad 3 3" xfId="14984"/>
    <cellStyle name="Bad 3 4" xfId="33635"/>
    <cellStyle name="Bad 30" xfId="33637"/>
    <cellStyle name="Bad 30 2" xfId="33638"/>
    <cellStyle name="Bad 31" xfId="33639"/>
    <cellStyle name="Bad 31 2" xfId="33640"/>
    <cellStyle name="Bad 32" xfId="33641"/>
    <cellStyle name="Bad 32 2" xfId="33642"/>
    <cellStyle name="Bad 33" xfId="33643"/>
    <cellStyle name="Bad 33 2" xfId="33644"/>
    <cellStyle name="Bad 34" xfId="33645"/>
    <cellStyle name="Bad 34 2" xfId="33646"/>
    <cellStyle name="Bad 35" xfId="33647"/>
    <cellStyle name="Bad 35 2" xfId="33648"/>
    <cellStyle name="Bad 36" xfId="33649"/>
    <cellStyle name="Bad 36 2" xfId="33650"/>
    <cellStyle name="Bad 37" xfId="33651"/>
    <cellStyle name="Bad 37 2" xfId="33652"/>
    <cellStyle name="Bad 38" xfId="33653"/>
    <cellStyle name="Bad 38 2" xfId="33654"/>
    <cellStyle name="Bad 39" xfId="33655"/>
    <cellStyle name="Bad 39 2" xfId="33656"/>
    <cellStyle name="Bad 4" xfId="31"/>
    <cellStyle name="Bad 4 2" xfId="998"/>
    <cellStyle name="Bad 4 2 2" xfId="33657"/>
    <cellStyle name="Bad 4 3" xfId="11785"/>
    <cellStyle name="Bad 40" xfId="33658"/>
    <cellStyle name="Bad 40 2" xfId="33659"/>
    <cellStyle name="Bad 41" xfId="33660"/>
    <cellStyle name="Bad 41 2" xfId="33661"/>
    <cellStyle name="Bad 42" xfId="33662"/>
    <cellStyle name="Bad 42 2" xfId="33663"/>
    <cellStyle name="Bad 43" xfId="33664"/>
    <cellStyle name="Bad 43 2" xfId="33665"/>
    <cellStyle name="Bad 44" xfId="33666"/>
    <cellStyle name="Bad 44 2" xfId="33667"/>
    <cellStyle name="Bad 45" xfId="33668"/>
    <cellStyle name="Bad 45 2" xfId="33669"/>
    <cellStyle name="Bad 46" xfId="33670"/>
    <cellStyle name="Bad 46 2" xfId="33671"/>
    <cellStyle name="Bad 47" xfId="33672"/>
    <cellStyle name="Bad 47 2" xfId="33673"/>
    <cellStyle name="Bad 48" xfId="33674"/>
    <cellStyle name="Bad 48 2" xfId="33675"/>
    <cellStyle name="Bad 49" xfId="33676"/>
    <cellStyle name="Bad 49 2" xfId="33677"/>
    <cellStyle name="Bad 5" xfId="7361"/>
    <cellStyle name="Bad 5 2" xfId="33679"/>
    <cellStyle name="Bad 5 3" xfId="33678"/>
    <cellStyle name="Bad 50" xfId="33680"/>
    <cellStyle name="Bad 50 2" xfId="33681"/>
    <cellStyle name="Bad 51" xfId="33682"/>
    <cellStyle name="Bad 51 2" xfId="33683"/>
    <cellStyle name="Bad 52" xfId="33684"/>
    <cellStyle name="Bad 52 2" xfId="33685"/>
    <cellStyle name="Bad 53" xfId="33686"/>
    <cellStyle name="Bad 53 2" xfId="33687"/>
    <cellStyle name="Bad 54" xfId="33688"/>
    <cellStyle name="Bad 54 2" xfId="33689"/>
    <cellStyle name="Bad 55" xfId="33690"/>
    <cellStyle name="Bad 55 2" xfId="33691"/>
    <cellStyle name="Bad 56" xfId="33692"/>
    <cellStyle name="Bad 56 2" xfId="33693"/>
    <cellStyle name="Bad 57" xfId="33694"/>
    <cellStyle name="Bad 57 2" xfId="33695"/>
    <cellStyle name="Bad 58" xfId="33696"/>
    <cellStyle name="Bad 58 2" xfId="33697"/>
    <cellStyle name="Bad 59" xfId="33698"/>
    <cellStyle name="Bad 59 2" xfId="33699"/>
    <cellStyle name="Bad 6" xfId="7613"/>
    <cellStyle name="Bad 6 2" xfId="33701"/>
    <cellStyle name="Bad 6 3" xfId="33700"/>
    <cellStyle name="Bad 60" xfId="33702"/>
    <cellStyle name="Bad 60 2" xfId="33703"/>
    <cellStyle name="Bad 61" xfId="33704"/>
    <cellStyle name="Bad 61 2" xfId="33705"/>
    <cellStyle name="Bad 62" xfId="33706"/>
    <cellStyle name="Bad 62 2" xfId="33707"/>
    <cellStyle name="Bad 63" xfId="33708"/>
    <cellStyle name="Bad 63 2" xfId="33709"/>
    <cellStyle name="Bad 64" xfId="33710"/>
    <cellStyle name="Bad 64 2" xfId="33711"/>
    <cellStyle name="Bad 65" xfId="33712"/>
    <cellStyle name="Bad 65 2" xfId="33713"/>
    <cellStyle name="Bad 66" xfId="33714"/>
    <cellStyle name="Bad 66 2" xfId="33715"/>
    <cellStyle name="Bad 67" xfId="33716"/>
    <cellStyle name="Bad 67 2" xfId="33717"/>
    <cellStyle name="Bad 68" xfId="33718"/>
    <cellStyle name="Bad 68 2" xfId="33719"/>
    <cellStyle name="Bad 69" xfId="33720"/>
    <cellStyle name="Bad 69 2" xfId="33721"/>
    <cellStyle name="Bad 7" xfId="7340"/>
    <cellStyle name="Bad 7 2" xfId="33723"/>
    <cellStyle name="Bad 7 3" xfId="33722"/>
    <cellStyle name="Bad 70" xfId="33724"/>
    <cellStyle name="Bad 70 2" xfId="33725"/>
    <cellStyle name="Bad 71" xfId="33726"/>
    <cellStyle name="Bad 71 2" xfId="33727"/>
    <cellStyle name="Bad 72" xfId="33728"/>
    <cellStyle name="Bad 72 2" xfId="33729"/>
    <cellStyle name="Bad 73" xfId="33730"/>
    <cellStyle name="Bad 73 2" xfId="33731"/>
    <cellStyle name="Bad 74" xfId="33732"/>
    <cellStyle name="Bad 74 2" xfId="33733"/>
    <cellStyle name="Bad 75" xfId="33734"/>
    <cellStyle name="Bad 75 2" xfId="33735"/>
    <cellStyle name="Bad 76" xfId="33736"/>
    <cellStyle name="Bad 76 2" xfId="33737"/>
    <cellStyle name="Bad 77" xfId="33738"/>
    <cellStyle name="Bad 77 2" xfId="33739"/>
    <cellStyle name="Bad 78" xfId="33740"/>
    <cellStyle name="Bad 78 2" xfId="33741"/>
    <cellStyle name="Bad 79" xfId="33742"/>
    <cellStyle name="Bad 79 2" xfId="33743"/>
    <cellStyle name="Bad 8" xfId="7162"/>
    <cellStyle name="Bad 8 2" xfId="33745"/>
    <cellStyle name="Bad 8 3" xfId="33744"/>
    <cellStyle name="Bad 80" xfId="33746"/>
    <cellStyle name="Bad 80 2" xfId="33747"/>
    <cellStyle name="Bad 81" xfId="33748"/>
    <cellStyle name="Bad 81 2" xfId="33749"/>
    <cellStyle name="Bad 82" xfId="33750"/>
    <cellStyle name="Bad 82 2" xfId="33751"/>
    <cellStyle name="Bad 83" xfId="33752"/>
    <cellStyle name="Bad 83 2" xfId="33753"/>
    <cellStyle name="Bad 84" xfId="33754"/>
    <cellStyle name="Bad 84 2" xfId="33755"/>
    <cellStyle name="Bad 85" xfId="33756"/>
    <cellStyle name="Bad 85 2" xfId="33757"/>
    <cellStyle name="Bad 86" xfId="33758"/>
    <cellStyle name="Bad 86 2" xfId="33759"/>
    <cellStyle name="Bad 87" xfId="33760"/>
    <cellStyle name="Bad 87 2" xfId="33761"/>
    <cellStyle name="Bad 88" xfId="33762"/>
    <cellStyle name="Bad 88 2" xfId="33763"/>
    <cellStyle name="Bad 89" xfId="33764"/>
    <cellStyle name="Bad 89 2" xfId="33765"/>
    <cellStyle name="Bad 9" xfId="7728"/>
    <cellStyle name="Bad 9 2" xfId="33767"/>
    <cellStyle name="Bad 9 3" xfId="33766"/>
    <cellStyle name="Bad 90" xfId="33768"/>
    <cellStyle name="Bad 90 2" xfId="33769"/>
    <cellStyle name="Bad 91" xfId="33770"/>
    <cellStyle name="Bad 91 2" xfId="33771"/>
    <cellStyle name="Bad 92" xfId="33772"/>
    <cellStyle name="Bad 92 2" xfId="33773"/>
    <cellStyle name="Bad 93" xfId="33774"/>
    <cellStyle name="Bad 93 2" xfId="33775"/>
    <cellStyle name="Bad 94" xfId="33776"/>
    <cellStyle name="Bad 94 2" xfId="33777"/>
    <cellStyle name="Bad 95" xfId="33778"/>
    <cellStyle name="Bad 95 2" xfId="33779"/>
    <cellStyle name="Bad 96" xfId="33780"/>
    <cellStyle name="Bad 96 2" xfId="33781"/>
    <cellStyle name="Bad 97" xfId="33782"/>
    <cellStyle name="Bad 97 2" xfId="33783"/>
    <cellStyle name="Bad 98" xfId="33784"/>
    <cellStyle name="Bad 98 2" xfId="33785"/>
    <cellStyle name="Bad 99" xfId="33786"/>
    <cellStyle name="Bad 99 2" xfId="33787"/>
    <cellStyle name="BetweenMacros" xfId="14985"/>
    <cellStyle name="BetweenMacros 2" xfId="14986"/>
    <cellStyle name="BlackStrike" xfId="15331"/>
    <cellStyle name="BlackText" xfId="15332"/>
    <cellStyle name="Blue" xfId="15333"/>
    <cellStyle name="BoldText" xfId="15334"/>
    <cellStyle name="Border Heavy" xfId="15335"/>
    <cellStyle name="Border Thin" xfId="15336"/>
    <cellStyle name="Calc Currency (0)" xfId="12008"/>
    <cellStyle name="Calc Currency (0) 10" xfId="33788"/>
    <cellStyle name="Calc Currency (0) 11" xfId="33789"/>
    <cellStyle name="Calc Currency (0) 12" xfId="33790"/>
    <cellStyle name="Calc Currency (0) 13" xfId="33791"/>
    <cellStyle name="Calc Currency (0) 14" xfId="33792"/>
    <cellStyle name="Calc Currency (0) 15" xfId="33793"/>
    <cellStyle name="Calc Currency (0) 2" xfId="14987"/>
    <cellStyle name="Calc Currency (0) 2 2" xfId="33794"/>
    <cellStyle name="Calc Currency (0) 3" xfId="33795"/>
    <cellStyle name="Calc Currency (0) 4" xfId="33796"/>
    <cellStyle name="Calc Currency (0) 5" xfId="33797"/>
    <cellStyle name="Calc Currency (0) 6" xfId="33798"/>
    <cellStyle name="Calc Currency (0) 7" xfId="33799"/>
    <cellStyle name="Calc Currency (0) 8" xfId="33800"/>
    <cellStyle name="Calc Currency (0) 9" xfId="33801"/>
    <cellStyle name="Calculation 10" xfId="7131"/>
    <cellStyle name="Calculation 10 2" xfId="8799"/>
    <cellStyle name="Calculation 10 2 2" xfId="11216"/>
    <cellStyle name="Calculation 10 2 3" xfId="33803"/>
    <cellStyle name="Calculation 10 3" xfId="8704"/>
    <cellStyle name="Calculation 10 4" xfId="33802"/>
    <cellStyle name="Calculation 100" xfId="33804"/>
    <cellStyle name="Calculation 100 2" xfId="33805"/>
    <cellStyle name="Calculation 101" xfId="33806"/>
    <cellStyle name="Calculation 101 2" xfId="33807"/>
    <cellStyle name="Calculation 102" xfId="33808"/>
    <cellStyle name="Calculation 102 2" xfId="33809"/>
    <cellStyle name="Calculation 103" xfId="33810"/>
    <cellStyle name="Calculation 103 2" xfId="33811"/>
    <cellStyle name="Calculation 104" xfId="33812"/>
    <cellStyle name="Calculation 104 2" xfId="33813"/>
    <cellStyle name="Calculation 105" xfId="33814"/>
    <cellStyle name="Calculation 105 2" xfId="33815"/>
    <cellStyle name="Calculation 106" xfId="33816"/>
    <cellStyle name="Calculation 106 2" xfId="33817"/>
    <cellStyle name="Calculation 107" xfId="33818"/>
    <cellStyle name="Calculation 107 2" xfId="33819"/>
    <cellStyle name="Calculation 108" xfId="33820"/>
    <cellStyle name="Calculation 108 2" xfId="33821"/>
    <cellStyle name="Calculation 109" xfId="33822"/>
    <cellStyle name="Calculation 109 2" xfId="33823"/>
    <cellStyle name="Calculation 11" xfId="7617"/>
    <cellStyle name="Calculation 11 2" xfId="8830"/>
    <cellStyle name="Calculation 11 2 2" xfId="11245"/>
    <cellStyle name="Calculation 11 2 3" xfId="33825"/>
    <cellStyle name="Calculation 11 3" xfId="8673"/>
    <cellStyle name="Calculation 11 4" xfId="33824"/>
    <cellStyle name="Calculation 110" xfId="33826"/>
    <cellStyle name="Calculation 110 2" xfId="33827"/>
    <cellStyle name="Calculation 111" xfId="33828"/>
    <cellStyle name="Calculation 111 2" xfId="33829"/>
    <cellStyle name="Calculation 112" xfId="33830"/>
    <cellStyle name="Calculation 112 2" xfId="33831"/>
    <cellStyle name="Calculation 113" xfId="33832"/>
    <cellStyle name="Calculation 113 2" xfId="33833"/>
    <cellStyle name="Calculation 114" xfId="33834"/>
    <cellStyle name="Calculation 114 2" xfId="33835"/>
    <cellStyle name="Calculation 115" xfId="33836"/>
    <cellStyle name="Calculation 115 2" xfId="33837"/>
    <cellStyle name="Calculation 116" xfId="33838"/>
    <cellStyle name="Calculation 116 2" xfId="33839"/>
    <cellStyle name="Calculation 117" xfId="33840"/>
    <cellStyle name="Calculation 117 2" xfId="33841"/>
    <cellStyle name="Calculation 118" xfId="33842"/>
    <cellStyle name="Calculation 118 2" xfId="33843"/>
    <cellStyle name="Calculation 119" xfId="33844"/>
    <cellStyle name="Calculation 119 2" xfId="33845"/>
    <cellStyle name="Calculation 12" xfId="7388"/>
    <cellStyle name="Calculation 12 2" xfId="8814"/>
    <cellStyle name="Calculation 12 2 2" xfId="11229"/>
    <cellStyle name="Calculation 12 2 3" xfId="33847"/>
    <cellStyle name="Calculation 12 3" xfId="8710"/>
    <cellStyle name="Calculation 12 4" xfId="33846"/>
    <cellStyle name="Calculation 120" xfId="33848"/>
    <cellStyle name="Calculation 120 2" xfId="33849"/>
    <cellStyle name="Calculation 121" xfId="33850"/>
    <cellStyle name="Calculation 121 2" xfId="33851"/>
    <cellStyle name="Calculation 122" xfId="33852"/>
    <cellStyle name="Calculation 122 2" xfId="33853"/>
    <cellStyle name="Calculation 123" xfId="33854"/>
    <cellStyle name="Calculation 123 2" xfId="33855"/>
    <cellStyle name="Calculation 124" xfId="33856"/>
    <cellStyle name="Calculation 124 2" xfId="33857"/>
    <cellStyle name="Calculation 125" xfId="33858"/>
    <cellStyle name="Calculation 125 2" xfId="33859"/>
    <cellStyle name="Calculation 126" xfId="33860"/>
    <cellStyle name="Calculation 126 2" xfId="33861"/>
    <cellStyle name="Calculation 127" xfId="33862"/>
    <cellStyle name="Calculation 127 2" xfId="33863"/>
    <cellStyle name="Calculation 128" xfId="33864"/>
    <cellStyle name="Calculation 128 2" xfId="33865"/>
    <cellStyle name="Calculation 129" xfId="33866"/>
    <cellStyle name="Calculation 129 2" xfId="33867"/>
    <cellStyle name="Calculation 13" xfId="6864"/>
    <cellStyle name="Calculation 13 2" xfId="8780"/>
    <cellStyle name="Calculation 13 2 2" xfId="11199"/>
    <cellStyle name="Calculation 13 2 3" xfId="33869"/>
    <cellStyle name="Calculation 13 3" xfId="8728"/>
    <cellStyle name="Calculation 13 4" xfId="33868"/>
    <cellStyle name="Calculation 130" xfId="33870"/>
    <cellStyle name="Calculation 130 2" xfId="33871"/>
    <cellStyle name="Calculation 131" xfId="33872"/>
    <cellStyle name="Calculation 131 2" xfId="33873"/>
    <cellStyle name="Calculation 132" xfId="33874"/>
    <cellStyle name="Calculation 132 2" xfId="33875"/>
    <cellStyle name="Calculation 133" xfId="33876"/>
    <cellStyle name="Calculation 133 2" xfId="33877"/>
    <cellStyle name="Calculation 134" xfId="33878"/>
    <cellStyle name="Calculation 134 2" xfId="33879"/>
    <cellStyle name="Calculation 135" xfId="33880"/>
    <cellStyle name="Calculation 135 2" xfId="33881"/>
    <cellStyle name="Calculation 136" xfId="33882"/>
    <cellStyle name="Calculation 136 2" xfId="33883"/>
    <cellStyle name="Calculation 137" xfId="33884"/>
    <cellStyle name="Calculation 137 2" xfId="33885"/>
    <cellStyle name="Calculation 138" xfId="33886"/>
    <cellStyle name="Calculation 138 2" xfId="33887"/>
    <cellStyle name="Calculation 139" xfId="33888"/>
    <cellStyle name="Calculation 139 2" xfId="33889"/>
    <cellStyle name="Calculation 14" xfId="33890"/>
    <cellStyle name="Calculation 14 2" xfId="33891"/>
    <cellStyle name="Calculation 140" xfId="33892"/>
    <cellStyle name="Calculation 140 2" xfId="33893"/>
    <cellStyle name="Calculation 141" xfId="33894"/>
    <cellStyle name="Calculation 141 2" xfId="33895"/>
    <cellStyle name="Calculation 142" xfId="33896"/>
    <cellStyle name="Calculation 142 2" xfId="33897"/>
    <cellStyle name="Calculation 143" xfId="33898"/>
    <cellStyle name="Calculation 143 2" xfId="33899"/>
    <cellStyle name="Calculation 144" xfId="33900"/>
    <cellStyle name="Calculation 144 2" xfId="33901"/>
    <cellStyle name="Calculation 145" xfId="33902"/>
    <cellStyle name="Calculation 145 2" xfId="33903"/>
    <cellStyle name="Calculation 146" xfId="33904"/>
    <cellStyle name="Calculation 146 2" xfId="33905"/>
    <cellStyle name="Calculation 147" xfId="33906"/>
    <cellStyle name="Calculation 147 2" xfId="33907"/>
    <cellStyle name="Calculation 148" xfId="33908"/>
    <cellStyle name="Calculation 148 2" xfId="33909"/>
    <cellStyle name="Calculation 149" xfId="33910"/>
    <cellStyle name="Calculation 149 2" xfId="33911"/>
    <cellStyle name="Calculation 15" xfId="33912"/>
    <cellStyle name="Calculation 15 2" xfId="33913"/>
    <cellStyle name="Calculation 150" xfId="33914"/>
    <cellStyle name="Calculation 150 2" xfId="33915"/>
    <cellStyle name="Calculation 151" xfId="33916"/>
    <cellStyle name="Calculation 151 2" xfId="33917"/>
    <cellStyle name="Calculation 152" xfId="33918"/>
    <cellStyle name="Calculation 152 2" xfId="33919"/>
    <cellStyle name="Calculation 153" xfId="33920"/>
    <cellStyle name="Calculation 153 2" xfId="33921"/>
    <cellStyle name="Calculation 154" xfId="33922"/>
    <cellStyle name="Calculation 154 2" xfId="33923"/>
    <cellStyle name="Calculation 155" xfId="33924"/>
    <cellStyle name="Calculation 155 2" xfId="33925"/>
    <cellStyle name="Calculation 156" xfId="33926"/>
    <cellStyle name="Calculation 156 2" xfId="33927"/>
    <cellStyle name="Calculation 157" xfId="33928"/>
    <cellStyle name="Calculation 157 2" xfId="33929"/>
    <cellStyle name="Calculation 158" xfId="33930"/>
    <cellStyle name="Calculation 158 2" xfId="33931"/>
    <cellStyle name="Calculation 159" xfId="33932"/>
    <cellStyle name="Calculation 159 2" xfId="33933"/>
    <cellStyle name="Calculation 16" xfId="33934"/>
    <cellStyle name="Calculation 16 2" xfId="33935"/>
    <cellStyle name="Calculation 160" xfId="33936"/>
    <cellStyle name="Calculation 160 2" xfId="33937"/>
    <cellStyle name="Calculation 161" xfId="33938"/>
    <cellStyle name="Calculation 161 2" xfId="33939"/>
    <cellStyle name="Calculation 162" xfId="33940"/>
    <cellStyle name="Calculation 162 2" xfId="33941"/>
    <cellStyle name="Calculation 163" xfId="33942"/>
    <cellStyle name="Calculation 163 2" xfId="33943"/>
    <cellStyle name="Calculation 164" xfId="33944"/>
    <cellStyle name="Calculation 164 2" xfId="33945"/>
    <cellStyle name="Calculation 165" xfId="33946"/>
    <cellStyle name="Calculation 165 2" xfId="33947"/>
    <cellStyle name="Calculation 166" xfId="33948"/>
    <cellStyle name="Calculation 166 2" xfId="33949"/>
    <cellStyle name="Calculation 167" xfId="33950"/>
    <cellStyle name="Calculation 167 2" xfId="33951"/>
    <cellStyle name="Calculation 168" xfId="33952"/>
    <cellStyle name="Calculation 168 2" xfId="33953"/>
    <cellStyle name="Calculation 169" xfId="33954"/>
    <cellStyle name="Calculation 169 2" xfId="33955"/>
    <cellStyle name="Calculation 17" xfId="33956"/>
    <cellStyle name="Calculation 17 2" xfId="33957"/>
    <cellStyle name="Calculation 170" xfId="33958"/>
    <cellStyle name="Calculation 170 2" xfId="33959"/>
    <cellStyle name="Calculation 171" xfId="33960"/>
    <cellStyle name="Calculation 171 2" xfId="33961"/>
    <cellStyle name="Calculation 172" xfId="33962"/>
    <cellStyle name="Calculation 172 2" xfId="33963"/>
    <cellStyle name="Calculation 173" xfId="33964"/>
    <cellStyle name="Calculation 173 2" xfId="33965"/>
    <cellStyle name="Calculation 174" xfId="33966"/>
    <cellStyle name="Calculation 174 2" xfId="33967"/>
    <cellStyle name="Calculation 175" xfId="33968"/>
    <cellStyle name="Calculation 175 2" xfId="33969"/>
    <cellStyle name="Calculation 176" xfId="33970"/>
    <cellStyle name="Calculation 176 2" xfId="33971"/>
    <cellStyle name="Calculation 177" xfId="33972"/>
    <cellStyle name="Calculation 177 2" xfId="33973"/>
    <cellStyle name="Calculation 178" xfId="33974"/>
    <cellStyle name="Calculation 178 2" xfId="33975"/>
    <cellStyle name="Calculation 179" xfId="33976"/>
    <cellStyle name="Calculation 179 2" xfId="33977"/>
    <cellStyle name="Calculation 18" xfId="33978"/>
    <cellStyle name="Calculation 18 2" xfId="33979"/>
    <cellStyle name="Calculation 180" xfId="33980"/>
    <cellStyle name="Calculation 180 2" xfId="33981"/>
    <cellStyle name="Calculation 181" xfId="33982"/>
    <cellStyle name="Calculation 181 2" xfId="33983"/>
    <cellStyle name="Calculation 182" xfId="33984"/>
    <cellStyle name="Calculation 182 2" xfId="33985"/>
    <cellStyle name="Calculation 183" xfId="33986"/>
    <cellStyle name="Calculation 183 2" xfId="33987"/>
    <cellStyle name="Calculation 184" xfId="33988"/>
    <cellStyle name="Calculation 184 2" xfId="33989"/>
    <cellStyle name="Calculation 185" xfId="33990"/>
    <cellStyle name="Calculation 185 2" xfId="33991"/>
    <cellStyle name="Calculation 186" xfId="33992"/>
    <cellStyle name="Calculation 186 2" xfId="33993"/>
    <cellStyle name="Calculation 187" xfId="33994"/>
    <cellStyle name="Calculation 187 2" xfId="33995"/>
    <cellStyle name="Calculation 188" xfId="33996"/>
    <cellStyle name="Calculation 188 2" xfId="33997"/>
    <cellStyle name="Calculation 189" xfId="33998"/>
    <cellStyle name="Calculation 189 2" xfId="33999"/>
    <cellStyle name="Calculation 19" xfId="34000"/>
    <cellStyle name="Calculation 19 2" xfId="34001"/>
    <cellStyle name="Calculation 190" xfId="34002"/>
    <cellStyle name="Calculation 190 2" xfId="34003"/>
    <cellStyle name="Calculation 191" xfId="34004"/>
    <cellStyle name="Calculation 191 2" xfId="34005"/>
    <cellStyle name="Calculation 192" xfId="34006"/>
    <cellStyle name="Calculation 192 2" xfId="34007"/>
    <cellStyle name="Calculation 193" xfId="34008"/>
    <cellStyle name="Calculation 194" xfId="34009"/>
    <cellStyle name="Calculation 195" xfId="34010"/>
    <cellStyle name="Calculation 196" xfId="34011"/>
    <cellStyle name="Calculation 197" xfId="34012"/>
    <cellStyle name="Calculation 198" xfId="34013"/>
    <cellStyle name="Calculation 199" xfId="34014"/>
    <cellStyle name="Calculation 2" xfId="190"/>
    <cellStyle name="Calculation 2 10" xfId="7651"/>
    <cellStyle name="Calculation 2 11" xfId="6880"/>
    <cellStyle name="Calculation 2 12" xfId="7214"/>
    <cellStyle name="Calculation 2 13" xfId="1148"/>
    <cellStyle name="Calculation 2 13 2" xfId="10307"/>
    <cellStyle name="Calculation 2 14" xfId="8530"/>
    <cellStyle name="Calculation 2 14 2" xfId="11031"/>
    <cellStyle name="Calculation 2 15" xfId="8646"/>
    <cellStyle name="Calculation 2 16" xfId="9968"/>
    <cellStyle name="Calculation 2 2" xfId="782"/>
    <cellStyle name="Calculation 2 2 2" xfId="1147"/>
    <cellStyle name="Calculation 2 2 3" xfId="11843"/>
    <cellStyle name="Calculation 2 3" xfId="1069"/>
    <cellStyle name="Calculation 2 4" xfId="7047"/>
    <cellStyle name="Calculation 2 5" xfId="7219"/>
    <cellStyle name="Calculation 2 6" xfId="7320"/>
    <cellStyle name="Calculation 2 7" xfId="6987"/>
    <cellStyle name="Calculation 2 8" xfId="7046"/>
    <cellStyle name="Calculation 2 9" xfId="7570"/>
    <cellStyle name="Calculation 20" xfId="34015"/>
    <cellStyle name="Calculation 20 2" xfId="34016"/>
    <cellStyle name="Calculation 200" xfId="34017"/>
    <cellStyle name="Calculation 201" xfId="34018"/>
    <cellStyle name="Calculation 202" xfId="34019"/>
    <cellStyle name="Calculation 203" xfId="34020"/>
    <cellStyle name="Calculation 204" xfId="34021"/>
    <cellStyle name="Calculation 205" xfId="34022"/>
    <cellStyle name="Calculation 206" xfId="34023"/>
    <cellStyle name="Calculation 207" xfId="34024"/>
    <cellStyle name="Calculation 208" xfId="34025"/>
    <cellStyle name="Calculation 209" xfId="34026"/>
    <cellStyle name="Calculation 21" xfId="34027"/>
    <cellStyle name="Calculation 21 2" xfId="34028"/>
    <cellStyle name="Calculation 210" xfId="34029"/>
    <cellStyle name="Calculation 211" xfId="34030"/>
    <cellStyle name="Calculation 212" xfId="34031"/>
    <cellStyle name="Calculation 213" xfId="34032"/>
    <cellStyle name="Calculation 214" xfId="34033"/>
    <cellStyle name="Calculation 215" xfId="34034"/>
    <cellStyle name="Calculation 216" xfId="34035"/>
    <cellStyle name="Calculation 217" xfId="34036"/>
    <cellStyle name="Calculation 218" xfId="34037"/>
    <cellStyle name="Calculation 219" xfId="34038"/>
    <cellStyle name="Calculation 22" xfId="34039"/>
    <cellStyle name="Calculation 22 2" xfId="34040"/>
    <cellStyle name="Calculation 220" xfId="34041"/>
    <cellStyle name="Calculation 221" xfId="34042"/>
    <cellStyle name="Calculation 222" xfId="34043"/>
    <cellStyle name="Calculation 223" xfId="34044"/>
    <cellStyle name="Calculation 224" xfId="34045"/>
    <cellStyle name="Calculation 225" xfId="34046"/>
    <cellStyle name="Calculation 226" xfId="34047"/>
    <cellStyle name="Calculation 227" xfId="34048"/>
    <cellStyle name="Calculation 228" xfId="34049"/>
    <cellStyle name="Calculation 229" xfId="34050"/>
    <cellStyle name="Calculation 23" xfId="34051"/>
    <cellStyle name="Calculation 23 2" xfId="34052"/>
    <cellStyle name="Calculation 230" xfId="34053"/>
    <cellStyle name="Calculation 231" xfId="34054"/>
    <cellStyle name="Calculation 232" xfId="34055"/>
    <cellStyle name="Calculation 233" xfId="34056"/>
    <cellStyle name="Calculation 234" xfId="34057"/>
    <cellStyle name="Calculation 235" xfId="34058"/>
    <cellStyle name="Calculation 236" xfId="34059"/>
    <cellStyle name="Calculation 237" xfId="34060"/>
    <cellStyle name="Calculation 238" xfId="34061"/>
    <cellStyle name="Calculation 239" xfId="34062"/>
    <cellStyle name="Calculation 24" xfId="34063"/>
    <cellStyle name="Calculation 24 2" xfId="34064"/>
    <cellStyle name="Calculation 240" xfId="34065"/>
    <cellStyle name="Calculation 241" xfId="34066"/>
    <cellStyle name="Calculation 242" xfId="34067"/>
    <cellStyle name="Calculation 243" xfId="34068"/>
    <cellStyle name="Calculation 244" xfId="34069"/>
    <cellStyle name="Calculation 245" xfId="34070"/>
    <cellStyle name="Calculation 246" xfId="34071"/>
    <cellStyle name="Calculation 247" xfId="34072"/>
    <cellStyle name="Calculation 248" xfId="34073"/>
    <cellStyle name="Calculation 249" xfId="34074"/>
    <cellStyle name="Calculation 25" xfId="34075"/>
    <cellStyle name="Calculation 25 2" xfId="34076"/>
    <cellStyle name="Calculation 250" xfId="34077"/>
    <cellStyle name="Calculation 251" xfId="34078"/>
    <cellStyle name="Calculation 252" xfId="34079"/>
    <cellStyle name="Calculation 253" xfId="34080"/>
    <cellStyle name="Calculation 254" xfId="34081"/>
    <cellStyle name="Calculation 255" xfId="34082"/>
    <cellStyle name="Calculation 256" xfId="34083"/>
    <cellStyle name="Calculation 257" xfId="34084"/>
    <cellStyle name="Calculation 26" xfId="34085"/>
    <cellStyle name="Calculation 26 2" xfId="34086"/>
    <cellStyle name="Calculation 27" xfId="34087"/>
    <cellStyle name="Calculation 27 2" xfId="34088"/>
    <cellStyle name="Calculation 28" xfId="34089"/>
    <cellStyle name="Calculation 28 2" xfId="34090"/>
    <cellStyle name="Calculation 29" xfId="34091"/>
    <cellStyle name="Calculation 29 2" xfId="34092"/>
    <cellStyle name="Calculation 3" xfId="783"/>
    <cellStyle name="Calculation 3 2" xfId="910"/>
    <cellStyle name="Calculation 3 2 2" xfId="34094"/>
    <cellStyle name="Calculation 3 3" xfId="14988"/>
    <cellStyle name="Calculation 3 4" xfId="34093"/>
    <cellStyle name="Calculation 30" xfId="34095"/>
    <cellStyle name="Calculation 30 2" xfId="34096"/>
    <cellStyle name="Calculation 31" xfId="34097"/>
    <cellStyle name="Calculation 31 2" xfId="34098"/>
    <cellStyle name="Calculation 32" xfId="34099"/>
    <cellStyle name="Calculation 32 2" xfId="34100"/>
    <cellStyle name="Calculation 33" xfId="34101"/>
    <cellStyle name="Calculation 33 2" xfId="34102"/>
    <cellStyle name="Calculation 34" xfId="34103"/>
    <cellStyle name="Calculation 34 2" xfId="34104"/>
    <cellStyle name="Calculation 35" xfId="34105"/>
    <cellStyle name="Calculation 35 2" xfId="34106"/>
    <cellStyle name="Calculation 36" xfId="34107"/>
    <cellStyle name="Calculation 36 2" xfId="34108"/>
    <cellStyle name="Calculation 37" xfId="34109"/>
    <cellStyle name="Calculation 37 2" xfId="34110"/>
    <cellStyle name="Calculation 38" xfId="34111"/>
    <cellStyle name="Calculation 38 2" xfId="34112"/>
    <cellStyle name="Calculation 39" xfId="34113"/>
    <cellStyle name="Calculation 39 2" xfId="34114"/>
    <cellStyle name="Calculation 4" xfId="27"/>
    <cellStyle name="Calculation 4 2" xfId="1130"/>
    <cellStyle name="Calculation 4 2 2" xfId="10302"/>
    <cellStyle name="Calculation 4 2 3" xfId="34115"/>
    <cellStyle name="Calculation 4 3" xfId="8545"/>
    <cellStyle name="Calculation 4 3 2" xfId="11046"/>
    <cellStyle name="Calculation 4 4" xfId="8802"/>
    <cellStyle name="Calculation 4 5" xfId="11789"/>
    <cellStyle name="Calculation 40" xfId="34116"/>
    <cellStyle name="Calculation 40 2" xfId="34117"/>
    <cellStyle name="Calculation 41" xfId="34118"/>
    <cellStyle name="Calculation 41 2" xfId="34119"/>
    <cellStyle name="Calculation 42" xfId="34120"/>
    <cellStyle name="Calculation 42 2" xfId="34121"/>
    <cellStyle name="Calculation 43" xfId="34122"/>
    <cellStyle name="Calculation 43 2" xfId="34123"/>
    <cellStyle name="Calculation 44" xfId="34124"/>
    <cellStyle name="Calculation 44 2" xfId="34125"/>
    <cellStyle name="Calculation 45" xfId="34126"/>
    <cellStyle name="Calculation 45 2" xfId="34127"/>
    <cellStyle name="Calculation 46" xfId="34128"/>
    <cellStyle name="Calculation 46 2" xfId="34129"/>
    <cellStyle name="Calculation 47" xfId="34130"/>
    <cellStyle name="Calculation 47 2" xfId="34131"/>
    <cellStyle name="Calculation 48" xfId="34132"/>
    <cellStyle name="Calculation 48 2" xfId="34133"/>
    <cellStyle name="Calculation 49" xfId="34134"/>
    <cellStyle name="Calculation 49 2" xfId="34135"/>
    <cellStyle name="Calculation 5" xfId="7108"/>
    <cellStyle name="Calculation 5 2" xfId="8797"/>
    <cellStyle name="Calculation 5 2 2" xfId="11214"/>
    <cellStyle name="Calculation 5 2 3" xfId="34137"/>
    <cellStyle name="Calculation 5 3" xfId="8669"/>
    <cellStyle name="Calculation 5 4" xfId="34136"/>
    <cellStyle name="Calculation 50" xfId="34138"/>
    <cellStyle name="Calculation 50 2" xfId="34139"/>
    <cellStyle name="Calculation 51" xfId="34140"/>
    <cellStyle name="Calculation 51 2" xfId="34141"/>
    <cellStyle name="Calculation 52" xfId="34142"/>
    <cellStyle name="Calculation 52 2" xfId="34143"/>
    <cellStyle name="Calculation 53" xfId="34144"/>
    <cellStyle name="Calculation 53 2" xfId="34145"/>
    <cellStyle name="Calculation 54" xfId="34146"/>
    <cellStyle name="Calculation 54 2" xfId="34147"/>
    <cellStyle name="Calculation 55" xfId="34148"/>
    <cellStyle name="Calculation 55 2" xfId="34149"/>
    <cellStyle name="Calculation 56" xfId="34150"/>
    <cellStyle name="Calculation 56 2" xfId="34151"/>
    <cellStyle name="Calculation 57" xfId="34152"/>
    <cellStyle name="Calculation 57 2" xfId="34153"/>
    <cellStyle name="Calculation 58" xfId="34154"/>
    <cellStyle name="Calculation 58 2" xfId="34155"/>
    <cellStyle name="Calculation 59" xfId="34156"/>
    <cellStyle name="Calculation 59 2" xfId="34157"/>
    <cellStyle name="Calculation 6" xfId="7275"/>
    <cellStyle name="Calculation 6 2" xfId="8808"/>
    <cellStyle name="Calculation 6 2 2" xfId="11224"/>
    <cellStyle name="Calculation 6 2 3" xfId="34159"/>
    <cellStyle name="Calculation 6 3" xfId="8675"/>
    <cellStyle name="Calculation 6 4" xfId="34158"/>
    <cellStyle name="Calculation 60" xfId="34160"/>
    <cellStyle name="Calculation 60 2" xfId="34161"/>
    <cellStyle name="Calculation 61" xfId="34162"/>
    <cellStyle name="Calculation 61 2" xfId="34163"/>
    <cellStyle name="Calculation 62" xfId="34164"/>
    <cellStyle name="Calculation 62 2" xfId="34165"/>
    <cellStyle name="Calculation 63" xfId="34166"/>
    <cellStyle name="Calculation 63 2" xfId="34167"/>
    <cellStyle name="Calculation 64" xfId="34168"/>
    <cellStyle name="Calculation 64 2" xfId="34169"/>
    <cellStyle name="Calculation 65" xfId="34170"/>
    <cellStyle name="Calculation 65 2" xfId="34171"/>
    <cellStyle name="Calculation 66" xfId="34172"/>
    <cellStyle name="Calculation 66 2" xfId="34173"/>
    <cellStyle name="Calculation 67" xfId="34174"/>
    <cellStyle name="Calculation 67 2" xfId="34175"/>
    <cellStyle name="Calculation 68" xfId="34176"/>
    <cellStyle name="Calculation 68 2" xfId="34177"/>
    <cellStyle name="Calculation 69" xfId="34178"/>
    <cellStyle name="Calculation 69 2" xfId="34179"/>
    <cellStyle name="Calculation 7" xfId="7165"/>
    <cellStyle name="Calculation 7 2" xfId="8800"/>
    <cellStyle name="Calculation 7 2 2" xfId="11217"/>
    <cellStyle name="Calculation 7 2 3" xfId="34181"/>
    <cellStyle name="Calculation 7 3" xfId="8772"/>
    <cellStyle name="Calculation 7 4" xfId="34180"/>
    <cellStyle name="Calculation 70" xfId="34182"/>
    <cellStyle name="Calculation 70 2" xfId="34183"/>
    <cellStyle name="Calculation 71" xfId="34184"/>
    <cellStyle name="Calculation 71 2" xfId="34185"/>
    <cellStyle name="Calculation 72" xfId="34186"/>
    <cellStyle name="Calculation 72 2" xfId="34187"/>
    <cellStyle name="Calculation 73" xfId="34188"/>
    <cellStyle name="Calculation 73 2" xfId="34189"/>
    <cellStyle name="Calculation 74" xfId="34190"/>
    <cellStyle name="Calculation 74 2" xfId="34191"/>
    <cellStyle name="Calculation 75" xfId="34192"/>
    <cellStyle name="Calculation 75 2" xfId="34193"/>
    <cellStyle name="Calculation 76" xfId="34194"/>
    <cellStyle name="Calculation 76 2" xfId="34195"/>
    <cellStyle name="Calculation 77" xfId="34196"/>
    <cellStyle name="Calculation 77 2" xfId="34197"/>
    <cellStyle name="Calculation 78" xfId="34198"/>
    <cellStyle name="Calculation 78 2" xfId="34199"/>
    <cellStyle name="Calculation 79" xfId="34200"/>
    <cellStyle name="Calculation 79 2" xfId="34201"/>
    <cellStyle name="Calculation 8" xfId="7265"/>
    <cellStyle name="Calculation 8 2" xfId="8806"/>
    <cellStyle name="Calculation 8 2 2" xfId="11222"/>
    <cellStyle name="Calculation 8 2 3" xfId="34203"/>
    <cellStyle name="Calculation 8 3" xfId="8656"/>
    <cellStyle name="Calculation 8 4" xfId="34202"/>
    <cellStyle name="Calculation 80" xfId="34204"/>
    <cellStyle name="Calculation 80 2" xfId="34205"/>
    <cellStyle name="Calculation 81" xfId="34206"/>
    <cellStyle name="Calculation 81 2" xfId="34207"/>
    <cellStyle name="Calculation 82" xfId="34208"/>
    <cellStyle name="Calculation 82 2" xfId="34209"/>
    <cellStyle name="Calculation 83" xfId="34210"/>
    <cellStyle name="Calculation 83 2" xfId="34211"/>
    <cellStyle name="Calculation 84" xfId="34212"/>
    <cellStyle name="Calculation 84 2" xfId="34213"/>
    <cellStyle name="Calculation 85" xfId="34214"/>
    <cellStyle name="Calculation 85 2" xfId="34215"/>
    <cellStyle name="Calculation 86" xfId="34216"/>
    <cellStyle name="Calculation 86 2" xfId="34217"/>
    <cellStyle name="Calculation 87" xfId="34218"/>
    <cellStyle name="Calculation 87 2" xfId="34219"/>
    <cellStyle name="Calculation 88" xfId="34220"/>
    <cellStyle name="Calculation 88 2" xfId="34221"/>
    <cellStyle name="Calculation 89" xfId="34222"/>
    <cellStyle name="Calculation 89 2" xfId="34223"/>
    <cellStyle name="Calculation 9" xfId="7077"/>
    <cellStyle name="Calculation 9 2" xfId="8795"/>
    <cellStyle name="Calculation 9 2 2" xfId="11212"/>
    <cellStyle name="Calculation 9 2 3" xfId="34225"/>
    <cellStyle name="Calculation 9 3" xfId="8658"/>
    <cellStyle name="Calculation 9 4" xfId="34224"/>
    <cellStyle name="Calculation 90" xfId="34226"/>
    <cellStyle name="Calculation 90 2" xfId="34227"/>
    <cellStyle name="Calculation 91" xfId="34228"/>
    <cellStyle name="Calculation 91 2" xfId="34229"/>
    <cellStyle name="Calculation 92" xfId="34230"/>
    <cellStyle name="Calculation 92 2" xfId="34231"/>
    <cellStyle name="Calculation 93" xfId="34232"/>
    <cellStyle name="Calculation 93 2" xfId="34233"/>
    <cellStyle name="Calculation 94" xfId="34234"/>
    <cellStyle name="Calculation 94 2" xfId="34235"/>
    <cellStyle name="Calculation 95" xfId="34236"/>
    <cellStyle name="Calculation 95 2" xfId="34237"/>
    <cellStyle name="Calculation 96" xfId="34238"/>
    <cellStyle name="Calculation 96 2" xfId="34239"/>
    <cellStyle name="Calculation 97" xfId="34240"/>
    <cellStyle name="Calculation 97 2" xfId="34241"/>
    <cellStyle name="Calculation 98" xfId="34242"/>
    <cellStyle name="Calculation 98 2" xfId="34243"/>
    <cellStyle name="Calculation 99" xfId="34244"/>
    <cellStyle name="Calculation 99 2" xfId="34245"/>
    <cellStyle name="Cancel" xfId="909"/>
    <cellStyle name="Check Cell 10" xfId="7506"/>
    <cellStyle name="Check Cell 10 2" xfId="34247"/>
    <cellStyle name="Check Cell 10 3" xfId="34246"/>
    <cellStyle name="Check Cell 100" xfId="34248"/>
    <cellStyle name="Check Cell 100 2" xfId="34249"/>
    <cellStyle name="Check Cell 101" xfId="34250"/>
    <cellStyle name="Check Cell 101 2" xfId="34251"/>
    <cellStyle name="Check Cell 102" xfId="34252"/>
    <cellStyle name="Check Cell 102 2" xfId="34253"/>
    <cellStyle name="Check Cell 103" xfId="34254"/>
    <cellStyle name="Check Cell 103 2" xfId="34255"/>
    <cellStyle name="Check Cell 104" xfId="34256"/>
    <cellStyle name="Check Cell 104 2" xfId="34257"/>
    <cellStyle name="Check Cell 105" xfId="34258"/>
    <cellStyle name="Check Cell 105 2" xfId="34259"/>
    <cellStyle name="Check Cell 106" xfId="34260"/>
    <cellStyle name="Check Cell 106 2" xfId="34261"/>
    <cellStyle name="Check Cell 107" xfId="34262"/>
    <cellStyle name="Check Cell 107 2" xfId="34263"/>
    <cellStyle name="Check Cell 108" xfId="34264"/>
    <cellStyle name="Check Cell 108 2" xfId="34265"/>
    <cellStyle name="Check Cell 109" xfId="34266"/>
    <cellStyle name="Check Cell 109 2" xfId="34267"/>
    <cellStyle name="Check Cell 11" xfId="7192"/>
    <cellStyle name="Check Cell 11 2" xfId="34269"/>
    <cellStyle name="Check Cell 11 3" xfId="34268"/>
    <cellStyle name="Check Cell 110" xfId="34270"/>
    <cellStyle name="Check Cell 110 2" xfId="34271"/>
    <cellStyle name="Check Cell 111" xfId="34272"/>
    <cellStyle name="Check Cell 111 2" xfId="34273"/>
    <cellStyle name="Check Cell 112" xfId="34274"/>
    <cellStyle name="Check Cell 112 2" xfId="34275"/>
    <cellStyle name="Check Cell 113" xfId="34276"/>
    <cellStyle name="Check Cell 113 2" xfId="34277"/>
    <cellStyle name="Check Cell 114" xfId="34278"/>
    <cellStyle name="Check Cell 114 2" xfId="34279"/>
    <cellStyle name="Check Cell 115" xfId="34280"/>
    <cellStyle name="Check Cell 115 2" xfId="34281"/>
    <cellStyle name="Check Cell 116" xfId="34282"/>
    <cellStyle name="Check Cell 116 2" xfId="34283"/>
    <cellStyle name="Check Cell 117" xfId="34284"/>
    <cellStyle name="Check Cell 117 2" xfId="34285"/>
    <cellStyle name="Check Cell 118" xfId="34286"/>
    <cellStyle name="Check Cell 118 2" xfId="34287"/>
    <cellStyle name="Check Cell 119" xfId="34288"/>
    <cellStyle name="Check Cell 119 2" xfId="34289"/>
    <cellStyle name="Check Cell 12" xfId="7627"/>
    <cellStyle name="Check Cell 12 2" xfId="34291"/>
    <cellStyle name="Check Cell 12 3" xfId="34290"/>
    <cellStyle name="Check Cell 120" xfId="34292"/>
    <cellStyle name="Check Cell 120 2" xfId="34293"/>
    <cellStyle name="Check Cell 121" xfId="34294"/>
    <cellStyle name="Check Cell 121 2" xfId="34295"/>
    <cellStyle name="Check Cell 122" xfId="34296"/>
    <cellStyle name="Check Cell 122 2" xfId="34297"/>
    <cellStyle name="Check Cell 123" xfId="34298"/>
    <cellStyle name="Check Cell 123 2" xfId="34299"/>
    <cellStyle name="Check Cell 124" xfId="34300"/>
    <cellStyle name="Check Cell 124 2" xfId="34301"/>
    <cellStyle name="Check Cell 125" xfId="34302"/>
    <cellStyle name="Check Cell 125 2" xfId="34303"/>
    <cellStyle name="Check Cell 126" xfId="34304"/>
    <cellStyle name="Check Cell 126 2" xfId="34305"/>
    <cellStyle name="Check Cell 127" xfId="34306"/>
    <cellStyle name="Check Cell 127 2" xfId="34307"/>
    <cellStyle name="Check Cell 128" xfId="34308"/>
    <cellStyle name="Check Cell 128 2" xfId="34309"/>
    <cellStyle name="Check Cell 129" xfId="34310"/>
    <cellStyle name="Check Cell 129 2" xfId="34311"/>
    <cellStyle name="Check Cell 13" xfId="7708"/>
    <cellStyle name="Check Cell 13 2" xfId="34313"/>
    <cellStyle name="Check Cell 13 3" xfId="34312"/>
    <cellStyle name="Check Cell 130" xfId="34314"/>
    <cellStyle name="Check Cell 130 2" xfId="34315"/>
    <cellStyle name="Check Cell 131" xfId="34316"/>
    <cellStyle name="Check Cell 131 2" xfId="34317"/>
    <cellStyle name="Check Cell 132" xfId="34318"/>
    <cellStyle name="Check Cell 132 2" xfId="34319"/>
    <cellStyle name="Check Cell 133" xfId="34320"/>
    <cellStyle name="Check Cell 133 2" xfId="34321"/>
    <cellStyle name="Check Cell 134" xfId="34322"/>
    <cellStyle name="Check Cell 134 2" xfId="34323"/>
    <cellStyle name="Check Cell 135" xfId="34324"/>
    <cellStyle name="Check Cell 135 2" xfId="34325"/>
    <cellStyle name="Check Cell 136" xfId="34326"/>
    <cellStyle name="Check Cell 136 2" xfId="34327"/>
    <cellStyle name="Check Cell 137" xfId="34328"/>
    <cellStyle name="Check Cell 137 2" xfId="34329"/>
    <cellStyle name="Check Cell 138" xfId="34330"/>
    <cellStyle name="Check Cell 138 2" xfId="34331"/>
    <cellStyle name="Check Cell 139" xfId="34332"/>
    <cellStyle name="Check Cell 139 2" xfId="34333"/>
    <cellStyle name="Check Cell 14" xfId="34334"/>
    <cellStyle name="Check Cell 14 2" xfId="34335"/>
    <cellStyle name="Check Cell 140" xfId="34336"/>
    <cellStyle name="Check Cell 140 2" xfId="34337"/>
    <cellStyle name="Check Cell 141" xfId="34338"/>
    <cellStyle name="Check Cell 141 2" xfId="34339"/>
    <cellStyle name="Check Cell 142" xfId="34340"/>
    <cellStyle name="Check Cell 142 2" xfId="34341"/>
    <cellStyle name="Check Cell 143" xfId="34342"/>
    <cellStyle name="Check Cell 143 2" xfId="34343"/>
    <cellStyle name="Check Cell 144" xfId="34344"/>
    <cellStyle name="Check Cell 144 2" xfId="34345"/>
    <cellStyle name="Check Cell 145" xfId="34346"/>
    <cellStyle name="Check Cell 145 2" xfId="34347"/>
    <cellStyle name="Check Cell 146" xfId="34348"/>
    <cellStyle name="Check Cell 146 2" xfId="34349"/>
    <cellStyle name="Check Cell 147" xfId="34350"/>
    <cellStyle name="Check Cell 147 2" xfId="34351"/>
    <cellStyle name="Check Cell 148" xfId="34352"/>
    <cellStyle name="Check Cell 148 2" xfId="34353"/>
    <cellStyle name="Check Cell 149" xfId="34354"/>
    <cellStyle name="Check Cell 149 2" xfId="34355"/>
    <cellStyle name="Check Cell 15" xfId="34356"/>
    <cellStyle name="Check Cell 15 2" xfId="34357"/>
    <cellStyle name="Check Cell 150" xfId="34358"/>
    <cellStyle name="Check Cell 150 2" xfId="34359"/>
    <cellStyle name="Check Cell 151" xfId="34360"/>
    <cellStyle name="Check Cell 151 2" xfId="34361"/>
    <cellStyle name="Check Cell 152" xfId="34362"/>
    <cellStyle name="Check Cell 152 2" xfId="34363"/>
    <cellStyle name="Check Cell 153" xfId="34364"/>
    <cellStyle name="Check Cell 153 2" xfId="34365"/>
    <cellStyle name="Check Cell 154" xfId="34366"/>
    <cellStyle name="Check Cell 154 2" xfId="34367"/>
    <cellStyle name="Check Cell 155" xfId="34368"/>
    <cellStyle name="Check Cell 155 2" xfId="34369"/>
    <cellStyle name="Check Cell 156" xfId="34370"/>
    <cellStyle name="Check Cell 156 2" xfId="34371"/>
    <cellStyle name="Check Cell 157" xfId="34372"/>
    <cellStyle name="Check Cell 157 2" xfId="34373"/>
    <cellStyle name="Check Cell 158" xfId="34374"/>
    <cellStyle name="Check Cell 158 2" xfId="34375"/>
    <cellStyle name="Check Cell 159" xfId="34376"/>
    <cellStyle name="Check Cell 159 2" xfId="34377"/>
    <cellStyle name="Check Cell 16" xfId="34378"/>
    <cellStyle name="Check Cell 16 2" xfId="34379"/>
    <cellStyle name="Check Cell 160" xfId="34380"/>
    <cellStyle name="Check Cell 160 2" xfId="34381"/>
    <cellStyle name="Check Cell 161" xfId="34382"/>
    <cellStyle name="Check Cell 161 2" xfId="34383"/>
    <cellStyle name="Check Cell 162" xfId="34384"/>
    <cellStyle name="Check Cell 162 2" xfId="34385"/>
    <cellStyle name="Check Cell 163" xfId="34386"/>
    <cellStyle name="Check Cell 163 2" xfId="34387"/>
    <cellStyle name="Check Cell 164" xfId="34388"/>
    <cellStyle name="Check Cell 164 2" xfId="34389"/>
    <cellStyle name="Check Cell 165" xfId="34390"/>
    <cellStyle name="Check Cell 165 2" xfId="34391"/>
    <cellStyle name="Check Cell 166" xfId="34392"/>
    <cellStyle name="Check Cell 166 2" xfId="34393"/>
    <cellStyle name="Check Cell 167" xfId="34394"/>
    <cellStyle name="Check Cell 167 2" xfId="34395"/>
    <cellStyle name="Check Cell 168" xfId="34396"/>
    <cellStyle name="Check Cell 168 2" xfId="34397"/>
    <cellStyle name="Check Cell 169" xfId="34398"/>
    <cellStyle name="Check Cell 169 2" xfId="34399"/>
    <cellStyle name="Check Cell 17" xfId="34400"/>
    <cellStyle name="Check Cell 17 2" xfId="34401"/>
    <cellStyle name="Check Cell 170" xfId="34402"/>
    <cellStyle name="Check Cell 170 2" xfId="34403"/>
    <cellStyle name="Check Cell 171" xfId="34404"/>
    <cellStyle name="Check Cell 171 2" xfId="34405"/>
    <cellStyle name="Check Cell 172" xfId="34406"/>
    <cellStyle name="Check Cell 172 2" xfId="34407"/>
    <cellStyle name="Check Cell 173" xfId="34408"/>
    <cellStyle name="Check Cell 173 2" xfId="34409"/>
    <cellStyle name="Check Cell 174" xfId="34410"/>
    <cellStyle name="Check Cell 174 2" xfId="34411"/>
    <cellStyle name="Check Cell 175" xfId="34412"/>
    <cellStyle name="Check Cell 175 2" xfId="34413"/>
    <cellStyle name="Check Cell 176" xfId="34414"/>
    <cellStyle name="Check Cell 176 2" xfId="34415"/>
    <cellStyle name="Check Cell 177" xfId="34416"/>
    <cellStyle name="Check Cell 177 2" xfId="34417"/>
    <cellStyle name="Check Cell 178" xfId="34418"/>
    <cellStyle name="Check Cell 178 2" xfId="34419"/>
    <cellStyle name="Check Cell 179" xfId="34420"/>
    <cellStyle name="Check Cell 179 2" xfId="34421"/>
    <cellStyle name="Check Cell 18" xfId="34422"/>
    <cellStyle name="Check Cell 18 2" xfId="34423"/>
    <cellStyle name="Check Cell 180" xfId="34424"/>
    <cellStyle name="Check Cell 180 2" xfId="34425"/>
    <cellStyle name="Check Cell 181" xfId="34426"/>
    <cellStyle name="Check Cell 181 2" xfId="34427"/>
    <cellStyle name="Check Cell 182" xfId="34428"/>
    <cellStyle name="Check Cell 182 2" xfId="34429"/>
    <cellStyle name="Check Cell 183" xfId="34430"/>
    <cellStyle name="Check Cell 183 2" xfId="34431"/>
    <cellStyle name="Check Cell 184" xfId="34432"/>
    <cellStyle name="Check Cell 184 2" xfId="34433"/>
    <cellStyle name="Check Cell 185" xfId="34434"/>
    <cellStyle name="Check Cell 185 2" xfId="34435"/>
    <cellStyle name="Check Cell 186" xfId="34436"/>
    <cellStyle name="Check Cell 186 2" xfId="34437"/>
    <cellStyle name="Check Cell 187" xfId="34438"/>
    <cellStyle name="Check Cell 187 2" xfId="34439"/>
    <cellStyle name="Check Cell 188" xfId="34440"/>
    <cellStyle name="Check Cell 188 2" xfId="34441"/>
    <cellStyle name="Check Cell 189" xfId="34442"/>
    <cellStyle name="Check Cell 189 2" xfId="34443"/>
    <cellStyle name="Check Cell 19" xfId="34444"/>
    <cellStyle name="Check Cell 19 2" xfId="34445"/>
    <cellStyle name="Check Cell 190" xfId="34446"/>
    <cellStyle name="Check Cell 190 2" xfId="34447"/>
    <cellStyle name="Check Cell 191" xfId="34448"/>
    <cellStyle name="Check Cell 191 2" xfId="34449"/>
    <cellStyle name="Check Cell 192" xfId="34450"/>
    <cellStyle name="Check Cell 192 2" xfId="34451"/>
    <cellStyle name="Check Cell 193" xfId="34452"/>
    <cellStyle name="Check Cell 194" xfId="34453"/>
    <cellStyle name="Check Cell 195" xfId="34454"/>
    <cellStyle name="Check Cell 196" xfId="34455"/>
    <cellStyle name="Check Cell 197" xfId="34456"/>
    <cellStyle name="Check Cell 198" xfId="34457"/>
    <cellStyle name="Check Cell 199" xfId="34458"/>
    <cellStyle name="Check Cell 2" xfId="191"/>
    <cellStyle name="Check Cell 2 10" xfId="7226"/>
    <cellStyle name="Check Cell 2 11" xfId="7579"/>
    <cellStyle name="Check Cell 2 12" xfId="7402"/>
    <cellStyle name="Check Cell 2 13" xfId="9969"/>
    <cellStyle name="Check Cell 2 2" xfId="784"/>
    <cellStyle name="Check Cell 2 2 2" xfId="908"/>
    <cellStyle name="Check Cell 2 3" xfId="1081"/>
    <cellStyle name="Check Cell 2 4" xfId="7353"/>
    <cellStyle name="Check Cell 2 5" xfId="7078"/>
    <cellStyle name="Check Cell 2 6" xfId="7413"/>
    <cellStyle name="Check Cell 2 7" xfId="7671"/>
    <cellStyle name="Check Cell 2 8" xfId="6969"/>
    <cellStyle name="Check Cell 2 9" xfId="7052"/>
    <cellStyle name="Check Cell 20" xfId="34459"/>
    <cellStyle name="Check Cell 20 2" xfId="34460"/>
    <cellStyle name="Check Cell 200" xfId="34461"/>
    <cellStyle name="Check Cell 201" xfId="34462"/>
    <cellStyle name="Check Cell 202" xfId="34463"/>
    <cellStyle name="Check Cell 203" xfId="34464"/>
    <cellStyle name="Check Cell 204" xfId="34465"/>
    <cellStyle name="Check Cell 205" xfId="34466"/>
    <cellStyle name="Check Cell 206" xfId="34467"/>
    <cellStyle name="Check Cell 207" xfId="34468"/>
    <cellStyle name="Check Cell 208" xfId="34469"/>
    <cellStyle name="Check Cell 209" xfId="34470"/>
    <cellStyle name="Check Cell 21" xfId="34471"/>
    <cellStyle name="Check Cell 21 2" xfId="34472"/>
    <cellStyle name="Check Cell 210" xfId="34473"/>
    <cellStyle name="Check Cell 211" xfId="34474"/>
    <cellStyle name="Check Cell 212" xfId="34475"/>
    <cellStyle name="Check Cell 213" xfId="34476"/>
    <cellStyle name="Check Cell 214" xfId="34477"/>
    <cellStyle name="Check Cell 215" xfId="34478"/>
    <cellStyle name="Check Cell 216" xfId="34479"/>
    <cellStyle name="Check Cell 217" xfId="34480"/>
    <cellStyle name="Check Cell 218" xfId="34481"/>
    <cellStyle name="Check Cell 219" xfId="34482"/>
    <cellStyle name="Check Cell 22" xfId="34483"/>
    <cellStyle name="Check Cell 22 2" xfId="34484"/>
    <cellStyle name="Check Cell 220" xfId="34485"/>
    <cellStyle name="Check Cell 221" xfId="34486"/>
    <cellStyle name="Check Cell 222" xfId="34487"/>
    <cellStyle name="Check Cell 223" xfId="34488"/>
    <cellStyle name="Check Cell 224" xfId="34489"/>
    <cellStyle name="Check Cell 225" xfId="34490"/>
    <cellStyle name="Check Cell 226" xfId="34491"/>
    <cellStyle name="Check Cell 227" xfId="34492"/>
    <cellStyle name="Check Cell 228" xfId="34493"/>
    <cellStyle name="Check Cell 229" xfId="34494"/>
    <cellStyle name="Check Cell 23" xfId="34495"/>
    <cellStyle name="Check Cell 23 2" xfId="34496"/>
    <cellStyle name="Check Cell 230" xfId="34497"/>
    <cellStyle name="Check Cell 231" xfId="34498"/>
    <cellStyle name="Check Cell 232" xfId="34499"/>
    <cellStyle name="Check Cell 233" xfId="34500"/>
    <cellStyle name="Check Cell 234" xfId="34501"/>
    <cellStyle name="Check Cell 235" xfId="34502"/>
    <cellStyle name="Check Cell 236" xfId="34503"/>
    <cellStyle name="Check Cell 237" xfId="34504"/>
    <cellStyle name="Check Cell 238" xfId="34505"/>
    <cellStyle name="Check Cell 239" xfId="34506"/>
    <cellStyle name="Check Cell 24" xfId="34507"/>
    <cellStyle name="Check Cell 24 2" xfId="34508"/>
    <cellStyle name="Check Cell 240" xfId="34509"/>
    <cellStyle name="Check Cell 241" xfId="34510"/>
    <cellStyle name="Check Cell 242" xfId="34511"/>
    <cellStyle name="Check Cell 243" xfId="34512"/>
    <cellStyle name="Check Cell 244" xfId="34513"/>
    <cellStyle name="Check Cell 245" xfId="34514"/>
    <cellStyle name="Check Cell 246" xfId="34515"/>
    <cellStyle name="Check Cell 247" xfId="34516"/>
    <cellStyle name="Check Cell 248" xfId="34517"/>
    <cellStyle name="Check Cell 249" xfId="34518"/>
    <cellStyle name="Check Cell 25" xfId="34519"/>
    <cellStyle name="Check Cell 25 2" xfId="34520"/>
    <cellStyle name="Check Cell 250" xfId="34521"/>
    <cellStyle name="Check Cell 251" xfId="34522"/>
    <cellStyle name="Check Cell 252" xfId="34523"/>
    <cellStyle name="Check Cell 253" xfId="34524"/>
    <cellStyle name="Check Cell 254" xfId="34525"/>
    <cellStyle name="Check Cell 255" xfId="34526"/>
    <cellStyle name="Check Cell 256" xfId="34527"/>
    <cellStyle name="Check Cell 257" xfId="34528"/>
    <cellStyle name="Check Cell 26" xfId="34529"/>
    <cellStyle name="Check Cell 26 2" xfId="34530"/>
    <cellStyle name="Check Cell 27" xfId="34531"/>
    <cellStyle name="Check Cell 27 2" xfId="34532"/>
    <cellStyle name="Check Cell 28" xfId="34533"/>
    <cellStyle name="Check Cell 28 2" xfId="34534"/>
    <cellStyle name="Check Cell 29" xfId="34535"/>
    <cellStyle name="Check Cell 29 2" xfId="34536"/>
    <cellStyle name="Check Cell 3" xfId="785"/>
    <cellStyle name="Check Cell 3 2" xfId="907"/>
    <cellStyle name="Check Cell 3 3" xfId="14992"/>
    <cellStyle name="Check Cell 30" xfId="34537"/>
    <cellStyle name="Check Cell 30 2" xfId="34538"/>
    <cellStyle name="Check Cell 31" xfId="34539"/>
    <cellStyle name="Check Cell 31 2" xfId="34540"/>
    <cellStyle name="Check Cell 32" xfId="34541"/>
    <cellStyle name="Check Cell 32 2" xfId="34542"/>
    <cellStyle name="Check Cell 33" xfId="34543"/>
    <cellStyle name="Check Cell 33 2" xfId="34544"/>
    <cellStyle name="Check Cell 34" xfId="34545"/>
    <cellStyle name="Check Cell 34 2" xfId="34546"/>
    <cellStyle name="Check Cell 35" xfId="34547"/>
    <cellStyle name="Check Cell 35 2" xfId="34548"/>
    <cellStyle name="Check Cell 36" xfId="34549"/>
    <cellStyle name="Check Cell 36 2" xfId="34550"/>
    <cellStyle name="Check Cell 37" xfId="34551"/>
    <cellStyle name="Check Cell 37 2" xfId="34552"/>
    <cellStyle name="Check Cell 38" xfId="34553"/>
    <cellStyle name="Check Cell 38 2" xfId="34554"/>
    <cellStyle name="Check Cell 39" xfId="34555"/>
    <cellStyle name="Check Cell 39 2" xfId="34556"/>
    <cellStyle name="Check Cell 4" xfId="698"/>
    <cellStyle name="Check Cell 4 2" xfId="986"/>
    <cellStyle name="Check Cell 4 2 2" xfId="34557"/>
    <cellStyle name="Check Cell 4 3" xfId="11791"/>
    <cellStyle name="Check Cell 40" xfId="34558"/>
    <cellStyle name="Check Cell 40 2" xfId="34559"/>
    <cellStyle name="Check Cell 41" xfId="34560"/>
    <cellStyle name="Check Cell 41 2" xfId="34561"/>
    <cellStyle name="Check Cell 42" xfId="34562"/>
    <cellStyle name="Check Cell 42 2" xfId="34563"/>
    <cellStyle name="Check Cell 43" xfId="34564"/>
    <cellStyle name="Check Cell 43 2" xfId="34565"/>
    <cellStyle name="Check Cell 44" xfId="34566"/>
    <cellStyle name="Check Cell 44 2" xfId="34567"/>
    <cellStyle name="Check Cell 45" xfId="34568"/>
    <cellStyle name="Check Cell 45 2" xfId="34569"/>
    <cellStyle name="Check Cell 46" xfId="34570"/>
    <cellStyle name="Check Cell 46 2" xfId="34571"/>
    <cellStyle name="Check Cell 47" xfId="34572"/>
    <cellStyle name="Check Cell 47 2" xfId="34573"/>
    <cellStyle name="Check Cell 48" xfId="34574"/>
    <cellStyle name="Check Cell 48 2" xfId="34575"/>
    <cellStyle name="Check Cell 49" xfId="34576"/>
    <cellStyle name="Check Cell 49 2" xfId="34577"/>
    <cellStyle name="Check Cell 5" xfId="7490"/>
    <cellStyle name="Check Cell 5 2" xfId="34579"/>
    <cellStyle name="Check Cell 5 3" xfId="34578"/>
    <cellStyle name="Check Cell 50" xfId="34580"/>
    <cellStyle name="Check Cell 50 2" xfId="34581"/>
    <cellStyle name="Check Cell 51" xfId="34582"/>
    <cellStyle name="Check Cell 51 2" xfId="34583"/>
    <cellStyle name="Check Cell 52" xfId="34584"/>
    <cellStyle name="Check Cell 52 2" xfId="34585"/>
    <cellStyle name="Check Cell 53" xfId="34586"/>
    <cellStyle name="Check Cell 53 2" xfId="34587"/>
    <cellStyle name="Check Cell 54" xfId="34588"/>
    <cellStyle name="Check Cell 54 2" xfId="34589"/>
    <cellStyle name="Check Cell 55" xfId="34590"/>
    <cellStyle name="Check Cell 55 2" xfId="34591"/>
    <cellStyle name="Check Cell 56" xfId="34592"/>
    <cellStyle name="Check Cell 56 2" xfId="34593"/>
    <cellStyle name="Check Cell 57" xfId="34594"/>
    <cellStyle name="Check Cell 57 2" xfId="34595"/>
    <cellStyle name="Check Cell 58" xfId="34596"/>
    <cellStyle name="Check Cell 58 2" xfId="34597"/>
    <cellStyle name="Check Cell 59" xfId="34598"/>
    <cellStyle name="Check Cell 59 2" xfId="34599"/>
    <cellStyle name="Check Cell 6" xfId="7615"/>
    <cellStyle name="Check Cell 6 2" xfId="34601"/>
    <cellStyle name="Check Cell 6 3" xfId="34600"/>
    <cellStyle name="Check Cell 60" xfId="34602"/>
    <cellStyle name="Check Cell 60 2" xfId="34603"/>
    <cellStyle name="Check Cell 61" xfId="34604"/>
    <cellStyle name="Check Cell 61 2" xfId="34605"/>
    <cellStyle name="Check Cell 62" xfId="34606"/>
    <cellStyle name="Check Cell 62 2" xfId="34607"/>
    <cellStyle name="Check Cell 63" xfId="34608"/>
    <cellStyle name="Check Cell 63 2" xfId="34609"/>
    <cellStyle name="Check Cell 64" xfId="34610"/>
    <cellStyle name="Check Cell 64 2" xfId="34611"/>
    <cellStyle name="Check Cell 65" xfId="34612"/>
    <cellStyle name="Check Cell 65 2" xfId="34613"/>
    <cellStyle name="Check Cell 66" xfId="34614"/>
    <cellStyle name="Check Cell 66 2" xfId="34615"/>
    <cellStyle name="Check Cell 67" xfId="34616"/>
    <cellStyle name="Check Cell 67 2" xfId="34617"/>
    <cellStyle name="Check Cell 68" xfId="34618"/>
    <cellStyle name="Check Cell 68 2" xfId="34619"/>
    <cellStyle name="Check Cell 69" xfId="34620"/>
    <cellStyle name="Check Cell 69 2" xfId="34621"/>
    <cellStyle name="Check Cell 7" xfId="7084"/>
    <cellStyle name="Check Cell 7 2" xfId="34623"/>
    <cellStyle name="Check Cell 7 3" xfId="34622"/>
    <cellStyle name="Check Cell 70" xfId="34624"/>
    <cellStyle name="Check Cell 70 2" xfId="34625"/>
    <cellStyle name="Check Cell 71" xfId="34626"/>
    <cellStyle name="Check Cell 71 2" xfId="34627"/>
    <cellStyle name="Check Cell 72" xfId="34628"/>
    <cellStyle name="Check Cell 72 2" xfId="34629"/>
    <cellStyle name="Check Cell 73" xfId="34630"/>
    <cellStyle name="Check Cell 73 2" xfId="34631"/>
    <cellStyle name="Check Cell 74" xfId="34632"/>
    <cellStyle name="Check Cell 74 2" xfId="34633"/>
    <cellStyle name="Check Cell 75" xfId="34634"/>
    <cellStyle name="Check Cell 75 2" xfId="34635"/>
    <cellStyle name="Check Cell 76" xfId="34636"/>
    <cellStyle name="Check Cell 76 2" xfId="34637"/>
    <cellStyle name="Check Cell 77" xfId="34638"/>
    <cellStyle name="Check Cell 77 2" xfId="34639"/>
    <cellStyle name="Check Cell 78" xfId="34640"/>
    <cellStyle name="Check Cell 78 2" xfId="34641"/>
    <cellStyle name="Check Cell 79" xfId="34642"/>
    <cellStyle name="Check Cell 79 2" xfId="34643"/>
    <cellStyle name="Check Cell 8" xfId="7548"/>
    <cellStyle name="Check Cell 8 2" xfId="34645"/>
    <cellStyle name="Check Cell 8 3" xfId="34644"/>
    <cellStyle name="Check Cell 80" xfId="34646"/>
    <cellStyle name="Check Cell 80 2" xfId="34647"/>
    <cellStyle name="Check Cell 81" xfId="34648"/>
    <cellStyle name="Check Cell 81 2" xfId="34649"/>
    <cellStyle name="Check Cell 82" xfId="34650"/>
    <cellStyle name="Check Cell 82 2" xfId="34651"/>
    <cellStyle name="Check Cell 83" xfId="34652"/>
    <cellStyle name="Check Cell 83 2" xfId="34653"/>
    <cellStyle name="Check Cell 84" xfId="34654"/>
    <cellStyle name="Check Cell 84 2" xfId="34655"/>
    <cellStyle name="Check Cell 85" xfId="34656"/>
    <cellStyle name="Check Cell 85 2" xfId="34657"/>
    <cellStyle name="Check Cell 86" xfId="34658"/>
    <cellStyle name="Check Cell 86 2" xfId="34659"/>
    <cellStyle name="Check Cell 87" xfId="34660"/>
    <cellStyle name="Check Cell 87 2" xfId="34661"/>
    <cellStyle name="Check Cell 88" xfId="34662"/>
    <cellStyle name="Check Cell 88 2" xfId="34663"/>
    <cellStyle name="Check Cell 89" xfId="34664"/>
    <cellStyle name="Check Cell 89 2" xfId="34665"/>
    <cellStyle name="Check Cell 9" xfId="6867"/>
    <cellStyle name="Check Cell 9 2" xfId="34667"/>
    <cellStyle name="Check Cell 9 3" xfId="34666"/>
    <cellStyle name="Check Cell 90" xfId="34668"/>
    <cellStyle name="Check Cell 90 2" xfId="34669"/>
    <cellStyle name="Check Cell 91" xfId="34670"/>
    <cellStyle name="Check Cell 91 2" xfId="34671"/>
    <cellStyle name="Check Cell 92" xfId="34672"/>
    <cellStyle name="Check Cell 92 2" xfId="34673"/>
    <cellStyle name="Check Cell 93" xfId="34674"/>
    <cellStyle name="Check Cell 93 2" xfId="34675"/>
    <cellStyle name="Check Cell 94" xfId="34676"/>
    <cellStyle name="Check Cell 94 2" xfId="34677"/>
    <cellStyle name="Check Cell 95" xfId="34678"/>
    <cellStyle name="Check Cell 95 2" xfId="34679"/>
    <cellStyle name="Check Cell 96" xfId="34680"/>
    <cellStyle name="Check Cell 96 2" xfId="34681"/>
    <cellStyle name="Check Cell 97" xfId="34682"/>
    <cellStyle name="Check Cell 97 2" xfId="34683"/>
    <cellStyle name="Check Cell 98" xfId="34684"/>
    <cellStyle name="Check Cell 98 2" xfId="34685"/>
    <cellStyle name="Check Cell 99" xfId="34686"/>
    <cellStyle name="Check Cell 99 2" xfId="34687"/>
    <cellStyle name="CheckCell" xfId="12009"/>
    <cellStyle name="Co. Names" xfId="15337"/>
    <cellStyle name="Column total in dollars" xfId="44"/>
    <cellStyle name="Column total in dollars 2" xfId="192"/>
    <cellStyle name="Column total in dollars 2 10" xfId="3378"/>
    <cellStyle name="Column total in dollars 2 11" xfId="4447"/>
    <cellStyle name="Column total in dollars 2 12" xfId="5325"/>
    <cellStyle name="Column total in dollars 2 13" xfId="14994"/>
    <cellStyle name="Column total in dollars 2 2" xfId="1107"/>
    <cellStyle name="Column total in dollars 2 3" xfId="1098"/>
    <cellStyle name="Column total in dollars 2 4" xfId="1759"/>
    <cellStyle name="Column total in dollars 2 5" xfId="1854"/>
    <cellStyle name="Column total in dollars 2 6" xfId="1870"/>
    <cellStyle name="Column total in dollars 2 7" xfId="2034"/>
    <cellStyle name="Column total in dollars 2 8" xfId="2170"/>
    <cellStyle name="Column total in dollars 2 9" xfId="2686"/>
    <cellStyle name="Column total in dollars 3" xfId="193"/>
    <cellStyle name="Comma" xfId="1" builtinId="3"/>
    <cellStyle name="Comma  - Style1" xfId="45"/>
    <cellStyle name="Comma  - Style1 2" xfId="194"/>
    <cellStyle name="Comma  - Style1 2 2" xfId="14997"/>
    <cellStyle name="Comma  - Style1 3" xfId="195"/>
    <cellStyle name="Comma  - Style1 3 2" xfId="14999"/>
    <cellStyle name="Comma  - Style1 4" xfId="14717"/>
    <cellStyle name="Comma  - Style1 4 2" xfId="15001"/>
    <cellStyle name="Comma  - Style1 4 3" xfId="15000"/>
    <cellStyle name="Comma  - Style1 5" xfId="15002"/>
    <cellStyle name="Comma  - Style1 5 2" xfId="15003"/>
    <cellStyle name="Comma  - Style1 6" xfId="15004"/>
    <cellStyle name="Comma  - Style2" xfId="46"/>
    <cellStyle name="Comma  - Style2 2" xfId="196"/>
    <cellStyle name="Comma  - Style2 2 2" xfId="15007"/>
    <cellStyle name="Comma  - Style2 3" xfId="197"/>
    <cellStyle name="Comma  - Style2 3 2" xfId="15009"/>
    <cellStyle name="Comma  - Style2 4" xfId="14718"/>
    <cellStyle name="Comma  - Style2 4 2" xfId="15011"/>
    <cellStyle name="Comma  - Style2 4 3" xfId="15010"/>
    <cellStyle name="Comma  - Style2 5" xfId="15012"/>
    <cellStyle name="Comma  - Style2 5 2" xfId="15013"/>
    <cellStyle name="Comma  - Style2 6" xfId="15014"/>
    <cellStyle name="Comma  - Style3" xfId="47"/>
    <cellStyle name="Comma  - Style3 2" xfId="198"/>
    <cellStyle name="Comma  - Style3 2 2" xfId="15016"/>
    <cellStyle name="Comma  - Style3 3" xfId="199"/>
    <cellStyle name="Comma  - Style3 3 2" xfId="15017"/>
    <cellStyle name="Comma  - Style3 4" xfId="14719"/>
    <cellStyle name="Comma  - Style3 4 2" xfId="15019"/>
    <cellStyle name="Comma  - Style3 4 3" xfId="15018"/>
    <cellStyle name="Comma  - Style3 5" xfId="15020"/>
    <cellStyle name="Comma  - Style3 5 2" xfId="15021"/>
    <cellStyle name="Comma  - Style3 6" xfId="15022"/>
    <cellStyle name="Comma  - Style4" xfId="48"/>
    <cellStyle name="Comma  - Style4 2" xfId="200"/>
    <cellStyle name="Comma  - Style4 2 2" xfId="15023"/>
    <cellStyle name="Comma  - Style4 3" xfId="201"/>
    <cellStyle name="Comma  - Style4 3 2" xfId="15025"/>
    <cellStyle name="Comma  - Style4 4" xfId="14720"/>
    <cellStyle name="Comma  - Style4 4 2" xfId="15027"/>
    <cellStyle name="Comma  - Style4 4 3" xfId="15026"/>
    <cellStyle name="Comma  - Style4 5" xfId="15028"/>
    <cellStyle name="Comma  - Style4 5 2" xfId="15029"/>
    <cellStyle name="Comma  - Style4 6" xfId="15030"/>
    <cellStyle name="Comma  - Style5" xfId="49"/>
    <cellStyle name="Comma  - Style5 2" xfId="202"/>
    <cellStyle name="Comma  - Style5 2 2" xfId="15033"/>
    <cellStyle name="Comma  - Style5 3" xfId="203"/>
    <cellStyle name="Comma  - Style5 3 2" xfId="15035"/>
    <cellStyle name="Comma  - Style5 4" xfId="14721"/>
    <cellStyle name="Comma  - Style5 4 2" xfId="15037"/>
    <cellStyle name="Comma  - Style5 4 3" xfId="15036"/>
    <cellStyle name="Comma  - Style5 5" xfId="15038"/>
    <cellStyle name="Comma  - Style5 5 2" xfId="15039"/>
    <cellStyle name="Comma  - Style5 6" xfId="15040"/>
    <cellStyle name="Comma  - Style6" xfId="50"/>
    <cellStyle name="Comma  - Style6 2" xfId="204"/>
    <cellStyle name="Comma  - Style6 2 2" xfId="15042"/>
    <cellStyle name="Comma  - Style6 3" xfId="205"/>
    <cellStyle name="Comma  - Style6 3 2" xfId="15043"/>
    <cellStyle name="Comma  - Style6 4" xfId="14722"/>
    <cellStyle name="Comma  - Style6 4 2" xfId="15045"/>
    <cellStyle name="Comma  - Style6 4 3" xfId="15044"/>
    <cellStyle name="Comma  - Style6 5" xfId="15046"/>
    <cellStyle name="Comma  - Style6 5 2" xfId="15047"/>
    <cellStyle name="Comma  - Style6 6" xfId="15048"/>
    <cellStyle name="Comma  - Style7" xfId="51"/>
    <cellStyle name="Comma  - Style7 2" xfId="206"/>
    <cellStyle name="Comma  - Style7 2 2" xfId="15051"/>
    <cellStyle name="Comma  - Style7 3" xfId="207"/>
    <cellStyle name="Comma  - Style7 3 2" xfId="15053"/>
    <cellStyle name="Comma  - Style7 4" xfId="14723"/>
    <cellStyle name="Comma  - Style7 4 2" xfId="15055"/>
    <cellStyle name="Comma  - Style7 4 3" xfId="15054"/>
    <cellStyle name="Comma  - Style7 5" xfId="15056"/>
    <cellStyle name="Comma  - Style7 5 2" xfId="15057"/>
    <cellStyle name="Comma  - Style7 6" xfId="15058"/>
    <cellStyle name="Comma  - Style8" xfId="52"/>
    <cellStyle name="Comma  - Style8 2" xfId="208"/>
    <cellStyle name="Comma  - Style8 2 2" xfId="15059"/>
    <cellStyle name="Comma  - Style8 3" xfId="209"/>
    <cellStyle name="Comma  - Style8 3 2" xfId="15060"/>
    <cellStyle name="Comma  - Style8 4" xfId="14724"/>
    <cellStyle name="Comma  - Style8 4 2" xfId="15062"/>
    <cellStyle name="Comma  - Style8 4 3" xfId="15061"/>
    <cellStyle name="Comma  - Style8 5" xfId="15063"/>
    <cellStyle name="Comma  - Style8 5 2" xfId="15064"/>
    <cellStyle name="Comma  - Style8 6" xfId="15065"/>
    <cellStyle name="Comma (0)" xfId="53"/>
    <cellStyle name="Comma [0] 2" xfId="54"/>
    <cellStyle name="Comma [0] 2 2" xfId="210"/>
    <cellStyle name="Comma [0] 2 2 2" xfId="15066"/>
    <cellStyle name="Comma [0] 2 3" xfId="42487"/>
    <cellStyle name="Comma [0] 3" xfId="9934"/>
    <cellStyle name="Comma [0] 3 2" xfId="42888"/>
    <cellStyle name="Comma [0] 4" xfId="42486"/>
    <cellStyle name="Comma [1]" xfId="15338"/>
    <cellStyle name="Comma [2]" xfId="15339"/>
    <cellStyle name="Comma [3]" xfId="15340"/>
    <cellStyle name="Comma 10" xfId="835"/>
    <cellStyle name="Comma 10 2" xfId="12010"/>
    <cellStyle name="Comma 10 2 2" xfId="34688"/>
    <cellStyle name="Comma 10 3" xfId="15067"/>
    <cellStyle name="Comma 10 3 2" xfId="34689"/>
    <cellStyle name="Comma 10 4" xfId="15341"/>
    <cellStyle name="Comma 10 5" xfId="42887"/>
    <cellStyle name="Comma 100" xfId="42578"/>
    <cellStyle name="Comma 101" xfId="42583"/>
    <cellStyle name="Comma 102" xfId="42571"/>
    <cellStyle name="Comma 103" xfId="42591"/>
    <cellStyle name="Comma 104" xfId="42587"/>
    <cellStyle name="Comma 105" xfId="42597"/>
    <cellStyle name="Comma 106" xfId="42598"/>
    <cellStyle name="Comma 107" xfId="42636"/>
    <cellStyle name="Comma 108" xfId="42642"/>
    <cellStyle name="Comma 109" xfId="42644"/>
    <cellStyle name="Comma 11" xfId="848"/>
    <cellStyle name="Comma 11 2" xfId="12012"/>
    <cellStyle name="Comma 11 2 2" xfId="34691"/>
    <cellStyle name="Comma 11 3" xfId="12011"/>
    <cellStyle name="Comma 11 3 2" xfId="34692"/>
    <cellStyle name="Comma 11 4" xfId="14899"/>
    <cellStyle name="Comma 11 5" xfId="34690"/>
    <cellStyle name="Comma 110" xfId="42656"/>
    <cellStyle name="Comma 111" xfId="42761"/>
    <cellStyle name="Comma 112" xfId="42782"/>
    <cellStyle name="Comma 113" xfId="42786"/>
    <cellStyle name="Comma 114" xfId="42791"/>
    <cellStyle name="Comma 115" xfId="42795"/>
    <cellStyle name="Comma 116" xfId="42798"/>
    <cellStyle name="Comma 117" xfId="42801"/>
    <cellStyle name="Comma 118" xfId="42806"/>
    <cellStyle name="Comma 119" xfId="42810"/>
    <cellStyle name="Comma 12" xfId="915"/>
    <cellStyle name="Comma 12 2" xfId="11938"/>
    <cellStyle name="Comma 12 2 2" xfId="34694"/>
    <cellStyle name="Comma 12 3" xfId="34695"/>
    <cellStyle name="Comma 12 4" xfId="34693"/>
    <cellStyle name="Comma 120" xfId="42774"/>
    <cellStyle name="Comma 121" xfId="42818"/>
    <cellStyle name="Comma 122" xfId="42821"/>
    <cellStyle name="Comma 123" xfId="42824"/>
    <cellStyle name="Comma 124" xfId="42827"/>
    <cellStyle name="Comma 125" xfId="34696"/>
    <cellStyle name="Comma 126" xfId="42841"/>
    <cellStyle name="Comma 127" xfId="42847"/>
    <cellStyle name="Comma 128" xfId="42858"/>
    <cellStyle name="Comma 129" xfId="42864"/>
    <cellStyle name="Comma 13" xfId="1068"/>
    <cellStyle name="Comma 13 2" xfId="15069"/>
    <cellStyle name="Comma 13 3" xfId="15068"/>
    <cellStyle name="Comma 13 4" xfId="15343"/>
    <cellStyle name="Comma 130" xfId="42863"/>
    <cellStyle name="Comma 131" xfId="42897"/>
    <cellStyle name="Comma 132" xfId="42974"/>
    <cellStyle name="Comma 133" xfId="42978"/>
    <cellStyle name="Comma 134" xfId="42981"/>
    <cellStyle name="Comma 135" xfId="42982"/>
    <cellStyle name="Comma 14" xfId="1305"/>
    <cellStyle name="Comma 14 2" xfId="7982"/>
    <cellStyle name="Comma 14 3" xfId="15070"/>
    <cellStyle name="Comma 15" xfId="966"/>
    <cellStyle name="Comma 15 2" xfId="15071"/>
    <cellStyle name="Comma 15 3" xfId="15344"/>
    <cellStyle name="Comma 15 4" xfId="34697"/>
    <cellStyle name="Comma 16" xfId="1301"/>
    <cellStyle name="Comma 16 2" xfId="15073"/>
    <cellStyle name="Comma 16 3" xfId="15072"/>
    <cellStyle name="Comma 16 4" xfId="15345"/>
    <cellStyle name="Comma 16 5" xfId="34698"/>
    <cellStyle name="Comma 17" xfId="8525"/>
    <cellStyle name="Comma 17 2" xfId="15074"/>
    <cellStyle name="Comma 17 2 2" xfId="15346"/>
    <cellStyle name="Comma 17 3" xfId="34699"/>
    <cellStyle name="Comma 18" xfId="9337"/>
    <cellStyle name="Comma 18 2" xfId="15075"/>
    <cellStyle name="Comma 18 3" xfId="34700"/>
    <cellStyle name="Comma 19" xfId="9828"/>
    <cellStyle name="Comma 19 2" xfId="15076"/>
    <cellStyle name="Comma 2" xfId="6"/>
    <cellStyle name="Comma 2 10" xfId="7823"/>
    <cellStyle name="Comma 2 10 2" xfId="15077"/>
    <cellStyle name="Comma 2 10 2 2" xfId="15798"/>
    <cellStyle name="Comma 2 10 3" xfId="15799"/>
    <cellStyle name="Comma 2 11" xfId="7845"/>
    <cellStyle name="Comma 2 11 2" xfId="15078"/>
    <cellStyle name="Comma 2 11 2 2" xfId="15801"/>
    <cellStyle name="Comma 2 11 3" xfId="15802"/>
    <cellStyle name="Comma 2 11 4" xfId="15800"/>
    <cellStyle name="Comma 2 12" xfId="211"/>
    <cellStyle name="Comma 2 12 2" xfId="15079"/>
    <cellStyle name="Comma 2 12 2 2" xfId="15804"/>
    <cellStyle name="Comma 2 12 3" xfId="15976"/>
    <cellStyle name="Comma 2 12 4" xfId="15803"/>
    <cellStyle name="Comma 2 13" xfId="7879"/>
    <cellStyle name="Comma 2 13 2" xfId="15806"/>
    <cellStyle name="Comma 2 13 3" xfId="15807"/>
    <cellStyle name="Comma 2 13 4" xfId="15805"/>
    <cellStyle name="Comma 2 14" xfId="7895"/>
    <cellStyle name="Comma 2 14 2" xfId="15809"/>
    <cellStyle name="Comma 2 14 3" xfId="15810"/>
    <cellStyle name="Comma 2 14 4" xfId="15808"/>
    <cellStyle name="Comma 2 15" xfId="7906"/>
    <cellStyle name="Comma 2 15 2" xfId="15812"/>
    <cellStyle name="Comma 2 15 3" xfId="15813"/>
    <cellStyle name="Comma 2 15 4" xfId="15811"/>
    <cellStyle name="Comma 2 16" xfId="7916"/>
    <cellStyle name="Comma 2 16 2" xfId="15815"/>
    <cellStyle name="Comma 2 16 3" xfId="15816"/>
    <cellStyle name="Comma 2 16 4" xfId="15814"/>
    <cellStyle name="Comma 2 17" xfId="7921"/>
    <cellStyle name="Comma 2 17 2" xfId="15818"/>
    <cellStyle name="Comma 2 17 3" xfId="15819"/>
    <cellStyle name="Comma 2 17 4" xfId="15817"/>
    <cellStyle name="Comma 2 18" xfId="7927"/>
    <cellStyle name="Comma 2 18 2" xfId="15820"/>
    <cellStyle name="Comma 2 18 3" xfId="15821"/>
    <cellStyle name="Comma 2 18 4" xfId="15995"/>
    <cellStyle name="Comma 2 18 5" xfId="34701"/>
    <cellStyle name="Comma 2 19" xfId="7934"/>
    <cellStyle name="Comma 2 19 2" xfId="15823"/>
    <cellStyle name="Comma 2 19 3" xfId="15824"/>
    <cellStyle name="Comma 2 19 4" xfId="15822"/>
    <cellStyle name="Comma 2 2" xfId="19"/>
    <cellStyle name="Comma 2 2 10" xfId="7125"/>
    <cellStyle name="Comma 2 2 11" xfId="6917"/>
    <cellStyle name="Comma 2 2 12" xfId="6877"/>
    <cellStyle name="Comma 2 2 13" xfId="7842"/>
    <cellStyle name="Comma 2 2 14" xfId="7366"/>
    <cellStyle name="Comma 2 2 15" xfId="7979"/>
    <cellStyle name="Comma 2 2 16" xfId="7914"/>
    <cellStyle name="Comma 2 2 17" xfId="15563"/>
    <cellStyle name="Comma 2 2 2" xfId="212"/>
    <cellStyle name="Comma 2 2 2 2" xfId="1065"/>
    <cellStyle name="Comma 2 2 2 2 2" xfId="15081"/>
    <cellStyle name="Comma 2 2 2 3" xfId="2484"/>
    <cellStyle name="Comma 2 2 2 4" xfId="2811"/>
    <cellStyle name="Comma 2 2 2 5" xfId="3924"/>
    <cellStyle name="Comma 2 2 2 6" xfId="4451"/>
    <cellStyle name="Comma 2 2 2 7" xfId="5329"/>
    <cellStyle name="Comma 2 2 2 8" xfId="7957"/>
    <cellStyle name="Comma 2 2 2 9" xfId="15080"/>
    <cellStyle name="Comma 2 2 3" xfId="55"/>
    <cellStyle name="Comma 2 2 3 2" xfId="2258"/>
    <cellStyle name="Comma 2 2 3 3" xfId="2494"/>
    <cellStyle name="Comma 2 2 3 4" xfId="2821"/>
    <cellStyle name="Comma 2 2 3 5" xfId="3934"/>
    <cellStyle name="Comma 2 2 3 6" xfId="4440"/>
    <cellStyle name="Comma 2 2 3 7" xfId="5323"/>
    <cellStyle name="Comma 2 2 3 8" xfId="1825"/>
    <cellStyle name="Comma 2 2 4" xfId="788"/>
    <cellStyle name="Comma 2 2 4 2" xfId="2300"/>
    <cellStyle name="Comma 2 2 4 3" xfId="2535"/>
    <cellStyle name="Comma 2 2 4 4" xfId="2862"/>
    <cellStyle name="Comma 2 2 4 5" xfId="3981"/>
    <cellStyle name="Comma 2 2 4 6" xfId="4558"/>
    <cellStyle name="Comma 2 2 4 7" xfId="5422"/>
    <cellStyle name="Comma 2 2 4 8" xfId="1875"/>
    <cellStyle name="Comma 2 2 5" xfId="935"/>
    <cellStyle name="Comma 2 2 5 2" xfId="6765"/>
    <cellStyle name="Comma 2 2 6" xfId="868"/>
    <cellStyle name="Comma 2 2 6 2" xfId="6838"/>
    <cellStyle name="Comma 2 2 7" xfId="7446"/>
    <cellStyle name="Comma 2 2 8" xfId="7029"/>
    <cellStyle name="Comma 2 2 9" xfId="7459"/>
    <cellStyle name="Comma 2 20" xfId="7939"/>
    <cellStyle name="Comma 2 20 2" xfId="15831"/>
    <cellStyle name="Comma 2 20 3" xfId="15832"/>
    <cellStyle name="Comma 2 20 4" xfId="15618"/>
    <cellStyle name="Comma 2 21" xfId="7943"/>
    <cellStyle name="Comma 2 21 2" xfId="15834"/>
    <cellStyle name="Comma 2 21 3" xfId="15835"/>
    <cellStyle name="Comma 2 21 4" xfId="15833"/>
    <cellStyle name="Comma 2 22" xfId="7999"/>
    <cellStyle name="Comma 2 22 2" xfId="15837"/>
    <cellStyle name="Comma 2 22 3" xfId="15839"/>
    <cellStyle name="Comma 2 22 4" xfId="15836"/>
    <cellStyle name="Comma 2 23" xfId="7987"/>
    <cellStyle name="Comma 2 23 2" xfId="15994"/>
    <cellStyle name="Comma 2 23 3" xfId="15841"/>
    <cellStyle name="Comma 2 23 4" xfId="15840"/>
    <cellStyle name="Comma 2 24" xfId="7961"/>
    <cellStyle name="Comma 2 24 2" xfId="15843"/>
    <cellStyle name="Comma 2 24 3" xfId="15844"/>
    <cellStyle name="Comma 2 24 4" xfId="15842"/>
    <cellStyle name="Comma 2 25" xfId="7992"/>
    <cellStyle name="Comma 2 25 2" xfId="15846"/>
    <cellStyle name="Comma 2 25 3" xfId="15963"/>
    <cellStyle name="Comma 2 25 4" xfId="15845"/>
    <cellStyle name="Comma 2 26" xfId="7977"/>
    <cellStyle name="Comma 2 26 2" xfId="15847"/>
    <cellStyle name="Comma 2 26 3" xfId="15848"/>
    <cellStyle name="Comma 2 26 4" xfId="15964"/>
    <cellStyle name="Comma 2 27" xfId="7965"/>
    <cellStyle name="Comma 2 27 2" xfId="15850"/>
    <cellStyle name="Comma 2 27 3" xfId="15619"/>
    <cellStyle name="Comma 2 27 4" xfId="15849"/>
    <cellStyle name="Comma 2 28" xfId="7976"/>
    <cellStyle name="Comma 2 28 2" xfId="15993"/>
    <cellStyle name="Comma 2 28 3" xfId="15852"/>
    <cellStyle name="Comma 2 28 4" xfId="15851"/>
    <cellStyle name="Comma 2 29" xfId="7967"/>
    <cellStyle name="Comma 2 29 2" xfId="15853"/>
    <cellStyle name="Comma 2 29 3" xfId="15854"/>
    <cellStyle name="Comma 2 29 4" xfId="15990"/>
    <cellStyle name="Comma 2 3" xfId="37"/>
    <cellStyle name="Comma 2 3 10" xfId="15856"/>
    <cellStyle name="Comma 2 3 10 2" xfId="15857"/>
    <cellStyle name="Comma 2 3 10 3" xfId="15858"/>
    <cellStyle name="Comma 2 3 11" xfId="15859"/>
    <cellStyle name="Comma 2 3 11 2" xfId="15861"/>
    <cellStyle name="Comma 2 3 11 3" xfId="15862"/>
    <cellStyle name="Comma 2 3 12" xfId="15620"/>
    <cellStyle name="Comma 2 3 12 2" xfId="15623"/>
    <cellStyle name="Comma 2 3 12 3" xfId="15864"/>
    <cellStyle name="Comma 2 3 13" xfId="15865"/>
    <cellStyle name="Comma 2 3 13 2" xfId="15866"/>
    <cellStyle name="Comma 2 3 13 3" xfId="15867"/>
    <cellStyle name="Comma 2 3 14" xfId="15868"/>
    <cellStyle name="Comma 2 3 14 2" xfId="15869"/>
    <cellStyle name="Comma 2 3 14 3" xfId="15871"/>
    <cellStyle name="Comma 2 3 15" xfId="15872"/>
    <cellStyle name="Comma 2 3 15 2" xfId="15873"/>
    <cellStyle name="Comma 2 3 15 3" xfId="15874"/>
    <cellStyle name="Comma 2 3 16" xfId="15875"/>
    <cellStyle name="Comma 2 3 16 2" xfId="15876"/>
    <cellStyle name="Comma 2 3 16 3" xfId="15877"/>
    <cellStyle name="Comma 2 3 17" xfId="15878"/>
    <cellStyle name="Comma 2 3 17 2" xfId="15879"/>
    <cellStyle name="Comma 2 3 17 3" xfId="15972"/>
    <cellStyle name="Comma 2 3 18" xfId="15973"/>
    <cellStyle name="Comma 2 3 18 2" xfId="15880"/>
    <cellStyle name="Comma 2 3 18 3" xfId="15881"/>
    <cellStyle name="Comma 2 3 19" xfId="15882"/>
    <cellStyle name="Comma 2 3 19 2" xfId="15883"/>
    <cellStyle name="Comma 2 3 19 3" xfId="15884"/>
    <cellStyle name="Comma 2 3 2" xfId="164"/>
    <cellStyle name="Comma 2 3 2 10" xfId="34702"/>
    <cellStyle name="Comma 2 3 2 2" xfId="2325"/>
    <cellStyle name="Comma 2 3 2 2 2" xfId="15886"/>
    <cellStyle name="Comma 2 3 2 3" xfId="2557"/>
    <cellStyle name="Comma 2 3 2 3 2" xfId="15887"/>
    <cellStyle name="Comma 2 3 2 4" xfId="2884"/>
    <cellStyle name="Comma 2 3 2 5" xfId="4006"/>
    <cellStyle name="Comma 2 3 2 6" xfId="4782"/>
    <cellStyle name="Comma 2 3 2 7" xfId="5614"/>
    <cellStyle name="Comma 2 3 2 8" xfId="1901"/>
    <cellStyle name="Comma 2 3 2 9" xfId="15885"/>
    <cellStyle name="Comma 2 3 20" xfId="15888"/>
    <cellStyle name="Comma 2 3 20 2" xfId="15889"/>
    <cellStyle name="Comma 2 3 20 3" xfId="15890"/>
    <cellStyle name="Comma 2 3 21" xfId="15891"/>
    <cellStyle name="Comma 2 3 21 2" xfId="15892"/>
    <cellStyle name="Comma 2 3 21 3" xfId="15893"/>
    <cellStyle name="Comma 2 3 22" xfId="15894"/>
    <cellStyle name="Comma 2 3 22 2" xfId="15895"/>
    <cellStyle name="Comma 2 3 22 3" xfId="15896"/>
    <cellStyle name="Comma 2 3 23" xfId="15897"/>
    <cellStyle name="Comma 2 3 23 2" xfId="15898"/>
    <cellStyle name="Comma 2 3 23 3" xfId="15899"/>
    <cellStyle name="Comma 2 3 24" xfId="15900"/>
    <cellStyle name="Comma 2 3 24 2" xfId="15901"/>
    <cellStyle name="Comma 2 3 24 3" xfId="15902"/>
    <cellStyle name="Comma 2 3 25" xfId="15903"/>
    <cellStyle name="Comma 2 3 25 2" xfId="15904"/>
    <cellStyle name="Comma 2 3 25 3" xfId="15905"/>
    <cellStyle name="Comma 2 3 26" xfId="15906"/>
    <cellStyle name="Comma 2 3 26 2" xfId="15907"/>
    <cellStyle name="Comma 2 3 26 3" xfId="15908"/>
    <cellStyle name="Comma 2 3 27" xfId="15909"/>
    <cellStyle name="Comma 2 3 27 2" xfId="15910"/>
    <cellStyle name="Comma 2 3 27 3" xfId="15911"/>
    <cellStyle name="Comma 2 3 28" xfId="15912"/>
    <cellStyle name="Comma 2 3 28 2" xfId="15913"/>
    <cellStyle name="Comma 2 3 28 3" xfId="15914"/>
    <cellStyle name="Comma 2 3 29" xfId="15915"/>
    <cellStyle name="Comma 2 3 29 2" xfId="15916"/>
    <cellStyle name="Comma 2 3 29 3" xfId="15917"/>
    <cellStyle name="Comma 2 3 3" xfId="1945"/>
    <cellStyle name="Comma 2 3 3 2" xfId="2367"/>
    <cellStyle name="Comma 2 3 3 2 2" xfId="15919"/>
    <cellStyle name="Comma 2 3 3 3" xfId="2598"/>
    <cellStyle name="Comma 2 3 3 3 2" xfId="15920"/>
    <cellStyle name="Comma 2 3 3 4" xfId="2925"/>
    <cellStyle name="Comma 2 3 3 5" xfId="4050"/>
    <cellStyle name="Comma 2 3 3 6" xfId="4389"/>
    <cellStyle name="Comma 2 3 3 7" xfId="5287"/>
    <cellStyle name="Comma 2 3 3 8" xfId="15918"/>
    <cellStyle name="Comma 2 3 3 9" xfId="34703"/>
    <cellStyle name="Comma 2 3 30" xfId="15921"/>
    <cellStyle name="Comma 2 3 30 2" xfId="15922"/>
    <cellStyle name="Comma 2 3 30 3" xfId="15923"/>
    <cellStyle name="Comma 2 3 31" xfId="15924"/>
    <cellStyle name="Comma 2 3 31 2" xfId="15925"/>
    <cellStyle name="Comma 2 3 31 3" xfId="15926"/>
    <cellStyle name="Comma 2 3 32" xfId="15927"/>
    <cellStyle name="Comma 2 3 32 2" xfId="15928"/>
    <cellStyle name="Comma 2 3 32 3" xfId="15929"/>
    <cellStyle name="Comma 2 3 33" xfId="15930"/>
    <cellStyle name="Comma 2 3 33 2" xfId="15931"/>
    <cellStyle name="Comma 2 3 33 3" xfId="15932"/>
    <cellStyle name="Comma 2 3 34" xfId="15933"/>
    <cellStyle name="Comma 2 3 34 2" xfId="15934"/>
    <cellStyle name="Comma 2 3 34 3" xfId="15935"/>
    <cellStyle name="Comma 2 3 35" xfId="15936"/>
    <cellStyle name="Comma 2 3 36" xfId="15937"/>
    <cellStyle name="Comma 2 3 4" xfId="1984"/>
    <cellStyle name="Comma 2 3 4 2" xfId="2405"/>
    <cellStyle name="Comma 2 3 4 2 2" xfId="15939"/>
    <cellStyle name="Comma 2 3 4 3" xfId="2636"/>
    <cellStyle name="Comma 2 3 4 3 2" xfId="15940"/>
    <cellStyle name="Comma 2 3 4 4" xfId="2963"/>
    <cellStyle name="Comma 2 3 4 5" xfId="4088"/>
    <cellStyle name="Comma 2 3 4 6" xfId="4867"/>
    <cellStyle name="Comma 2 3 4 7" xfId="5671"/>
    <cellStyle name="Comma 2 3 4 8" xfId="15938"/>
    <cellStyle name="Comma 2 3 4 9" xfId="34704"/>
    <cellStyle name="Comma 2 3 5" xfId="1633"/>
    <cellStyle name="Comma 2 3 5 2" xfId="15942"/>
    <cellStyle name="Comma 2 3 5 3" xfId="15943"/>
    <cellStyle name="Comma 2 3 5 4" xfId="15941"/>
    <cellStyle name="Comma 2 3 6" xfId="14852"/>
    <cellStyle name="Comma 2 3 6 2" xfId="15945"/>
    <cellStyle name="Comma 2 3 6 3" xfId="15946"/>
    <cellStyle name="Comma 2 3 6 4" xfId="15944"/>
    <cellStyle name="Comma 2 3 7" xfId="15947"/>
    <cellStyle name="Comma 2 3 7 2" xfId="15948"/>
    <cellStyle name="Comma 2 3 7 3" xfId="15949"/>
    <cellStyle name="Comma 2 3 8" xfId="15950"/>
    <cellStyle name="Comma 2 3 8 2" xfId="15951"/>
    <cellStyle name="Comma 2 3 8 3" xfId="15952"/>
    <cellStyle name="Comma 2 3 9" xfId="15953"/>
    <cellStyle name="Comma 2 3 9 2" xfId="15954"/>
    <cellStyle name="Comma 2 3 9 3" xfId="15955"/>
    <cellStyle name="Comma 2 30" xfId="7954"/>
    <cellStyle name="Comma 2 30 2" xfId="15957"/>
    <cellStyle name="Comma 2 30 3" xfId="15958"/>
    <cellStyle name="Comma 2 30 4" xfId="15956"/>
    <cellStyle name="Comma 2 31" xfId="15959"/>
    <cellStyle name="Comma 2 31 2" xfId="15960"/>
    <cellStyle name="Comma 2 31 3" xfId="15961"/>
    <cellStyle name="Comma 2 32" xfId="16030"/>
    <cellStyle name="Comma 2 32 2" xfId="16031"/>
    <cellStyle name="Comma 2 32 3" xfId="16032"/>
    <cellStyle name="Comma 2 33" xfId="16033"/>
    <cellStyle name="Comma 2 33 2" xfId="16034"/>
    <cellStyle name="Comma 2 33 3" xfId="16035"/>
    <cellStyle name="Comma 2 34" xfId="16036"/>
    <cellStyle name="Comma 2 34 2" xfId="16037"/>
    <cellStyle name="Comma 2 34 3" xfId="16038"/>
    <cellStyle name="Comma 2 35" xfId="16039"/>
    <cellStyle name="Comma 2 35 2" xfId="16040"/>
    <cellStyle name="Comma 2 35 3" xfId="16041"/>
    <cellStyle name="Comma 2 36" xfId="16042"/>
    <cellStyle name="Comma 2 36 2" xfId="16043"/>
    <cellStyle name="Comma 2 36 3" xfId="16044"/>
    <cellStyle name="Comma 2 37" xfId="16045"/>
    <cellStyle name="Comma 2 37 2" xfId="16046"/>
    <cellStyle name="Comma 2 37 3" xfId="16047"/>
    <cellStyle name="Comma 2 38" xfId="16048"/>
    <cellStyle name="Comma 2 38 2" xfId="16049"/>
    <cellStyle name="Comma 2 38 3" xfId="16050"/>
    <cellStyle name="Comma 2 39" xfId="16051"/>
    <cellStyle name="Comma 2 39 2" xfId="16052"/>
    <cellStyle name="Comma 2 39 3" xfId="16053"/>
    <cellStyle name="Comma 2 4" xfId="28"/>
    <cellStyle name="Comma 2 4 10" xfId="16055"/>
    <cellStyle name="Comma 2 4 10 2" xfId="16056"/>
    <cellStyle name="Comma 2 4 10 3" xfId="16057"/>
    <cellStyle name="Comma 2 4 11" xfId="16058"/>
    <cellStyle name="Comma 2 4 11 2" xfId="16059"/>
    <cellStyle name="Comma 2 4 11 3" xfId="16060"/>
    <cellStyle name="Comma 2 4 12" xfId="16061"/>
    <cellStyle name="Comma 2 4 12 2" xfId="16062"/>
    <cellStyle name="Comma 2 4 12 3" xfId="16063"/>
    <cellStyle name="Comma 2 4 13" xfId="16064"/>
    <cellStyle name="Comma 2 4 13 2" xfId="16065"/>
    <cellStyle name="Comma 2 4 13 3" xfId="16066"/>
    <cellStyle name="Comma 2 4 14" xfId="16067"/>
    <cellStyle name="Comma 2 4 14 2" xfId="16068"/>
    <cellStyle name="Comma 2 4 14 3" xfId="16069"/>
    <cellStyle name="Comma 2 4 15" xfId="16070"/>
    <cellStyle name="Comma 2 4 15 2" xfId="16071"/>
    <cellStyle name="Comma 2 4 15 3" xfId="16072"/>
    <cellStyle name="Comma 2 4 16" xfId="16073"/>
    <cellStyle name="Comma 2 4 16 2" xfId="16074"/>
    <cellStyle name="Comma 2 4 16 3" xfId="16075"/>
    <cellStyle name="Comma 2 4 17" xfId="16076"/>
    <cellStyle name="Comma 2 4 17 2" xfId="16077"/>
    <cellStyle name="Comma 2 4 17 3" xfId="16078"/>
    <cellStyle name="Comma 2 4 18" xfId="16079"/>
    <cellStyle name="Comma 2 4 18 2" xfId="16080"/>
    <cellStyle name="Comma 2 4 18 3" xfId="16081"/>
    <cellStyle name="Comma 2 4 19" xfId="16082"/>
    <cellStyle name="Comma 2 4 19 2" xfId="16083"/>
    <cellStyle name="Comma 2 4 19 3" xfId="16084"/>
    <cellStyle name="Comma 2 4 2" xfId="1923"/>
    <cellStyle name="Comma 2 4 2 2" xfId="2346"/>
    <cellStyle name="Comma 2 4 2 2 2" xfId="16086"/>
    <cellStyle name="Comma 2 4 2 3" xfId="2578"/>
    <cellStyle name="Comma 2 4 2 3 2" xfId="16087"/>
    <cellStyle name="Comma 2 4 2 4" xfId="2905"/>
    <cellStyle name="Comma 2 4 2 5" xfId="4028"/>
    <cellStyle name="Comma 2 4 2 6" xfId="3905"/>
    <cellStyle name="Comma 2 4 2 7" xfId="3579"/>
    <cellStyle name="Comma 2 4 2 8" xfId="16085"/>
    <cellStyle name="Comma 2 4 20" xfId="16088"/>
    <cellStyle name="Comma 2 4 20 2" xfId="16089"/>
    <cellStyle name="Comma 2 4 20 3" xfId="16090"/>
    <cellStyle name="Comma 2 4 21" xfId="16091"/>
    <cellStyle name="Comma 2 4 21 2" xfId="16092"/>
    <cellStyle name="Comma 2 4 21 3" xfId="16093"/>
    <cellStyle name="Comma 2 4 22" xfId="16094"/>
    <cellStyle name="Comma 2 4 22 2" xfId="16095"/>
    <cellStyle name="Comma 2 4 22 3" xfId="16096"/>
    <cellStyle name="Comma 2 4 23" xfId="16097"/>
    <cellStyle name="Comma 2 4 23 2" xfId="16098"/>
    <cellStyle name="Comma 2 4 23 3" xfId="16099"/>
    <cellStyle name="Comma 2 4 24" xfId="16100"/>
    <cellStyle name="Comma 2 4 24 2" xfId="16101"/>
    <cellStyle name="Comma 2 4 24 3" xfId="16102"/>
    <cellStyle name="Comma 2 4 25" xfId="16103"/>
    <cellStyle name="Comma 2 4 25 2" xfId="16104"/>
    <cellStyle name="Comma 2 4 25 3" xfId="16105"/>
    <cellStyle name="Comma 2 4 26" xfId="16106"/>
    <cellStyle name="Comma 2 4 26 2" xfId="16107"/>
    <cellStyle name="Comma 2 4 26 3" xfId="16108"/>
    <cellStyle name="Comma 2 4 27" xfId="16109"/>
    <cellStyle name="Comma 2 4 27 2" xfId="16110"/>
    <cellStyle name="Comma 2 4 27 3" xfId="16111"/>
    <cellStyle name="Comma 2 4 28" xfId="16112"/>
    <cellStyle name="Comma 2 4 28 2" xfId="16113"/>
    <cellStyle name="Comma 2 4 28 3" xfId="16114"/>
    <cellStyle name="Comma 2 4 29" xfId="16115"/>
    <cellStyle name="Comma 2 4 29 2" xfId="16116"/>
    <cellStyle name="Comma 2 4 29 3" xfId="16117"/>
    <cellStyle name="Comma 2 4 3" xfId="1966"/>
    <cellStyle name="Comma 2 4 3 2" xfId="2388"/>
    <cellStyle name="Comma 2 4 3 2 2" xfId="16119"/>
    <cellStyle name="Comma 2 4 3 3" xfId="2619"/>
    <cellStyle name="Comma 2 4 3 3 2" xfId="16120"/>
    <cellStyle name="Comma 2 4 3 4" xfId="2946"/>
    <cellStyle name="Comma 2 4 3 5" xfId="4071"/>
    <cellStyle name="Comma 2 4 3 6" xfId="3653"/>
    <cellStyle name="Comma 2 4 3 7" xfId="4327"/>
    <cellStyle name="Comma 2 4 3 8" xfId="16118"/>
    <cellStyle name="Comma 2 4 30" xfId="16121"/>
    <cellStyle name="Comma 2 4 30 2" xfId="16122"/>
    <cellStyle name="Comma 2 4 30 3" xfId="16123"/>
    <cellStyle name="Comma 2 4 31" xfId="16124"/>
    <cellStyle name="Comma 2 4 31 2" xfId="16125"/>
    <cellStyle name="Comma 2 4 31 3" xfId="16126"/>
    <cellStyle name="Comma 2 4 32" xfId="16127"/>
    <cellStyle name="Comma 2 4 32 2" xfId="16128"/>
    <cellStyle name="Comma 2 4 32 3" xfId="16129"/>
    <cellStyle name="Comma 2 4 33" xfId="16130"/>
    <cellStyle name="Comma 2 4 33 2" xfId="16131"/>
    <cellStyle name="Comma 2 4 33 3" xfId="16132"/>
    <cellStyle name="Comma 2 4 34" xfId="16133"/>
    <cellStyle name="Comma 2 4 34 2" xfId="16134"/>
    <cellStyle name="Comma 2 4 34 3" xfId="16135"/>
    <cellStyle name="Comma 2 4 35" xfId="16136"/>
    <cellStyle name="Comma 2 4 36" xfId="16137"/>
    <cellStyle name="Comma 2 4 37" xfId="42886"/>
    <cellStyle name="Comma 2 4 4" xfId="2001"/>
    <cellStyle name="Comma 2 4 4 2" xfId="2422"/>
    <cellStyle name="Comma 2 4 4 2 2" xfId="16139"/>
    <cellStyle name="Comma 2 4 4 3" xfId="2653"/>
    <cellStyle name="Comma 2 4 4 3 2" xfId="16140"/>
    <cellStyle name="Comma 2 4 4 4" xfId="2980"/>
    <cellStyle name="Comma 2 4 4 5" xfId="4105"/>
    <cellStyle name="Comma 2 4 4 6" xfId="4498"/>
    <cellStyle name="Comma 2 4 4 7" xfId="5375"/>
    <cellStyle name="Comma 2 4 4 8" xfId="16138"/>
    <cellStyle name="Comma 2 4 5" xfId="1677"/>
    <cellStyle name="Comma 2 4 5 2" xfId="16142"/>
    <cellStyle name="Comma 2 4 5 3" xfId="16143"/>
    <cellStyle name="Comma 2 4 5 4" xfId="16141"/>
    <cellStyle name="Comma 2 4 6" xfId="15082"/>
    <cellStyle name="Comma 2 4 6 2" xfId="16145"/>
    <cellStyle name="Comma 2 4 6 3" xfId="16146"/>
    <cellStyle name="Comma 2 4 6 4" xfId="16144"/>
    <cellStyle name="Comma 2 4 7" xfId="16147"/>
    <cellStyle name="Comma 2 4 7 2" xfId="16148"/>
    <cellStyle name="Comma 2 4 7 3" xfId="16149"/>
    <cellStyle name="Comma 2 4 8" xfId="16150"/>
    <cellStyle name="Comma 2 4 8 2" xfId="16151"/>
    <cellStyle name="Comma 2 4 8 3" xfId="16152"/>
    <cellStyle name="Comma 2 4 9" xfId="16153"/>
    <cellStyle name="Comma 2 4 9 2" xfId="16154"/>
    <cellStyle name="Comma 2 4 9 3" xfId="16155"/>
    <cellStyle name="Comma 2 40" xfId="16156"/>
    <cellStyle name="Comma 2 40 2" xfId="16157"/>
    <cellStyle name="Comma 2 40 3" xfId="16158"/>
    <cellStyle name="Comma 2 41" xfId="16159"/>
    <cellStyle name="Comma 2 42" xfId="16160"/>
    <cellStyle name="Comma 2 43" xfId="42450"/>
    <cellStyle name="Comma 2 5" xfId="730"/>
    <cellStyle name="Comma 2 5 10" xfId="16162"/>
    <cellStyle name="Comma 2 5 10 2" xfId="16163"/>
    <cellStyle name="Comma 2 5 10 3" xfId="16164"/>
    <cellStyle name="Comma 2 5 11" xfId="16165"/>
    <cellStyle name="Comma 2 5 11 2" xfId="16166"/>
    <cellStyle name="Comma 2 5 11 3" xfId="16167"/>
    <cellStyle name="Comma 2 5 12" xfId="16168"/>
    <cellStyle name="Comma 2 5 12 2" xfId="16169"/>
    <cellStyle name="Comma 2 5 12 3" xfId="16170"/>
    <cellStyle name="Comma 2 5 13" xfId="16171"/>
    <cellStyle name="Comma 2 5 13 2" xfId="16172"/>
    <cellStyle name="Comma 2 5 13 3" xfId="16173"/>
    <cellStyle name="Comma 2 5 14" xfId="16174"/>
    <cellStyle name="Comma 2 5 14 2" xfId="16175"/>
    <cellStyle name="Comma 2 5 14 3" xfId="16176"/>
    <cellStyle name="Comma 2 5 15" xfId="16177"/>
    <cellStyle name="Comma 2 5 15 2" xfId="16178"/>
    <cellStyle name="Comma 2 5 15 3" xfId="16179"/>
    <cellStyle name="Comma 2 5 16" xfId="16180"/>
    <cellStyle name="Comma 2 5 16 2" xfId="16181"/>
    <cellStyle name="Comma 2 5 16 3" xfId="16182"/>
    <cellStyle name="Comma 2 5 17" xfId="16183"/>
    <cellStyle name="Comma 2 5 17 2" xfId="16184"/>
    <cellStyle name="Comma 2 5 17 3" xfId="16185"/>
    <cellStyle name="Comma 2 5 18" xfId="16186"/>
    <cellStyle name="Comma 2 5 18 2" xfId="16187"/>
    <cellStyle name="Comma 2 5 18 3" xfId="16188"/>
    <cellStyle name="Comma 2 5 19" xfId="16189"/>
    <cellStyle name="Comma 2 5 19 2" xfId="16190"/>
    <cellStyle name="Comma 2 5 19 3" xfId="16191"/>
    <cellStyle name="Comma 2 5 2" xfId="1669"/>
    <cellStyle name="Comma 2 5 2 2" xfId="16193"/>
    <cellStyle name="Comma 2 5 2 3" xfId="16194"/>
    <cellStyle name="Comma 2 5 2 4" xfId="16192"/>
    <cellStyle name="Comma 2 5 20" xfId="16195"/>
    <cellStyle name="Comma 2 5 20 2" xfId="16196"/>
    <cellStyle name="Comma 2 5 20 3" xfId="16197"/>
    <cellStyle name="Comma 2 5 21" xfId="16198"/>
    <cellStyle name="Comma 2 5 21 2" xfId="16199"/>
    <cellStyle name="Comma 2 5 21 3" xfId="16200"/>
    <cellStyle name="Comma 2 5 22" xfId="16201"/>
    <cellStyle name="Comma 2 5 22 2" xfId="16202"/>
    <cellStyle name="Comma 2 5 22 3" xfId="16203"/>
    <cellStyle name="Comma 2 5 23" xfId="16204"/>
    <cellStyle name="Comma 2 5 23 2" xfId="16205"/>
    <cellStyle name="Comma 2 5 23 3" xfId="16206"/>
    <cellStyle name="Comma 2 5 24" xfId="16207"/>
    <cellStyle name="Comma 2 5 24 2" xfId="16208"/>
    <cellStyle name="Comma 2 5 24 3" xfId="16209"/>
    <cellStyle name="Comma 2 5 25" xfId="16210"/>
    <cellStyle name="Comma 2 5 25 2" xfId="16211"/>
    <cellStyle name="Comma 2 5 25 3" xfId="16212"/>
    <cellStyle name="Comma 2 5 26" xfId="16213"/>
    <cellStyle name="Comma 2 5 26 2" xfId="16214"/>
    <cellStyle name="Comma 2 5 26 3" xfId="16215"/>
    <cellStyle name="Comma 2 5 27" xfId="16216"/>
    <cellStyle name="Comma 2 5 27 2" xfId="16217"/>
    <cellStyle name="Comma 2 5 27 3" xfId="16218"/>
    <cellStyle name="Comma 2 5 28" xfId="16219"/>
    <cellStyle name="Comma 2 5 28 2" xfId="16220"/>
    <cellStyle name="Comma 2 5 28 3" xfId="16221"/>
    <cellStyle name="Comma 2 5 29" xfId="16222"/>
    <cellStyle name="Comma 2 5 29 2" xfId="16223"/>
    <cellStyle name="Comma 2 5 29 3" xfId="16224"/>
    <cellStyle name="Comma 2 5 3" xfId="15083"/>
    <cellStyle name="Comma 2 5 3 2" xfId="16226"/>
    <cellStyle name="Comma 2 5 3 3" xfId="16227"/>
    <cellStyle name="Comma 2 5 3 4" xfId="16225"/>
    <cellStyle name="Comma 2 5 30" xfId="16228"/>
    <cellStyle name="Comma 2 5 30 2" xfId="16229"/>
    <cellStyle name="Comma 2 5 30 3" xfId="16230"/>
    <cellStyle name="Comma 2 5 31" xfId="16231"/>
    <cellStyle name="Comma 2 5 31 2" xfId="16232"/>
    <cellStyle name="Comma 2 5 31 3" xfId="16233"/>
    <cellStyle name="Comma 2 5 32" xfId="16234"/>
    <cellStyle name="Comma 2 5 32 2" xfId="16235"/>
    <cellStyle name="Comma 2 5 32 3" xfId="16236"/>
    <cellStyle name="Comma 2 5 33" xfId="16237"/>
    <cellStyle name="Comma 2 5 33 2" xfId="16238"/>
    <cellStyle name="Comma 2 5 33 3" xfId="16239"/>
    <cellStyle name="Comma 2 5 34" xfId="16240"/>
    <cellStyle name="Comma 2 5 34 2" xfId="16241"/>
    <cellStyle name="Comma 2 5 34 3" xfId="16242"/>
    <cellStyle name="Comma 2 5 35" xfId="16243"/>
    <cellStyle name="Comma 2 5 36" xfId="16244"/>
    <cellStyle name="Comma 2 5 37" xfId="42885"/>
    <cellStyle name="Comma 2 5 4" xfId="16245"/>
    <cellStyle name="Comma 2 5 4 2" xfId="16246"/>
    <cellStyle name="Comma 2 5 4 3" xfId="16247"/>
    <cellStyle name="Comma 2 5 5" xfId="16248"/>
    <cellStyle name="Comma 2 5 5 2" xfId="16249"/>
    <cellStyle name="Comma 2 5 5 3" xfId="16250"/>
    <cellStyle name="Comma 2 5 6" xfId="16251"/>
    <cellStyle name="Comma 2 5 6 2" xfId="16252"/>
    <cellStyle name="Comma 2 5 6 3" xfId="16253"/>
    <cellStyle name="Comma 2 5 7" xfId="16254"/>
    <cellStyle name="Comma 2 5 7 2" xfId="16255"/>
    <cellStyle name="Comma 2 5 7 3" xfId="16256"/>
    <cellStyle name="Comma 2 5 8" xfId="16257"/>
    <cellStyle name="Comma 2 5 8 2" xfId="16258"/>
    <cellStyle name="Comma 2 5 8 3" xfId="16259"/>
    <cellStyle name="Comma 2 5 9" xfId="16260"/>
    <cellStyle name="Comma 2 5 9 2" xfId="16261"/>
    <cellStyle name="Comma 2 5 9 3" xfId="16262"/>
    <cellStyle name="Comma 2 6" xfId="929"/>
    <cellStyle name="Comma 2 6 10" xfId="16264"/>
    <cellStyle name="Comma 2 6 10 2" xfId="16265"/>
    <cellStyle name="Comma 2 6 10 3" xfId="16266"/>
    <cellStyle name="Comma 2 6 11" xfId="16267"/>
    <cellStyle name="Comma 2 6 11 2" xfId="16268"/>
    <cellStyle name="Comma 2 6 11 3" xfId="16269"/>
    <cellStyle name="Comma 2 6 12" xfId="16270"/>
    <cellStyle name="Comma 2 6 12 2" xfId="16271"/>
    <cellStyle name="Comma 2 6 12 3" xfId="16272"/>
    <cellStyle name="Comma 2 6 13" xfId="16273"/>
    <cellStyle name="Comma 2 6 13 2" xfId="16274"/>
    <cellStyle name="Comma 2 6 13 3" xfId="16275"/>
    <cellStyle name="Comma 2 6 14" xfId="16276"/>
    <cellStyle name="Comma 2 6 14 2" xfId="16277"/>
    <cellStyle name="Comma 2 6 14 3" xfId="16278"/>
    <cellStyle name="Comma 2 6 15" xfId="16279"/>
    <cellStyle name="Comma 2 6 15 2" xfId="16280"/>
    <cellStyle name="Comma 2 6 15 3" xfId="16281"/>
    <cellStyle name="Comma 2 6 16" xfId="16282"/>
    <cellStyle name="Comma 2 6 16 2" xfId="16283"/>
    <cellStyle name="Comma 2 6 16 3" xfId="16284"/>
    <cellStyle name="Comma 2 6 17" xfId="16285"/>
    <cellStyle name="Comma 2 6 17 2" xfId="16286"/>
    <cellStyle name="Comma 2 6 17 3" xfId="16287"/>
    <cellStyle name="Comma 2 6 18" xfId="16288"/>
    <cellStyle name="Comma 2 6 18 2" xfId="16289"/>
    <cellStyle name="Comma 2 6 18 3" xfId="16290"/>
    <cellStyle name="Comma 2 6 19" xfId="16291"/>
    <cellStyle name="Comma 2 6 19 2" xfId="16292"/>
    <cellStyle name="Comma 2 6 19 3" xfId="16293"/>
    <cellStyle name="Comma 2 6 2" xfId="7710"/>
    <cellStyle name="Comma 2 6 2 2" xfId="16295"/>
    <cellStyle name="Comma 2 6 2 3" xfId="16296"/>
    <cellStyle name="Comma 2 6 2 4" xfId="16294"/>
    <cellStyle name="Comma 2 6 20" xfId="16297"/>
    <cellStyle name="Comma 2 6 20 2" xfId="16298"/>
    <cellStyle name="Comma 2 6 20 3" xfId="16299"/>
    <cellStyle name="Comma 2 6 21" xfId="16300"/>
    <cellStyle name="Comma 2 6 21 2" xfId="16301"/>
    <cellStyle name="Comma 2 6 21 3" xfId="16302"/>
    <cellStyle name="Comma 2 6 22" xfId="16303"/>
    <cellStyle name="Comma 2 6 22 2" xfId="16304"/>
    <cellStyle name="Comma 2 6 22 3" xfId="16305"/>
    <cellStyle name="Comma 2 6 23" xfId="16306"/>
    <cellStyle name="Comma 2 6 23 2" xfId="16307"/>
    <cellStyle name="Comma 2 6 23 3" xfId="16308"/>
    <cellStyle name="Comma 2 6 24" xfId="16309"/>
    <cellStyle name="Comma 2 6 24 2" xfId="16310"/>
    <cellStyle name="Comma 2 6 24 3" xfId="16311"/>
    <cellStyle name="Comma 2 6 25" xfId="16312"/>
    <cellStyle name="Comma 2 6 25 2" xfId="16313"/>
    <cellStyle name="Comma 2 6 25 3" xfId="16314"/>
    <cellStyle name="Comma 2 6 26" xfId="16315"/>
    <cellStyle name="Comma 2 6 26 2" xfId="16316"/>
    <cellStyle name="Comma 2 6 26 3" xfId="16317"/>
    <cellStyle name="Comma 2 6 27" xfId="16318"/>
    <cellStyle name="Comma 2 6 27 2" xfId="16319"/>
    <cellStyle name="Comma 2 6 27 3" xfId="16320"/>
    <cellStyle name="Comma 2 6 28" xfId="16321"/>
    <cellStyle name="Comma 2 6 28 2" xfId="16322"/>
    <cellStyle name="Comma 2 6 28 3" xfId="16323"/>
    <cellStyle name="Comma 2 6 29" xfId="16324"/>
    <cellStyle name="Comma 2 6 29 2" xfId="16325"/>
    <cellStyle name="Comma 2 6 29 3" xfId="16326"/>
    <cellStyle name="Comma 2 6 3" xfId="16327"/>
    <cellStyle name="Comma 2 6 3 2" xfId="16328"/>
    <cellStyle name="Comma 2 6 3 3" xfId="16329"/>
    <cellStyle name="Comma 2 6 30" xfId="16330"/>
    <cellStyle name="Comma 2 6 30 2" xfId="16331"/>
    <cellStyle name="Comma 2 6 30 3" xfId="16332"/>
    <cellStyle name="Comma 2 6 31" xfId="16333"/>
    <cellStyle name="Comma 2 6 31 2" xfId="16334"/>
    <cellStyle name="Comma 2 6 31 3" xfId="16335"/>
    <cellStyle name="Comma 2 6 32" xfId="16336"/>
    <cellStyle name="Comma 2 6 32 2" xfId="16337"/>
    <cellStyle name="Comma 2 6 32 3" xfId="16338"/>
    <cellStyle name="Comma 2 6 33" xfId="16339"/>
    <cellStyle name="Comma 2 6 33 2" xfId="16340"/>
    <cellStyle name="Comma 2 6 33 3" xfId="16341"/>
    <cellStyle name="Comma 2 6 34" xfId="16342"/>
    <cellStyle name="Comma 2 6 34 2" xfId="16343"/>
    <cellStyle name="Comma 2 6 34 3" xfId="16344"/>
    <cellStyle name="Comma 2 6 35" xfId="16345"/>
    <cellStyle name="Comma 2 6 36" xfId="16346"/>
    <cellStyle name="Comma 2 6 37" xfId="42884"/>
    <cellStyle name="Comma 2 6 4" xfId="16347"/>
    <cellStyle name="Comma 2 6 4 2" xfId="16348"/>
    <cellStyle name="Comma 2 6 4 3" xfId="16349"/>
    <cellStyle name="Comma 2 6 5" xfId="16350"/>
    <cellStyle name="Comma 2 6 5 2" xfId="16351"/>
    <cellStyle name="Comma 2 6 5 3" xfId="16352"/>
    <cellStyle name="Comma 2 6 6" xfId="16353"/>
    <cellStyle name="Comma 2 6 6 2" xfId="16354"/>
    <cellStyle name="Comma 2 6 6 3" xfId="16355"/>
    <cellStyle name="Comma 2 6 7" xfId="16356"/>
    <cellStyle name="Comma 2 6 7 2" xfId="16357"/>
    <cellStyle name="Comma 2 6 7 3" xfId="16358"/>
    <cellStyle name="Comma 2 6 8" xfId="16359"/>
    <cellStyle name="Comma 2 6 8 2" xfId="16360"/>
    <cellStyle name="Comma 2 6 8 3" xfId="16361"/>
    <cellStyle name="Comma 2 6 9" xfId="16362"/>
    <cellStyle name="Comma 2 6 9 2" xfId="16363"/>
    <cellStyle name="Comma 2 6 9 3" xfId="16364"/>
    <cellStyle name="Comma 2 7" xfId="7741"/>
    <cellStyle name="Comma 2 7 10" xfId="16366"/>
    <cellStyle name="Comma 2 7 10 2" xfId="16367"/>
    <cellStyle name="Comma 2 7 10 3" xfId="16368"/>
    <cellStyle name="Comma 2 7 11" xfId="16369"/>
    <cellStyle name="Comma 2 7 11 2" xfId="16370"/>
    <cellStyle name="Comma 2 7 11 3" xfId="16371"/>
    <cellStyle name="Comma 2 7 12" xfId="16372"/>
    <cellStyle name="Comma 2 7 12 2" xfId="16373"/>
    <cellStyle name="Comma 2 7 12 3" xfId="16374"/>
    <cellStyle name="Comma 2 7 13" xfId="16375"/>
    <cellStyle name="Comma 2 7 13 2" xfId="16376"/>
    <cellStyle name="Comma 2 7 13 3" xfId="16377"/>
    <cellStyle name="Comma 2 7 14" xfId="16378"/>
    <cellStyle name="Comma 2 7 14 2" xfId="16379"/>
    <cellStyle name="Comma 2 7 14 3" xfId="16380"/>
    <cellStyle name="Comma 2 7 15" xfId="16381"/>
    <cellStyle name="Comma 2 7 15 2" xfId="16382"/>
    <cellStyle name="Comma 2 7 15 3" xfId="16383"/>
    <cellStyle name="Comma 2 7 16" xfId="16384"/>
    <cellStyle name="Comma 2 7 16 2" xfId="16385"/>
    <cellStyle name="Comma 2 7 16 3" xfId="16386"/>
    <cellStyle name="Comma 2 7 17" xfId="16387"/>
    <cellStyle name="Comma 2 7 17 2" xfId="16388"/>
    <cellStyle name="Comma 2 7 17 3" xfId="16389"/>
    <cellStyle name="Comma 2 7 18" xfId="16390"/>
    <cellStyle name="Comma 2 7 18 2" xfId="16391"/>
    <cellStyle name="Comma 2 7 18 3" xfId="16392"/>
    <cellStyle name="Comma 2 7 19" xfId="16393"/>
    <cellStyle name="Comma 2 7 19 2" xfId="16394"/>
    <cellStyle name="Comma 2 7 19 3" xfId="16395"/>
    <cellStyle name="Comma 2 7 2" xfId="16396"/>
    <cellStyle name="Comma 2 7 2 2" xfId="16397"/>
    <cellStyle name="Comma 2 7 2 3" xfId="16398"/>
    <cellStyle name="Comma 2 7 20" xfId="16399"/>
    <cellStyle name="Comma 2 7 20 2" xfId="16400"/>
    <cellStyle name="Comma 2 7 20 3" xfId="16401"/>
    <cellStyle name="Comma 2 7 21" xfId="16402"/>
    <cellStyle name="Comma 2 7 21 2" xfId="16403"/>
    <cellStyle name="Comma 2 7 21 3" xfId="16404"/>
    <cellStyle name="Comma 2 7 22" xfId="16405"/>
    <cellStyle name="Comma 2 7 22 2" xfId="16406"/>
    <cellStyle name="Comma 2 7 22 3" xfId="16407"/>
    <cellStyle name="Comma 2 7 23" xfId="16408"/>
    <cellStyle name="Comma 2 7 23 2" xfId="16409"/>
    <cellStyle name="Comma 2 7 23 3" xfId="16410"/>
    <cellStyle name="Comma 2 7 24" xfId="16411"/>
    <cellStyle name="Comma 2 7 24 2" xfId="16412"/>
    <cellStyle name="Comma 2 7 24 3" xfId="16413"/>
    <cellStyle name="Comma 2 7 25" xfId="16414"/>
    <cellStyle name="Comma 2 7 25 2" xfId="16415"/>
    <cellStyle name="Comma 2 7 25 3" xfId="16416"/>
    <cellStyle name="Comma 2 7 26" xfId="16417"/>
    <cellStyle name="Comma 2 7 26 2" xfId="16418"/>
    <cellStyle name="Comma 2 7 26 3" xfId="16419"/>
    <cellStyle name="Comma 2 7 27" xfId="16420"/>
    <cellStyle name="Comma 2 7 27 2" xfId="16421"/>
    <cellStyle name="Comma 2 7 27 3" xfId="16422"/>
    <cellStyle name="Comma 2 7 28" xfId="16423"/>
    <cellStyle name="Comma 2 7 28 2" xfId="16424"/>
    <cellStyle name="Comma 2 7 28 3" xfId="16425"/>
    <cellStyle name="Comma 2 7 29" xfId="16426"/>
    <cellStyle name="Comma 2 7 29 2" xfId="16427"/>
    <cellStyle name="Comma 2 7 29 3" xfId="16428"/>
    <cellStyle name="Comma 2 7 3" xfId="16429"/>
    <cellStyle name="Comma 2 7 3 2" xfId="16430"/>
    <cellStyle name="Comma 2 7 3 3" xfId="16431"/>
    <cellStyle name="Comma 2 7 30" xfId="16432"/>
    <cellStyle name="Comma 2 7 30 2" xfId="16433"/>
    <cellStyle name="Comma 2 7 30 3" xfId="16434"/>
    <cellStyle name="Comma 2 7 31" xfId="16435"/>
    <cellStyle name="Comma 2 7 31 2" xfId="16436"/>
    <cellStyle name="Comma 2 7 31 3" xfId="16437"/>
    <cellStyle name="Comma 2 7 32" xfId="16438"/>
    <cellStyle name="Comma 2 7 32 2" xfId="16439"/>
    <cellStyle name="Comma 2 7 32 3" xfId="16440"/>
    <cellStyle name="Comma 2 7 33" xfId="16441"/>
    <cellStyle name="Comma 2 7 33 2" xfId="16442"/>
    <cellStyle name="Comma 2 7 33 3" xfId="16443"/>
    <cellStyle name="Comma 2 7 34" xfId="16444"/>
    <cellStyle name="Comma 2 7 34 2" xfId="16445"/>
    <cellStyle name="Comma 2 7 34 3" xfId="16446"/>
    <cellStyle name="Comma 2 7 35" xfId="16447"/>
    <cellStyle name="Comma 2 7 36" xfId="16448"/>
    <cellStyle name="Comma 2 7 4" xfId="16449"/>
    <cellStyle name="Comma 2 7 4 2" xfId="16450"/>
    <cellStyle name="Comma 2 7 4 3" xfId="16451"/>
    <cellStyle name="Comma 2 7 5" xfId="16452"/>
    <cellStyle name="Comma 2 7 5 2" xfId="16453"/>
    <cellStyle name="Comma 2 7 5 3" xfId="16454"/>
    <cellStyle name="Comma 2 7 6" xfId="16455"/>
    <cellStyle name="Comma 2 7 6 2" xfId="16456"/>
    <cellStyle name="Comma 2 7 6 3" xfId="16457"/>
    <cellStyle name="Comma 2 7 7" xfId="16458"/>
    <cellStyle name="Comma 2 7 7 2" xfId="16459"/>
    <cellStyle name="Comma 2 7 7 3" xfId="16460"/>
    <cellStyle name="Comma 2 7 8" xfId="16461"/>
    <cellStyle name="Comma 2 7 8 2" xfId="16462"/>
    <cellStyle name="Comma 2 7 8 3" xfId="16463"/>
    <cellStyle name="Comma 2 7 9" xfId="16464"/>
    <cellStyle name="Comma 2 7 9 2" xfId="16465"/>
    <cellStyle name="Comma 2 7 9 3" xfId="16466"/>
    <cellStyle name="Comma 2 8" xfId="7770"/>
    <cellStyle name="Comma 2 8 2" xfId="16468"/>
    <cellStyle name="Comma 2 8 3" xfId="16469"/>
    <cellStyle name="Comma 2 9" xfId="7800"/>
    <cellStyle name="Comma 2 9 2" xfId="16471"/>
    <cellStyle name="Comma 2 9 3" xfId="16472"/>
    <cellStyle name="Comma 20" xfId="9398"/>
    <cellStyle name="Comma 20 2" xfId="15084"/>
    <cellStyle name="Comma 20 3" xfId="34705"/>
    <cellStyle name="Comma 21" xfId="9830"/>
    <cellStyle name="Comma 21 2" xfId="15366"/>
    <cellStyle name="Comma 21 3" xfId="34706"/>
    <cellStyle name="Comma 22" xfId="9833"/>
    <cellStyle name="Comma 22 2" xfId="34707"/>
    <cellStyle name="Comma 23" xfId="9836"/>
    <cellStyle name="Comma 23 2" xfId="34708"/>
    <cellStyle name="Comma 24" xfId="9839"/>
    <cellStyle name="Comma 24 2" xfId="34709"/>
    <cellStyle name="Comma 25" xfId="9987"/>
    <cellStyle name="Comma 25 2" xfId="34710"/>
    <cellStyle name="Comma 26" xfId="11771"/>
    <cellStyle name="Comma 26 2" xfId="34711"/>
    <cellStyle name="Comma 27" xfId="11845"/>
    <cellStyle name="Comma 27 2" xfId="34712"/>
    <cellStyle name="Comma 28" xfId="11936"/>
    <cellStyle name="Comma 28 2" xfId="34713"/>
    <cellStyle name="Comma 29" xfId="14436"/>
    <cellStyle name="Comma 29 2" xfId="34714"/>
    <cellStyle name="Comma 3" xfId="22"/>
    <cellStyle name="Comma 3 2" xfId="29"/>
    <cellStyle name="Comma 3 2 10" xfId="16475"/>
    <cellStyle name="Comma 3 2 10 2" xfId="16476"/>
    <cellStyle name="Comma 3 2 10 3" xfId="16477"/>
    <cellStyle name="Comma 3 2 11" xfId="16478"/>
    <cellStyle name="Comma 3 2 11 2" xfId="16479"/>
    <cellStyle name="Comma 3 2 11 3" xfId="16480"/>
    <cellStyle name="Comma 3 2 12" xfId="16481"/>
    <cellStyle name="Comma 3 2 12 2" xfId="16482"/>
    <cellStyle name="Comma 3 2 12 3" xfId="16483"/>
    <cellStyle name="Comma 3 2 13" xfId="16484"/>
    <cellStyle name="Comma 3 2 13 2" xfId="16485"/>
    <cellStyle name="Comma 3 2 13 3" xfId="16486"/>
    <cellStyle name="Comma 3 2 14" xfId="16487"/>
    <cellStyle name="Comma 3 2 14 2" xfId="16488"/>
    <cellStyle name="Comma 3 2 14 3" xfId="16489"/>
    <cellStyle name="Comma 3 2 15" xfId="16490"/>
    <cellStyle name="Comma 3 2 15 2" xfId="16491"/>
    <cellStyle name="Comma 3 2 15 3" xfId="16492"/>
    <cellStyle name="Comma 3 2 16" xfId="16493"/>
    <cellStyle name="Comma 3 2 16 2" xfId="16494"/>
    <cellStyle name="Comma 3 2 16 3" xfId="16495"/>
    <cellStyle name="Comma 3 2 17" xfId="16496"/>
    <cellStyle name="Comma 3 2 17 2" xfId="16497"/>
    <cellStyle name="Comma 3 2 17 3" xfId="16498"/>
    <cellStyle name="Comma 3 2 18" xfId="16499"/>
    <cellStyle name="Comma 3 2 18 2" xfId="16500"/>
    <cellStyle name="Comma 3 2 18 3" xfId="16501"/>
    <cellStyle name="Comma 3 2 19" xfId="16502"/>
    <cellStyle name="Comma 3 2 19 2" xfId="16503"/>
    <cellStyle name="Comma 3 2 19 3" xfId="16504"/>
    <cellStyle name="Comma 3 2 2" xfId="213"/>
    <cellStyle name="Comma 3 2 2 2" xfId="14444"/>
    <cellStyle name="Comma 3 2 2 2 2" xfId="16506"/>
    <cellStyle name="Comma 3 2 2 3" xfId="14861"/>
    <cellStyle name="Comma 3 2 2 3 2" xfId="16507"/>
    <cellStyle name="Comma 3 2 2 4" xfId="16505"/>
    <cellStyle name="Comma 3 2 20" xfId="16508"/>
    <cellStyle name="Comma 3 2 20 2" xfId="16509"/>
    <cellStyle name="Comma 3 2 20 3" xfId="16510"/>
    <cellStyle name="Comma 3 2 21" xfId="16511"/>
    <cellStyle name="Comma 3 2 21 2" xfId="16512"/>
    <cellStyle name="Comma 3 2 21 3" xfId="16513"/>
    <cellStyle name="Comma 3 2 22" xfId="16514"/>
    <cellStyle name="Comma 3 2 22 2" xfId="16515"/>
    <cellStyle name="Comma 3 2 22 3" xfId="16516"/>
    <cellStyle name="Comma 3 2 23" xfId="16517"/>
    <cellStyle name="Comma 3 2 23 2" xfId="16518"/>
    <cellStyle name="Comma 3 2 23 3" xfId="16519"/>
    <cellStyle name="Comma 3 2 24" xfId="16520"/>
    <cellStyle name="Comma 3 2 24 2" xfId="16521"/>
    <cellStyle name="Comma 3 2 24 3" xfId="16522"/>
    <cellStyle name="Comma 3 2 25" xfId="16523"/>
    <cellStyle name="Comma 3 2 25 2" xfId="16524"/>
    <cellStyle name="Comma 3 2 25 3" xfId="16525"/>
    <cellStyle name="Comma 3 2 26" xfId="16526"/>
    <cellStyle name="Comma 3 2 26 2" xfId="16527"/>
    <cellStyle name="Comma 3 2 26 3" xfId="16528"/>
    <cellStyle name="Comma 3 2 27" xfId="16529"/>
    <cellStyle name="Comma 3 2 27 2" xfId="16530"/>
    <cellStyle name="Comma 3 2 27 3" xfId="16531"/>
    <cellStyle name="Comma 3 2 28" xfId="16532"/>
    <cellStyle name="Comma 3 2 28 2" xfId="16533"/>
    <cellStyle name="Comma 3 2 28 3" xfId="16534"/>
    <cellStyle name="Comma 3 2 29" xfId="16535"/>
    <cellStyle name="Comma 3 2 29 2" xfId="16536"/>
    <cellStyle name="Comma 3 2 29 3" xfId="16537"/>
    <cellStyle name="Comma 3 2 3" xfId="14860"/>
    <cellStyle name="Comma 3 2 3 2" xfId="16539"/>
    <cellStyle name="Comma 3 2 3 3" xfId="16540"/>
    <cellStyle name="Comma 3 2 3 4" xfId="16538"/>
    <cellStyle name="Comma 3 2 30" xfId="16541"/>
    <cellStyle name="Comma 3 2 30 2" xfId="16542"/>
    <cellStyle name="Comma 3 2 30 3" xfId="16543"/>
    <cellStyle name="Comma 3 2 31" xfId="16544"/>
    <cellStyle name="Comma 3 2 31 2" xfId="16545"/>
    <cellStyle name="Comma 3 2 31 3" xfId="16546"/>
    <cellStyle name="Comma 3 2 32" xfId="16547"/>
    <cellStyle name="Comma 3 2 32 2" xfId="16548"/>
    <cellStyle name="Comma 3 2 32 3" xfId="16549"/>
    <cellStyle name="Comma 3 2 33" xfId="16550"/>
    <cellStyle name="Comma 3 2 33 2" xfId="16551"/>
    <cellStyle name="Comma 3 2 33 3" xfId="16552"/>
    <cellStyle name="Comma 3 2 34" xfId="16553"/>
    <cellStyle name="Comma 3 2 34 2" xfId="16554"/>
    <cellStyle name="Comma 3 2 34 3" xfId="16555"/>
    <cellStyle name="Comma 3 2 35" xfId="16556"/>
    <cellStyle name="Comma 3 2 36" xfId="16557"/>
    <cellStyle name="Comma 3 2 37" xfId="42896"/>
    <cellStyle name="Comma 3 2 4" xfId="16558"/>
    <cellStyle name="Comma 3 2 4 2" xfId="16559"/>
    <cellStyle name="Comma 3 2 4 3" xfId="16560"/>
    <cellStyle name="Comma 3 2 5" xfId="16561"/>
    <cellStyle name="Comma 3 2 5 2" xfId="16562"/>
    <cellStyle name="Comma 3 2 5 3" xfId="16563"/>
    <cellStyle name="Comma 3 2 6" xfId="16564"/>
    <cellStyle name="Comma 3 2 6 2" xfId="16565"/>
    <cellStyle name="Comma 3 2 6 3" xfId="16566"/>
    <cellStyle name="Comma 3 2 7" xfId="16567"/>
    <cellStyle name="Comma 3 2 7 2" xfId="16568"/>
    <cellStyle name="Comma 3 2 7 3" xfId="16569"/>
    <cellStyle name="Comma 3 2 8" xfId="16570"/>
    <cellStyle name="Comma 3 2 8 2" xfId="16571"/>
    <cellStyle name="Comma 3 2 8 3" xfId="16572"/>
    <cellStyle name="Comma 3 2 9" xfId="16573"/>
    <cellStyle name="Comma 3 2 9 2" xfId="16574"/>
    <cellStyle name="Comma 3 2 9 3" xfId="16575"/>
    <cellStyle name="Comma 3 3" xfId="789"/>
    <cellStyle name="Comma 3 3 10" xfId="16577"/>
    <cellStyle name="Comma 3 3 10 2" xfId="16578"/>
    <cellStyle name="Comma 3 3 10 3" xfId="16579"/>
    <cellStyle name="Comma 3 3 11" xfId="16580"/>
    <cellStyle name="Comma 3 3 11 2" xfId="16581"/>
    <cellStyle name="Comma 3 3 11 3" xfId="16582"/>
    <cellStyle name="Comma 3 3 12" xfId="16583"/>
    <cellStyle name="Comma 3 3 12 2" xfId="16584"/>
    <cellStyle name="Comma 3 3 12 3" xfId="16585"/>
    <cellStyle name="Comma 3 3 13" xfId="16586"/>
    <cellStyle name="Comma 3 3 13 2" xfId="16587"/>
    <cellStyle name="Comma 3 3 13 3" xfId="16588"/>
    <cellStyle name="Comma 3 3 14" xfId="16589"/>
    <cellStyle name="Comma 3 3 14 2" xfId="16590"/>
    <cellStyle name="Comma 3 3 14 3" xfId="16591"/>
    <cellStyle name="Comma 3 3 15" xfId="16592"/>
    <cellStyle name="Comma 3 3 15 2" xfId="16593"/>
    <cellStyle name="Comma 3 3 15 3" xfId="16594"/>
    <cellStyle name="Comma 3 3 16" xfId="16595"/>
    <cellStyle name="Comma 3 3 16 2" xfId="16596"/>
    <cellStyle name="Comma 3 3 16 3" xfId="16597"/>
    <cellStyle name="Comma 3 3 17" xfId="16598"/>
    <cellStyle name="Comma 3 3 17 2" xfId="16599"/>
    <cellStyle name="Comma 3 3 17 3" xfId="16600"/>
    <cellStyle name="Comma 3 3 18" xfId="16601"/>
    <cellStyle name="Comma 3 3 18 2" xfId="16602"/>
    <cellStyle name="Comma 3 3 18 3" xfId="16603"/>
    <cellStyle name="Comma 3 3 19" xfId="16604"/>
    <cellStyle name="Comma 3 3 19 2" xfId="16605"/>
    <cellStyle name="Comma 3 3 19 3" xfId="16606"/>
    <cellStyle name="Comma 3 3 2" xfId="14445"/>
    <cellStyle name="Comma 3 3 2 2" xfId="16608"/>
    <cellStyle name="Comma 3 3 2 3" xfId="16609"/>
    <cellStyle name="Comma 3 3 2 4" xfId="16607"/>
    <cellStyle name="Comma 3 3 20" xfId="16610"/>
    <cellStyle name="Comma 3 3 20 2" xfId="16611"/>
    <cellStyle name="Comma 3 3 20 3" xfId="16612"/>
    <cellStyle name="Comma 3 3 21" xfId="16613"/>
    <cellStyle name="Comma 3 3 21 2" xfId="16614"/>
    <cellStyle name="Comma 3 3 21 3" xfId="16615"/>
    <cellStyle name="Comma 3 3 22" xfId="16616"/>
    <cellStyle name="Comma 3 3 22 2" xfId="16617"/>
    <cellStyle name="Comma 3 3 22 3" xfId="16618"/>
    <cellStyle name="Comma 3 3 23" xfId="16619"/>
    <cellStyle name="Comma 3 3 23 2" xfId="16620"/>
    <cellStyle name="Comma 3 3 23 3" xfId="16621"/>
    <cellStyle name="Comma 3 3 24" xfId="16622"/>
    <cellStyle name="Comma 3 3 24 2" xfId="16623"/>
    <cellStyle name="Comma 3 3 24 3" xfId="16624"/>
    <cellStyle name="Comma 3 3 25" xfId="16625"/>
    <cellStyle name="Comma 3 3 25 2" xfId="16626"/>
    <cellStyle name="Comma 3 3 25 3" xfId="16627"/>
    <cellStyle name="Comma 3 3 26" xfId="16628"/>
    <cellStyle name="Comma 3 3 26 2" xfId="16629"/>
    <cellStyle name="Comma 3 3 26 3" xfId="16630"/>
    <cellStyle name="Comma 3 3 27" xfId="16631"/>
    <cellStyle name="Comma 3 3 27 2" xfId="16632"/>
    <cellStyle name="Comma 3 3 27 3" xfId="16633"/>
    <cellStyle name="Comma 3 3 28" xfId="16634"/>
    <cellStyle name="Comma 3 3 28 2" xfId="16635"/>
    <cellStyle name="Comma 3 3 28 3" xfId="16636"/>
    <cellStyle name="Comma 3 3 29" xfId="16637"/>
    <cellStyle name="Comma 3 3 29 2" xfId="16638"/>
    <cellStyle name="Comma 3 3 29 3" xfId="16639"/>
    <cellStyle name="Comma 3 3 3" xfId="15752"/>
    <cellStyle name="Comma 3 3 3 2" xfId="16641"/>
    <cellStyle name="Comma 3 3 3 3" xfId="16642"/>
    <cellStyle name="Comma 3 3 3 4" xfId="16640"/>
    <cellStyle name="Comma 3 3 30" xfId="16643"/>
    <cellStyle name="Comma 3 3 30 2" xfId="16644"/>
    <cellStyle name="Comma 3 3 30 3" xfId="16645"/>
    <cellStyle name="Comma 3 3 31" xfId="16646"/>
    <cellStyle name="Comma 3 3 31 2" xfId="16647"/>
    <cellStyle name="Comma 3 3 31 3" xfId="16648"/>
    <cellStyle name="Comma 3 3 32" xfId="16649"/>
    <cellStyle name="Comma 3 3 32 2" xfId="16650"/>
    <cellStyle name="Comma 3 3 32 3" xfId="16651"/>
    <cellStyle name="Comma 3 3 33" xfId="16652"/>
    <cellStyle name="Comma 3 3 33 2" xfId="16653"/>
    <cellStyle name="Comma 3 3 33 3" xfId="16654"/>
    <cellStyle name="Comma 3 3 34" xfId="16655"/>
    <cellStyle name="Comma 3 3 34 2" xfId="16656"/>
    <cellStyle name="Comma 3 3 34 3" xfId="16657"/>
    <cellStyle name="Comma 3 3 35" xfId="16658"/>
    <cellStyle name="Comma 3 3 36" xfId="16659"/>
    <cellStyle name="Comma 3 3 4" xfId="16660"/>
    <cellStyle name="Comma 3 3 4 2" xfId="16661"/>
    <cellStyle name="Comma 3 3 4 3" xfId="16662"/>
    <cellStyle name="Comma 3 3 5" xfId="16663"/>
    <cellStyle name="Comma 3 3 5 2" xfId="16664"/>
    <cellStyle name="Comma 3 3 5 3" xfId="16665"/>
    <cellStyle name="Comma 3 3 6" xfId="16666"/>
    <cellStyle name="Comma 3 3 6 2" xfId="16667"/>
    <cellStyle name="Comma 3 3 6 3" xfId="16668"/>
    <cellStyle name="Comma 3 3 7" xfId="16669"/>
    <cellStyle name="Comma 3 3 7 2" xfId="16670"/>
    <cellStyle name="Comma 3 3 7 3" xfId="16671"/>
    <cellStyle name="Comma 3 3 8" xfId="16672"/>
    <cellStyle name="Comma 3 3 8 2" xfId="16673"/>
    <cellStyle name="Comma 3 3 8 3" xfId="16674"/>
    <cellStyle name="Comma 3 3 9" xfId="16675"/>
    <cellStyle name="Comma 3 3 9 2" xfId="16676"/>
    <cellStyle name="Comma 3 3 9 3" xfId="16677"/>
    <cellStyle name="Comma 3 4" xfId="843"/>
    <cellStyle name="Comma 3 4 10" xfId="16679"/>
    <cellStyle name="Comma 3 4 10 2" xfId="16680"/>
    <cellStyle name="Comma 3 4 10 3" xfId="16681"/>
    <cellStyle name="Comma 3 4 11" xfId="16682"/>
    <cellStyle name="Comma 3 4 11 2" xfId="16683"/>
    <cellStyle name="Comma 3 4 11 3" xfId="16684"/>
    <cellStyle name="Comma 3 4 12" xfId="16685"/>
    <cellStyle name="Comma 3 4 12 2" xfId="16686"/>
    <cellStyle name="Comma 3 4 12 3" xfId="16687"/>
    <cellStyle name="Comma 3 4 13" xfId="16688"/>
    <cellStyle name="Comma 3 4 13 2" xfId="16689"/>
    <cellStyle name="Comma 3 4 13 3" xfId="16690"/>
    <cellStyle name="Comma 3 4 14" xfId="16691"/>
    <cellStyle name="Comma 3 4 14 2" xfId="16692"/>
    <cellStyle name="Comma 3 4 14 3" xfId="16693"/>
    <cellStyle name="Comma 3 4 15" xfId="16694"/>
    <cellStyle name="Comma 3 4 15 2" xfId="16695"/>
    <cellStyle name="Comma 3 4 15 3" xfId="16696"/>
    <cellStyle name="Comma 3 4 16" xfId="16697"/>
    <cellStyle name="Comma 3 4 16 2" xfId="16698"/>
    <cellStyle name="Comma 3 4 16 3" xfId="16699"/>
    <cellStyle name="Comma 3 4 17" xfId="16700"/>
    <cellStyle name="Comma 3 4 17 2" xfId="16701"/>
    <cellStyle name="Comma 3 4 17 3" xfId="16702"/>
    <cellStyle name="Comma 3 4 18" xfId="16703"/>
    <cellStyle name="Comma 3 4 18 2" xfId="16704"/>
    <cellStyle name="Comma 3 4 18 3" xfId="16705"/>
    <cellStyle name="Comma 3 4 19" xfId="16706"/>
    <cellStyle name="Comma 3 4 19 2" xfId="16707"/>
    <cellStyle name="Comma 3 4 19 3" xfId="16708"/>
    <cellStyle name="Comma 3 4 2" xfId="14446"/>
    <cellStyle name="Comma 3 4 2 2" xfId="16710"/>
    <cellStyle name="Comma 3 4 2 3" xfId="16711"/>
    <cellStyle name="Comma 3 4 2 4" xfId="16709"/>
    <cellStyle name="Comma 3 4 20" xfId="16712"/>
    <cellStyle name="Comma 3 4 20 2" xfId="16713"/>
    <cellStyle name="Comma 3 4 20 3" xfId="16714"/>
    <cellStyle name="Comma 3 4 21" xfId="16715"/>
    <cellStyle name="Comma 3 4 21 2" xfId="16716"/>
    <cellStyle name="Comma 3 4 21 3" xfId="16717"/>
    <cellStyle name="Comma 3 4 22" xfId="16718"/>
    <cellStyle name="Comma 3 4 22 2" xfId="16719"/>
    <cellStyle name="Comma 3 4 22 3" xfId="16720"/>
    <cellStyle name="Comma 3 4 23" xfId="16721"/>
    <cellStyle name="Comma 3 4 23 2" xfId="16722"/>
    <cellStyle name="Comma 3 4 23 3" xfId="16723"/>
    <cellStyle name="Comma 3 4 24" xfId="16724"/>
    <cellStyle name="Comma 3 4 24 2" xfId="16725"/>
    <cellStyle name="Comma 3 4 24 3" xfId="16726"/>
    <cellStyle name="Comma 3 4 25" xfId="16727"/>
    <cellStyle name="Comma 3 4 25 2" xfId="16728"/>
    <cellStyle name="Comma 3 4 25 3" xfId="16729"/>
    <cellStyle name="Comma 3 4 26" xfId="16730"/>
    <cellStyle name="Comma 3 4 26 2" xfId="16731"/>
    <cellStyle name="Comma 3 4 26 3" xfId="16732"/>
    <cellStyle name="Comma 3 4 27" xfId="16733"/>
    <cellStyle name="Comma 3 4 27 2" xfId="16734"/>
    <cellStyle name="Comma 3 4 27 3" xfId="16735"/>
    <cellStyle name="Comma 3 4 28" xfId="16736"/>
    <cellStyle name="Comma 3 4 28 2" xfId="16737"/>
    <cellStyle name="Comma 3 4 28 3" xfId="16738"/>
    <cellStyle name="Comma 3 4 29" xfId="16739"/>
    <cellStyle name="Comma 3 4 29 2" xfId="16740"/>
    <cellStyle name="Comma 3 4 29 3" xfId="16741"/>
    <cellStyle name="Comma 3 4 3" xfId="16742"/>
    <cellStyle name="Comma 3 4 3 2" xfId="16743"/>
    <cellStyle name="Comma 3 4 3 3" xfId="16744"/>
    <cellStyle name="Comma 3 4 30" xfId="16745"/>
    <cellStyle name="Comma 3 4 30 2" xfId="16746"/>
    <cellStyle name="Comma 3 4 30 3" xfId="16747"/>
    <cellStyle name="Comma 3 4 31" xfId="16748"/>
    <cellStyle name="Comma 3 4 31 2" xfId="16749"/>
    <cellStyle name="Comma 3 4 31 3" xfId="16750"/>
    <cellStyle name="Comma 3 4 32" xfId="16751"/>
    <cellStyle name="Comma 3 4 32 2" xfId="16752"/>
    <cellStyle name="Comma 3 4 32 3" xfId="16753"/>
    <cellStyle name="Comma 3 4 33" xfId="16754"/>
    <cellStyle name="Comma 3 4 33 2" xfId="16755"/>
    <cellStyle name="Comma 3 4 33 3" xfId="16756"/>
    <cellStyle name="Comma 3 4 34" xfId="16757"/>
    <cellStyle name="Comma 3 4 34 2" xfId="16758"/>
    <cellStyle name="Comma 3 4 34 3" xfId="16759"/>
    <cellStyle name="Comma 3 4 35" xfId="16760"/>
    <cellStyle name="Comma 3 4 36" xfId="16761"/>
    <cellStyle name="Comma 3 4 37" xfId="16678"/>
    <cellStyle name="Comma 3 4 38" xfId="34715"/>
    <cellStyle name="Comma 3 4 4" xfId="16762"/>
    <cellStyle name="Comma 3 4 4 2" xfId="16763"/>
    <cellStyle name="Comma 3 4 4 3" xfId="16764"/>
    <cellStyle name="Comma 3 4 5" xfId="16765"/>
    <cellStyle name="Comma 3 4 5 2" xfId="16766"/>
    <cellStyle name="Comma 3 4 5 3" xfId="16767"/>
    <cellStyle name="Comma 3 4 6" xfId="16768"/>
    <cellStyle name="Comma 3 4 6 2" xfId="16769"/>
    <cellStyle name="Comma 3 4 6 3" xfId="16770"/>
    <cellStyle name="Comma 3 4 7" xfId="16771"/>
    <cellStyle name="Comma 3 4 7 2" xfId="16772"/>
    <cellStyle name="Comma 3 4 7 3" xfId="16773"/>
    <cellStyle name="Comma 3 4 8" xfId="16774"/>
    <cellStyle name="Comma 3 4 8 2" xfId="16775"/>
    <cellStyle name="Comma 3 4 8 3" xfId="16776"/>
    <cellStyle name="Comma 3 4 9" xfId="16777"/>
    <cellStyle name="Comma 3 4 9 2" xfId="16778"/>
    <cellStyle name="Comma 3 4 9 3" xfId="16779"/>
    <cellStyle name="Comma 3 5" xfId="931"/>
    <cellStyle name="Comma 3 5 10" xfId="16781"/>
    <cellStyle name="Comma 3 5 10 2" xfId="16782"/>
    <cellStyle name="Comma 3 5 10 3" xfId="16783"/>
    <cellStyle name="Comma 3 5 11" xfId="16784"/>
    <cellStyle name="Comma 3 5 11 2" xfId="16785"/>
    <cellStyle name="Comma 3 5 11 3" xfId="16786"/>
    <cellStyle name="Comma 3 5 12" xfId="16787"/>
    <cellStyle name="Comma 3 5 12 2" xfId="16788"/>
    <cellStyle name="Comma 3 5 12 3" xfId="16789"/>
    <cellStyle name="Comma 3 5 13" xfId="16790"/>
    <cellStyle name="Comma 3 5 13 2" xfId="16791"/>
    <cellStyle name="Comma 3 5 13 3" xfId="16792"/>
    <cellStyle name="Comma 3 5 14" xfId="16793"/>
    <cellStyle name="Comma 3 5 14 2" xfId="16794"/>
    <cellStyle name="Comma 3 5 14 3" xfId="16795"/>
    <cellStyle name="Comma 3 5 15" xfId="16796"/>
    <cellStyle name="Comma 3 5 15 2" xfId="16797"/>
    <cellStyle name="Comma 3 5 15 3" xfId="16798"/>
    <cellStyle name="Comma 3 5 16" xfId="16799"/>
    <cellStyle name="Comma 3 5 16 2" xfId="16800"/>
    <cellStyle name="Comma 3 5 16 3" xfId="16801"/>
    <cellStyle name="Comma 3 5 17" xfId="16802"/>
    <cellStyle name="Comma 3 5 17 2" xfId="16803"/>
    <cellStyle name="Comma 3 5 17 3" xfId="16804"/>
    <cellStyle name="Comma 3 5 18" xfId="16805"/>
    <cellStyle name="Comma 3 5 18 2" xfId="16806"/>
    <cellStyle name="Comma 3 5 18 3" xfId="16807"/>
    <cellStyle name="Comma 3 5 19" xfId="16808"/>
    <cellStyle name="Comma 3 5 19 2" xfId="16809"/>
    <cellStyle name="Comma 3 5 19 3" xfId="16810"/>
    <cellStyle name="Comma 3 5 2" xfId="16811"/>
    <cellStyle name="Comma 3 5 2 2" xfId="16812"/>
    <cellStyle name="Comma 3 5 2 3" xfId="16813"/>
    <cellStyle name="Comma 3 5 20" xfId="16814"/>
    <cellStyle name="Comma 3 5 20 2" xfId="16815"/>
    <cellStyle name="Comma 3 5 20 3" xfId="16816"/>
    <cellStyle name="Comma 3 5 21" xfId="16817"/>
    <cellStyle name="Comma 3 5 21 2" xfId="16818"/>
    <cellStyle name="Comma 3 5 21 3" xfId="16819"/>
    <cellStyle name="Comma 3 5 22" xfId="16820"/>
    <cellStyle name="Comma 3 5 22 2" xfId="16821"/>
    <cellStyle name="Comma 3 5 22 3" xfId="16822"/>
    <cellStyle name="Comma 3 5 23" xfId="16823"/>
    <cellStyle name="Comma 3 5 23 2" xfId="16824"/>
    <cellStyle name="Comma 3 5 23 3" xfId="16825"/>
    <cellStyle name="Comma 3 5 24" xfId="16826"/>
    <cellStyle name="Comma 3 5 24 2" xfId="16827"/>
    <cellStyle name="Comma 3 5 24 3" xfId="16828"/>
    <cellStyle name="Comma 3 5 25" xfId="16829"/>
    <cellStyle name="Comma 3 5 25 2" xfId="16830"/>
    <cellStyle name="Comma 3 5 25 3" xfId="16831"/>
    <cellStyle name="Comma 3 5 26" xfId="16832"/>
    <cellStyle name="Comma 3 5 26 2" xfId="16833"/>
    <cellStyle name="Comma 3 5 26 3" xfId="16834"/>
    <cellStyle name="Comma 3 5 27" xfId="16835"/>
    <cellStyle name="Comma 3 5 27 2" xfId="16836"/>
    <cellStyle name="Comma 3 5 27 3" xfId="16837"/>
    <cellStyle name="Comma 3 5 28" xfId="16838"/>
    <cellStyle name="Comma 3 5 28 2" xfId="16839"/>
    <cellStyle name="Comma 3 5 28 3" xfId="16840"/>
    <cellStyle name="Comma 3 5 29" xfId="16841"/>
    <cellStyle name="Comma 3 5 29 2" xfId="16842"/>
    <cellStyle name="Comma 3 5 29 3" xfId="16843"/>
    <cellStyle name="Comma 3 5 3" xfId="16844"/>
    <cellStyle name="Comma 3 5 3 2" xfId="16845"/>
    <cellStyle name="Comma 3 5 3 3" xfId="16846"/>
    <cellStyle name="Comma 3 5 30" xfId="16847"/>
    <cellStyle name="Comma 3 5 30 2" xfId="16848"/>
    <cellStyle name="Comma 3 5 30 3" xfId="16849"/>
    <cellStyle name="Comma 3 5 31" xfId="16850"/>
    <cellStyle name="Comma 3 5 31 2" xfId="16851"/>
    <cellStyle name="Comma 3 5 31 3" xfId="16852"/>
    <cellStyle name="Comma 3 5 32" xfId="16853"/>
    <cellStyle name="Comma 3 5 32 2" xfId="16854"/>
    <cellStyle name="Comma 3 5 32 3" xfId="16855"/>
    <cellStyle name="Comma 3 5 33" xfId="16856"/>
    <cellStyle name="Comma 3 5 33 2" xfId="16857"/>
    <cellStyle name="Comma 3 5 33 3" xfId="16858"/>
    <cellStyle name="Comma 3 5 34" xfId="16859"/>
    <cellStyle name="Comma 3 5 34 2" xfId="16860"/>
    <cellStyle name="Comma 3 5 34 3" xfId="16861"/>
    <cellStyle name="Comma 3 5 35" xfId="16862"/>
    <cellStyle name="Comma 3 5 36" xfId="16863"/>
    <cellStyle name="Comma 3 5 37" xfId="16780"/>
    <cellStyle name="Comma 3 5 38" xfId="34716"/>
    <cellStyle name="Comma 3 5 4" xfId="16864"/>
    <cellStyle name="Comma 3 5 4 2" xfId="16865"/>
    <cellStyle name="Comma 3 5 4 3" xfId="16866"/>
    <cellStyle name="Comma 3 5 5" xfId="16867"/>
    <cellStyle name="Comma 3 5 5 2" xfId="16868"/>
    <cellStyle name="Comma 3 5 5 3" xfId="16869"/>
    <cellStyle name="Comma 3 5 6" xfId="16870"/>
    <cellStyle name="Comma 3 5 6 2" xfId="16871"/>
    <cellStyle name="Comma 3 5 6 3" xfId="16872"/>
    <cellStyle name="Comma 3 5 7" xfId="16873"/>
    <cellStyle name="Comma 3 5 7 2" xfId="16874"/>
    <cellStyle name="Comma 3 5 7 3" xfId="16875"/>
    <cellStyle name="Comma 3 5 8" xfId="16876"/>
    <cellStyle name="Comma 3 5 8 2" xfId="16877"/>
    <cellStyle name="Comma 3 5 8 3" xfId="16878"/>
    <cellStyle name="Comma 3 5 9" xfId="16879"/>
    <cellStyle name="Comma 3 5 9 2" xfId="16880"/>
    <cellStyle name="Comma 3 5 9 3" xfId="16881"/>
    <cellStyle name="Comma 3 6" xfId="864"/>
    <cellStyle name="Comma 3 6 10" xfId="16883"/>
    <cellStyle name="Comma 3 6 10 2" xfId="16884"/>
    <cellStyle name="Comma 3 6 10 3" xfId="16885"/>
    <cellStyle name="Comma 3 6 11" xfId="16886"/>
    <cellStyle name="Comma 3 6 11 2" xfId="16887"/>
    <cellStyle name="Comma 3 6 11 3" xfId="16888"/>
    <cellStyle name="Comma 3 6 12" xfId="16889"/>
    <cellStyle name="Comma 3 6 12 2" xfId="16890"/>
    <cellStyle name="Comma 3 6 12 3" xfId="16891"/>
    <cellStyle name="Comma 3 6 13" xfId="16892"/>
    <cellStyle name="Comma 3 6 13 2" xfId="16893"/>
    <cellStyle name="Comma 3 6 13 3" xfId="16894"/>
    <cellStyle name="Comma 3 6 14" xfId="16895"/>
    <cellStyle name="Comma 3 6 14 2" xfId="16896"/>
    <cellStyle name="Comma 3 6 14 3" xfId="16897"/>
    <cellStyle name="Comma 3 6 15" xfId="16898"/>
    <cellStyle name="Comma 3 6 15 2" xfId="16899"/>
    <cellStyle name="Comma 3 6 15 3" xfId="16900"/>
    <cellStyle name="Comma 3 6 16" xfId="16901"/>
    <cellStyle name="Comma 3 6 16 2" xfId="16902"/>
    <cellStyle name="Comma 3 6 16 3" xfId="16903"/>
    <cellStyle name="Comma 3 6 17" xfId="16904"/>
    <cellStyle name="Comma 3 6 17 2" xfId="16905"/>
    <cellStyle name="Comma 3 6 17 3" xfId="16906"/>
    <cellStyle name="Comma 3 6 18" xfId="16907"/>
    <cellStyle name="Comma 3 6 18 2" xfId="16908"/>
    <cellStyle name="Comma 3 6 18 3" xfId="16909"/>
    <cellStyle name="Comma 3 6 19" xfId="16910"/>
    <cellStyle name="Comma 3 6 19 2" xfId="16911"/>
    <cellStyle name="Comma 3 6 19 3" xfId="16912"/>
    <cellStyle name="Comma 3 6 2" xfId="16913"/>
    <cellStyle name="Comma 3 6 2 2" xfId="16914"/>
    <cellStyle name="Comma 3 6 2 3" xfId="16915"/>
    <cellStyle name="Comma 3 6 20" xfId="16916"/>
    <cellStyle name="Comma 3 6 20 2" xfId="16917"/>
    <cellStyle name="Comma 3 6 20 3" xfId="16918"/>
    <cellStyle name="Comma 3 6 21" xfId="16919"/>
    <cellStyle name="Comma 3 6 21 2" xfId="16920"/>
    <cellStyle name="Comma 3 6 21 3" xfId="16921"/>
    <cellStyle name="Comma 3 6 22" xfId="16922"/>
    <cellStyle name="Comma 3 6 22 2" xfId="16923"/>
    <cellStyle name="Comma 3 6 22 3" xfId="16924"/>
    <cellStyle name="Comma 3 6 23" xfId="16925"/>
    <cellStyle name="Comma 3 6 23 2" xfId="16926"/>
    <cellStyle name="Comma 3 6 23 3" xfId="16927"/>
    <cellStyle name="Comma 3 6 24" xfId="16928"/>
    <cellStyle name="Comma 3 6 24 2" xfId="16929"/>
    <cellStyle name="Comma 3 6 24 3" xfId="16930"/>
    <cellStyle name="Comma 3 6 25" xfId="16931"/>
    <cellStyle name="Comma 3 6 25 2" xfId="16932"/>
    <cellStyle name="Comma 3 6 25 3" xfId="16933"/>
    <cellStyle name="Comma 3 6 26" xfId="16934"/>
    <cellStyle name="Comma 3 6 26 2" xfId="16935"/>
    <cellStyle name="Comma 3 6 26 3" xfId="16936"/>
    <cellStyle name="Comma 3 6 27" xfId="16937"/>
    <cellStyle name="Comma 3 6 27 2" xfId="16938"/>
    <cellStyle name="Comma 3 6 27 3" xfId="16939"/>
    <cellStyle name="Comma 3 6 28" xfId="16940"/>
    <cellStyle name="Comma 3 6 28 2" xfId="16941"/>
    <cellStyle name="Comma 3 6 28 3" xfId="16942"/>
    <cellStyle name="Comma 3 6 29" xfId="16943"/>
    <cellStyle name="Comma 3 6 29 2" xfId="16944"/>
    <cellStyle name="Comma 3 6 29 3" xfId="16945"/>
    <cellStyle name="Comma 3 6 3" xfId="16946"/>
    <cellStyle name="Comma 3 6 3 2" xfId="16947"/>
    <cellStyle name="Comma 3 6 3 3" xfId="16948"/>
    <cellStyle name="Comma 3 6 30" xfId="16949"/>
    <cellStyle name="Comma 3 6 30 2" xfId="16950"/>
    <cellStyle name="Comma 3 6 30 3" xfId="16951"/>
    <cellStyle name="Comma 3 6 31" xfId="16952"/>
    <cellStyle name="Comma 3 6 31 2" xfId="16953"/>
    <cellStyle name="Comma 3 6 31 3" xfId="16954"/>
    <cellStyle name="Comma 3 6 32" xfId="16955"/>
    <cellStyle name="Comma 3 6 32 2" xfId="16956"/>
    <cellStyle name="Comma 3 6 32 3" xfId="16957"/>
    <cellStyle name="Comma 3 6 33" xfId="16958"/>
    <cellStyle name="Comma 3 6 33 2" xfId="16959"/>
    <cellStyle name="Comma 3 6 33 3" xfId="16960"/>
    <cellStyle name="Comma 3 6 34" xfId="16961"/>
    <cellStyle name="Comma 3 6 34 2" xfId="16962"/>
    <cellStyle name="Comma 3 6 34 3" xfId="16963"/>
    <cellStyle name="Comma 3 6 35" xfId="16964"/>
    <cellStyle name="Comma 3 6 36" xfId="16965"/>
    <cellStyle name="Comma 3 6 37" xfId="16882"/>
    <cellStyle name="Comma 3 6 4" xfId="16966"/>
    <cellStyle name="Comma 3 6 4 2" xfId="16967"/>
    <cellStyle name="Comma 3 6 4 3" xfId="16968"/>
    <cellStyle name="Comma 3 6 5" xfId="16969"/>
    <cellStyle name="Comma 3 6 5 2" xfId="16970"/>
    <cellStyle name="Comma 3 6 5 3" xfId="16971"/>
    <cellStyle name="Comma 3 6 6" xfId="16972"/>
    <cellStyle name="Comma 3 6 6 2" xfId="16973"/>
    <cellStyle name="Comma 3 6 6 3" xfId="16974"/>
    <cellStyle name="Comma 3 6 7" xfId="16975"/>
    <cellStyle name="Comma 3 6 7 2" xfId="16976"/>
    <cellStyle name="Comma 3 6 7 3" xfId="16977"/>
    <cellStyle name="Comma 3 6 8" xfId="16978"/>
    <cellStyle name="Comma 3 6 8 2" xfId="16979"/>
    <cellStyle name="Comma 3 6 8 3" xfId="16980"/>
    <cellStyle name="Comma 3 6 9" xfId="16981"/>
    <cellStyle name="Comma 3 6 9 2" xfId="16982"/>
    <cellStyle name="Comma 3 6 9 3" xfId="16983"/>
    <cellStyle name="Comma 3 7" xfId="984"/>
    <cellStyle name="Comma 3 7 10" xfId="16985"/>
    <cellStyle name="Comma 3 7 10 2" xfId="16986"/>
    <cellStyle name="Comma 3 7 10 3" xfId="16987"/>
    <cellStyle name="Comma 3 7 11" xfId="16988"/>
    <cellStyle name="Comma 3 7 11 2" xfId="16989"/>
    <cellStyle name="Comma 3 7 11 3" xfId="16990"/>
    <cellStyle name="Comma 3 7 12" xfId="16991"/>
    <cellStyle name="Comma 3 7 12 2" xfId="16992"/>
    <cellStyle name="Comma 3 7 12 3" xfId="16993"/>
    <cellStyle name="Comma 3 7 13" xfId="16994"/>
    <cellStyle name="Comma 3 7 13 2" xfId="16995"/>
    <cellStyle name="Comma 3 7 13 3" xfId="16996"/>
    <cellStyle name="Comma 3 7 14" xfId="16997"/>
    <cellStyle name="Comma 3 7 14 2" xfId="16998"/>
    <cellStyle name="Comma 3 7 14 3" xfId="16999"/>
    <cellStyle name="Comma 3 7 15" xfId="17000"/>
    <cellStyle name="Comma 3 7 15 2" xfId="17001"/>
    <cellStyle name="Comma 3 7 15 3" xfId="17002"/>
    <cellStyle name="Comma 3 7 16" xfId="17003"/>
    <cellStyle name="Comma 3 7 16 2" xfId="17004"/>
    <cellStyle name="Comma 3 7 16 3" xfId="17005"/>
    <cellStyle name="Comma 3 7 17" xfId="17006"/>
    <cellStyle name="Comma 3 7 17 2" xfId="17007"/>
    <cellStyle name="Comma 3 7 17 3" xfId="17008"/>
    <cellStyle name="Comma 3 7 18" xfId="17009"/>
    <cellStyle name="Comma 3 7 18 2" xfId="17010"/>
    <cellStyle name="Comma 3 7 18 3" xfId="17011"/>
    <cellStyle name="Comma 3 7 19" xfId="17012"/>
    <cellStyle name="Comma 3 7 19 2" xfId="17013"/>
    <cellStyle name="Comma 3 7 19 3" xfId="17014"/>
    <cellStyle name="Comma 3 7 2" xfId="17015"/>
    <cellStyle name="Comma 3 7 2 2" xfId="17016"/>
    <cellStyle name="Comma 3 7 2 3" xfId="17017"/>
    <cellStyle name="Comma 3 7 20" xfId="17018"/>
    <cellStyle name="Comma 3 7 20 2" xfId="17019"/>
    <cellStyle name="Comma 3 7 20 3" xfId="17020"/>
    <cellStyle name="Comma 3 7 21" xfId="17021"/>
    <cellStyle name="Comma 3 7 21 2" xfId="17022"/>
    <cellStyle name="Comma 3 7 21 3" xfId="17023"/>
    <cellStyle name="Comma 3 7 22" xfId="17024"/>
    <cellStyle name="Comma 3 7 22 2" xfId="17025"/>
    <cellStyle name="Comma 3 7 22 3" xfId="17026"/>
    <cellStyle name="Comma 3 7 23" xfId="17027"/>
    <cellStyle name="Comma 3 7 23 2" xfId="17028"/>
    <cellStyle name="Comma 3 7 23 3" xfId="17029"/>
    <cellStyle name="Comma 3 7 24" xfId="17030"/>
    <cellStyle name="Comma 3 7 24 2" xfId="17031"/>
    <cellStyle name="Comma 3 7 24 3" xfId="17032"/>
    <cellStyle name="Comma 3 7 25" xfId="17033"/>
    <cellStyle name="Comma 3 7 25 2" xfId="17034"/>
    <cellStyle name="Comma 3 7 25 3" xfId="17035"/>
    <cellStyle name="Comma 3 7 26" xfId="17036"/>
    <cellStyle name="Comma 3 7 26 2" xfId="17037"/>
    <cellStyle name="Comma 3 7 26 3" xfId="17038"/>
    <cellStyle name="Comma 3 7 27" xfId="17039"/>
    <cellStyle name="Comma 3 7 27 2" xfId="17040"/>
    <cellStyle name="Comma 3 7 27 3" xfId="17041"/>
    <cellStyle name="Comma 3 7 28" xfId="17042"/>
    <cellStyle name="Comma 3 7 28 2" xfId="17043"/>
    <cellStyle name="Comma 3 7 28 3" xfId="17044"/>
    <cellStyle name="Comma 3 7 29" xfId="17045"/>
    <cellStyle name="Comma 3 7 29 2" xfId="17046"/>
    <cellStyle name="Comma 3 7 29 3" xfId="17047"/>
    <cellStyle name="Comma 3 7 3" xfId="17048"/>
    <cellStyle name="Comma 3 7 3 2" xfId="17049"/>
    <cellStyle name="Comma 3 7 3 3" xfId="17050"/>
    <cellStyle name="Comma 3 7 30" xfId="17051"/>
    <cellStyle name="Comma 3 7 30 2" xfId="17052"/>
    <cellStyle name="Comma 3 7 30 3" xfId="17053"/>
    <cellStyle name="Comma 3 7 31" xfId="17054"/>
    <cellStyle name="Comma 3 7 31 2" xfId="17055"/>
    <cellStyle name="Comma 3 7 31 3" xfId="17056"/>
    <cellStyle name="Comma 3 7 32" xfId="17057"/>
    <cellStyle name="Comma 3 7 32 2" xfId="17058"/>
    <cellStyle name="Comma 3 7 32 3" xfId="17059"/>
    <cellStyle name="Comma 3 7 33" xfId="17060"/>
    <cellStyle name="Comma 3 7 33 2" xfId="17061"/>
    <cellStyle name="Comma 3 7 33 3" xfId="17062"/>
    <cellStyle name="Comma 3 7 34" xfId="17063"/>
    <cellStyle name="Comma 3 7 34 2" xfId="17064"/>
    <cellStyle name="Comma 3 7 34 3" xfId="17065"/>
    <cellStyle name="Comma 3 7 35" xfId="17066"/>
    <cellStyle name="Comma 3 7 36" xfId="17067"/>
    <cellStyle name="Comma 3 7 37" xfId="16984"/>
    <cellStyle name="Comma 3 7 4" xfId="17068"/>
    <cellStyle name="Comma 3 7 4 2" xfId="17069"/>
    <cellStyle name="Comma 3 7 4 3" xfId="17070"/>
    <cellStyle name="Comma 3 7 5" xfId="17071"/>
    <cellStyle name="Comma 3 7 5 2" xfId="17072"/>
    <cellStyle name="Comma 3 7 5 3" xfId="17073"/>
    <cellStyle name="Comma 3 7 6" xfId="17074"/>
    <cellStyle name="Comma 3 7 6 2" xfId="17075"/>
    <cellStyle name="Comma 3 7 6 3" xfId="17076"/>
    <cellStyle name="Comma 3 7 7" xfId="17077"/>
    <cellStyle name="Comma 3 7 7 2" xfId="17078"/>
    <cellStyle name="Comma 3 7 7 3" xfId="17079"/>
    <cellStyle name="Comma 3 7 8" xfId="17080"/>
    <cellStyle name="Comma 3 7 8 2" xfId="17081"/>
    <cellStyle name="Comma 3 7 8 3" xfId="17082"/>
    <cellStyle name="Comma 3 7 9" xfId="17083"/>
    <cellStyle name="Comma 3 7 9 2" xfId="17084"/>
    <cellStyle name="Comma 3 7 9 3" xfId="17085"/>
    <cellStyle name="Comma 3 8" xfId="17086"/>
    <cellStyle name="Comma 3 8 10" xfId="17087"/>
    <cellStyle name="Comma 3 8 10 2" xfId="17088"/>
    <cellStyle name="Comma 3 8 10 3" xfId="17089"/>
    <cellStyle name="Comma 3 8 11" xfId="17090"/>
    <cellStyle name="Comma 3 8 11 2" xfId="17091"/>
    <cellStyle name="Comma 3 8 11 3" xfId="17092"/>
    <cellStyle name="Comma 3 8 12" xfId="17093"/>
    <cellStyle name="Comma 3 8 12 2" xfId="17094"/>
    <cellStyle name="Comma 3 8 12 3" xfId="17095"/>
    <cellStyle name="Comma 3 8 13" xfId="17096"/>
    <cellStyle name="Comma 3 8 13 2" xfId="17097"/>
    <cellStyle name="Comma 3 8 13 3" xfId="17098"/>
    <cellStyle name="Comma 3 8 14" xfId="17099"/>
    <cellStyle name="Comma 3 8 14 2" xfId="17100"/>
    <cellStyle name="Comma 3 8 14 3" xfId="17101"/>
    <cellStyle name="Comma 3 8 15" xfId="17102"/>
    <cellStyle name="Comma 3 8 15 2" xfId="17103"/>
    <cellStyle name="Comma 3 8 15 3" xfId="17104"/>
    <cellStyle name="Comma 3 8 16" xfId="17105"/>
    <cellStyle name="Comma 3 8 16 2" xfId="17106"/>
    <cellStyle name="Comma 3 8 16 3" xfId="17107"/>
    <cellStyle name="Comma 3 8 17" xfId="17108"/>
    <cellStyle name="Comma 3 8 17 2" xfId="17109"/>
    <cellStyle name="Comma 3 8 17 3" xfId="17110"/>
    <cellStyle name="Comma 3 8 18" xfId="17111"/>
    <cellStyle name="Comma 3 8 18 2" xfId="17112"/>
    <cellStyle name="Comma 3 8 18 3" xfId="17113"/>
    <cellStyle name="Comma 3 8 19" xfId="17114"/>
    <cellStyle name="Comma 3 8 19 2" xfId="17115"/>
    <cellStyle name="Comma 3 8 19 3" xfId="17116"/>
    <cellStyle name="Comma 3 8 2" xfId="17117"/>
    <cellStyle name="Comma 3 8 2 2" xfId="17118"/>
    <cellStyle name="Comma 3 8 2 3" xfId="17119"/>
    <cellStyle name="Comma 3 8 20" xfId="17120"/>
    <cellStyle name="Comma 3 8 20 2" xfId="17121"/>
    <cellStyle name="Comma 3 8 20 3" xfId="17122"/>
    <cellStyle name="Comma 3 8 21" xfId="17123"/>
    <cellStyle name="Comma 3 8 21 2" xfId="17124"/>
    <cellStyle name="Comma 3 8 21 3" xfId="17125"/>
    <cellStyle name="Comma 3 8 22" xfId="17126"/>
    <cellStyle name="Comma 3 8 22 2" xfId="17127"/>
    <cellStyle name="Comma 3 8 22 3" xfId="17128"/>
    <cellStyle name="Comma 3 8 23" xfId="17129"/>
    <cellStyle name="Comma 3 8 23 2" xfId="17130"/>
    <cellStyle name="Comma 3 8 23 3" xfId="17131"/>
    <cellStyle name="Comma 3 8 24" xfId="17132"/>
    <cellStyle name="Comma 3 8 24 2" xfId="17133"/>
    <cellStyle name="Comma 3 8 24 3" xfId="17134"/>
    <cellStyle name="Comma 3 8 25" xfId="17135"/>
    <cellStyle name="Comma 3 8 25 2" xfId="17136"/>
    <cellStyle name="Comma 3 8 25 3" xfId="17137"/>
    <cellStyle name="Comma 3 8 26" xfId="17138"/>
    <cellStyle name="Comma 3 8 26 2" xfId="17139"/>
    <cellStyle name="Comma 3 8 26 3" xfId="17140"/>
    <cellStyle name="Comma 3 8 27" xfId="17141"/>
    <cellStyle name="Comma 3 8 27 2" xfId="17142"/>
    <cellStyle name="Comma 3 8 27 3" xfId="17143"/>
    <cellStyle name="Comma 3 8 28" xfId="17144"/>
    <cellStyle name="Comma 3 8 28 2" xfId="17145"/>
    <cellStyle name="Comma 3 8 28 3" xfId="17146"/>
    <cellStyle name="Comma 3 8 29" xfId="17147"/>
    <cellStyle name="Comma 3 8 29 2" xfId="17148"/>
    <cellStyle name="Comma 3 8 29 3" xfId="17149"/>
    <cellStyle name="Comma 3 8 3" xfId="17150"/>
    <cellStyle name="Comma 3 8 3 2" xfId="17151"/>
    <cellStyle name="Comma 3 8 3 3" xfId="17152"/>
    <cellStyle name="Comma 3 8 30" xfId="17153"/>
    <cellStyle name="Comma 3 8 30 2" xfId="17154"/>
    <cellStyle name="Comma 3 8 30 3" xfId="17155"/>
    <cellStyle name="Comma 3 8 31" xfId="17156"/>
    <cellStyle name="Comma 3 8 31 2" xfId="17157"/>
    <cellStyle name="Comma 3 8 31 3" xfId="17158"/>
    <cellStyle name="Comma 3 8 32" xfId="17159"/>
    <cellStyle name="Comma 3 8 32 2" xfId="17160"/>
    <cellStyle name="Comma 3 8 32 3" xfId="17161"/>
    <cellStyle name="Comma 3 8 33" xfId="17162"/>
    <cellStyle name="Comma 3 8 33 2" xfId="17163"/>
    <cellStyle name="Comma 3 8 33 3" xfId="17164"/>
    <cellStyle name="Comma 3 8 34" xfId="17165"/>
    <cellStyle name="Comma 3 8 34 2" xfId="17166"/>
    <cellStyle name="Comma 3 8 34 3" xfId="17167"/>
    <cellStyle name="Comma 3 8 35" xfId="17168"/>
    <cellStyle name="Comma 3 8 36" xfId="17169"/>
    <cellStyle name="Comma 3 8 4" xfId="17170"/>
    <cellStyle name="Comma 3 8 4 2" xfId="17171"/>
    <cellStyle name="Comma 3 8 4 3" xfId="17172"/>
    <cellStyle name="Comma 3 8 5" xfId="17173"/>
    <cellStyle name="Comma 3 8 5 2" xfId="17174"/>
    <cellStyle name="Comma 3 8 5 3" xfId="17175"/>
    <cellStyle name="Comma 3 8 6" xfId="17176"/>
    <cellStyle name="Comma 3 8 6 2" xfId="17177"/>
    <cellStyle name="Comma 3 8 6 3" xfId="17178"/>
    <cellStyle name="Comma 3 8 7" xfId="17179"/>
    <cellStyle name="Comma 3 8 7 2" xfId="17180"/>
    <cellStyle name="Comma 3 8 7 3" xfId="17181"/>
    <cellStyle name="Comma 3 8 8" xfId="17182"/>
    <cellStyle name="Comma 3 8 8 2" xfId="17183"/>
    <cellStyle name="Comma 3 8 8 3" xfId="17184"/>
    <cellStyle name="Comma 3 8 9" xfId="17185"/>
    <cellStyle name="Comma 3 8 9 2" xfId="17186"/>
    <cellStyle name="Comma 3 8 9 3" xfId="17187"/>
    <cellStyle name="Comma 30" xfId="14442"/>
    <cellStyle name="Comma 30 2" xfId="34717"/>
    <cellStyle name="Comma 31" xfId="14700"/>
    <cellStyle name="Comma 31 2" xfId="34718"/>
    <cellStyle name="Comma 32" xfId="14716"/>
    <cellStyle name="Comma 32 2" xfId="34719"/>
    <cellStyle name="Comma 33" xfId="14749"/>
    <cellStyle name="Comma 33 2" xfId="34720"/>
    <cellStyle name="Comma 34" xfId="14764"/>
    <cellStyle name="Comma 34 2" xfId="34721"/>
    <cellStyle name="Comma 35" xfId="14750"/>
    <cellStyle name="Comma 35 2" xfId="34722"/>
    <cellStyle name="Comma 36" xfId="14810"/>
    <cellStyle name="Comma 36 2" xfId="34723"/>
    <cellStyle name="Comma 37" xfId="14817"/>
    <cellStyle name="Comma 37 2" xfId="34724"/>
    <cellStyle name="Comma 38" xfId="14820"/>
    <cellStyle name="Comma 38 2" xfId="34725"/>
    <cellStyle name="Comma 39" xfId="14823"/>
    <cellStyle name="Comma 4" xfId="34"/>
    <cellStyle name="Comma 4 10" xfId="17189"/>
    <cellStyle name="Comma 4 10 2" xfId="17190"/>
    <cellStyle name="Comma 4 10 2 2" xfId="34727"/>
    <cellStyle name="Comma 4 10 3" xfId="17191"/>
    <cellStyle name="Comma 4 10 4" xfId="34726"/>
    <cellStyle name="Comma 4 11" xfId="17192"/>
    <cellStyle name="Comma 4 11 2" xfId="17193"/>
    <cellStyle name="Comma 4 11 3" xfId="17194"/>
    <cellStyle name="Comma 4 11 4" xfId="34728"/>
    <cellStyle name="Comma 4 12" xfId="17195"/>
    <cellStyle name="Comma 4 12 2" xfId="17196"/>
    <cellStyle name="Comma 4 12 3" xfId="17197"/>
    <cellStyle name="Comma 4 13" xfId="17198"/>
    <cellStyle name="Comma 4 13 2" xfId="17199"/>
    <cellStyle name="Comma 4 13 3" xfId="17200"/>
    <cellStyle name="Comma 4 14" xfId="17201"/>
    <cellStyle name="Comma 4 14 2" xfId="17202"/>
    <cellStyle name="Comma 4 14 3" xfId="17203"/>
    <cellStyle name="Comma 4 15" xfId="17204"/>
    <cellStyle name="Comma 4 15 2" xfId="17205"/>
    <cellStyle name="Comma 4 15 3" xfId="17206"/>
    <cellStyle name="Comma 4 16" xfId="17207"/>
    <cellStyle name="Comma 4 16 2" xfId="17208"/>
    <cellStyle name="Comma 4 16 3" xfId="17209"/>
    <cellStyle name="Comma 4 17" xfId="17210"/>
    <cellStyle name="Comma 4 17 2" xfId="17211"/>
    <cellStyle name="Comma 4 17 3" xfId="17212"/>
    <cellStyle name="Comma 4 18" xfId="17213"/>
    <cellStyle name="Comma 4 18 2" xfId="17214"/>
    <cellStyle name="Comma 4 18 3" xfId="17215"/>
    <cellStyle name="Comma 4 19" xfId="17216"/>
    <cellStyle name="Comma 4 19 2" xfId="17217"/>
    <cellStyle name="Comma 4 19 3" xfId="17218"/>
    <cellStyle name="Comma 4 2" xfId="58"/>
    <cellStyle name="Comma 4 2 10" xfId="17220"/>
    <cellStyle name="Comma 4 2 10 2" xfId="17221"/>
    <cellStyle name="Comma 4 2 10 3" xfId="17222"/>
    <cellStyle name="Comma 4 2 10 4" xfId="34729"/>
    <cellStyle name="Comma 4 2 11" xfId="17223"/>
    <cellStyle name="Comma 4 2 11 2" xfId="17224"/>
    <cellStyle name="Comma 4 2 11 3" xfId="17225"/>
    <cellStyle name="Comma 4 2 12" xfId="17226"/>
    <cellStyle name="Comma 4 2 12 2" xfId="17227"/>
    <cellStyle name="Comma 4 2 12 3" xfId="17228"/>
    <cellStyle name="Comma 4 2 13" xfId="17229"/>
    <cellStyle name="Comma 4 2 13 2" xfId="17230"/>
    <cellStyle name="Comma 4 2 13 3" xfId="17231"/>
    <cellStyle name="Comma 4 2 14" xfId="17232"/>
    <cellStyle name="Comma 4 2 14 2" xfId="17233"/>
    <cellStyle name="Comma 4 2 14 3" xfId="17234"/>
    <cellStyle name="Comma 4 2 15" xfId="17235"/>
    <cellStyle name="Comma 4 2 15 2" xfId="17236"/>
    <cellStyle name="Comma 4 2 15 3" xfId="17237"/>
    <cellStyle name="Comma 4 2 16" xfId="17238"/>
    <cellStyle name="Comma 4 2 16 2" xfId="17239"/>
    <cellStyle name="Comma 4 2 16 3" xfId="17240"/>
    <cellStyle name="Comma 4 2 17" xfId="17241"/>
    <cellStyle name="Comma 4 2 17 2" xfId="17242"/>
    <cellStyle name="Comma 4 2 17 3" xfId="17243"/>
    <cellStyle name="Comma 4 2 18" xfId="17244"/>
    <cellStyle name="Comma 4 2 18 2" xfId="17245"/>
    <cellStyle name="Comma 4 2 18 3" xfId="17246"/>
    <cellStyle name="Comma 4 2 19" xfId="17247"/>
    <cellStyle name="Comma 4 2 19 2" xfId="17248"/>
    <cellStyle name="Comma 4 2 19 3" xfId="17249"/>
    <cellStyle name="Comma 4 2 2" xfId="11872"/>
    <cellStyle name="Comma 4 2 2 10" xfId="34730"/>
    <cellStyle name="Comma 4 2 2 2" xfId="17251"/>
    <cellStyle name="Comma 4 2 2 2 2" xfId="34732"/>
    <cellStyle name="Comma 4 2 2 2 2 2" xfId="34733"/>
    <cellStyle name="Comma 4 2 2 2 2 3" xfId="34734"/>
    <cellStyle name="Comma 4 2 2 2 3" xfId="34735"/>
    <cellStyle name="Comma 4 2 2 2 3 2" xfId="34736"/>
    <cellStyle name="Comma 4 2 2 2 3 3" xfId="34737"/>
    <cellStyle name="Comma 4 2 2 2 4" xfId="34738"/>
    <cellStyle name="Comma 4 2 2 2 4 2" xfId="34739"/>
    <cellStyle name="Comma 4 2 2 2 4 3" xfId="34740"/>
    <cellStyle name="Comma 4 2 2 2 5" xfId="34741"/>
    <cellStyle name="Comma 4 2 2 2 5 2" xfId="34742"/>
    <cellStyle name="Comma 4 2 2 2 5 3" xfId="34743"/>
    <cellStyle name="Comma 4 2 2 2 6" xfId="34744"/>
    <cellStyle name="Comma 4 2 2 2 6 2" xfId="34745"/>
    <cellStyle name="Comma 4 2 2 2 6 3" xfId="34746"/>
    <cellStyle name="Comma 4 2 2 2 7" xfId="34747"/>
    <cellStyle name="Comma 4 2 2 2 8" xfId="34748"/>
    <cellStyle name="Comma 4 2 2 2 9" xfId="34731"/>
    <cellStyle name="Comma 4 2 2 3" xfId="17252"/>
    <cellStyle name="Comma 4 2 2 3 2" xfId="34750"/>
    <cellStyle name="Comma 4 2 2 3 3" xfId="34751"/>
    <cellStyle name="Comma 4 2 2 3 4" xfId="34749"/>
    <cellStyle name="Comma 4 2 2 4" xfId="17250"/>
    <cellStyle name="Comma 4 2 2 4 2" xfId="34753"/>
    <cellStyle name="Comma 4 2 2 4 3" xfId="34754"/>
    <cellStyle name="Comma 4 2 2 4 4" xfId="34752"/>
    <cellStyle name="Comma 4 2 2 5" xfId="34755"/>
    <cellStyle name="Comma 4 2 2 5 2" xfId="34756"/>
    <cellStyle name="Comma 4 2 2 5 3" xfId="34757"/>
    <cellStyle name="Comma 4 2 2 6" xfId="34758"/>
    <cellStyle name="Comma 4 2 2 6 2" xfId="34759"/>
    <cellStyle name="Comma 4 2 2 6 3" xfId="34760"/>
    <cellStyle name="Comma 4 2 2 7" xfId="34761"/>
    <cellStyle name="Comma 4 2 2 7 2" xfId="34762"/>
    <cellStyle name="Comma 4 2 2 7 3" xfId="34763"/>
    <cellStyle name="Comma 4 2 2 8" xfId="34764"/>
    <cellStyle name="Comma 4 2 2 9" xfId="34765"/>
    <cellStyle name="Comma 4 2 20" xfId="17253"/>
    <cellStyle name="Comma 4 2 20 2" xfId="17254"/>
    <cellStyle name="Comma 4 2 20 3" xfId="17255"/>
    <cellStyle name="Comma 4 2 21" xfId="17256"/>
    <cellStyle name="Comma 4 2 21 2" xfId="17257"/>
    <cellStyle name="Comma 4 2 21 3" xfId="17258"/>
    <cellStyle name="Comma 4 2 22" xfId="17259"/>
    <cellStyle name="Comma 4 2 22 2" xfId="17260"/>
    <cellStyle name="Comma 4 2 22 3" xfId="17261"/>
    <cellStyle name="Comma 4 2 23" xfId="17262"/>
    <cellStyle name="Comma 4 2 23 2" xfId="17263"/>
    <cellStyle name="Comma 4 2 23 3" xfId="17264"/>
    <cellStyle name="Comma 4 2 24" xfId="17265"/>
    <cellStyle name="Comma 4 2 24 2" xfId="17266"/>
    <cellStyle name="Comma 4 2 24 3" xfId="17267"/>
    <cellStyle name="Comma 4 2 25" xfId="17268"/>
    <cellStyle name="Comma 4 2 25 2" xfId="17269"/>
    <cellStyle name="Comma 4 2 25 3" xfId="17270"/>
    <cellStyle name="Comma 4 2 26" xfId="17271"/>
    <cellStyle name="Comma 4 2 26 2" xfId="17272"/>
    <cellStyle name="Comma 4 2 26 3" xfId="17273"/>
    <cellStyle name="Comma 4 2 27" xfId="17274"/>
    <cellStyle name="Comma 4 2 27 2" xfId="17275"/>
    <cellStyle name="Comma 4 2 27 3" xfId="17276"/>
    <cellStyle name="Comma 4 2 28" xfId="17277"/>
    <cellStyle name="Comma 4 2 28 2" xfId="17278"/>
    <cellStyle name="Comma 4 2 28 3" xfId="17279"/>
    <cellStyle name="Comma 4 2 29" xfId="17280"/>
    <cellStyle name="Comma 4 2 29 2" xfId="17281"/>
    <cellStyle name="Comma 4 2 29 3" xfId="17282"/>
    <cellStyle name="Comma 4 2 3" xfId="12013"/>
    <cellStyle name="Comma 4 2 3 2" xfId="17284"/>
    <cellStyle name="Comma 4 2 3 2 2" xfId="34768"/>
    <cellStyle name="Comma 4 2 3 2 3" xfId="34769"/>
    <cellStyle name="Comma 4 2 3 2 4" xfId="34767"/>
    <cellStyle name="Comma 4 2 3 3" xfId="17285"/>
    <cellStyle name="Comma 4 2 3 3 2" xfId="34771"/>
    <cellStyle name="Comma 4 2 3 3 3" xfId="34772"/>
    <cellStyle name="Comma 4 2 3 3 4" xfId="34770"/>
    <cellStyle name="Comma 4 2 3 4" xfId="17283"/>
    <cellStyle name="Comma 4 2 3 4 2" xfId="34774"/>
    <cellStyle name="Comma 4 2 3 4 3" xfId="34775"/>
    <cellStyle name="Comma 4 2 3 4 4" xfId="34773"/>
    <cellStyle name="Comma 4 2 3 5" xfId="34776"/>
    <cellStyle name="Comma 4 2 3 5 2" xfId="34777"/>
    <cellStyle name="Comma 4 2 3 5 3" xfId="34778"/>
    <cellStyle name="Comma 4 2 3 6" xfId="34779"/>
    <cellStyle name="Comma 4 2 3 6 2" xfId="34780"/>
    <cellStyle name="Comma 4 2 3 6 3" xfId="34781"/>
    <cellStyle name="Comma 4 2 3 7" xfId="34782"/>
    <cellStyle name="Comma 4 2 3 8" xfId="34783"/>
    <cellStyle name="Comma 4 2 3 9" xfId="34766"/>
    <cellStyle name="Comma 4 2 30" xfId="17286"/>
    <cellStyle name="Comma 4 2 30 2" xfId="17287"/>
    <cellStyle name="Comma 4 2 30 3" xfId="17288"/>
    <cellStyle name="Comma 4 2 31" xfId="17289"/>
    <cellStyle name="Comma 4 2 31 2" xfId="17290"/>
    <cellStyle name="Comma 4 2 31 3" xfId="17291"/>
    <cellStyle name="Comma 4 2 32" xfId="17292"/>
    <cellStyle name="Comma 4 2 32 2" xfId="17293"/>
    <cellStyle name="Comma 4 2 32 3" xfId="17294"/>
    <cellStyle name="Comma 4 2 33" xfId="17295"/>
    <cellStyle name="Comma 4 2 33 2" xfId="17296"/>
    <cellStyle name="Comma 4 2 33 3" xfId="17297"/>
    <cellStyle name="Comma 4 2 34" xfId="17298"/>
    <cellStyle name="Comma 4 2 34 2" xfId="17299"/>
    <cellStyle name="Comma 4 2 34 3" xfId="17300"/>
    <cellStyle name="Comma 4 2 35" xfId="17301"/>
    <cellStyle name="Comma 4 2 36" xfId="17302"/>
    <cellStyle name="Comma 4 2 37" xfId="42883"/>
    <cellStyle name="Comma 4 2 4" xfId="15348"/>
    <cellStyle name="Comma 4 2 4 2" xfId="17304"/>
    <cellStyle name="Comma 4 2 4 2 2" xfId="34785"/>
    <cellStyle name="Comma 4 2 4 3" xfId="17305"/>
    <cellStyle name="Comma 4 2 4 3 2" xfId="34786"/>
    <cellStyle name="Comma 4 2 4 4" xfId="17303"/>
    <cellStyle name="Comma 4 2 4 5" xfId="34784"/>
    <cellStyle name="Comma 4 2 5" xfId="17306"/>
    <cellStyle name="Comma 4 2 5 2" xfId="17307"/>
    <cellStyle name="Comma 4 2 5 2 2" xfId="34788"/>
    <cellStyle name="Comma 4 2 5 3" xfId="17308"/>
    <cellStyle name="Comma 4 2 5 3 2" xfId="34789"/>
    <cellStyle name="Comma 4 2 5 4" xfId="34787"/>
    <cellStyle name="Comma 4 2 6" xfId="17309"/>
    <cellStyle name="Comma 4 2 6 2" xfId="17310"/>
    <cellStyle name="Comma 4 2 6 2 2" xfId="34791"/>
    <cellStyle name="Comma 4 2 6 3" xfId="17311"/>
    <cellStyle name="Comma 4 2 6 3 2" xfId="34792"/>
    <cellStyle name="Comma 4 2 6 4" xfId="34790"/>
    <cellStyle name="Comma 4 2 7" xfId="17312"/>
    <cellStyle name="Comma 4 2 7 2" xfId="17313"/>
    <cellStyle name="Comma 4 2 7 2 2" xfId="34794"/>
    <cellStyle name="Comma 4 2 7 3" xfId="17314"/>
    <cellStyle name="Comma 4 2 7 3 2" xfId="34795"/>
    <cellStyle name="Comma 4 2 7 4" xfId="34793"/>
    <cellStyle name="Comma 4 2 8" xfId="17315"/>
    <cellStyle name="Comma 4 2 8 2" xfId="17316"/>
    <cellStyle name="Comma 4 2 8 2 2" xfId="34797"/>
    <cellStyle name="Comma 4 2 8 3" xfId="17317"/>
    <cellStyle name="Comma 4 2 8 3 2" xfId="34798"/>
    <cellStyle name="Comma 4 2 8 4" xfId="34796"/>
    <cellStyle name="Comma 4 2 9" xfId="17318"/>
    <cellStyle name="Comma 4 2 9 2" xfId="17319"/>
    <cellStyle name="Comma 4 2 9 2 2" xfId="34800"/>
    <cellStyle name="Comma 4 2 9 3" xfId="17320"/>
    <cellStyle name="Comma 4 2 9 4" xfId="34799"/>
    <cellStyle name="Comma 4 20" xfId="17321"/>
    <cellStyle name="Comma 4 20 2" xfId="17322"/>
    <cellStyle name="Comma 4 20 3" xfId="17323"/>
    <cellStyle name="Comma 4 21" xfId="17324"/>
    <cellStyle name="Comma 4 21 2" xfId="17325"/>
    <cellStyle name="Comma 4 21 3" xfId="17326"/>
    <cellStyle name="Comma 4 22" xfId="17327"/>
    <cellStyle name="Comma 4 22 2" xfId="17328"/>
    <cellStyle name="Comma 4 22 3" xfId="17329"/>
    <cellStyle name="Comma 4 23" xfId="17330"/>
    <cellStyle name="Comma 4 23 2" xfId="17331"/>
    <cellStyle name="Comma 4 23 3" xfId="17332"/>
    <cellStyle name="Comma 4 24" xfId="17333"/>
    <cellStyle name="Comma 4 24 2" xfId="17334"/>
    <cellStyle name="Comma 4 24 3" xfId="17335"/>
    <cellStyle name="Comma 4 25" xfId="17336"/>
    <cellStyle name="Comma 4 25 2" xfId="17337"/>
    <cellStyle name="Comma 4 25 3" xfId="17338"/>
    <cellStyle name="Comma 4 26" xfId="17339"/>
    <cellStyle name="Comma 4 26 2" xfId="17340"/>
    <cellStyle name="Comma 4 26 3" xfId="17341"/>
    <cellStyle name="Comma 4 27" xfId="17342"/>
    <cellStyle name="Comma 4 27 2" xfId="17343"/>
    <cellStyle name="Comma 4 27 3" xfId="17344"/>
    <cellStyle name="Comma 4 28" xfId="17345"/>
    <cellStyle name="Comma 4 28 2" xfId="17346"/>
    <cellStyle name="Comma 4 28 3" xfId="17347"/>
    <cellStyle name="Comma 4 29" xfId="17348"/>
    <cellStyle name="Comma 4 29 2" xfId="17349"/>
    <cellStyle name="Comma 4 29 3" xfId="17350"/>
    <cellStyle name="Comma 4 3" xfId="57"/>
    <cellStyle name="Comma 4 3 10" xfId="17352"/>
    <cellStyle name="Comma 4 3 10 2" xfId="17353"/>
    <cellStyle name="Comma 4 3 10 3" xfId="17354"/>
    <cellStyle name="Comma 4 3 11" xfId="17355"/>
    <cellStyle name="Comma 4 3 11 2" xfId="17356"/>
    <cellStyle name="Comma 4 3 11 3" xfId="17357"/>
    <cellStyle name="Comma 4 3 12" xfId="17358"/>
    <cellStyle name="Comma 4 3 12 2" xfId="17359"/>
    <cellStyle name="Comma 4 3 12 3" xfId="17360"/>
    <cellStyle name="Comma 4 3 13" xfId="17361"/>
    <cellStyle name="Comma 4 3 13 2" xfId="17362"/>
    <cellStyle name="Comma 4 3 13 3" xfId="17363"/>
    <cellStyle name="Comma 4 3 14" xfId="17364"/>
    <cellStyle name="Comma 4 3 14 2" xfId="17365"/>
    <cellStyle name="Comma 4 3 14 3" xfId="17366"/>
    <cellStyle name="Comma 4 3 15" xfId="17367"/>
    <cellStyle name="Comma 4 3 15 2" xfId="17368"/>
    <cellStyle name="Comma 4 3 15 3" xfId="17369"/>
    <cellStyle name="Comma 4 3 16" xfId="17370"/>
    <cellStyle name="Comma 4 3 16 2" xfId="17371"/>
    <cellStyle name="Comma 4 3 16 3" xfId="17372"/>
    <cellStyle name="Comma 4 3 17" xfId="17373"/>
    <cellStyle name="Comma 4 3 17 2" xfId="17374"/>
    <cellStyle name="Comma 4 3 17 3" xfId="17375"/>
    <cellStyle name="Comma 4 3 18" xfId="17376"/>
    <cellStyle name="Comma 4 3 18 2" xfId="17377"/>
    <cellStyle name="Comma 4 3 18 3" xfId="17378"/>
    <cellStyle name="Comma 4 3 19" xfId="17379"/>
    <cellStyle name="Comma 4 3 19 2" xfId="17380"/>
    <cellStyle name="Comma 4 3 19 3" xfId="17381"/>
    <cellStyle name="Comma 4 3 2" xfId="14776"/>
    <cellStyle name="Comma 4 3 2 2" xfId="14900"/>
    <cellStyle name="Comma 4 3 2 2 2" xfId="17383"/>
    <cellStyle name="Comma 4 3 2 2 2 2" xfId="34802"/>
    <cellStyle name="Comma 4 3 2 2 3" xfId="34803"/>
    <cellStyle name="Comma 4 3 2 2 4" xfId="34801"/>
    <cellStyle name="Comma 4 3 2 3" xfId="15086"/>
    <cellStyle name="Comma 4 3 2 3 2" xfId="17384"/>
    <cellStyle name="Comma 4 3 2 3 2 2" xfId="34805"/>
    <cellStyle name="Comma 4 3 2 3 3" xfId="34806"/>
    <cellStyle name="Comma 4 3 2 3 4" xfId="34804"/>
    <cellStyle name="Comma 4 3 2 4" xfId="34807"/>
    <cellStyle name="Comma 4 3 2 4 2" xfId="34808"/>
    <cellStyle name="Comma 4 3 2 4 3" xfId="34809"/>
    <cellStyle name="Comma 4 3 2 5" xfId="34810"/>
    <cellStyle name="Comma 4 3 2 5 2" xfId="34811"/>
    <cellStyle name="Comma 4 3 2 5 3" xfId="34812"/>
    <cellStyle name="Comma 4 3 2 6" xfId="34813"/>
    <cellStyle name="Comma 4 3 2 6 2" xfId="34814"/>
    <cellStyle name="Comma 4 3 2 6 3" xfId="34815"/>
    <cellStyle name="Comma 4 3 2 7" xfId="34816"/>
    <cellStyle name="Comma 4 3 2 8" xfId="34817"/>
    <cellStyle name="Comma 4 3 20" xfId="17385"/>
    <cellStyle name="Comma 4 3 20 2" xfId="17386"/>
    <cellStyle name="Comma 4 3 20 3" xfId="17387"/>
    <cellStyle name="Comma 4 3 21" xfId="17388"/>
    <cellStyle name="Comma 4 3 21 2" xfId="17389"/>
    <cellStyle name="Comma 4 3 21 3" xfId="17390"/>
    <cellStyle name="Comma 4 3 22" xfId="17391"/>
    <cellStyle name="Comma 4 3 22 2" xfId="17392"/>
    <cellStyle name="Comma 4 3 22 3" xfId="17393"/>
    <cellStyle name="Comma 4 3 23" xfId="17394"/>
    <cellStyle name="Comma 4 3 23 2" xfId="17395"/>
    <cellStyle name="Comma 4 3 23 3" xfId="17396"/>
    <cellStyle name="Comma 4 3 24" xfId="17397"/>
    <cellStyle name="Comma 4 3 24 2" xfId="17398"/>
    <cellStyle name="Comma 4 3 24 3" xfId="17399"/>
    <cellStyle name="Comma 4 3 25" xfId="17400"/>
    <cellStyle name="Comma 4 3 25 2" xfId="17401"/>
    <cellStyle name="Comma 4 3 25 3" xfId="17402"/>
    <cellStyle name="Comma 4 3 26" xfId="17403"/>
    <cellStyle name="Comma 4 3 26 2" xfId="17404"/>
    <cellStyle name="Comma 4 3 26 3" xfId="17405"/>
    <cellStyle name="Comma 4 3 27" xfId="17406"/>
    <cellStyle name="Comma 4 3 27 2" xfId="17407"/>
    <cellStyle name="Comma 4 3 27 3" xfId="17408"/>
    <cellStyle name="Comma 4 3 28" xfId="17409"/>
    <cellStyle name="Comma 4 3 28 2" xfId="17410"/>
    <cellStyle name="Comma 4 3 28 3" xfId="17411"/>
    <cellStyle name="Comma 4 3 29" xfId="17412"/>
    <cellStyle name="Comma 4 3 29 2" xfId="17413"/>
    <cellStyle name="Comma 4 3 29 3" xfId="17414"/>
    <cellStyle name="Comma 4 3 3" xfId="14775"/>
    <cellStyle name="Comma 4 3 3 2" xfId="17416"/>
    <cellStyle name="Comma 4 3 3 2 2" xfId="34818"/>
    <cellStyle name="Comma 4 3 3 3" xfId="17417"/>
    <cellStyle name="Comma 4 3 3 3 2" xfId="34819"/>
    <cellStyle name="Comma 4 3 3 4" xfId="17415"/>
    <cellStyle name="Comma 4 3 30" xfId="17418"/>
    <cellStyle name="Comma 4 3 30 2" xfId="17419"/>
    <cellStyle name="Comma 4 3 30 3" xfId="17420"/>
    <cellStyle name="Comma 4 3 31" xfId="17421"/>
    <cellStyle name="Comma 4 3 31 2" xfId="17422"/>
    <cellStyle name="Comma 4 3 31 3" xfId="17423"/>
    <cellStyle name="Comma 4 3 32" xfId="17424"/>
    <cellStyle name="Comma 4 3 32 2" xfId="17425"/>
    <cellStyle name="Comma 4 3 32 3" xfId="17426"/>
    <cellStyle name="Comma 4 3 33" xfId="17427"/>
    <cellStyle name="Comma 4 3 33 2" xfId="17428"/>
    <cellStyle name="Comma 4 3 33 3" xfId="17429"/>
    <cellStyle name="Comma 4 3 34" xfId="17430"/>
    <cellStyle name="Comma 4 3 34 2" xfId="17431"/>
    <cellStyle name="Comma 4 3 34 3" xfId="17432"/>
    <cellStyle name="Comma 4 3 35" xfId="17433"/>
    <cellStyle name="Comma 4 3 36" xfId="17434"/>
    <cellStyle name="Comma 4 3 4" xfId="15085"/>
    <cellStyle name="Comma 4 3 4 2" xfId="17436"/>
    <cellStyle name="Comma 4 3 4 2 2" xfId="34821"/>
    <cellStyle name="Comma 4 3 4 3" xfId="17437"/>
    <cellStyle name="Comma 4 3 4 3 2" xfId="34822"/>
    <cellStyle name="Comma 4 3 4 4" xfId="17435"/>
    <cellStyle name="Comma 4 3 4 5" xfId="34820"/>
    <cellStyle name="Comma 4 3 5" xfId="17438"/>
    <cellStyle name="Comma 4 3 5 2" xfId="17439"/>
    <cellStyle name="Comma 4 3 5 2 2" xfId="34824"/>
    <cellStyle name="Comma 4 3 5 3" xfId="17440"/>
    <cellStyle name="Comma 4 3 5 3 2" xfId="34825"/>
    <cellStyle name="Comma 4 3 5 4" xfId="34823"/>
    <cellStyle name="Comma 4 3 6" xfId="17441"/>
    <cellStyle name="Comma 4 3 6 2" xfId="17442"/>
    <cellStyle name="Comma 4 3 6 2 2" xfId="34827"/>
    <cellStyle name="Comma 4 3 6 3" xfId="17443"/>
    <cellStyle name="Comma 4 3 6 3 2" xfId="34828"/>
    <cellStyle name="Comma 4 3 6 4" xfId="34826"/>
    <cellStyle name="Comma 4 3 7" xfId="17444"/>
    <cellStyle name="Comma 4 3 7 2" xfId="17445"/>
    <cellStyle name="Comma 4 3 7 2 2" xfId="34830"/>
    <cellStyle name="Comma 4 3 7 3" xfId="17446"/>
    <cellStyle name="Comma 4 3 7 3 2" xfId="34831"/>
    <cellStyle name="Comma 4 3 7 4" xfId="34829"/>
    <cellStyle name="Comma 4 3 8" xfId="17447"/>
    <cellStyle name="Comma 4 3 8 2" xfId="17448"/>
    <cellStyle name="Comma 4 3 8 3" xfId="17449"/>
    <cellStyle name="Comma 4 3 8 4" xfId="34832"/>
    <cellStyle name="Comma 4 3 9" xfId="17450"/>
    <cellStyle name="Comma 4 3 9 2" xfId="17451"/>
    <cellStyle name="Comma 4 3 9 3" xfId="17452"/>
    <cellStyle name="Comma 4 3 9 4" xfId="34833"/>
    <cellStyle name="Comma 4 30" xfId="17453"/>
    <cellStyle name="Comma 4 30 2" xfId="17454"/>
    <cellStyle name="Comma 4 30 3" xfId="17455"/>
    <cellStyle name="Comma 4 31" xfId="17456"/>
    <cellStyle name="Comma 4 31 2" xfId="17457"/>
    <cellStyle name="Comma 4 31 3" xfId="17458"/>
    <cellStyle name="Comma 4 32" xfId="17459"/>
    <cellStyle name="Comma 4 32 2" xfId="17460"/>
    <cellStyle name="Comma 4 32 3" xfId="17461"/>
    <cellStyle name="Comma 4 33" xfId="17462"/>
    <cellStyle name="Comma 4 33 2" xfId="17463"/>
    <cellStyle name="Comma 4 33 3" xfId="17464"/>
    <cellStyle name="Comma 4 34" xfId="17465"/>
    <cellStyle name="Comma 4 34 2" xfId="17466"/>
    <cellStyle name="Comma 4 34 3" xfId="17467"/>
    <cellStyle name="Comma 4 35" xfId="17468"/>
    <cellStyle name="Comma 4 35 2" xfId="17469"/>
    <cellStyle name="Comma 4 35 3" xfId="17470"/>
    <cellStyle name="Comma 4 36" xfId="17471"/>
    <cellStyle name="Comma 4 36 2" xfId="17472"/>
    <cellStyle name="Comma 4 36 3" xfId="17473"/>
    <cellStyle name="Comma 4 37" xfId="17474"/>
    <cellStyle name="Comma 4 37 2" xfId="17475"/>
    <cellStyle name="Comma 4 37 3" xfId="17476"/>
    <cellStyle name="Comma 4 38" xfId="17477"/>
    <cellStyle name="Comma 4 38 2" xfId="17478"/>
    <cellStyle name="Comma 4 38 3" xfId="17479"/>
    <cellStyle name="Comma 4 39" xfId="17480"/>
    <cellStyle name="Comma 4 39 2" xfId="17481"/>
    <cellStyle name="Comma 4 39 3" xfId="17482"/>
    <cellStyle name="Comma 4 4" xfId="822"/>
    <cellStyle name="Comma 4 4 10" xfId="17484"/>
    <cellStyle name="Comma 4 4 10 2" xfId="17485"/>
    <cellStyle name="Comma 4 4 10 3" xfId="17486"/>
    <cellStyle name="Comma 4 4 11" xfId="17487"/>
    <cellStyle name="Comma 4 4 11 2" xfId="17488"/>
    <cellStyle name="Comma 4 4 11 3" xfId="17489"/>
    <cellStyle name="Comma 4 4 12" xfId="17490"/>
    <cellStyle name="Comma 4 4 12 2" xfId="17491"/>
    <cellStyle name="Comma 4 4 12 3" xfId="17492"/>
    <cellStyle name="Comma 4 4 13" xfId="17493"/>
    <cellStyle name="Comma 4 4 13 2" xfId="17494"/>
    <cellStyle name="Comma 4 4 13 3" xfId="17495"/>
    <cellStyle name="Comma 4 4 14" xfId="17496"/>
    <cellStyle name="Comma 4 4 14 2" xfId="17497"/>
    <cellStyle name="Comma 4 4 14 3" xfId="17498"/>
    <cellStyle name="Comma 4 4 15" xfId="17499"/>
    <cellStyle name="Comma 4 4 15 2" xfId="17500"/>
    <cellStyle name="Comma 4 4 15 3" xfId="17501"/>
    <cellStyle name="Comma 4 4 16" xfId="17502"/>
    <cellStyle name="Comma 4 4 16 2" xfId="17503"/>
    <cellStyle name="Comma 4 4 16 3" xfId="17504"/>
    <cellStyle name="Comma 4 4 17" xfId="17505"/>
    <cellStyle name="Comma 4 4 17 2" xfId="17506"/>
    <cellStyle name="Comma 4 4 17 3" xfId="17507"/>
    <cellStyle name="Comma 4 4 18" xfId="17508"/>
    <cellStyle name="Comma 4 4 18 2" xfId="17509"/>
    <cellStyle name="Comma 4 4 18 3" xfId="17510"/>
    <cellStyle name="Comma 4 4 19" xfId="17511"/>
    <cellStyle name="Comma 4 4 19 2" xfId="17512"/>
    <cellStyle name="Comma 4 4 19 3" xfId="17513"/>
    <cellStyle name="Comma 4 4 2" xfId="15087"/>
    <cellStyle name="Comma 4 4 2 2" xfId="17515"/>
    <cellStyle name="Comma 4 4 2 2 2" xfId="34836"/>
    <cellStyle name="Comma 4 4 2 3" xfId="17516"/>
    <cellStyle name="Comma 4 4 2 3 2" xfId="34837"/>
    <cellStyle name="Comma 4 4 2 4" xfId="17514"/>
    <cellStyle name="Comma 4 4 2 5" xfId="34835"/>
    <cellStyle name="Comma 4 4 20" xfId="17517"/>
    <cellStyle name="Comma 4 4 20 2" xfId="17518"/>
    <cellStyle name="Comma 4 4 20 3" xfId="17519"/>
    <cellStyle name="Comma 4 4 21" xfId="17520"/>
    <cellStyle name="Comma 4 4 21 2" xfId="17521"/>
    <cellStyle name="Comma 4 4 21 3" xfId="17522"/>
    <cellStyle name="Comma 4 4 22" xfId="17523"/>
    <cellStyle name="Comma 4 4 22 2" xfId="17524"/>
    <cellStyle name="Comma 4 4 22 3" xfId="17525"/>
    <cellStyle name="Comma 4 4 23" xfId="17526"/>
    <cellStyle name="Comma 4 4 23 2" xfId="17527"/>
    <cellStyle name="Comma 4 4 23 3" xfId="17528"/>
    <cellStyle name="Comma 4 4 24" xfId="17529"/>
    <cellStyle name="Comma 4 4 24 2" xfId="17530"/>
    <cellStyle name="Comma 4 4 24 3" xfId="17531"/>
    <cellStyle name="Comma 4 4 25" xfId="17532"/>
    <cellStyle name="Comma 4 4 25 2" xfId="17533"/>
    <cellStyle name="Comma 4 4 25 3" xfId="17534"/>
    <cellStyle name="Comma 4 4 26" xfId="17535"/>
    <cellStyle name="Comma 4 4 26 2" xfId="17536"/>
    <cellStyle name="Comma 4 4 26 3" xfId="17537"/>
    <cellStyle name="Comma 4 4 27" xfId="17538"/>
    <cellStyle name="Comma 4 4 27 2" xfId="17539"/>
    <cellStyle name="Comma 4 4 27 3" xfId="17540"/>
    <cellStyle name="Comma 4 4 28" xfId="17541"/>
    <cellStyle name="Comma 4 4 28 2" xfId="17542"/>
    <cellStyle name="Comma 4 4 28 3" xfId="17543"/>
    <cellStyle name="Comma 4 4 29" xfId="17544"/>
    <cellStyle name="Comma 4 4 29 2" xfId="17545"/>
    <cellStyle name="Comma 4 4 29 3" xfId="17546"/>
    <cellStyle name="Comma 4 4 3" xfId="17547"/>
    <cellStyle name="Comma 4 4 3 2" xfId="17548"/>
    <cellStyle name="Comma 4 4 3 2 2" xfId="34839"/>
    <cellStyle name="Comma 4 4 3 3" xfId="17549"/>
    <cellStyle name="Comma 4 4 3 3 2" xfId="34840"/>
    <cellStyle name="Comma 4 4 3 4" xfId="34838"/>
    <cellStyle name="Comma 4 4 30" xfId="17550"/>
    <cellStyle name="Comma 4 4 30 2" xfId="17551"/>
    <cellStyle name="Comma 4 4 30 3" xfId="17552"/>
    <cellStyle name="Comma 4 4 31" xfId="17553"/>
    <cellStyle name="Comma 4 4 31 2" xfId="17554"/>
    <cellStyle name="Comma 4 4 31 3" xfId="17555"/>
    <cellStyle name="Comma 4 4 32" xfId="17556"/>
    <cellStyle name="Comma 4 4 32 2" xfId="17557"/>
    <cellStyle name="Comma 4 4 32 3" xfId="17558"/>
    <cellStyle name="Comma 4 4 33" xfId="17559"/>
    <cellStyle name="Comma 4 4 33 2" xfId="17560"/>
    <cellStyle name="Comma 4 4 33 3" xfId="17561"/>
    <cellStyle name="Comma 4 4 34" xfId="17562"/>
    <cellStyle name="Comma 4 4 34 2" xfId="17563"/>
    <cellStyle name="Comma 4 4 34 3" xfId="17564"/>
    <cellStyle name="Comma 4 4 35" xfId="17565"/>
    <cellStyle name="Comma 4 4 36" xfId="17566"/>
    <cellStyle name="Comma 4 4 37" xfId="17483"/>
    <cellStyle name="Comma 4 4 38" xfId="34834"/>
    <cellStyle name="Comma 4 4 4" xfId="17567"/>
    <cellStyle name="Comma 4 4 4 2" xfId="17568"/>
    <cellStyle name="Comma 4 4 4 2 2" xfId="34842"/>
    <cellStyle name="Comma 4 4 4 3" xfId="17569"/>
    <cellStyle name="Comma 4 4 4 3 2" xfId="34843"/>
    <cellStyle name="Comma 4 4 4 4" xfId="34841"/>
    <cellStyle name="Comma 4 4 5" xfId="17570"/>
    <cellStyle name="Comma 4 4 5 2" xfId="17571"/>
    <cellStyle name="Comma 4 4 5 2 2" xfId="34845"/>
    <cellStyle name="Comma 4 4 5 3" xfId="17572"/>
    <cellStyle name="Comma 4 4 5 3 2" xfId="34846"/>
    <cellStyle name="Comma 4 4 5 4" xfId="34844"/>
    <cellStyle name="Comma 4 4 6" xfId="17573"/>
    <cellStyle name="Comma 4 4 6 2" xfId="17574"/>
    <cellStyle name="Comma 4 4 6 2 2" xfId="34848"/>
    <cellStyle name="Comma 4 4 6 3" xfId="17575"/>
    <cellStyle name="Comma 4 4 6 3 2" xfId="34849"/>
    <cellStyle name="Comma 4 4 6 4" xfId="34847"/>
    <cellStyle name="Comma 4 4 7" xfId="17576"/>
    <cellStyle name="Comma 4 4 7 2" xfId="17577"/>
    <cellStyle name="Comma 4 4 7 3" xfId="17578"/>
    <cellStyle name="Comma 4 4 7 4" xfId="34850"/>
    <cellStyle name="Comma 4 4 8" xfId="17579"/>
    <cellStyle name="Comma 4 4 8 2" xfId="17580"/>
    <cellStyle name="Comma 4 4 8 3" xfId="17581"/>
    <cellStyle name="Comma 4 4 8 4" xfId="34851"/>
    <cellStyle name="Comma 4 4 9" xfId="17582"/>
    <cellStyle name="Comma 4 4 9 2" xfId="17583"/>
    <cellStyle name="Comma 4 4 9 3" xfId="17584"/>
    <cellStyle name="Comma 4 40" xfId="17585"/>
    <cellStyle name="Comma 4 41" xfId="17586"/>
    <cellStyle name="Comma 4 42" xfId="42451"/>
    <cellStyle name="Comma 4 43" xfId="42848"/>
    <cellStyle name="Comma 4 5" xfId="936"/>
    <cellStyle name="Comma 4 5 10" xfId="17588"/>
    <cellStyle name="Comma 4 5 10 2" xfId="17589"/>
    <cellStyle name="Comma 4 5 10 3" xfId="17590"/>
    <cellStyle name="Comma 4 5 11" xfId="17591"/>
    <cellStyle name="Comma 4 5 11 2" xfId="17592"/>
    <cellStyle name="Comma 4 5 11 3" xfId="17593"/>
    <cellStyle name="Comma 4 5 12" xfId="17594"/>
    <cellStyle name="Comma 4 5 12 2" xfId="17595"/>
    <cellStyle name="Comma 4 5 12 3" xfId="17596"/>
    <cellStyle name="Comma 4 5 13" xfId="17597"/>
    <cellStyle name="Comma 4 5 13 2" xfId="17598"/>
    <cellStyle name="Comma 4 5 13 3" xfId="17599"/>
    <cellStyle name="Comma 4 5 14" xfId="17600"/>
    <cellStyle name="Comma 4 5 14 2" xfId="17601"/>
    <cellStyle name="Comma 4 5 14 3" xfId="17602"/>
    <cellStyle name="Comma 4 5 15" xfId="17603"/>
    <cellStyle name="Comma 4 5 15 2" xfId="17604"/>
    <cellStyle name="Comma 4 5 15 3" xfId="17605"/>
    <cellStyle name="Comma 4 5 16" xfId="17606"/>
    <cellStyle name="Comma 4 5 16 2" xfId="17607"/>
    <cellStyle name="Comma 4 5 16 3" xfId="17608"/>
    <cellStyle name="Comma 4 5 17" xfId="17609"/>
    <cellStyle name="Comma 4 5 17 2" xfId="17610"/>
    <cellStyle name="Comma 4 5 17 3" xfId="17611"/>
    <cellStyle name="Comma 4 5 18" xfId="17612"/>
    <cellStyle name="Comma 4 5 18 2" xfId="17613"/>
    <cellStyle name="Comma 4 5 18 3" xfId="17614"/>
    <cellStyle name="Comma 4 5 19" xfId="17615"/>
    <cellStyle name="Comma 4 5 19 2" xfId="17616"/>
    <cellStyle name="Comma 4 5 19 3" xfId="17617"/>
    <cellStyle name="Comma 4 5 2" xfId="17618"/>
    <cellStyle name="Comma 4 5 2 2" xfId="17619"/>
    <cellStyle name="Comma 4 5 2 3" xfId="17620"/>
    <cellStyle name="Comma 4 5 2 4" xfId="34853"/>
    <cellStyle name="Comma 4 5 20" xfId="17621"/>
    <cellStyle name="Comma 4 5 20 2" xfId="17622"/>
    <cellStyle name="Comma 4 5 20 3" xfId="17623"/>
    <cellStyle name="Comma 4 5 21" xfId="17624"/>
    <cellStyle name="Comma 4 5 21 2" xfId="17625"/>
    <cellStyle name="Comma 4 5 21 3" xfId="17626"/>
    <cellStyle name="Comma 4 5 22" xfId="17627"/>
    <cellStyle name="Comma 4 5 22 2" xfId="17628"/>
    <cellStyle name="Comma 4 5 22 3" xfId="17629"/>
    <cellStyle name="Comma 4 5 23" xfId="17630"/>
    <cellStyle name="Comma 4 5 23 2" xfId="17631"/>
    <cellStyle name="Comma 4 5 23 3" xfId="17632"/>
    <cellStyle name="Comma 4 5 24" xfId="17633"/>
    <cellStyle name="Comma 4 5 24 2" xfId="17634"/>
    <cellStyle name="Comma 4 5 24 3" xfId="17635"/>
    <cellStyle name="Comma 4 5 25" xfId="17636"/>
    <cellStyle name="Comma 4 5 25 2" xfId="17637"/>
    <cellStyle name="Comma 4 5 25 3" xfId="17638"/>
    <cellStyle name="Comma 4 5 26" xfId="17639"/>
    <cellStyle name="Comma 4 5 26 2" xfId="17640"/>
    <cellStyle name="Comma 4 5 26 3" xfId="17641"/>
    <cellStyle name="Comma 4 5 27" xfId="17642"/>
    <cellStyle name="Comma 4 5 27 2" xfId="17643"/>
    <cellStyle name="Comma 4 5 27 3" xfId="17644"/>
    <cellStyle name="Comma 4 5 28" xfId="17645"/>
    <cellStyle name="Comma 4 5 28 2" xfId="17646"/>
    <cellStyle name="Comma 4 5 28 3" xfId="17647"/>
    <cellStyle name="Comma 4 5 29" xfId="17648"/>
    <cellStyle name="Comma 4 5 29 2" xfId="17649"/>
    <cellStyle name="Comma 4 5 29 3" xfId="17650"/>
    <cellStyle name="Comma 4 5 3" xfId="17651"/>
    <cellStyle name="Comma 4 5 3 2" xfId="17652"/>
    <cellStyle name="Comma 4 5 3 3" xfId="17653"/>
    <cellStyle name="Comma 4 5 3 4" xfId="34854"/>
    <cellStyle name="Comma 4 5 30" xfId="17654"/>
    <cellStyle name="Comma 4 5 30 2" xfId="17655"/>
    <cellStyle name="Comma 4 5 30 3" xfId="17656"/>
    <cellStyle name="Comma 4 5 31" xfId="17657"/>
    <cellStyle name="Comma 4 5 31 2" xfId="17658"/>
    <cellStyle name="Comma 4 5 31 3" xfId="17659"/>
    <cellStyle name="Comma 4 5 32" xfId="17660"/>
    <cellStyle name="Comma 4 5 32 2" xfId="17661"/>
    <cellStyle name="Comma 4 5 32 3" xfId="17662"/>
    <cellStyle name="Comma 4 5 33" xfId="17663"/>
    <cellStyle name="Comma 4 5 33 2" xfId="17664"/>
    <cellStyle name="Comma 4 5 33 3" xfId="17665"/>
    <cellStyle name="Comma 4 5 34" xfId="17666"/>
    <cellStyle name="Comma 4 5 34 2" xfId="17667"/>
    <cellStyle name="Comma 4 5 34 3" xfId="17668"/>
    <cellStyle name="Comma 4 5 35" xfId="17669"/>
    <cellStyle name="Comma 4 5 36" xfId="17670"/>
    <cellStyle name="Comma 4 5 37" xfId="17587"/>
    <cellStyle name="Comma 4 5 38" xfId="34852"/>
    <cellStyle name="Comma 4 5 4" xfId="17671"/>
    <cellStyle name="Comma 4 5 4 2" xfId="17672"/>
    <cellStyle name="Comma 4 5 4 3" xfId="17673"/>
    <cellStyle name="Comma 4 5 5" xfId="17674"/>
    <cellStyle name="Comma 4 5 5 2" xfId="17675"/>
    <cellStyle name="Comma 4 5 5 3" xfId="17676"/>
    <cellStyle name="Comma 4 5 6" xfId="17677"/>
    <cellStyle name="Comma 4 5 6 2" xfId="17678"/>
    <cellStyle name="Comma 4 5 6 3" xfId="17679"/>
    <cellStyle name="Comma 4 5 7" xfId="17680"/>
    <cellStyle name="Comma 4 5 7 2" xfId="17681"/>
    <cellStyle name="Comma 4 5 7 3" xfId="17682"/>
    <cellStyle name="Comma 4 5 8" xfId="17683"/>
    <cellStyle name="Comma 4 5 8 2" xfId="17684"/>
    <cellStyle name="Comma 4 5 8 3" xfId="17685"/>
    <cellStyle name="Comma 4 5 9" xfId="17686"/>
    <cellStyle name="Comma 4 5 9 2" xfId="17687"/>
    <cellStyle name="Comma 4 5 9 3" xfId="17688"/>
    <cellStyle name="Comma 4 6" xfId="14853"/>
    <cellStyle name="Comma 4 6 10" xfId="17690"/>
    <cellStyle name="Comma 4 6 10 2" xfId="17691"/>
    <cellStyle name="Comma 4 6 10 3" xfId="17692"/>
    <cellStyle name="Comma 4 6 11" xfId="17693"/>
    <cellStyle name="Comma 4 6 11 2" xfId="17694"/>
    <cellStyle name="Comma 4 6 11 3" xfId="17695"/>
    <cellStyle name="Comma 4 6 12" xfId="17696"/>
    <cellStyle name="Comma 4 6 12 2" xfId="17697"/>
    <cellStyle name="Comma 4 6 12 3" xfId="17698"/>
    <cellStyle name="Comma 4 6 13" xfId="17699"/>
    <cellStyle name="Comma 4 6 13 2" xfId="17700"/>
    <cellStyle name="Comma 4 6 13 3" xfId="17701"/>
    <cellStyle name="Comma 4 6 14" xfId="17702"/>
    <cellStyle name="Comma 4 6 14 2" xfId="17703"/>
    <cellStyle name="Comma 4 6 14 3" xfId="17704"/>
    <cellStyle name="Comma 4 6 15" xfId="17705"/>
    <cellStyle name="Comma 4 6 15 2" xfId="17706"/>
    <cellStyle name="Comma 4 6 15 3" xfId="17707"/>
    <cellStyle name="Comma 4 6 16" xfId="17708"/>
    <cellStyle name="Comma 4 6 16 2" xfId="17709"/>
    <cellStyle name="Comma 4 6 16 3" xfId="17710"/>
    <cellStyle name="Comma 4 6 17" xfId="17711"/>
    <cellStyle name="Comma 4 6 17 2" xfId="17712"/>
    <cellStyle name="Comma 4 6 17 3" xfId="17713"/>
    <cellStyle name="Comma 4 6 18" xfId="17714"/>
    <cellStyle name="Comma 4 6 18 2" xfId="17715"/>
    <cellStyle name="Comma 4 6 18 3" xfId="17716"/>
    <cellStyle name="Comma 4 6 19" xfId="17717"/>
    <cellStyle name="Comma 4 6 19 2" xfId="17718"/>
    <cellStyle name="Comma 4 6 19 3" xfId="17719"/>
    <cellStyle name="Comma 4 6 2" xfId="17720"/>
    <cellStyle name="Comma 4 6 2 2" xfId="17721"/>
    <cellStyle name="Comma 4 6 2 3" xfId="17722"/>
    <cellStyle name="Comma 4 6 2 4" xfId="34856"/>
    <cellStyle name="Comma 4 6 20" xfId="17723"/>
    <cellStyle name="Comma 4 6 20 2" xfId="17724"/>
    <cellStyle name="Comma 4 6 20 3" xfId="17725"/>
    <cellStyle name="Comma 4 6 21" xfId="17726"/>
    <cellStyle name="Comma 4 6 21 2" xfId="17727"/>
    <cellStyle name="Comma 4 6 21 3" xfId="17728"/>
    <cellStyle name="Comma 4 6 22" xfId="17729"/>
    <cellStyle name="Comma 4 6 22 2" xfId="17730"/>
    <cellStyle name="Comma 4 6 22 3" xfId="17731"/>
    <cellStyle name="Comma 4 6 23" xfId="17732"/>
    <cellStyle name="Comma 4 6 23 2" xfId="17733"/>
    <cellStyle name="Comma 4 6 23 3" xfId="17734"/>
    <cellStyle name="Comma 4 6 24" xfId="17735"/>
    <cellStyle name="Comma 4 6 24 2" xfId="17736"/>
    <cellStyle name="Comma 4 6 24 3" xfId="17737"/>
    <cellStyle name="Comma 4 6 25" xfId="17738"/>
    <cellStyle name="Comma 4 6 25 2" xfId="17739"/>
    <cellStyle name="Comma 4 6 25 3" xfId="17740"/>
    <cellStyle name="Comma 4 6 26" xfId="17741"/>
    <cellStyle name="Comma 4 6 26 2" xfId="17742"/>
    <cellStyle name="Comma 4 6 26 3" xfId="17743"/>
    <cellStyle name="Comma 4 6 27" xfId="17744"/>
    <cellStyle name="Comma 4 6 27 2" xfId="17745"/>
    <cellStyle name="Comma 4 6 27 3" xfId="17746"/>
    <cellStyle name="Comma 4 6 28" xfId="17747"/>
    <cellStyle name="Comma 4 6 28 2" xfId="17748"/>
    <cellStyle name="Comma 4 6 28 3" xfId="17749"/>
    <cellStyle name="Comma 4 6 29" xfId="17750"/>
    <cellStyle name="Comma 4 6 29 2" xfId="17751"/>
    <cellStyle name="Comma 4 6 29 3" xfId="17752"/>
    <cellStyle name="Comma 4 6 3" xfId="17753"/>
    <cellStyle name="Comma 4 6 3 2" xfId="17754"/>
    <cellStyle name="Comma 4 6 3 3" xfId="17755"/>
    <cellStyle name="Comma 4 6 3 4" xfId="34857"/>
    <cellStyle name="Comma 4 6 30" xfId="17756"/>
    <cellStyle name="Comma 4 6 30 2" xfId="17757"/>
    <cellStyle name="Comma 4 6 30 3" xfId="17758"/>
    <cellStyle name="Comma 4 6 31" xfId="17759"/>
    <cellStyle name="Comma 4 6 31 2" xfId="17760"/>
    <cellStyle name="Comma 4 6 31 3" xfId="17761"/>
    <cellStyle name="Comma 4 6 32" xfId="17762"/>
    <cellStyle name="Comma 4 6 32 2" xfId="17763"/>
    <cellStyle name="Comma 4 6 32 3" xfId="17764"/>
    <cellStyle name="Comma 4 6 33" xfId="17765"/>
    <cellStyle name="Comma 4 6 33 2" xfId="17766"/>
    <cellStyle name="Comma 4 6 33 3" xfId="17767"/>
    <cellStyle name="Comma 4 6 34" xfId="17768"/>
    <cellStyle name="Comma 4 6 34 2" xfId="17769"/>
    <cellStyle name="Comma 4 6 34 3" xfId="17770"/>
    <cellStyle name="Comma 4 6 35" xfId="17771"/>
    <cellStyle name="Comma 4 6 36" xfId="17772"/>
    <cellStyle name="Comma 4 6 37" xfId="17689"/>
    <cellStyle name="Comma 4 6 38" xfId="34855"/>
    <cellStyle name="Comma 4 6 4" xfId="17773"/>
    <cellStyle name="Comma 4 6 4 2" xfId="17774"/>
    <cellStyle name="Comma 4 6 4 3" xfId="17775"/>
    <cellStyle name="Comma 4 6 5" xfId="17776"/>
    <cellStyle name="Comma 4 6 5 2" xfId="17777"/>
    <cellStyle name="Comma 4 6 5 3" xfId="17778"/>
    <cellStyle name="Comma 4 6 6" xfId="17779"/>
    <cellStyle name="Comma 4 6 6 2" xfId="17780"/>
    <cellStyle name="Comma 4 6 6 3" xfId="17781"/>
    <cellStyle name="Comma 4 6 7" xfId="17782"/>
    <cellStyle name="Comma 4 6 7 2" xfId="17783"/>
    <cellStyle name="Comma 4 6 7 3" xfId="17784"/>
    <cellStyle name="Comma 4 6 8" xfId="17785"/>
    <cellStyle name="Comma 4 6 8 2" xfId="17786"/>
    <cellStyle name="Comma 4 6 8 3" xfId="17787"/>
    <cellStyle name="Comma 4 6 9" xfId="17788"/>
    <cellStyle name="Comma 4 6 9 2" xfId="17789"/>
    <cellStyle name="Comma 4 6 9 3" xfId="17790"/>
    <cellStyle name="Comma 4 7" xfId="15347"/>
    <cellStyle name="Comma 4 7 2" xfId="17792"/>
    <cellStyle name="Comma 4 7 2 2" xfId="34859"/>
    <cellStyle name="Comma 4 7 3" xfId="17793"/>
    <cellStyle name="Comma 4 7 3 2" xfId="34860"/>
    <cellStyle name="Comma 4 7 4" xfId="17791"/>
    <cellStyle name="Comma 4 7 5" xfId="34858"/>
    <cellStyle name="Comma 4 8" xfId="17794"/>
    <cellStyle name="Comma 4 8 2" xfId="17795"/>
    <cellStyle name="Comma 4 8 2 2" xfId="34862"/>
    <cellStyle name="Comma 4 8 3" xfId="17796"/>
    <cellStyle name="Comma 4 8 3 2" xfId="34863"/>
    <cellStyle name="Comma 4 8 4" xfId="34861"/>
    <cellStyle name="Comma 4 9" xfId="17797"/>
    <cellStyle name="Comma 4 9 2" xfId="17798"/>
    <cellStyle name="Comma 4 9 2 2" xfId="34865"/>
    <cellStyle name="Comma 4 9 3" xfId="17799"/>
    <cellStyle name="Comma 4 9 3 2" xfId="34866"/>
    <cellStyle name="Comma 4 9 4" xfId="34864"/>
    <cellStyle name="Comma 40" xfId="14826"/>
    <cellStyle name="Comma 40 2" xfId="34867"/>
    <cellStyle name="Comma 41" xfId="14829"/>
    <cellStyle name="Comma 41 2" xfId="34868"/>
    <cellStyle name="Comma 42" xfId="14832"/>
    <cellStyle name="Comma 42 2" xfId="34869"/>
    <cellStyle name="Comma 43" xfId="14835"/>
    <cellStyle name="Comma 43 2" xfId="34870"/>
    <cellStyle name="Comma 44" xfId="14838"/>
    <cellStyle name="Comma 44 2" xfId="34871"/>
    <cellStyle name="Comma 45" xfId="14841"/>
    <cellStyle name="Comma 45 2" xfId="34872"/>
    <cellStyle name="Comma 46" xfId="14844"/>
    <cellStyle name="Comma 46 2" xfId="34873"/>
    <cellStyle name="Comma 47" xfId="14847"/>
    <cellStyle name="Comma 47 2" xfId="34874"/>
    <cellStyle name="Comma 48" xfId="14848"/>
    <cellStyle name="Comma 48 2" xfId="34875"/>
    <cellStyle name="Comma 49" xfId="14850"/>
    <cellStyle name="Comma 49 2" xfId="34876"/>
    <cellStyle name="Comma 5" xfId="35"/>
    <cellStyle name="Comma 5 2" xfId="215"/>
    <cellStyle name="Comma 5 2 2" xfId="11833"/>
    <cellStyle name="Comma 5 2 2 2" xfId="15088"/>
    <cellStyle name="Comma 5 2 3" xfId="12093"/>
    <cellStyle name="Comma 5 2 4" xfId="14901"/>
    <cellStyle name="Comma 5 3" xfId="9848"/>
    <cellStyle name="Comma 5 3 2" xfId="15089"/>
    <cellStyle name="Comma 5 3 3" xfId="34878"/>
    <cellStyle name="Comma 5 4" xfId="11779"/>
    <cellStyle name="Comma 5 4 2" xfId="15090"/>
    <cellStyle name="Comma 5 4 3" xfId="34879"/>
    <cellStyle name="Comma 5 5" xfId="34880"/>
    <cellStyle name="Comma 5 6" xfId="20263"/>
    <cellStyle name="Comma 5 7" xfId="34881"/>
    <cellStyle name="Comma 5 8" xfId="34877"/>
    <cellStyle name="Comma 50" xfId="14880"/>
    <cellStyle name="Comma 50 2" xfId="34882"/>
    <cellStyle name="Comma 51" xfId="14884"/>
    <cellStyle name="Comma 51 2" xfId="34883"/>
    <cellStyle name="Comma 52" xfId="14887"/>
    <cellStyle name="Comma 52 2" xfId="34884"/>
    <cellStyle name="Comma 53" xfId="14890"/>
    <cellStyle name="Comma 53 2" xfId="34885"/>
    <cellStyle name="Comma 54" xfId="14893"/>
    <cellStyle name="Comma 54 2" xfId="34886"/>
    <cellStyle name="Comma 55" xfId="14896"/>
    <cellStyle name="Comma 55 2" xfId="34887"/>
    <cellStyle name="Comma 56" xfId="14872"/>
    <cellStyle name="Comma 56 2" xfId="34888"/>
    <cellStyle name="Comma 57" xfId="14915"/>
    <cellStyle name="Comma 57 2" xfId="34889"/>
    <cellStyle name="Comma 58" xfId="14931"/>
    <cellStyle name="Comma 58 2" xfId="34890"/>
    <cellStyle name="Comma 59" xfId="15565"/>
    <cellStyle name="Comma 59 2" xfId="34891"/>
    <cellStyle name="Comma 6" xfId="216"/>
    <cellStyle name="Comma 6 2" xfId="7925"/>
    <cellStyle name="Comma 6 2 2" xfId="14447"/>
    <cellStyle name="Comma 6 2 3" xfId="14902"/>
    <cellStyle name="Comma 6 3" xfId="9988"/>
    <cellStyle name="Comma 6 3 2" xfId="15091"/>
    <cellStyle name="Comma 6 3 3" xfId="34892"/>
    <cellStyle name="Comma 6 4" xfId="11823"/>
    <cellStyle name="Comma 6 4 2" xfId="15093"/>
    <cellStyle name="Comma 6 4 3" xfId="15092"/>
    <cellStyle name="Comma 6 5" xfId="14726"/>
    <cellStyle name="Comma 6 5 2" xfId="15094"/>
    <cellStyle name="Comma 6 6" xfId="15095"/>
    <cellStyle name="Comma 6 7" xfId="42881"/>
    <cellStyle name="Comma 60" xfId="15526"/>
    <cellStyle name="Comma 60 2" xfId="34893"/>
    <cellStyle name="Comma 61" xfId="15523"/>
    <cellStyle name="Comma 61 2" xfId="34894"/>
    <cellStyle name="Comma 62" xfId="15520"/>
    <cellStyle name="Comma 62 2" xfId="34895"/>
    <cellStyle name="Comma 63" xfId="15475"/>
    <cellStyle name="Comma 63 2" xfId="34896"/>
    <cellStyle name="Comma 64" xfId="15464"/>
    <cellStyle name="Comma 64 2" xfId="34897"/>
    <cellStyle name="Comma 65" xfId="15439"/>
    <cellStyle name="Comma 66" xfId="15556"/>
    <cellStyle name="Comma 67" xfId="15419"/>
    <cellStyle name="Comma 68" xfId="15420"/>
    <cellStyle name="Comma 69" xfId="14934"/>
    <cellStyle name="Comma 7" xfId="38"/>
    <cellStyle name="Comma 7 10" xfId="14903"/>
    <cellStyle name="Comma 7 11" xfId="42660"/>
    <cellStyle name="Comma 7 2" xfId="218"/>
    <cellStyle name="Comma 7 2 2" xfId="15097"/>
    <cellStyle name="Comma 7 2 3" xfId="15096"/>
    <cellStyle name="Comma 7 3" xfId="219"/>
    <cellStyle name="Comma 7 3 2" xfId="15098"/>
    <cellStyle name="Comma 7 3 3" xfId="34898"/>
    <cellStyle name="Comma 7 4" xfId="220"/>
    <cellStyle name="Comma 7 4 2" xfId="15099"/>
    <cellStyle name="Comma 7 4 2 2" xfId="15349"/>
    <cellStyle name="Comma 7 4 3" xfId="15350"/>
    <cellStyle name="Comma 7 5" xfId="221"/>
    <cellStyle name="Comma 7 5 2" xfId="15351"/>
    <cellStyle name="Comma 7 5 3" xfId="15352"/>
    <cellStyle name="Comma 7 6" xfId="222"/>
    <cellStyle name="Comma 7 7" xfId="217"/>
    <cellStyle name="Comma 7 8" xfId="11829"/>
    <cellStyle name="Comma 7 9" xfId="12014"/>
    <cellStyle name="Comma 70" xfId="14989"/>
    <cellStyle name="Comma 71" xfId="15614"/>
    <cellStyle name="Comma 72" xfId="15763"/>
    <cellStyle name="Comma 73" xfId="15766"/>
    <cellStyle name="Comma 74" xfId="15978"/>
    <cellStyle name="Comma 75" xfId="15997"/>
    <cellStyle name="Comma 76" xfId="15969"/>
    <cellStyle name="Comma 77" xfId="42460"/>
    <cellStyle name="Comma 78" xfId="42490"/>
    <cellStyle name="Comma 79" xfId="42471"/>
    <cellStyle name="Comma 8" xfId="727"/>
    <cellStyle name="Comma 8 2" xfId="7926"/>
    <cellStyle name="Comma 8 2 2" xfId="14905"/>
    <cellStyle name="Comma 8 2 3" xfId="14904"/>
    <cellStyle name="Comma 8 2 4" xfId="34900"/>
    <cellStyle name="Comma 8 3" xfId="15100"/>
    <cellStyle name="Comma 8 3 2" xfId="34901"/>
    <cellStyle name="Comma 8 4" xfId="34899"/>
    <cellStyle name="Comma 8 5" xfId="42895"/>
    <cellStyle name="Comma 80" xfId="42468"/>
    <cellStyle name="Comma 81" xfId="42494"/>
    <cellStyle name="Comma 82" xfId="42502"/>
    <cellStyle name="Comma 83" xfId="42516"/>
    <cellStyle name="Comma 84" xfId="42519"/>
    <cellStyle name="Comma 85" xfId="42511"/>
    <cellStyle name="Comma 86" xfId="42521"/>
    <cellStyle name="Comma 87" xfId="42524"/>
    <cellStyle name="Comma 88" xfId="42529"/>
    <cellStyle name="Comma 89" xfId="42532"/>
    <cellStyle name="Comma 9" xfId="821"/>
    <cellStyle name="Comma 9 2" xfId="12015"/>
    <cellStyle name="Comma 9 2 2" xfId="34902"/>
    <cellStyle name="Comma 9 3" xfId="34903"/>
    <cellStyle name="Comma 9 4" xfId="42880"/>
    <cellStyle name="Comma 90" xfId="42535"/>
    <cellStyle name="Comma 91" xfId="42542"/>
    <cellStyle name="Comma 92" xfId="42547"/>
    <cellStyle name="Comma 93" xfId="42545"/>
    <cellStyle name="Comma 94" xfId="42552"/>
    <cellStyle name="Comma 95" xfId="42558"/>
    <cellStyle name="Comma 96" xfId="42562"/>
    <cellStyle name="Comma 97" xfId="42568"/>
    <cellStyle name="Comma 98" xfId="42566"/>
    <cellStyle name="Comma 99" xfId="42575"/>
    <cellStyle name="Comma_Sept 04_3.3 - CA Revenue Normalizing" xfId="14"/>
    <cellStyle name="Comma0" xfId="59"/>
    <cellStyle name="Comma0 - Style1" xfId="223"/>
    <cellStyle name="Comma0 - Style1 2" xfId="34904"/>
    <cellStyle name="Comma0 - Style2" xfId="224"/>
    <cellStyle name="Comma0 - Style2 2" xfId="34905"/>
    <cellStyle name="Comma0 - Style3" xfId="60"/>
    <cellStyle name="Comma0 - Style3 2" xfId="15102"/>
    <cellStyle name="Comma0 - Style3 2 2" xfId="34906"/>
    <cellStyle name="Comma0 - Style4" xfId="61"/>
    <cellStyle name="Comma0 - Style4 2" xfId="15103"/>
    <cellStyle name="Comma0 - Style4 2 2" xfId="34907"/>
    <cellStyle name="Comma0 - Style5" xfId="12017"/>
    <cellStyle name="Comma0 10" xfId="854"/>
    <cellStyle name="Comma0 10 2" xfId="1370"/>
    <cellStyle name="Comma0 100" xfId="14930"/>
    <cellStyle name="Comma0 101" xfId="15101"/>
    <cellStyle name="Comma0 102" xfId="15353"/>
    <cellStyle name="Comma0 103" xfId="15568"/>
    <cellStyle name="Comma0 104" xfId="15666"/>
    <cellStyle name="Comma0 105" xfId="15567"/>
    <cellStyle name="Comma0 106" xfId="15658"/>
    <cellStyle name="Comma0 107" xfId="15564"/>
    <cellStyle name="Comma0 108" xfId="15650"/>
    <cellStyle name="Comma0 109" xfId="15562"/>
    <cellStyle name="Comma0 11" xfId="1137"/>
    <cellStyle name="Comma0 11 2" xfId="1379"/>
    <cellStyle name="Comma0 110" xfId="15642"/>
    <cellStyle name="Comma0 111" xfId="15557"/>
    <cellStyle name="Comma0 112" xfId="15633"/>
    <cellStyle name="Comma0 113" xfId="15539"/>
    <cellStyle name="Comma0 114" xfId="15549"/>
    <cellStyle name="Comma0 115" xfId="15540"/>
    <cellStyle name="Comma0 116" xfId="15548"/>
    <cellStyle name="Comma0 117" xfId="15534"/>
    <cellStyle name="Comma0 118" xfId="15575"/>
    <cellStyle name="Comma0 119" xfId="15637"/>
    <cellStyle name="Comma0 12" xfId="1005"/>
    <cellStyle name="Comma0 12 2" xfId="1388"/>
    <cellStyle name="Comma0 120" xfId="15729"/>
    <cellStyle name="Comma0 121" xfId="15759"/>
    <cellStyle name="Comma0 122" xfId="15870"/>
    <cellStyle name="Comma0 123" xfId="15749"/>
    <cellStyle name="Comma0 124" xfId="15838"/>
    <cellStyle name="Comma0 125" xfId="17810"/>
    <cellStyle name="Comma0 126" xfId="21693"/>
    <cellStyle name="Comma0 127" xfId="22044"/>
    <cellStyle name="Comma0 128" xfId="42452"/>
    <cellStyle name="Comma0 129" xfId="42457"/>
    <cellStyle name="Comma0 13" xfId="1304"/>
    <cellStyle name="Comma0 13 2" xfId="1397"/>
    <cellStyle name="Comma0 130" xfId="42466"/>
    <cellStyle name="Comma0 131" xfId="42489"/>
    <cellStyle name="Comma0 132" xfId="42464"/>
    <cellStyle name="Comma0 133" xfId="42482"/>
    <cellStyle name="Comma0 134" xfId="42479"/>
    <cellStyle name="Comma0 135" xfId="42484"/>
    <cellStyle name="Comma0 136" xfId="42469"/>
    <cellStyle name="Comma0 137" xfId="42504"/>
    <cellStyle name="Comma0 138" xfId="42514"/>
    <cellStyle name="Comma0 139" xfId="42503"/>
    <cellStyle name="Comma0 14" xfId="1287"/>
    <cellStyle name="Comma0 14 2" xfId="1406"/>
    <cellStyle name="Comma0 140" xfId="42601"/>
    <cellStyle name="Comma0 141" xfId="42638"/>
    <cellStyle name="Comma0 142" xfId="42647"/>
    <cellStyle name="Comma0 143" xfId="42646"/>
    <cellStyle name="Comma0 144" xfId="42661"/>
    <cellStyle name="Comma0 145" xfId="42701"/>
    <cellStyle name="Comma0 146" xfId="42773"/>
    <cellStyle name="Comma0 147" xfId="42700"/>
    <cellStyle name="Comma0 148" xfId="42772"/>
    <cellStyle name="Comma0 149" xfId="42699"/>
    <cellStyle name="Comma0 15" xfId="1298"/>
    <cellStyle name="Comma0 15 2" xfId="1415"/>
    <cellStyle name="Comma0 150" xfId="42771"/>
    <cellStyle name="Comma0 151" xfId="42776"/>
    <cellStyle name="Comma0 152" xfId="42752"/>
    <cellStyle name="Comma0 153" xfId="42693"/>
    <cellStyle name="Comma0 154" xfId="42765"/>
    <cellStyle name="Comma0 155" xfId="42698"/>
    <cellStyle name="Comma0 156" xfId="42764"/>
    <cellStyle name="Comma0 157" xfId="42695"/>
    <cellStyle name="Comma0 158" xfId="42780"/>
    <cellStyle name="Comma0 159" xfId="42843"/>
    <cellStyle name="Comma0 16" xfId="1424"/>
    <cellStyle name="Comma0 160" xfId="42854"/>
    <cellStyle name="Comma0 161" xfId="42857"/>
    <cellStyle name="Comma0 162" xfId="42852"/>
    <cellStyle name="Comma0 163" xfId="42870"/>
    <cellStyle name="Comma0 164" xfId="42891"/>
    <cellStyle name="Comma0 165" xfId="42906"/>
    <cellStyle name="Comma0 166" xfId="42879"/>
    <cellStyle name="Comma0 167" xfId="42965"/>
    <cellStyle name="Comma0 168" xfId="42892"/>
    <cellStyle name="Comma0 169" xfId="42966"/>
    <cellStyle name="Comma0 17" xfId="1433"/>
    <cellStyle name="Comma0 18" xfId="1442"/>
    <cellStyle name="Comma0 19" xfId="1451"/>
    <cellStyle name="Comma0 2" xfId="225"/>
    <cellStyle name="Comma0 2 10" xfId="2035"/>
    <cellStyle name="Comma0 2 11" xfId="2162"/>
    <cellStyle name="Comma0 2 12" xfId="2687"/>
    <cellStyle name="Comma0 2 13" xfId="3387"/>
    <cellStyle name="Comma0 2 14" xfId="4601"/>
    <cellStyle name="Comma0 2 15" xfId="5449"/>
    <cellStyle name="Comma0 2 16" xfId="15364"/>
    <cellStyle name="Comma0 2 2" xfId="969"/>
    <cellStyle name="Comma0 2 2 2" xfId="1076"/>
    <cellStyle name="Comma0 2 2 3" xfId="1721"/>
    <cellStyle name="Comma0 2 2 4" xfId="1816"/>
    <cellStyle name="Comma0 2 2 4 2" xfId="2249"/>
    <cellStyle name="Comma0 2 2 4 3" xfId="2485"/>
    <cellStyle name="Comma0 2 2 4 4" xfId="2812"/>
    <cellStyle name="Comma0 2 2 4 5" xfId="3925"/>
    <cellStyle name="Comma0 2 2 4 6" xfId="4852"/>
    <cellStyle name="Comma0 2 2 4 7" xfId="5664"/>
    <cellStyle name="Comma0 2 2 5" xfId="1844"/>
    <cellStyle name="Comma0 2 2 5 2" xfId="2274"/>
    <cellStyle name="Comma0 2 2 5 3" xfId="2510"/>
    <cellStyle name="Comma0 2 2 5 4" xfId="2837"/>
    <cellStyle name="Comma0 2 2 5 5" xfId="3952"/>
    <cellStyle name="Comma0 2 2 5 6" xfId="3527"/>
    <cellStyle name="Comma0 2 2 5 7" xfId="3900"/>
    <cellStyle name="Comma0 2 2 6" xfId="1868"/>
    <cellStyle name="Comma0 2 2 6 2" xfId="2294"/>
    <cellStyle name="Comma0 2 2 6 3" xfId="2529"/>
    <cellStyle name="Comma0 2 2 6 4" xfId="2856"/>
    <cellStyle name="Comma0 2 2 6 5" xfId="3974"/>
    <cellStyle name="Comma0 2 2 6 6" xfId="4868"/>
    <cellStyle name="Comma0 2 2 6 7" xfId="5672"/>
    <cellStyle name="Comma0 2 3" xfId="1634"/>
    <cellStyle name="Comma0 2 3 2" xfId="1902"/>
    <cellStyle name="Comma0 2 3 2 2" xfId="2326"/>
    <cellStyle name="Comma0 2 3 2 3" xfId="2558"/>
    <cellStyle name="Comma0 2 3 2 4" xfId="2885"/>
    <cellStyle name="Comma0 2 3 2 5" xfId="4007"/>
    <cellStyle name="Comma0 2 3 2 6" xfId="4526"/>
    <cellStyle name="Comma0 2 3 2 7" xfId="5396"/>
    <cellStyle name="Comma0 2 3 3" xfId="1946"/>
    <cellStyle name="Comma0 2 3 3 2" xfId="2368"/>
    <cellStyle name="Comma0 2 3 3 3" xfId="2599"/>
    <cellStyle name="Comma0 2 3 3 4" xfId="2926"/>
    <cellStyle name="Comma0 2 3 3 5" xfId="4051"/>
    <cellStyle name="Comma0 2 3 3 6" xfId="3796"/>
    <cellStyle name="Comma0 2 3 3 7" xfId="3577"/>
    <cellStyle name="Comma0 2 3 4" xfId="1985"/>
    <cellStyle name="Comma0 2 3 4 2" xfId="2406"/>
    <cellStyle name="Comma0 2 3 4 3" xfId="2637"/>
    <cellStyle name="Comma0 2 3 4 4" xfId="2964"/>
    <cellStyle name="Comma0 2 3 4 5" xfId="4089"/>
    <cellStyle name="Comma0 2 3 4 6" xfId="4608"/>
    <cellStyle name="Comma0 2 3 4 7" xfId="5454"/>
    <cellStyle name="Comma0 2 4" xfId="1678"/>
    <cellStyle name="Comma0 2 4 2" xfId="1924"/>
    <cellStyle name="Comma0 2 4 2 2" xfId="2347"/>
    <cellStyle name="Comma0 2 4 2 3" xfId="2579"/>
    <cellStyle name="Comma0 2 4 2 4" xfId="2906"/>
    <cellStyle name="Comma0 2 4 2 5" xfId="4029"/>
    <cellStyle name="Comma0 2 4 2 6" xfId="3884"/>
    <cellStyle name="Comma0 2 4 2 7" xfId="4840"/>
    <cellStyle name="Comma0 2 4 3" xfId="1967"/>
    <cellStyle name="Comma0 2 4 3 2" xfId="2389"/>
    <cellStyle name="Comma0 2 4 3 3" xfId="2620"/>
    <cellStyle name="Comma0 2 4 3 4" xfId="2947"/>
    <cellStyle name="Comma0 2 4 3 5" xfId="4072"/>
    <cellStyle name="Comma0 2 4 3 6" xfId="3647"/>
    <cellStyle name="Comma0 2 4 3 7" xfId="3726"/>
    <cellStyle name="Comma0 2 4 4" xfId="2002"/>
    <cellStyle name="Comma0 2 4 4 2" xfId="2423"/>
    <cellStyle name="Comma0 2 4 4 3" xfId="2654"/>
    <cellStyle name="Comma0 2 4 4 4" xfId="2981"/>
    <cellStyle name="Comma0 2 4 4 5" xfId="4106"/>
    <cellStyle name="Comma0 2 4 4 6" xfId="4325"/>
    <cellStyle name="Comma0 2 4 4 7" xfId="5234"/>
    <cellStyle name="Comma0 2 5" xfId="1668"/>
    <cellStyle name="Comma0 2 6" xfId="1103"/>
    <cellStyle name="Comma0 2 7" xfId="1760"/>
    <cellStyle name="Comma0 2 8" xfId="1840"/>
    <cellStyle name="Comma0 2 9" xfId="1766"/>
    <cellStyle name="Comma0 20" xfId="1460"/>
    <cellStyle name="Comma0 21" xfId="1469"/>
    <cellStyle name="Comma0 22" xfId="1478"/>
    <cellStyle name="Comma0 23" xfId="1487"/>
    <cellStyle name="Comma0 24" xfId="1496"/>
    <cellStyle name="Comma0 25" xfId="1504"/>
    <cellStyle name="Comma0 26" xfId="1513"/>
    <cellStyle name="Comma0 27" xfId="1522"/>
    <cellStyle name="Comma0 28" xfId="1531"/>
    <cellStyle name="Comma0 29" xfId="1540"/>
    <cellStyle name="Comma0 3" xfId="226"/>
    <cellStyle name="Comma0 3 2" xfId="1125"/>
    <cellStyle name="Comma0 3 3" xfId="1641"/>
    <cellStyle name="Comma0 3 4" xfId="1685"/>
    <cellStyle name="Comma0 3 5" xfId="1661"/>
    <cellStyle name="Comma0 3 6" xfId="1803"/>
    <cellStyle name="Comma0 3 6 2" xfId="2236"/>
    <cellStyle name="Comma0 3 6 3" xfId="2472"/>
    <cellStyle name="Comma0 3 6 4" xfId="2799"/>
    <cellStyle name="Comma0 3 6 5" xfId="3912"/>
    <cellStyle name="Comma0 3 6 6" xfId="3699"/>
    <cellStyle name="Comma0 3 6 7" xfId="4750"/>
    <cellStyle name="Comma0 3 7" xfId="1931"/>
    <cellStyle name="Comma0 3 7 2" xfId="2354"/>
    <cellStyle name="Comma0 3 7 3" xfId="2586"/>
    <cellStyle name="Comma0 3 7 4" xfId="2913"/>
    <cellStyle name="Comma0 3 7 5" xfId="4036"/>
    <cellStyle name="Comma0 3 7 6" xfId="4593"/>
    <cellStyle name="Comma0 3 7 7" xfId="5445"/>
    <cellStyle name="Comma0 3 8" xfId="1974"/>
    <cellStyle name="Comma0 3 8 2" xfId="2396"/>
    <cellStyle name="Comma0 3 8 3" xfId="2627"/>
    <cellStyle name="Comma0 3 8 4" xfId="2954"/>
    <cellStyle name="Comma0 3 8 5" xfId="4079"/>
    <cellStyle name="Comma0 3 8 6" xfId="3390"/>
    <cellStyle name="Comma0 3 8 7" xfId="4412"/>
    <cellStyle name="Comma0 3 9" xfId="15355"/>
    <cellStyle name="Comma0 30" xfId="1549"/>
    <cellStyle name="Comma0 31" xfId="1558"/>
    <cellStyle name="Comma0 32" xfId="1567"/>
    <cellStyle name="Comma0 33" xfId="1576"/>
    <cellStyle name="Comma0 34" xfId="1585"/>
    <cellStyle name="Comma0 35" xfId="1593"/>
    <cellStyle name="Comma0 36" xfId="1600"/>
    <cellStyle name="Comma0 37" xfId="1606"/>
    <cellStyle name="Comma0 38" xfId="1612"/>
    <cellStyle name="Comma0 39" xfId="1618"/>
    <cellStyle name="Comma0 4" xfId="790"/>
    <cellStyle name="Comma0 4 2" xfId="1192"/>
    <cellStyle name="Comma0 40" xfId="1041"/>
    <cellStyle name="Comma0 40 2" xfId="1809"/>
    <cellStyle name="Comma0 40 2 2" xfId="2242"/>
    <cellStyle name="Comma0 40 2 3" xfId="2478"/>
    <cellStyle name="Comma0 40 2 4" xfId="2805"/>
    <cellStyle name="Comma0 40 2 5" xfId="3918"/>
    <cellStyle name="Comma0 40 2 6" xfId="3904"/>
    <cellStyle name="Comma0 40 2 7" xfId="3802"/>
    <cellStyle name="Comma0 40 3" xfId="1855"/>
    <cellStyle name="Comma0 40 3 2" xfId="2282"/>
    <cellStyle name="Comma0 40 3 3" xfId="2518"/>
    <cellStyle name="Comma0 40 3 4" xfId="2845"/>
    <cellStyle name="Comma0 40 3 5" xfId="3963"/>
    <cellStyle name="Comma0 40 3 6" xfId="3631"/>
    <cellStyle name="Comma0 40 3 7" xfId="3815"/>
    <cellStyle name="Comma0 40 4" xfId="1823"/>
    <cellStyle name="Comma0 40 4 2" xfId="2256"/>
    <cellStyle name="Comma0 40 4 3" xfId="2492"/>
    <cellStyle name="Comma0 40 4 4" xfId="2819"/>
    <cellStyle name="Comma0 40 4 5" xfId="3932"/>
    <cellStyle name="Comma0 40 4 6" xfId="4865"/>
    <cellStyle name="Comma0 40 4 7" xfId="5670"/>
    <cellStyle name="Comma0 41" xfId="1655"/>
    <cellStyle name="Comma0 41 2" xfId="1912"/>
    <cellStyle name="Comma0 41 2 2" xfId="2336"/>
    <cellStyle name="Comma0 41 2 3" xfId="2568"/>
    <cellStyle name="Comma0 41 2 4" xfId="2895"/>
    <cellStyle name="Comma0 41 2 5" xfId="4017"/>
    <cellStyle name="Comma0 41 2 6" xfId="3731"/>
    <cellStyle name="Comma0 41 2 7" xfId="4166"/>
    <cellStyle name="Comma0 41 3" xfId="1956"/>
    <cellStyle name="Comma0 41 3 2" xfId="2378"/>
    <cellStyle name="Comma0 41 3 3" xfId="2609"/>
    <cellStyle name="Comma0 41 3 4" xfId="2936"/>
    <cellStyle name="Comma0 41 3 5" xfId="4061"/>
    <cellStyle name="Comma0 41 3 6" xfId="3845"/>
    <cellStyle name="Comma0 41 3 7" xfId="4512"/>
    <cellStyle name="Comma0 41 4" xfId="1992"/>
    <cellStyle name="Comma0 41 4 2" xfId="2413"/>
    <cellStyle name="Comma0 41 4 3" xfId="2644"/>
    <cellStyle name="Comma0 41 4 4" xfId="2971"/>
    <cellStyle name="Comma0 41 4 5" xfId="4096"/>
    <cellStyle name="Comma0 41 4 6" xfId="4395"/>
    <cellStyle name="Comma0 41 4 7" xfId="5291"/>
    <cellStyle name="Comma0 42" xfId="6622"/>
    <cellStyle name="Comma0 43" xfId="6643"/>
    <cellStyle name="Comma0 44" xfId="6649"/>
    <cellStyle name="Comma0 45" xfId="6659"/>
    <cellStyle name="Comma0 46" xfId="7429"/>
    <cellStyle name="Comma0 47" xfId="7224"/>
    <cellStyle name="Comma0 48" xfId="6670"/>
    <cellStyle name="Comma0 49" xfId="7149"/>
    <cellStyle name="Comma0 5" xfId="837"/>
    <cellStyle name="Comma0 5 2" xfId="905"/>
    <cellStyle name="Comma0 50" xfId="7659"/>
    <cellStyle name="Comma0 51" xfId="7026"/>
    <cellStyle name="Comma0 52" xfId="7581"/>
    <cellStyle name="Comma0 53" xfId="7303"/>
    <cellStyle name="Comma0 54" xfId="7584"/>
    <cellStyle name="Comma0 55" xfId="9849"/>
    <cellStyle name="Comma0 56" xfId="9923"/>
    <cellStyle name="Comma0 57" xfId="9991"/>
    <cellStyle name="Comma0 58" xfId="9936"/>
    <cellStyle name="Comma0 59" xfId="10008"/>
    <cellStyle name="Comma0 6" xfId="787"/>
    <cellStyle name="Comma0 6 2" xfId="1337"/>
    <cellStyle name="Comma0 60" xfId="10007"/>
    <cellStyle name="Comma0 61" xfId="10009"/>
    <cellStyle name="Comma0 62" xfId="10006"/>
    <cellStyle name="Comma0 63" xfId="10010"/>
    <cellStyle name="Comma0 64" xfId="10005"/>
    <cellStyle name="Comma0 65" xfId="10014"/>
    <cellStyle name="Comma0 66" xfId="10024"/>
    <cellStyle name="Comma0 67" xfId="10023"/>
    <cellStyle name="Comma0 68" xfId="11774"/>
    <cellStyle name="Comma0 69" xfId="11863"/>
    <cellStyle name="Comma0 7" xfId="867"/>
    <cellStyle name="Comma0 7 2" xfId="1345"/>
    <cellStyle name="Comma0 70" xfId="12016"/>
    <cellStyle name="Comma0 71" xfId="14438"/>
    <cellStyle name="Comma0 72" xfId="14703"/>
    <cellStyle name="Comma0 73" xfId="14708"/>
    <cellStyle name="Comma0 74" xfId="14727"/>
    <cellStyle name="Comma0 75" xfId="14744"/>
    <cellStyle name="Comma0 76" xfId="14711"/>
    <cellStyle name="Comma0 77" xfId="14747"/>
    <cellStyle name="Comma0 78" xfId="14777"/>
    <cellStyle name="Comma0 79" xfId="14795"/>
    <cellStyle name="Comma0 8" xfId="903"/>
    <cellStyle name="Comma0 8 2" xfId="1353"/>
    <cellStyle name="Comma0 80" xfId="14774"/>
    <cellStyle name="Comma0 81" xfId="14793"/>
    <cellStyle name="Comma0 82" xfId="14804"/>
    <cellStyle name="Comma0 83" xfId="14813"/>
    <cellStyle name="Comma0 84" xfId="14802"/>
    <cellStyle name="Comma0 85" xfId="14811"/>
    <cellStyle name="Comma0 86" xfId="14800"/>
    <cellStyle name="Comma0 87" xfId="14770"/>
    <cellStyle name="Comma0 88" xfId="14798"/>
    <cellStyle name="Comma0 89" xfId="14772"/>
    <cellStyle name="Comma0 9" xfId="860"/>
    <cellStyle name="Comma0 9 2" xfId="1361"/>
    <cellStyle name="Comma0 90" xfId="14806"/>
    <cellStyle name="Comma0 91" xfId="14862"/>
    <cellStyle name="Comma0 92" xfId="14868"/>
    <cellStyle name="Comma0 93" xfId="14856"/>
    <cellStyle name="Comma0 94" xfId="14878"/>
    <cellStyle name="Comma0 95" xfId="14882"/>
    <cellStyle name="Comma0 96" xfId="14877"/>
    <cellStyle name="Comma0 97" xfId="14855"/>
    <cellStyle name="Comma0 98" xfId="14876"/>
    <cellStyle name="Comma0 99" xfId="14925"/>
    <cellStyle name="Comma0_00COS Ind Allocators" xfId="12018"/>
    <cellStyle name="Comma1 - Style1" xfId="62"/>
    <cellStyle name="Comma1 - Style1 2" xfId="12019"/>
    <cellStyle name="Comma1 - Style1 2 2" xfId="15104"/>
    <cellStyle name="Comma1 - Style1 2 3" xfId="34908"/>
    <cellStyle name="Copied" xfId="12020"/>
    <cellStyle name="COST1" xfId="12021"/>
    <cellStyle name="Curren - Style1" xfId="12022"/>
    <cellStyle name="Curren - Style2" xfId="227"/>
    <cellStyle name="Curren - Style2 2" xfId="12023"/>
    <cellStyle name="Curren - Style2 2 2" xfId="34909"/>
    <cellStyle name="Curren - Style3" xfId="228"/>
    <cellStyle name="Curren - Style3 2" xfId="34910"/>
    <cellStyle name="Curren - Style5" xfId="12024"/>
    <cellStyle name="Curren - Style6" xfId="12025"/>
    <cellStyle name="Currency" xfId="2" builtinId="4"/>
    <cellStyle name="Currency [0] 2" xfId="229"/>
    <cellStyle name="Currency [0] 3" xfId="914"/>
    <cellStyle name="Currency [1]" xfId="15358"/>
    <cellStyle name="Currency [2]" xfId="15359"/>
    <cellStyle name="Currency [3]" xfId="15360"/>
    <cellStyle name="Currency 10" xfId="12026"/>
    <cellStyle name="Currency 10 2" xfId="15105"/>
    <cellStyle name="Currency 10 3" xfId="17829"/>
    <cellStyle name="Currency 11" xfId="14706"/>
    <cellStyle name="Currency 11 2" xfId="15361"/>
    <cellStyle name="Currency 12" xfId="14709"/>
    <cellStyle name="Currency 13" xfId="14710"/>
    <cellStyle name="Currency 14" xfId="14728"/>
    <cellStyle name="Currency 15" xfId="14741"/>
    <cellStyle name="Currency 16" xfId="14712"/>
    <cellStyle name="Currency 17" xfId="14743"/>
    <cellStyle name="Currency 2" xfId="23"/>
    <cellStyle name="Currency 2 10" xfId="34911"/>
    <cellStyle name="Currency 2 11" xfId="34912"/>
    <cellStyle name="Currency 2 12" xfId="34913"/>
    <cellStyle name="Currency 2 13" xfId="34914"/>
    <cellStyle name="Currency 2 14" xfId="34915"/>
    <cellStyle name="Currency 2 15" xfId="34916"/>
    <cellStyle name="Currency 2 16" xfId="34917"/>
    <cellStyle name="Currency 2 17" xfId="34918"/>
    <cellStyle name="Currency 2 18" xfId="34919"/>
    <cellStyle name="Currency 2 2" xfId="63"/>
    <cellStyle name="Currency 2 2 2" xfId="14906"/>
    <cellStyle name="Currency 2 2 2 2" xfId="34920"/>
    <cellStyle name="Currency 2 2 3" xfId="42877"/>
    <cellStyle name="Currency 2 3" xfId="786"/>
    <cellStyle name="Currency 2 3 2" xfId="15106"/>
    <cellStyle name="Currency 2 3 2 2" xfId="34921"/>
    <cellStyle name="Currency 2 4" xfId="841"/>
    <cellStyle name="Currency 2 5" xfId="14863"/>
    <cellStyle name="Currency 2 5 2" xfId="34922"/>
    <cellStyle name="Currency 2 6" xfId="34923"/>
    <cellStyle name="Currency 2 7" xfId="34924"/>
    <cellStyle name="Currency 2 8" xfId="34925"/>
    <cellStyle name="Currency 2 9" xfId="34926"/>
    <cellStyle name="Currency 3" xfId="230"/>
    <cellStyle name="Currency 3 2" xfId="9853"/>
    <cellStyle name="Currency 3 2 2" xfId="14907"/>
    <cellStyle name="Currency 3 2 3" xfId="42850"/>
    <cellStyle name="Currency 3 3" xfId="14778"/>
    <cellStyle name="Currency 3 3 2" xfId="15107"/>
    <cellStyle name="Currency 3 3 3" xfId="34927"/>
    <cellStyle name="Currency 3 4" xfId="34928"/>
    <cellStyle name="Currency 3 5" xfId="34929"/>
    <cellStyle name="Currency 3 6" xfId="34930"/>
    <cellStyle name="Currency 4" xfId="231"/>
    <cellStyle name="Currency 4 10" xfId="34931"/>
    <cellStyle name="Currency 4 11" xfId="34932"/>
    <cellStyle name="Currency 4 2" xfId="12027"/>
    <cellStyle name="Currency 4 2 10" xfId="34933"/>
    <cellStyle name="Currency 4 2 2" xfId="15109"/>
    <cellStyle name="Currency 4 2 2 2" xfId="34934"/>
    <cellStyle name="Currency 4 2 2 2 2" xfId="34935"/>
    <cellStyle name="Currency 4 2 2 2 2 2" xfId="34936"/>
    <cellStyle name="Currency 4 2 2 2 2 3" xfId="34937"/>
    <cellStyle name="Currency 4 2 2 2 3" xfId="34938"/>
    <cellStyle name="Currency 4 2 2 2 3 2" xfId="34939"/>
    <cellStyle name="Currency 4 2 2 2 3 3" xfId="34940"/>
    <cellStyle name="Currency 4 2 2 2 4" xfId="34941"/>
    <cellStyle name="Currency 4 2 2 2 4 2" xfId="34942"/>
    <cellStyle name="Currency 4 2 2 2 4 3" xfId="34943"/>
    <cellStyle name="Currency 4 2 2 2 5" xfId="34944"/>
    <cellStyle name="Currency 4 2 2 2 5 2" xfId="34945"/>
    <cellStyle name="Currency 4 2 2 2 5 3" xfId="34946"/>
    <cellStyle name="Currency 4 2 2 2 6" xfId="34947"/>
    <cellStyle name="Currency 4 2 2 2 6 2" xfId="34948"/>
    <cellStyle name="Currency 4 2 2 2 6 3" xfId="34949"/>
    <cellStyle name="Currency 4 2 2 2 7" xfId="34950"/>
    <cellStyle name="Currency 4 2 2 2 8" xfId="34951"/>
    <cellStyle name="Currency 4 2 2 3" xfId="34952"/>
    <cellStyle name="Currency 4 2 2 3 2" xfId="34953"/>
    <cellStyle name="Currency 4 2 2 3 3" xfId="34954"/>
    <cellStyle name="Currency 4 2 2 4" xfId="34955"/>
    <cellStyle name="Currency 4 2 2 4 2" xfId="34956"/>
    <cellStyle name="Currency 4 2 2 4 3" xfId="34957"/>
    <cellStyle name="Currency 4 2 2 5" xfId="34958"/>
    <cellStyle name="Currency 4 2 2 5 2" xfId="34959"/>
    <cellStyle name="Currency 4 2 2 5 3" xfId="34960"/>
    <cellStyle name="Currency 4 2 2 6" xfId="34961"/>
    <cellStyle name="Currency 4 2 2 6 2" xfId="34962"/>
    <cellStyle name="Currency 4 2 2 6 3" xfId="34963"/>
    <cellStyle name="Currency 4 2 2 7" xfId="34964"/>
    <cellStyle name="Currency 4 2 2 7 2" xfId="34965"/>
    <cellStyle name="Currency 4 2 2 7 3" xfId="34966"/>
    <cellStyle name="Currency 4 2 2 8" xfId="34967"/>
    <cellStyle name="Currency 4 2 2 9" xfId="34968"/>
    <cellStyle name="Currency 4 2 3" xfId="34969"/>
    <cellStyle name="Currency 4 2 3 2" xfId="34970"/>
    <cellStyle name="Currency 4 2 3 2 2" xfId="34971"/>
    <cellStyle name="Currency 4 2 3 2 3" xfId="34972"/>
    <cellStyle name="Currency 4 2 3 3" xfId="34973"/>
    <cellStyle name="Currency 4 2 3 3 2" xfId="34974"/>
    <cellStyle name="Currency 4 2 3 3 3" xfId="34975"/>
    <cellStyle name="Currency 4 2 3 4" xfId="34976"/>
    <cellStyle name="Currency 4 2 3 4 2" xfId="34977"/>
    <cellStyle name="Currency 4 2 3 4 3" xfId="34978"/>
    <cellStyle name="Currency 4 2 3 5" xfId="34979"/>
    <cellStyle name="Currency 4 2 3 5 2" xfId="34980"/>
    <cellStyle name="Currency 4 2 3 5 3" xfId="34981"/>
    <cellStyle name="Currency 4 2 3 6" xfId="34982"/>
    <cellStyle name="Currency 4 2 3 6 2" xfId="34983"/>
    <cellStyle name="Currency 4 2 3 6 3" xfId="34984"/>
    <cellStyle name="Currency 4 2 3 7" xfId="34985"/>
    <cellStyle name="Currency 4 2 3 8" xfId="34986"/>
    <cellStyle name="Currency 4 2 4" xfId="34987"/>
    <cellStyle name="Currency 4 2 4 2" xfId="34988"/>
    <cellStyle name="Currency 4 2 4 3" xfId="34989"/>
    <cellStyle name="Currency 4 2 5" xfId="34990"/>
    <cellStyle name="Currency 4 2 5 2" xfId="34991"/>
    <cellStyle name="Currency 4 2 5 3" xfId="34992"/>
    <cellStyle name="Currency 4 2 6" xfId="34993"/>
    <cellStyle name="Currency 4 2 6 2" xfId="34994"/>
    <cellStyle name="Currency 4 2 6 3" xfId="34995"/>
    <cellStyle name="Currency 4 2 7" xfId="34996"/>
    <cellStyle name="Currency 4 2 7 2" xfId="34997"/>
    <cellStyle name="Currency 4 2 7 3" xfId="34998"/>
    <cellStyle name="Currency 4 2 8" xfId="34999"/>
    <cellStyle name="Currency 4 2 8 2" xfId="35000"/>
    <cellStyle name="Currency 4 2 8 3" xfId="35001"/>
    <cellStyle name="Currency 4 2 9" xfId="35002"/>
    <cellStyle name="Currency 4 3" xfId="14779"/>
    <cellStyle name="Currency 4 3 10" xfId="35003"/>
    <cellStyle name="Currency 4 3 2" xfId="35004"/>
    <cellStyle name="Currency 4 3 2 2" xfId="35005"/>
    <cellStyle name="Currency 4 3 2 2 2" xfId="35006"/>
    <cellStyle name="Currency 4 3 2 2 3" xfId="35007"/>
    <cellStyle name="Currency 4 3 2 3" xfId="35008"/>
    <cellStyle name="Currency 4 3 2 3 2" xfId="35009"/>
    <cellStyle name="Currency 4 3 2 3 3" xfId="35010"/>
    <cellStyle name="Currency 4 3 2 4" xfId="35011"/>
    <cellStyle name="Currency 4 3 2 4 2" xfId="35012"/>
    <cellStyle name="Currency 4 3 2 4 3" xfId="35013"/>
    <cellStyle name="Currency 4 3 2 5" xfId="35014"/>
    <cellStyle name="Currency 4 3 2 5 2" xfId="35015"/>
    <cellStyle name="Currency 4 3 2 5 3" xfId="35016"/>
    <cellStyle name="Currency 4 3 2 6" xfId="35017"/>
    <cellStyle name="Currency 4 3 2 6 2" xfId="35018"/>
    <cellStyle name="Currency 4 3 2 6 3" xfId="35019"/>
    <cellStyle name="Currency 4 3 2 7" xfId="35020"/>
    <cellStyle name="Currency 4 3 2 8" xfId="35021"/>
    <cellStyle name="Currency 4 3 3" xfId="35022"/>
    <cellStyle name="Currency 4 3 3 2" xfId="35023"/>
    <cellStyle name="Currency 4 3 3 3" xfId="35024"/>
    <cellStyle name="Currency 4 3 4" xfId="35025"/>
    <cellStyle name="Currency 4 3 4 2" xfId="35026"/>
    <cellStyle name="Currency 4 3 4 3" xfId="35027"/>
    <cellStyle name="Currency 4 3 5" xfId="35028"/>
    <cellStyle name="Currency 4 3 5 2" xfId="35029"/>
    <cellStyle name="Currency 4 3 5 3" xfId="35030"/>
    <cellStyle name="Currency 4 3 6" xfId="35031"/>
    <cellStyle name="Currency 4 3 6 2" xfId="35032"/>
    <cellStyle name="Currency 4 3 6 3" xfId="35033"/>
    <cellStyle name="Currency 4 3 7" xfId="35034"/>
    <cellStyle name="Currency 4 3 7 2" xfId="35035"/>
    <cellStyle name="Currency 4 3 7 3" xfId="35036"/>
    <cellStyle name="Currency 4 3 8" xfId="35037"/>
    <cellStyle name="Currency 4 3 9" xfId="35038"/>
    <cellStyle name="Currency 4 4" xfId="15108"/>
    <cellStyle name="Currency 4 4 2" xfId="35039"/>
    <cellStyle name="Currency 4 4 2 2" xfId="35040"/>
    <cellStyle name="Currency 4 4 2 3" xfId="35041"/>
    <cellStyle name="Currency 4 4 3" xfId="35042"/>
    <cellStyle name="Currency 4 4 3 2" xfId="35043"/>
    <cellStyle name="Currency 4 4 3 3" xfId="35044"/>
    <cellStyle name="Currency 4 4 4" xfId="35045"/>
    <cellStyle name="Currency 4 4 4 2" xfId="35046"/>
    <cellStyle name="Currency 4 4 4 3" xfId="35047"/>
    <cellStyle name="Currency 4 4 5" xfId="35048"/>
    <cellStyle name="Currency 4 4 5 2" xfId="35049"/>
    <cellStyle name="Currency 4 4 5 3" xfId="35050"/>
    <cellStyle name="Currency 4 4 6" xfId="35051"/>
    <cellStyle name="Currency 4 4 6 2" xfId="35052"/>
    <cellStyle name="Currency 4 4 6 3" xfId="35053"/>
    <cellStyle name="Currency 4 4 7" xfId="35054"/>
    <cellStyle name="Currency 4 4 8" xfId="35055"/>
    <cellStyle name="Currency 4 5" xfId="15363"/>
    <cellStyle name="Currency 4 5 2" xfId="35057"/>
    <cellStyle name="Currency 4 5 3" xfId="35058"/>
    <cellStyle name="Currency 4 5 4" xfId="35056"/>
    <cellStyle name="Currency 4 6" xfId="35059"/>
    <cellStyle name="Currency 4 6 2" xfId="35060"/>
    <cellStyle name="Currency 4 6 3" xfId="35061"/>
    <cellStyle name="Currency 4 7" xfId="35062"/>
    <cellStyle name="Currency 4 7 2" xfId="35063"/>
    <cellStyle name="Currency 4 7 3" xfId="35064"/>
    <cellStyle name="Currency 4 8" xfId="35065"/>
    <cellStyle name="Currency 4 8 2" xfId="35066"/>
    <cellStyle name="Currency 4 8 3" xfId="35067"/>
    <cellStyle name="Currency 4 9" xfId="35068"/>
    <cellStyle name="Currency 4 9 2" xfId="35069"/>
    <cellStyle name="Currency 4 9 3" xfId="35070"/>
    <cellStyle name="Currency 5" xfId="12028"/>
    <cellStyle name="Currency 5 2" xfId="14780"/>
    <cellStyle name="Currency 5 2 2" xfId="15111"/>
    <cellStyle name="Currency 5 3" xfId="15110"/>
    <cellStyle name="Currency 5 4" xfId="42876"/>
    <cellStyle name="Currency 6" xfId="232"/>
    <cellStyle name="Currency 6 2" xfId="15362"/>
    <cellStyle name="Currency 6 3" xfId="35071"/>
    <cellStyle name="Currency 7" xfId="12029"/>
    <cellStyle name="Currency 7 2" xfId="15112"/>
    <cellStyle name="Currency 7 3" xfId="42874"/>
    <cellStyle name="Currency 8" xfId="12030"/>
    <cellStyle name="Currency 8 2" xfId="15113"/>
    <cellStyle name="Currency 8 3" xfId="35072"/>
    <cellStyle name="Currency 9" xfId="12031"/>
    <cellStyle name="Currency 9 2" xfId="15114"/>
    <cellStyle name="Currency No Comma" xfId="233"/>
    <cellStyle name="Currency(0)" xfId="64"/>
    <cellStyle name="Currency0" xfId="65"/>
    <cellStyle name="Currency0 10" xfId="1366"/>
    <cellStyle name="Currency0 11" xfId="1375"/>
    <cellStyle name="Currency0 12" xfId="1384"/>
    <cellStyle name="Currency0 13" xfId="1393"/>
    <cellStyle name="Currency0 14" xfId="1402"/>
    <cellStyle name="Currency0 15" xfId="1411"/>
    <cellStyle name="Currency0 16" xfId="1420"/>
    <cellStyle name="Currency0 17" xfId="1429"/>
    <cellStyle name="Currency0 18" xfId="1438"/>
    <cellStyle name="Currency0 19" xfId="1447"/>
    <cellStyle name="Currency0 2" xfId="234"/>
    <cellStyle name="Currency0 2 10" xfId="2036"/>
    <cellStyle name="Currency0 2 11" xfId="2154"/>
    <cellStyle name="Currency0 2 12" xfId="2688"/>
    <cellStyle name="Currency0 2 13" xfId="3393"/>
    <cellStyle name="Currency0 2 14" xfId="4385"/>
    <cellStyle name="Currency0 2 15" xfId="5283"/>
    <cellStyle name="Currency0 2 2" xfId="1009"/>
    <cellStyle name="Currency0 2 2 2" xfId="1117"/>
    <cellStyle name="Currency0 2 2 3" xfId="1722"/>
    <cellStyle name="Currency0 2 2 4" xfId="1817"/>
    <cellStyle name="Currency0 2 2 4 2" xfId="2250"/>
    <cellStyle name="Currency0 2 2 4 3" xfId="2486"/>
    <cellStyle name="Currency0 2 2 4 4" xfId="2813"/>
    <cellStyle name="Currency0 2 2 4 5" xfId="3926"/>
    <cellStyle name="Currency0 2 2 4 6" xfId="4594"/>
    <cellStyle name="Currency0 2 2 4 7" xfId="5446"/>
    <cellStyle name="Currency0 2 2 5" xfId="1842"/>
    <cellStyle name="Currency0 2 2 5 2" xfId="2272"/>
    <cellStyle name="Currency0 2 2 5 3" xfId="2508"/>
    <cellStyle name="Currency0 2 2 5 4" xfId="2835"/>
    <cellStyle name="Currency0 2 2 5 5" xfId="3950"/>
    <cellStyle name="Currency0 2 2 5 6" xfId="3846"/>
    <cellStyle name="Currency0 2 2 5 7" xfId="4347"/>
    <cellStyle name="Currency0 2 2 6" xfId="1883"/>
    <cellStyle name="Currency0 2 2 6 2" xfId="2307"/>
    <cellStyle name="Currency0 2 2 6 3" xfId="2540"/>
    <cellStyle name="Currency0 2 2 6 4" xfId="2867"/>
    <cellStyle name="Currency0 2 2 6 5" xfId="3987"/>
    <cellStyle name="Currency0 2 2 6 6" xfId="4336"/>
    <cellStyle name="Currency0 2 2 6 7" xfId="5240"/>
    <cellStyle name="Currency0 2 3" xfId="1635"/>
    <cellStyle name="Currency0 2 3 2" xfId="1903"/>
    <cellStyle name="Currency0 2 3 2 2" xfId="2327"/>
    <cellStyle name="Currency0 2 3 2 3" xfId="2559"/>
    <cellStyle name="Currency0 2 3 2 4" xfId="2886"/>
    <cellStyle name="Currency0 2 3 2 5" xfId="4008"/>
    <cellStyle name="Currency0 2 3 2 6" xfId="4361"/>
    <cellStyle name="Currency0 2 3 2 7" xfId="5259"/>
    <cellStyle name="Currency0 2 3 3" xfId="1947"/>
    <cellStyle name="Currency0 2 3 3 2" xfId="2369"/>
    <cellStyle name="Currency0 2 3 3 3" xfId="2600"/>
    <cellStyle name="Currency0 2 3 3 4" xfId="2927"/>
    <cellStyle name="Currency0 2 3 3 5" xfId="4052"/>
    <cellStyle name="Currency0 2 3 3 6" xfId="4794"/>
    <cellStyle name="Currency0 2 3 3 7" xfId="5625"/>
    <cellStyle name="Currency0 2 3 4" xfId="1986"/>
    <cellStyle name="Currency0 2 3 4 2" xfId="2407"/>
    <cellStyle name="Currency0 2 3 4 3" xfId="2638"/>
    <cellStyle name="Currency0 2 3 4 4" xfId="2965"/>
    <cellStyle name="Currency0 2 3 4 5" xfId="4090"/>
    <cellStyle name="Currency0 2 3 4 6" xfId="4441"/>
    <cellStyle name="Currency0 2 3 4 7" xfId="5324"/>
    <cellStyle name="Currency0 2 4" xfId="1679"/>
    <cellStyle name="Currency0 2 4 2" xfId="1925"/>
    <cellStyle name="Currency0 2 4 2 2" xfId="2348"/>
    <cellStyle name="Currency0 2 4 2 3" xfId="2580"/>
    <cellStyle name="Currency0 2 4 2 4" xfId="2907"/>
    <cellStyle name="Currency0 2 4 2 5" xfId="4030"/>
    <cellStyle name="Currency0 2 4 2 6" xfId="3581"/>
    <cellStyle name="Currency0 2 4 2 7" xfId="4848"/>
    <cellStyle name="Currency0 2 4 3" xfId="1968"/>
    <cellStyle name="Currency0 2 4 3 2" xfId="2390"/>
    <cellStyle name="Currency0 2 4 3 3" xfId="2621"/>
    <cellStyle name="Currency0 2 4 3 4" xfId="2948"/>
    <cellStyle name="Currency0 2 4 3 5" xfId="4073"/>
    <cellStyle name="Currency0 2 4 3 6" xfId="3640"/>
    <cellStyle name="Currency0 2 4 3 7" xfId="3791"/>
    <cellStyle name="Currency0 2 4 4" xfId="2003"/>
    <cellStyle name="Currency0 2 4 4 2" xfId="2424"/>
    <cellStyle name="Currency0 2 4 4 3" xfId="2655"/>
    <cellStyle name="Currency0 2 4 4 4" xfId="2982"/>
    <cellStyle name="Currency0 2 4 4 5" xfId="4107"/>
    <cellStyle name="Currency0 2 4 4 6" xfId="3567"/>
    <cellStyle name="Currency0 2 4 4 7" xfId="3436"/>
    <cellStyle name="Currency0 2 5" xfId="1667"/>
    <cellStyle name="Currency0 2 6" xfId="1316"/>
    <cellStyle name="Currency0 2 7" xfId="1763"/>
    <cellStyle name="Currency0 2 8" xfId="1796"/>
    <cellStyle name="Currency0 2 9" xfId="1774"/>
    <cellStyle name="Currency0 20" xfId="1456"/>
    <cellStyle name="Currency0 21" xfId="1465"/>
    <cellStyle name="Currency0 22" xfId="1474"/>
    <cellStyle name="Currency0 23" xfId="1483"/>
    <cellStyle name="Currency0 24" xfId="1492"/>
    <cellStyle name="Currency0 25" xfId="1500"/>
    <cellStyle name="Currency0 26" xfId="1509"/>
    <cellStyle name="Currency0 27" xfId="1518"/>
    <cellStyle name="Currency0 28" xfId="1527"/>
    <cellStyle name="Currency0 29" xfId="1536"/>
    <cellStyle name="Currency0 3" xfId="235"/>
    <cellStyle name="Currency0 3 2" xfId="1309"/>
    <cellStyle name="Currency0 3 3" xfId="1642"/>
    <cellStyle name="Currency0 3 4" xfId="1687"/>
    <cellStyle name="Currency0 3 5" xfId="1703"/>
    <cellStyle name="Currency0 3 6" xfId="1806"/>
    <cellStyle name="Currency0 3 6 2" xfId="2239"/>
    <cellStyle name="Currency0 3 6 3" xfId="2475"/>
    <cellStyle name="Currency0 3 6 4" xfId="2802"/>
    <cellStyle name="Currency0 3 6 5" xfId="3915"/>
    <cellStyle name="Currency0 3 6 6" xfId="3684"/>
    <cellStyle name="Currency0 3 6 7" xfId="3814"/>
    <cellStyle name="Currency0 3 7" xfId="1864"/>
    <cellStyle name="Currency0 3 7 2" xfId="2291"/>
    <cellStyle name="Currency0 3 7 3" xfId="2527"/>
    <cellStyle name="Currency0 3 7 4" xfId="2854"/>
    <cellStyle name="Currency0 3 7 5" xfId="3972"/>
    <cellStyle name="Currency0 3 7 6" xfId="3606"/>
    <cellStyle name="Currency0 3 7 7" xfId="3424"/>
    <cellStyle name="Currency0 3 8" xfId="1891"/>
    <cellStyle name="Currency0 3 8 2" xfId="2314"/>
    <cellStyle name="Currency0 3 8 3" xfId="2546"/>
    <cellStyle name="Currency0 3 8 4" xfId="2873"/>
    <cellStyle name="Currency0 3 8 5" xfId="3995"/>
    <cellStyle name="Currency0 3 8 6" xfId="3773"/>
    <cellStyle name="Currency0 3 8 7" xfId="4391"/>
    <cellStyle name="Currency0 3 9" xfId="35073"/>
    <cellStyle name="Currency0 30" xfId="1545"/>
    <cellStyle name="Currency0 31" xfId="1554"/>
    <cellStyle name="Currency0 32" xfId="1563"/>
    <cellStyle name="Currency0 33" xfId="1572"/>
    <cellStyle name="Currency0 34" xfId="1581"/>
    <cellStyle name="Currency0 35" xfId="1590"/>
    <cellStyle name="Currency0 36" xfId="1598"/>
    <cellStyle name="Currency0 37" xfId="1605"/>
    <cellStyle name="Currency0 38" xfId="1611"/>
    <cellStyle name="Currency0 39" xfId="1617"/>
    <cellStyle name="Currency0 4" xfId="791"/>
    <cellStyle name="Currency0 4 2" xfId="1193"/>
    <cellStyle name="Currency0 40" xfId="1026"/>
    <cellStyle name="Currency0 40 2" xfId="1805"/>
    <cellStyle name="Currency0 40 2 2" xfId="2238"/>
    <cellStyle name="Currency0 40 2 3" xfId="2474"/>
    <cellStyle name="Currency0 40 2 4" xfId="2801"/>
    <cellStyle name="Currency0 40 2 5" xfId="3914"/>
    <cellStyle name="Currency0 40 2 6" xfId="3690"/>
    <cellStyle name="Currency0 40 2 7" xfId="4548"/>
    <cellStyle name="Currency0 40 3" xfId="1824"/>
    <cellStyle name="Currency0 40 3 2" xfId="2257"/>
    <cellStyle name="Currency0 40 3 3" xfId="2493"/>
    <cellStyle name="Currency0 40 3 4" xfId="2820"/>
    <cellStyle name="Currency0 40 3 5" xfId="3933"/>
    <cellStyle name="Currency0 40 3 6" xfId="4605"/>
    <cellStyle name="Currency0 40 3 7" xfId="5453"/>
    <cellStyle name="Currency0 40 4" xfId="1826"/>
    <cellStyle name="Currency0 40 4 2" xfId="2259"/>
    <cellStyle name="Currency0 40 4 3" xfId="2495"/>
    <cellStyle name="Currency0 40 4 4" xfId="2822"/>
    <cellStyle name="Currency0 40 4 5" xfId="3935"/>
    <cellStyle name="Currency0 40 4 6" xfId="4837"/>
    <cellStyle name="Currency0 40 4 7" xfId="5656"/>
    <cellStyle name="Currency0 41" xfId="1656"/>
    <cellStyle name="Currency0 41 2" xfId="1913"/>
    <cellStyle name="Currency0 41 2 2" xfId="2337"/>
    <cellStyle name="Currency0 41 2 3" xfId="2569"/>
    <cellStyle name="Currency0 41 2 4" xfId="2896"/>
    <cellStyle name="Currency0 41 2 5" xfId="4018"/>
    <cellStyle name="Currency0 41 2 6" xfId="3725"/>
    <cellStyle name="Currency0 41 2 7" xfId="3595"/>
    <cellStyle name="Currency0 41 3" xfId="1957"/>
    <cellStyle name="Currency0 41 3 2" xfId="2379"/>
    <cellStyle name="Currency0 41 3 3" xfId="2610"/>
    <cellStyle name="Currency0 41 3 4" xfId="2937"/>
    <cellStyle name="Currency0 41 3 5" xfId="4062"/>
    <cellStyle name="Currency0 41 3 6" xfId="3572"/>
    <cellStyle name="Currency0 41 3 7" xfId="3434"/>
    <cellStyle name="Currency0 41 4" xfId="1993"/>
    <cellStyle name="Currency0 41 4 2" xfId="2414"/>
    <cellStyle name="Currency0 41 4 3" xfId="2645"/>
    <cellStyle name="Currency0 41 4 4" xfId="2972"/>
    <cellStyle name="Currency0 41 4 5" xfId="4097"/>
    <cellStyle name="Currency0 41 4 6" xfId="3811"/>
    <cellStyle name="Currency0 41 4 7" xfId="4547"/>
    <cellStyle name="Currency0 42" xfId="6628"/>
    <cellStyle name="Currency0 43" xfId="6641"/>
    <cellStyle name="Currency0 44" xfId="6647"/>
    <cellStyle name="Currency0 45" xfId="6661"/>
    <cellStyle name="Currency0 46" xfId="7721"/>
    <cellStyle name="Currency0 47" xfId="7754"/>
    <cellStyle name="Currency0 48" xfId="7053"/>
    <cellStyle name="Currency0 49" xfId="7810"/>
    <cellStyle name="Currency0 5" xfId="901"/>
    <cellStyle name="Currency0 5 2" xfId="15115"/>
    <cellStyle name="Currency0 50" xfId="7837"/>
    <cellStyle name="Currency0 51" xfId="7606"/>
    <cellStyle name="Currency0 52" xfId="7873"/>
    <cellStyle name="Currency0 53" xfId="7889"/>
    <cellStyle name="Currency0 54" xfId="7903"/>
    <cellStyle name="Currency0 55" xfId="12032"/>
    <cellStyle name="Currency0 56" xfId="14729"/>
    <cellStyle name="Currency0 6" xfId="1333"/>
    <cellStyle name="Currency0 6 2" xfId="15116"/>
    <cellStyle name="Currency0 7" xfId="1341"/>
    <cellStyle name="Currency0 7 2" xfId="15117"/>
    <cellStyle name="Currency0 8" xfId="1349"/>
    <cellStyle name="Currency0 8 2" xfId="15118"/>
    <cellStyle name="Currency0 9" xfId="1357"/>
    <cellStyle name="Currsmall" xfId="15052"/>
    <cellStyle name="Custom - Style8" xfId="898"/>
    <cellStyle name="Data   - Style2" xfId="897"/>
    <cellStyle name="Data   - Style2 2" xfId="8532"/>
    <cellStyle name="Data   - Style2 2 2" xfId="11033"/>
    <cellStyle name="Data   - Style2 3" xfId="8720"/>
    <cellStyle name="Data Link" xfId="15050"/>
    <cellStyle name="Date" xfId="66"/>
    <cellStyle name="Date - Style1" xfId="236"/>
    <cellStyle name="Date - Style1 2" xfId="35074"/>
    <cellStyle name="Date - Style3" xfId="67"/>
    <cellStyle name="Date - Style3 2" xfId="15120"/>
    <cellStyle name="Date - Style3 2 2" xfId="35075"/>
    <cellStyle name="Date (mm/dd/yy)" xfId="15041"/>
    <cellStyle name="Date (mm/yy)" xfId="15034"/>
    <cellStyle name="Date (mmm/yy)" xfId="15032"/>
    <cellStyle name="Date (Mon, Tues, etc)" xfId="15031"/>
    <cellStyle name="Date (Monday, Tuesday, etc)" xfId="15024"/>
    <cellStyle name="Date 10" xfId="836"/>
    <cellStyle name="Date 10 2" xfId="1364"/>
    <cellStyle name="Date 10 3" xfId="15121"/>
    <cellStyle name="Date 100" xfId="14939"/>
    <cellStyle name="Date 101" xfId="15119"/>
    <cellStyle name="Date 102" xfId="15049"/>
    <cellStyle name="Date 103" xfId="15559"/>
    <cellStyle name="Date 104" xfId="15635"/>
    <cellStyle name="Date 105" xfId="15553"/>
    <cellStyle name="Date 106" xfId="15626"/>
    <cellStyle name="Date 107" xfId="15551"/>
    <cellStyle name="Date 108" xfId="15617"/>
    <cellStyle name="Date 109" xfId="15546"/>
    <cellStyle name="Date 11" xfId="1134"/>
    <cellStyle name="Date 11 2" xfId="1373"/>
    <cellStyle name="Date 11 3" xfId="15122"/>
    <cellStyle name="Date 110" xfId="15612"/>
    <cellStyle name="Date 111" xfId="15545"/>
    <cellStyle name="Date 112" xfId="15611"/>
    <cellStyle name="Date 113" xfId="15536"/>
    <cellStyle name="Date 114" xfId="15550"/>
    <cellStyle name="Date 115" xfId="15535"/>
    <cellStyle name="Date 116" xfId="15552"/>
    <cellStyle name="Date 117" xfId="15533"/>
    <cellStyle name="Date 118" xfId="15547"/>
    <cellStyle name="Date 119" xfId="15647"/>
    <cellStyle name="Date 12" xfId="1018"/>
    <cellStyle name="Date 12 2" xfId="1382"/>
    <cellStyle name="Date 12 3" xfId="15123"/>
    <cellStyle name="Date 120" xfId="15702"/>
    <cellStyle name="Date 121" xfId="15776"/>
    <cellStyle name="Date 122" xfId="15860"/>
    <cellStyle name="Date 123" xfId="15760"/>
    <cellStyle name="Date 124" xfId="15827"/>
    <cellStyle name="Date 125" xfId="17854"/>
    <cellStyle name="Date 126" xfId="21737"/>
    <cellStyle name="Date 127" xfId="22000"/>
    <cellStyle name="Date 128" xfId="42453"/>
    <cellStyle name="Date 129" xfId="42456"/>
    <cellStyle name="Date 13" xfId="1303"/>
    <cellStyle name="Date 13 2" xfId="1391"/>
    <cellStyle name="Date 13 3" xfId="15124"/>
    <cellStyle name="Date 130" xfId="42467"/>
    <cellStyle name="Date 131" xfId="42488"/>
    <cellStyle name="Date 132" xfId="42465"/>
    <cellStyle name="Date 133" xfId="42481"/>
    <cellStyle name="Date 134" xfId="42480"/>
    <cellStyle name="Date 135" xfId="42483"/>
    <cellStyle name="Date 136" xfId="42472"/>
    <cellStyle name="Date 137" xfId="42506"/>
    <cellStyle name="Date 138" xfId="42513"/>
    <cellStyle name="Date 139" xfId="42505"/>
    <cellStyle name="Date 14" xfId="1288"/>
    <cellStyle name="Date 14 2" xfId="1400"/>
    <cellStyle name="Date 14 3" xfId="15125"/>
    <cellStyle name="Date 140" xfId="42602"/>
    <cellStyle name="Date 141" xfId="42639"/>
    <cellStyle name="Date 142" xfId="42648"/>
    <cellStyle name="Date 143" xfId="42645"/>
    <cellStyle name="Date 144" xfId="42664"/>
    <cellStyle name="Date 145" xfId="42697"/>
    <cellStyle name="Date 146" xfId="42769"/>
    <cellStyle name="Date 147" xfId="42694"/>
    <cellStyle name="Date 148" xfId="42768"/>
    <cellStyle name="Date 149" xfId="42692"/>
    <cellStyle name="Date 15" xfId="1297"/>
    <cellStyle name="Date 15 2" xfId="1409"/>
    <cellStyle name="Date 150" xfId="42767"/>
    <cellStyle name="Date 151" xfId="42657"/>
    <cellStyle name="Date 152" xfId="42766"/>
    <cellStyle name="Date 153" xfId="42671"/>
    <cellStyle name="Date 154" xfId="42778"/>
    <cellStyle name="Date 155" xfId="42679"/>
    <cellStyle name="Date 156" xfId="42790"/>
    <cellStyle name="Date 157" xfId="42758"/>
    <cellStyle name="Date 158" xfId="42805"/>
    <cellStyle name="Date 159" xfId="42844"/>
    <cellStyle name="Date 16" xfId="1418"/>
    <cellStyle name="Date 160" xfId="42855"/>
    <cellStyle name="Date 161" xfId="42856"/>
    <cellStyle name="Date 162" xfId="42853"/>
    <cellStyle name="Date 163" xfId="42871"/>
    <cellStyle name="Date 164" xfId="42890"/>
    <cellStyle name="Date 165" xfId="42907"/>
    <cellStyle name="Date 166" xfId="42873"/>
    <cellStyle name="Date 167" xfId="42953"/>
    <cellStyle name="Date 168" xfId="42979"/>
    <cellStyle name="Date 169" xfId="42960"/>
    <cellStyle name="Date 17" xfId="1427"/>
    <cellStyle name="Date 18" xfId="1436"/>
    <cellStyle name="Date 19" xfId="1445"/>
    <cellStyle name="Date 2" xfId="237"/>
    <cellStyle name="Date 2 10" xfId="2037"/>
    <cellStyle name="Date 2 11" xfId="2076"/>
    <cellStyle name="Date 2 12" xfId="2689"/>
    <cellStyle name="Date 2 13" xfId="3399"/>
    <cellStyle name="Date 2 14" xfId="3839"/>
    <cellStyle name="Date 2 15" xfId="4566"/>
    <cellStyle name="Date 2 2" xfId="1045"/>
    <cellStyle name="Date 2 2 2" xfId="1071"/>
    <cellStyle name="Date 2 2 3" xfId="1723"/>
    <cellStyle name="Date 2 2 4" xfId="1818"/>
    <cellStyle name="Date 2 2 4 2" xfId="2251"/>
    <cellStyle name="Date 2 2 4 3" xfId="2487"/>
    <cellStyle name="Date 2 2 4 4" xfId="2814"/>
    <cellStyle name="Date 2 2 4 5" xfId="3927"/>
    <cellStyle name="Date 2 2 4 6" xfId="4431"/>
    <cellStyle name="Date 2 2 4 7" xfId="5316"/>
    <cellStyle name="Date 2 2 5" xfId="1841"/>
    <cellStyle name="Date 2 2 5 2" xfId="2271"/>
    <cellStyle name="Date 2 2 5 3" xfId="2507"/>
    <cellStyle name="Date 2 2 5 4" xfId="2834"/>
    <cellStyle name="Date 2 2 5 5" xfId="3949"/>
    <cellStyle name="Date 2 2 5 6" xfId="4333"/>
    <cellStyle name="Date 2 2 5 7" xfId="5237"/>
    <cellStyle name="Date 2 2 6" xfId="1829"/>
    <cellStyle name="Date 2 2 6 2" xfId="2261"/>
    <cellStyle name="Date 2 2 6 3" xfId="2497"/>
    <cellStyle name="Date 2 2 6 4" xfId="2824"/>
    <cellStyle name="Date 2 2 6 5" xfId="3938"/>
    <cellStyle name="Date 2 2 6 6" xfId="4808"/>
    <cellStyle name="Date 2 2 6 7" xfId="5638"/>
    <cellStyle name="Date 2 3" xfId="1636"/>
    <cellStyle name="Date 2 3 2" xfId="1904"/>
    <cellStyle name="Date 2 3 2 2" xfId="2328"/>
    <cellStyle name="Date 2 3 2 3" xfId="2560"/>
    <cellStyle name="Date 2 3 2 4" xfId="2887"/>
    <cellStyle name="Date 2 3 2 5" xfId="4009"/>
    <cellStyle name="Date 2 3 2 6" xfId="4747"/>
    <cellStyle name="Date 2 3 2 7" xfId="5589"/>
    <cellStyle name="Date 2 3 3" xfId="1948"/>
    <cellStyle name="Date 2 3 3 2" xfId="2370"/>
    <cellStyle name="Date 2 3 3 3" xfId="2601"/>
    <cellStyle name="Date 2 3 3 4" xfId="2928"/>
    <cellStyle name="Date 2 3 3 5" xfId="4053"/>
    <cellStyle name="Date 2 3 3 6" xfId="4538"/>
    <cellStyle name="Date 2 3 3 7" xfId="5407"/>
    <cellStyle name="Date 2 3 4" xfId="1987"/>
    <cellStyle name="Date 2 3 4 2" xfId="2408"/>
    <cellStyle name="Date 2 3 4 3" xfId="2639"/>
    <cellStyle name="Date 2 3 4 4" xfId="2966"/>
    <cellStyle name="Date 2 3 4 5" xfId="4091"/>
    <cellStyle name="Date 2 3 4 6" xfId="4842"/>
    <cellStyle name="Date 2 3 4 7" xfId="5658"/>
    <cellStyle name="Date 2 4" xfId="1680"/>
    <cellStyle name="Date 2 4 2" xfId="1926"/>
    <cellStyle name="Date 2 4 2 2" xfId="2349"/>
    <cellStyle name="Date 2 4 2 3" xfId="2581"/>
    <cellStyle name="Date 2 4 2 4" xfId="2908"/>
    <cellStyle name="Date 2 4 2 5" xfId="4031"/>
    <cellStyle name="Date 2 4 2 6" xfId="3818"/>
    <cellStyle name="Date 2 4 2 7" xfId="3721"/>
    <cellStyle name="Date 2 4 3" xfId="1969"/>
    <cellStyle name="Date 2 4 3 2" xfId="2391"/>
    <cellStyle name="Date 2 4 3 3" xfId="2622"/>
    <cellStyle name="Date 2 4 3 4" xfId="2949"/>
    <cellStyle name="Date 2 4 3 5" xfId="4074"/>
    <cellStyle name="Date 2 4 3 6" xfId="3633"/>
    <cellStyle name="Date 2 4 3 7" xfId="4859"/>
    <cellStyle name="Date 2 4 4" xfId="2004"/>
    <cellStyle name="Date 2 4 4 2" xfId="2425"/>
    <cellStyle name="Date 2 4 4 3" xfId="2656"/>
    <cellStyle name="Date 2 4 4 4" xfId="2983"/>
    <cellStyle name="Date 2 4 4 5" xfId="4108"/>
    <cellStyle name="Date 2 4 4 6" xfId="3585"/>
    <cellStyle name="Date 2 4 4 7" xfId="4833"/>
    <cellStyle name="Date 2 5" xfId="1666"/>
    <cellStyle name="Date 2 6" xfId="1096"/>
    <cellStyle name="Date 2 7" xfId="1765"/>
    <cellStyle name="Date 2 8" xfId="1795"/>
    <cellStyle name="Date 2 9" xfId="1776"/>
    <cellStyle name="Date 20" xfId="1454"/>
    <cellStyle name="Date 21" xfId="1463"/>
    <cellStyle name="Date 22" xfId="1472"/>
    <cellStyle name="Date 23" xfId="1481"/>
    <cellStyle name="Date 24" xfId="1490"/>
    <cellStyle name="Date 25" xfId="1498"/>
    <cellStyle name="Date 26" xfId="1507"/>
    <cellStyle name="Date 27" xfId="1516"/>
    <cellStyle name="Date 28" xfId="1525"/>
    <cellStyle name="Date 29" xfId="1534"/>
    <cellStyle name="Date 3" xfId="238"/>
    <cellStyle name="Date 3 2" xfId="1311"/>
    <cellStyle name="Date 3 3" xfId="1643"/>
    <cellStyle name="Date 3 4" xfId="1688"/>
    <cellStyle name="Date 3 5" xfId="1698"/>
    <cellStyle name="Date 3 6" xfId="1807"/>
    <cellStyle name="Date 3 6 2" xfId="2240"/>
    <cellStyle name="Date 3 6 3" xfId="2476"/>
    <cellStyle name="Date 3 6 4" xfId="2803"/>
    <cellStyle name="Date 3 6 5" xfId="3916"/>
    <cellStyle name="Date 3 6 6" xfId="3678"/>
    <cellStyle name="Date 3 6 7" xfId="4870"/>
    <cellStyle name="Date 3 7" xfId="1860"/>
    <cellStyle name="Date 3 7 2" xfId="2287"/>
    <cellStyle name="Date 3 7 3" xfId="2523"/>
    <cellStyle name="Date 3 7 4" xfId="2850"/>
    <cellStyle name="Date 3 7 5" xfId="3968"/>
    <cellStyle name="Date 3 7 6" xfId="3396"/>
    <cellStyle name="Date 3 7 7" xfId="3936"/>
    <cellStyle name="Date 3 8" xfId="1761"/>
    <cellStyle name="Date 3 8 2" xfId="2222"/>
    <cellStyle name="Date 3 8 3" xfId="2460"/>
    <cellStyle name="Date 3 8 4" xfId="2787"/>
    <cellStyle name="Date 3 8 5" xfId="3882"/>
    <cellStyle name="Date 3 8 6" xfId="4397"/>
    <cellStyle name="Date 3 8 7" xfId="5293"/>
    <cellStyle name="Date 30" xfId="1543"/>
    <cellStyle name="Date 31" xfId="1552"/>
    <cellStyle name="Date 32" xfId="1561"/>
    <cellStyle name="Date 33" xfId="1570"/>
    <cellStyle name="Date 34" xfId="1579"/>
    <cellStyle name="Date 35" xfId="1588"/>
    <cellStyle name="Date 36" xfId="1596"/>
    <cellStyle name="Date 37" xfId="1603"/>
    <cellStyle name="Date 38" xfId="1609"/>
    <cellStyle name="Date 39" xfId="1615"/>
    <cellStyle name="Date 4" xfId="792"/>
    <cellStyle name="Date 4 2" xfId="1194"/>
    <cellStyle name="Date 40" xfId="1015"/>
    <cellStyle name="Date 40 2" xfId="1804"/>
    <cellStyle name="Date 40 2 2" xfId="2237"/>
    <cellStyle name="Date 40 2 3" xfId="2473"/>
    <cellStyle name="Date 40 2 4" xfId="2800"/>
    <cellStyle name="Date 40 2 5" xfId="3913"/>
    <cellStyle name="Date 40 2 6" xfId="3696"/>
    <cellStyle name="Date 40 2 7" xfId="3727"/>
    <cellStyle name="Date 40 3" xfId="1909"/>
    <cellStyle name="Date 40 3 2" xfId="2333"/>
    <cellStyle name="Date 40 3 3" xfId="2565"/>
    <cellStyle name="Date 40 3 4" xfId="2892"/>
    <cellStyle name="Date 40 3 5" xfId="4014"/>
    <cellStyle name="Date 40 3 6" xfId="3801"/>
    <cellStyle name="Date 40 3 7" xfId="4587"/>
    <cellStyle name="Date 40 4" xfId="1953"/>
    <cellStyle name="Date 40 4 2" xfId="2375"/>
    <cellStyle name="Date 40 4 3" xfId="2606"/>
    <cellStyle name="Date 40 4 4" xfId="2933"/>
    <cellStyle name="Date 40 4 5" xfId="4058"/>
    <cellStyle name="Date 40 4 6" xfId="4754"/>
    <cellStyle name="Date 40 4 7" xfId="5593"/>
    <cellStyle name="Date 41" xfId="1657"/>
    <cellStyle name="Date 41 2" xfId="1914"/>
    <cellStyle name="Date 41 2 2" xfId="2338"/>
    <cellStyle name="Date 41 2 3" xfId="2570"/>
    <cellStyle name="Date 41 2 4" xfId="2897"/>
    <cellStyle name="Date 41 2 5" xfId="4019"/>
    <cellStyle name="Date 41 2 6" xfId="3720"/>
    <cellStyle name="Date 41 2 7" xfId="3654"/>
    <cellStyle name="Date 41 3" xfId="1958"/>
    <cellStyle name="Date 41 3 2" xfId="2380"/>
    <cellStyle name="Date 41 3 3" xfId="2611"/>
    <cellStyle name="Date 41 3 4" xfId="2938"/>
    <cellStyle name="Date 41 3 5" xfId="4063"/>
    <cellStyle name="Date 41 3 6" xfId="3526"/>
    <cellStyle name="Date 41 3 7" xfId="4164"/>
    <cellStyle name="Date 41 4" xfId="1994"/>
    <cellStyle name="Date 41 4 2" xfId="2415"/>
    <cellStyle name="Date 41 4 3" xfId="2646"/>
    <cellStyle name="Date 41 4 4" xfId="2973"/>
    <cellStyle name="Date 41 4 5" xfId="4098"/>
    <cellStyle name="Date 41 4 6" xfId="4758"/>
    <cellStyle name="Date 41 4 7" xfId="5595"/>
    <cellStyle name="Date 42" xfId="6629"/>
    <cellStyle name="Date 43" xfId="6640"/>
    <cellStyle name="Date 44" xfId="6621"/>
    <cellStyle name="Date 45" xfId="6664"/>
    <cellStyle name="Date 46" xfId="7305"/>
    <cellStyle name="Date 47" xfId="7251"/>
    <cellStyle name="Date 48" xfId="7750"/>
    <cellStyle name="Date 49" xfId="7324"/>
    <cellStyle name="Date 5" xfId="838"/>
    <cellStyle name="Date 5 2" xfId="896"/>
    <cellStyle name="Date 50" xfId="6811"/>
    <cellStyle name="Date 51" xfId="7833"/>
    <cellStyle name="Date 52" xfId="6927"/>
    <cellStyle name="Date 53" xfId="7023"/>
    <cellStyle name="Date 54" xfId="7354"/>
    <cellStyle name="Date 55" xfId="9855"/>
    <cellStyle name="Date 56" xfId="9890"/>
    <cellStyle name="Date 57" xfId="9992"/>
    <cellStyle name="Date 58" xfId="9843"/>
    <cellStyle name="Date 59" xfId="10011"/>
    <cellStyle name="Date 6" xfId="825"/>
    <cellStyle name="Date 6 2" xfId="1332"/>
    <cellStyle name="Date 60" xfId="10004"/>
    <cellStyle name="Date 61" xfId="10012"/>
    <cellStyle name="Date 62" xfId="10003"/>
    <cellStyle name="Date 63" xfId="10013"/>
    <cellStyle name="Date 64" xfId="10002"/>
    <cellStyle name="Date 65" xfId="10017"/>
    <cellStyle name="Date 66" xfId="10025"/>
    <cellStyle name="Date 67" xfId="10022"/>
    <cellStyle name="Date 68" xfId="11775"/>
    <cellStyle name="Date 69" xfId="11773"/>
    <cellStyle name="Date 7" xfId="870"/>
    <cellStyle name="Date 7 2" xfId="1340"/>
    <cellStyle name="Date 70" xfId="12033"/>
    <cellStyle name="Date 71" xfId="14439"/>
    <cellStyle name="Date 72" xfId="14702"/>
    <cellStyle name="Date 73" xfId="14707"/>
    <cellStyle name="Date 74" xfId="14730"/>
    <cellStyle name="Date 75" xfId="14737"/>
    <cellStyle name="Date 76" xfId="14713"/>
    <cellStyle name="Date 77" xfId="14739"/>
    <cellStyle name="Date 78" xfId="14781"/>
    <cellStyle name="Date 79" xfId="14792"/>
    <cellStyle name="Date 8" xfId="900"/>
    <cellStyle name="Date 8 2" xfId="1348"/>
    <cellStyle name="Date 80" xfId="14807"/>
    <cellStyle name="Date 81" xfId="14814"/>
    <cellStyle name="Date 82" xfId="14803"/>
    <cellStyle name="Date 83" xfId="14812"/>
    <cellStyle name="Date 84" xfId="14801"/>
    <cellStyle name="Date 85" xfId="14769"/>
    <cellStyle name="Date 86" xfId="14799"/>
    <cellStyle name="Date 87" xfId="14771"/>
    <cellStyle name="Date 88" xfId="14797"/>
    <cellStyle name="Date 89" xfId="14773"/>
    <cellStyle name="Date 9" xfId="863"/>
    <cellStyle name="Date 9 2" xfId="1356"/>
    <cellStyle name="Date 9 3" xfId="15127"/>
    <cellStyle name="Date 90" xfId="14796"/>
    <cellStyle name="Date 91" xfId="14865"/>
    <cellStyle name="Date 92" xfId="14864"/>
    <cellStyle name="Date 93" xfId="14858"/>
    <cellStyle name="Date 94" xfId="14866"/>
    <cellStyle name="Date 95" xfId="14857"/>
    <cellStyle name="Date 96" xfId="14867"/>
    <cellStyle name="Date 97" xfId="14859"/>
    <cellStyle name="Date 98" xfId="14854"/>
    <cellStyle name="Date 99" xfId="14926"/>
    <cellStyle name="Date_108 2 MEHC Request 108 Reconcilation of Capex" xfId="35076"/>
    <cellStyle name="Entered" xfId="12034"/>
    <cellStyle name="Entered 2" xfId="35077"/>
    <cellStyle name="Euro" xfId="12035"/>
    <cellStyle name="Explanatory Text 10" xfId="7174"/>
    <cellStyle name="Explanatory Text 10 2" xfId="35079"/>
    <cellStyle name="Explanatory Text 10 3" xfId="35078"/>
    <cellStyle name="Explanatory Text 100" xfId="35080"/>
    <cellStyle name="Explanatory Text 100 2" xfId="35081"/>
    <cellStyle name="Explanatory Text 101" xfId="35082"/>
    <cellStyle name="Explanatory Text 101 2" xfId="35083"/>
    <cellStyle name="Explanatory Text 102" xfId="35084"/>
    <cellStyle name="Explanatory Text 102 2" xfId="35085"/>
    <cellStyle name="Explanatory Text 103" xfId="35086"/>
    <cellStyle name="Explanatory Text 103 2" xfId="35087"/>
    <cellStyle name="Explanatory Text 104" xfId="35088"/>
    <cellStyle name="Explanatory Text 104 2" xfId="35089"/>
    <cellStyle name="Explanatory Text 105" xfId="35090"/>
    <cellStyle name="Explanatory Text 105 2" xfId="35091"/>
    <cellStyle name="Explanatory Text 106" xfId="35092"/>
    <cellStyle name="Explanatory Text 106 2" xfId="35093"/>
    <cellStyle name="Explanatory Text 107" xfId="35094"/>
    <cellStyle name="Explanatory Text 107 2" xfId="35095"/>
    <cellStyle name="Explanatory Text 108" xfId="35096"/>
    <cellStyle name="Explanatory Text 108 2" xfId="35097"/>
    <cellStyle name="Explanatory Text 109" xfId="35098"/>
    <cellStyle name="Explanatory Text 109 2" xfId="35099"/>
    <cellStyle name="Explanatory Text 11" xfId="7662"/>
    <cellStyle name="Explanatory Text 11 2" xfId="35101"/>
    <cellStyle name="Explanatory Text 11 3" xfId="35100"/>
    <cellStyle name="Explanatory Text 110" xfId="35102"/>
    <cellStyle name="Explanatory Text 110 2" xfId="35103"/>
    <cellStyle name="Explanatory Text 111" xfId="35104"/>
    <cellStyle name="Explanatory Text 111 2" xfId="35105"/>
    <cellStyle name="Explanatory Text 112" xfId="35106"/>
    <cellStyle name="Explanatory Text 112 2" xfId="35107"/>
    <cellStyle name="Explanatory Text 113" xfId="35108"/>
    <cellStyle name="Explanatory Text 113 2" xfId="35109"/>
    <cellStyle name="Explanatory Text 114" xfId="35110"/>
    <cellStyle name="Explanatory Text 114 2" xfId="35111"/>
    <cellStyle name="Explanatory Text 115" xfId="35112"/>
    <cellStyle name="Explanatory Text 115 2" xfId="35113"/>
    <cellStyle name="Explanatory Text 116" xfId="35114"/>
    <cellStyle name="Explanatory Text 116 2" xfId="35115"/>
    <cellStyle name="Explanatory Text 117" xfId="35116"/>
    <cellStyle name="Explanatory Text 117 2" xfId="35117"/>
    <cellStyle name="Explanatory Text 118" xfId="35118"/>
    <cellStyle name="Explanatory Text 118 2" xfId="35119"/>
    <cellStyle name="Explanatory Text 119" xfId="35120"/>
    <cellStyle name="Explanatory Text 119 2" xfId="35121"/>
    <cellStyle name="Explanatory Text 12" xfId="7422"/>
    <cellStyle name="Explanatory Text 12 2" xfId="35123"/>
    <cellStyle name="Explanatory Text 12 3" xfId="35122"/>
    <cellStyle name="Explanatory Text 120" xfId="35124"/>
    <cellStyle name="Explanatory Text 120 2" xfId="35125"/>
    <cellStyle name="Explanatory Text 121" xfId="35126"/>
    <cellStyle name="Explanatory Text 121 2" xfId="35127"/>
    <cellStyle name="Explanatory Text 122" xfId="35128"/>
    <cellStyle name="Explanatory Text 122 2" xfId="35129"/>
    <cellStyle name="Explanatory Text 123" xfId="35130"/>
    <cellStyle name="Explanatory Text 123 2" xfId="35131"/>
    <cellStyle name="Explanatory Text 124" xfId="35132"/>
    <cellStyle name="Explanatory Text 124 2" xfId="35133"/>
    <cellStyle name="Explanatory Text 125" xfId="35134"/>
    <cellStyle name="Explanatory Text 125 2" xfId="35135"/>
    <cellStyle name="Explanatory Text 126" xfId="35136"/>
    <cellStyle name="Explanatory Text 126 2" xfId="35137"/>
    <cellStyle name="Explanatory Text 127" xfId="35138"/>
    <cellStyle name="Explanatory Text 127 2" xfId="35139"/>
    <cellStyle name="Explanatory Text 128" xfId="35140"/>
    <cellStyle name="Explanatory Text 128 2" xfId="35141"/>
    <cellStyle name="Explanatory Text 129" xfId="35142"/>
    <cellStyle name="Explanatory Text 129 2" xfId="35143"/>
    <cellStyle name="Explanatory Text 13" xfId="7583"/>
    <cellStyle name="Explanatory Text 13 2" xfId="35145"/>
    <cellStyle name="Explanatory Text 13 3" xfId="35144"/>
    <cellStyle name="Explanatory Text 130" xfId="35146"/>
    <cellStyle name="Explanatory Text 130 2" xfId="35147"/>
    <cellStyle name="Explanatory Text 131" xfId="35148"/>
    <cellStyle name="Explanatory Text 131 2" xfId="35149"/>
    <cellStyle name="Explanatory Text 132" xfId="35150"/>
    <cellStyle name="Explanatory Text 132 2" xfId="35151"/>
    <cellStyle name="Explanatory Text 133" xfId="35152"/>
    <cellStyle name="Explanatory Text 133 2" xfId="35153"/>
    <cellStyle name="Explanatory Text 134" xfId="35154"/>
    <cellStyle name="Explanatory Text 134 2" xfId="35155"/>
    <cellStyle name="Explanatory Text 135" xfId="35156"/>
    <cellStyle name="Explanatory Text 135 2" xfId="35157"/>
    <cellStyle name="Explanatory Text 136" xfId="35158"/>
    <cellStyle name="Explanatory Text 136 2" xfId="35159"/>
    <cellStyle name="Explanatory Text 137" xfId="35160"/>
    <cellStyle name="Explanatory Text 137 2" xfId="35161"/>
    <cellStyle name="Explanatory Text 138" xfId="35162"/>
    <cellStyle name="Explanatory Text 138 2" xfId="35163"/>
    <cellStyle name="Explanatory Text 139" xfId="35164"/>
    <cellStyle name="Explanatory Text 139 2" xfId="35165"/>
    <cellStyle name="Explanatory Text 14" xfId="35166"/>
    <cellStyle name="Explanatory Text 14 2" xfId="35167"/>
    <cellStyle name="Explanatory Text 140" xfId="35168"/>
    <cellStyle name="Explanatory Text 140 2" xfId="35169"/>
    <cellStyle name="Explanatory Text 141" xfId="35170"/>
    <cellStyle name="Explanatory Text 141 2" xfId="35171"/>
    <cellStyle name="Explanatory Text 142" xfId="35172"/>
    <cellStyle name="Explanatory Text 142 2" xfId="35173"/>
    <cellStyle name="Explanatory Text 143" xfId="35174"/>
    <cellStyle name="Explanatory Text 143 2" xfId="35175"/>
    <cellStyle name="Explanatory Text 144" xfId="35176"/>
    <cellStyle name="Explanatory Text 144 2" xfId="35177"/>
    <cellStyle name="Explanatory Text 145" xfId="35178"/>
    <cellStyle name="Explanatory Text 145 2" xfId="35179"/>
    <cellStyle name="Explanatory Text 146" xfId="35180"/>
    <cellStyle name="Explanatory Text 146 2" xfId="35181"/>
    <cellStyle name="Explanatory Text 147" xfId="35182"/>
    <cellStyle name="Explanatory Text 147 2" xfId="35183"/>
    <cellStyle name="Explanatory Text 148" xfId="35184"/>
    <cellStyle name="Explanatory Text 148 2" xfId="35185"/>
    <cellStyle name="Explanatory Text 149" xfId="35186"/>
    <cellStyle name="Explanatory Text 149 2" xfId="35187"/>
    <cellStyle name="Explanatory Text 15" xfId="35188"/>
    <cellStyle name="Explanatory Text 15 2" xfId="35189"/>
    <cellStyle name="Explanatory Text 150" xfId="35190"/>
    <cellStyle name="Explanatory Text 150 2" xfId="35191"/>
    <cellStyle name="Explanatory Text 151" xfId="35192"/>
    <cellStyle name="Explanatory Text 151 2" xfId="35193"/>
    <cellStyle name="Explanatory Text 152" xfId="35194"/>
    <cellStyle name="Explanatory Text 152 2" xfId="35195"/>
    <cellStyle name="Explanatory Text 153" xfId="35196"/>
    <cellStyle name="Explanatory Text 153 2" xfId="35197"/>
    <cellStyle name="Explanatory Text 154" xfId="35198"/>
    <cellStyle name="Explanatory Text 154 2" xfId="35199"/>
    <cellStyle name="Explanatory Text 155" xfId="35200"/>
    <cellStyle name="Explanatory Text 155 2" xfId="35201"/>
    <cellStyle name="Explanatory Text 156" xfId="35202"/>
    <cellStyle name="Explanatory Text 156 2" xfId="35203"/>
    <cellStyle name="Explanatory Text 157" xfId="35204"/>
    <cellStyle name="Explanatory Text 157 2" xfId="35205"/>
    <cellStyle name="Explanatory Text 158" xfId="35206"/>
    <cellStyle name="Explanatory Text 158 2" xfId="35207"/>
    <cellStyle name="Explanatory Text 159" xfId="35208"/>
    <cellStyle name="Explanatory Text 159 2" xfId="35209"/>
    <cellStyle name="Explanatory Text 16" xfId="35210"/>
    <cellStyle name="Explanatory Text 16 2" xfId="35211"/>
    <cellStyle name="Explanatory Text 160" xfId="35212"/>
    <cellStyle name="Explanatory Text 160 2" xfId="35213"/>
    <cellStyle name="Explanatory Text 161" xfId="35214"/>
    <cellStyle name="Explanatory Text 161 2" xfId="35215"/>
    <cellStyle name="Explanatory Text 162" xfId="35216"/>
    <cellStyle name="Explanatory Text 162 2" xfId="35217"/>
    <cellStyle name="Explanatory Text 163" xfId="35218"/>
    <cellStyle name="Explanatory Text 163 2" xfId="35219"/>
    <cellStyle name="Explanatory Text 164" xfId="35220"/>
    <cellStyle name="Explanatory Text 164 2" xfId="35221"/>
    <cellStyle name="Explanatory Text 165" xfId="35222"/>
    <cellStyle name="Explanatory Text 165 2" xfId="35223"/>
    <cellStyle name="Explanatory Text 166" xfId="35224"/>
    <cellStyle name="Explanatory Text 166 2" xfId="35225"/>
    <cellStyle name="Explanatory Text 167" xfId="35226"/>
    <cellStyle name="Explanatory Text 167 2" xfId="35227"/>
    <cellStyle name="Explanatory Text 168" xfId="35228"/>
    <cellStyle name="Explanatory Text 168 2" xfId="35229"/>
    <cellStyle name="Explanatory Text 169" xfId="35230"/>
    <cellStyle name="Explanatory Text 169 2" xfId="35231"/>
    <cellStyle name="Explanatory Text 17" xfId="35232"/>
    <cellStyle name="Explanatory Text 17 2" xfId="35233"/>
    <cellStyle name="Explanatory Text 170" xfId="35234"/>
    <cellStyle name="Explanatory Text 170 2" xfId="35235"/>
    <cellStyle name="Explanatory Text 171" xfId="35236"/>
    <cellStyle name="Explanatory Text 171 2" xfId="35237"/>
    <cellStyle name="Explanatory Text 172" xfId="35238"/>
    <cellStyle name="Explanatory Text 172 2" xfId="35239"/>
    <cellStyle name="Explanatory Text 173" xfId="35240"/>
    <cellStyle name="Explanatory Text 173 2" xfId="35241"/>
    <cellStyle name="Explanatory Text 174" xfId="35242"/>
    <cellStyle name="Explanatory Text 174 2" xfId="35243"/>
    <cellStyle name="Explanatory Text 175" xfId="35244"/>
    <cellStyle name="Explanatory Text 175 2" xfId="35245"/>
    <cellStyle name="Explanatory Text 176" xfId="35246"/>
    <cellStyle name="Explanatory Text 176 2" xfId="35247"/>
    <cellStyle name="Explanatory Text 177" xfId="35248"/>
    <cellStyle name="Explanatory Text 177 2" xfId="35249"/>
    <cellStyle name="Explanatory Text 178" xfId="35250"/>
    <cellStyle name="Explanatory Text 178 2" xfId="35251"/>
    <cellStyle name="Explanatory Text 179" xfId="35252"/>
    <cellStyle name="Explanatory Text 179 2" xfId="35253"/>
    <cellStyle name="Explanatory Text 18" xfId="35254"/>
    <cellStyle name="Explanatory Text 18 2" xfId="35255"/>
    <cellStyle name="Explanatory Text 180" xfId="35256"/>
    <cellStyle name="Explanatory Text 180 2" xfId="35257"/>
    <cellStyle name="Explanatory Text 181" xfId="35258"/>
    <cellStyle name="Explanatory Text 181 2" xfId="35259"/>
    <cellStyle name="Explanatory Text 182" xfId="35260"/>
    <cellStyle name="Explanatory Text 182 2" xfId="35261"/>
    <cellStyle name="Explanatory Text 183" xfId="35262"/>
    <cellStyle name="Explanatory Text 183 2" xfId="35263"/>
    <cellStyle name="Explanatory Text 184" xfId="35264"/>
    <cellStyle name="Explanatory Text 184 2" xfId="35265"/>
    <cellStyle name="Explanatory Text 185" xfId="35266"/>
    <cellStyle name="Explanatory Text 185 2" xfId="35267"/>
    <cellStyle name="Explanatory Text 186" xfId="35268"/>
    <cellStyle name="Explanatory Text 186 2" xfId="35269"/>
    <cellStyle name="Explanatory Text 187" xfId="35270"/>
    <cellStyle name="Explanatory Text 187 2" xfId="35271"/>
    <cellStyle name="Explanatory Text 188" xfId="35272"/>
    <cellStyle name="Explanatory Text 188 2" xfId="35273"/>
    <cellStyle name="Explanatory Text 189" xfId="35274"/>
    <cellStyle name="Explanatory Text 189 2" xfId="35275"/>
    <cellStyle name="Explanatory Text 19" xfId="35276"/>
    <cellStyle name="Explanatory Text 19 2" xfId="35277"/>
    <cellStyle name="Explanatory Text 190" xfId="35278"/>
    <cellStyle name="Explanatory Text 190 2" xfId="35279"/>
    <cellStyle name="Explanatory Text 191" xfId="35280"/>
    <cellStyle name="Explanatory Text 191 2" xfId="35281"/>
    <cellStyle name="Explanatory Text 192" xfId="35282"/>
    <cellStyle name="Explanatory Text 192 2" xfId="35283"/>
    <cellStyle name="Explanatory Text 193" xfId="35284"/>
    <cellStyle name="Explanatory Text 194" xfId="35285"/>
    <cellStyle name="Explanatory Text 195" xfId="35286"/>
    <cellStyle name="Explanatory Text 196" xfId="35287"/>
    <cellStyle name="Explanatory Text 197" xfId="35288"/>
    <cellStyle name="Explanatory Text 198" xfId="35289"/>
    <cellStyle name="Explanatory Text 199" xfId="35290"/>
    <cellStyle name="Explanatory Text 2" xfId="239"/>
    <cellStyle name="Explanatory Text 2 10" xfId="6893"/>
    <cellStyle name="Explanatory Text 2 11" xfId="6755"/>
    <cellStyle name="Explanatory Text 2 12" xfId="7194"/>
    <cellStyle name="Explanatory Text 2 13" xfId="9970"/>
    <cellStyle name="Explanatory Text 2 2" xfId="793"/>
    <cellStyle name="Explanatory Text 2 2 2" xfId="894"/>
    <cellStyle name="Explanatory Text 2 3" xfId="6666"/>
    <cellStyle name="Explanatory Text 2 4" xfId="7263"/>
    <cellStyle name="Explanatory Text 2 5" xfId="7684"/>
    <cellStyle name="Explanatory Text 2 6" xfId="6748"/>
    <cellStyle name="Explanatory Text 2 7" xfId="7532"/>
    <cellStyle name="Explanatory Text 2 8" xfId="7334"/>
    <cellStyle name="Explanatory Text 2 9" xfId="6986"/>
    <cellStyle name="Explanatory Text 20" xfId="35291"/>
    <cellStyle name="Explanatory Text 20 2" xfId="35292"/>
    <cellStyle name="Explanatory Text 200" xfId="35293"/>
    <cellStyle name="Explanatory Text 201" xfId="35294"/>
    <cellStyle name="Explanatory Text 202" xfId="35295"/>
    <cellStyle name="Explanatory Text 203" xfId="35296"/>
    <cellStyle name="Explanatory Text 204" xfId="35297"/>
    <cellStyle name="Explanatory Text 205" xfId="35298"/>
    <cellStyle name="Explanatory Text 206" xfId="35299"/>
    <cellStyle name="Explanatory Text 207" xfId="35300"/>
    <cellStyle name="Explanatory Text 208" xfId="35301"/>
    <cellStyle name="Explanatory Text 209" xfId="35302"/>
    <cellStyle name="Explanatory Text 21" xfId="35303"/>
    <cellStyle name="Explanatory Text 21 2" xfId="35304"/>
    <cellStyle name="Explanatory Text 210" xfId="35305"/>
    <cellStyle name="Explanatory Text 211" xfId="35306"/>
    <cellStyle name="Explanatory Text 212" xfId="35307"/>
    <cellStyle name="Explanatory Text 213" xfId="35308"/>
    <cellStyle name="Explanatory Text 214" xfId="35309"/>
    <cellStyle name="Explanatory Text 215" xfId="35310"/>
    <cellStyle name="Explanatory Text 216" xfId="35311"/>
    <cellStyle name="Explanatory Text 217" xfId="35312"/>
    <cellStyle name="Explanatory Text 218" xfId="35313"/>
    <cellStyle name="Explanatory Text 219" xfId="35314"/>
    <cellStyle name="Explanatory Text 22" xfId="35315"/>
    <cellStyle name="Explanatory Text 22 2" xfId="35316"/>
    <cellStyle name="Explanatory Text 220" xfId="35317"/>
    <cellStyle name="Explanatory Text 221" xfId="35318"/>
    <cellStyle name="Explanatory Text 222" xfId="35319"/>
    <cellStyle name="Explanatory Text 223" xfId="35320"/>
    <cellStyle name="Explanatory Text 224" xfId="35321"/>
    <cellStyle name="Explanatory Text 225" xfId="35322"/>
    <cellStyle name="Explanatory Text 226" xfId="35323"/>
    <cellStyle name="Explanatory Text 227" xfId="35324"/>
    <cellStyle name="Explanatory Text 228" xfId="35325"/>
    <cellStyle name="Explanatory Text 229" xfId="35326"/>
    <cellStyle name="Explanatory Text 23" xfId="35327"/>
    <cellStyle name="Explanatory Text 23 2" xfId="35328"/>
    <cellStyle name="Explanatory Text 230" xfId="35329"/>
    <cellStyle name="Explanatory Text 231" xfId="35330"/>
    <cellStyle name="Explanatory Text 232" xfId="35331"/>
    <cellStyle name="Explanatory Text 233" xfId="35332"/>
    <cellStyle name="Explanatory Text 234" xfId="35333"/>
    <cellStyle name="Explanatory Text 235" xfId="35334"/>
    <cellStyle name="Explanatory Text 236" xfId="35335"/>
    <cellStyle name="Explanatory Text 237" xfId="35336"/>
    <cellStyle name="Explanatory Text 238" xfId="35337"/>
    <cellStyle name="Explanatory Text 239" xfId="35338"/>
    <cellStyle name="Explanatory Text 24" xfId="35339"/>
    <cellStyle name="Explanatory Text 24 2" xfId="35340"/>
    <cellStyle name="Explanatory Text 240" xfId="35341"/>
    <cellStyle name="Explanatory Text 241" xfId="35342"/>
    <cellStyle name="Explanatory Text 242" xfId="35343"/>
    <cellStyle name="Explanatory Text 243" xfId="35344"/>
    <cellStyle name="Explanatory Text 244" xfId="35345"/>
    <cellStyle name="Explanatory Text 245" xfId="35346"/>
    <cellStyle name="Explanatory Text 246" xfId="35347"/>
    <cellStyle name="Explanatory Text 247" xfId="35348"/>
    <cellStyle name="Explanatory Text 248" xfId="35349"/>
    <cellStyle name="Explanatory Text 249" xfId="35350"/>
    <cellStyle name="Explanatory Text 25" xfId="35351"/>
    <cellStyle name="Explanatory Text 25 2" xfId="35352"/>
    <cellStyle name="Explanatory Text 250" xfId="35353"/>
    <cellStyle name="Explanatory Text 251" xfId="35354"/>
    <cellStyle name="Explanatory Text 252" xfId="35355"/>
    <cellStyle name="Explanatory Text 253" xfId="35356"/>
    <cellStyle name="Explanatory Text 254" xfId="35357"/>
    <cellStyle name="Explanatory Text 255" xfId="35358"/>
    <cellStyle name="Explanatory Text 256" xfId="35359"/>
    <cellStyle name="Explanatory Text 257" xfId="35360"/>
    <cellStyle name="Explanatory Text 26" xfId="35361"/>
    <cellStyle name="Explanatory Text 26 2" xfId="35362"/>
    <cellStyle name="Explanatory Text 27" xfId="35363"/>
    <cellStyle name="Explanatory Text 27 2" xfId="35364"/>
    <cellStyle name="Explanatory Text 28" xfId="35365"/>
    <cellStyle name="Explanatory Text 28 2" xfId="35366"/>
    <cellStyle name="Explanatory Text 29" xfId="35367"/>
    <cellStyle name="Explanatory Text 29 2" xfId="35368"/>
    <cellStyle name="Explanatory Text 3" xfId="794"/>
    <cellStyle name="Explanatory Text 3 2" xfId="893"/>
    <cellStyle name="Explanatory Text 3 3" xfId="15128"/>
    <cellStyle name="Explanatory Text 30" xfId="35369"/>
    <cellStyle name="Explanatory Text 30 2" xfId="35370"/>
    <cellStyle name="Explanatory Text 31" xfId="35371"/>
    <cellStyle name="Explanatory Text 31 2" xfId="35372"/>
    <cellStyle name="Explanatory Text 32" xfId="35373"/>
    <cellStyle name="Explanatory Text 32 2" xfId="35374"/>
    <cellStyle name="Explanatory Text 33" xfId="35375"/>
    <cellStyle name="Explanatory Text 33 2" xfId="35376"/>
    <cellStyle name="Explanatory Text 34" xfId="35377"/>
    <cellStyle name="Explanatory Text 34 2" xfId="35378"/>
    <cellStyle name="Explanatory Text 35" xfId="35379"/>
    <cellStyle name="Explanatory Text 35 2" xfId="35380"/>
    <cellStyle name="Explanatory Text 36" xfId="35381"/>
    <cellStyle name="Explanatory Text 36 2" xfId="35382"/>
    <cellStyle name="Explanatory Text 37" xfId="35383"/>
    <cellStyle name="Explanatory Text 37 2" xfId="35384"/>
    <cellStyle name="Explanatory Text 38" xfId="35385"/>
    <cellStyle name="Explanatory Text 38 2" xfId="35386"/>
    <cellStyle name="Explanatory Text 39" xfId="35387"/>
    <cellStyle name="Explanatory Text 39 2" xfId="35388"/>
    <cellStyle name="Explanatory Text 4" xfId="701"/>
    <cellStyle name="Explanatory Text 4 2" xfId="6665"/>
    <cellStyle name="Explanatory Text 4 2 2" xfId="35389"/>
    <cellStyle name="Explanatory Text 4 3" xfId="11794"/>
    <cellStyle name="Explanatory Text 40" xfId="35390"/>
    <cellStyle name="Explanatory Text 40 2" xfId="35391"/>
    <cellStyle name="Explanatory Text 41" xfId="35392"/>
    <cellStyle name="Explanatory Text 41 2" xfId="35393"/>
    <cellStyle name="Explanatory Text 42" xfId="35394"/>
    <cellStyle name="Explanatory Text 42 2" xfId="35395"/>
    <cellStyle name="Explanatory Text 43" xfId="35396"/>
    <cellStyle name="Explanatory Text 43 2" xfId="35397"/>
    <cellStyle name="Explanatory Text 44" xfId="35398"/>
    <cellStyle name="Explanatory Text 44 2" xfId="35399"/>
    <cellStyle name="Explanatory Text 45" xfId="35400"/>
    <cellStyle name="Explanatory Text 45 2" xfId="35401"/>
    <cellStyle name="Explanatory Text 46" xfId="35402"/>
    <cellStyle name="Explanatory Text 46 2" xfId="35403"/>
    <cellStyle name="Explanatory Text 47" xfId="35404"/>
    <cellStyle name="Explanatory Text 47 2" xfId="35405"/>
    <cellStyle name="Explanatory Text 48" xfId="35406"/>
    <cellStyle name="Explanatory Text 48 2" xfId="35407"/>
    <cellStyle name="Explanatory Text 49" xfId="35408"/>
    <cellStyle name="Explanatory Text 49 2" xfId="35409"/>
    <cellStyle name="Explanatory Text 5" xfId="6925"/>
    <cellStyle name="Explanatory Text 5 2" xfId="35411"/>
    <cellStyle name="Explanatory Text 5 3" xfId="35410"/>
    <cellStyle name="Explanatory Text 50" xfId="35412"/>
    <cellStyle name="Explanatory Text 50 2" xfId="35413"/>
    <cellStyle name="Explanatory Text 51" xfId="35414"/>
    <cellStyle name="Explanatory Text 51 2" xfId="35415"/>
    <cellStyle name="Explanatory Text 52" xfId="35416"/>
    <cellStyle name="Explanatory Text 52 2" xfId="35417"/>
    <cellStyle name="Explanatory Text 53" xfId="35418"/>
    <cellStyle name="Explanatory Text 53 2" xfId="35419"/>
    <cellStyle name="Explanatory Text 54" xfId="35420"/>
    <cellStyle name="Explanatory Text 54 2" xfId="35421"/>
    <cellStyle name="Explanatory Text 55" xfId="35422"/>
    <cellStyle name="Explanatory Text 55 2" xfId="35423"/>
    <cellStyle name="Explanatory Text 56" xfId="35424"/>
    <cellStyle name="Explanatory Text 56 2" xfId="35425"/>
    <cellStyle name="Explanatory Text 57" xfId="35426"/>
    <cellStyle name="Explanatory Text 57 2" xfId="35427"/>
    <cellStyle name="Explanatory Text 58" xfId="35428"/>
    <cellStyle name="Explanatory Text 58 2" xfId="35429"/>
    <cellStyle name="Explanatory Text 59" xfId="35430"/>
    <cellStyle name="Explanatory Text 59 2" xfId="35431"/>
    <cellStyle name="Explanatory Text 6" xfId="6978"/>
    <cellStyle name="Explanatory Text 6 2" xfId="35433"/>
    <cellStyle name="Explanatory Text 6 3" xfId="35432"/>
    <cellStyle name="Explanatory Text 60" xfId="35434"/>
    <cellStyle name="Explanatory Text 60 2" xfId="35435"/>
    <cellStyle name="Explanatory Text 61" xfId="35436"/>
    <cellStyle name="Explanatory Text 61 2" xfId="35437"/>
    <cellStyle name="Explanatory Text 62" xfId="35438"/>
    <cellStyle name="Explanatory Text 62 2" xfId="35439"/>
    <cellStyle name="Explanatory Text 63" xfId="35440"/>
    <cellStyle name="Explanatory Text 63 2" xfId="35441"/>
    <cellStyle name="Explanatory Text 64" xfId="35442"/>
    <cellStyle name="Explanatory Text 64 2" xfId="35443"/>
    <cellStyle name="Explanatory Text 65" xfId="35444"/>
    <cellStyle name="Explanatory Text 65 2" xfId="35445"/>
    <cellStyle name="Explanatory Text 66" xfId="35446"/>
    <cellStyle name="Explanatory Text 66 2" xfId="35447"/>
    <cellStyle name="Explanatory Text 67" xfId="35448"/>
    <cellStyle name="Explanatory Text 67 2" xfId="35449"/>
    <cellStyle name="Explanatory Text 68" xfId="35450"/>
    <cellStyle name="Explanatory Text 68 2" xfId="35451"/>
    <cellStyle name="Explanatory Text 69" xfId="35452"/>
    <cellStyle name="Explanatory Text 69 2" xfId="35453"/>
    <cellStyle name="Explanatory Text 7" xfId="7386"/>
    <cellStyle name="Explanatory Text 7 2" xfId="35455"/>
    <cellStyle name="Explanatory Text 7 3" xfId="35454"/>
    <cellStyle name="Explanatory Text 70" xfId="35456"/>
    <cellStyle name="Explanatory Text 70 2" xfId="35457"/>
    <cellStyle name="Explanatory Text 71" xfId="35458"/>
    <cellStyle name="Explanatory Text 71 2" xfId="35459"/>
    <cellStyle name="Explanatory Text 72" xfId="35460"/>
    <cellStyle name="Explanatory Text 72 2" xfId="35461"/>
    <cellStyle name="Explanatory Text 73" xfId="35462"/>
    <cellStyle name="Explanatory Text 73 2" xfId="35463"/>
    <cellStyle name="Explanatory Text 74" xfId="35464"/>
    <cellStyle name="Explanatory Text 74 2" xfId="35465"/>
    <cellStyle name="Explanatory Text 75" xfId="35466"/>
    <cellStyle name="Explanatory Text 75 2" xfId="35467"/>
    <cellStyle name="Explanatory Text 76" xfId="35468"/>
    <cellStyle name="Explanatory Text 76 2" xfId="35469"/>
    <cellStyle name="Explanatory Text 77" xfId="35470"/>
    <cellStyle name="Explanatory Text 77 2" xfId="35471"/>
    <cellStyle name="Explanatory Text 78" xfId="35472"/>
    <cellStyle name="Explanatory Text 78 2" xfId="35473"/>
    <cellStyle name="Explanatory Text 79" xfId="35474"/>
    <cellStyle name="Explanatory Text 79 2" xfId="35475"/>
    <cellStyle name="Explanatory Text 8" xfId="6844"/>
    <cellStyle name="Explanatory Text 8 2" xfId="35477"/>
    <cellStyle name="Explanatory Text 8 3" xfId="35476"/>
    <cellStyle name="Explanatory Text 80" xfId="35478"/>
    <cellStyle name="Explanatory Text 80 2" xfId="35479"/>
    <cellStyle name="Explanatory Text 81" xfId="35480"/>
    <cellStyle name="Explanatory Text 81 2" xfId="35481"/>
    <cellStyle name="Explanatory Text 82" xfId="35482"/>
    <cellStyle name="Explanatory Text 82 2" xfId="35483"/>
    <cellStyle name="Explanatory Text 83" xfId="35484"/>
    <cellStyle name="Explanatory Text 83 2" xfId="35485"/>
    <cellStyle name="Explanatory Text 84" xfId="35486"/>
    <cellStyle name="Explanatory Text 84 2" xfId="35487"/>
    <cellStyle name="Explanatory Text 85" xfId="35488"/>
    <cellStyle name="Explanatory Text 85 2" xfId="35489"/>
    <cellStyle name="Explanatory Text 86" xfId="35490"/>
    <cellStyle name="Explanatory Text 86 2" xfId="35491"/>
    <cellStyle name="Explanatory Text 87" xfId="35492"/>
    <cellStyle name="Explanatory Text 87 2" xfId="35493"/>
    <cellStyle name="Explanatory Text 88" xfId="35494"/>
    <cellStyle name="Explanatory Text 88 2" xfId="35495"/>
    <cellStyle name="Explanatory Text 89" xfId="35496"/>
    <cellStyle name="Explanatory Text 89 2" xfId="35497"/>
    <cellStyle name="Explanatory Text 9" xfId="7731"/>
    <cellStyle name="Explanatory Text 9 2" xfId="35499"/>
    <cellStyle name="Explanatory Text 9 3" xfId="35498"/>
    <cellStyle name="Explanatory Text 90" xfId="35500"/>
    <cellStyle name="Explanatory Text 90 2" xfId="35501"/>
    <cellStyle name="Explanatory Text 91" xfId="35502"/>
    <cellStyle name="Explanatory Text 91 2" xfId="35503"/>
    <cellStyle name="Explanatory Text 92" xfId="35504"/>
    <cellStyle name="Explanatory Text 92 2" xfId="35505"/>
    <cellStyle name="Explanatory Text 93" xfId="35506"/>
    <cellStyle name="Explanatory Text 93 2" xfId="35507"/>
    <cellStyle name="Explanatory Text 94" xfId="35508"/>
    <cellStyle name="Explanatory Text 94 2" xfId="35509"/>
    <cellStyle name="Explanatory Text 95" xfId="35510"/>
    <cellStyle name="Explanatory Text 95 2" xfId="35511"/>
    <cellStyle name="Explanatory Text 96" xfId="35512"/>
    <cellStyle name="Explanatory Text 96 2" xfId="35513"/>
    <cellStyle name="Explanatory Text 97" xfId="35514"/>
    <cellStyle name="Explanatory Text 97 2" xfId="35515"/>
    <cellStyle name="Explanatory Text 98" xfId="35516"/>
    <cellStyle name="Explanatory Text 98 2" xfId="35517"/>
    <cellStyle name="Explanatory Text 99" xfId="35518"/>
    <cellStyle name="Explanatory Text 99 2" xfId="35519"/>
    <cellStyle name="F2" xfId="15015"/>
    <cellStyle name="F3" xfId="15008"/>
    <cellStyle name="F4" xfId="15006"/>
    <cellStyle name="F5" xfId="15005"/>
    <cellStyle name="F6" xfId="14998"/>
    <cellStyle name="F7" xfId="14996"/>
    <cellStyle name="F8" xfId="14995"/>
    <cellStyle name="Fixed" xfId="68"/>
    <cellStyle name="Fixed 10" xfId="1336"/>
    <cellStyle name="Fixed 11" xfId="1344"/>
    <cellStyle name="Fixed 12" xfId="1352"/>
    <cellStyle name="Fixed 13" xfId="1360"/>
    <cellStyle name="Fixed 14" xfId="1369"/>
    <cellStyle name="Fixed 15" xfId="1378"/>
    <cellStyle name="Fixed 16" xfId="1387"/>
    <cellStyle name="Fixed 17" xfId="1396"/>
    <cellStyle name="Fixed 18" xfId="1405"/>
    <cellStyle name="Fixed 19" xfId="1414"/>
    <cellStyle name="Fixed 2" xfId="240"/>
    <cellStyle name="Fixed 2 10" xfId="2038"/>
    <cellStyle name="Fixed 2 11" xfId="2148"/>
    <cellStyle name="Fixed 2 12" xfId="2690"/>
    <cellStyle name="Fixed 2 13" xfId="3403"/>
    <cellStyle name="Fixed 2 14" xfId="4161"/>
    <cellStyle name="Fixed 2 15" xfId="4528"/>
    <cellStyle name="Fixed 2 2" xfId="1090"/>
    <cellStyle name="Fixed 2 2 2" xfId="1113"/>
    <cellStyle name="Fixed 2 2 3" xfId="1724"/>
    <cellStyle name="Fixed 2 2 4" xfId="1819"/>
    <cellStyle name="Fixed 2 2 4 2" xfId="2252"/>
    <cellStyle name="Fixed 2 2 4 3" xfId="2488"/>
    <cellStyle name="Fixed 2 2 4 4" xfId="2815"/>
    <cellStyle name="Fixed 2 2 4 5" xfId="3928"/>
    <cellStyle name="Fixed 2 2 4 6" xfId="4822"/>
    <cellStyle name="Fixed 2 2 4 7" xfId="5646"/>
    <cellStyle name="Fixed 2 2 5" xfId="1839"/>
    <cellStyle name="Fixed 2 2 5 2" xfId="2270"/>
    <cellStyle name="Fixed 2 2 5 3" xfId="2506"/>
    <cellStyle name="Fixed 2 2 5 4" xfId="2833"/>
    <cellStyle name="Fixed 2 2 5 5" xfId="3948"/>
    <cellStyle name="Fixed 2 2 5 6" xfId="4755"/>
    <cellStyle name="Fixed 2 2 5 7" xfId="5594"/>
    <cellStyle name="Fixed 2 2 6" xfId="1832"/>
    <cellStyle name="Fixed 2 2 6 2" xfId="2263"/>
    <cellStyle name="Fixed 2 2 6 3" xfId="2499"/>
    <cellStyle name="Fixed 2 2 6 4" xfId="2826"/>
    <cellStyle name="Fixed 2 2 6 5" xfId="3941"/>
    <cellStyle name="Fixed 2 2 6 6" xfId="3797"/>
    <cellStyle name="Fixed 2 2 6 7" xfId="3584"/>
    <cellStyle name="Fixed 2 3" xfId="1637"/>
    <cellStyle name="Fixed 2 3 2" xfId="1905"/>
    <cellStyle name="Fixed 2 3 2 2" xfId="2329"/>
    <cellStyle name="Fixed 2 3 2 3" xfId="2561"/>
    <cellStyle name="Fixed 2 3 2 4" xfId="2888"/>
    <cellStyle name="Fixed 2 3 2 5" xfId="4010"/>
    <cellStyle name="Fixed 2 3 2 6" xfId="4496"/>
    <cellStyle name="Fixed 2 3 2 7" xfId="5373"/>
    <cellStyle name="Fixed 2 3 3" xfId="1949"/>
    <cellStyle name="Fixed 2 3 3 2" xfId="2371"/>
    <cellStyle name="Fixed 2 3 3 3" xfId="2602"/>
    <cellStyle name="Fixed 2 3 3 4" xfId="2929"/>
    <cellStyle name="Fixed 2 3 3 5" xfId="4054"/>
    <cellStyle name="Fixed 2 3 3 6" xfId="4375"/>
    <cellStyle name="Fixed 2 3 3 7" xfId="5273"/>
    <cellStyle name="Fixed 2 3 4" xfId="1988"/>
    <cellStyle name="Fixed 2 3 4 2" xfId="2409"/>
    <cellStyle name="Fixed 2 3 4 3" xfId="2640"/>
    <cellStyle name="Fixed 2 3 4 4" xfId="2967"/>
    <cellStyle name="Fixed 2 3 4 5" xfId="4092"/>
    <cellStyle name="Fixed 2 3 4 6" xfId="4584"/>
    <cellStyle name="Fixed 2 3 4 7" xfId="5439"/>
    <cellStyle name="Fixed 2 4" xfId="1681"/>
    <cellStyle name="Fixed 2 4 2" xfId="1927"/>
    <cellStyle name="Fixed 2 4 2 2" xfId="2350"/>
    <cellStyle name="Fixed 2 4 2 3" xfId="2582"/>
    <cellStyle name="Fixed 2 4 2 4" xfId="2909"/>
    <cellStyle name="Fixed 2 4 2 5" xfId="4032"/>
    <cellStyle name="Fixed 2 4 2 6" xfId="4875"/>
    <cellStyle name="Fixed 2 4 2 7" xfId="5675"/>
    <cellStyle name="Fixed 2 4 3" xfId="1970"/>
    <cellStyle name="Fixed 2 4 3 2" xfId="2392"/>
    <cellStyle name="Fixed 2 4 3 3" xfId="2623"/>
    <cellStyle name="Fixed 2 4 3 4" xfId="2950"/>
    <cellStyle name="Fixed 2 4 3 5" xfId="4075"/>
    <cellStyle name="Fixed 2 4 3 6" xfId="3626"/>
    <cellStyle name="Fixed 2 4 3 7" xfId="4445"/>
    <cellStyle name="Fixed 2 4 4" xfId="2005"/>
    <cellStyle name="Fixed 2 4 4 2" xfId="2426"/>
    <cellStyle name="Fixed 2 4 4 3" xfId="2657"/>
    <cellStyle name="Fixed 2 4 4 4" xfId="2984"/>
    <cellStyle name="Fixed 2 4 4 5" xfId="4109"/>
    <cellStyle name="Fixed 2 4 4 6" xfId="3784"/>
    <cellStyle name="Fixed 2 4 4 7" xfId="3406"/>
    <cellStyle name="Fixed 2 5" xfId="1665"/>
    <cellStyle name="Fixed 2 6" xfId="1092"/>
    <cellStyle name="Fixed 2 7" xfId="1767"/>
    <cellStyle name="Fixed 2 8" xfId="1793"/>
    <cellStyle name="Fixed 2 9" xfId="1778"/>
    <cellStyle name="Fixed 20" xfId="1423"/>
    <cellStyle name="Fixed 21" xfId="1432"/>
    <cellStyle name="Fixed 22" xfId="1441"/>
    <cellStyle name="Fixed 23" xfId="1450"/>
    <cellStyle name="Fixed 24" xfId="1459"/>
    <cellStyle name="Fixed 25" xfId="1468"/>
    <cellStyle name="Fixed 26" xfId="1477"/>
    <cellStyle name="Fixed 27" xfId="1486"/>
    <cellStyle name="Fixed 28" xfId="1495"/>
    <cellStyle name="Fixed 29" xfId="1503"/>
    <cellStyle name="Fixed 3" xfId="241"/>
    <cellStyle name="Fixed 3 2" xfId="1314"/>
    <cellStyle name="Fixed 3 3" xfId="1645"/>
    <cellStyle name="Fixed 3 4" xfId="1690"/>
    <cellStyle name="Fixed 3 5" xfId="1694"/>
    <cellStyle name="Fixed 3 6" xfId="1808"/>
    <cellStyle name="Fixed 3 6 2" xfId="2241"/>
    <cellStyle name="Fixed 3 6 3" xfId="2477"/>
    <cellStyle name="Fixed 3 6 4" xfId="2804"/>
    <cellStyle name="Fixed 3 6 5" xfId="3917"/>
    <cellStyle name="Fixed 3 6 6" xfId="3892"/>
    <cellStyle name="Fixed 3 6 7" xfId="3771"/>
    <cellStyle name="Fixed 3 7" xfId="1858"/>
    <cellStyle name="Fixed 3 7 2" xfId="2285"/>
    <cellStyle name="Fixed 3 7 3" xfId="2521"/>
    <cellStyle name="Fixed 3 7 4" xfId="2848"/>
    <cellStyle name="Fixed 3 7 5" xfId="3966"/>
    <cellStyle name="Fixed 3 7 6" xfId="3398"/>
    <cellStyle name="Fixed 3 7 7" xfId="3842"/>
    <cellStyle name="Fixed 3 8" xfId="1852"/>
    <cellStyle name="Fixed 3 8 2" xfId="2280"/>
    <cellStyle name="Fixed 3 8 3" xfId="2516"/>
    <cellStyle name="Fixed 3 8 4" xfId="2843"/>
    <cellStyle name="Fixed 3 8 5" xfId="3960"/>
    <cellStyle name="Fixed 3 8 6" xfId="3651"/>
    <cellStyle name="Fixed 3 8 7" xfId="4751"/>
    <cellStyle name="Fixed 3 9" xfId="35520"/>
    <cellStyle name="Fixed 30" xfId="1512"/>
    <cellStyle name="Fixed 31" xfId="1521"/>
    <cellStyle name="Fixed 32" xfId="1530"/>
    <cellStyle name="Fixed 33" xfId="1539"/>
    <cellStyle name="Fixed 34" xfId="1548"/>
    <cellStyle name="Fixed 35" xfId="1557"/>
    <cellStyle name="Fixed 36" xfId="1566"/>
    <cellStyle name="Fixed 37" xfId="1575"/>
    <cellStyle name="Fixed 38" xfId="1584"/>
    <cellStyle name="Fixed 39" xfId="1592"/>
    <cellStyle name="Fixed 4" xfId="795"/>
    <cellStyle name="Fixed 4 2" xfId="1195"/>
    <cellStyle name="Fixed 40" xfId="1625"/>
    <cellStyle name="Fixed 40 2" xfId="1895"/>
    <cellStyle name="Fixed 40 2 2" xfId="2318"/>
    <cellStyle name="Fixed 40 2 3" xfId="2550"/>
    <cellStyle name="Fixed 40 2 4" xfId="2877"/>
    <cellStyle name="Fixed 40 2 5" xfId="3999"/>
    <cellStyle name="Fixed 40 2 6" xfId="3753"/>
    <cellStyle name="Fixed 40 2 7" xfId="4504"/>
    <cellStyle name="Fixed 40 3" xfId="1938"/>
    <cellStyle name="Fixed 40 3 2" xfId="2360"/>
    <cellStyle name="Fixed 40 3 3" xfId="2591"/>
    <cellStyle name="Fixed 40 3 4" xfId="2918"/>
    <cellStyle name="Fixed 40 3 5" xfId="4043"/>
    <cellStyle name="Fixed 40 3 6" xfId="4604"/>
    <cellStyle name="Fixed 40 3 7" xfId="5452"/>
    <cellStyle name="Fixed 40 4" xfId="1978"/>
    <cellStyle name="Fixed 40 4 2" xfId="2399"/>
    <cellStyle name="Fixed 40 4 3" xfId="2630"/>
    <cellStyle name="Fixed 40 4 4" xfId="2957"/>
    <cellStyle name="Fixed 40 4 5" xfId="4082"/>
    <cellStyle name="Fixed 40 4 6" xfId="3564"/>
    <cellStyle name="Fixed 40 4 7" xfId="3439"/>
    <cellStyle name="Fixed 41" xfId="1658"/>
    <cellStyle name="Fixed 41 2" xfId="1915"/>
    <cellStyle name="Fixed 41 2 2" xfId="2339"/>
    <cellStyle name="Fixed 41 2 3" xfId="2571"/>
    <cellStyle name="Fixed 41 2 4" xfId="2898"/>
    <cellStyle name="Fixed 41 2 5" xfId="4020"/>
    <cellStyle name="Fixed 41 2 6" xfId="3714"/>
    <cellStyle name="Fixed 41 2 7" xfId="3888"/>
    <cellStyle name="Fixed 41 3" xfId="1959"/>
    <cellStyle name="Fixed 41 3 2" xfId="2381"/>
    <cellStyle name="Fixed 41 3 3" xfId="2612"/>
    <cellStyle name="Fixed 41 3 4" xfId="2939"/>
    <cellStyle name="Fixed 41 3 5" xfId="4064"/>
    <cellStyle name="Fixed 41 3 6" xfId="4643"/>
    <cellStyle name="Fixed 41 3 7" xfId="5486"/>
    <cellStyle name="Fixed 41 4" xfId="1995"/>
    <cellStyle name="Fixed 41 4 2" xfId="2416"/>
    <cellStyle name="Fixed 41 4 3" xfId="2647"/>
    <cellStyle name="Fixed 41 4 4" xfId="2974"/>
    <cellStyle name="Fixed 41 4 5" xfId="4099"/>
    <cellStyle name="Fixed 41 4 6" xfId="4505"/>
    <cellStyle name="Fixed 41 4 7" xfId="5379"/>
    <cellStyle name="Fixed 42" xfId="6632"/>
    <cellStyle name="Fixed 43" xfId="6633"/>
    <cellStyle name="Fixed 44" xfId="6623"/>
    <cellStyle name="Fixed 45" xfId="6667"/>
    <cellStyle name="Fixed 46" xfId="7295"/>
    <cellStyle name="Fixed 47" xfId="7519"/>
    <cellStyle name="Fixed 48" xfId="7394"/>
    <cellStyle name="Fixed 49" xfId="7492"/>
    <cellStyle name="Fixed 5" xfId="891"/>
    <cellStyle name="Fixed 5 2" xfId="15129"/>
    <cellStyle name="Fixed 50" xfId="7480"/>
    <cellStyle name="Fixed 51" xfId="7588"/>
    <cellStyle name="Fixed 52" xfId="6790"/>
    <cellStyle name="Fixed 53" xfId="7637"/>
    <cellStyle name="Fixed 54" xfId="6783"/>
    <cellStyle name="Fixed 55" xfId="14732"/>
    <cellStyle name="Fixed 6" xfId="1319"/>
    <cellStyle name="Fixed 6 2" xfId="15130"/>
    <cellStyle name="Fixed 7" xfId="1140"/>
    <cellStyle name="Fixed 7 2" xfId="15131"/>
    <cellStyle name="Fixed 8" xfId="1323"/>
    <cellStyle name="Fixed 8 2" xfId="15132"/>
    <cellStyle name="Fixed 9" xfId="1329"/>
    <cellStyle name="Fixed2 - Style2" xfId="242"/>
    <cellStyle name="Fixed2 - Style2 2" xfId="35521"/>
    <cellStyle name="Fixed3 - Style3" xfId="12036"/>
    <cellStyle name="Fixlong" xfId="14993"/>
    <cellStyle name="Formula" xfId="14991"/>
    <cellStyle name="General" xfId="69"/>
    <cellStyle name="General 2" xfId="35522"/>
    <cellStyle name="Good 10" xfId="7341"/>
    <cellStyle name="Good 10 2" xfId="35524"/>
    <cellStyle name="Good 10 3" xfId="35523"/>
    <cellStyle name="Good 100" xfId="35525"/>
    <cellStyle name="Good 100 2" xfId="35526"/>
    <cellStyle name="Good 101" xfId="35527"/>
    <cellStyle name="Good 101 2" xfId="35528"/>
    <cellStyle name="Good 102" xfId="35529"/>
    <cellStyle name="Good 102 2" xfId="35530"/>
    <cellStyle name="Good 103" xfId="35531"/>
    <cellStyle name="Good 103 2" xfId="35532"/>
    <cellStyle name="Good 104" xfId="35533"/>
    <cellStyle name="Good 104 2" xfId="35534"/>
    <cellStyle name="Good 105" xfId="35535"/>
    <cellStyle name="Good 105 2" xfId="35536"/>
    <cellStyle name="Good 106" xfId="35537"/>
    <cellStyle name="Good 106 2" xfId="35538"/>
    <cellStyle name="Good 107" xfId="35539"/>
    <cellStyle name="Good 107 2" xfId="35540"/>
    <cellStyle name="Good 108" xfId="35541"/>
    <cellStyle name="Good 108 2" xfId="35542"/>
    <cellStyle name="Good 109" xfId="35543"/>
    <cellStyle name="Good 109 2" xfId="35544"/>
    <cellStyle name="Good 11" xfId="7144"/>
    <cellStyle name="Good 11 2" xfId="35546"/>
    <cellStyle name="Good 11 3" xfId="35545"/>
    <cellStyle name="Good 110" xfId="35547"/>
    <cellStyle name="Good 110 2" xfId="35548"/>
    <cellStyle name="Good 111" xfId="35549"/>
    <cellStyle name="Good 111 2" xfId="35550"/>
    <cellStyle name="Good 112" xfId="35551"/>
    <cellStyle name="Good 112 2" xfId="35552"/>
    <cellStyle name="Good 113" xfId="35553"/>
    <cellStyle name="Good 113 2" xfId="35554"/>
    <cellStyle name="Good 114" xfId="35555"/>
    <cellStyle name="Good 114 2" xfId="35556"/>
    <cellStyle name="Good 115" xfId="35557"/>
    <cellStyle name="Good 115 2" xfId="35558"/>
    <cellStyle name="Good 116" xfId="35559"/>
    <cellStyle name="Good 116 2" xfId="35560"/>
    <cellStyle name="Good 117" xfId="35561"/>
    <cellStyle name="Good 117 2" xfId="35562"/>
    <cellStyle name="Good 118" xfId="35563"/>
    <cellStyle name="Good 118 2" xfId="35564"/>
    <cellStyle name="Good 119" xfId="35565"/>
    <cellStyle name="Good 119 2" xfId="35566"/>
    <cellStyle name="Good 12" xfId="7690"/>
    <cellStyle name="Good 12 2" xfId="35568"/>
    <cellStyle name="Good 12 3" xfId="35567"/>
    <cellStyle name="Good 120" xfId="35569"/>
    <cellStyle name="Good 120 2" xfId="35570"/>
    <cellStyle name="Good 121" xfId="35571"/>
    <cellStyle name="Good 121 2" xfId="35572"/>
    <cellStyle name="Good 122" xfId="35573"/>
    <cellStyle name="Good 122 2" xfId="35574"/>
    <cellStyle name="Good 123" xfId="35575"/>
    <cellStyle name="Good 123 2" xfId="35576"/>
    <cellStyle name="Good 124" xfId="35577"/>
    <cellStyle name="Good 124 2" xfId="35578"/>
    <cellStyle name="Good 125" xfId="35579"/>
    <cellStyle name="Good 125 2" xfId="35580"/>
    <cellStyle name="Good 126" xfId="35581"/>
    <cellStyle name="Good 126 2" xfId="35582"/>
    <cellStyle name="Good 127" xfId="35583"/>
    <cellStyle name="Good 127 2" xfId="35584"/>
    <cellStyle name="Good 128" xfId="35585"/>
    <cellStyle name="Good 128 2" xfId="35586"/>
    <cellStyle name="Good 129" xfId="35587"/>
    <cellStyle name="Good 129 2" xfId="35588"/>
    <cellStyle name="Good 13" xfId="7791"/>
    <cellStyle name="Good 13 2" xfId="35590"/>
    <cellStyle name="Good 13 3" xfId="35589"/>
    <cellStyle name="Good 130" xfId="35591"/>
    <cellStyle name="Good 130 2" xfId="35592"/>
    <cellStyle name="Good 131" xfId="35593"/>
    <cellStyle name="Good 131 2" xfId="35594"/>
    <cellStyle name="Good 132" xfId="35595"/>
    <cellStyle name="Good 132 2" xfId="35596"/>
    <cellStyle name="Good 133" xfId="35597"/>
    <cellStyle name="Good 133 2" xfId="35598"/>
    <cellStyle name="Good 134" xfId="35599"/>
    <cellStyle name="Good 134 2" xfId="35600"/>
    <cellStyle name="Good 135" xfId="35601"/>
    <cellStyle name="Good 135 2" xfId="35602"/>
    <cellStyle name="Good 136" xfId="35603"/>
    <cellStyle name="Good 136 2" xfId="35604"/>
    <cellStyle name="Good 137" xfId="35605"/>
    <cellStyle name="Good 137 2" xfId="35606"/>
    <cellStyle name="Good 138" xfId="35607"/>
    <cellStyle name="Good 138 2" xfId="35608"/>
    <cellStyle name="Good 139" xfId="35609"/>
    <cellStyle name="Good 139 2" xfId="35610"/>
    <cellStyle name="Good 14" xfId="35611"/>
    <cellStyle name="Good 14 2" xfId="35612"/>
    <cellStyle name="Good 140" xfId="35613"/>
    <cellStyle name="Good 140 2" xfId="35614"/>
    <cellStyle name="Good 141" xfId="35615"/>
    <cellStyle name="Good 141 2" xfId="35616"/>
    <cellStyle name="Good 142" xfId="35617"/>
    <cellStyle name="Good 142 2" xfId="35618"/>
    <cellStyle name="Good 143" xfId="35619"/>
    <cellStyle name="Good 143 2" xfId="35620"/>
    <cellStyle name="Good 144" xfId="35621"/>
    <cellStyle name="Good 144 2" xfId="35622"/>
    <cellStyle name="Good 145" xfId="35623"/>
    <cellStyle name="Good 145 2" xfId="35624"/>
    <cellStyle name="Good 146" xfId="35625"/>
    <cellStyle name="Good 146 2" xfId="35626"/>
    <cellStyle name="Good 147" xfId="35627"/>
    <cellStyle name="Good 147 2" xfId="35628"/>
    <cellStyle name="Good 148" xfId="35629"/>
    <cellStyle name="Good 148 2" xfId="35630"/>
    <cellStyle name="Good 149" xfId="35631"/>
    <cellStyle name="Good 149 2" xfId="35632"/>
    <cellStyle name="Good 15" xfId="35633"/>
    <cellStyle name="Good 15 2" xfId="35634"/>
    <cellStyle name="Good 150" xfId="35635"/>
    <cellStyle name="Good 150 2" xfId="35636"/>
    <cellStyle name="Good 151" xfId="35637"/>
    <cellStyle name="Good 151 2" xfId="35638"/>
    <cellStyle name="Good 152" xfId="35639"/>
    <cellStyle name="Good 152 2" xfId="35640"/>
    <cellStyle name="Good 153" xfId="35641"/>
    <cellStyle name="Good 153 2" xfId="35642"/>
    <cellStyle name="Good 154" xfId="35643"/>
    <cellStyle name="Good 154 2" xfId="35644"/>
    <cellStyle name="Good 155" xfId="35645"/>
    <cellStyle name="Good 155 2" xfId="35646"/>
    <cellStyle name="Good 156" xfId="35647"/>
    <cellStyle name="Good 156 2" xfId="35648"/>
    <cellStyle name="Good 157" xfId="35649"/>
    <cellStyle name="Good 157 2" xfId="35650"/>
    <cellStyle name="Good 158" xfId="35651"/>
    <cellStyle name="Good 158 2" xfId="35652"/>
    <cellStyle name="Good 159" xfId="35653"/>
    <cellStyle name="Good 159 2" xfId="35654"/>
    <cellStyle name="Good 16" xfId="35655"/>
    <cellStyle name="Good 16 2" xfId="35656"/>
    <cellStyle name="Good 160" xfId="35657"/>
    <cellStyle name="Good 160 2" xfId="35658"/>
    <cellStyle name="Good 161" xfId="35659"/>
    <cellStyle name="Good 161 2" xfId="35660"/>
    <cellStyle name="Good 162" xfId="35661"/>
    <cellStyle name="Good 162 2" xfId="35662"/>
    <cellStyle name="Good 163" xfId="35663"/>
    <cellStyle name="Good 163 2" xfId="35664"/>
    <cellStyle name="Good 164" xfId="35665"/>
    <cellStyle name="Good 164 2" xfId="35666"/>
    <cellStyle name="Good 165" xfId="35667"/>
    <cellStyle name="Good 165 2" xfId="35668"/>
    <cellStyle name="Good 166" xfId="35669"/>
    <cellStyle name="Good 166 2" xfId="35670"/>
    <cellStyle name="Good 167" xfId="35671"/>
    <cellStyle name="Good 167 2" xfId="35672"/>
    <cellStyle name="Good 168" xfId="35673"/>
    <cellStyle name="Good 168 2" xfId="35674"/>
    <cellStyle name="Good 169" xfId="35675"/>
    <cellStyle name="Good 169 2" xfId="35676"/>
    <cellStyle name="Good 17" xfId="35677"/>
    <cellStyle name="Good 17 2" xfId="35678"/>
    <cellStyle name="Good 170" xfId="35679"/>
    <cellStyle name="Good 170 2" xfId="35680"/>
    <cellStyle name="Good 171" xfId="35681"/>
    <cellStyle name="Good 171 2" xfId="35682"/>
    <cellStyle name="Good 172" xfId="35683"/>
    <cellStyle name="Good 172 2" xfId="35684"/>
    <cellStyle name="Good 173" xfId="35685"/>
    <cellStyle name="Good 173 2" xfId="35686"/>
    <cellStyle name="Good 174" xfId="35687"/>
    <cellStyle name="Good 174 2" xfId="35688"/>
    <cellStyle name="Good 175" xfId="35689"/>
    <cellStyle name="Good 175 2" xfId="35690"/>
    <cellStyle name="Good 176" xfId="35691"/>
    <cellStyle name="Good 176 2" xfId="35692"/>
    <cellStyle name="Good 177" xfId="35693"/>
    <cellStyle name="Good 177 2" xfId="35694"/>
    <cellStyle name="Good 178" xfId="35695"/>
    <cellStyle name="Good 178 2" xfId="35696"/>
    <cellStyle name="Good 179" xfId="35697"/>
    <cellStyle name="Good 179 2" xfId="35698"/>
    <cellStyle name="Good 18" xfId="35699"/>
    <cellStyle name="Good 18 2" xfId="35700"/>
    <cellStyle name="Good 180" xfId="35701"/>
    <cellStyle name="Good 180 2" xfId="35702"/>
    <cellStyle name="Good 181" xfId="35703"/>
    <cellStyle name="Good 181 2" xfId="35704"/>
    <cellStyle name="Good 182" xfId="35705"/>
    <cellStyle name="Good 182 2" xfId="35706"/>
    <cellStyle name="Good 183" xfId="35707"/>
    <cellStyle name="Good 183 2" xfId="35708"/>
    <cellStyle name="Good 184" xfId="35709"/>
    <cellStyle name="Good 184 2" xfId="35710"/>
    <cellStyle name="Good 185" xfId="35711"/>
    <cellStyle name="Good 185 2" xfId="35712"/>
    <cellStyle name="Good 186" xfId="35713"/>
    <cellStyle name="Good 186 2" xfId="35714"/>
    <cellStyle name="Good 187" xfId="35715"/>
    <cellStyle name="Good 187 2" xfId="35716"/>
    <cellStyle name="Good 188" xfId="35717"/>
    <cellStyle name="Good 188 2" xfId="35718"/>
    <cellStyle name="Good 189" xfId="35719"/>
    <cellStyle name="Good 189 2" xfId="35720"/>
    <cellStyle name="Good 19" xfId="35721"/>
    <cellStyle name="Good 19 2" xfId="35722"/>
    <cellStyle name="Good 190" xfId="35723"/>
    <cellStyle name="Good 190 2" xfId="35724"/>
    <cellStyle name="Good 191" xfId="35725"/>
    <cellStyle name="Good 191 2" xfId="35726"/>
    <cellStyle name="Good 192" xfId="35727"/>
    <cellStyle name="Good 192 2" xfId="35728"/>
    <cellStyle name="Good 193" xfId="35729"/>
    <cellStyle name="Good 194" xfId="35730"/>
    <cellStyle name="Good 195" xfId="35731"/>
    <cellStyle name="Good 196" xfId="35732"/>
    <cellStyle name="Good 197" xfId="35733"/>
    <cellStyle name="Good 198" xfId="35734"/>
    <cellStyle name="Good 199" xfId="35735"/>
    <cellStyle name="Good 2" xfId="243"/>
    <cellStyle name="Good 2 10" xfId="7100"/>
    <cellStyle name="Good 2 11" xfId="7075"/>
    <cellStyle name="Good 2 12" xfId="7521"/>
    <cellStyle name="Good 2 13" xfId="9971"/>
    <cellStyle name="Good 2 2" xfId="796"/>
    <cellStyle name="Good 2 2 2" xfId="956"/>
    <cellStyle name="Good 2 2 3" xfId="11838"/>
    <cellStyle name="Good 2 3" xfId="6669"/>
    <cellStyle name="Good 2 4" xfId="6919"/>
    <cellStyle name="Good 2 5" xfId="7362"/>
    <cellStyle name="Good 2 6" xfId="7469"/>
    <cellStyle name="Good 2 7" xfId="7358"/>
    <cellStyle name="Good 2 8" xfId="7193"/>
    <cellStyle name="Good 2 9" xfId="7465"/>
    <cellStyle name="Good 20" xfId="35736"/>
    <cellStyle name="Good 20 2" xfId="35737"/>
    <cellStyle name="Good 200" xfId="35738"/>
    <cellStyle name="Good 201" xfId="35739"/>
    <cellStyle name="Good 202" xfId="35740"/>
    <cellStyle name="Good 203" xfId="35741"/>
    <cellStyle name="Good 204" xfId="35742"/>
    <cellStyle name="Good 205" xfId="35743"/>
    <cellStyle name="Good 206" xfId="35744"/>
    <cellStyle name="Good 207" xfId="35745"/>
    <cellStyle name="Good 208" xfId="35746"/>
    <cellStyle name="Good 209" xfId="35747"/>
    <cellStyle name="Good 21" xfId="35748"/>
    <cellStyle name="Good 21 2" xfId="35749"/>
    <cellStyle name="Good 210" xfId="35750"/>
    <cellStyle name="Good 211" xfId="35751"/>
    <cellStyle name="Good 212" xfId="35752"/>
    <cellStyle name="Good 213" xfId="35753"/>
    <cellStyle name="Good 214" xfId="35754"/>
    <cellStyle name="Good 215" xfId="35755"/>
    <cellStyle name="Good 216" xfId="35756"/>
    <cellStyle name="Good 217" xfId="35757"/>
    <cellStyle name="Good 218" xfId="35758"/>
    <cellStyle name="Good 219" xfId="35759"/>
    <cellStyle name="Good 22" xfId="35760"/>
    <cellStyle name="Good 22 2" xfId="35761"/>
    <cellStyle name="Good 220" xfId="35762"/>
    <cellStyle name="Good 221" xfId="35763"/>
    <cellStyle name="Good 222" xfId="35764"/>
    <cellStyle name="Good 223" xfId="35765"/>
    <cellStyle name="Good 224" xfId="35766"/>
    <cellStyle name="Good 225" xfId="35767"/>
    <cellStyle name="Good 226" xfId="35768"/>
    <cellStyle name="Good 227" xfId="35769"/>
    <cellStyle name="Good 228" xfId="35770"/>
    <cellStyle name="Good 229" xfId="35771"/>
    <cellStyle name="Good 23" xfId="35772"/>
    <cellStyle name="Good 23 2" xfId="35773"/>
    <cellStyle name="Good 230" xfId="35774"/>
    <cellStyle name="Good 231" xfId="35775"/>
    <cellStyle name="Good 232" xfId="35776"/>
    <cellStyle name="Good 233" xfId="35777"/>
    <cellStyle name="Good 234" xfId="35778"/>
    <cellStyle name="Good 235" xfId="35779"/>
    <cellStyle name="Good 236" xfId="35780"/>
    <cellStyle name="Good 237" xfId="35781"/>
    <cellStyle name="Good 238" xfId="35782"/>
    <cellStyle name="Good 239" xfId="35783"/>
    <cellStyle name="Good 24" xfId="35784"/>
    <cellStyle name="Good 24 2" xfId="35785"/>
    <cellStyle name="Good 240" xfId="35786"/>
    <cellStyle name="Good 241" xfId="35787"/>
    <cellStyle name="Good 242" xfId="35788"/>
    <cellStyle name="Good 243" xfId="35789"/>
    <cellStyle name="Good 244" xfId="35790"/>
    <cellStyle name="Good 245" xfId="35791"/>
    <cellStyle name="Good 246" xfId="35792"/>
    <cellStyle name="Good 247" xfId="35793"/>
    <cellStyle name="Good 248" xfId="35794"/>
    <cellStyle name="Good 249" xfId="35795"/>
    <cellStyle name="Good 25" xfId="35796"/>
    <cellStyle name="Good 25 2" xfId="35797"/>
    <cellStyle name="Good 250" xfId="35798"/>
    <cellStyle name="Good 251" xfId="35799"/>
    <cellStyle name="Good 252" xfId="35800"/>
    <cellStyle name="Good 253" xfId="35801"/>
    <cellStyle name="Good 254" xfId="35802"/>
    <cellStyle name="Good 255" xfId="35803"/>
    <cellStyle name="Good 256" xfId="35804"/>
    <cellStyle name="Good 257" xfId="35805"/>
    <cellStyle name="Good 26" xfId="35806"/>
    <cellStyle name="Good 26 2" xfId="35807"/>
    <cellStyle name="Good 27" xfId="35808"/>
    <cellStyle name="Good 27 2" xfId="35809"/>
    <cellStyle name="Good 28" xfId="35810"/>
    <cellStyle name="Good 28 2" xfId="35811"/>
    <cellStyle name="Good 29" xfId="35812"/>
    <cellStyle name="Good 29 2" xfId="35813"/>
    <cellStyle name="Good 3" xfId="797"/>
    <cellStyle name="Good 3 2" xfId="923"/>
    <cellStyle name="Good 3 2 2" xfId="35815"/>
    <cellStyle name="Good 3 3" xfId="15133"/>
    <cellStyle name="Good 3 4" xfId="35814"/>
    <cellStyle name="Good 30" xfId="35816"/>
    <cellStyle name="Good 30 2" xfId="35817"/>
    <cellStyle name="Good 31" xfId="35818"/>
    <cellStyle name="Good 31 2" xfId="35819"/>
    <cellStyle name="Good 32" xfId="35820"/>
    <cellStyle name="Good 32 2" xfId="35821"/>
    <cellStyle name="Good 33" xfId="35822"/>
    <cellStyle name="Good 33 2" xfId="35823"/>
    <cellStyle name="Good 34" xfId="35824"/>
    <cellStyle name="Good 34 2" xfId="35825"/>
    <cellStyle name="Good 35" xfId="35826"/>
    <cellStyle name="Good 35 2" xfId="35827"/>
    <cellStyle name="Good 36" xfId="35828"/>
    <cellStyle name="Good 36 2" xfId="35829"/>
    <cellStyle name="Good 37" xfId="35830"/>
    <cellStyle name="Good 37 2" xfId="35831"/>
    <cellStyle name="Good 38" xfId="35832"/>
    <cellStyle name="Good 38 2" xfId="35833"/>
    <cellStyle name="Good 39" xfId="35834"/>
    <cellStyle name="Good 39 2" xfId="35835"/>
    <cellStyle name="Good 4" xfId="278"/>
    <cellStyle name="Good 4 2" xfId="6668"/>
    <cellStyle name="Good 4 2 2" xfId="35836"/>
    <cellStyle name="Good 4 3" xfId="11784"/>
    <cellStyle name="Good 40" xfId="35837"/>
    <cellStyle name="Good 40 2" xfId="35838"/>
    <cellStyle name="Good 41" xfId="35839"/>
    <cellStyle name="Good 41 2" xfId="35840"/>
    <cellStyle name="Good 42" xfId="35841"/>
    <cellStyle name="Good 42 2" xfId="35842"/>
    <cellStyle name="Good 43" xfId="35843"/>
    <cellStyle name="Good 43 2" xfId="35844"/>
    <cellStyle name="Good 44" xfId="35845"/>
    <cellStyle name="Good 44 2" xfId="35846"/>
    <cellStyle name="Good 45" xfId="35847"/>
    <cellStyle name="Good 45 2" xfId="35848"/>
    <cellStyle name="Good 46" xfId="35849"/>
    <cellStyle name="Good 46 2" xfId="35850"/>
    <cellStyle name="Good 47" xfId="35851"/>
    <cellStyle name="Good 47 2" xfId="35852"/>
    <cellStyle name="Good 48" xfId="35853"/>
    <cellStyle name="Good 48 2" xfId="35854"/>
    <cellStyle name="Good 49" xfId="35855"/>
    <cellStyle name="Good 49 2" xfId="35856"/>
    <cellStyle name="Good 5" xfId="7001"/>
    <cellStyle name="Good 5 2" xfId="35858"/>
    <cellStyle name="Good 5 3" xfId="35857"/>
    <cellStyle name="Good 50" xfId="35859"/>
    <cellStyle name="Good 50 2" xfId="35860"/>
    <cellStyle name="Good 51" xfId="35861"/>
    <cellStyle name="Good 51 2" xfId="35862"/>
    <cellStyle name="Good 52" xfId="35863"/>
    <cellStyle name="Good 52 2" xfId="35864"/>
    <cellStyle name="Good 53" xfId="35865"/>
    <cellStyle name="Good 53 2" xfId="35866"/>
    <cellStyle name="Good 54" xfId="35867"/>
    <cellStyle name="Good 54 2" xfId="35868"/>
    <cellStyle name="Good 55" xfId="35869"/>
    <cellStyle name="Good 55 2" xfId="35870"/>
    <cellStyle name="Good 56" xfId="35871"/>
    <cellStyle name="Good 56 2" xfId="35872"/>
    <cellStyle name="Good 57" xfId="35873"/>
    <cellStyle name="Good 57 2" xfId="35874"/>
    <cellStyle name="Good 58" xfId="35875"/>
    <cellStyle name="Good 58 2" xfId="35876"/>
    <cellStyle name="Good 59" xfId="35877"/>
    <cellStyle name="Good 59 2" xfId="35878"/>
    <cellStyle name="Good 6" xfId="7559"/>
    <cellStyle name="Good 6 2" xfId="35880"/>
    <cellStyle name="Good 6 3" xfId="35879"/>
    <cellStyle name="Good 60" xfId="35881"/>
    <cellStyle name="Good 60 2" xfId="35882"/>
    <cellStyle name="Good 61" xfId="35883"/>
    <cellStyle name="Good 61 2" xfId="35884"/>
    <cellStyle name="Good 62" xfId="35885"/>
    <cellStyle name="Good 62 2" xfId="35886"/>
    <cellStyle name="Good 63" xfId="35887"/>
    <cellStyle name="Good 63 2" xfId="35888"/>
    <cellStyle name="Good 64" xfId="35889"/>
    <cellStyle name="Good 64 2" xfId="35890"/>
    <cellStyle name="Good 65" xfId="35891"/>
    <cellStyle name="Good 65 2" xfId="35892"/>
    <cellStyle name="Good 66" xfId="35893"/>
    <cellStyle name="Good 66 2" xfId="35894"/>
    <cellStyle name="Good 67" xfId="35895"/>
    <cellStyle name="Good 67 2" xfId="35896"/>
    <cellStyle name="Good 68" xfId="35897"/>
    <cellStyle name="Good 68 2" xfId="35898"/>
    <cellStyle name="Good 69" xfId="35899"/>
    <cellStyle name="Good 69 2" xfId="35900"/>
    <cellStyle name="Good 7" xfId="7143"/>
    <cellStyle name="Good 7 2" xfId="35902"/>
    <cellStyle name="Good 7 3" xfId="35901"/>
    <cellStyle name="Good 70" xfId="35903"/>
    <cellStyle name="Good 70 2" xfId="35904"/>
    <cellStyle name="Good 71" xfId="35905"/>
    <cellStyle name="Good 71 2" xfId="35906"/>
    <cellStyle name="Good 72" xfId="35907"/>
    <cellStyle name="Good 72 2" xfId="35908"/>
    <cellStyle name="Good 73" xfId="35909"/>
    <cellStyle name="Good 73 2" xfId="35910"/>
    <cellStyle name="Good 74" xfId="35911"/>
    <cellStyle name="Good 74 2" xfId="35912"/>
    <cellStyle name="Good 75" xfId="35913"/>
    <cellStyle name="Good 75 2" xfId="35914"/>
    <cellStyle name="Good 76" xfId="35915"/>
    <cellStyle name="Good 76 2" xfId="35916"/>
    <cellStyle name="Good 77" xfId="35917"/>
    <cellStyle name="Good 77 2" xfId="35918"/>
    <cellStyle name="Good 78" xfId="35919"/>
    <cellStyle name="Good 78 2" xfId="35920"/>
    <cellStyle name="Good 79" xfId="35921"/>
    <cellStyle name="Good 79 2" xfId="35922"/>
    <cellStyle name="Good 8" xfId="7005"/>
    <cellStyle name="Good 8 2" xfId="35924"/>
    <cellStyle name="Good 8 3" xfId="35923"/>
    <cellStyle name="Good 80" xfId="35925"/>
    <cellStyle name="Good 80 2" xfId="35926"/>
    <cellStyle name="Good 81" xfId="35927"/>
    <cellStyle name="Good 81 2" xfId="35928"/>
    <cellStyle name="Good 82" xfId="35929"/>
    <cellStyle name="Good 82 2" xfId="35930"/>
    <cellStyle name="Good 83" xfId="35931"/>
    <cellStyle name="Good 83 2" xfId="35932"/>
    <cellStyle name="Good 84" xfId="35933"/>
    <cellStyle name="Good 84 2" xfId="35934"/>
    <cellStyle name="Good 85" xfId="35935"/>
    <cellStyle name="Good 85 2" xfId="35936"/>
    <cellStyle name="Good 86" xfId="35937"/>
    <cellStyle name="Good 86 2" xfId="35938"/>
    <cellStyle name="Good 87" xfId="35939"/>
    <cellStyle name="Good 87 2" xfId="35940"/>
    <cellStyle name="Good 88" xfId="35941"/>
    <cellStyle name="Good 88 2" xfId="35942"/>
    <cellStyle name="Good 89" xfId="35943"/>
    <cellStyle name="Good 89 2" xfId="35944"/>
    <cellStyle name="Good 9" xfId="7209"/>
    <cellStyle name="Good 9 2" xfId="35946"/>
    <cellStyle name="Good 9 3" xfId="35945"/>
    <cellStyle name="Good 90" xfId="35947"/>
    <cellStyle name="Good 90 2" xfId="35948"/>
    <cellStyle name="Good 91" xfId="35949"/>
    <cellStyle name="Good 91 2" xfId="35950"/>
    <cellStyle name="Good 92" xfId="35951"/>
    <cellStyle name="Good 92 2" xfId="35952"/>
    <cellStyle name="Good 93" xfId="35953"/>
    <cellStyle name="Good 93 2" xfId="35954"/>
    <cellStyle name="Good 94" xfId="35955"/>
    <cellStyle name="Good 94 2" xfId="35956"/>
    <cellStyle name="Good 95" xfId="35957"/>
    <cellStyle name="Good 95 2" xfId="35958"/>
    <cellStyle name="Good 96" xfId="35959"/>
    <cellStyle name="Good 96 2" xfId="35960"/>
    <cellStyle name="Good 97" xfId="35961"/>
    <cellStyle name="Good 97 2" xfId="35962"/>
    <cellStyle name="Good 98" xfId="35963"/>
    <cellStyle name="Good 98 2" xfId="35964"/>
    <cellStyle name="Good 99" xfId="35965"/>
    <cellStyle name="Good 99 2" xfId="35966"/>
    <cellStyle name="Grey" xfId="70"/>
    <cellStyle name="Grey 10" xfId="2146"/>
    <cellStyle name="Grey 11" xfId="2691"/>
    <cellStyle name="Grey 12" xfId="3405"/>
    <cellStyle name="Grey 13" xfId="3776"/>
    <cellStyle name="Grey 14" xfId="4515"/>
    <cellStyle name="Grey 15" xfId="6634"/>
    <cellStyle name="Grey 16" xfId="6630"/>
    <cellStyle name="Grey 17" xfId="6624"/>
    <cellStyle name="Grey 2" xfId="920"/>
    <cellStyle name="Grey 3" xfId="886"/>
    <cellStyle name="Grey 4" xfId="1074"/>
    <cellStyle name="Grey 5" xfId="1075"/>
    <cellStyle name="Grey 6" xfId="1768"/>
    <cellStyle name="Grey 7" xfId="1830"/>
    <cellStyle name="Grey 8" xfId="1771"/>
    <cellStyle name="Grey 9" xfId="2039"/>
    <cellStyle name="header" xfId="71"/>
    <cellStyle name="header 2" xfId="15134"/>
    <cellStyle name="header 2 2" xfId="35967"/>
    <cellStyle name="Header1" xfId="72"/>
    <cellStyle name="Header1 2" xfId="12037"/>
    <cellStyle name="Header1 2 2" xfId="15135"/>
    <cellStyle name="Header1 2 3" xfId="35968"/>
    <cellStyle name="Header2" xfId="73"/>
    <cellStyle name="Header2 2" xfId="12038"/>
    <cellStyle name="Header2 2 2" xfId="15136"/>
    <cellStyle name="Header2 2 3" xfId="35969"/>
    <cellStyle name="Header2 3" xfId="42603"/>
    <cellStyle name="Heading 1 10" xfId="1263"/>
    <cellStyle name="Heading 1 10 2" xfId="35971"/>
    <cellStyle name="Heading 1 10 3" xfId="35970"/>
    <cellStyle name="Heading 1 100" xfId="35972"/>
    <cellStyle name="Heading 1 100 2" xfId="35973"/>
    <cellStyle name="Heading 1 101" xfId="35974"/>
    <cellStyle name="Heading 1 101 2" xfId="35975"/>
    <cellStyle name="Heading 1 102" xfId="35976"/>
    <cellStyle name="Heading 1 102 2" xfId="35977"/>
    <cellStyle name="Heading 1 103" xfId="35978"/>
    <cellStyle name="Heading 1 103 2" xfId="35979"/>
    <cellStyle name="Heading 1 104" xfId="35980"/>
    <cellStyle name="Heading 1 104 2" xfId="35981"/>
    <cellStyle name="Heading 1 105" xfId="35982"/>
    <cellStyle name="Heading 1 105 2" xfId="35983"/>
    <cellStyle name="Heading 1 106" xfId="35984"/>
    <cellStyle name="Heading 1 106 2" xfId="35985"/>
    <cellStyle name="Heading 1 107" xfId="35986"/>
    <cellStyle name="Heading 1 107 2" xfId="35987"/>
    <cellStyle name="Heading 1 108" xfId="35988"/>
    <cellStyle name="Heading 1 108 2" xfId="35989"/>
    <cellStyle name="Heading 1 109" xfId="35990"/>
    <cellStyle name="Heading 1 109 2" xfId="35991"/>
    <cellStyle name="Heading 1 11" xfId="1252"/>
    <cellStyle name="Heading 1 11 2" xfId="35993"/>
    <cellStyle name="Heading 1 11 3" xfId="35992"/>
    <cellStyle name="Heading 1 110" xfId="35994"/>
    <cellStyle name="Heading 1 110 2" xfId="35995"/>
    <cellStyle name="Heading 1 111" xfId="35996"/>
    <cellStyle name="Heading 1 111 2" xfId="35997"/>
    <cellStyle name="Heading 1 112" xfId="35998"/>
    <cellStyle name="Heading 1 112 2" xfId="35999"/>
    <cellStyle name="Heading 1 113" xfId="36000"/>
    <cellStyle name="Heading 1 113 2" xfId="36001"/>
    <cellStyle name="Heading 1 114" xfId="36002"/>
    <cellStyle name="Heading 1 114 2" xfId="36003"/>
    <cellStyle name="Heading 1 115" xfId="36004"/>
    <cellStyle name="Heading 1 115 2" xfId="36005"/>
    <cellStyle name="Heading 1 116" xfId="36006"/>
    <cellStyle name="Heading 1 116 2" xfId="36007"/>
    <cellStyle name="Heading 1 117" xfId="36008"/>
    <cellStyle name="Heading 1 117 2" xfId="36009"/>
    <cellStyle name="Heading 1 118" xfId="36010"/>
    <cellStyle name="Heading 1 118 2" xfId="36011"/>
    <cellStyle name="Heading 1 119" xfId="36012"/>
    <cellStyle name="Heading 1 119 2" xfId="36013"/>
    <cellStyle name="Heading 1 12" xfId="1265"/>
    <cellStyle name="Heading 1 12 2" xfId="36015"/>
    <cellStyle name="Heading 1 12 3" xfId="36014"/>
    <cellStyle name="Heading 1 120" xfId="36016"/>
    <cellStyle name="Heading 1 120 2" xfId="36017"/>
    <cellStyle name="Heading 1 121" xfId="36018"/>
    <cellStyle name="Heading 1 121 2" xfId="36019"/>
    <cellStyle name="Heading 1 122" xfId="36020"/>
    <cellStyle name="Heading 1 122 2" xfId="36021"/>
    <cellStyle name="Heading 1 123" xfId="36022"/>
    <cellStyle name="Heading 1 123 2" xfId="36023"/>
    <cellStyle name="Heading 1 124" xfId="36024"/>
    <cellStyle name="Heading 1 124 2" xfId="36025"/>
    <cellStyle name="Heading 1 125" xfId="36026"/>
    <cellStyle name="Heading 1 125 2" xfId="36027"/>
    <cellStyle name="Heading 1 126" xfId="36028"/>
    <cellStyle name="Heading 1 126 2" xfId="36029"/>
    <cellStyle name="Heading 1 127" xfId="36030"/>
    <cellStyle name="Heading 1 127 2" xfId="36031"/>
    <cellStyle name="Heading 1 128" xfId="36032"/>
    <cellStyle name="Heading 1 128 2" xfId="36033"/>
    <cellStyle name="Heading 1 129" xfId="36034"/>
    <cellStyle name="Heading 1 129 2" xfId="36035"/>
    <cellStyle name="Heading 1 13" xfId="1240"/>
    <cellStyle name="Heading 1 13 2" xfId="36037"/>
    <cellStyle name="Heading 1 13 3" xfId="36036"/>
    <cellStyle name="Heading 1 130" xfId="36038"/>
    <cellStyle name="Heading 1 130 2" xfId="36039"/>
    <cellStyle name="Heading 1 131" xfId="36040"/>
    <cellStyle name="Heading 1 131 2" xfId="36041"/>
    <cellStyle name="Heading 1 132" xfId="36042"/>
    <cellStyle name="Heading 1 132 2" xfId="36043"/>
    <cellStyle name="Heading 1 133" xfId="36044"/>
    <cellStyle name="Heading 1 133 2" xfId="36045"/>
    <cellStyle name="Heading 1 134" xfId="36046"/>
    <cellStyle name="Heading 1 134 2" xfId="36047"/>
    <cellStyle name="Heading 1 135" xfId="36048"/>
    <cellStyle name="Heading 1 135 2" xfId="36049"/>
    <cellStyle name="Heading 1 136" xfId="36050"/>
    <cellStyle name="Heading 1 136 2" xfId="36051"/>
    <cellStyle name="Heading 1 137" xfId="36052"/>
    <cellStyle name="Heading 1 137 2" xfId="36053"/>
    <cellStyle name="Heading 1 138" xfId="36054"/>
    <cellStyle name="Heading 1 138 2" xfId="36055"/>
    <cellStyle name="Heading 1 139" xfId="36056"/>
    <cellStyle name="Heading 1 139 2" xfId="36057"/>
    <cellStyle name="Heading 1 14" xfId="1237"/>
    <cellStyle name="Heading 1 14 2" xfId="36059"/>
    <cellStyle name="Heading 1 14 3" xfId="36058"/>
    <cellStyle name="Heading 1 140" xfId="36060"/>
    <cellStyle name="Heading 1 140 2" xfId="36061"/>
    <cellStyle name="Heading 1 141" xfId="36062"/>
    <cellStyle name="Heading 1 141 2" xfId="36063"/>
    <cellStyle name="Heading 1 142" xfId="36064"/>
    <cellStyle name="Heading 1 142 2" xfId="36065"/>
    <cellStyle name="Heading 1 143" xfId="36066"/>
    <cellStyle name="Heading 1 143 2" xfId="36067"/>
    <cellStyle name="Heading 1 144" xfId="36068"/>
    <cellStyle name="Heading 1 144 2" xfId="36069"/>
    <cellStyle name="Heading 1 145" xfId="36070"/>
    <cellStyle name="Heading 1 145 2" xfId="36071"/>
    <cellStyle name="Heading 1 146" xfId="36072"/>
    <cellStyle name="Heading 1 146 2" xfId="36073"/>
    <cellStyle name="Heading 1 147" xfId="36074"/>
    <cellStyle name="Heading 1 147 2" xfId="36075"/>
    <cellStyle name="Heading 1 148" xfId="36076"/>
    <cellStyle name="Heading 1 148 2" xfId="36077"/>
    <cellStyle name="Heading 1 149" xfId="36078"/>
    <cellStyle name="Heading 1 149 2" xfId="36079"/>
    <cellStyle name="Heading 1 15" xfId="1242"/>
    <cellStyle name="Heading 1 15 2" xfId="36081"/>
    <cellStyle name="Heading 1 15 3" xfId="36080"/>
    <cellStyle name="Heading 1 150" xfId="36082"/>
    <cellStyle name="Heading 1 150 2" xfId="36083"/>
    <cellStyle name="Heading 1 151" xfId="36084"/>
    <cellStyle name="Heading 1 151 2" xfId="36085"/>
    <cellStyle name="Heading 1 152" xfId="36086"/>
    <cellStyle name="Heading 1 152 2" xfId="36087"/>
    <cellStyle name="Heading 1 153" xfId="36088"/>
    <cellStyle name="Heading 1 153 2" xfId="36089"/>
    <cellStyle name="Heading 1 154" xfId="36090"/>
    <cellStyle name="Heading 1 154 2" xfId="36091"/>
    <cellStyle name="Heading 1 155" xfId="36092"/>
    <cellStyle name="Heading 1 155 2" xfId="36093"/>
    <cellStyle name="Heading 1 156" xfId="36094"/>
    <cellStyle name="Heading 1 156 2" xfId="36095"/>
    <cellStyle name="Heading 1 157" xfId="36096"/>
    <cellStyle name="Heading 1 157 2" xfId="36097"/>
    <cellStyle name="Heading 1 158" xfId="36098"/>
    <cellStyle name="Heading 1 158 2" xfId="36099"/>
    <cellStyle name="Heading 1 159" xfId="36100"/>
    <cellStyle name="Heading 1 159 2" xfId="36101"/>
    <cellStyle name="Heading 1 16" xfId="1235"/>
    <cellStyle name="Heading 1 16 2" xfId="36103"/>
    <cellStyle name="Heading 1 16 3" xfId="36102"/>
    <cellStyle name="Heading 1 160" xfId="36104"/>
    <cellStyle name="Heading 1 160 2" xfId="36105"/>
    <cellStyle name="Heading 1 161" xfId="36106"/>
    <cellStyle name="Heading 1 161 2" xfId="36107"/>
    <cellStyle name="Heading 1 162" xfId="36108"/>
    <cellStyle name="Heading 1 162 2" xfId="36109"/>
    <cellStyle name="Heading 1 163" xfId="36110"/>
    <cellStyle name="Heading 1 163 2" xfId="36111"/>
    <cellStyle name="Heading 1 164" xfId="36112"/>
    <cellStyle name="Heading 1 164 2" xfId="36113"/>
    <cellStyle name="Heading 1 165" xfId="36114"/>
    <cellStyle name="Heading 1 165 2" xfId="36115"/>
    <cellStyle name="Heading 1 166" xfId="36116"/>
    <cellStyle name="Heading 1 166 2" xfId="36117"/>
    <cellStyle name="Heading 1 167" xfId="36118"/>
    <cellStyle name="Heading 1 167 2" xfId="36119"/>
    <cellStyle name="Heading 1 168" xfId="36120"/>
    <cellStyle name="Heading 1 168 2" xfId="36121"/>
    <cellStyle name="Heading 1 169" xfId="36122"/>
    <cellStyle name="Heading 1 169 2" xfId="36123"/>
    <cellStyle name="Heading 1 17" xfId="1230"/>
    <cellStyle name="Heading 1 17 2" xfId="36125"/>
    <cellStyle name="Heading 1 17 3" xfId="36124"/>
    <cellStyle name="Heading 1 170" xfId="36126"/>
    <cellStyle name="Heading 1 170 2" xfId="36127"/>
    <cellStyle name="Heading 1 171" xfId="36128"/>
    <cellStyle name="Heading 1 171 2" xfId="36129"/>
    <cellStyle name="Heading 1 172" xfId="36130"/>
    <cellStyle name="Heading 1 172 2" xfId="36131"/>
    <cellStyle name="Heading 1 173" xfId="36132"/>
    <cellStyle name="Heading 1 173 2" xfId="36133"/>
    <cellStyle name="Heading 1 174" xfId="36134"/>
    <cellStyle name="Heading 1 174 2" xfId="36135"/>
    <cellStyle name="Heading 1 175" xfId="36136"/>
    <cellStyle name="Heading 1 175 2" xfId="36137"/>
    <cellStyle name="Heading 1 176" xfId="36138"/>
    <cellStyle name="Heading 1 176 2" xfId="36139"/>
    <cellStyle name="Heading 1 177" xfId="36140"/>
    <cellStyle name="Heading 1 177 2" xfId="36141"/>
    <cellStyle name="Heading 1 178" xfId="36142"/>
    <cellStyle name="Heading 1 178 2" xfId="36143"/>
    <cellStyle name="Heading 1 179" xfId="36144"/>
    <cellStyle name="Heading 1 179 2" xfId="36145"/>
    <cellStyle name="Heading 1 18" xfId="1226"/>
    <cellStyle name="Heading 1 18 2" xfId="36147"/>
    <cellStyle name="Heading 1 18 3" xfId="36146"/>
    <cellStyle name="Heading 1 180" xfId="36148"/>
    <cellStyle name="Heading 1 180 2" xfId="36149"/>
    <cellStyle name="Heading 1 181" xfId="36150"/>
    <cellStyle name="Heading 1 181 2" xfId="36151"/>
    <cellStyle name="Heading 1 182" xfId="36152"/>
    <cellStyle name="Heading 1 182 2" xfId="36153"/>
    <cellStyle name="Heading 1 183" xfId="36154"/>
    <cellStyle name="Heading 1 183 2" xfId="36155"/>
    <cellStyle name="Heading 1 184" xfId="36156"/>
    <cellStyle name="Heading 1 184 2" xfId="36157"/>
    <cellStyle name="Heading 1 185" xfId="36158"/>
    <cellStyle name="Heading 1 185 2" xfId="36159"/>
    <cellStyle name="Heading 1 186" xfId="36160"/>
    <cellStyle name="Heading 1 186 2" xfId="36161"/>
    <cellStyle name="Heading 1 187" xfId="36162"/>
    <cellStyle name="Heading 1 187 2" xfId="36163"/>
    <cellStyle name="Heading 1 188" xfId="36164"/>
    <cellStyle name="Heading 1 188 2" xfId="36165"/>
    <cellStyle name="Heading 1 189" xfId="36166"/>
    <cellStyle name="Heading 1 189 2" xfId="36167"/>
    <cellStyle name="Heading 1 19" xfId="1221"/>
    <cellStyle name="Heading 1 19 2" xfId="36169"/>
    <cellStyle name="Heading 1 19 3" xfId="36168"/>
    <cellStyle name="Heading 1 190" xfId="36170"/>
    <cellStyle name="Heading 1 190 2" xfId="36171"/>
    <cellStyle name="Heading 1 191" xfId="36172"/>
    <cellStyle name="Heading 1 191 2" xfId="36173"/>
    <cellStyle name="Heading 1 192" xfId="36174"/>
    <cellStyle name="Heading 1 192 2" xfId="36175"/>
    <cellStyle name="Heading 1 193" xfId="36176"/>
    <cellStyle name="Heading 1 194" xfId="36177"/>
    <cellStyle name="Heading 1 195" xfId="36178"/>
    <cellStyle name="Heading 1 196" xfId="36179"/>
    <cellStyle name="Heading 1 197" xfId="36180"/>
    <cellStyle name="Heading 1 198" xfId="36181"/>
    <cellStyle name="Heading 1 199" xfId="36182"/>
    <cellStyle name="Heading 1 2" xfId="244"/>
    <cellStyle name="Heading 1 2 10" xfId="6929"/>
    <cellStyle name="Heading 1 2 11" xfId="7539"/>
    <cellStyle name="Heading 1 2 12" xfId="7477"/>
    <cellStyle name="Heading 1 2 13" xfId="6772"/>
    <cellStyle name="Heading 1 2 14" xfId="6842"/>
    <cellStyle name="Heading 1 2 15" xfId="6779"/>
    <cellStyle name="Heading 1 2 16" xfId="1300"/>
    <cellStyle name="Heading 1 2 17" xfId="14782"/>
    <cellStyle name="Heading 1 2 2" xfId="800"/>
    <cellStyle name="Heading 1 2 2 10" xfId="7270"/>
    <cellStyle name="Heading 1 2 2 11" xfId="7382"/>
    <cellStyle name="Heading 1 2 2 12" xfId="6931"/>
    <cellStyle name="Heading 1 2 2 13" xfId="7423"/>
    <cellStyle name="Heading 1 2 2 14" xfId="7103"/>
    <cellStyle name="Heading 1 2 2 15" xfId="884"/>
    <cellStyle name="Heading 1 2 2 16" xfId="11834"/>
    <cellStyle name="Heading 1 2 2 2" xfId="1042"/>
    <cellStyle name="Heading 1 2 2 2 2" xfId="2253"/>
    <cellStyle name="Heading 1 2 2 2 3" xfId="2489"/>
    <cellStyle name="Heading 1 2 2 2 4" xfId="2816"/>
    <cellStyle name="Heading 1 2 2 2 5" xfId="3929"/>
    <cellStyle name="Heading 1 2 2 2 6" xfId="4565"/>
    <cellStyle name="Heading 1 2 2 2 7" xfId="5426"/>
    <cellStyle name="Heading 1 2 2 3" xfId="1838"/>
    <cellStyle name="Heading 1 2 2 3 2" xfId="2269"/>
    <cellStyle name="Heading 1 2 2 3 3" xfId="2505"/>
    <cellStyle name="Heading 1 2 2 3 4" xfId="2832"/>
    <cellStyle name="Heading 1 2 2 3 5" xfId="3947"/>
    <cellStyle name="Heading 1 2 2 3 6" xfId="4348"/>
    <cellStyle name="Heading 1 2 2 3 7" xfId="5248"/>
    <cellStyle name="Heading 1 2 2 4" xfId="1843"/>
    <cellStyle name="Heading 1 2 2 4 2" xfId="2273"/>
    <cellStyle name="Heading 1 2 2 4 3" xfId="2509"/>
    <cellStyle name="Heading 1 2 2 4 4" xfId="2836"/>
    <cellStyle name="Heading 1 2 2 4 5" xfId="3951"/>
    <cellStyle name="Heading 1 2 2 4 6" xfId="3573"/>
    <cellStyle name="Heading 1 2 2 4 7" xfId="3433"/>
    <cellStyle name="Heading 1 2 2 5" xfId="6767"/>
    <cellStyle name="Heading 1 2 2 6" xfId="6827"/>
    <cellStyle name="Heading 1 2 2 7" xfId="7610"/>
    <cellStyle name="Heading 1 2 2 8" xfId="7705"/>
    <cellStyle name="Heading 1 2 2 9" xfId="7646"/>
    <cellStyle name="Heading 1 2 3" xfId="1638"/>
    <cellStyle name="Heading 1 2 3 2" xfId="1906"/>
    <cellStyle name="Heading 1 2 3 2 2" xfId="2330"/>
    <cellStyle name="Heading 1 2 3 2 3" xfId="2562"/>
    <cellStyle name="Heading 1 2 3 2 4" xfId="2889"/>
    <cellStyle name="Heading 1 2 3 2 5" xfId="4011"/>
    <cellStyle name="Heading 1 2 3 2 6" xfId="4323"/>
    <cellStyle name="Heading 1 2 3 2 7" xfId="5233"/>
    <cellStyle name="Heading 1 2 3 3" xfId="1950"/>
    <cellStyle name="Heading 1 2 3 3 2" xfId="2372"/>
    <cellStyle name="Heading 1 2 3 3 3" xfId="2603"/>
    <cellStyle name="Heading 1 2 3 3 4" xfId="2930"/>
    <cellStyle name="Heading 1 2 3 3 5" xfId="4055"/>
    <cellStyle name="Heading 1 2 3 3 6" xfId="4769"/>
    <cellStyle name="Heading 1 2 3 3 7" xfId="5604"/>
    <cellStyle name="Heading 1 2 3 4" xfId="1989"/>
    <cellStyle name="Heading 1 2 3 4 2" xfId="2410"/>
    <cellStyle name="Heading 1 2 3 4 3" xfId="2641"/>
    <cellStyle name="Heading 1 2 3 4 4" xfId="2968"/>
    <cellStyle name="Heading 1 2 3 4 5" xfId="4093"/>
    <cellStyle name="Heading 1 2 3 4 6" xfId="4422"/>
    <cellStyle name="Heading 1 2 3 4 7" xfId="5310"/>
    <cellStyle name="Heading 1 2 4" xfId="1682"/>
    <cellStyle name="Heading 1 2 4 2" xfId="1928"/>
    <cellStyle name="Heading 1 2 4 2 2" xfId="2351"/>
    <cellStyle name="Heading 1 2 4 2 3" xfId="2583"/>
    <cellStyle name="Heading 1 2 4 2 4" xfId="2910"/>
    <cellStyle name="Heading 1 2 4 2 5" xfId="4033"/>
    <cellStyle name="Heading 1 2 4 2 6" xfId="4615"/>
    <cellStyle name="Heading 1 2 4 2 7" xfId="5459"/>
    <cellStyle name="Heading 1 2 4 3" xfId="1971"/>
    <cellStyle name="Heading 1 2 4 3 2" xfId="2393"/>
    <cellStyle name="Heading 1 2 4 3 3" xfId="2624"/>
    <cellStyle name="Heading 1 2 4 3 4" xfId="2951"/>
    <cellStyle name="Heading 1 2 4 3 5" xfId="4076"/>
    <cellStyle name="Heading 1 2 4 3 6" xfId="3619"/>
    <cellStyle name="Heading 1 2 4 3 7" xfId="3416"/>
    <cellStyle name="Heading 1 2 4 4" xfId="2006"/>
    <cellStyle name="Heading 1 2 4 4 2" xfId="2427"/>
    <cellStyle name="Heading 1 2 4 4 3" xfId="2658"/>
    <cellStyle name="Heading 1 2 4 4 4" xfId="2985"/>
    <cellStyle name="Heading 1 2 4 4 5" xfId="4110"/>
    <cellStyle name="Heading 1 2 4 4 6" xfId="3779"/>
    <cellStyle name="Heading 1 2 4 4 7" xfId="4346"/>
    <cellStyle name="Heading 1 2 5" xfId="1664"/>
    <cellStyle name="Heading 1 2 6" xfId="6673"/>
    <cellStyle name="Heading 1 2 7" xfId="6990"/>
    <cellStyle name="Heading 1 2 8" xfId="7288"/>
    <cellStyle name="Heading 1 2 9" xfId="7175"/>
    <cellStyle name="Heading 1 20" xfId="1219"/>
    <cellStyle name="Heading 1 20 2" xfId="36184"/>
    <cellStyle name="Heading 1 20 3" xfId="36183"/>
    <cellStyle name="Heading 1 200" xfId="36185"/>
    <cellStyle name="Heading 1 201" xfId="36186"/>
    <cellStyle name="Heading 1 202" xfId="36187"/>
    <cellStyle name="Heading 1 203" xfId="36188"/>
    <cellStyle name="Heading 1 204" xfId="36189"/>
    <cellStyle name="Heading 1 205" xfId="36190"/>
    <cellStyle name="Heading 1 206" xfId="36191"/>
    <cellStyle name="Heading 1 207" xfId="36192"/>
    <cellStyle name="Heading 1 208" xfId="36193"/>
    <cellStyle name="Heading 1 209" xfId="36194"/>
    <cellStyle name="Heading 1 21" xfId="1223"/>
    <cellStyle name="Heading 1 21 2" xfId="36196"/>
    <cellStyle name="Heading 1 21 3" xfId="36195"/>
    <cellStyle name="Heading 1 210" xfId="36197"/>
    <cellStyle name="Heading 1 211" xfId="36198"/>
    <cellStyle name="Heading 1 212" xfId="36199"/>
    <cellStyle name="Heading 1 213" xfId="36200"/>
    <cellStyle name="Heading 1 214" xfId="36201"/>
    <cellStyle name="Heading 1 215" xfId="36202"/>
    <cellStyle name="Heading 1 216" xfId="36203"/>
    <cellStyle name="Heading 1 217" xfId="36204"/>
    <cellStyle name="Heading 1 218" xfId="36205"/>
    <cellStyle name="Heading 1 219" xfId="36206"/>
    <cellStyle name="Heading 1 22" xfId="1217"/>
    <cellStyle name="Heading 1 22 2" xfId="36208"/>
    <cellStyle name="Heading 1 22 3" xfId="36207"/>
    <cellStyle name="Heading 1 220" xfId="36209"/>
    <cellStyle name="Heading 1 221" xfId="36210"/>
    <cellStyle name="Heading 1 222" xfId="36211"/>
    <cellStyle name="Heading 1 223" xfId="36212"/>
    <cellStyle name="Heading 1 224" xfId="36213"/>
    <cellStyle name="Heading 1 225" xfId="36214"/>
    <cellStyle name="Heading 1 226" xfId="36215"/>
    <cellStyle name="Heading 1 227" xfId="36216"/>
    <cellStyle name="Heading 1 228" xfId="36217"/>
    <cellStyle name="Heading 1 229" xfId="36218"/>
    <cellStyle name="Heading 1 23" xfId="1210"/>
    <cellStyle name="Heading 1 23 2" xfId="36220"/>
    <cellStyle name="Heading 1 23 3" xfId="36219"/>
    <cellStyle name="Heading 1 230" xfId="36221"/>
    <cellStyle name="Heading 1 231" xfId="36222"/>
    <cellStyle name="Heading 1 232" xfId="36223"/>
    <cellStyle name="Heading 1 233" xfId="36224"/>
    <cellStyle name="Heading 1 234" xfId="36225"/>
    <cellStyle name="Heading 1 235" xfId="36226"/>
    <cellStyle name="Heading 1 236" xfId="36227"/>
    <cellStyle name="Heading 1 237" xfId="36228"/>
    <cellStyle name="Heading 1 238" xfId="36229"/>
    <cellStyle name="Heading 1 239" xfId="36230"/>
    <cellStyle name="Heading 1 24" xfId="1201"/>
    <cellStyle name="Heading 1 24 2" xfId="36232"/>
    <cellStyle name="Heading 1 24 3" xfId="36231"/>
    <cellStyle name="Heading 1 240" xfId="36233"/>
    <cellStyle name="Heading 1 241" xfId="36234"/>
    <cellStyle name="Heading 1 242" xfId="36235"/>
    <cellStyle name="Heading 1 243" xfId="36236"/>
    <cellStyle name="Heading 1 244" xfId="36237"/>
    <cellStyle name="Heading 1 245" xfId="36238"/>
    <cellStyle name="Heading 1 246" xfId="36239"/>
    <cellStyle name="Heading 1 247" xfId="36240"/>
    <cellStyle name="Heading 1 248" xfId="36241"/>
    <cellStyle name="Heading 1 249" xfId="36242"/>
    <cellStyle name="Heading 1 25" xfId="1196"/>
    <cellStyle name="Heading 1 25 2" xfId="36244"/>
    <cellStyle name="Heading 1 25 3" xfId="36243"/>
    <cellStyle name="Heading 1 250" xfId="36245"/>
    <cellStyle name="Heading 1 251" xfId="36246"/>
    <cellStyle name="Heading 1 252" xfId="36247"/>
    <cellStyle name="Heading 1 253" xfId="36248"/>
    <cellStyle name="Heading 1 254" xfId="36249"/>
    <cellStyle name="Heading 1 255" xfId="36250"/>
    <cellStyle name="Heading 1 256" xfId="36251"/>
    <cellStyle name="Heading 1 257" xfId="36252"/>
    <cellStyle name="Heading 1 26" xfId="885"/>
    <cellStyle name="Heading 1 26 2" xfId="36254"/>
    <cellStyle name="Heading 1 26 3" xfId="36253"/>
    <cellStyle name="Heading 1 27" xfId="6672"/>
    <cellStyle name="Heading 1 27 2" xfId="36256"/>
    <cellStyle name="Heading 1 27 3" xfId="36255"/>
    <cellStyle name="Heading 1 28" xfId="7038"/>
    <cellStyle name="Heading 1 28 2" xfId="36258"/>
    <cellStyle name="Heading 1 28 3" xfId="36257"/>
    <cellStyle name="Heading 1 29" xfId="7498"/>
    <cellStyle name="Heading 1 29 2" xfId="36260"/>
    <cellStyle name="Heading 1 29 3" xfId="36259"/>
    <cellStyle name="Heading 1 3" xfId="245"/>
    <cellStyle name="Heading 1 3 10" xfId="7597"/>
    <cellStyle name="Heading 1 3 11" xfId="7762"/>
    <cellStyle name="Heading 1 3 12" xfId="7115"/>
    <cellStyle name="Heading 1 3 13" xfId="11780"/>
    <cellStyle name="Heading 1 3 14" xfId="15137"/>
    <cellStyle name="Heading 1 3 15" xfId="36261"/>
    <cellStyle name="Heading 1 3 2" xfId="882"/>
    <cellStyle name="Heading 1 3 2 2" xfId="36262"/>
    <cellStyle name="Heading 1 3 3" xfId="6674"/>
    <cellStyle name="Heading 1 3 4" xfId="6914"/>
    <cellStyle name="Heading 1 3 5" xfId="6786"/>
    <cellStyle name="Heading 1 3 6" xfId="6953"/>
    <cellStyle name="Heading 1 3 7" xfId="7603"/>
    <cellStyle name="Heading 1 3 8" xfId="6940"/>
    <cellStyle name="Heading 1 3 9" xfId="6886"/>
    <cellStyle name="Heading 1 30" xfId="7418"/>
    <cellStyle name="Heading 1 30 2" xfId="36264"/>
    <cellStyle name="Heading 1 30 3" xfId="36263"/>
    <cellStyle name="Heading 1 31" xfId="7031"/>
    <cellStyle name="Heading 1 31 2" xfId="36266"/>
    <cellStyle name="Heading 1 31 3" xfId="36265"/>
    <cellStyle name="Heading 1 32" xfId="7168"/>
    <cellStyle name="Heading 1 32 2" xfId="36268"/>
    <cellStyle name="Heading 1 32 3" xfId="36267"/>
    <cellStyle name="Heading 1 33" xfId="7447"/>
    <cellStyle name="Heading 1 33 2" xfId="36270"/>
    <cellStyle name="Heading 1 33 3" xfId="36269"/>
    <cellStyle name="Heading 1 34" xfId="6890"/>
    <cellStyle name="Heading 1 34 2" xfId="36272"/>
    <cellStyle name="Heading 1 34 3" xfId="36271"/>
    <cellStyle name="Heading 1 35" xfId="7145"/>
    <cellStyle name="Heading 1 35 2" xfId="36274"/>
    <cellStyle name="Heading 1 35 3" xfId="36273"/>
    <cellStyle name="Heading 1 36" xfId="7859"/>
    <cellStyle name="Heading 1 36 2" xfId="36276"/>
    <cellStyle name="Heading 1 36 3" xfId="36275"/>
    <cellStyle name="Heading 1 37" xfId="36277"/>
    <cellStyle name="Heading 1 37 2" xfId="36278"/>
    <cellStyle name="Heading 1 38" xfId="36279"/>
    <cellStyle name="Heading 1 38 2" xfId="36280"/>
    <cellStyle name="Heading 1 39" xfId="36281"/>
    <cellStyle name="Heading 1 39 2" xfId="36282"/>
    <cellStyle name="Heading 1 4" xfId="39"/>
    <cellStyle name="Heading 1 4 10" xfId="3409"/>
    <cellStyle name="Heading 1 4 11" xfId="3744"/>
    <cellStyle name="Heading 1 4 12" xfId="4419"/>
    <cellStyle name="Heading 1 4 13" xfId="1269"/>
    <cellStyle name="Heading 1 4 14" xfId="15138"/>
    <cellStyle name="Heading 1 4 2" xfId="1073"/>
    <cellStyle name="Heading 1 4 2 2" xfId="36283"/>
    <cellStyle name="Heading 1 4 3" xfId="1079"/>
    <cellStyle name="Heading 1 4 4" xfId="1769"/>
    <cellStyle name="Heading 1 4 5" xfId="1888"/>
    <cellStyle name="Heading 1 4 6" xfId="1744"/>
    <cellStyle name="Heading 1 4 7" xfId="2040"/>
    <cellStyle name="Heading 1 4 8" xfId="2188"/>
    <cellStyle name="Heading 1 4 9" xfId="2692"/>
    <cellStyle name="Heading 1 40" xfId="36284"/>
    <cellStyle name="Heading 1 40 2" xfId="36285"/>
    <cellStyle name="Heading 1 41" xfId="36286"/>
    <cellStyle name="Heading 1 41 2" xfId="36287"/>
    <cellStyle name="Heading 1 42" xfId="36288"/>
    <cellStyle name="Heading 1 42 2" xfId="36289"/>
    <cellStyle name="Heading 1 43" xfId="36290"/>
    <cellStyle name="Heading 1 43 2" xfId="36291"/>
    <cellStyle name="Heading 1 44" xfId="36292"/>
    <cellStyle name="Heading 1 44 2" xfId="36293"/>
    <cellStyle name="Heading 1 45" xfId="36294"/>
    <cellStyle name="Heading 1 45 2" xfId="36295"/>
    <cellStyle name="Heading 1 46" xfId="36296"/>
    <cellStyle name="Heading 1 46 2" xfId="36297"/>
    <cellStyle name="Heading 1 47" xfId="36298"/>
    <cellStyle name="Heading 1 47 2" xfId="36299"/>
    <cellStyle name="Heading 1 48" xfId="36300"/>
    <cellStyle name="Heading 1 48 2" xfId="36301"/>
    <cellStyle name="Heading 1 49" xfId="36302"/>
    <cellStyle name="Heading 1 49 2" xfId="36303"/>
    <cellStyle name="Heading 1 5" xfId="879"/>
    <cellStyle name="Heading 1 5 2" xfId="1271"/>
    <cellStyle name="Heading 1 5 2 2" xfId="36305"/>
    <cellStyle name="Heading 1 5 3" xfId="36304"/>
    <cellStyle name="Heading 1 50" xfId="36306"/>
    <cellStyle name="Heading 1 50 2" xfId="36307"/>
    <cellStyle name="Heading 1 51" xfId="36308"/>
    <cellStyle name="Heading 1 51 2" xfId="36309"/>
    <cellStyle name="Heading 1 52" xfId="36310"/>
    <cellStyle name="Heading 1 52 2" xfId="36311"/>
    <cellStyle name="Heading 1 53" xfId="36312"/>
    <cellStyle name="Heading 1 53 2" xfId="36313"/>
    <cellStyle name="Heading 1 54" xfId="36314"/>
    <cellStyle name="Heading 1 54 2" xfId="36315"/>
    <cellStyle name="Heading 1 55" xfId="36316"/>
    <cellStyle name="Heading 1 55 2" xfId="36317"/>
    <cellStyle name="Heading 1 56" xfId="36318"/>
    <cellStyle name="Heading 1 56 2" xfId="36319"/>
    <cellStyle name="Heading 1 57" xfId="36320"/>
    <cellStyle name="Heading 1 57 2" xfId="36321"/>
    <cellStyle name="Heading 1 58" xfId="36322"/>
    <cellStyle name="Heading 1 58 2" xfId="36323"/>
    <cellStyle name="Heading 1 59" xfId="36324"/>
    <cellStyle name="Heading 1 59 2" xfId="36325"/>
    <cellStyle name="Heading 1 6" xfId="1259"/>
    <cellStyle name="Heading 1 6 2" xfId="36327"/>
    <cellStyle name="Heading 1 6 3" xfId="36326"/>
    <cellStyle name="Heading 1 60" xfId="36328"/>
    <cellStyle name="Heading 1 60 2" xfId="36329"/>
    <cellStyle name="Heading 1 61" xfId="36330"/>
    <cellStyle name="Heading 1 61 2" xfId="36331"/>
    <cellStyle name="Heading 1 62" xfId="36332"/>
    <cellStyle name="Heading 1 62 2" xfId="36333"/>
    <cellStyle name="Heading 1 63" xfId="36334"/>
    <cellStyle name="Heading 1 63 2" xfId="36335"/>
    <cellStyle name="Heading 1 64" xfId="36336"/>
    <cellStyle name="Heading 1 64 2" xfId="36337"/>
    <cellStyle name="Heading 1 65" xfId="36338"/>
    <cellStyle name="Heading 1 65 2" xfId="36339"/>
    <cellStyle name="Heading 1 66" xfId="36340"/>
    <cellStyle name="Heading 1 66 2" xfId="36341"/>
    <cellStyle name="Heading 1 67" xfId="36342"/>
    <cellStyle name="Heading 1 67 2" xfId="36343"/>
    <cellStyle name="Heading 1 68" xfId="36344"/>
    <cellStyle name="Heading 1 68 2" xfId="36345"/>
    <cellStyle name="Heading 1 69" xfId="36346"/>
    <cellStyle name="Heading 1 69 2" xfId="36347"/>
    <cellStyle name="Heading 1 7" xfId="1256"/>
    <cellStyle name="Heading 1 7 2" xfId="36349"/>
    <cellStyle name="Heading 1 7 3" xfId="36348"/>
    <cellStyle name="Heading 1 70" xfId="36350"/>
    <cellStyle name="Heading 1 70 2" xfId="36351"/>
    <cellStyle name="Heading 1 71" xfId="36352"/>
    <cellStyle name="Heading 1 71 2" xfId="36353"/>
    <cellStyle name="Heading 1 72" xfId="36354"/>
    <cellStyle name="Heading 1 72 2" xfId="36355"/>
    <cellStyle name="Heading 1 73" xfId="36356"/>
    <cellStyle name="Heading 1 73 2" xfId="36357"/>
    <cellStyle name="Heading 1 74" xfId="36358"/>
    <cellStyle name="Heading 1 74 2" xfId="36359"/>
    <cellStyle name="Heading 1 75" xfId="36360"/>
    <cellStyle name="Heading 1 75 2" xfId="36361"/>
    <cellStyle name="Heading 1 76" xfId="36362"/>
    <cellStyle name="Heading 1 76 2" xfId="36363"/>
    <cellStyle name="Heading 1 77" xfId="36364"/>
    <cellStyle name="Heading 1 77 2" xfId="36365"/>
    <cellStyle name="Heading 1 78" xfId="36366"/>
    <cellStyle name="Heading 1 78 2" xfId="36367"/>
    <cellStyle name="Heading 1 79" xfId="36368"/>
    <cellStyle name="Heading 1 79 2" xfId="36369"/>
    <cellStyle name="Heading 1 8" xfId="1261"/>
    <cellStyle name="Heading 1 8 2" xfId="15139"/>
    <cellStyle name="Heading 1 8 2 2" xfId="36371"/>
    <cellStyle name="Heading 1 8 3" xfId="36370"/>
    <cellStyle name="Heading 1 80" xfId="36372"/>
    <cellStyle name="Heading 1 80 2" xfId="36373"/>
    <cellStyle name="Heading 1 81" xfId="36374"/>
    <cellStyle name="Heading 1 81 2" xfId="36375"/>
    <cellStyle name="Heading 1 82" xfId="36376"/>
    <cellStyle name="Heading 1 82 2" xfId="36377"/>
    <cellStyle name="Heading 1 83" xfId="36378"/>
    <cellStyle name="Heading 1 83 2" xfId="36379"/>
    <cellStyle name="Heading 1 84" xfId="36380"/>
    <cellStyle name="Heading 1 84 2" xfId="36381"/>
    <cellStyle name="Heading 1 85" xfId="36382"/>
    <cellStyle name="Heading 1 85 2" xfId="36383"/>
    <cellStyle name="Heading 1 86" xfId="36384"/>
    <cellStyle name="Heading 1 86 2" xfId="36385"/>
    <cellStyle name="Heading 1 87" xfId="36386"/>
    <cellStyle name="Heading 1 87 2" xfId="36387"/>
    <cellStyle name="Heading 1 88" xfId="36388"/>
    <cellStyle name="Heading 1 88 2" xfId="36389"/>
    <cellStyle name="Heading 1 89" xfId="36390"/>
    <cellStyle name="Heading 1 89 2" xfId="36391"/>
    <cellStyle name="Heading 1 9" xfId="1254"/>
    <cellStyle name="Heading 1 9 2" xfId="15140"/>
    <cellStyle name="Heading 1 9 2 2" xfId="36393"/>
    <cellStyle name="Heading 1 9 3" xfId="36392"/>
    <cellStyle name="Heading 1 90" xfId="36394"/>
    <cellStyle name="Heading 1 90 2" xfId="36395"/>
    <cellStyle name="Heading 1 91" xfId="36396"/>
    <cellStyle name="Heading 1 91 2" xfId="36397"/>
    <cellStyle name="Heading 1 92" xfId="36398"/>
    <cellStyle name="Heading 1 92 2" xfId="36399"/>
    <cellStyle name="Heading 1 93" xfId="36400"/>
    <cellStyle name="Heading 1 93 2" xfId="36401"/>
    <cellStyle name="Heading 1 94" xfId="36402"/>
    <cellStyle name="Heading 1 94 2" xfId="36403"/>
    <cellStyle name="Heading 1 95" xfId="36404"/>
    <cellStyle name="Heading 1 95 2" xfId="36405"/>
    <cellStyle name="Heading 1 96" xfId="36406"/>
    <cellStyle name="Heading 1 96 2" xfId="36407"/>
    <cellStyle name="Heading 1 97" xfId="36408"/>
    <cellStyle name="Heading 1 97 2" xfId="36409"/>
    <cellStyle name="Heading 1 98" xfId="36410"/>
    <cellStyle name="Heading 1 98 2" xfId="36411"/>
    <cellStyle name="Heading 1 99" xfId="36412"/>
    <cellStyle name="Heading 1 99 2" xfId="36413"/>
    <cellStyle name="Heading 2 10" xfId="1262"/>
    <cellStyle name="Heading 2 10 2" xfId="36415"/>
    <cellStyle name="Heading 2 10 3" xfId="36414"/>
    <cellStyle name="Heading 2 100" xfId="36416"/>
    <cellStyle name="Heading 2 100 2" xfId="36417"/>
    <cellStyle name="Heading 2 101" xfId="36418"/>
    <cellStyle name="Heading 2 101 2" xfId="36419"/>
    <cellStyle name="Heading 2 102" xfId="36420"/>
    <cellStyle name="Heading 2 102 2" xfId="36421"/>
    <cellStyle name="Heading 2 103" xfId="36422"/>
    <cellStyle name="Heading 2 103 2" xfId="36423"/>
    <cellStyle name="Heading 2 104" xfId="36424"/>
    <cellStyle name="Heading 2 104 2" xfId="36425"/>
    <cellStyle name="Heading 2 105" xfId="36426"/>
    <cellStyle name="Heading 2 105 2" xfId="36427"/>
    <cellStyle name="Heading 2 106" xfId="36428"/>
    <cellStyle name="Heading 2 106 2" xfId="36429"/>
    <cellStyle name="Heading 2 107" xfId="36430"/>
    <cellStyle name="Heading 2 107 2" xfId="36431"/>
    <cellStyle name="Heading 2 108" xfId="36432"/>
    <cellStyle name="Heading 2 108 2" xfId="36433"/>
    <cellStyle name="Heading 2 109" xfId="36434"/>
    <cellStyle name="Heading 2 109 2" xfId="36435"/>
    <cellStyle name="Heading 2 11" xfId="1253"/>
    <cellStyle name="Heading 2 11 2" xfId="36437"/>
    <cellStyle name="Heading 2 11 3" xfId="36436"/>
    <cellStyle name="Heading 2 110" xfId="36438"/>
    <cellStyle name="Heading 2 110 2" xfId="36439"/>
    <cellStyle name="Heading 2 111" xfId="36440"/>
    <cellStyle name="Heading 2 111 2" xfId="36441"/>
    <cellStyle name="Heading 2 112" xfId="36442"/>
    <cellStyle name="Heading 2 112 2" xfId="36443"/>
    <cellStyle name="Heading 2 113" xfId="36444"/>
    <cellStyle name="Heading 2 113 2" xfId="36445"/>
    <cellStyle name="Heading 2 114" xfId="36446"/>
    <cellStyle name="Heading 2 114 2" xfId="36447"/>
    <cellStyle name="Heading 2 115" xfId="36448"/>
    <cellStyle name="Heading 2 115 2" xfId="36449"/>
    <cellStyle name="Heading 2 116" xfId="36450"/>
    <cellStyle name="Heading 2 116 2" xfId="36451"/>
    <cellStyle name="Heading 2 117" xfId="36452"/>
    <cellStyle name="Heading 2 117 2" xfId="36453"/>
    <cellStyle name="Heading 2 118" xfId="36454"/>
    <cellStyle name="Heading 2 118 2" xfId="36455"/>
    <cellStyle name="Heading 2 119" xfId="36456"/>
    <cellStyle name="Heading 2 119 2" xfId="36457"/>
    <cellStyle name="Heading 2 12" xfId="1264"/>
    <cellStyle name="Heading 2 12 2" xfId="36459"/>
    <cellStyle name="Heading 2 12 3" xfId="36458"/>
    <cellStyle name="Heading 2 120" xfId="36460"/>
    <cellStyle name="Heading 2 120 2" xfId="36461"/>
    <cellStyle name="Heading 2 121" xfId="36462"/>
    <cellStyle name="Heading 2 121 2" xfId="36463"/>
    <cellStyle name="Heading 2 122" xfId="36464"/>
    <cellStyle name="Heading 2 122 2" xfId="36465"/>
    <cellStyle name="Heading 2 123" xfId="36466"/>
    <cellStyle name="Heading 2 123 2" xfId="36467"/>
    <cellStyle name="Heading 2 124" xfId="36468"/>
    <cellStyle name="Heading 2 124 2" xfId="36469"/>
    <cellStyle name="Heading 2 125" xfId="36470"/>
    <cellStyle name="Heading 2 125 2" xfId="36471"/>
    <cellStyle name="Heading 2 126" xfId="36472"/>
    <cellStyle name="Heading 2 126 2" xfId="36473"/>
    <cellStyle name="Heading 2 127" xfId="36474"/>
    <cellStyle name="Heading 2 127 2" xfId="36475"/>
    <cellStyle name="Heading 2 128" xfId="36476"/>
    <cellStyle name="Heading 2 128 2" xfId="36477"/>
    <cellStyle name="Heading 2 129" xfId="36478"/>
    <cellStyle name="Heading 2 129 2" xfId="36479"/>
    <cellStyle name="Heading 2 13" xfId="1239"/>
    <cellStyle name="Heading 2 13 2" xfId="36481"/>
    <cellStyle name="Heading 2 13 3" xfId="36480"/>
    <cellStyle name="Heading 2 130" xfId="36482"/>
    <cellStyle name="Heading 2 130 2" xfId="36483"/>
    <cellStyle name="Heading 2 131" xfId="36484"/>
    <cellStyle name="Heading 2 131 2" xfId="36485"/>
    <cellStyle name="Heading 2 132" xfId="36486"/>
    <cellStyle name="Heading 2 132 2" xfId="36487"/>
    <cellStyle name="Heading 2 133" xfId="36488"/>
    <cellStyle name="Heading 2 133 2" xfId="36489"/>
    <cellStyle name="Heading 2 134" xfId="36490"/>
    <cellStyle name="Heading 2 134 2" xfId="36491"/>
    <cellStyle name="Heading 2 135" xfId="36492"/>
    <cellStyle name="Heading 2 135 2" xfId="36493"/>
    <cellStyle name="Heading 2 136" xfId="36494"/>
    <cellStyle name="Heading 2 136 2" xfId="36495"/>
    <cellStyle name="Heading 2 137" xfId="36496"/>
    <cellStyle name="Heading 2 137 2" xfId="36497"/>
    <cellStyle name="Heading 2 138" xfId="36498"/>
    <cellStyle name="Heading 2 138 2" xfId="36499"/>
    <cellStyle name="Heading 2 139" xfId="36500"/>
    <cellStyle name="Heading 2 139 2" xfId="36501"/>
    <cellStyle name="Heading 2 14" xfId="1238"/>
    <cellStyle name="Heading 2 14 2" xfId="36503"/>
    <cellStyle name="Heading 2 14 3" xfId="36502"/>
    <cellStyle name="Heading 2 140" xfId="36504"/>
    <cellStyle name="Heading 2 140 2" xfId="36505"/>
    <cellStyle name="Heading 2 141" xfId="36506"/>
    <cellStyle name="Heading 2 141 2" xfId="36507"/>
    <cellStyle name="Heading 2 142" xfId="36508"/>
    <cellStyle name="Heading 2 142 2" xfId="36509"/>
    <cellStyle name="Heading 2 143" xfId="36510"/>
    <cellStyle name="Heading 2 143 2" xfId="36511"/>
    <cellStyle name="Heading 2 144" xfId="36512"/>
    <cellStyle name="Heading 2 144 2" xfId="36513"/>
    <cellStyle name="Heading 2 145" xfId="36514"/>
    <cellStyle name="Heading 2 145 2" xfId="36515"/>
    <cellStyle name="Heading 2 146" xfId="36516"/>
    <cellStyle name="Heading 2 146 2" xfId="36517"/>
    <cellStyle name="Heading 2 147" xfId="36518"/>
    <cellStyle name="Heading 2 147 2" xfId="36519"/>
    <cellStyle name="Heading 2 148" xfId="36520"/>
    <cellStyle name="Heading 2 148 2" xfId="36521"/>
    <cellStyle name="Heading 2 149" xfId="36522"/>
    <cellStyle name="Heading 2 149 2" xfId="36523"/>
    <cellStyle name="Heading 2 15" xfId="1241"/>
    <cellStyle name="Heading 2 15 2" xfId="36525"/>
    <cellStyle name="Heading 2 15 3" xfId="36524"/>
    <cellStyle name="Heading 2 150" xfId="36526"/>
    <cellStyle name="Heading 2 150 2" xfId="36527"/>
    <cellStyle name="Heading 2 151" xfId="36528"/>
    <cellStyle name="Heading 2 151 2" xfId="36529"/>
    <cellStyle name="Heading 2 152" xfId="36530"/>
    <cellStyle name="Heading 2 152 2" xfId="36531"/>
    <cellStyle name="Heading 2 153" xfId="36532"/>
    <cellStyle name="Heading 2 153 2" xfId="36533"/>
    <cellStyle name="Heading 2 154" xfId="36534"/>
    <cellStyle name="Heading 2 154 2" xfId="36535"/>
    <cellStyle name="Heading 2 155" xfId="36536"/>
    <cellStyle name="Heading 2 155 2" xfId="36537"/>
    <cellStyle name="Heading 2 156" xfId="36538"/>
    <cellStyle name="Heading 2 156 2" xfId="36539"/>
    <cellStyle name="Heading 2 157" xfId="36540"/>
    <cellStyle name="Heading 2 157 2" xfId="36541"/>
    <cellStyle name="Heading 2 158" xfId="36542"/>
    <cellStyle name="Heading 2 158 2" xfId="36543"/>
    <cellStyle name="Heading 2 159" xfId="36544"/>
    <cellStyle name="Heading 2 159 2" xfId="36545"/>
    <cellStyle name="Heading 2 16" xfId="1234"/>
    <cellStyle name="Heading 2 16 2" xfId="36547"/>
    <cellStyle name="Heading 2 16 3" xfId="36546"/>
    <cellStyle name="Heading 2 160" xfId="36548"/>
    <cellStyle name="Heading 2 160 2" xfId="36549"/>
    <cellStyle name="Heading 2 161" xfId="36550"/>
    <cellStyle name="Heading 2 161 2" xfId="36551"/>
    <cellStyle name="Heading 2 162" xfId="36552"/>
    <cellStyle name="Heading 2 162 2" xfId="36553"/>
    <cellStyle name="Heading 2 163" xfId="36554"/>
    <cellStyle name="Heading 2 163 2" xfId="36555"/>
    <cellStyle name="Heading 2 164" xfId="36556"/>
    <cellStyle name="Heading 2 164 2" xfId="36557"/>
    <cellStyle name="Heading 2 165" xfId="36558"/>
    <cellStyle name="Heading 2 165 2" xfId="36559"/>
    <cellStyle name="Heading 2 166" xfId="36560"/>
    <cellStyle name="Heading 2 166 2" xfId="36561"/>
    <cellStyle name="Heading 2 167" xfId="36562"/>
    <cellStyle name="Heading 2 167 2" xfId="36563"/>
    <cellStyle name="Heading 2 168" xfId="36564"/>
    <cellStyle name="Heading 2 168 2" xfId="36565"/>
    <cellStyle name="Heading 2 169" xfId="36566"/>
    <cellStyle name="Heading 2 169 2" xfId="36567"/>
    <cellStyle name="Heading 2 17" xfId="1231"/>
    <cellStyle name="Heading 2 17 2" xfId="36569"/>
    <cellStyle name="Heading 2 17 3" xfId="36568"/>
    <cellStyle name="Heading 2 170" xfId="36570"/>
    <cellStyle name="Heading 2 170 2" xfId="36571"/>
    <cellStyle name="Heading 2 171" xfId="36572"/>
    <cellStyle name="Heading 2 171 2" xfId="36573"/>
    <cellStyle name="Heading 2 172" xfId="36574"/>
    <cellStyle name="Heading 2 172 2" xfId="36575"/>
    <cellStyle name="Heading 2 173" xfId="36576"/>
    <cellStyle name="Heading 2 173 2" xfId="36577"/>
    <cellStyle name="Heading 2 174" xfId="36578"/>
    <cellStyle name="Heading 2 174 2" xfId="36579"/>
    <cellStyle name="Heading 2 175" xfId="36580"/>
    <cellStyle name="Heading 2 175 2" xfId="36581"/>
    <cellStyle name="Heading 2 176" xfId="36582"/>
    <cellStyle name="Heading 2 176 2" xfId="36583"/>
    <cellStyle name="Heading 2 177" xfId="36584"/>
    <cellStyle name="Heading 2 177 2" xfId="36585"/>
    <cellStyle name="Heading 2 178" xfId="36586"/>
    <cellStyle name="Heading 2 178 2" xfId="36587"/>
    <cellStyle name="Heading 2 179" xfId="36588"/>
    <cellStyle name="Heading 2 179 2" xfId="36589"/>
    <cellStyle name="Heading 2 18" xfId="1225"/>
    <cellStyle name="Heading 2 18 2" xfId="36591"/>
    <cellStyle name="Heading 2 18 3" xfId="36590"/>
    <cellStyle name="Heading 2 180" xfId="36592"/>
    <cellStyle name="Heading 2 180 2" xfId="36593"/>
    <cellStyle name="Heading 2 181" xfId="36594"/>
    <cellStyle name="Heading 2 181 2" xfId="36595"/>
    <cellStyle name="Heading 2 182" xfId="36596"/>
    <cellStyle name="Heading 2 182 2" xfId="36597"/>
    <cellStyle name="Heading 2 183" xfId="36598"/>
    <cellStyle name="Heading 2 183 2" xfId="36599"/>
    <cellStyle name="Heading 2 184" xfId="36600"/>
    <cellStyle name="Heading 2 184 2" xfId="36601"/>
    <cellStyle name="Heading 2 185" xfId="36602"/>
    <cellStyle name="Heading 2 185 2" xfId="36603"/>
    <cellStyle name="Heading 2 186" xfId="36604"/>
    <cellStyle name="Heading 2 186 2" xfId="36605"/>
    <cellStyle name="Heading 2 187" xfId="36606"/>
    <cellStyle name="Heading 2 187 2" xfId="36607"/>
    <cellStyle name="Heading 2 188" xfId="36608"/>
    <cellStyle name="Heading 2 188 2" xfId="36609"/>
    <cellStyle name="Heading 2 189" xfId="36610"/>
    <cellStyle name="Heading 2 189 2" xfId="36611"/>
    <cellStyle name="Heading 2 19" xfId="1220"/>
    <cellStyle name="Heading 2 19 2" xfId="36613"/>
    <cellStyle name="Heading 2 19 3" xfId="36612"/>
    <cellStyle name="Heading 2 190" xfId="36614"/>
    <cellStyle name="Heading 2 190 2" xfId="36615"/>
    <cellStyle name="Heading 2 191" xfId="36616"/>
    <cellStyle name="Heading 2 191 2" xfId="36617"/>
    <cellStyle name="Heading 2 192" xfId="36618"/>
    <cellStyle name="Heading 2 192 2" xfId="36619"/>
    <cellStyle name="Heading 2 193" xfId="36620"/>
    <cellStyle name="Heading 2 194" xfId="36621"/>
    <cellStyle name="Heading 2 195" xfId="36622"/>
    <cellStyle name="Heading 2 196" xfId="36623"/>
    <cellStyle name="Heading 2 197" xfId="36624"/>
    <cellStyle name="Heading 2 198" xfId="36625"/>
    <cellStyle name="Heading 2 199" xfId="36626"/>
    <cellStyle name="Heading 2 2" xfId="246"/>
    <cellStyle name="Heading 2 2 10" xfId="7612"/>
    <cellStyle name="Heading 2 2 11" xfId="7017"/>
    <cellStyle name="Heading 2 2 12" xfId="7036"/>
    <cellStyle name="Heading 2 2 13" xfId="7283"/>
    <cellStyle name="Heading 2 2 14" xfId="7797"/>
    <cellStyle name="Heading 2 2 15" xfId="7753"/>
    <cellStyle name="Heading 2 2 16" xfId="1283"/>
    <cellStyle name="Heading 2 2 17" xfId="14783"/>
    <cellStyle name="Heading 2 2 2" xfId="801"/>
    <cellStyle name="Heading 2 2 2 10" xfId="7478"/>
    <cellStyle name="Heading 2 2 2 11" xfId="6900"/>
    <cellStyle name="Heading 2 2 2 12" xfId="7665"/>
    <cellStyle name="Heading 2 2 2 13" xfId="6809"/>
    <cellStyle name="Heading 2 2 2 14" xfId="7371"/>
    <cellStyle name="Heading 2 2 2 15" xfId="941"/>
    <cellStyle name="Heading 2 2 2 16" xfId="11835"/>
    <cellStyle name="Heading 2 2 2 2" xfId="1056"/>
    <cellStyle name="Heading 2 2 2 2 2" xfId="2254"/>
    <cellStyle name="Heading 2 2 2 2 3" xfId="2490"/>
    <cellStyle name="Heading 2 2 2 2 4" xfId="2817"/>
    <cellStyle name="Heading 2 2 2 2 5" xfId="3930"/>
    <cellStyle name="Heading 2 2 2 2 6" xfId="4404"/>
    <cellStyle name="Heading 2 2 2 2 7" xfId="5298"/>
    <cellStyle name="Heading 2 2 2 3" xfId="1837"/>
    <cellStyle name="Heading 2 2 2 3 2" xfId="2268"/>
    <cellStyle name="Heading 2 2 2 3 3" xfId="2504"/>
    <cellStyle name="Heading 2 2 2 3 4" xfId="2831"/>
    <cellStyle name="Heading 2 2 2 3 5" xfId="3946"/>
    <cellStyle name="Heading 2 2 2 3 6" xfId="4513"/>
    <cellStyle name="Heading 2 2 2 3 7" xfId="5385"/>
    <cellStyle name="Heading 2 2 2 4" xfId="1861"/>
    <cellStyle name="Heading 2 2 2 4 2" xfId="2288"/>
    <cellStyle name="Heading 2 2 2 4 3" xfId="2524"/>
    <cellStyle name="Heading 2 2 2 4 4" xfId="2851"/>
    <cellStyle name="Heading 2 2 2 4 5" xfId="3969"/>
    <cellStyle name="Heading 2 2 2 4 6" xfId="3395"/>
    <cellStyle name="Heading 2 2 2 4 7" xfId="4037"/>
    <cellStyle name="Heading 2 2 2 5" xfId="6768"/>
    <cellStyle name="Heading 2 2 2 6" xfId="6826"/>
    <cellStyle name="Heading 2 2 2 7" xfId="7081"/>
    <cellStyle name="Heading 2 2 2 8" xfId="6998"/>
    <cellStyle name="Heading 2 2 2 9" xfId="7424"/>
    <cellStyle name="Heading 2 2 3" xfId="1639"/>
    <cellStyle name="Heading 2 2 3 2" xfId="1907"/>
    <cellStyle name="Heading 2 2 3 2 2" xfId="2331"/>
    <cellStyle name="Heading 2 2 3 2 3" xfId="2563"/>
    <cellStyle name="Heading 2 2 3 2 4" xfId="2890"/>
    <cellStyle name="Heading 2 2 3 2 5" xfId="4012"/>
    <cellStyle name="Heading 2 2 3 2 6" xfId="3837"/>
    <cellStyle name="Heading 2 2 3 2 7" xfId="4432"/>
    <cellStyle name="Heading 2 2 3 3" xfId="1951"/>
    <cellStyle name="Heading 2 2 3 3 2" xfId="2373"/>
    <cellStyle name="Heading 2 2 3 3 3" xfId="2604"/>
    <cellStyle name="Heading 2 2 3 3 4" xfId="2931"/>
    <cellStyle name="Heading 2 2 3 3 5" xfId="4056"/>
    <cellStyle name="Heading 2 2 3 3 6" xfId="4514"/>
    <cellStyle name="Heading 2 2 3 3 7" xfId="5386"/>
    <cellStyle name="Heading 2 2 3 4" xfId="1990"/>
    <cellStyle name="Heading 2 2 3 4 2" xfId="2411"/>
    <cellStyle name="Heading 2 2 3 4 3" xfId="2642"/>
    <cellStyle name="Heading 2 2 3 4 4" xfId="2969"/>
    <cellStyle name="Heading 2 2 3 4 5" xfId="4094"/>
    <cellStyle name="Heading 2 2 3 4 6" xfId="4812"/>
    <cellStyle name="Heading 2 2 3 4 7" xfId="5640"/>
    <cellStyle name="Heading 2 2 4" xfId="1683"/>
    <cellStyle name="Heading 2 2 4 2" xfId="1929"/>
    <cellStyle name="Heading 2 2 4 2 2" xfId="2352"/>
    <cellStyle name="Heading 2 2 4 2 3" xfId="2584"/>
    <cellStyle name="Heading 2 2 4 2 4" xfId="2911"/>
    <cellStyle name="Heading 2 2 4 2 5" xfId="4034"/>
    <cellStyle name="Heading 2 2 4 2 6" xfId="4450"/>
    <cellStyle name="Heading 2 2 4 2 7" xfId="5328"/>
    <cellStyle name="Heading 2 2 4 3" xfId="1972"/>
    <cellStyle name="Heading 2 2 4 3 2" xfId="2394"/>
    <cellStyle name="Heading 2 2 4 3 3" xfId="2625"/>
    <cellStyle name="Heading 2 2 4 3 4" xfId="2952"/>
    <cellStyle name="Heading 2 2 4 3 5" xfId="4077"/>
    <cellStyle name="Heading 2 2 4 3 6" xfId="3392"/>
    <cellStyle name="Heading 2 2 4 3 7" xfId="4549"/>
    <cellStyle name="Heading 2 2 4 4" xfId="2007"/>
    <cellStyle name="Heading 2 2 4 4 2" xfId="2428"/>
    <cellStyle name="Heading 2 2 4 4 3" xfId="2659"/>
    <cellStyle name="Heading 2 2 4 4 4" xfId="2986"/>
    <cellStyle name="Heading 2 2 4 4 5" xfId="4111"/>
    <cellStyle name="Heading 2 2 4 4 6" xfId="3774"/>
    <cellStyle name="Heading 2 2 4 4 7" xfId="3798"/>
    <cellStyle name="Heading 2 2 5" xfId="1663"/>
    <cellStyle name="Heading 2 2 6" xfId="6676"/>
    <cellStyle name="Heading 2 2 7" xfId="7220"/>
    <cellStyle name="Heading 2 2 8" xfId="7161"/>
    <cellStyle name="Heading 2 2 9" xfId="7297"/>
    <cellStyle name="Heading 2 20" xfId="995"/>
    <cellStyle name="Heading 2 20 2" xfId="36628"/>
    <cellStyle name="Heading 2 20 3" xfId="36627"/>
    <cellStyle name="Heading 2 200" xfId="36629"/>
    <cellStyle name="Heading 2 201" xfId="36630"/>
    <cellStyle name="Heading 2 202" xfId="36631"/>
    <cellStyle name="Heading 2 203" xfId="36632"/>
    <cellStyle name="Heading 2 204" xfId="36633"/>
    <cellStyle name="Heading 2 205" xfId="36634"/>
    <cellStyle name="Heading 2 206" xfId="36635"/>
    <cellStyle name="Heading 2 207" xfId="36636"/>
    <cellStyle name="Heading 2 208" xfId="36637"/>
    <cellStyle name="Heading 2 209" xfId="36638"/>
    <cellStyle name="Heading 2 21" xfId="1222"/>
    <cellStyle name="Heading 2 21 2" xfId="36640"/>
    <cellStyle name="Heading 2 21 3" xfId="36639"/>
    <cellStyle name="Heading 2 210" xfId="36641"/>
    <cellStyle name="Heading 2 211" xfId="36642"/>
    <cellStyle name="Heading 2 212" xfId="36643"/>
    <cellStyle name="Heading 2 213" xfId="36644"/>
    <cellStyle name="Heading 2 214" xfId="36645"/>
    <cellStyle name="Heading 2 215" xfId="36646"/>
    <cellStyle name="Heading 2 216" xfId="36647"/>
    <cellStyle name="Heading 2 217" xfId="36648"/>
    <cellStyle name="Heading 2 218" xfId="36649"/>
    <cellStyle name="Heading 2 219" xfId="36650"/>
    <cellStyle name="Heading 2 22" xfId="1218"/>
    <cellStyle name="Heading 2 22 2" xfId="36652"/>
    <cellStyle name="Heading 2 22 3" xfId="36651"/>
    <cellStyle name="Heading 2 220" xfId="36653"/>
    <cellStyle name="Heading 2 221" xfId="36654"/>
    <cellStyle name="Heading 2 222" xfId="36655"/>
    <cellStyle name="Heading 2 223" xfId="36656"/>
    <cellStyle name="Heading 2 224" xfId="36657"/>
    <cellStyle name="Heading 2 225" xfId="36658"/>
    <cellStyle name="Heading 2 226" xfId="36659"/>
    <cellStyle name="Heading 2 227" xfId="36660"/>
    <cellStyle name="Heading 2 228" xfId="36661"/>
    <cellStyle name="Heading 2 229" xfId="36662"/>
    <cellStyle name="Heading 2 23" xfId="1209"/>
    <cellStyle name="Heading 2 23 2" xfId="36664"/>
    <cellStyle name="Heading 2 23 3" xfId="36663"/>
    <cellStyle name="Heading 2 230" xfId="36665"/>
    <cellStyle name="Heading 2 231" xfId="36666"/>
    <cellStyle name="Heading 2 232" xfId="36667"/>
    <cellStyle name="Heading 2 233" xfId="36668"/>
    <cellStyle name="Heading 2 234" xfId="36669"/>
    <cellStyle name="Heading 2 235" xfId="36670"/>
    <cellStyle name="Heading 2 236" xfId="36671"/>
    <cellStyle name="Heading 2 237" xfId="36672"/>
    <cellStyle name="Heading 2 238" xfId="36673"/>
    <cellStyle name="Heading 2 239" xfId="36674"/>
    <cellStyle name="Heading 2 24" xfId="1200"/>
    <cellStyle name="Heading 2 24 2" xfId="36676"/>
    <cellStyle name="Heading 2 24 3" xfId="36675"/>
    <cellStyle name="Heading 2 240" xfId="36677"/>
    <cellStyle name="Heading 2 241" xfId="36678"/>
    <cellStyle name="Heading 2 242" xfId="36679"/>
    <cellStyle name="Heading 2 243" xfId="36680"/>
    <cellStyle name="Heading 2 244" xfId="36681"/>
    <cellStyle name="Heading 2 245" xfId="36682"/>
    <cellStyle name="Heading 2 246" xfId="36683"/>
    <cellStyle name="Heading 2 247" xfId="36684"/>
    <cellStyle name="Heading 2 248" xfId="36685"/>
    <cellStyle name="Heading 2 249" xfId="36686"/>
    <cellStyle name="Heading 2 25" xfId="1197"/>
    <cellStyle name="Heading 2 25 2" xfId="36688"/>
    <cellStyle name="Heading 2 25 3" xfId="36687"/>
    <cellStyle name="Heading 2 250" xfId="36689"/>
    <cellStyle name="Heading 2 251" xfId="36690"/>
    <cellStyle name="Heading 2 252" xfId="36691"/>
    <cellStyle name="Heading 2 253" xfId="36692"/>
    <cellStyle name="Heading 2 254" xfId="36693"/>
    <cellStyle name="Heading 2 255" xfId="36694"/>
    <cellStyle name="Heading 2 256" xfId="36695"/>
    <cellStyle name="Heading 2 257" xfId="36696"/>
    <cellStyle name="Heading 2 26" xfId="878"/>
    <cellStyle name="Heading 2 26 2" xfId="36698"/>
    <cellStyle name="Heading 2 26 3" xfId="36697"/>
    <cellStyle name="Heading 2 27" xfId="6675"/>
    <cellStyle name="Heading 2 27 2" xfId="36700"/>
    <cellStyle name="Heading 2 27 3" xfId="36699"/>
    <cellStyle name="Heading 2 28" xfId="7342"/>
    <cellStyle name="Heading 2 28 2" xfId="36702"/>
    <cellStyle name="Heading 2 28 3" xfId="36701"/>
    <cellStyle name="Heading 2 29" xfId="7537"/>
    <cellStyle name="Heading 2 29 2" xfId="36704"/>
    <cellStyle name="Heading 2 29 3" xfId="36703"/>
    <cellStyle name="Heading 2 3" xfId="247"/>
    <cellStyle name="Heading 2 3 10" xfId="7329"/>
    <cellStyle name="Heading 2 3 11" xfId="6968"/>
    <cellStyle name="Heading 2 3 12" xfId="7621"/>
    <cellStyle name="Heading 2 3 13" xfId="11781"/>
    <cellStyle name="Heading 2 3 14" xfId="15141"/>
    <cellStyle name="Heading 2 3 15" xfId="36705"/>
    <cellStyle name="Heading 2 3 2" xfId="957"/>
    <cellStyle name="Heading 2 3 2 2" xfId="36706"/>
    <cellStyle name="Heading 2 3 3" xfId="6677"/>
    <cellStyle name="Heading 2 3 4" xfId="7301"/>
    <cellStyle name="Heading 2 3 5" xfId="7408"/>
    <cellStyle name="Heading 2 3 6" xfId="6700"/>
    <cellStyle name="Heading 2 3 7" xfId="6761"/>
    <cellStyle name="Heading 2 3 8" xfId="7681"/>
    <cellStyle name="Heading 2 3 9" xfId="7444"/>
    <cellStyle name="Heading 2 30" xfId="6741"/>
    <cellStyle name="Heading 2 30 2" xfId="36708"/>
    <cellStyle name="Heading 2 30 3" xfId="36707"/>
    <cellStyle name="Heading 2 31" xfId="7054"/>
    <cellStyle name="Heading 2 31 2" xfId="36710"/>
    <cellStyle name="Heading 2 31 3" xfId="36709"/>
    <cellStyle name="Heading 2 32" xfId="7309"/>
    <cellStyle name="Heading 2 32 2" xfId="36712"/>
    <cellStyle name="Heading 2 32 3" xfId="36711"/>
    <cellStyle name="Heading 2 33" xfId="6721"/>
    <cellStyle name="Heading 2 33 2" xfId="36714"/>
    <cellStyle name="Heading 2 33 3" xfId="36713"/>
    <cellStyle name="Heading 2 34" xfId="7536"/>
    <cellStyle name="Heading 2 34 2" xfId="36716"/>
    <cellStyle name="Heading 2 34 3" xfId="36715"/>
    <cellStyle name="Heading 2 35" xfId="7706"/>
    <cellStyle name="Heading 2 35 2" xfId="36718"/>
    <cellStyle name="Heading 2 35 3" xfId="36717"/>
    <cellStyle name="Heading 2 36" xfId="7259"/>
    <cellStyle name="Heading 2 36 2" xfId="36720"/>
    <cellStyle name="Heading 2 36 3" xfId="36719"/>
    <cellStyle name="Heading 2 37" xfId="36721"/>
    <cellStyle name="Heading 2 37 2" xfId="36722"/>
    <cellStyle name="Heading 2 38" xfId="36723"/>
    <cellStyle name="Heading 2 38 2" xfId="36724"/>
    <cellStyle name="Heading 2 39" xfId="36725"/>
    <cellStyle name="Heading 2 39 2" xfId="36726"/>
    <cellStyle name="Heading 2 4" xfId="43"/>
    <cellStyle name="Heading 2 4 10" xfId="3412"/>
    <cellStyle name="Heading 2 4 11" xfId="3587"/>
    <cellStyle name="Heading 2 4 12" xfId="4414"/>
    <cellStyle name="Heading 2 4 13" xfId="1270"/>
    <cellStyle name="Heading 2 4 14" xfId="15142"/>
    <cellStyle name="Heading 2 4 2" xfId="1095"/>
    <cellStyle name="Heading 2 4 2 2" xfId="36727"/>
    <cellStyle name="Heading 2 4 3" xfId="1032"/>
    <cellStyle name="Heading 2 4 4" xfId="1770"/>
    <cellStyle name="Heading 2 4 5" xfId="1879"/>
    <cellStyle name="Heading 2 4 6" xfId="1755"/>
    <cellStyle name="Heading 2 4 7" xfId="2041"/>
    <cellStyle name="Heading 2 4 8" xfId="2075"/>
    <cellStyle name="Heading 2 4 9" xfId="2693"/>
    <cellStyle name="Heading 2 40" xfId="36728"/>
    <cellStyle name="Heading 2 40 2" xfId="36729"/>
    <cellStyle name="Heading 2 41" xfId="36730"/>
    <cellStyle name="Heading 2 41 2" xfId="36731"/>
    <cellStyle name="Heading 2 42" xfId="36732"/>
    <cellStyle name="Heading 2 42 2" xfId="36733"/>
    <cellStyle name="Heading 2 43" xfId="36734"/>
    <cellStyle name="Heading 2 43 2" xfId="36735"/>
    <cellStyle name="Heading 2 44" xfId="36736"/>
    <cellStyle name="Heading 2 44 2" xfId="36737"/>
    <cellStyle name="Heading 2 45" xfId="36738"/>
    <cellStyle name="Heading 2 45 2" xfId="36739"/>
    <cellStyle name="Heading 2 46" xfId="36740"/>
    <cellStyle name="Heading 2 46 2" xfId="36741"/>
    <cellStyle name="Heading 2 47" xfId="36742"/>
    <cellStyle name="Heading 2 47 2" xfId="36743"/>
    <cellStyle name="Heading 2 48" xfId="36744"/>
    <cellStyle name="Heading 2 48 2" xfId="36745"/>
    <cellStyle name="Heading 2 49" xfId="36746"/>
    <cellStyle name="Heading 2 49 2" xfId="36747"/>
    <cellStyle name="Heading 2 5" xfId="880"/>
    <cellStyle name="Heading 2 5 2" xfId="1072"/>
    <cellStyle name="Heading 2 5 2 2" xfId="36749"/>
    <cellStyle name="Heading 2 5 3" xfId="36748"/>
    <cellStyle name="Heading 2 50" xfId="36750"/>
    <cellStyle name="Heading 2 50 2" xfId="36751"/>
    <cellStyle name="Heading 2 51" xfId="36752"/>
    <cellStyle name="Heading 2 51 2" xfId="36753"/>
    <cellStyle name="Heading 2 52" xfId="36754"/>
    <cellStyle name="Heading 2 52 2" xfId="36755"/>
    <cellStyle name="Heading 2 53" xfId="36756"/>
    <cellStyle name="Heading 2 53 2" xfId="36757"/>
    <cellStyle name="Heading 2 54" xfId="36758"/>
    <cellStyle name="Heading 2 54 2" xfId="36759"/>
    <cellStyle name="Heading 2 55" xfId="36760"/>
    <cellStyle name="Heading 2 55 2" xfId="36761"/>
    <cellStyle name="Heading 2 56" xfId="36762"/>
    <cellStyle name="Heading 2 56 2" xfId="36763"/>
    <cellStyle name="Heading 2 57" xfId="36764"/>
    <cellStyle name="Heading 2 57 2" xfId="36765"/>
    <cellStyle name="Heading 2 58" xfId="36766"/>
    <cellStyle name="Heading 2 58 2" xfId="36767"/>
    <cellStyle name="Heading 2 59" xfId="36768"/>
    <cellStyle name="Heading 2 59 2" xfId="36769"/>
    <cellStyle name="Heading 2 6" xfId="1258"/>
    <cellStyle name="Heading 2 6 2" xfId="36771"/>
    <cellStyle name="Heading 2 6 3" xfId="36770"/>
    <cellStyle name="Heading 2 60" xfId="36772"/>
    <cellStyle name="Heading 2 60 2" xfId="36773"/>
    <cellStyle name="Heading 2 61" xfId="36774"/>
    <cellStyle name="Heading 2 61 2" xfId="36775"/>
    <cellStyle name="Heading 2 62" xfId="36776"/>
    <cellStyle name="Heading 2 62 2" xfId="36777"/>
    <cellStyle name="Heading 2 63" xfId="36778"/>
    <cellStyle name="Heading 2 63 2" xfId="36779"/>
    <cellStyle name="Heading 2 64" xfId="36780"/>
    <cellStyle name="Heading 2 64 2" xfId="36781"/>
    <cellStyle name="Heading 2 65" xfId="36782"/>
    <cellStyle name="Heading 2 65 2" xfId="36783"/>
    <cellStyle name="Heading 2 66" xfId="36784"/>
    <cellStyle name="Heading 2 66 2" xfId="36785"/>
    <cellStyle name="Heading 2 67" xfId="36786"/>
    <cellStyle name="Heading 2 67 2" xfId="36787"/>
    <cellStyle name="Heading 2 68" xfId="36788"/>
    <cellStyle name="Heading 2 68 2" xfId="36789"/>
    <cellStyle name="Heading 2 69" xfId="36790"/>
    <cellStyle name="Heading 2 69 2" xfId="36791"/>
    <cellStyle name="Heading 2 7" xfId="1257"/>
    <cellStyle name="Heading 2 7 2" xfId="36793"/>
    <cellStyle name="Heading 2 7 3" xfId="36792"/>
    <cellStyle name="Heading 2 70" xfId="36794"/>
    <cellStyle name="Heading 2 70 2" xfId="36795"/>
    <cellStyle name="Heading 2 71" xfId="36796"/>
    <cellStyle name="Heading 2 71 2" xfId="36797"/>
    <cellStyle name="Heading 2 72" xfId="36798"/>
    <cellStyle name="Heading 2 72 2" xfId="36799"/>
    <cellStyle name="Heading 2 73" xfId="36800"/>
    <cellStyle name="Heading 2 73 2" xfId="36801"/>
    <cellStyle name="Heading 2 74" xfId="36802"/>
    <cellStyle name="Heading 2 74 2" xfId="36803"/>
    <cellStyle name="Heading 2 75" xfId="36804"/>
    <cellStyle name="Heading 2 75 2" xfId="36805"/>
    <cellStyle name="Heading 2 76" xfId="36806"/>
    <cellStyle name="Heading 2 76 2" xfId="36807"/>
    <cellStyle name="Heading 2 77" xfId="36808"/>
    <cellStyle name="Heading 2 77 2" xfId="36809"/>
    <cellStyle name="Heading 2 78" xfId="36810"/>
    <cellStyle name="Heading 2 78 2" xfId="36811"/>
    <cellStyle name="Heading 2 79" xfId="36812"/>
    <cellStyle name="Heading 2 79 2" xfId="36813"/>
    <cellStyle name="Heading 2 8" xfId="1260"/>
    <cellStyle name="Heading 2 8 2" xfId="15143"/>
    <cellStyle name="Heading 2 8 2 2" xfId="36815"/>
    <cellStyle name="Heading 2 8 3" xfId="36814"/>
    <cellStyle name="Heading 2 80" xfId="36816"/>
    <cellStyle name="Heading 2 80 2" xfId="36817"/>
    <cellStyle name="Heading 2 81" xfId="36818"/>
    <cellStyle name="Heading 2 81 2" xfId="36819"/>
    <cellStyle name="Heading 2 82" xfId="36820"/>
    <cellStyle name="Heading 2 82 2" xfId="36821"/>
    <cellStyle name="Heading 2 83" xfId="36822"/>
    <cellStyle name="Heading 2 83 2" xfId="36823"/>
    <cellStyle name="Heading 2 84" xfId="36824"/>
    <cellStyle name="Heading 2 84 2" xfId="36825"/>
    <cellStyle name="Heading 2 85" xfId="36826"/>
    <cellStyle name="Heading 2 85 2" xfId="36827"/>
    <cellStyle name="Heading 2 86" xfId="36828"/>
    <cellStyle name="Heading 2 86 2" xfId="36829"/>
    <cellStyle name="Heading 2 87" xfId="36830"/>
    <cellStyle name="Heading 2 87 2" xfId="36831"/>
    <cellStyle name="Heading 2 88" xfId="36832"/>
    <cellStyle name="Heading 2 88 2" xfId="36833"/>
    <cellStyle name="Heading 2 89" xfId="36834"/>
    <cellStyle name="Heading 2 89 2" xfId="36835"/>
    <cellStyle name="Heading 2 9" xfId="1255"/>
    <cellStyle name="Heading 2 9 2" xfId="15144"/>
    <cellStyle name="Heading 2 9 2 2" xfId="36837"/>
    <cellStyle name="Heading 2 9 3" xfId="36836"/>
    <cellStyle name="Heading 2 90" xfId="36838"/>
    <cellStyle name="Heading 2 90 2" xfId="36839"/>
    <cellStyle name="Heading 2 91" xfId="36840"/>
    <cellStyle name="Heading 2 91 2" xfId="36841"/>
    <cellStyle name="Heading 2 92" xfId="36842"/>
    <cellStyle name="Heading 2 92 2" xfId="36843"/>
    <cellStyle name="Heading 2 93" xfId="36844"/>
    <cellStyle name="Heading 2 93 2" xfId="36845"/>
    <cellStyle name="Heading 2 94" xfId="36846"/>
    <cellStyle name="Heading 2 94 2" xfId="36847"/>
    <cellStyle name="Heading 2 95" xfId="36848"/>
    <cellStyle name="Heading 2 95 2" xfId="36849"/>
    <cellStyle name="Heading 2 96" xfId="36850"/>
    <cellStyle name="Heading 2 96 2" xfId="36851"/>
    <cellStyle name="Heading 2 97" xfId="36852"/>
    <cellStyle name="Heading 2 97 2" xfId="36853"/>
    <cellStyle name="Heading 2 98" xfId="36854"/>
    <cellStyle name="Heading 2 98 2" xfId="36855"/>
    <cellStyle name="Heading 2 99" xfId="36856"/>
    <cellStyle name="Heading 2 99 2" xfId="36857"/>
    <cellStyle name="Heading 3 10" xfId="7576"/>
    <cellStyle name="Heading 3 10 2" xfId="36859"/>
    <cellStyle name="Heading 3 10 3" xfId="36858"/>
    <cellStyle name="Heading 3 100" xfId="36860"/>
    <cellStyle name="Heading 3 100 2" xfId="36861"/>
    <cellStyle name="Heading 3 101" xfId="36862"/>
    <cellStyle name="Heading 3 101 2" xfId="36863"/>
    <cellStyle name="Heading 3 102" xfId="36864"/>
    <cellStyle name="Heading 3 102 2" xfId="36865"/>
    <cellStyle name="Heading 3 103" xfId="36866"/>
    <cellStyle name="Heading 3 103 2" xfId="36867"/>
    <cellStyle name="Heading 3 104" xfId="36868"/>
    <cellStyle name="Heading 3 104 2" xfId="36869"/>
    <cellStyle name="Heading 3 105" xfId="36870"/>
    <cellStyle name="Heading 3 105 2" xfId="36871"/>
    <cellStyle name="Heading 3 106" xfId="36872"/>
    <cellStyle name="Heading 3 106 2" xfId="36873"/>
    <cellStyle name="Heading 3 107" xfId="36874"/>
    <cellStyle name="Heading 3 107 2" xfId="36875"/>
    <cellStyle name="Heading 3 108" xfId="36876"/>
    <cellStyle name="Heading 3 108 2" xfId="36877"/>
    <cellStyle name="Heading 3 109" xfId="36878"/>
    <cellStyle name="Heading 3 109 2" xfId="36879"/>
    <cellStyle name="Heading 3 11" xfId="7232"/>
    <cellStyle name="Heading 3 11 2" xfId="36881"/>
    <cellStyle name="Heading 3 11 3" xfId="36880"/>
    <cellStyle name="Heading 3 110" xfId="36882"/>
    <cellStyle name="Heading 3 110 2" xfId="36883"/>
    <cellStyle name="Heading 3 111" xfId="36884"/>
    <cellStyle name="Heading 3 111 2" xfId="36885"/>
    <cellStyle name="Heading 3 112" xfId="36886"/>
    <cellStyle name="Heading 3 112 2" xfId="36887"/>
    <cellStyle name="Heading 3 113" xfId="36888"/>
    <cellStyle name="Heading 3 113 2" xfId="36889"/>
    <cellStyle name="Heading 3 114" xfId="36890"/>
    <cellStyle name="Heading 3 114 2" xfId="36891"/>
    <cellStyle name="Heading 3 115" xfId="36892"/>
    <cellStyle name="Heading 3 115 2" xfId="36893"/>
    <cellStyle name="Heading 3 116" xfId="36894"/>
    <cellStyle name="Heading 3 116 2" xfId="36895"/>
    <cellStyle name="Heading 3 117" xfId="36896"/>
    <cellStyle name="Heading 3 117 2" xfId="36897"/>
    <cellStyle name="Heading 3 118" xfId="36898"/>
    <cellStyle name="Heading 3 118 2" xfId="36899"/>
    <cellStyle name="Heading 3 119" xfId="36900"/>
    <cellStyle name="Heading 3 119 2" xfId="36901"/>
    <cellStyle name="Heading 3 12" xfId="7582"/>
    <cellStyle name="Heading 3 12 2" xfId="36903"/>
    <cellStyle name="Heading 3 12 3" xfId="36902"/>
    <cellStyle name="Heading 3 120" xfId="36904"/>
    <cellStyle name="Heading 3 120 2" xfId="36905"/>
    <cellStyle name="Heading 3 121" xfId="36906"/>
    <cellStyle name="Heading 3 121 2" xfId="36907"/>
    <cellStyle name="Heading 3 122" xfId="36908"/>
    <cellStyle name="Heading 3 122 2" xfId="36909"/>
    <cellStyle name="Heading 3 123" xfId="36910"/>
    <cellStyle name="Heading 3 123 2" xfId="36911"/>
    <cellStyle name="Heading 3 124" xfId="36912"/>
    <cellStyle name="Heading 3 124 2" xfId="36913"/>
    <cellStyle name="Heading 3 125" xfId="36914"/>
    <cellStyle name="Heading 3 125 2" xfId="36915"/>
    <cellStyle name="Heading 3 126" xfId="36916"/>
    <cellStyle name="Heading 3 126 2" xfId="36917"/>
    <cellStyle name="Heading 3 127" xfId="36918"/>
    <cellStyle name="Heading 3 127 2" xfId="36919"/>
    <cellStyle name="Heading 3 128" xfId="36920"/>
    <cellStyle name="Heading 3 128 2" xfId="36921"/>
    <cellStyle name="Heading 3 129" xfId="36922"/>
    <cellStyle name="Heading 3 129 2" xfId="36923"/>
    <cellStyle name="Heading 3 13" xfId="1820"/>
    <cellStyle name="Heading 3 13 2" xfId="36925"/>
    <cellStyle name="Heading 3 13 3" xfId="36924"/>
    <cellStyle name="Heading 3 130" xfId="36926"/>
    <cellStyle name="Heading 3 130 2" xfId="36927"/>
    <cellStyle name="Heading 3 131" xfId="36928"/>
    <cellStyle name="Heading 3 131 2" xfId="36929"/>
    <cellStyle name="Heading 3 132" xfId="36930"/>
    <cellStyle name="Heading 3 132 2" xfId="36931"/>
    <cellStyle name="Heading 3 133" xfId="36932"/>
    <cellStyle name="Heading 3 133 2" xfId="36933"/>
    <cellStyle name="Heading 3 134" xfId="36934"/>
    <cellStyle name="Heading 3 134 2" xfId="36935"/>
    <cellStyle name="Heading 3 135" xfId="36936"/>
    <cellStyle name="Heading 3 135 2" xfId="36937"/>
    <cellStyle name="Heading 3 136" xfId="36938"/>
    <cellStyle name="Heading 3 136 2" xfId="36939"/>
    <cellStyle name="Heading 3 137" xfId="36940"/>
    <cellStyle name="Heading 3 137 2" xfId="36941"/>
    <cellStyle name="Heading 3 138" xfId="36942"/>
    <cellStyle name="Heading 3 138 2" xfId="36943"/>
    <cellStyle name="Heading 3 139" xfId="36944"/>
    <cellStyle name="Heading 3 139 2" xfId="36945"/>
    <cellStyle name="Heading 3 14" xfId="36946"/>
    <cellStyle name="Heading 3 14 2" xfId="36947"/>
    <cellStyle name="Heading 3 140" xfId="36948"/>
    <cellStyle name="Heading 3 140 2" xfId="36949"/>
    <cellStyle name="Heading 3 141" xfId="36950"/>
    <cellStyle name="Heading 3 141 2" xfId="36951"/>
    <cellStyle name="Heading 3 142" xfId="36952"/>
    <cellStyle name="Heading 3 142 2" xfId="36953"/>
    <cellStyle name="Heading 3 143" xfId="36954"/>
    <cellStyle name="Heading 3 143 2" xfId="36955"/>
    <cellStyle name="Heading 3 144" xfId="36956"/>
    <cellStyle name="Heading 3 144 2" xfId="36957"/>
    <cellStyle name="Heading 3 145" xfId="36958"/>
    <cellStyle name="Heading 3 145 2" xfId="36959"/>
    <cellStyle name="Heading 3 146" xfId="36960"/>
    <cellStyle name="Heading 3 146 2" xfId="36961"/>
    <cellStyle name="Heading 3 147" xfId="36962"/>
    <cellStyle name="Heading 3 147 2" xfId="36963"/>
    <cellStyle name="Heading 3 148" xfId="36964"/>
    <cellStyle name="Heading 3 148 2" xfId="36965"/>
    <cellStyle name="Heading 3 149" xfId="36966"/>
    <cellStyle name="Heading 3 149 2" xfId="36967"/>
    <cellStyle name="Heading 3 15" xfId="36968"/>
    <cellStyle name="Heading 3 15 2" xfId="36969"/>
    <cellStyle name="Heading 3 150" xfId="36970"/>
    <cellStyle name="Heading 3 150 2" xfId="36971"/>
    <cellStyle name="Heading 3 151" xfId="36972"/>
    <cellStyle name="Heading 3 151 2" xfId="36973"/>
    <cellStyle name="Heading 3 152" xfId="36974"/>
    <cellStyle name="Heading 3 152 2" xfId="36975"/>
    <cellStyle name="Heading 3 153" xfId="36976"/>
    <cellStyle name="Heading 3 153 2" xfId="36977"/>
    <cellStyle name="Heading 3 154" xfId="36978"/>
    <cellStyle name="Heading 3 154 2" xfId="36979"/>
    <cellStyle name="Heading 3 155" xfId="36980"/>
    <cellStyle name="Heading 3 155 2" xfId="36981"/>
    <cellStyle name="Heading 3 156" xfId="36982"/>
    <cellStyle name="Heading 3 156 2" xfId="36983"/>
    <cellStyle name="Heading 3 157" xfId="36984"/>
    <cellStyle name="Heading 3 157 2" xfId="36985"/>
    <cellStyle name="Heading 3 158" xfId="36986"/>
    <cellStyle name="Heading 3 158 2" xfId="36987"/>
    <cellStyle name="Heading 3 159" xfId="36988"/>
    <cellStyle name="Heading 3 159 2" xfId="36989"/>
    <cellStyle name="Heading 3 16" xfId="36990"/>
    <cellStyle name="Heading 3 16 2" xfId="36991"/>
    <cellStyle name="Heading 3 160" xfId="36992"/>
    <cellStyle name="Heading 3 160 2" xfId="36993"/>
    <cellStyle name="Heading 3 161" xfId="36994"/>
    <cellStyle name="Heading 3 161 2" xfId="36995"/>
    <cellStyle name="Heading 3 162" xfId="36996"/>
    <cellStyle name="Heading 3 162 2" xfId="36997"/>
    <cellStyle name="Heading 3 163" xfId="36998"/>
    <cellStyle name="Heading 3 163 2" xfId="36999"/>
    <cellStyle name="Heading 3 164" xfId="37000"/>
    <cellStyle name="Heading 3 164 2" xfId="37001"/>
    <cellStyle name="Heading 3 165" xfId="37002"/>
    <cellStyle name="Heading 3 165 2" xfId="37003"/>
    <cellStyle name="Heading 3 166" xfId="37004"/>
    <cellStyle name="Heading 3 166 2" xfId="37005"/>
    <cellStyle name="Heading 3 167" xfId="37006"/>
    <cellStyle name="Heading 3 167 2" xfId="37007"/>
    <cellStyle name="Heading 3 168" xfId="37008"/>
    <cellStyle name="Heading 3 168 2" xfId="37009"/>
    <cellStyle name="Heading 3 169" xfId="37010"/>
    <cellStyle name="Heading 3 169 2" xfId="37011"/>
    <cellStyle name="Heading 3 17" xfId="37012"/>
    <cellStyle name="Heading 3 17 2" xfId="37013"/>
    <cellStyle name="Heading 3 170" xfId="37014"/>
    <cellStyle name="Heading 3 170 2" xfId="37015"/>
    <cellStyle name="Heading 3 171" xfId="37016"/>
    <cellStyle name="Heading 3 171 2" xfId="37017"/>
    <cellStyle name="Heading 3 172" xfId="37018"/>
    <cellStyle name="Heading 3 172 2" xfId="37019"/>
    <cellStyle name="Heading 3 173" xfId="37020"/>
    <cellStyle name="Heading 3 173 2" xfId="37021"/>
    <cellStyle name="Heading 3 174" xfId="37022"/>
    <cellStyle name="Heading 3 174 2" xfId="37023"/>
    <cellStyle name="Heading 3 175" xfId="37024"/>
    <cellStyle name="Heading 3 175 2" xfId="37025"/>
    <cellStyle name="Heading 3 176" xfId="37026"/>
    <cellStyle name="Heading 3 176 2" xfId="37027"/>
    <cellStyle name="Heading 3 177" xfId="37028"/>
    <cellStyle name="Heading 3 177 2" xfId="37029"/>
    <cellStyle name="Heading 3 178" xfId="37030"/>
    <cellStyle name="Heading 3 178 2" xfId="37031"/>
    <cellStyle name="Heading 3 179" xfId="37032"/>
    <cellStyle name="Heading 3 179 2" xfId="37033"/>
    <cellStyle name="Heading 3 18" xfId="37034"/>
    <cellStyle name="Heading 3 18 2" xfId="37035"/>
    <cellStyle name="Heading 3 180" xfId="37036"/>
    <cellStyle name="Heading 3 180 2" xfId="37037"/>
    <cellStyle name="Heading 3 181" xfId="37038"/>
    <cellStyle name="Heading 3 181 2" xfId="37039"/>
    <cellStyle name="Heading 3 182" xfId="37040"/>
    <cellStyle name="Heading 3 182 2" xfId="37041"/>
    <cellStyle name="Heading 3 183" xfId="37042"/>
    <cellStyle name="Heading 3 183 2" xfId="37043"/>
    <cellStyle name="Heading 3 184" xfId="37044"/>
    <cellStyle name="Heading 3 184 2" xfId="37045"/>
    <cellStyle name="Heading 3 185" xfId="37046"/>
    <cellStyle name="Heading 3 185 2" xfId="37047"/>
    <cellStyle name="Heading 3 186" xfId="37048"/>
    <cellStyle name="Heading 3 186 2" xfId="37049"/>
    <cellStyle name="Heading 3 187" xfId="37050"/>
    <cellStyle name="Heading 3 187 2" xfId="37051"/>
    <cellStyle name="Heading 3 188" xfId="37052"/>
    <cellStyle name="Heading 3 188 2" xfId="37053"/>
    <cellStyle name="Heading 3 189" xfId="37054"/>
    <cellStyle name="Heading 3 189 2" xfId="37055"/>
    <cellStyle name="Heading 3 19" xfId="37056"/>
    <cellStyle name="Heading 3 19 2" xfId="37057"/>
    <cellStyle name="Heading 3 190" xfId="37058"/>
    <cellStyle name="Heading 3 190 2" xfId="37059"/>
    <cellStyle name="Heading 3 191" xfId="37060"/>
    <cellStyle name="Heading 3 191 2" xfId="37061"/>
    <cellStyle name="Heading 3 192" xfId="37062"/>
    <cellStyle name="Heading 3 192 2" xfId="37063"/>
    <cellStyle name="Heading 3 193" xfId="37064"/>
    <cellStyle name="Heading 3 194" xfId="37065"/>
    <cellStyle name="Heading 3 195" xfId="37066"/>
    <cellStyle name="Heading 3 196" xfId="37067"/>
    <cellStyle name="Heading 3 197" xfId="37068"/>
    <cellStyle name="Heading 3 198" xfId="37069"/>
    <cellStyle name="Heading 3 199" xfId="37070"/>
    <cellStyle name="Heading 3 2" xfId="248"/>
    <cellStyle name="Heading 3 2 10" xfId="7170"/>
    <cellStyle name="Heading 3 2 11" xfId="7375"/>
    <cellStyle name="Heading 3 2 12" xfId="6687"/>
    <cellStyle name="Heading 3 2 13" xfId="9972"/>
    <cellStyle name="Heading 3 2 14" xfId="11782"/>
    <cellStyle name="Heading 3 2 2" xfId="925"/>
    <cellStyle name="Heading 3 2 2 2" xfId="11836"/>
    <cellStyle name="Heading 3 2 3" xfId="6679"/>
    <cellStyle name="Heading 3 2 4" xfId="7003"/>
    <cellStyle name="Heading 3 2 5" xfId="6796"/>
    <cellStyle name="Heading 3 2 6" xfId="7573"/>
    <cellStyle name="Heading 3 2 7" xfId="6915"/>
    <cellStyle name="Heading 3 2 8" xfId="7276"/>
    <cellStyle name="Heading 3 2 9" xfId="7631"/>
    <cellStyle name="Heading 3 20" xfId="37071"/>
    <cellStyle name="Heading 3 20 2" xfId="37072"/>
    <cellStyle name="Heading 3 200" xfId="37073"/>
    <cellStyle name="Heading 3 201" xfId="37074"/>
    <cellStyle name="Heading 3 202" xfId="37075"/>
    <cellStyle name="Heading 3 203" xfId="37076"/>
    <cellStyle name="Heading 3 204" xfId="37077"/>
    <cellStyle name="Heading 3 205" xfId="37078"/>
    <cellStyle name="Heading 3 206" xfId="37079"/>
    <cellStyle name="Heading 3 207" xfId="37080"/>
    <cellStyle name="Heading 3 208" xfId="37081"/>
    <cellStyle name="Heading 3 209" xfId="37082"/>
    <cellStyle name="Heading 3 21" xfId="37083"/>
    <cellStyle name="Heading 3 21 2" xfId="37084"/>
    <cellStyle name="Heading 3 210" xfId="37085"/>
    <cellStyle name="Heading 3 211" xfId="37086"/>
    <cellStyle name="Heading 3 212" xfId="37087"/>
    <cellStyle name="Heading 3 213" xfId="37088"/>
    <cellStyle name="Heading 3 214" xfId="37089"/>
    <cellStyle name="Heading 3 215" xfId="37090"/>
    <cellStyle name="Heading 3 216" xfId="37091"/>
    <cellStyle name="Heading 3 217" xfId="37092"/>
    <cellStyle name="Heading 3 218" xfId="37093"/>
    <cellStyle name="Heading 3 219" xfId="37094"/>
    <cellStyle name="Heading 3 22" xfId="37095"/>
    <cellStyle name="Heading 3 22 2" xfId="37096"/>
    <cellStyle name="Heading 3 220" xfId="37097"/>
    <cellStyle name="Heading 3 221" xfId="37098"/>
    <cellStyle name="Heading 3 222" xfId="37099"/>
    <cellStyle name="Heading 3 223" xfId="37100"/>
    <cellStyle name="Heading 3 224" xfId="37101"/>
    <cellStyle name="Heading 3 225" xfId="37102"/>
    <cellStyle name="Heading 3 226" xfId="37103"/>
    <cellStyle name="Heading 3 227" xfId="37104"/>
    <cellStyle name="Heading 3 228" xfId="37105"/>
    <cellStyle name="Heading 3 229" xfId="37106"/>
    <cellStyle name="Heading 3 23" xfId="37107"/>
    <cellStyle name="Heading 3 23 2" xfId="37108"/>
    <cellStyle name="Heading 3 230" xfId="37109"/>
    <cellStyle name="Heading 3 231" xfId="37110"/>
    <cellStyle name="Heading 3 232" xfId="37111"/>
    <cellStyle name="Heading 3 233" xfId="37112"/>
    <cellStyle name="Heading 3 234" xfId="37113"/>
    <cellStyle name="Heading 3 235" xfId="37114"/>
    <cellStyle name="Heading 3 236" xfId="37115"/>
    <cellStyle name="Heading 3 237" xfId="37116"/>
    <cellStyle name="Heading 3 238" xfId="37117"/>
    <cellStyle name="Heading 3 239" xfId="37118"/>
    <cellStyle name="Heading 3 24" xfId="37119"/>
    <cellStyle name="Heading 3 24 2" xfId="37120"/>
    <cellStyle name="Heading 3 240" xfId="37121"/>
    <cellStyle name="Heading 3 241" xfId="37122"/>
    <cellStyle name="Heading 3 242" xfId="37123"/>
    <cellStyle name="Heading 3 243" xfId="37124"/>
    <cellStyle name="Heading 3 244" xfId="37125"/>
    <cellStyle name="Heading 3 245" xfId="37126"/>
    <cellStyle name="Heading 3 246" xfId="37127"/>
    <cellStyle name="Heading 3 247" xfId="37128"/>
    <cellStyle name="Heading 3 248" xfId="37129"/>
    <cellStyle name="Heading 3 249" xfId="37130"/>
    <cellStyle name="Heading 3 25" xfId="37131"/>
    <cellStyle name="Heading 3 25 2" xfId="37132"/>
    <cellStyle name="Heading 3 250" xfId="37133"/>
    <cellStyle name="Heading 3 251" xfId="37134"/>
    <cellStyle name="Heading 3 252" xfId="37135"/>
    <cellStyle name="Heading 3 253" xfId="37136"/>
    <cellStyle name="Heading 3 254" xfId="37137"/>
    <cellStyle name="Heading 3 255" xfId="37138"/>
    <cellStyle name="Heading 3 256" xfId="37139"/>
    <cellStyle name="Heading 3 257" xfId="37140"/>
    <cellStyle name="Heading 3 26" xfId="37141"/>
    <cellStyle name="Heading 3 26 2" xfId="37142"/>
    <cellStyle name="Heading 3 27" xfId="37143"/>
    <cellStyle name="Heading 3 27 2" xfId="37144"/>
    <cellStyle name="Heading 3 28" xfId="37145"/>
    <cellStyle name="Heading 3 28 2" xfId="37146"/>
    <cellStyle name="Heading 3 29" xfId="37147"/>
    <cellStyle name="Heading 3 29 2" xfId="37148"/>
    <cellStyle name="Heading 3 3" xfId="77"/>
    <cellStyle name="Heading 3 3 2" xfId="954"/>
    <cellStyle name="Heading 3 3 2 2" xfId="37149"/>
    <cellStyle name="Heading 3 3 3" xfId="15145"/>
    <cellStyle name="Heading 3 30" xfId="37150"/>
    <cellStyle name="Heading 3 30 2" xfId="37151"/>
    <cellStyle name="Heading 3 31" xfId="37152"/>
    <cellStyle name="Heading 3 31 2" xfId="37153"/>
    <cellStyle name="Heading 3 32" xfId="37154"/>
    <cellStyle name="Heading 3 32 2" xfId="37155"/>
    <cellStyle name="Heading 3 33" xfId="37156"/>
    <cellStyle name="Heading 3 33 2" xfId="37157"/>
    <cellStyle name="Heading 3 34" xfId="37158"/>
    <cellStyle name="Heading 3 34 2" xfId="37159"/>
    <cellStyle name="Heading 3 35" xfId="37160"/>
    <cellStyle name="Heading 3 35 2" xfId="37161"/>
    <cellStyle name="Heading 3 36" xfId="37162"/>
    <cellStyle name="Heading 3 36 2" xfId="37163"/>
    <cellStyle name="Heading 3 37" xfId="37164"/>
    <cellStyle name="Heading 3 37 2" xfId="37165"/>
    <cellStyle name="Heading 3 38" xfId="37166"/>
    <cellStyle name="Heading 3 38 2" xfId="37167"/>
    <cellStyle name="Heading 3 39" xfId="37168"/>
    <cellStyle name="Heading 3 39 2" xfId="37169"/>
    <cellStyle name="Heading 3 4" xfId="6678"/>
    <cellStyle name="Heading 3 4 2" xfId="37171"/>
    <cellStyle name="Heading 3 4 3" xfId="37170"/>
    <cellStyle name="Heading 3 40" xfId="37172"/>
    <cellStyle name="Heading 3 40 2" xfId="37173"/>
    <cellStyle name="Heading 3 41" xfId="37174"/>
    <cellStyle name="Heading 3 41 2" xfId="37175"/>
    <cellStyle name="Heading 3 42" xfId="37176"/>
    <cellStyle name="Heading 3 42 2" xfId="37177"/>
    <cellStyle name="Heading 3 43" xfId="37178"/>
    <cellStyle name="Heading 3 43 2" xfId="37179"/>
    <cellStyle name="Heading 3 44" xfId="37180"/>
    <cellStyle name="Heading 3 44 2" xfId="37181"/>
    <cellStyle name="Heading 3 45" xfId="37182"/>
    <cellStyle name="Heading 3 45 2" xfId="37183"/>
    <cellStyle name="Heading 3 46" xfId="37184"/>
    <cellStyle name="Heading 3 46 2" xfId="37185"/>
    <cellStyle name="Heading 3 47" xfId="37186"/>
    <cellStyle name="Heading 3 47 2" xfId="37187"/>
    <cellStyle name="Heading 3 48" xfId="37188"/>
    <cellStyle name="Heading 3 48 2" xfId="37189"/>
    <cellStyle name="Heading 3 49" xfId="37190"/>
    <cellStyle name="Heading 3 49 2" xfId="37191"/>
    <cellStyle name="Heading 3 5" xfId="7048"/>
    <cellStyle name="Heading 3 5 2" xfId="37193"/>
    <cellStyle name="Heading 3 5 3" xfId="37192"/>
    <cellStyle name="Heading 3 50" xfId="37194"/>
    <cellStyle name="Heading 3 50 2" xfId="37195"/>
    <cellStyle name="Heading 3 51" xfId="37196"/>
    <cellStyle name="Heading 3 51 2" xfId="37197"/>
    <cellStyle name="Heading 3 52" xfId="37198"/>
    <cellStyle name="Heading 3 52 2" xfId="37199"/>
    <cellStyle name="Heading 3 53" xfId="37200"/>
    <cellStyle name="Heading 3 53 2" xfId="37201"/>
    <cellStyle name="Heading 3 54" xfId="37202"/>
    <cellStyle name="Heading 3 54 2" xfId="37203"/>
    <cellStyle name="Heading 3 55" xfId="37204"/>
    <cellStyle name="Heading 3 55 2" xfId="37205"/>
    <cellStyle name="Heading 3 56" xfId="37206"/>
    <cellStyle name="Heading 3 56 2" xfId="37207"/>
    <cellStyle name="Heading 3 57" xfId="37208"/>
    <cellStyle name="Heading 3 57 2" xfId="37209"/>
    <cellStyle name="Heading 3 58" xfId="37210"/>
    <cellStyle name="Heading 3 58 2" xfId="37211"/>
    <cellStyle name="Heading 3 59" xfId="37212"/>
    <cellStyle name="Heading 3 59 2" xfId="37213"/>
    <cellStyle name="Heading 3 6" xfId="6989"/>
    <cellStyle name="Heading 3 6 2" xfId="37215"/>
    <cellStyle name="Heading 3 6 3" xfId="37214"/>
    <cellStyle name="Heading 3 60" xfId="37216"/>
    <cellStyle name="Heading 3 60 2" xfId="37217"/>
    <cellStyle name="Heading 3 61" xfId="37218"/>
    <cellStyle name="Heading 3 61 2" xfId="37219"/>
    <cellStyle name="Heading 3 62" xfId="37220"/>
    <cellStyle name="Heading 3 62 2" xfId="37221"/>
    <cellStyle name="Heading 3 63" xfId="37222"/>
    <cellStyle name="Heading 3 63 2" xfId="37223"/>
    <cellStyle name="Heading 3 64" xfId="37224"/>
    <cellStyle name="Heading 3 64 2" xfId="37225"/>
    <cellStyle name="Heading 3 65" xfId="37226"/>
    <cellStyle name="Heading 3 65 2" xfId="37227"/>
    <cellStyle name="Heading 3 66" xfId="37228"/>
    <cellStyle name="Heading 3 66 2" xfId="37229"/>
    <cellStyle name="Heading 3 67" xfId="37230"/>
    <cellStyle name="Heading 3 67 2" xfId="37231"/>
    <cellStyle name="Heading 3 68" xfId="37232"/>
    <cellStyle name="Heading 3 68 2" xfId="37233"/>
    <cellStyle name="Heading 3 69" xfId="37234"/>
    <cellStyle name="Heading 3 69 2" xfId="37235"/>
    <cellStyle name="Heading 3 7" xfId="6745"/>
    <cellStyle name="Heading 3 7 2" xfId="37237"/>
    <cellStyle name="Heading 3 7 3" xfId="37236"/>
    <cellStyle name="Heading 3 70" xfId="37238"/>
    <cellStyle name="Heading 3 70 2" xfId="37239"/>
    <cellStyle name="Heading 3 71" xfId="37240"/>
    <cellStyle name="Heading 3 71 2" xfId="37241"/>
    <cellStyle name="Heading 3 72" xfId="37242"/>
    <cellStyle name="Heading 3 72 2" xfId="37243"/>
    <cellStyle name="Heading 3 73" xfId="37244"/>
    <cellStyle name="Heading 3 73 2" xfId="37245"/>
    <cellStyle name="Heading 3 74" xfId="37246"/>
    <cellStyle name="Heading 3 74 2" xfId="37247"/>
    <cellStyle name="Heading 3 75" xfId="37248"/>
    <cellStyle name="Heading 3 75 2" xfId="37249"/>
    <cellStyle name="Heading 3 76" xfId="37250"/>
    <cellStyle name="Heading 3 76 2" xfId="37251"/>
    <cellStyle name="Heading 3 77" xfId="37252"/>
    <cellStyle name="Heading 3 77 2" xfId="37253"/>
    <cellStyle name="Heading 3 78" xfId="37254"/>
    <cellStyle name="Heading 3 78 2" xfId="37255"/>
    <cellStyle name="Heading 3 79" xfId="37256"/>
    <cellStyle name="Heading 3 79 2" xfId="37257"/>
    <cellStyle name="Heading 3 8" xfId="7518"/>
    <cellStyle name="Heading 3 8 2" xfId="37259"/>
    <cellStyle name="Heading 3 8 3" xfId="37258"/>
    <cellStyle name="Heading 3 80" xfId="37260"/>
    <cellStyle name="Heading 3 80 2" xfId="37261"/>
    <cellStyle name="Heading 3 81" xfId="37262"/>
    <cellStyle name="Heading 3 81 2" xfId="37263"/>
    <cellStyle name="Heading 3 82" xfId="37264"/>
    <cellStyle name="Heading 3 82 2" xfId="37265"/>
    <cellStyle name="Heading 3 83" xfId="37266"/>
    <cellStyle name="Heading 3 83 2" xfId="37267"/>
    <cellStyle name="Heading 3 84" xfId="37268"/>
    <cellStyle name="Heading 3 84 2" xfId="37269"/>
    <cellStyle name="Heading 3 85" xfId="37270"/>
    <cellStyle name="Heading 3 85 2" xfId="37271"/>
    <cellStyle name="Heading 3 86" xfId="37272"/>
    <cellStyle name="Heading 3 86 2" xfId="37273"/>
    <cellStyle name="Heading 3 87" xfId="37274"/>
    <cellStyle name="Heading 3 87 2" xfId="37275"/>
    <cellStyle name="Heading 3 88" xfId="37276"/>
    <cellStyle name="Heading 3 88 2" xfId="37277"/>
    <cellStyle name="Heading 3 89" xfId="37278"/>
    <cellStyle name="Heading 3 89 2" xfId="37279"/>
    <cellStyle name="Heading 3 9" xfId="6854"/>
    <cellStyle name="Heading 3 9 2" xfId="37281"/>
    <cellStyle name="Heading 3 9 3" xfId="37280"/>
    <cellStyle name="Heading 3 90" xfId="37282"/>
    <cellStyle name="Heading 3 90 2" xfId="37283"/>
    <cellStyle name="Heading 3 91" xfId="37284"/>
    <cellStyle name="Heading 3 91 2" xfId="37285"/>
    <cellStyle name="Heading 3 92" xfId="37286"/>
    <cellStyle name="Heading 3 92 2" xfId="37287"/>
    <cellStyle name="Heading 3 93" xfId="37288"/>
    <cellStyle name="Heading 3 93 2" xfId="37289"/>
    <cellStyle name="Heading 3 94" xfId="37290"/>
    <cellStyle name="Heading 3 94 2" xfId="37291"/>
    <cellStyle name="Heading 3 95" xfId="37292"/>
    <cellStyle name="Heading 3 95 2" xfId="37293"/>
    <cellStyle name="Heading 3 96" xfId="37294"/>
    <cellStyle name="Heading 3 96 2" xfId="37295"/>
    <cellStyle name="Heading 3 97" xfId="37296"/>
    <cellStyle name="Heading 3 97 2" xfId="37297"/>
    <cellStyle name="Heading 3 98" xfId="37298"/>
    <cellStyle name="Heading 3 98 2" xfId="37299"/>
    <cellStyle name="Heading 3 99" xfId="37300"/>
    <cellStyle name="Heading 3 99 2" xfId="37301"/>
    <cellStyle name="Heading 4 10" xfId="7778"/>
    <cellStyle name="Heading 4 10 2" xfId="37303"/>
    <cellStyle name="Heading 4 10 3" xfId="37302"/>
    <cellStyle name="Heading 4 100" xfId="37304"/>
    <cellStyle name="Heading 4 100 2" xfId="37305"/>
    <cellStyle name="Heading 4 101" xfId="37306"/>
    <cellStyle name="Heading 4 101 2" xfId="37307"/>
    <cellStyle name="Heading 4 102" xfId="37308"/>
    <cellStyle name="Heading 4 102 2" xfId="37309"/>
    <cellStyle name="Heading 4 103" xfId="37310"/>
    <cellStyle name="Heading 4 103 2" xfId="37311"/>
    <cellStyle name="Heading 4 104" xfId="37312"/>
    <cellStyle name="Heading 4 104 2" xfId="37313"/>
    <cellStyle name="Heading 4 105" xfId="37314"/>
    <cellStyle name="Heading 4 105 2" xfId="37315"/>
    <cellStyle name="Heading 4 106" xfId="37316"/>
    <cellStyle name="Heading 4 106 2" xfId="37317"/>
    <cellStyle name="Heading 4 107" xfId="37318"/>
    <cellStyle name="Heading 4 107 2" xfId="37319"/>
    <cellStyle name="Heading 4 108" xfId="37320"/>
    <cellStyle name="Heading 4 108 2" xfId="37321"/>
    <cellStyle name="Heading 4 109" xfId="37322"/>
    <cellStyle name="Heading 4 109 2" xfId="37323"/>
    <cellStyle name="Heading 4 11" xfId="7176"/>
    <cellStyle name="Heading 4 11 2" xfId="37325"/>
    <cellStyle name="Heading 4 11 3" xfId="37324"/>
    <cellStyle name="Heading 4 110" xfId="37326"/>
    <cellStyle name="Heading 4 110 2" xfId="37327"/>
    <cellStyle name="Heading 4 111" xfId="37328"/>
    <cellStyle name="Heading 4 111 2" xfId="37329"/>
    <cellStyle name="Heading 4 112" xfId="37330"/>
    <cellStyle name="Heading 4 112 2" xfId="37331"/>
    <cellStyle name="Heading 4 113" xfId="37332"/>
    <cellStyle name="Heading 4 113 2" xfId="37333"/>
    <cellStyle name="Heading 4 114" xfId="37334"/>
    <cellStyle name="Heading 4 114 2" xfId="37335"/>
    <cellStyle name="Heading 4 115" xfId="37336"/>
    <cellStyle name="Heading 4 115 2" xfId="37337"/>
    <cellStyle name="Heading 4 116" xfId="37338"/>
    <cellStyle name="Heading 4 116 2" xfId="37339"/>
    <cellStyle name="Heading 4 117" xfId="37340"/>
    <cellStyle name="Heading 4 117 2" xfId="37341"/>
    <cellStyle name="Heading 4 118" xfId="37342"/>
    <cellStyle name="Heading 4 118 2" xfId="37343"/>
    <cellStyle name="Heading 4 119" xfId="37344"/>
    <cellStyle name="Heading 4 119 2" xfId="37345"/>
    <cellStyle name="Heading 4 12" xfId="6972"/>
    <cellStyle name="Heading 4 12 2" xfId="37347"/>
    <cellStyle name="Heading 4 12 3" xfId="37346"/>
    <cellStyle name="Heading 4 120" xfId="37348"/>
    <cellStyle name="Heading 4 120 2" xfId="37349"/>
    <cellStyle name="Heading 4 121" xfId="37350"/>
    <cellStyle name="Heading 4 121 2" xfId="37351"/>
    <cellStyle name="Heading 4 122" xfId="37352"/>
    <cellStyle name="Heading 4 122 2" xfId="37353"/>
    <cellStyle name="Heading 4 123" xfId="37354"/>
    <cellStyle name="Heading 4 123 2" xfId="37355"/>
    <cellStyle name="Heading 4 124" xfId="37356"/>
    <cellStyle name="Heading 4 124 2" xfId="37357"/>
    <cellStyle name="Heading 4 125" xfId="37358"/>
    <cellStyle name="Heading 4 125 2" xfId="37359"/>
    <cellStyle name="Heading 4 126" xfId="37360"/>
    <cellStyle name="Heading 4 126 2" xfId="37361"/>
    <cellStyle name="Heading 4 127" xfId="37362"/>
    <cellStyle name="Heading 4 127 2" xfId="37363"/>
    <cellStyle name="Heading 4 128" xfId="37364"/>
    <cellStyle name="Heading 4 128 2" xfId="37365"/>
    <cellStyle name="Heading 4 129" xfId="37366"/>
    <cellStyle name="Heading 4 129 2" xfId="37367"/>
    <cellStyle name="Heading 4 13" xfId="6703"/>
    <cellStyle name="Heading 4 13 2" xfId="37369"/>
    <cellStyle name="Heading 4 13 3" xfId="37368"/>
    <cellStyle name="Heading 4 130" xfId="37370"/>
    <cellStyle name="Heading 4 130 2" xfId="37371"/>
    <cellStyle name="Heading 4 131" xfId="37372"/>
    <cellStyle name="Heading 4 131 2" xfId="37373"/>
    <cellStyle name="Heading 4 132" xfId="37374"/>
    <cellStyle name="Heading 4 132 2" xfId="37375"/>
    <cellStyle name="Heading 4 133" xfId="37376"/>
    <cellStyle name="Heading 4 133 2" xfId="37377"/>
    <cellStyle name="Heading 4 134" xfId="37378"/>
    <cellStyle name="Heading 4 134 2" xfId="37379"/>
    <cellStyle name="Heading 4 135" xfId="37380"/>
    <cellStyle name="Heading 4 135 2" xfId="37381"/>
    <cellStyle name="Heading 4 136" xfId="37382"/>
    <cellStyle name="Heading 4 136 2" xfId="37383"/>
    <cellStyle name="Heading 4 137" xfId="37384"/>
    <cellStyle name="Heading 4 137 2" xfId="37385"/>
    <cellStyle name="Heading 4 138" xfId="37386"/>
    <cellStyle name="Heading 4 138 2" xfId="37387"/>
    <cellStyle name="Heading 4 139" xfId="37388"/>
    <cellStyle name="Heading 4 139 2" xfId="37389"/>
    <cellStyle name="Heading 4 14" xfId="37390"/>
    <cellStyle name="Heading 4 14 2" xfId="37391"/>
    <cellStyle name="Heading 4 140" xfId="37392"/>
    <cellStyle name="Heading 4 140 2" xfId="37393"/>
    <cellStyle name="Heading 4 141" xfId="37394"/>
    <cellStyle name="Heading 4 141 2" xfId="37395"/>
    <cellStyle name="Heading 4 142" xfId="37396"/>
    <cellStyle name="Heading 4 142 2" xfId="37397"/>
    <cellStyle name="Heading 4 143" xfId="37398"/>
    <cellStyle name="Heading 4 143 2" xfId="37399"/>
    <cellStyle name="Heading 4 144" xfId="37400"/>
    <cellStyle name="Heading 4 144 2" xfId="37401"/>
    <cellStyle name="Heading 4 145" xfId="37402"/>
    <cellStyle name="Heading 4 145 2" xfId="37403"/>
    <cellStyle name="Heading 4 146" xfId="37404"/>
    <cellStyle name="Heading 4 146 2" xfId="37405"/>
    <cellStyle name="Heading 4 147" xfId="37406"/>
    <cellStyle name="Heading 4 147 2" xfId="37407"/>
    <cellStyle name="Heading 4 148" xfId="37408"/>
    <cellStyle name="Heading 4 148 2" xfId="37409"/>
    <cellStyle name="Heading 4 149" xfId="37410"/>
    <cellStyle name="Heading 4 149 2" xfId="37411"/>
    <cellStyle name="Heading 4 15" xfId="37412"/>
    <cellStyle name="Heading 4 15 2" xfId="37413"/>
    <cellStyle name="Heading 4 150" xfId="37414"/>
    <cellStyle name="Heading 4 150 2" xfId="37415"/>
    <cellStyle name="Heading 4 151" xfId="37416"/>
    <cellStyle name="Heading 4 151 2" xfId="37417"/>
    <cellStyle name="Heading 4 152" xfId="37418"/>
    <cellStyle name="Heading 4 152 2" xfId="37419"/>
    <cellStyle name="Heading 4 153" xfId="37420"/>
    <cellStyle name="Heading 4 153 2" xfId="37421"/>
    <cellStyle name="Heading 4 154" xfId="37422"/>
    <cellStyle name="Heading 4 154 2" xfId="37423"/>
    <cellStyle name="Heading 4 155" xfId="37424"/>
    <cellStyle name="Heading 4 155 2" xfId="37425"/>
    <cellStyle name="Heading 4 156" xfId="37426"/>
    <cellStyle name="Heading 4 156 2" xfId="37427"/>
    <cellStyle name="Heading 4 157" xfId="37428"/>
    <cellStyle name="Heading 4 157 2" xfId="37429"/>
    <cellStyle name="Heading 4 158" xfId="37430"/>
    <cellStyle name="Heading 4 158 2" xfId="37431"/>
    <cellStyle name="Heading 4 159" xfId="37432"/>
    <cellStyle name="Heading 4 159 2" xfId="37433"/>
    <cellStyle name="Heading 4 16" xfId="37434"/>
    <cellStyle name="Heading 4 16 2" xfId="37435"/>
    <cellStyle name="Heading 4 160" xfId="37436"/>
    <cellStyle name="Heading 4 160 2" xfId="37437"/>
    <cellStyle name="Heading 4 161" xfId="37438"/>
    <cellStyle name="Heading 4 161 2" xfId="37439"/>
    <cellStyle name="Heading 4 162" xfId="37440"/>
    <cellStyle name="Heading 4 162 2" xfId="37441"/>
    <cellStyle name="Heading 4 163" xfId="37442"/>
    <cellStyle name="Heading 4 163 2" xfId="37443"/>
    <cellStyle name="Heading 4 164" xfId="37444"/>
    <cellStyle name="Heading 4 164 2" xfId="37445"/>
    <cellStyle name="Heading 4 165" xfId="37446"/>
    <cellStyle name="Heading 4 165 2" xfId="37447"/>
    <cellStyle name="Heading 4 166" xfId="37448"/>
    <cellStyle name="Heading 4 166 2" xfId="37449"/>
    <cellStyle name="Heading 4 167" xfId="37450"/>
    <cellStyle name="Heading 4 167 2" xfId="37451"/>
    <cellStyle name="Heading 4 168" xfId="37452"/>
    <cellStyle name="Heading 4 168 2" xfId="37453"/>
    <cellStyle name="Heading 4 169" xfId="37454"/>
    <cellStyle name="Heading 4 169 2" xfId="37455"/>
    <cellStyle name="Heading 4 17" xfId="37456"/>
    <cellStyle name="Heading 4 17 2" xfId="37457"/>
    <cellStyle name="Heading 4 170" xfId="37458"/>
    <cellStyle name="Heading 4 170 2" xfId="37459"/>
    <cellStyle name="Heading 4 171" xfId="37460"/>
    <cellStyle name="Heading 4 171 2" xfId="37461"/>
    <cellStyle name="Heading 4 172" xfId="37462"/>
    <cellStyle name="Heading 4 172 2" xfId="37463"/>
    <cellStyle name="Heading 4 173" xfId="37464"/>
    <cellStyle name="Heading 4 173 2" xfId="37465"/>
    <cellStyle name="Heading 4 174" xfId="37466"/>
    <cellStyle name="Heading 4 174 2" xfId="37467"/>
    <cellStyle name="Heading 4 175" xfId="37468"/>
    <cellStyle name="Heading 4 175 2" xfId="37469"/>
    <cellStyle name="Heading 4 176" xfId="37470"/>
    <cellStyle name="Heading 4 176 2" xfId="37471"/>
    <cellStyle name="Heading 4 177" xfId="37472"/>
    <cellStyle name="Heading 4 177 2" xfId="37473"/>
    <cellStyle name="Heading 4 178" xfId="37474"/>
    <cellStyle name="Heading 4 178 2" xfId="37475"/>
    <cellStyle name="Heading 4 179" xfId="37476"/>
    <cellStyle name="Heading 4 179 2" xfId="37477"/>
    <cellStyle name="Heading 4 18" xfId="37478"/>
    <cellStyle name="Heading 4 18 2" xfId="37479"/>
    <cellStyle name="Heading 4 180" xfId="37480"/>
    <cellStyle name="Heading 4 180 2" xfId="37481"/>
    <cellStyle name="Heading 4 181" xfId="37482"/>
    <cellStyle name="Heading 4 181 2" xfId="37483"/>
    <cellStyle name="Heading 4 182" xfId="37484"/>
    <cellStyle name="Heading 4 182 2" xfId="37485"/>
    <cellStyle name="Heading 4 183" xfId="37486"/>
    <cellStyle name="Heading 4 183 2" xfId="37487"/>
    <cellStyle name="Heading 4 184" xfId="37488"/>
    <cellStyle name="Heading 4 184 2" xfId="37489"/>
    <cellStyle name="Heading 4 185" xfId="37490"/>
    <cellStyle name="Heading 4 185 2" xfId="37491"/>
    <cellStyle name="Heading 4 186" xfId="37492"/>
    <cellStyle name="Heading 4 186 2" xfId="37493"/>
    <cellStyle name="Heading 4 187" xfId="37494"/>
    <cellStyle name="Heading 4 187 2" xfId="37495"/>
    <cellStyle name="Heading 4 188" xfId="37496"/>
    <cellStyle name="Heading 4 188 2" xfId="37497"/>
    <cellStyle name="Heading 4 189" xfId="37498"/>
    <cellStyle name="Heading 4 189 2" xfId="37499"/>
    <cellStyle name="Heading 4 19" xfId="37500"/>
    <cellStyle name="Heading 4 19 2" xfId="37501"/>
    <cellStyle name="Heading 4 190" xfId="37502"/>
    <cellStyle name="Heading 4 190 2" xfId="37503"/>
    <cellStyle name="Heading 4 191" xfId="37504"/>
    <cellStyle name="Heading 4 191 2" xfId="37505"/>
    <cellStyle name="Heading 4 192" xfId="37506"/>
    <cellStyle name="Heading 4 192 2" xfId="37507"/>
    <cellStyle name="Heading 4 193" xfId="37508"/>
    <cellStyle name="Heading 4 194" xfId="37509"/>
    <cellStyle name="Heading 4 195" xfId="37510"/>
    <cellStyle name="Heading 4 196" xfId="37511"/>
    <cellStyle name="Heading 4 197" xfId="37512"/>
    <cellStyle name="Heading 4 198" xfId="37513"/>
    <cellStyle name="Heading 4 199" xfId="37514"/>
    <cellStyle name="Heading 4 2" xfId="249"/>
    <cellStyle name="Heading 4 2 10" xfId="7528"/>
    <cellStyle name="Heading 4 2 11" xfId="7336"/>
    <cellStyle name="Heading 4 2 12" xfId="7039"/>
    <cellStyle name="Heading 4 2 13" xfId="9973"/>
    <cellStyle name="Heading 4 2 14" xfId="11783"/>
    <cellStyle name="Heading 4 2 2" xfId="947"/>
    <cellStyle name="Heading 4 2 2 2" xfId="11837"/>
    <cellStyle name="Heading 4 2 3" xfId="6681"/>
    <cellStyle name="Heading 4 2 4" xfId="7355"/>
    <cellStyle name="Heading 4 2 5" xfId="7454"/>
    <cellStyle name="Heading 4 2 6" xfId="7230"/>
    <cellStyle name="Heading 4 2 7" xfId="7566"/>
    <cellStyle name="Heading 4 2 8" xfId="7262"/>
    <cellStyle name="Heading 4 2 9" xfId="7599"/>
    <cellStyle name="Heading 4 20" xfId="37515"/>
    <cellStyle name="Heading 4 20 2" xfId="37516"/>
    <cellStyle name="Heading 4 200" xfId="37517"/>
    <cellStyle name="Heading 4 201" xfId="37518"/>
    <cellStyle name="Heading 4 202" xfId="37519"/>
    <cellStyle name="Heading 4 203" xfId="37520"/>
    <cellStyle name="Heading 4 204" xfId="37521"/>
    <cellStyle name="Heading 4 205" xfId="37522"/>
    <cellStyle name="Heading 4 206" xfId="37523"/>
    <cellStyle name="Heading 4 207" xfId="37524"/>
    <cellStyle name="Heading 4 208" xfId="37525"/>
    <cellStyle name="Heading 4 209" xfId="37526"/>
    <cellStyle name="Heading 4 21" xfId="37527"/>
    <cellStyle name="Heading 4 21 2" xfId="37528"/>
    <cellStyle name="Heading 4 210" xfId="37529"/>
    <cellStyle name="Heading 4 211" xfId="37530"/>
    <cellStyle name="Heading 4 212" xfId="37531"/>
    <cellStyle name="Heading 4 213" xfId="37532"/>
    <cellStyle name="Heading 4 214" xfId="37533"/>
    <cellStyle name="Heading 4 215" xfId="37534"/>
    <cellStyle name="Heading 4 216" xfId="37535"/>
    <cellStyle name="Heading 4 217" xfId="37536"/>
    <cellStyle name="Heading 4 218" xfId="37537"/>
    <cellStyle name="Heading 4 219" xfId="37538"/>
    <cellStyle name="Heading 4 22" xfId="37539"/>
    <cellStyle name="Heading 4 22 2" xfId="37540"/>
    <cellStyle name="Heading 4 220" xfId="37541"/>
    <cellStyle name="Heading 4 221" xfId="37542"/>
    <cellStyle name="Heading 4 222" xfId="37543"/>
    <cellStyle name="Heading 4 223" xfId="37544"/>
    <cellStyle name="Heading 4 224" xfId="37545"/>
    <cellStyle name="Heading 4 225" xfId="37546"/>
    <cellStyle name="Heading 4 226" xfId="37547"/>
    <cellStyle name="Heading 4 227" xfId="37548"/>
    <cellStyle name="Heading 4 228" xfId="37549"/>
    <cellStyle name="Heading 4 229" xfId="37550"/>
    <cellStyle name="Heading 4 23" xfId="37551"/>
    <cellStyle name="Heading 4 23 2" xfId="37552"/>
    <cellStyle name="Heading 4 230" xfId="37553"/>
    <cellStyle name="Heading 4 231" xfId="37554"/>
    <cellStyle name="Heading 4 232" xfId="37555"/>
    <cellStyle name="Heading 4 233" xfId="37556"/>
    <cellStyle name="Heading 4 234" xfId="37557"/>
    <cellStyle name="Heading 4 235" xfId="37558"/>
    <cellStyle name="Heading 4 236" xfId="37559"/>
    <cellStyle name="Heading 4 237" xfId="37560"/>
    <cellStyle name="Heading 4 238" xfId="37561"/>
    <cellStyle name="Heading 4 239" xfId="37562"/>
    <cellStyle name="Heading 4 24" xfId="37563"/>
    <cellStyle name="Heading 4 24 2" xfId="37564"/>
    <cellStyle name="Heading 4 240" xfId="37565"/>
    <cellStyle name="Heading 4 241" xfId="37566"/>
    <cellStyle name="Heading 4 242" xfId="37567"/>
    <cellStyle name="Heading 4 243" xfId="37568"/>
    <cellStyle name="Heading 4 244" xfId="37569"/>
    <cellStyle name="Heading 4 245" xfId="37570"/>
    <cellStyle name="Heading 4 246" xfId="37571"/>
    <cellStyle name="Heading 4 247" xfId="37572"/>
    <cellStyle name="Heading 4 248" xfId="37573"/>
    <cellStyle name="Heading 4 249" xfId="37574"/>
    <cellStyle name="Heading 4 25" xfId="37575"/>
    <cellStyle name="Heading 4 25 2" xfId="37576"/>
    <cellStyle name="Heading 4 250" xfId="37577"/>
    <cellStyle name="Heading 4 251" xfId="37578"/>
    <cellStyle name="Heading 4 252" xfId="37579"/>
    <cellStyle name="Heading 4 253" xfId="37580"/>
    <cellStyle name="Heading 4 254" xfId="37581"/>
    <cellStyle name="Heading 4 255" xfId="37582"/>
    <cellStyle name="Heading 4 256" xfId="37583"/>
    <cellStyle name="Heading 4 257" xfId="37584"/>
    <cellStyle name="Heading 4 26" xfId="37585"/>
    <cellStyle name="Heading 4 26 2" xfId="37586"/>
    <cellStyle name="Heading 4 27" xfId="37587"/>
    <cellStyle name="Heading 4 27 2" xfId="37588"/>
    <cellStyle name="Heading 4 28" xfId="37589"/>
    <cellStyle name="Heading 4 28 2" xfId="37590"/>
    <cellStyle name="Heading 4 29" xfId="37591"/>
    <cellStyle name="Heading 4 29 2" xfId="37592"/>
    <cellStyle name="Heading 4 3" xfId="40"/>
    <cellStyle name="Heading 4 3 2" xfId="946"/>
    <cellStyle name="Heading 4 3 2 2" xfId="37593"/>
    <cellStyle name="Heading 4 3 3" xfId="15146"/>
    <cellStyle name="Heading 4 30" xfId="37594"/>
    <cellStyle name="Heading 4 30 2" xfId="37595"/>
    <cellStyle name="Heading 4 31" xfId="37596"/>
    <cellStyle name="Heading 4 31 2" xfId="37597"/>
    <cellStyle name="Heading 4 32" xfId="37598"/>
    <cellStyle name="Heading 4 32 2" xfId="37599"/>
    <cellStyle name="Heading 4 33" xfId="37600"/>
    <cellStyle name="Heading 4 33 2" xfId="37601"/>
    <cellStyle name="Heading 4 34" xfId="37602"/>
    <cellStyle name="Heading 4 34 2" xfId="37603"/>
    <cellStyle name="Heading 4 35" xfId="37604"/>
    <cellStyle name="Heading 4 35 2" xfId="37605"/>
    <cellStyle name="Heading 4 36" xfId="37606"/>
    <cellStyle name="Heading 4 36 2" xfId="37607"/>
    <cellStyle name="Heading 4 37" xfId="37608"/>
    <cellStyle name="Heading 4 37 2" xfId="37609"/>
    <cellStyle name="Heading 4 38" xfId="37610"/>
    <cellStyle name="Heading 4 38 2" xfId="37611"/>
    <cellStyle name="Heading 4 39" xfId="37612"/>
    <cellStyle name="Heading 4 39 2" xfId="37613"/>
    <cellStyle name="Heading 4 4" xfId="6680"/>
    <cellStyle name="Heading 4 4 2" xfId="37615"/>
    <cellStyle name="Heading 4 4 3" xfId="37614"/>
    <cellStyle name="Heading 4 40" xfId="37616"/>
    <cellStyle name="Heading 4 40 2" xfId="37617"/>
    <cellStyle name="Heading 4 41" xfId="37618"/>
    <cellStyle name="Heading 4 41 2" xfId="37619"/>
    <cellStyle name="Heading 4 42" xfId="37620"/>
    <cellStyle name="Heading 4 42 2" xfId="37621"/>
    <cellStyle name="Heading 4 43" xfId="37622"/>
    <cellStyle name="Heading 4 43 2" xfId="37623"/>
    <cellStyle name="Heading 4 44" xfId="37624"/>
    <cellStyle name="Heading 4 44 2" xfId="37625"/>
    <cellStyle name="Heading 4 45" xfId="37626"/>
    <cellStyle name="Heading 4 45 2" xfId="37627"/>
    <cellStyle name="Heading 4 46" xfId="37628"/>
    <cellStyle name="Heading 4 46 2" xfId="37629"/>
    <cellStyle name="Heading 4 47" xfId="37630"/>
    <cellStyle name="Heading 4 47 2" xfId="37631"/>
    <cellStyle name="Heading 4 48" xfId="37632"/>
    <cellStyle name="Heading 4 48 2" xfId="37633"/>
    <cellStyle name="Heading 4 49" xfId="37634"/>
    <cellStyle name="Heading 4 49 2" xfId="37635"/>
    <cellStyle name="Heading 4 5" xfId="7494"/>
    <cellStyle name="Heading 4 5 2" xfId="37637"/>
    <cellStyle name="Heading 4 5 3" xfId="37636"/>
    <cellStyle name="Heading 4 50" xfId="37638"/>
    <cellStyle name="Heading 4 50 2" xfId="37639"/>
    <cellStyle name="Heading 4 51" xfId="37640"/>
    <cellStyle name="Heading 4 51 2" xfId="37641"/>
    <cellStyle name="Heading 4 52" xfId="37642"/>
    <cellStyle name="Heading 4 52 2" xfId="37643"/>
    <cellStyle name="Heading 4 53" xfId="37644"/>
    <cellStyle name="Heading 4 53 2" xfId="37645"/>
    <cellStyle name="Heading 4 54" xfId="37646"/>
    <cellStyle name="Heading 4 54 2" xfId="37647"/>
    <cellStyle name="Heading 4 55" xfId="37648"/>
    <cellStyle name="Heading 4 55 2" xfId="37649"/>
    <cellStyle name="Heading 4 56" xfId="37650"/>
    <cellStyle name="Heading 4 56 2" xfId="37651"/>
    <cellStyle name="Heading 4 57" xfId="37652"/>
    <cellStyle name="Heading 4 57 2" xfId="37653"/>
    <cellStyle name="Heading 4 58" xfId="37654"/>
    <cellStyle name="Heading 4 58 2" xfId="37655"/>
    <cellStyle name="Heading 4 59" xfId="37656"/>
    <cellStyle name="Heading 4 59 2" xfId="37657"/>
    <cellStyle name="Heading 4 6" xfId="7225"/>
    <cellStyle name="Heading 4 6 2" xfId="37659"/>
    <cellStyle name="Heading 4 6 3" xfId="37658"/>
    <cellStyle name="Heading 4 60" xfId="37660"/>
    <cellStyle name="Heading 4 60 2" xfId="37661"/>
    <cellStyle name="Heading 4 61" xfId="37662"/>
    <cellStyle name="Heading 4 61 2" xfId="37663"/>
    <cellStyle name="Heading 4 62" xfId="37664"/>
    <cellStyle name="Heading 4 62 2" xfId="37665"/>
    <cellStyle name="Heading 4 63" xfId="37666"/>
    <cellStyle name="Heading 4 63 2" xfId="37667"/>
    <cellStyle name="Heading 4 64" xfId="37668"/>
    <cellStyle name="Heading 4 64 2" xfId="37669"/>
    <cellStyle name="Heading 4 65" xfId="37670"/>
    <cellStyle name="Heading 4 65 2" xfId="37671"/>
    <cellStyle name="Heading 4 66" xfId="37672"/>
    <cellStyle name="Heading 4 66 2" xfId="37673"/>
    <cellStyle name="Heading 4 67" xfId="37674"/>
    <cellStyle name="Heading 4 67 2" xfId="37675"/>
    <cellStyle name="Heading 4 68" xfId="37676"/>
    <cellStyle name="Heading 4 68 2" xfId="37677"/>
    <cellStyle name="Heading 4 69" xfId="37678"/>
    <cellStyle name="Heading 4 69 2" xfId="37679"/>
    <cellStyle name="Heading 4 7" xfId="6994"/>
    <cellStyle name="Heading 4 7 2" xfId="37681"/>
    <cellStyle name="Heading 4 7 3" xfId="37680"/>
    <cellStyle name="Heading 4 70" xfId="37682"/>
    <cellStyle name="Heading 4 70 2" xfId="37683"/>
    <cellStyle name="Heading 4 71" xfId="37684"/>
    <cellStyle name="Heading 4 71 2" xfId="37685"/>
    <cellStyle name="Heading 4 72" xfId="37686"/>
    <cellStyle name="Heading 4 72 2" xfId="37687"/>
    <cellStyle name="Heading 4 73" xfId="37688"/>
    <cellStyle name="Heading 4 73 2" xfId="37689"/>
    <cellStyle name="Heading 4 74" xfId="37690"/>
    <cellStyle name="Heading 4 74 2" xfId="37691"/>
    <cellStyle name="Heading 4 75" xfId="37692"/>
    <cellStyle name="Heading 4 75 2" xfId="37693"/>
    <cellStyle name="Heading 4 76" xfId="37694"/>
    <cellStyle name="Heading 4 76 2" xfId="37695"/>
    <cellStyle name="Heading 4 77" xfId="37696"/>
    <cellStyle name="Heading 4 77 2" xfId="37697"/>
    <cellStyle name="Heading 4 78" xfId="37698"/>
    <cellStyle name="Heading 4 78 2" xfId="37699"/>
    <cellStyle name="Heading 4 79" xfId="37700"/>
    <cellStyle name="Heading 4 79 2" xfId="37701"/>
    <cellStyle name="Heading 4 8" xfId="7311"/>
    <cellStyle name="Heading 4 8 2" xfId="37703"/>
    <cellStyle name="Heading 4 8 3" xfId="37702"/>
    <cellStyle name="Heading 4 80" xfId="37704"/>
    <cellStyle name="Heading 4 80 2" xfId="37705"/>
    <cellStyle name="Heading 4 81" xfId="37706"/>
    <cellStyle name="Heading 4 81 2" xfId="37707"/>
    <cellStyle name="Heading 4 82" xfId="37708"/>
    <cellStyle name="Heading 4 82 2" xfId="37709"/>
    <cellStyle name="Heading 4 83" xfId="37710"/>
    <cellStyle name="Heading 4 83 2" xfId="37711"/>
    <cellStyle name="Heading 4 84" xfId="37712"/>
    <cellStyle name="Heading 4 84 2" xfId="37713"/>
    <cellStyle name="Heading 4 85" xfId="37714"/>
    <cellStyle name="Heading 4 85 2" xfId="37715"/>
    <cellStyle name="Heading 4 86" xfId="37716"/>
    <cellStyle name="Heading 4 86 2" xfId="37717"/>
    <cellStyle name="Heading 4 87" xfId="37718"/>
    <cellStyle name="Heading 4 87 2" xfId="37719"/>
    <cellStyle name="Heading 4 88" xfId="37720"/>
    <cellStyle name="Heading 4 88 2" xfId="37721"/>
    <cellStyle name="Heading 4 89" xfId="37722"/>
    <cellStyle name="Heading 4 89 2" xfId="37723"/>
    <cellStyle name="Heading 4 9" xfId="7352"/>
    <cellStyle name="Heading 4 9 2" xfId="37725"/>
    <cellStyle name="Heading 4 9 3" xfId="37724"/>
    <cellStyle name="Heading 4 90" xfId="37726"/>
    <cellStyle name="Heading 4 90 2" xfId="37727"/>
    <cellStyle name="Heading 4 91" xfId="37728"/>
    <cellStyle name="Heading 4 91 2" xfId="37729"/>
    <cellStyle name="Heading 4 92" xfId="37730"/>
    <cellStyle name="Heading 4 92 2" xfId="37731"/>
    <cellStyle name="Heading 4 93" xfId="37732"/>
    <cellStyle name="Heading 4 93 2" xfId="37733"/>
    <cellStyle name="Heading 4 94" xfId="37734"/>
    <cellStyle name="Heading 4 94 2" xfId="37735"/>
    <cellStyle name="Heading 4 95" xfId="37736"/>
    <cellStyle name="Heading 4 95 2" xfId="37737"/>
    <cellStyle name="Heading 4 96" xfId="37738"/>
    <cellStyle name="Heading 4 96 2" xfId="37739"/>
    <cellStyle name="Heading 4 97" xfId="37740"/>
    <cellStyle name="Heading 4 97 2" xfId="37741"/>
    <cellStyle name="Heading 4 98" xfId="37742"/>
    <cellStyle name="Heading 4 98 2" xfId="37743"/>
    <cellStyle name="Heading 4 99" xfId="37744"/>
    <cellStyle name="Heading 4 99 2" xfId="37745"/>
    <cellStyle name="Heading1" xfId="250"/>
    <cellStyle name="Heading1 10" xfId="1335"/>
    <cellStyle name="Heading1 11" xfId="1343"/>
    <cellStyle name="Heading1 12" xfId="1351"/>
    <cellStyle name="Heading1 13" xfId="1359"/>
    <cellStyle name="Heading1 14" xfId="1368"/>
    <cellStyle name="Heading1 15" xfId="1377"/>
    <cellStyle name="Heading1 16" xfId="1386"/>
    <cellStyle name="Heading1 17" xfId="1395"/>
    <cellStyle name="Heading1 18" xfId="1404"/>
    <cellStyle name="Heading1 19" xfId="1413"/>
    <cellStyle name="Heading1 2" xfId="1208"/>
    <cellStyle name="Heading1 2 10" xfId="2042"/>
    <cellStyle name="Heading1 2 11" xfId="2073"/>
    <cellStyle name="Heading1 2 12" xfId="2694"/>
    <cellStyle name="Heading1 2 13" xfId="3414"/>
    <cellStyle name="Heading1 2 14" xfId="3706"/>
    <cellStyle name="Heading1 2 15" xfId="3710"/>
    <cellStyle name="Heading1 2 2" xfId="1097"/>
    <cellStyle name="Heading1 2 3" xfId="1647"/>
    <cellStyle name="Heading1 2 4" xfId="1692"/>
    <cellStyle name="Heading1 2 5" xfId="1711"/>
    <cellStyle name="Heading1 2 6" xfId="1008"/>
    <cellStyle name="Heading1 2 7" xfId="1772"/>
    <cellStyle name="Heading1 2 8" xfId="1867"/>
    <cellStyle name="Heading1 2 9" xfId="1918"/>
    <cellStyle name="Heading1 20" xfId="1422"/>
    <cellStyle name="Heading1 21" xfId="1431"/>
    <cellStyle name="Heading1 22" xfId="1440"/>
    <cellStyle name="Heading1 23" xfId="1449"/>
    <cellStyle name="Heading1 24" xfId="1458"/>
    <cellStyle name="Heading1 25" xfId="1467"/>
    <cellStyle name="Heading1 26" xfId="1476"/>
    <cellStyle name="Heading1 27" xfId="1485"/>
    <cellStyle name="Heading1 28" xfId="1494"/>
    <cellStyle name="Heading1 29" xfId="1502"/>
    <cellStyle name="Heading1 3" xfId="1199"/>
    <cellStyle name="Heading1 3 2" xfId="1315"/>
    <cellStyle name="Heading1 3 3" xfId="1646"/>
    <cellStyle name="Heading1 3 4" xfId="1691"/>
    <cellStyle name="Heading1 3 5" xfId="1712"/>
    <cellStyle name="Heading1 3 6" xfId="1810"/>
    <cellStyle name="Heading1 3 6 2" xfId="2243"/>
    <cellStyle name="Heading1 3 6 3" xfId="2479"/>
    <cellStyle name="Heading1 3 6 4" xfId="2806"/>
    <cellStyle name="Heading1 3 6 5" xfId="3919"/>
    <cellStyle name="Heading1 3 6 6" xfId="3886"/>
    <cellStyle name="Heading1 3 6 7" xfId="4420"/>
    <cellStyle name="Heading1 3 7" xfId="1853"/>
    <cellStyle name="Heading1 3 7 2" xfId="2281"/>
    <cellStyle name="Heading1 3 7 3" xfId="2517"/>
    <cellStyle name="Heading1 3 7 4" xfId="2844"/>
    <cellStyle name="Heading1 3 7 5" xfId="3961"/>
    <cellStyle name="Heading1 3 7 6" xfId="3645"/>
    <cellStyle name="Heading1 3 7 7" xfId="3737"/>
    <cellStyle name="Heading1 3 8" xfId="1886"/>
    <cellStyle name="Heading1 3 8 2" xfId="2310"/>
    <cellStyle name="Heading1 3 8 3" xfId="2542"/>
    <cellStyle name="Heading1 3 8 4" xfId="2869"/>
    <cellStyle name="Heading1 3 8 5" xfId="3990"/>
    <cellStyle name="Heading1 3 8 6" xfId="4322"/>
    <cellStyle name="Heading1 3 8 7" xfId="5232"/>
    <cellStyle name="Heading1 30" xfId="1511"/>
    <cellStyle name="Heading1 31" xfId="1520"/>
    <cellStyle name="Heading1 32" xfId="1529"/>
    <cellStyle name="Heading1 33" xfId="1538"/>
    <cellStyle name="Heading1 34" xfId="1547"/>
    <cellStyle name="Heading1 35" xfId="1556"/>
    <cellStyle name="Heading1 36" xfId="1565"/>
    <cellStyle name="Heading1 37" xfId="1574"/>
    <cellStyle name="Heading1 38" xfId="1583"/>
    <cellStyle name="Heading1 39" xfId="1626"/>
    <cellStyle name="Heading1 39 2" xfId="1896"/>
    <cellStyle name="Heading1 39 2 2" xfId="2319"/>
    <cellStyle name="Heading1 39 2 3" xfId="2551"/>
    <cellStyle name="Heading1 39 2 4" xfId="2878"/>
    <cellStyle name="Heading1 39 2 5" xfId="4000"/>
    <cellStyle name="Heading1 39 2 6" xfId="3747"/>
    <cellStyle name="Heading1 39 2 7" xfId="4392"/>
    <cellStyle name="Heading1 39 3" xfId="1939"/>
    <cellStyle name="Heading1 39 3 2" xfId="2361"/>
    <cellStyle name="Heading1 39 3 3" xfId="2592"/>
    <cellStyle name="Heading1 39 3 4" xfId="2919"/>
    <cellStyle name="Heading1 39 3 5" xfId="4044"/>
    <cellStyle name="Heading1 39 3 6" xfId="4439"/>
    <cellStyle name="Heading1 39 3 7" xfId="5322"/>
    <cellStyle name="Heading1 39 4" xfId="1979"/>
    <cellStyle name="Heading1 39 4 2" xfId="2400"/>
    <cellStyle name="Heading1 39 4 3" xfId="2631"/>
    <cellStyle name="Heading1 39 4 4" xfId="2958"/>
    <cellStyle name="Heading1 39 4 5" xfId="4083"/>
    <cellStyle name="Heading1 39 4 6" xfId="3615"/>
    <cellStyle name="Heading1 39 4 7" xfId="3420"/>
    <cellStyle name="Heading1 4" xfId="983"/>
    <cellStyle name="Heading1 40" xfId="1659"/>
    <cellStyle name="Heading1 40 2" xfId="1916"/>
    <cellStyle name="Heading1 40 2 2" xfId="2340"/>
    <cellStyle name="Heading1 40 2 3" xfId="2572"/>
    <cellStyle name="Heading1 40 2 4" xfId="2899"/>
    <cellStyle name="Heading1 40 2 5" xfId="4021"/>
    <cellStyle name="Heading1 40 2 6" xfId="3709"/>
    <cellStyle name="Heading1 40 2 7" xfId="3693"/>
    <cellStyle name="Heading1 40 3" xfId="1960"/>
    <cellStyle name="Heading1 40 3 2" xfId="2382"/>
    <cellStyle name="Heading1 40 3 3" xfId="2613"/>
    <cellStyle name="Heading1 40 3 4" xfId="2940"/>
    <cellStyle name="Heading1 40 3 5" xfId="4065"/>
    <cellStyle name="Heading1 40 3 6" xfId="4243"/>
    <cellStyle name="Heading1 40 3 7" xfId="3360"/>
    <cellStyle name="Heading1 40 4" xfId="1996"/>
    <cellStyle name="Heading1 40 4 2" xfId="2417"/>
    <cellStyle name="Heading1 40 4 3" xfId="2648"/>
    <cellStyle name="Heading1 40 4 4" xfId="2975"/>
    <cellStyle name="Heading1 40 4 5" xfId="4100"/>
    <cellStyle name="Heading1 40 4 6" xfId="4335"/>
    <cellStyle name="Heading1 40 4 7" xfId="5239"/>
    <cellStyle name="Heading1 41" xfId="6637"/>
    <cellStyle name="Heading1 42" xfId="6627"/>
    <cellStyle name="Heading1 43" xfId="6631"/>
    <cellStyle name="Heading1 44" xfId="6682"/>
    <cellStyle name="Heading1 45" xfId="7105"/>
    <cellStyle name="Heading1 46" xfId="6991"/>
    <cellStyle name="Heading1 47" xfId="7638"/>
    <cellStyle name="Heading1 48" xfId="7243"/>
    <cellStyle name="Heading1 49" xfId="7716"/>
    <cellStyle name="Heading1 5" xfId="951"/>
    <cellStyle name="Heading1 50" xfId="7457"/>
    <cellStyle name="Heading1 51" xfId="7567"/>
    <cellStyle name="Heading1 52" xfId="7639"/>
    <cellStyle name="Heading1 53" xfId="6808"/>
    <cellStyle name="Heading1 54" xfId="12039"/>
    <cellStyle name="HEADING1 55" xfId="14980"/>
    <cellStyle name="HEADING1 56" xfId="15544"/>
    <cellStyle name="HEADING1 57" xfId="15610"/>
    <cellStyle name="HEADING1 58" xfId="15542"/>
    <cellStyle name="HEADING1 59" xfId="15608"/>
    <cellStyle name="Heading1 6" xfId="1318"/>
    <cellStyle name="HEADING1 60" xfId="15538"/>
    <cellStyle name="HEADING1 61" xfId="15606"/>
    <cellStyle name="HEADING1 62" xfId="15532"/>
    <cellStyle name="HEADING1 63" xfId="15323"/>
    <cellStyle name="HEADING1 64" xfId="15530"/>
    <cellStyle name="HEADING1 65" xfId="15329"/>
    <cellStyle name="Heading1 7" xfId="1307"/>
    <cellStyle name="Heading1 8" xfId="1322"/>
    <cellStyle name="Heading1 9" xfId="1328"/>
    <cellStyle name="Heading2" xfId="251"/>
    <cellStyle name="Heading2 10" xfId="1350"/>
    <cellStyle name="Heading2 11" xfId="1358"/>
    <cellStyle name="Heading2 12" xfId="1367"/>
    <cellStyle name="Heading2 13" xfId="1376"/>
    <cellStyle name="Heading2 14" xfId="1385"/>
    <cellStyle name="Heading2 15" xfId="1394"/>
    <cellStyle name="Heading2 16" xfId="1403"/>
    <cellStyle name="Heading2 17" xfId="1412"/>
    <cellStyle name="Heading2 18" xfId="1421"/>
    <cellStyle name="Heading2 19" xfId="1430"/>
    <cellStyle name="Heading2 2" xfId="1207"/>
    <cellStyle name="Heading2 2 10" xfId="2043"/>
    <cellStyle name="Heading2 2 11" xfId="2145"/>
    <cellStyle name="Heading2 2 12" xfId="2695"/>
    <cellStyle name="Heading2 2 13" xfId="3415"/>
    <cellStyle name="Heading2 2 14" xfId="3695"/>
    <cellStyle name="Heading2 2 15" xfId="3732"/>
    <cellStyle name="Heading2 2 2" xfId="975"/>
    <cellStyle name="Heading2 2 3" xfId="1648"/>
    <cellStyle name="Heading2 2 4" xfId="1693"/>
    <cellStyle name="Heading2 2 5" xfId="1710"/>
    <cellStyle name="Heading2 2 6" xfId="1145"/>
    <cellStyle name="Heading2 2 7" xfId="1773"/>
    <cellStyle name="Heading2 2 8" xfId="1865"/>
    <cellStyle name="Heading2 2 9" xfId="1882"/>
    <cellStyle name="Heading2 20" xfId="1439"/>
    <cellStyle name="Heading2 21" xfId="1448"/>
    <cellStyle name="Heading2 22" xfId="1457"/>
    <cellStyle name="Heading2 23" xfId="1466"/>
    <cellStyle name="Heading2 24" xfId="1475"/>
    <cellStyle name="Heading2 25" xfId="1484"/>
    <cellStyle name="Heading2 26" xfId="1493"/>
    <cellStyle name="Heading2 27" xfId="1501"/>
    <cellStyle name="Heading2 28" xfId="1510"/>
    <cellStyle name="Heading2 29" xfId="1519"/>
    <cellStyle name="Heading2 3" xfId="1198"/>
    <cellStyle name="Heading2 3 2" xfId="1313"/>
    <cellStyle name="Heading2 3 3" xfId="1644"/>
    <cellStyle name="Heading2 3 4" xfId="1689"/>
    <cellStyle name="Heading2 3 5" xfId="1686"/>
    <cellStyle name="Heading2 3 6" xfId="1811"/>
    <cellStyle name="Heading2 3 6 2" xfId="2244"/>
    <cellStyle name="Heading2 3 6 3" xfId="2480"/>
    <cellStyle name="Heading2 3 6 4" xfId="2807"/>
    <cellStyle name="Heading2 3 6 5" xfId="3920"/>
    <cellStyle name="Heading2 3 6 6" xfId="3530"/>
    <cellStyle name="Heading2 3 6 7" xfId="3899"/>
    <cellStyle name="Heading2 3 7" xfId="1849"/>
    <cellStyle name="Heading2 3 7 2" xfId="2278"/>
    <cellStyle name="Heading2 3 7 3" xfId="2514"/>
    <cellStyle name="Heading2 3 7 4" xfId="2841"/>
    <cellStyle name="Heading2 3 7 5" xfId="3957"/>
    <cellStyle name="Heading2 3 7 6" xfId="3667"/>
    <cellStyle name="Heading2 3 7 7" xfId="4235"/>
    <cellStyle name="Heading2 3 8" xfId="1831"/>
    <cellStyle name="Heading2 3 8 2" xfId="2262"/>
    <cellStyle name="Heading2 3 8 3" xfId="2498"/>
    <cellStyle name="Heading2 3 8 4" xfId="2825"/>
    <cellStyle name="Heading2 3 8 5" xfId="3940"/>
    <cellStyle name="Heading2 3 8 6" xfId="4390"/>
    <cellStyle name="Heading2 3 8 7" xfId="5288"/>
    <cellStyle name="Heading2 30" xfId="1528"/>
    <cellStyle name="Heading2 31" xfId="1537"/>
    <cellStyle name="Heading2 32" xfId="1546"/>
    <cellStyle name="Heading2 33" xfId="1555"/>
    <cellStyle name="Heading2 34" xfId="1564"/>
    <cellStyle name="Heading2 35" xfId="1573"/>
    <cellStyle name="Heading2 36" xfId="1582"/>
    <cellStyle name="Heading2 37" xfId="1591"/>
    <cellStyle name="Heading2 38" xfId="1599"/>
    <cellStyle name="Heading2 39" xfId="1627"/>
    <cellStyle name="Heading2 39 2" xfId="1897"/>
    <cellStyle name="Heading2 39 2 2" xfId="2320"/>
    <cellStyle name="Heading2 39 2 3" xfId="2552"/>
    <cellStyle name="Heading2 39 2 4" xfId="2879"/>
    <cellStyle name="Heading2 39 2 5" xfId="4001"/>
    <cellStyle name="Heading2 39 2 6" xfId="3741"/>
    <cellStyle name="Heading2 39 2 7" xfId="3827"/>
    <cellStyle name="Heading2 39 3" xfId="1940"/>
    <cellStyle name="Heading2 39 3 2" xfId="2362"/>
    <cellStyle name="Heading2 39 3 3" xfId="2593"/>
    <cellStyle name="Heading2 39 3 4" xfId="2920"/>
    <cellStyle name="Heading2 39 3 5" xfId="4045"/>
    <cellStyle name="Heading2 39 3 6" xfId="4836"/>
    <cellStyle name="Heading2 39 3 7" xfId="5655"/>
    <cellStyle name="Heading2 39 4" xfId="1980"/>
    <cellStyle name="Heading2 39 4 2" xfId="2401"/>
    <cellStyle name="Heading2 39 4 3" xfId="2632"/>
    <cellStyle name="Heading2 39 4 4" xfId="2959"/>
    <cellStyle name="Heading2 39 4 5" xfId="4084"/>
    <cellStyle name="Heading2 39 4 6" xfId="3610"/>
    <cellStyle name="Heading2 39 4 7" xfId="3422"/>
    <cellStyle name="Heading2 4" xfId="1202"/>
    <cellStyle name="Heading2 40" xfId="1660"/>
    <cellStyle name="Heading2 40 2" xfId="1917"/>
    <cellStyle name="Heading2 40 2 2" xfId="2341"/>
    <cellStyle name="Heading2 40 2 3" xfId="2573"/>
    <cellStyle name="Heading2 40 2 4" xfId="2900"/>
    <cellStyle name="Heading2 40 2 5" xfId="4022"/>
    <cellStyle name="Heading2 40 2 6" xfId="3701"/>
    <cellStyle name="Heading2 40 2 7" xfId="4326"/>
    <cellStyle name="Heading2 40 3" xfId="1961"/>
    <cellStyle name="Heading2 40 3 2" xfId="2383"/>
    <cellStyle name="Heading2 40 3 3" xfId="2614"/>
    <cellStyle name="Heading2 40 3 4" xfId="2941"/>
    <cellStyle name="Heading2 40 3 5" xfId="4066"/>
    <cellStyle name="Heading2 40 3 6" xfId="4139"/>
    <cellStyle name="Heading2 40 3 7" xfId="3694"/>
    <cellStyle name="Heading2 40 4" xfId="1997"/>
    <cellStyle name="Heading2 40 4 2" xfId="2418"/>
    <cellStyle name="Heading2 40 4 3" xfId="2649"/>
    <cellStyle name="Heading2 40 4 4" xfId="2976"/>
    <cellStyle name="Heading2 40 4 5" xfId="4101"/>
    <cellStyle name="Heading2 40 4 6" xfId="4776"/>
    <cellStyle name="Heading2 40 4 7" xfId="5608"/>
    <cellStyle name="Heading2 41" xfId="6638"/>
    <cellStyle name="Heading2 42" xfId="6626"/>
    <cellStyle name="Heading2 43" xfId="6635"/>
    <cellStyle name="Heading2 44" xfId="6683"/>
    <cellStyle name="Heading2 45" xfId="6997"/>
    <cellStyle name="Heading2 46" xfId="7511"/>
    <cellStyle name="Heading2 47" xfId="6911"/>
    <cellStyle name="Heading2 48" xfId="7022"/>
    <cellStyle name="Heading2 49" xfId="7425"/>
    <cellStyle name="Heading2 5" xfId="877"/>
    <cellStyle name="Heading2 50" xfId="7550"/>
    <cellStyle name="Heading2 51" xfId="7222"/>
    <cellStyle name="Heading2 52" xfId="6714"/>
    <cellStyle name="Heading2 53" xfId="7132"/>
    <cellStyle name="Heading2 54" xfId="12040"/>
    <cellStyle name="HEADING2 55" xfId="14979"/>
    <cellStyle name="HEADING2 56" xfId="15543"/>
    <cellStyle name="HEADING2 57" xfId="15609"/>
    <cellStyle name="HEADING2 58" xfId="15541"/>
    <cellStyle name="HEADING2 59" xfId="15607"/>
    <cellStyle name="Heading2 6" xfId="1321"/>
    <cellStyle name="HEADING2 60" xfId="15537"/>
    <cellStyle name="HEADING2 61" xfId="15605"/>
    <cellStyle name="HEADING2 62" xfId="15531"/>
    <cellStyle name="HEADING2 63" xfId="15324"/>
    <cellStyle name="HEADING2 64" xfId="15529"/>
    <cellStyle name="HEADING2 65" xfId="15330"/>
    <cellStyle name="Heading2 7" xfId="1327"/>
    <cellStyle name="Heading2 8" xfId="1334"/>
    <cellStyle name="Heading2 9" xfId="1342"/>
    <cellStyle name="HEADINGS" xfId="37746"/>
    <cellStyle name="HEADINGSTOP" xfId="37747"/>
    <cellStyle name="Hyperlink 2" xfId="15147"/>
    <cellStyle name="Hyperlink 2 2" xfId="875"/>
    <cellStyle name="Hyperlink 2 3" xfId="873"/>
    <cellStyle name="Hyperlink 3" xfId="15148"/>
    <cellStyle name="Hyperlink 4" xfId="15149"/>
    <cellStyle name="Input [yellow]" xfId="74"/>
    <cellStyle name="Input [yellow] 10" xfId="2181"/>
    <cellStyle name="Input [yellow] 10 10" xfId="8627"/>
    <cellStyle name="Input [yellow] 10 10 2" xfId="11111"/>
    <cellStyle name="Input [yellow] 10 11" xfId="8620"/>
    <cellStyle name="Input [yellow] 10 12" xfId="10436"/>
    <cellStyle name="Input [yellow] 10 2" xfId="8126"/>
    <cellStyle name="Input [yellow] 10 2 2" xfId="8946"/>
    <cellStyle name="Input [yellow] 10 2 2 2" xfId="11351"/>
    <cellStyle name="Input [yellow] 10 2 3" xfId="9440"/>
    <cellStyle name="Input [yellow] 10 2 4" xfId="10902"/>
    <cellStyle name="Input [yellow] 10 3" xfId="8297"/>
    <cellStyle name="Input [yellow] 10 3 2" xfId="9109"/>
    <cellStyle name="Input [yellow] 10 3 2 2" xfId="11511"/>
    <cellStyle name="Input [yellow] 10 3 3" xfId="9600"/>
    <cellStyle name="Input [yellow] 10 3 4" xfId="10991"/>
    <cellStyle name="Input [yellow] 10 4" xfId="8022"/>
    <cellStyle name="Input [yellow] 10 4 2" xfId="8894"/>
    <cellStyle name="Input [yellow] 10 4 2 2" xfId="11304"/>
    <cellStyle name="Input [yellow] 10 4 3" xfId="9392"/>
    <cellStyle name="Input [yellow] 10 4 4" xfId="10867"/>
    <cellStyle name="Input [yellow] 10 5" xfId="8148"/>
    <cellStyle name="Input [yellow] 10 5 2" xfId="8966"/>
    <cellStyle name="Input [yellow] 10 5 2 2" xfId="11371"/>
    <cellStyle name="Input [yellow] 10 5 3" xfId="9460"/>
    <cellStyle name="Input [yellow] 10 5 4" xfId="10911"/>
    <cellStyle name="Input [yellow] 10 6" xfId="8111"/>
    <cellStyle name="Input [yellow] 10 6 2" xfId="8935"/>
    <cellStyle name="Input [yellow] 10 6 2 2" xfId="11340"/>
    <cellStyle name="Input [yellow] 10 6 3" xfId="9429"/>
    <cellStyle name="Input [yellow] 10 6 4" xfId="10894"/>
    <cellStyle name="Input [yellow] 10 7" xfId="8305"/>
    <cellStyle name="Input [yellow] 10 7 2" xfId="9117"/>
    <cellStyle name="Input [yellow] 10 7 2 2" xfId="11519"/>
    <cellStyle name="Input [yellow] 10 7 3" xfId="9608"/>
    <cellStyle name="Input [yellow] 10 7 4" xfId="10993"/>
    <cellStyle name="Input [yellow] 10 8" xfId="8315"/>
    <cellStyle name="Input [yellow] 10 8 2" xfId="9127"/>
    <cellStyle name="Input [yellow] 10 8 2 2" xfId="11529"/>
    <cellStyle name="Input [yellow] 10 8 3" xfId="9618"/>
    <cellStyle name="Input [yellow] 10 8 4" xfId="10996"/>
    <cellStyle name="Input [yellow] 10 9" xfId="8262"/>
    <cellStyle name="Input [yellow] 10 9 2" xfId="9075"/>
    <cellStyle name="Input [yellow] 10 9 2 2" xfId="11479"/>
    <cellStyle name="Input [yellow] 10 9 3" xfId="9568"/>
    <cellStyle name="Input [yellow] 10 9 4" xfId="10973"/>
    <cellStyle name="Input [yellow] 11" xfId="2696"/>
    <cellStyle name="Input [yellow] 11 10" xfId="8654"/>
    <cellStyle name="Input [yellow] 11 10 2" xfId="11132"/>
    <cellStyle name="Input [yellow] 11 11" xfId="8698"/>
    <cellStyle name="Input [yellow] 11 12" xfId="10480"/>
    <cellStyle name="Input [yellow] 11 2" xfId="8139"/>
    <cellStyle name="Input [yellow] 11 2 2" xfId="8959"/>
    <cellStyle name="Input [yellow] 11 2 2 2" xfId="11364"/>
    <cellStyle name="Input [yellow] 11 2 3" xfId="9453"/>
    <cellStyle name="Input [yellow] 11 2 4" xfId="10908"/>
    <cellStyle name="Input [yellow] 11 3" xfId="8341"/>
    <cellStyle name="Input [yellow] 11 3 2" xfId="9153"/>
    <cellStyle name="Input [yellow] 11 3 2 2" xfId="11555"/>
    <cellStyle name="Input [yellow] 11 3 3" xfId="9644"/>
    <cellStyle name="Input [yellow] 11 3 4" xfId="11006"/>
    <cellStyle name="Input [yellow] 11 4" xfId="8230"/>
    <cellStyle name="Input [yellow] 11 4 2" xfId="9043"/>
    <cellStyle name="Input [yellow] 11 4 2 2" xfId="11447"/>
    <cellStyle name="Input [yellow] 11 4 3" xfId="9536"/>
    <cellStyle name="Input [yellow] 11 4 4" xfId="10960"/>
    <cellStyle name="Input [yellow] 11 5" xfId="8153"/>
    <cellStyle name="Input [yellow] 11 5 2" xfId="8971"/>
    <cellStyle name="Input [yellow] 11 5 2 2" xfId="11376"/>
    <cellStyle name="Input [yellow] 11 5 3" xfId="9465"/>
    <cellStyle name="Input [yellow] 11 5 4" xfId="10914"/>
    <cellStyle name="Input [yellow] 11 6" xfId="8162"/>
    <cellStyle name="Input [yellow] 11 6 2" xfId="8980"/>
    <cellStyle name="Input [yellow] 11 6 2 2" xfId="11385"/>
    <cellStyle name="Input [yellow] 11 6 3" xfId="9474"/>
    <cellStyle name="Input [yellow] 11 6 4" xfId="10920"/>
    <cellStyle name="Input [yellow] 11 7" xfId="8190"/>
    <cellStyle name="Input [yellow] 11 7 2" xfId="9003"/>
    <cellStyle name="Input [yellow] 11 7 2 2" xfId="11407"/>
    <cellStyle name="Input [yellow] 11 7 3" xfId="9496"/>
    <cellStyle name="Input [yellow] 11 7 4" xfId="10931"/>
    <cellStyle name="Input [yellow] 11 8" xfId="8334"/>
    <cellStyle name="Input [yellow] 11 8 2" xfId="9146"/>
    <cellStyle name="Input [yellow] 11 8 2 2" xfId="11548"/>
    <cellStyle name="Input [yellow] 11 8 3" xfId="9637"/>
    <cellStyle name="Input [yellow] 11 8 4" xfId="11004"/>
    <cellStyle name="Input [yellow] 11 9" xfId="8281"/>
    <cellStyle name="Input [yellow] 11 9 2" xfId="9094"/>
    <cellStyle name="Input [yellow] 11 9 2 2" xfId="11498"/>
    <cellStyle name="Input [yellow] 11 9 3" xfId="9587"/>
    <cellStyle name="Input [yellow] 11 9 4" xfId="10983"/>
    <cellStyle name="Input [yellow] 12" xfId="3419"/>
    <cellStyle name="Input [yellow] 12 10" xfId="8676"/>
    <cellStyle name="Input [yellow] 12 10 2" xfId="11143"/>
    <cellStyle name="Input [yellow] 12 11" xfId="8558"/>
    <cellStyle name="Input [yellow] 12 12" xfId="10533"/>
    <cellStyle name="Input [yellow] 12 2" xfId="8164"/>
    <cellStyle name="Input [yellow] 12 2 2" xfId="8982"/>
    <cellStyle name="Input [yellow] 12 2 2 2" xfId="11387"/>
    <cellStyle name="Input [yellow] 12 2 3" xfId="9476"/>
    <cellStyle name="Input [yellow] 12 2 4" xfId="10922"/>
    <cellStyle name="Input [yellow] 12 3" xfId="8069"/>
    <cellStyle name="Input [yellow] 12 3 2" xfId="8916"/>
    <cellStyle name="Input [yellow] 12 3 2 2" xfId="11324"/>
    <cellStyle name="Input [yellow] 12 3 3" xfId="9413"/>
    <cellStyle name="Input [yellow] 12 3 4" xfId="10880"/>
    <cellStyle name="Input [yellow] 12 4" xfId="8223"/>
    <cellStyle name="Input [yellow] 12 4 2" xfId="9036"/>
    <cellStyle name="Input [yellow] 12 4 2 2" xfId="11440"/>
    <cellStyle name="Input [yellow] 12 4 3" xfId="9529"/>
    <cellStyle name="Input [yellow] 12 4 4" xfId="10955"/>
    <cellStyle name="Input [yellow] 12 5" xfId="8151"/>
    <cellStyle name="Input [yellow] 12 5 2" xfId="8969"/>
    <cellStyle name="Input [yellow] 12 5 2 2" xfId="11374"/>
    <cellStyle name="Input [yellow] 12 5 3" xfId="9463"/>
    <cellStyle name="Input [yellow] 12 5 4" xfId="10913"/>
    <cellStyle name="Input [yellow] 12 6" xfId="8229"/>
    <cellStyle name="Input [yellow] 12 6 2" xfId="9042"/>
    <cellStyle name="Input [yellow] 12 6 2 2" xfId="11446"/>
    <cellStyle name="Input [yellow] 12 6 3" xfId="9535"/>
    <cellStyle name="Input [yellow] 12 6 4" xfId="10959"/>
    <cellStyle name="Input [yellow] 12 7" xfId="8058"/>
    <cellStyle name="Input [yellow] 12 7 2" xfId="8913"/>
    <cellStyle name="Input [yellow] 12 7 2 2" xfId="11321"/>
    <cellStyle name="Input [yellow] 12 7 3" xfId="9410"/>
    <cellStyle name="Input [yellow] 12 7 4" xfId="10877"/>
    <cellStyle name="Input [yellow] 12 8" xfId="8110"/>
    <cellStyle name="Input [yellow] 12 8 2" xfId="8934"/>
    <cellStyle name="Input [yellow] 12 8 2 2" xfId="11339"/>
    <cellStyle name="Input [yellow] 12 8 3" xfId="9428"/>
    <cellStyle name="Input [yellow] 12 8 4" xfId="10893"/>
    <cellStyle name="Input [yellow] 12 9" xfId="8197"/>
    <cellStyle name="Input [yellow] 12 9 2" xfId="9010"/>
    <cellStyle name="Input [yellow] 12 9 2 2" xfId="11414"/>
    <cellStyle name="Input [yellow] 12 9 3" xfId="9503"/>
    <cellStyle name="Input [yellow] 12 9 4" xfId="10936"/>
    <cellStyle name="Input [yellow] 13" xfId="4452"/>
    <cellStyle name="Input [yellow] 13 10" xfId="8709"/>
    <cellStyle name="Input [yellow] 13 10 2" xfId="11165"/>
    <cellStyle name="Input [yellow] 13 11" xfId="8716"/>
    <cellStyle name="Input [yellow] 13 12" xfId="10608"/>
    <cellStyle name="Input [yellow] 13 2" xfId="8210"/>
    <cellStyle name="Input [yellow] 13 2 2" xfId="9023"/>
    <cellStyle name="Input [yellow] 13 2 2 2" xfId="11427"/>
    <cellStyle name="Input [yellow] 13 2 3" xfId="9516"/>
    <cellStyle name="Input [yellow] 13 2 4" xfId="10946"/>
    <cellStyle name="Input [yellow] 13 3" xfId="8253"/>
    <cellStyle name="Input [yellow] 13 3 2" xfId="9066"/>
    <cellStyle name="Input [yellow] 13 3 2 2" xfId="11470"/>
    <cellStyle name="Input [yellow] 13 3 3" xfId="9559"/>
    <cellStyle name="Input [yellow] 13 3 4" xfId="10968"/>
    <cellStyle name="Input [yellow] 13 4" xfId="8155"/>
    <cellStyle name="Input [yellow] 13 4 2" xfId="8973"/>
    <cellStyle name="Input [yellow] 13 4 2 2" xfId="11378"/>
    <cellStyle name="Input [yellow] 13 4 3" xfId="9467"/>
    <cellStyle name="Input [yellow] 13 4 4" xfId="10915"/>
    <cellStyle name="Input [yellow] 13 5" xfId="8260"/>
    <cellStyle name="Input [yellow] 13 5 2" xfId="9073"/>
    <cellStyle name="Input [yellow] 13 5 2 2" xfId="11477"/>
    <cellStyle name="Input [yellow] 13 5 3" xfId="9566"/>
    <cellStyle name="Input [yellow] 13 5 4" xfId="10971"/>
    <cellStyle name="Input [yellow] 13 6" xfId="8211"/>
    <cellStyle name="Input [yellow] 13 6 2" xfId="9024"/>
    <cellStyle name="Input [yellow] 13 6 2 2" xfId="11428"/>
    <cellStyle name="Input [yellow] 13 6 3" xfId="9517"/>
    <cellStyle name="Input [yellow] 13 6 4" xfId="10947"/>
    <cellStyle name="Input [yellow] 13 7" xfId="8385"/>
    <cellStyle name="Input [yellow] 13 7 2" xfId="9197"/>
    <cellStyle name="Input [yellow] 13 7 2 2" xfId="11599"/>
    <cellStyle name="Input [yellow] 13 7 3" xfId="9688"/>
    <cellStyle name="Input [yellow] 13 7 4" xfId="11020"/>
    <cellStyle name="Input [yellow] 13 8" xfId="8330"/>
    <cellStyle name="Input [yellow] 13 8 2" xfId="9142"/>
    <cellStyle name="Input [yellow] 13 8 2 2" xfId="11544"/>
    <cellStyle name="Input [yellow] 13 8 3" xfId="9633"/>
    <cellStyle name="Input [yellow] 13 8 4" xfId="11003"/>
    <cellStyle name="Input [yellow] 13 9" xfId="8189"/>
    <cellStyle name="Input [yellow] 13 9 2" xfId="9002"/>
    <cellStyle name="Input [yellow] 13 9 2 2" xfId="11406"/>
    <cellStyle name="Input [yellow] 13 9 3" xfId="9495"/>
    <cellStyle name="Input [yellow] 13 9 4" xfId="10930"/>
    <cellStyle name="Input [yellow] 14" xfId="5330"/>
    <cellStyle name="Input [yellow] 14 10" xfId="8731"/>
    <cellStyle name="Input [yellow] 14 10 2" xfId="11172"/>
    <cellStyle name="Input [yellow] 14 11" xfId="8653"/>
    <cellStyle name="Input [yellow] 14 12" xfId="10671"/>
    <cellStyle name="Input [yellow] 14 2" xfId="8242"/>
    <cellStyle name="Input [yellow] 14 2 2" xfId="9055"/>
    <cellStyle name="Input [yellow] 14 2 2 2" xfId="11459"/>
    <cellStyle name="Input [yellow] 14 2 3" xfId="9548"/>
    <cellStyle name="Input [yellow] 14 2 4" xfId="10964"/>
    <cellStyle name="Input [yellow] 14 3" xfId="8208"/>
    <cellStyle name="Input [yellow] 14 3 2" xfId="9021"/>
    <cellStyle name="Input [yellow] 14 3 2 2" xfId="11425"/>
    <cellStyle name="Input [yellow] 14 3 3" xfId="9514"/>
    <cellStyle name="Input [yellow] 14 3 4" xfId="10945"/>
    <cellStyle name="Input [yellow] 14 4" xfId="8181"/>
    <cellStyle name="Input [yellow] 14 4 2" xfId="8994"/>
    <cellStyle name="Input [yellow] 14 4 2 2" xfId="11398"/>
    <cellStyle name="Input [yellow] 14 4 3" xfId="9487"/>
    <cellStyle name="Input [yellow] 14 4 4" xfId="10927"/>
    <cellStyle name="Input [yellow] 14 5" xfId="8095"/>
    <cellStyle name="Input [yellow] 14 5 2" xfId="8925"/>
    <cellStyle name="Input [yellow] 14 5 2 2" xfId="11332"/>
    <cellStyle name="Input [yellow] 14 5 3" xfId="9421"/>
    <cellStyle name="Input [yellow] 14 5 4" xfId="10888"/>
    <cellStyle name="Input [yellow] 14 6" xfId="8256"/>
    <cellStyle name="Input [yellow] 14 6 2" xfId="9069"/>
    <cellStyle name="Input [yellow] 14 6 2 2" xfId="11473"/>
    <cellStyle name="Input [yellow] 14 6 3" xfId="9562"/>
    <cellStyle name="Input [yellow] 14 6 4" xfId="10969"/>
    <cellStyle name="Input [yellow] 14 7" xfId="8056"/>
    <cellStyle name="Input [yellow] 14 7 2" xfId="8912"/>
    <cellStyle name="Input [yellow] 14 7 2 2" xfId="11320"/>
    <cellStyle name="Input [yellow] 14 7 3" xfId="9409"/>
    <cellStyle name="Input [yellow] 14 7 4" xfId="10876"/>
    <cellStyle name="Input [yellow] 14 8" xfId="8073"/>
    <cellStyle name="Input [yellow] 14 8 2" xfId="8917"/>
    <cellStyle name="Input [yellow] 14 8 2 2" xfId="11325"/>
    <cellStyle name="Input [yellow] 14 8 3" xfId="9414"/>
    <cellStyle name="Input [yellow] 14 8 4" xfId="10881"/>
    <cellStyle name="Input [yellow] 14 9" xfId="8060"/>
    <cellStyle name="Input [yellow] 14 9 2" xfId="8914"/>
    <cellStyle name="Input [yellow] 14 9 2 2" xfId="11322"/>
    <cellStyle name="Input [yellow] 14 9 3" xfId="9411"/>
    <cellStyle name="Input [yellow] 14 9 4" xfId="10878"/>
    <cellStyle name="Input [yellow] 15" xfId="6639"/>
    <cellStyle name="Input [yellow] 15 10" xfId="8754"/>
    <cellStyle name="Input [yellow] 15 10 2" xfId="11179"/>
    <cellStyle name="Input [yellow] 15 11" xfId="8751"/>
    <cellStyle name="Input [yellow] 15 12" xfId="10751"/>
    <cellStyle name="Input [yellow] 15 2" xfId="8290"/>
    <cellStyle name="Input [yellow] 15 2 2" xfId="9103"/>
    <cellStyle name="Input [yellow] 15 2 2 2" xfId="11507"/>
    <cellStyle name="Input [yellow] 15 2 3" xfId="9596"/>
    <cellStyle name="Input [yellow] 15 2 4" xfId="10989"/>
    <cellStyle name="Input [yellow] 15 3" xfId="8320"/>
    <cellStyle name="Input [yellow] 15 3 2" xfId="9132"/>
    <cellStyle name="Input [yellow] 15 3 2 2" xfId="11534"/>
    <cellStyle name="Input [yellow] 15 3 3" xfId="9623"/>
    <cellStyle name="Input [yellow] 15 3 4" xfId="10998"/>
    <cellStyle name="Input [yellow] 15 4" xfId="8185"/>
    <cellStyle name="Input [yellow] 15 4 2" xfId="8998"/>
    <cellStyle name="Input [yellow] 15 4 2 2" xfId="11402"/>
    <cellStyle name="Input [yellow] 15 4 3" xfId="9491"/>
    <cellStyle name="Input [yellow] 15 4 4" xfId="10928"/>
    <cellStyle name="Input [yellow] 15 5" xfId="8198"/>
    <cellStyle name="Input [yellow] 15 5 2" xfId="9011"/>
    <cellStyle name="Input [yellow] 15 5 2 2" xfId="11415"/>
    <cellStyle name="Input [yellow] 15 5 3" xfId="9504"/>
    <cellStyle name="Input [yellow] 15 5 4" xfId="10937"/>
    <cellStyle name="Input [yellow] 15 6" xfId="8214"/>
    <cellStyle name="Input [yellow] 15 6 2" xfId="9027"/>
    <cellStyle name="Input [yellow] 15 6 2 2" xfId="11431"/>
    <cellStyle name="Input [yellow] 15 6 3" xfId="9520"/>
    <cellStyle name="Input [yellow] 15 6 4" xfId="10950"/>
    <cellStyle name="Input [yellow] 15 7" xfId="8251"/>
    <cellStyle name="Input [yellow] 15 7 2" xfId="9064"/>
    <cellStyle name="Input [yellow] 15 7 2 2" xfId="11468"/>
    <cellStyle name="Input [yellow] 15 7 3" xfId="9557"/>
    <cellStyle name="Input [yellow] 15 7 4" xfId="10967"/>
    <cellStyle name="Input [yellow] 15 8" xfId="8163"/>
    <cellStyle name="Input [yellow] 15 8 2" xfId="8981"/>
    <cellStyle name="Input [yellow] 15 8 2 2" xfId="11386"/>
    <cellStyle name="Input [yellow] 15 8 3" xfId="9475"/>
    <cellStyle name="Input [yellow] 15 8 4" xfId="10921"/>
    <cellStyle name="Input [yellow] 15 9" xfId="8283"/>
    <cellStyle name="Input [yellow] 15 9 2" xfId="9096"/>
    <cellStyle name="Input [yellow] 15 9 2 2" xfId="11500"/>
    <cellStyle name="Input [yellow] 15 9 3" xfId="9589"/>
    <cellStyle name="Input [yellow] 15 9 4" xfId="10984"/>
    <cellStyle name="Input [yellow] 16" xfId="6625"/>
    <cellStyle name="Input [yellow] 16 10" xfId="8752"/>
    <cellStyle name="Input [yellow] 16 10 2" xfId="11177"/>
    <cellStyle name="Input [yellow] 16 11" xfId="8736"/>
    <cellStyle name="Input [yellow] 16 12" xfId="10749"/>
    <cellStyle name="Input [yellow] 16 2" xfId="8288"/>
    <cellStyle name="Input [yellow] 16 2 2" xfId="9101"/>
    <cellStyle name="Input [yellow] 16 2 2 2" xfId="11505"/>
    <cellStyle name="Input [yellow] 16 2 3" xfId="9594"/>
    <cellStyle name="Input [yellow] 16 2 4" xfId="10987"/>
    <cellStyle name="Input [yellow] 16 3" xfId="8264"/>
    <cellStyle name="Input [yellow] 16 3 2" xfId="9077"/>
    <cellStyle name="Input [yellow] 16 3 2 2" xfId="11481"/>
    <cellStyle name="Input [yellow] 16 3 3" xfId="9570"/>
    <cellStyle name="Input [yellow] 16 3 4" xfId="10974"/>
    <cellStyle name="Input [yellow] 16 4" xfId="8276"/>
    <cellStyle name="Input [yellow] 16 4 2" xfId="9089"/>
    <cellStyle name="Input [yellow] 16 4 2 2" xfId="11493"/>
    <cellStyle name="Input [yellow] 16 4 3" xfId="9582"/>
    <cellStyle name="Input [yellow] 16 4 4" xfId="10979"/>
    <cellStyle name="Input [yellow] 16 5" xfId="8217"/>
    <cellStyle name="Input [yellow] 16 5 2" xfId="9030"/>
    <cellStyle name="Input [yellow] 16 5 2 2" xfId="11434"/>
    <cellStyle name="Input [yellow] 16 5 3" xfId="9523"/>
    <cellStyle name="Input [yellow] 16 5 4" xfId="10952"/>
    <cellStyle name="Input [yellow] 16 6" xfId="8207"/>
    <cellStyle name="Input [yellow] 16 6 2" xfId="9020"/>
    <cellStyle name="Input [yellow] 16 6 2 2" xfId="11424"/>
    <cellStyle name="Input [yellow] 16 6 3" xfId="9513"/>
    <cellStyle name="Input [yellow] 16 6 4" xfId="10944"/>
    <cellStyle name="Input [yellow] 16 7" xfId="8105"/>
    <cellStyle name="Input [yellow] 16 7 2" xfId="8930"/>
    <cellStyle name="Input [yellow] 16 7 2 2" xfId="11336"/>
    <cellStyle name="Input [yellow] 16 7 3" xfId="9425"/>
    <cellStyle name="Input [yellow] 16 7 4" xfId="10891"/>
    <cellStyle name="Input [yellow] 16 8" xfId="8428"/>
    <cellStyle name="Input [yellow] 16 8 2" xfId="9240"/>
    <cellStyle name="Input [yellow] 16 8 2 2" xfId="11642"/>
    <cellStyle name="Input [yellow] 16 8 3" xfId="9731"/>
    <cellStyle name="Input [yellow] 16 8 4" xfId="11023"/>
    <cellStyle name="Input [yellow] 16 9" xfId="8221"/>
    <cellStyle name="Input [yellow] 16 9 2" xfId="9034"/>
    <cellStyle name="Input [yellow] 16 9 2 2" xfId="11438"/>
    <cellStyle name="Input [yellow] 16 9 3" xfId="9527"/>
    <cellStyle name="Input [yellow] 16 9 4" xfId="10954"/>
    <cellStyle name="Input [yellow] 17" xfId="6636"/>
    <cellStyle name="Input [yellow] 17 10" xfId="8753"/>
    <cellStyle name="Input [yellow] 17 10 2" xfId="11178"/>
    <cellStyle name="Input [yellow] 17 11" xfId="8742"/>
    <cellStyle name="Input [yellow] 17 12" xfId="10750"/>
    <cellStyle name="Input [yellow] 17 2" xfId="8289"/>
    <cellStyle name="Input [yellow] 17 2 2" xfId="9102"/>
    <cellStyle name="Input [yellow] 17 2 2 2" xfId="11506"/>
    <cellStyle name="Input [yellow] 17 2 3" xfId="9595"/>
    <cellStyle name="Input [yellow] 17 2 4" xfId="10988"/>
    <cellStyle name="Input [yellow] 17 3" xfId="8123"/>
    <cellStyle name="Input [yellow] 17 3 2" xfId="8943"/>
    <cellStyle name="Input [yellow] 17 3 2 2" xfId="11348"/>
    <cellStyle name="Input [yellow] 17 3 3" xfId="9437"/>
    <cellStyle name="Input [yellow] 17 3 4" xfId="10899"/>
    <cellStyle name="Input [yellow] 17 4" xfId="8272"/>
    <cellStyle name="Input [yellow] 17 4 2" xfId="9085"/>
    <cellStyle name="Input [yellow] 17 4 2 2" xfId="11489"/>
    <cellStyle name="Input [yellow] 17 4 3" xfId="9578"/>
    <cellStyle name="Input [yellow] 17 4 4" xfId="10978"/>
    <cellStyle name="Input [yellow] 17 5" xfId="8137"/>
    <cellStyle name="Input [yellow] 17 5 2" xfId="8957"/>
    <cellStyle name="Input [yellow] 17 5 2 2" xfId="11362"/>
    <cellStyle name="Input [yellow] 17 5 3" xfId="9451"/>
    <cellStyle name="Input [yellow] 17 5 4" xfId="10907"/>
    <cellStyle name="Input [yellow] 17 6" xfId="8248"/>
    <cellStyle name="Input [yellow] 17 6 2" xfId="9061"/>
    <cellStyle name="Input [yellow] 17 6 2 2" xfId="11465"/>
    <cellStyle name="Input [yellow] 17 6 3" xfId="9554"/>
    <cellStyle name="Input [yellow] 17 6 4" xfId="10965"/>
    <cellStyle name="Input [yellow] 17 7" xfId="8043"/>
    <cellStyle name="Input [yellow] 17 7 2" xfId="8909"/>
    <cellStyle name="Input [yellow] 17 7 2 2" xfId="11318"/>
    <cellStyle name="Input [yellow] 17 7 3" xfId="9407"/>
    <cellStyle name="Input [yellow] 17 7 4" xfId="10875"/>
    <cellStyle name="Input [yellow] 17 8" xfId="8038"/>
    <cellStyle name="Input [yellow] 17 8 2" xfId="8906"/>
    <cellStyle name="Input [yellow] 17 8 2 2" xfId="11315"/>
    <cellStyle name="Input [yellow] 17 8 3" xfId="9404"/>
    <cellStyle name="Input [yellow] 17 8 4" xfId="10874"/>
    <cellStyle name="Input [yellow] 17 9" xfId="8125"/>
    <cellStyle name="Input [yellow] 17 9 2" xfId="8945"/>
    <cellStyle name="Input [yellow] 17 9 2 2" xfId="11350"/>
    <cellStyle name="Input [yellow] 17 9 3" xfId="9439"/>
    <cellStyle name="Input [yellow] 17 9 4" xfId="10901"/>
    <cellStyle name="Input [yellow] 18" xfId="8023"/>
    <cellStyle name="Input [yellow] 18 2" xfId="8895"/>
    <cellStyle name="Input [yellow] 18 2 2" xfId="11305"/>
    <cellStyle name="Input [yellow] 18 3" xfId="9393"/>
    <cellStyle name="Input [yellow] 18 4" xfId="10868"/>
    <cellStyle name="Input [yellow] 19" xfId="8257"/>
    <cellStyle name="Input [yellow] 19 2" xfId="9070"/>
    <cellStyle name="Input [yellow] 19 2 2" xfId="11474"/>
    <cellStyle name="Input [yellow] 19 3" xfId="9563"/>
    <cellStyle name="Input [yellow] 19 4" xfId="10970"/>
    <cellStyle name="Input [yellow] 2" xfId="871"/>
    <cellStyle name="Input [yellow] 2 10" xfId="8535"/>
    <cellStyle name="Input [yellow] 2 10 2" xfId="11036"/>
    <cellStyle name="Input [yellow] 2 11" xfId="8583"/>
    <cellStyle name="Input [yellow] 2 12" xfId="10285"/>
    <cellStyle name="Input [yellow] 2 13" xfId="42957"/>
    <cellStyle name="Input [yellow] 2 2" xfId="8024"/>
    <cellStyle name="Input [yellow] 2 2 2" xfId="8896"/>
    <cellStyle name="Input [yellow] 2 2 2 2" xfId="11306"/>
    <cellStyle name="Input [yellow] 2 2 3" xfId="9394"/>
    <cellStyle name="Input [yellow] 2 2 4" xfId="10869"/>
    <cellStyle name="Input [yellow] 2 3" xfId="8228"/>
    <cellStyle name="Input [yellow] 2 3 2" xfId="9041"/>
    <cellStyle name="Input [yellow] 2 3 2 2" xfId="11445"/>
    <cellStyle name="Input [yellow] 2 3 3" xfId="9534"/>
    <cellStyle name="Input [yellow] 2 3 4" xfId="10958"/>
    <cellStyle name="Input [yellow] 2 4" xfId="8226"/>
    <cellStyle name="Input [yellow] 2 4 2" xfId="9039"/>
    <cellStyle name="Input [yellow] 2 4 2 2" xfId="11443"/>
    <cellStyle name="Input [yellow] 2 4 3" xfId="9532"/>
    <cellStyle name="Input [yellow] 2 4 4" xfId="10956"/>
    <cellStyle name="Input [yellow] 2 5" xfId="8200"/>
    <cellStyle name="Input [yellow] 2 5 2" xfId="9013"/>
    <cellStyle name="Input [yellow] 2 5 2 2" xfId="11417"/>
    <cellStyle name="Input [yellow] 2 5 3" xfId="9506"/>
    <cellStyle name="Input [yellow] 2 5 4" xfId="10939"/>
    <cellStyle name="Input [yellow] 2 6" xfId="8134"/>
    <cellStyle name="Input [yellow] 2 6 2" xfId="8954"/>
    <cellStyle name="Input [yellow] 2 6 2 2" xfId="11359"/>
    <cellStyle name="Input [yellow] 2 6 3" xfId="9448"/>
    <cellStyle name="Input [yellow] 2 6 4" xfId="10906"/>
    <cellStyle name="Input [yellow] 2 7" xfId="8227"/>
    <cellStyle name="Input [yellow] 2 7 2" xfId="9040"/>
    <cellStyle name="Input [yellow] 2 7 2 2" xfId="11444"/>
    <cellStyle name="Input [yellow] 2 7 3" xfId="9533"/>
    <cellStyle name="Input [yellow] 2 7 4" xfId="10957"/>
    <cellStyle name="Input [yellow] 2 8" xfId="8216"/>
    <cellStyle name="Input [yellow] 2 8 2" xfId="9029"/>
    <cellStyle name="Input [yellow] 2 8 2 2" xfId="11433"/>
    <cellStyle name="Input [yellow] 2 8 3" xfId="9522"/>
    <cellStyle name="Input [yellow] 2 8 4" xfId="10951"/>
    <cellStyle name="Input [yellow] 2 9" xfId="8313"/>
    <cellStyle name="Input [yellow] 2 9 2" xfId="9125"/>
    <cellStyle name="Input [yellow] 2 9 2 2" xfId="11527"/>
    <cellStyle name="Input [yellow] 2 9 3" xfId="9616"/>
    <cellStyle name="Input [yellow] 2 9 4" xfId="10995"/>
    <cellStyle name="Input [yellow] 20" xfId="8284"/>
    <cellStyle name="Input [yellow] 20 2" xfId="9097"/>
    <cellStyle name="Input [yellow] 20 2 2" xfId="11501"/>
    <cellStyle name="Input [yellow] 20 3" xfId="9590"/>
    <cellStyle name="Input [yellow] 20 4" xfId="10985"/>
    <cellStyle name="Input [yellow] 21" xfId="8351"/>
    <cellStyle name="Input [yellow] 21 2" xfId="9163"/>
    <cellStyle name="Input [yellow] 21 2 2" xfId="11565"/>
    <cellStyle name="Input [yellow] 21 3" xfId="9654"/>
    <cellStyle name="Input [yellow] 21 4" xfId="11010"/>
    <cellStyle name="Input [yellow] 22" xfId="8309"/>
    <cellStyle name="Input [yellow] 22 2" xfId="9121"/>
    <cellStyle name="Input [yellow] 22 2 2" xfId="11523"/>
    <cellStyle name="Input [yellow] 22 3" xfId="9612"/>
    <cellStyle name="Input [yellow] 22 4" xfId="10994"/>
    <cellStyle name="Input [yellow] 23" xfId="8193"/>
    <cellStyle name="Input [yellow] 23 2" xfId="9006"/>
    <cellStyle name="Input [yellow] 23 2 2" xfId="11410"/>
    <cellStyle name="Input [yellow] 23 3" xfId="9499"/>
    <cellStyle name="Input [yellow] 23 4" xfId="10933"/>
    <cellStyle name="Input [yellow] 24" xfId="8265"/>
    <cellStyle name="Input [yellow] 24 2" xfId="9078"/>
    <cellStyle name="Input [yellow] 24 2 2" xfId="11482"/>
    <cellStyle name="Input [yellow] 24 3" xfId="9571"/>
    <cellStyle name="Input [yellow] 24 4" xfId="10975"/>
    <cellStyle name="Input [yellow] 25" xfId="8377"/>
    <cellStyle name="Input [yellow] 25 2" xfId="9189"/>
    <cellStyle name="Input [yellow] 25 2 2" xfId="11591"/>
    <cellStyle name="Input [yellow] 25 3" xfId="9680"/>
    <cellStyle name="Input [yellow] 25 4" xfId="11019"/>
    <cellStyle name="Input [yellow] 26" xfId="1017"/>
    <cellStyle name="Input [yellow] 26 2" xfId="10295"/>
    <cellStyle name="Input [yellow] 26 3" xfId="11749"/>
    <cellStyle name="Input [yellow] 27" xfId="8534"/>
    <cellStyle name="Input [yellow] 27 2" xfId="11035"/>
    <cellStyle name="Input [yellow] 28" xfId="8586"/>
    <cellStyle name="Input [yellow] 29" xfId="12041"/>
    <cellStyle name="Input [yellow] 3" xfId="1138"/>
    <cellStyle name="Input [yellow] 3 10" xfId="8536"/>
    <cellStyle name="Input [yellow] 3 10 2" xfId="11037"/>
    <cellStyle name="Input [yellow] 3 11" xfId="8580"/>
    <cellStyle name="Input [yellow] 3 12" xfId="10305"/>
    <cellStyle name="Input [yellow] 3 13" xfId="42958"/>
    <cellStyle name="Input [yellow] 3 2" xfId="8025"/>
    <cellStyle name="Input [yellow] 3 2 2" xfId="8897"/>
    <cellStyle name="Input [yellow] 3 2 2 2" xfId="11307"/>
    <cellStyle name="Input [yellow] 3 2 3" xfId="9395"/>
    <cellStyle name="Input [yellow] 3 2 4" xfId="10870"/>
    <cellStyle name="Input [yellow] 3 3" xfId="8191"/>
    <cellStyle name="Input [yellow] 3 3 2" xfId="9004"/>
    <cellStyle name="Input [yellow] 3 3 2 2" xfId="11408"/>
    <cellStyle name="Input [yellow] 3 3 3" xfId="9497"/>
    <cellStyle name="Input [yellow] 3 3 4" xfId="10932"/>
    <cellStyle name="Input [yellow] 3 4" xfId="8218"/>
    <cellStyle name="Input [yellow] 3 4 2" xfId="9031"/>
    <cellStyle name="Input [yellow] 3 4 2 2" xfId="11435"/>
    <cellStyle name="Input [yellow] 3 4 3" xfId="9524"/>
    <cellStyle name="Input [yellow] 3 4 4" xfId="10953"/>
    <cellStyle name="Input [yellow] 3 5" xfId="8156"/>
    <cellStyle name="Input [yellow] 3 5 2" xfId="8974"/>
    <cellStyle name="Input [yellow] 3 5 2 2" xfId="11379"/>
    <cellStyle name="Input [yellow] 3 5 3" xfId="9468"/>
    <cellStyle name="Input [yellow] 3 5 4" xfId="10916"/>
    <cellStyle name="Input [yellow] 3 6" xfId="8133"/>
    <cellStyle name="Input [yellow] 3 6 2" xfId="8953"/>
    <cellStyle name="Input [yellow] 3 6 2 2" xfId="11358"/>
    <cellStyle name="Input [yellow] 3 6 3" xfId="9447"/>
    <cellStyle name="Input [yellow] 3 6 4" xfId="10905"/>
    <cellStyle name="Input [yellow] 3 7" xfId="8277"/>
    <cellStyle name="Input [yellow] 3 7 2" xfId="9090"/>
    <cellStyle name="Input [yellow] 3 7 2 2" xfId="11494"/>
    <cellStyle name="Input [yellow] 3 7 3" xfId="9583"/>
    <cellStyle name="Input [yellow] 3 7 4" xfId="10980"/>
    <cellStyle name="Input [yellow] 3 8" xfId="8323"/>
    <cellStyle name="Input [yellow] 3 8 2" xfId="9135"/>
    <cellStyle name="Input [yellow] 3 8 2 2" xfId="11537"/>
    <cellStyle name="Input [yellow] 3 8 3" xfId="9626"/>
    <cellStyle name="Input [yellow] 3 8 4" xfId="10999"/>
    <cellStyle name="Input [yellow] 3 9" xfId="8347"/>
    <cellStyle name="Input [yellow] 3 9 2" xfId="9159"/>
    <cellStyle name="Input [yellow] 3 9 2 2" xfId="11561"/>
    <cellStyle name="Input [yellow] 3 9 3" xfId="9650"/>
    <cellStyle name="Input [yellow] 3 9 4" xfId="11009"/>
    <cellStyle name="Input [yellow] 30" xfId="14440"/>
    <cellStyle name="Input [yellow] 31" xfId="42604"/>
    <cellStyle name="Input [yellow] 4" xfId="974"/>
    <cellStyle name="Input [yellow] 4 10" xfId="8547"/>
    <cellStyle name="Input [yellow] 4 10 2" xfId="11048"/>
    <cellStyle name="Input [yellow] 4 11" xfId="8712"/>
    <cellStyle name="Input [yellow] 4 12" xfId="10291"/>
    <cellStyle name="Input [yellow] 4 2" xfId="8037"/>
    <cellStyle name="Input [yellow] 4 2 2" xfId="8905"/>
    <cellStyle name="Input [yellow] 4 2 2 2" xfId="11314"/>
    <cellStyle name="Input [yellow] 4 2 3" xfId="9403"/>
    <cellStyle name="Input [yellow] 4 2 4" xfId="10873"/>
    <cellStyle name="Input [yellow] 4 3" xfId="8300"/>
    <cellStyle name="Input [yellow] 4 3 2" xfId="9112"/>
    <cellStyle name="Input [yellow] 4 3 2 2" xfId="11514"/>
    <cellStyle name="Input [yellow] 4 3 3" xfId="9603"/>
    <cellStyle name="Input [yellow] 4 3 4" xfId="10992"/>
    <cellStyle name="Input [yellow] 4 4" xfId="8237"/>
    <cellStyle name="Input [yellow] 4 4 2" xfId="9050"/>
    <cellStyle name="Input [yellow] 4 4 2 2" xfId="11454"/>
    <cellStyle name="Input [yellow] 4 4 3" xfId="9543"/>
    <cellStyle name="Input [yellow] 4 4 4" xfId="10963"/>
    <cellStyle name="Input [yellow] 4 5" xfId="8165"/>
    <cellStyle name="Input [yellow] 4 5 2" xfId="8983"/>
    <cellStyle name="Input [yellow] 4 5 2 2" xfId="11388"/>
    <cellStyle name="Input [yellow] 4 5 3" xfId="9477"/>
    <cellStyle name="Input [yellow] 4 5 4" xfId="10923"/>
    <cellStyle name="Input [yellow] 4 6" xfId="8067"/>
    <cellStyle name="Input [yellow] 4 6 2" xfId="8915"/>
    <cellStyle name="Input [yellow] 4 6 2 2" xfId="11323"/>
    <cellStyle name="Input [yellow] 4 6 3" xfId="9412"/>
    <cellStyle name="Input [yellow] 4 6 4" xfId="10879"/>
    <cellStyle name="Input [yellow] 4 7" xfId="8355"/>
    <cellStyle name="Input [yellow] 4 7 2" xfId="9167"/>
    <cellStyle name="Input [yellow] 4 7 2 2" xfId="11569"/>
    <cellStyle name="Input [yellow] 4 7 3" xfId="9658"/>
    <cellStyle name="Input [yellow] 4 7 4" xfId="11012"/>
    <cellStyle name="Input [yellow] 4 8" xfId="8205"/>
    <cellStyle name="Input [yellow] 4 8 2" xfId="9018"/>
    <cellStyle name="Input [yellow] 4 8 2 2" xfId="11422"/>
    <cellStyle name="Input [yellow] 4 8 3" xfId="9511"/>
    <cellStyle name="Input [yellow] 4 8 4" xfId="10943"/>
    <cellStyle name="Input [yellow] 4 9" xfId="8386"/>
    <cellStyle name="Input [yellow] 4 9 2" xfId="9198"/>
    <cellStyle name="Input [yellow] 4 9 2 2" xfId="11600"/>
    <cellStyle name="Input [yellow] 4 9 3" xfId="9689"/>
    <cellStyle name="Input [yellow] 4 9 4" xfId="11021"/>
    <cellStyle name="Input [yellow] 5" xfId="1131"/>
    <cellStyle name="Input [yellow] 5 10" xfId="8546"/>
    <cellStyle name="Input [yellow] 5 10 2" xfId="11047"/>
    <cellStyle name="Input [yellow] 5 11" xfId="8622"/>
    <cellStyle name="Input [yellow] 5 12" xfId="10303"/>
    <cellStyle name="Input [yellow] 5 2" xfId="8035"/>
    <cellStyle name="Input [yellow] 5 2 2" xfId="8903"/>
    <cellStyle name="Input [yellow] 5 2 2 2" xfId="11312"/>
    <cellStyle name="Input [yellow] 5 2 3" xfId="9401"/>
    <cellStyle name="Input [yellow] 5 2 4" xfId="10872"/>
    <cellStyle name="Input [yellow] 5 3" xfId="8354"/>
    <cellStyle name="Input [yellow] 5 3 2" xfId="9166"/>
    <cellStyle name="Input [yellow] 5 3 2 2" xfId="11568"/>
    <cellStyle name="Input [yellow] 5 3 3" xfId="9657"/>
    <cellStyle name="Input [yellow] 5 3 4" xfId="11011"/>
    <cellStyle name="Input [yellow] 5 4" xfId="8113"/>
    <cellStyle name="Input [yellow] 5 4 2" xfId="8937"/>
    <cellStyle name="Input [yellow] 5 4 2 2" xfId="11342"/>
    <cellStyle name="Input [yellow] 5 4 3" xfId="9431"/>
    <cellStyle name="Input [yellow] 5 4 4" xfId="10896"/>
    <cellStyle name="Input [yellow] 5 5" xfId="8144"/>
    <cellStyle name="Input [yellow] 5 5 2" xfId="8962"/>
    <cellStyle name="Input [yellow] 5 5 2 2" xfId="11367"/>
    <cellStyle name="Input [yellow] 5 5 3" xfId="9456"/>
    <cellStyle name="Input [yellow] 5 5 4" xfId="10909"/>
    <cellStyle name="Input [yellow] 5 6" xfId="8201"/>
    <cellStyle name="Input [yellow] 5 6 2" xfId="9014"/>
    <cellStyle name="Input [yellow] 5 6 2 2" xfId="11418"/>
    <cellStyle name="Input [yellow] 5 6 3" xfId="9507"/>
    <cellStyle name="Input [yellow] 5 6 4" xfId="10940"/>
    <cellStyle name="Input [yellow] 5 7" xfId="8112"/>
    <cellStyle name="Input [yellow] 5 7 2" xfId="8936"/>
    <cellStyle name="Input [yellow] 5 7 2 2" xfId="11341"/>
    <cellStyle name="Input [yellow] 5 7 3" xfId="9430"/>
    <cellStyle name="Input [yellow] 5 7 4" xfId="10895"/>
    <cellStyle name="Input [yellow] 5 8" xfId="8131"/>
    <cellStyle name="Input [yellow] 5 8 2" xfId="8951"/>
    <cellStyle name="Input [yellow] 5 8 2 2" xfId="11356"/>
    <cellStyle name="Input [yellow] 5 8 3" xfId="9445"/>
    <cellStyle name="Input [yellow] 5 8 4" xfId="10904"/>
    <cellStyle name="Input [yellow] 5 9" xfId="8424"/>
    <cellStyle name="Input [yellow] 5 9 2" xfId="9236"/>
    <cellStyle name="Input [yellow] 5 9 2 2" xfId="11638"/>
    <cellStyle name="Input [yellow] 5 9 3" xfId="9727"/>
    <cellStyle name="Input [yellow] 5 9 4" xfId="11022"/>
    <cellStyle name="Input [yellow] 6" xfId="1775"/>
    <cellStyle name="Input [yellow] 6 10" xfId="8604"/>
    <cellStyle name="Input [yellow] 6 10 2" xfId="11093"/>
    <cellStyle name="Input [yellow] 6 11" xfId="8729"/>
    <cellStyle name="Input [yellow] 6 12" xfId="10392"/>
    <cellStyle name="Input [yellow] 6 2" xfId="8102"/>
    <cellStyle name="Input [yellow] 6 2 2" xfId="8929"/>
    <cellStyle name="Input [yellow] 6 2 2 2" xfId="11335"/>
    <cellStyle name="Input [yellow] 6 2 3" xfId="9424"/>
    <cellStyle name="Input [yellow] 6 2 4" xfId="10890"/>
    <cellStyle name="Input [yellow] 6 3" xfId="8213"/>
    <cellStyle name="Input [yellow] 6 3 2" xfId="9026"/>
    <cellStyle name="Input [yellow] 6 3 2 2" xfId="11430"/>
    <cellStyle name="Input [yellow] 6 3 3" xfId="9519"/>
    <cellStyle name="Input [yellow] 6 3 4" xfId="10949"/>
    <cellStyle name="Input [yellow] 6 4" xfId="8261"/>
    <cellStyle name="Input [yellow] 6 4 2" xfId="9074"/>
    <cellStyle name="Input [yellow] 6 4 2 2" xfId="11478"/>
    <cellStyle name="Input [yellow] 6 4 3" xfId="9567"/>
    <cellStyle name="Input [yellow] 6 4 4" xfId="10972"/>
    <cellStyle name="Input [yellow] 6 5" xfId="8212"/>
    <cellStyle name="Input [yellow] 6 5 2" xfId="9025"/>
    <cellStyle name="Input [yellow] 6 5 2 2" xfId="11429"/>
    <cellStyle name="Input [yellow] 6 5 3" xfId="9518"/>
    <cellStyle name="Input [yellow] 6 5 4" xfId="10948"/>
    <cellStyle name="Input [yellow] 6 6" xfId="8204"/>
    <cellStyle name="Input [yellow] 6 6 2" xfId="9017"/>
    <cellStyle name="Input [yellow] 6 6 2 2" xfId="11421"/>
    <cellStyle name="Input [yellow] 6 6 3" xfId="9510"/>
    <cellStyle name="Input [yellow] 6 6 4" xfId="10942"/>
    <cellStyle name="Input [yellow] 6 7" xfId="8236"/>
    <cellStyle name="Input [yellow] 6 7 2" xfId="9049"/>
    <cellStyle name="Input [yellow] 6 7 2 2" xfId="11453"/>
    <cellStyle name="Input [yellow] 6 7 3" xfId="9542"/>
    <cellStyle name="Input [yellow] 6 7 4" xfId="10962"/>
    <cellStyle name="Input [yellow] 6 8" xfId="8089"/>
    <cellStyle name="Input [yellow] 6 8 2" xfId="8922"/>
    <cellStyle name="Input [yellow] 6 8 2 2" xfId="11329"/>
    <cellStyle name="Input [yellow] 6 8 3" xfId="9418"/>
    <cellStyle name="Input [yellow] 6 8 4" xfId="10886"/>
    <cellStyle name="Input [yellow] 6 9" xfId="8194"/>
    <cellStyle name="Input [yellow] 6 9 2" xfId="9007"/>
    <cellStyle name="Input [yellow] 6 9 2 2" xfId="11411"/>
    <cellStyle name="Input [yellow] 6 9 3" xfId="9500"/>
    <cellStyle name="Input [yellow] 6 9 4" xfId="10934"/>
    <cellStyle name="Input [yellow] 7" xfId="1934"/>
    <cellStyle name="Input [yellow] 7 10" xfId="8614"/>
    <cellStyle name="Input [yellow] 7 10 2" xfId="11102"/>
    <cellStyle name="Input [yellow] 7 11" xfId="8650"/>
    <cellStyle name="Input [yellow] 7 12" xfId="10408"/>
    <cellStyle name="Input [yellow] 7 2" xfId="8109"/>
    <cellStyle name="Input [yellow] 7 2 2" xfId="8933"/>
    <cellStyle name="Input [yellow] 7 2 2 2" xfId="11338"/>
    <cellStyle name="Input [yellow] 7 2 3" xfId="9427"/>
    <cellStyle name="Input [yellow] 7 2 4" xfId="10892"/>
    <cellStyle name="Input [yellow] 7 3" xfId="8146"/>
    <cellStyle name="Input [yellow] 7 3 2" xfId="8964"/>
    <cellStyle name="Input [yellow] 7 3 2 2" xfId="11369"/>
    <cellStyle name="Input [yellow] 7 3 3" xfId="9458"/>
    <cellStyle name="Input [yellow] 7 3 4" xfId="10910"/>
    <cellStyle name="Input [yellow] 7 4" xfId="8176"/>
    <cellStyle name="Input [yellow] 7 4 2" xfId="8991"/>
    <cellStyle name="Input [yellow] 7 4 2 2" xfId="11395"/>
    <cellStyle name="Input [yellow] 7 4 3" xfId="9484"/>
    <cellStyle name="Input [yellow] 7 4 4" xfId="10926"/>
    <cellStyle name="Input [yellow] 7 5" xfId="8124"/>
    <cellStyle name="Input [yellow] 7 5 2" xfId="8944"/>
    <cellStyle name="Input [yellow] 7 5 2 2" xfId="11349"/>
    <cellStyle name="Input [yellow] 7 5 3" xfId="9438"/>
    <cellStyle name="Input [yellow] 7 5 4" xfId="10900"/>
    <cellStyle name="Input [yellow] 7 6" xfId="8186"/>
    <cellStyle name="Input [yellow] 7 6 2" xfId="8999"/>
    <cellStyle name="Input [yellow] 7 6 2 2" xfId="11403"/>
    <cellStyle name="Input [yellow] 7 6 3" xfId="9492"/>
    <cellStyle name="Input [yellow] 7 6 4" xfId="10929"/>
    <cellStyle name="Input [yellow] 7 7" xfId="8149"/>
    <cellStyle name="Input [yellow] 7 7 2" xfId="8967"/>
    <cellStyle name="Input [yellow] 7 7 2 2" xfId="11372"/>
    <cellStyle name="Input [yellow] 7 7 3" xfId="9461"/>
    <cellStyle name="Input [yellow] 7 7 4" xfId="10912"/>
    <cellStyle name="Input [yellow] 7 8" xfId="8196"/>
    <cellStyle name="Input [yellow] 7 8 2" xfId="9009"/>
    <cellStyle name="Input [yellow] 7 8 2 2" xfId="11413"/>
    <cellStyle name="Input [yellow] 7 8 3" xfId="9502"/>
    <cellStyle name="Input [yellow] 7 8 4" xfId="10935"/>
    <cellStyle name="Input [yellow] 7 9" xfId="8339"/>
    <cellStyle name="Input [yellow] 7 9 2" xfId="9151"/>
    <cellStyle name="Input [yellow] 7 9 2 2" xfId="11553"/>
    <cellStyle name="Input [yellow] 7 9 3" xfId="9642"/>
    <cellStyle name="Input [yellow] 7 9 4" xfId="11005"/>
    <cellStyle name="Input [yellow] 8" xfId="1976"/>
    <cellStyle name="Input [yellow] 8 10" xfId="8618"/>
    <cellStyle name="Input [yellow] 8 10 2" xfId="11105"/>
    <cellStyle name="Input [yellow] 8 11" xfId="8706"/>
    <cellStyle name="Input [yellow] 8 12" xfId="10414"/>
    <cellStyle name="Input [yellow] 8 2" xfId="8114"/>
    <cellStyle name="Input [yellow] 8 2 2" xfId="8938"/>
    <cellStyle name="Input [yellow] 8 2 2 2" xfId="11343"/>
    <cellStyle name="Input [yellow] 8 2 3" xfId="9432"/>
    <cellStyle name="Input [yellow] 8 2 4" xfId="10897"/>
    <cellStyle name="Input [yellow] 8 3" xfId="8087"/>
    <cellStyle name="Input [yellow] 8 3 2" xfId="8921"/>
    <cellStyle name="Input [yellow] 8 3 2 2" xfId="11328"/>
    <cellStyle name="Input [yellow] 8 3 3" xfId="9417"/>
    <cellStyle name="Input [yellow] 8 3 4" xfId="10885"/>
    <cellStyle name="Input [yellow] 8 4" xfId="8203"/>
    <cellStyle name="Input [yellow] 8 4 2" xfId="9016"/>
    <cellStyle name="Input [yellow] 8 4 2 2" xfId="11420"/>
    <cellStyle name="Input [yellow] 8 4 3" xfId="9509"/>
    <cellStyle name="Input [yellow] 8 4 4" xfId="10941"/>
    <cellStyle name="Input [yellow] 8 5" xfId="8083"/>
    <cellStyle name="Input [yellow] 8 5 2" xfId="8919"/>
    <cellStyle name="Input [yellow] 8 5 2 2" xfId="11326"/>
    <cellStyle name="Input [yellow] 8 5 3" xfId="9415"/>
    <cellStyle name="Input [yellow] 8 5 4" xfId="10883"/>
    <cellStyle name="Input [yellow] 8 6" xfId="8167"/>
    <cellStyle name="Input [yellow] 8 6 2" xfId="8985"/>
    <cellStyle name="Input [yellow] 8 6 2 2" xfId="11390"/>
    <cellStyle name="Input [yellow] 8 6 3" xfId="9479"/>
    <cellStyle name="Input [yellow] 8 6 4" xfId="10925"/>
    <cellStyle name="Input [yellow] 8 7" xfId="8278"/>
    <cellStyle name="Input [yellow] 8 7 2" xfId="9091"/>
    <cellStyle name="Input [yellow] 8 7 2 2" xfId="11495"/>
    <cellStyle name="Input [yellow] 8 7 3" xfId="9584"/>
    <cellStyle name="Input [yellow] 8 7 4" xfId="10981"/>
    <cellStyle name="Input [yellow] 8 8" xfId="8344"/>
    <cellStyle name="Input [yellow] 8 8 2" xfId="9156"/>
    <cellStyle name="Input [yellow] 8 8 2 2" xfId="11558"/>
    <cellStyle name="Input [yellow] 8 8 3" xfId="9647"/>
    <cellStyle name="Input [yellow] 8 8 4" xfId="11008"/>
    <cellStyle name="Input [yellow] 8 9" xfId="8085"/>
    <cellStyle name="Input [yellow] 8 9 2" xfId="8920"/>
    <cellStyle name="Input [yellow] 8 9 2 2" xfId="11327"/>
    <cellStyle name="Input [yellow] 8 9 3" xfId="9416"/>
    <cellStyle name="Input [yellow] 8 9 4" xfId="10884"/>
    <cellStyle name="Input [yellow] 9" xfId="2044"/>
    <cellStyle name="Input [yellow] 9 10" xfId="8623"/>
    <cellStyle name="Input [yellow] 9 10 2" xfId="11108"/>
    <cellStyle name="Input [yellow] 9 11" xfId="970"/>
    <cellStyle name="Input [yellow] 9 12" xfId="10424"/>
    <cellStyle name="Input [yellow] 9 2" xfId="8118"/>
    <cellStyle name="Input [yellow] 9 2 2" xfId="8942"/>
    <cellStyle name="Input [yellow] 9 2 2 2" xfId="11347"/>
    <cellStyle name="Input [yellow] 9 2 3" xfId="9436"/>
    <cellStyle name="Input [yellow] 9 2 4" xfId="10898"/>
    <cellStyle name="Input [yellow] 9 3" xfId="8249"/>
    <cellStyle name="Input [yellow] 9 3 2" xfId="9062"/>
    <cellStyle name="Input [yellow] 9 3 2 2" xfId="11466"/>
    <cellStyle name="Input [yellow] 9 3 3" xfId="9555"/>
    <cellStyle name="Input [yellow] 9 3 4" xfId="10966"/>
    <cellStyle name="Input [yellow] 9 4" xfId="8357"/>
    <cellStyle name="Input [yellow] 9 4 2" xfId="9169"/>
    <cellStyle name="Input [yellow] 9 4 2 2" xfId="11571"/>
    <cellStyle name="Input [yellow] 9 4 3" xfId="9660"/>
    <cellStyle name="Input [yellow] 9 4 4" xfId="11013"/>
    <cellStyle name="Input [yellow] 9 5" xfId="8158"/>
    <cellStyle name="Input [yellow] 9 5 2" xfId="8976"/>
    <cellStyle name="Input [yellow] 9 5 2 2" xfId="11381"/>
    <cellStyle name="Input [yellow] 9 5 3" xfId="9470"/>
    <cellStyle name="Input [yellow] 9 5 4" xfId="10918"/>
    <cellStyle name="Input [yellow] 9 6" xfId="8267"/>
    <cellStyle name="Input [yellow] 9 6 2" xfId="9080"/>
    <cellStyle name="Input [yellow] 9 6 2 2" xfId="11484"/>
    <cellStyle name="Input [yellow] 9 6 3" xfId="9573"/>
    <cellStyle name="Input [yellow] 9 6 4" xfId="10976"/>
    <cellStyle name="Input [yellow] 9 7" xfId="8329"/>
    <cellStyle name="Input [yellow] 9 7 2" xfId="9141"/>
    <cellStyle name="Input [yellow] 9 7 2 2" xfId="11543"/>
    <cellStyle name="Input [yellow] 9 7 3" xfId="9632"/>
    <cellStyle name="Input [yellow] 9 7 4" xfId="11002"/>
    <cellStyle name="Input [yellow] 9 8" xfId="8489"/>
    <cellStyle name="Input [yellow] 9 8 2" xfId="9301"/>
    <cellStyle name="Input [yellow] 9 8 2 2" xfId="11703"/>
    <cellStyle name="Input [yellow] 9 8 3" xfId="9792"/>
    <cellStyle name="Input [yellow] 9 8 4" xfId="11025"/>
    <cellStyle name="Input [yellow] 9 9" xfId="8199"/>
    <cellStyle name="Input [yellow] 9 9 2" xfId="9012"/>
    <cellStyle name="Input [yellow] 9 9 2 2" xfId="11416"/>
    <cellStyle name="Input [yellow] 9 9 3" xfId="9505"/>
    <cellStyle name="Input [yellow] 9 9 4" xfId="10938"/>
    <cellStyle name="Input 10" xfId="1128"/>
    <cellStyle name="Input 10 2" xfId="7756"/>
    <cellStyle name="Input 10 2 2" xfId="10840"/>
    <cellStyle name="Input 10 2 3" xfId="37749"/>
    <cellStyle name="Input 10 3" xfId="8836"/>
    <cellStyle name="Input 10 3 2" xfId="11249"/>
    <cellStyle name="Input 10 4" xfId="8626"/>
    <cellStyle name="Input 10 5" xfId="37748"/>
    <cellStyle name="Input 100" xfId="37750"/>
    <cellStyle name="Input 100 2" xfId="37751"/>
    <cellStyle name="Input 101" xfId="37752"/>
    <cellStyle name="Input 101 2" xfId="37753"/>
    <cellStyle name="Input 102" xfId="37754"/>
    <cellStyle name="Input 102 2" xfId="37755"/>
    <cellStyle name="Input 103" xfId="37756"/>
    <cellStyle name="Input 103 2" xfId="37757"/>
    <cellStyle name="Input 104" xfId="37758"/>
    <cellStyle name="Input 104 2" xfId="37759"/>
    <cellStyle name="Input 105" xfId="37760"/>
    <cellStyle name="Input 105 2" xfId="37761"/>
    <cellStyle name="Input 106" xfId="37762"/>
    <cellStyle name="Input 106 2" xfId="37763"/>
    <cellStyle name="Input 107" xfId="37764"/>
    <cellStyle name="Input 107 2" xfId="37765"/>
    <cellStyle name="Input 108" xfId="37766"/>
    <cellStyle name="Input 108 2" xfId="37767"/>
    <cellStyle name="Input 109" xfId="37768"/>
    <cellStyle name="Input 109 2" xfId="37769"/>
    <cellStyle name="Input 11" xfId="1093"/>
    <cellStyle name="Input 11 2" xfId="7633"/>
    <cellStyle name="Input 11 2 2" xfId="10831"/>
    <cellStyle name="Input 11 2 3" xfId="37771"/>
    <cellStyle name="Input 11 3" xfId="8831"/>
    <cellStyle name="Input 11 3 2" xfId="11246"/>
    <cellStyle name="Input 11 4" xfId="8702"/>
    <cellStyle name="Input 11 5" xfId="37770"/>
    <cellStyle name="Input 110" xfId="37772"/>
    <cellStyle name="Input 110 2" xfId="37773"/>
    <cellStyle name="Input 111" xfId="37774"/>
    <cellStyle name="Input 111 2" xfId="37775"/>
    <cellStyle name="Input 112" xfId="37776"/>
    <cellStyle name="Input 112 2" xfId="37777"/>
    <cellStyle name="Input 113" xfId="37778"/>
    <cellStyle name="Input 113 2" xfId="37779"/>
    <cellStyle name="Input 114" xfId="37780"/>
    <cellStyle name="Input 114 2" xfId="37781"/>
    <cellStyle name="Input 115" xfId="37782"/>
    <cellStyle name="Input 115 2" xfId="37783"/>
    <cellStyle name="Input 116" xfId="37784"/>
    <cellStyle name="Input 116 2" xfId="37785"/>
    <cellStyle name="Input 117" xfId="37786"/>
    <cellStyle name="Input 117 2" xfId="37787"/>
    <cellStyle name="Input 118" xfId="37788"/>
    <cellStyle name="Input 118 2" xfId="37789"/>
    <cellStyle name="Input 119" xfId="37790"/>
    <cellStyle name="Input 119 2" xfId="37791"/>
    <cellStyle name="Input 12" xfId="1109"/>
    <cellStyle name="Input 12 2" xfId="7116"/>
    <cellStyle name="Input 12 2 2" xfId="10795"/>
    <cellStyle name="Input 12 2 3" xfId="37793"/>
    <cellStyle name="Input 12 3" xfId="8798"/>
    <cellStyle name="Input 12 3 2" xfId="11215"/>
    <cellStyle name="Input 12 4" xfId="8671"/>
    <cellStyle name="Input 12 5" xfId="37792"/>
    <cellStyle name="Input 120" xfId="37794"/>
    <cellStyle name="Input 120 2" xfId="37795"/>
    <cellStyle name="Input 121" xfId="37796"/>
    <cellStyle name="Input 121 2" xfId="37797"/>
    <cellStyle name="Input 122" xfId="37798"/>
    <cellStyle name="Input 122 2" xfId="37799"/>
    <cellStyle name="Input 123" xfId="37800"/>
    <cellStyle name="Input 123 2" xfId="37801"/>
    <cellStyle name="Input 124" xfId="37802"/>
    <cellStyle name="Input 124 2" xfId="37803"/>
    <cellStyle name="Input 125" xfId="37804"/>
    <cellStyle name="Input 125 2" xfId="37805"/>
    <cellStyle name="Input 126" xfId="37806"/>
    <cellStyle name="Input 126 2" xfId="37807"/>
    <cellStyle name="Input 127" xfId="37808"/>
    <cellStyle name="Input 127 2" xfId="37809"/>
    <cellStyle name="Input 128" xfId="37810"/>
    <cellStyle name="Input 128 2" xfId="37811"/>
    <cellStyle name="Input 129" xfId="37812"/>
    <cellStyle name="Input 129 2" xfId="37813"/>
    <cellStyle name="Input 13" xfId="7496"/>
    <cellStyle name="Input 13 2" xfId="8826"/>
    <cellStyle name="Input 13 2 2" xfId="11241"/>
    <cellStyle name="Input 13 2 3" xfId="37815"/>
    <cellStyle name="Input 13 3" xfId="8708"/>
    <cellStyle name="Input 13 4" xfId="37814"/>
    <cellStyle name="Input 130" xfId="37816"/>
    <cellStyle name="Input 130 2" xfId="37817"/>
    <cellStyle name="Input 131" xfId="37818"/>
    <cellStyle name="Input 131 2" xfId="37819"/>
    <cellStyle name="Input 132" xfId="37820"/>
    <cellStyle name="Input 132 2" xfId="37821"/>
    <cellStyle name="Input 133" xfId="37822"/>
    <cellStyle name="Input 133 2" xfId="37823"/>
    <cellStyle name="Input 134" xfId="37824"/>
    <cellStyle name="Input 134 2" xfId="37825"/>
    <cellStyle name="Input 135" xfId="37826"/>
    <cellStyle name="Input 135 2" xfId="37827"/>
    <cellStyle name="Input 136" xfId="37828"/>
    <cellStyle name="Input 136 2" xfId="37829"/>
    <cellStyle name="Input 137" xfId="37830"/>
    <cellStyle name="Input 137 2" xfId="37831"/>
    <cellStyle name="Input 138" xfId="37832"/>
    <cellStyle name="Input 138 2" xfId="37833"/>
    <cellStyle name="Input 139" xfId="37834"/>
    <cellStyle name="Input 139 2" xfId="37835"/>
    <cellStyle name="Input 14" xfId="9933"/>
    <cellStyle name="Input 14 2" xfId="37837"/>
    <cellStyle name="Input 14 3" xfId="37836"/>
    <cellStyle name="Input 140" xfId="37838"/>
    <cellStyle name="Input 140 2" xfId="37839"/>
    <cellStyle name="Input 141" xfId="37840"/>
    <cellStyle name="Input 141 2" xfId="37841"/>
    <cellStyle name="Input 142" xfId="37842"/>
    <cellStyle name="Input 142 2" xfId="37843"/>
    <cellStyle name="Input 143" xfId="37844"/>
    <cellStyle name="Input 143 2" xfId="37845"/>
    <cellStyle name="Input 144" xfId="37846"/>
    <cellStyle name="Input 144 2" xfId="37847"/>
    <cellStyle name="Input 145" xfId="37848"/>
    <cellStyle name="Input 145 2" xfId="37849"/>
    <cellStyle name="Input 146" xfId="37850"/>
    <cellStyle name="Input 146 2" xfId="37851"/>
    <cellStyle name="Input 147" xfId="37852"/>
    <cellStyle name="Input 147 2" xfId="37853"/>
    <cellStyle name="Input 148" xfId="37854"/>
    <cellStyle name="Input 148 2" xfId="37855"/>
    <cellStyle name="Input 149" xfId="37856"/>
    <cellStyle name="Input 149 2" xfId="37857"/>
    <cellStyle name="Input 15" xfId="9985"/>
    <cellStyle name="Input 15 2" xfId="37859"/>
    <cellStyle name="Input 15 3" xfId="37858"/>
    <cellStyle name="Input 150" xfId="37860"/>
    <cellStyle name="Input 150 2" xfId="37861"/>
    <cellStyle name="Input 151" xfId="37862"/>
    <cellStyle name="Input 151 2" xfId="37863"/>
    <cellStyle name="Input 152" xfId="37864"/>
    <cellStyle name="Input 152 2" xfId="37865"/>
    <cellStyle name="Input 153" xfId="37866"/>
    <cellStyle name="Input 153 2" xfId="37867"/>
    <cellStyle name="Input 154" xfId="37868"/>
    <cellStyle name="Input 154 2" xfId="37869"/>
    <cellStyle name="Input 155" xfId="37870"/>
    <cellStyle name="Input 155 2" xfId="37871"/>
    <cellStyle name="Input 156" xfId="37872"/>
    <cellStyle name="Input 156 2" xfId="37873"/>
    <cellStyle name="Input 157" xfId="37874"/>
    <cellStyle name="Input 157 2" xfId="37875"/>
    <cellStyle name="Input 158" xfId="37876"/>
    <cellStyle name="Input 158 2" xfId="37877"/>
    <cellStyle name="Input 159" xfId="37878"/>
    <cellStyle name="Input 159 2" xfId="37879"/>
    <cellStyle name="Input 16" xfId="14734"/>
    <cellStyle name="Input 16 2" xfId="37881"/>
    <cellStyle name="Input 16 3" xfId="37880"/>
    <cellStyle name="Input 160" xfId="37882"/>
    <cellStyle name="Input 160 2" xfId="37883"/>
    <cellStyle name="Input 161" xfId="37884"/>
    <cellStyle name="Input 161 2" xfId="37885"/>
    <cellStyle name="Input 162" xfId="37886"/>
    <cellStyle name="Input 162 2" xfId="37887"/>
    <cellStyle name="Input 163" xfId="37888"/>
    <cellStyle name="Input 163 2" xfId="37889"/>
    <cellStyle name="Input 164" xfId="37890"/>
    <cellStyle name="Input 164 2" xfId="37891"/>
    <cellStyle name="Input 165" xfId="37892"/>
    <cellStyle name="Input 165 2" xfId="37893"/>
    <cellStyle name="Input 166" xfId="37894"/>
    <cellStyle name="Input 166 2" xfId="37895"/>
    <cellStyle name="Input 167" xfId="37896"/>
    <cellStyle name="Input 167 2" xfId="37897"/>
    <cellStyle name="Input 168" xfId="37898"/>
    <cellStyle name="Input 168 2" xfId="37899"/>
    <cellStyle name="Input 169" xfId="37900"/>
    <cellStyle name="Input 169 2" xfId="37901"/>
    <cellStyle name="Input 17" xfId="14733"/>
    <cellStyle name="Input 17 2" xfId="37903"/>
    <cellStyle name="Input 17 3" xfId="37902"/>
    <cellStyle name="Input 170" xfId="37904"/>
    <cellStyle name="Input 170 2" xfId="37905"/>
    <cellStyle name="Input 171" xfId="37906"/>
    <cellStyle name="Input 171 2" xfId="37907"/>
    <cellStyle name="Input 172" xfId="37908"/>
    <cellStyle name="Input 172 2" xfId="37909"/>
    <cellStyle name="Input 173" xfId="37910"/>
    <cellStyle name="Input 173 2" xfId="37911"/>
    <cellStyle name="Input 174" xfId="37912"/>
    <cellStyle name="Input 174 2" xfId="37913"/>
    <cellStyle name="Input 175" xfId="37914"/>
    <cellStyle name="Input 175 2" xfId="37915"/>
    <cellStyle name="Input 176" xfId="37916"/>
    <cellStyle name="Input 176 2" xfId="37917"/>
    <cellStyle name="Input 177" xfId="37918"/>
    <cellStyle name="Input 177 2" xfId="37919"/>
    <cellStyle name="Input 178" xfId="37920"/>
    <cellStyle name="Input 178 2" xfId="37921"/>
    <cellStyle name="Input 179" xfId="37922"/>
    <cellStyle name="Input 179 2" xfId="37923"/>
    <cellStyle name="Input 18" xfId="14725"/>
    <cellStyle name="Input 18 2" xfId="37925"/>
    <cellStyle name="Input 18 3" xfId="37924"/>
    <cellStyle name="Input 180" xfId="37926"/>
    <cellStyle name="Input 180 2" xfId="37927"/>
    <cellStyle name="Input 181" xfId="37928"/>
    <cellStyle name="Input 181 2" xfId="37929"/>
    <cellStyle name="Input 182" xfId="37930"/>
    <cellStyle name="Input 182 2" xfId="37931"/>
    <cellStyle name="Input 183" xfId="37932"/>
    <cellStyle name="Input 183 2" xfId="37933"/>
    <cellStyle name="Input 184" xfId="37934"/>
    <cellStyle name="Input 184 2" xfId="37935"/>
    <cellStyle name="Input 185" xfId="37936"/>
    <cellStyle name="Input 185 2" xfId="37937"/>
    <cellStyle name="Input 186" xfId="37938"/>
    <cellStyle name="Input 186 2" xfId="37939"/>
    <cellStyle name="Input 187" xfId="37940"/>
    <cellStyle name="Input 187 2" xfId="37941"/>
    <cellStyle name="Input 188" xfId="37942"/>
    <cellStyle name="Input 188 2" xfId="37943"/>
    <cellStyle name="Input 189" xfId="37944"/>
    <cellStyle name="Input 189 2" xfId="37945"/>
    <cellStyle name="Input 19" xfId="14731"/>
    <cellStyle name="Input 19 2" xfId="37947"/>
    <cellStyle name="Input 19 3" xfId="37946"/>
    <cellStyle name="Input 190" xfId="37948"/>
    <cellStyle name="Input 190 2" xfId="37949"/>
    <cellStyle name="Input 191" xfId="37950"/>
    <cellStyle name="Input 191 2" xfId="37951"/>
    <cellStyle name="Input 192" xfId="37952"/>
    <cellStyle name="Input 192 2" xfId="37953"/>
    <cellStyle name="Input 193" xfId="37954"/>
    <cellStyle name="Input 194" xfId="37955"/>
    <cellStyle name="Input 195" xfId="37956"/>
    <cellStyle name="Input 196" xfId="37957"/>
    <cellStyle name="Input 197" xfId="37958"/>
    <cellStyle name="Input 198" xfId="37959"/>
    <cellStyle name="Input 199" xfId="37960"/>
    <cellStyle name="Input 2" xfId="252"/>
    <cellStyle name="Input 2 10" xfId="7614"/>
    <cellStyle name="Input 2 11" xfId="7249"/>
    <cellStyle name="Input 2 12" xfId="7274"/>
    <cellStyle name="Input 2 13" xfId="872"/>
    <cellStyle name="Input 2 13 2" xfId="10286"/>
    <cellStyle name="Input 2 14" xfId="8533"/>
    <cellStyle name="Input 2 14 2" xfId="11034"/>
    <cellStyle name="Input 2 15" xfId="8588"/>
    <cellStyle name="Input 2 16" xfId="9974"/>
    <cellStyle name="Input 2 17" xfId="14784"/>
    <cellStyle name="Input 2 2" xfId="802"/>
    <cellStyle name="Input 2 2 2" xfId="942"/>
    <cellStyle name="Input 2 2 3" xfId="11841"/>
    <cellStyle name="Input 2 2 4" xfId="14785"/>
    <cellStyle name="Input 2 3" xfId="6686"/>
    <cellStyle name="Input 2 4" xfId="6858"/>
    <cellStyle name="Input 2 5" xfId="7339"/>
    <cellStyle name="Input 2 6" xfId="7234"/>
    <cellStyle name="Input 2 7" xfId="7322"/>
    <cellStyle name="Input 2 8" xfId="7154"/>
    <cellStyle name="Input 2 9" xfId="7486"/>
    <cellStyle name="Input 20" xfId="37961"/>
    <cellStyle name="Input 20 2" xfId="37962"/>
    <cellStyle name="Input 200" xfId="37963"/>
    <cellStyle name="Input 201" xfId="37964"/>
    <cellStyle name="Input 202" xfId="37965"/>
    <cellStyle name="Input 203" xfId="37966"/>
    <cellStyle name="Input 204" xfId="37967"/>
    <cellStyle name="Input 205" xfId="37968"/>
    <cellStyle name="Input 206" xfId="37969"/>
    <cellStyle name="Input 207" xfId="37970"/>
    <cellStyle name="Input 208" xfId="37971"/>
    <cellStyle name="Input 209" xfId="37972"/>
    <cellStyle name="Input 21" xfId="37973"/>
    <cellStyle name="Input 21 2" xfId="37974"/>
    <cellStyle name="Input 210" xfId="37975"/>
    <cellStyle name="Input 211" xfId="37976"/>
    <cellStyle name="Input 212" xfId="37977"/>
    <cellStyle name="Input 213" xfId="37978"/>
    <cellStyle name="Input 214" xfId="37979"/>
    <cellStyle name="Input 215" xfId="37980"/>
    <cellStyle name="Input 216" xfId="37981"/>
    <cellStyle name="Input 217" xfId="37982"/>
    <cellStyle name="Input 218" xfId="37983"/>
    <cellStyle name="Input 219" xfId="37984"/>
    <cellStyle name="Input 22" xfId="37985"/>
    <cellStyle name="Input 22 2" xfId="37986"/>
    <cellStyle name="Input 220" xfId="37987"/>
    <cellStyle name="Input 221" xfId="37988"/>
    <cellStyle name="Input 222" xfId="37989"/>
    <cellStyle name="Input 223" xfId="37990"/>
    <cellStyle name="Input 224" xfId="37991"/>
    <cellStyle name="Input 225" xfId="37992"/>
    <cellStyle name="Input 226" xfId="37993"/>
    <cellStyle name="Input 227" xfId="37994"/>
    <cellStyle name="Input 228" xfId="37995"/>
    <cellStyle name="Input 229" xfId="37996"/>
    <cellStyle name="Input 23" xfId="37997"/>
    <cellStyle name="Input 23 2" xfId="37998"/>
    <cellStyle name="Input 230" xfId="37999"/>
    <cellStyle name="Input 231" xfId="38000"/>
    <cellStyle name="Input 232" xfId="38001"/>
    <cellStyle name="Input 233" xfId="38002"/>
    <cellStyle name="Input 234" xfId="38003"/>
    <cellStyle name="Input 235" xfId="38004"/>
    <cellStyle name="Input 236" xfId="38005"/>
    <cellStyle name="Input 237" xfId="38006"/>
    <cellStyle name="Input 238" xfId="38007"/>
    <cellStyle name="Input 239" xfId="38008"/>
    <cellStyle name="Input 24" xfId="38009"/>
    <cellStyle name="Input 24 2" xfId="38010"/>
    <cellStyle name="Input 240" xfId="38011"/>
    <cellStyle name="Input 241" xfId="38012"/>
    <cellStyle name="Input 242" xfId="38013"/>
    <cellStyle name="Input 243" xfId="38014"/>
    <cellStyle name="Input 244" xfId="38015"/>
    <cellStyle name="Input 245" xfId="38016"/>
    <cellStyle name="Input 246" xfId="38017"/>
    <cellStyle name="Input 247" xfId="38018"/>
    <cellStyle name="Input 248" xfId="38019"/>
    <cellStyle name="Input 249" xfId="38020"/>
    <cellStyle name="Input 25" xfId="38021"/>
    <cellStyle name="Input 25 2" xfId="38022"/>
    <cellStyle name="Input 250" xfId="38023"/>
    <cellStyle name="Input 251" xfId="38024"/>
    <cellStyle name="Input 252" xfId="38025"/>
    <cellStyle name="Input 253" xfId="38026"/>
    <cellStyle name="Input 254" xfId="38027"/>
    <cellStyle name="Input 255" xfId="38028"/>
    <cellStyle name="Input 256" xfId="38029"/>
    <cellStyle name="Input 257" xfId="38030"/>
    <cellStyle name="Input 258" xfId="38031"/>
    <cellStyle name="Input 259" xfId="38032"/>
    <cellStyle name="Input 26" xfId="38033"/>
    <cellStyle name="Input 26 2" xfId="38034"/>
    <cellStyle name="Input 260" xfId="38035"/>
    <cellStyle name="Input 261" xfId="38036"/>
    <cellStyle name="Input 262" xfId="38037"/>
    <cellStyle name="Input 263" xfId="38038"/>
    <cellStyle name="Input 264" xfId="38039"/>
    <cellStyle name="Input 265" xfId="38040"/>
    <cellStyle name="Input 266" xfId="38041"/>
    <cellStyle name="Input 267" xfId="38042"/>
    <cellStyle name="Input 268" xfId="38043"/>
    <cellStyle name="Input 269" xfId="38044"/>
    <cellStyle name="Input 27" xfId="38045"/>
    <cellStyle name="Input 27 2" xfId="38046"/>
    <cellStyle name="Input 270" xfId="38047"/>
    <cellStyle name="Input 271" xfId="38048"/>
    <cellStyle name="Input 272" xfId="38049"/>
    <cellStyle name="Input 273" xfId="38050"/>
    <cellStyle name="Input 274" xfId="38051"/>
    <cellStyle name="Input 275" xfId="38052"/>
    <cellStyle name="Input 276" xfId="38053"/>
    <cellStyle name="Input 277" xfId="38054"/>
    <cellStyle name="Input 278" xfId="38055"/>
    <cellStyle name="Input 279" xfId="38056"/>
    <cellStyle name="Input 28" xfId="38057"/>
    <cellStyle name="Input 28 2" xfId="38058"/>
    <cellStyle name="Input 280" xfId="38059"/>
    <cellStyle name="Input 281" xfId="38060"/>
    <cellStyle name="Input 282" xfId="38061"/>
    <cellStyle name="Input 283" xfId="38062"/>
    <cellStyle name="Input 284" xfId="38063"/>
    <cellStyle name="Input 285" xfId="38064"/>
    <cellStyle name="Input 286" xfId="38065"/>
    <cellStyle name="Input 287" xfId="38066"/>
    <cellStyle name="Input 288" xfId="38067"/>
    <cellStyle name="Input 289" xfId="38068"/>
    <cellStyle name="Input 29" xfId="38069"/>
    <cellStyle name="Input 29 2" xfId="38070"/>
    <cellStyle name="Input 290" xfId="38071"/>
    <cellStyle name="Input 291" xfId="38072"/>
    <cellStyle name="Input 292" xfId="38073"/>
    <cellStyle name="Input 293" xfId="38074"/>
    <cellStyle name="Input 294" xfId="38075"/>
    <cellStyle name="Input 295" xfId="38076"/>
    <cellStyle name="Input 296" xfId="38077"/>
    <cellStyle name="Input 297" xfId="38078"/>
    <cellStyle name="Input 298" xfId="38079"/>
    <cellStyle name="Input 299" xfId="38080"/>
    <cellStyle name="Input 3" xfId="803"/>
    <cellStyle name="Input 3 2" xfId="948"/>
    <cellStyle name="Input 3 2 2" xfId="38082"/>
    <cellStyle name="Input 3 3" xfId="15150"/>
    <cellStyle name="Input 3 4" xfId="38081"/>
    <cellStyle name="Input 30" xfId="38083"/>
    <cellStyle name="Input 30 2" xfId="38084"/>
    <cellStyle name="Input 300" xfId="38085"/>
    <cellStyle name="Input 301" xfId="38086"/>
    <cellStyle name="Input 302" xfId="38087"/>
    <cellStyle name="Input 303" xfId="38088"/>
    <cellStyle name="Input 304" xfId="38089"/>
    <cellStyle name="Input 305" xfId="38090"/>
    <cellStyle name="Input 306" xfId="38091"/>
    <cellStyle name="Input 307" xfId="38092"/>
    <cellStyle name="Input 308" xfId="38093"/>
    <cellStyle name="Input 309" xfId="38094"/>
    <cellStyle name="Input 31" xfId="38095"/>
    <cellStyle name="Input 31 2" xfId="38096"/>
    <cellStyle name="Input 310" xfId="38097"/>
    <cellStyle name="Input 311" xfId="38098"/>
    <cellStyle name="Input 312" xfId="38099"/>
    <cellStyle name="Input 313" xfId="38100"/>
    <cellStyle name="Input 314" xfId="38101"/>
    <cellStyle name="Input 315" xfId="38102"/>
    <cellStyle name="Input 316" xfId="38103"/>
    <cellStyle name="Input 317" xfId="38104"/>
    <cellStyle name="Input 318" xfId="38105"/>
    <cellStyle name="Input 319" xfId="38106"/>
    <cellStyle name="Input 32" xfId="38107"/>
    <cellStyle name="Input 32 2" xfId="38108"/>
    <cellStyle name="Input 320" xfId="38109"/>
    <cellStyle name="Input 321" xfId="38110"/>
    <cellStyle name="Input 322" xfId="38111"/>
    <cellStyle name="Input 323" xfId="38112"/>
    <cellStyle name="Input 324" xfId="38113"/>
    <cellStyle name="Input 325" xfId="38114"/>
    <cellStyle name="Input 326" xfId="38115"/>
    <cellStyle name="Input 327" xfId="38116"/>
    <cellStyle name="Input 328" xfId="38117"/>
    <cellStyle name="Input 329" xfId="38118"/>
    <cellStyle name="Input 33" xfId="38119"/>
    <cellStyle name="Input 33 2" xfId="38120"/>
    <cellStyle name="Input 330" xfId="38121"/>
    <cellStyle name="Input 331" xfId="38122"/>
    <cellStyle name="Input 332" xfId="38123"/>
    <cellStyle name="Input 333" xfId="38124"/>
    <cellStyle name="Input 334" xfId="38125"/>
    <cellStyle name="Input 335" xfId="38126"/>
    <cellStyle name="Input 336" xfId="38127"/>
    <cellStyle name="Input 337" xfId="38128"/>
    <cellStyle name="Input 338" xfId="38129"/>
    <cellStyle name="Input 339" xfId="38130"/>
    <cellStyle name="Input 34" xfId="38131"/>
    <cellStyle name="Input 34 2" xfId="38132"/>
    <cellStyle name="Input 340" xfId="38133"/>
    <cellStyle name="Input 341" xfId="38134"/>
    <cellStyle name="Input 342" xfId="38135"/>
    <cellStyle name="Input 343" xfId="38136"/>
    <cellStyle name="Input 344" xfId="38137"/>
    <cellStyle name="Input 345" xfId="38138"/>
    <cellStyle name="Input 346" xfId="38139"/>
    <cellStyle name="Input 347" xfId="38140"/>
    <cellStyle name="Input 348" xfId="38141"/>
    <cellStyle name="Input 349" xfId="38142"/>
    <cellStyle name="Input 35" xfId="38143"/>
    <cellStyle name="Input 35 2" xfId="38144"/>
    <cellStyle name="Input 350" xfId="38145"/>
    <cellStyle name="Input 351" xfId="38146"/>
    <cellStyle name="Input 352" xfId="38147"/>
    <cellStyle name="Input 353" xfId="38148"/>
    <cellStyle name="Input 354" xfId="38149"/>
    <cellStyle name="Input 355" xfId="38150"/>
    <cellStyle name="Input 356" xfId="38151"/>
    <cellStyle name="Input 357" xfId="38152"/>
    <cellStyle name="Input 358" xfId="38153"/>
    <cellStyle name="Input 359" xfId="38154"/>
    <cellStyle name="Input 36" xfId="38155"/>
    <cellStyle name="Input 36 2" xfId="38156"/>
    <cellStyle name="Input 360" xfId="38157"/>
    <cellStyle name="Input 361" xfId="38158"/>
    <cellStyle name="Input 362" xfId="38159"/>
    <cellStyle name="Input 363" xfId="38160"/>
    <cellStyle name="Input 364" xfId="38161"/>
    <cellStyle name="Input 365" xfId="38162"/>
    <cellStyle name="Input 366" xfId="38163"/>
    <cellStyle name="Input 367" xfId="38164"/>
    <cellStyle name="Input 368" xfId="38165"/>
    <cellStyle name="Input 369" xfId="38166"/>
    <cellStyle name="Input 37" xfId="38167"/>
    <cellStyle name="Input 37 2" xfId="38168"/>
    <cellStyle name="Input 370" xfId="38169"/>
    <cellStyle name="Input 371" xfId="38170"/>
    <cellStyle name="Input 372" xfId="38171"/>
    <cellStyle name="Input 373" xfId="38172"/>
    <cellStyle name="Input 374" xfId="38173"/>
    <cellStyle name="Input 375" xfId="38174"/>
    <cellStyle name="Input 376" xfId="38175"/>
    <cellStyle name="Input 377" xfId="38176"/>
    <cellStyle name="Input 378" xfId="38177"/>
    <cellStyle name="Input 379" xfId="38178"/>
    <cellStyle name="Input 38" xfId="38179"/>
    <cellStyle name="Input 38 2" xfId="38180"/>
    <cellStyle name="Input 380" xfId="38181"/>
    <cellStyle name="Input 39" xfId="38182"/>
    <cellStyle name="Input 39 2" xfId="38183"/>
    <cellStyle name="Input 4" xfId="56"/>
    <cellStyle name="Input 4 2" xfId="6684"/>
    <cellStyle name="Input 4 2 2" xfId="10758"/>
    <cellStyle name="Input 4 2 3" xfId="38184"/>
    <cellStyle name="Input 4 3" xfId="8761"/>
    <cellStyle name="Input 4 3 2" xfId="11183"/>
    <cellStyle name="Input 4 4" xfId="8705"/>
    <cellStyle name="Input 4 5" xfId="11787"/>
    <cellStyle name="Input 4 6" xfId="15151"/>
    <cellStyle name="Input 40" xfId="38185"/>
    <cellStyle name="Input 40 2" xfId="38186"/>
    <cellStyle name="Input 41" xfId="38187"/>
    <cellStyle name="Input 41 2" xfId="38188"/>
    <cellStyle name="Input 42" xfId="38189"/>
    <cellStyle name="Input 42 2" xfId="38190"/>
    <cellStyle name="Input 43" xfId="38191"/>
    <cellStyle name="Input 43 2" xfId="38192"/>
    <cellStyle name="Input 44" xfId="38193"/>
    <cellStyle name="Input 44 2" xfId="38194"/>
    <cellStyle name="Input 45" xfId="38195"/>
    <cellStyle name="Input 45 2" xfId="38196"/>
    <cellStyle name="Input 46" xfId="38197"/>
    <cellStyle name="Input 46 2" xfId="38198"/>
    <cellStyle name="Input 47" xfId="38199"/>
    <cellStyle name="Input 47 2" xfId="38200"/>
    <cellStyle name="Input 48" xfId="38201"/>
    <cellStyle name="Input 48 2" xfId="38202"/>
    <cellStyle name="Input 49" xfId="38203"/>
    <cellStyle name="Input 49 2" xfId="38204"/>
    <cellStyle name="Input 5" xfId="808"/>
    <cellStyle name="Input 5 2" xfId="7094"/>
    <cellStyle name="Input 5 2 2" xfId="10791"/>
    <cellStyle name="Input 5 2 3" xfId="38205"/>
    <cellStyle name="Input 5 3" xfId="8796"/>
    <cellStyle name="Input 5 3 2" xfId="11213"/>
    <cellStyle name="Input 5 4" xfId="8602"/>
    <cellStyle name="Input 5 5" xfId="11824"/>
    <cellStyle name="Input 5 6" xfId="15152"/>
    <cellStyle name="Input 50" xfId="38206"/>
    <cellStyle name="Input 50 2" xfId="38207"/>
    <cellStyle name="Input 51" xfId="38208"/>
    <cellStyle name="Input 51 2" xfId="38209"/>
    <cellStyle name="Input 52" xfId="38210"/>
    <cellStyle name="Input 52 2" xfId="38211"/>
    <cellStyle name="Input 53" xfId="38212"/>
    <cellStyle name="Input 53 2" xfId="38213"/>
    <cellStyle name="Input 54" xfId="38214"/>
    <cellStyle name="Input 54 2" xfId="38215"/>
    <cellStyle name="Input 55" xfId="38216"/>
    <cellStyle name="Input 55 2" xfId="38217"/>
    <cellStyle name="Input 56" xfId="38218"/>
    <cellStyle name="Input 56 2" xfId="38219"/>
    <cellStyle name="Input 57" xfId="38220"/>
    <cellStyle name="Input 57 2" xfId="38221"/>
    <cellStyle name="Input 58" xfId="38222"/>
    <cellStyle name="Input 58 2" xfId="38223"/>
    <cellStyle name="Input 59" xfId="38224"/>
    <cellStyle name="Input 59 2" xfId="38225"/>
    <cellStyle name="Input 6" xfId="844"/>
    <cellStyle name="Input 6 2" xfId="6967"/>
    <cellStyle name="Input 6 2 2" xfId="10782"/>
    <cellStyle name="Input 6 2 3" xfId="38226"/>
    <cellStyle name="Input 6 3" xfId="8788"/>
    <cellStyle name="Input 6 3 2" xfId="11205"/>
    <cellStyle name="Input 6 4" xfId="8692"/>
    <cellStyle name="Input 6 5" xfId="11830"/>
    <cellStyle name="Input 6 6" xfId="15153"/>
    <cellStyle name="Input 60" xfId="38227"/>
    <cellStyle name="Input 60 2" xfId="38228"/>
    <cellStyle name="Input 61" xfId="38229"/>
    <cellStyle name="Input 61 2" xfId="38230"/>
    <cellStyle name="Input 62" xfId="38231"/>
    <cellStyle name="Input 62 2" xfId="38232"/>
    <cellStyle name="Input 63" xfId="38233"/>
    <cellStyle name="Input 63 2" xfId="38234"/>
    <cellStyle name="Input 64" xfId="38235"/>
    <cellStyle name="Input 64 2" xfId="38236"/>
    <cellStyle name="Input 65" xfId="38237"/>
    <cellStyle name="Input 65 2" xfId="38238"/>
    <cellStyle name="Input 66" xfId="38239"/>
    <cellStyle name="Input 66 2" xfId="38240"/>
    <cellStyle name="Input 67" xfId="38241"/>
    <cellStyle name="Input 67 2" xfId="38242"/>
    <cellStyle name="Input 68" xfId="38243"/>
    <cellStyle name="Input 68 2" xfId="38244"/>
    <cellStyle name="Input 69" xfId="38245"/>
    <cellStyle name="Input 69 2" xfId="38246"/>
    <cellStyle name="Input 7" xfId="883"/>
    <cellStyle name="Input 7 2" xfId="7406"/>
    <cellStyle name="Input 7 2 2" xfId="10817"/>
    <cellStyle name="Input 7 2 3" xfId="38248"/>
    <cellStyle name="Input 7 3" xfId="8816"/>
    <cellStyle name="Input 7 3 2" xfId="11231"/>
    <cellStyle name="Input 7 4" xfId="8746"/>
    <cellStyle name="Input 7 5" xfId="38247"/>
    <cellStyle name="Input 70" xfId="38249"/>
    <cellStyle name="Input 70 2" xfId="38250"/>
    <cellStyle name="Input 71" xfId="38251"/>
    <cellStyle name="Input 71 2" xfId="38252"/>
    <cellStyle name="Input 72" xfId="38253"/>
    <cellStyle name="Input 72 2" xfId="38254"/>
    <cellStyle name="Input 73" xfId="38255"/>
    <cellStyle name="Input 73 2" xfId="38256"/>
    <cellStyle name="Input 74" xfId="38257"/>
    <cellStyle name="Input 74 2" xfId="38258"/>
    <cellStyle name="Input 75" xfId="38259"/>
    <cellStyle name="Input 75 2" xfId="38260"/>
    <cellStyle name="Input 76" xfId="38261"/>
    <cellStyle name="Input 76 2" xfId="38262"/>
    <cellStyle name="Input 77" xfId="38263"/>
    <cellStyle name="Input 77 2" xfId="38264"/>
    <cellStyle name="Input 78" xfId="38265"/>
    <cellStyle name="Input 78 2" xfId="38266"/>
    <cellStyle name="Input 79" xfId="38267"/>
    <cellStyle name="Input 79 2" xfId="38268"/>
    <cellStyle name="Input 8" xfId="887"/>
    <cellStyle name="Input 8 2" xfId="6905"/>
    <cellStyle name="Input 8 2 2" xfId="10774"/>
    <cellStyle name="Input 8 2 3" xfId="38270"/>
    <cellStyle name="Input 8 3" xfId="8784"/>
    <cellStyle name="Input 8 3 2" xfId="11203"/>
    <cellStyle name="Input 8 4" xfId="8694"/>
    <cellStyle name="Input 8 5" xfId="38269"/>
    <cellStyle name="Input 80" xfId="38271"/>
    <cellStyle name="Input 80 2" xfId="38272"/>
    <cellStyle name="Input 81" xfId="38273"/>
    <cellStyle name="Input 81 2" xfId="38274"/>
    <cellStyle name="Input 82" xfId="38275"/>
    <cellStyle name="Input 82 2" xfId="38276"/>
    <cellStyle name="Input 83" xfId="38277"/>
    <cellStyle name="Input 83 2" xfId="38278"/>
    <cellStyle name="Input 84" xfId="38279"/>
    <cellStyle name="Input 84 2" xfId="38280"/>
    <cellStyle name="Input 85" xfId="38281"/>
    <cellStyle name="Input 85 2" xfId="38282"/>
    <cellStyle name="Input 86" xfId="38283"/>
    <cellStyle name="Input 86 2" xfId="38284"/>
    <cellStyle name="Input 87" xfId="38285"/>
    <cellStyle name="Input 87 2" xfId="38286"/>
    <cellStyle name="Input 88" xfId="38287"/>
    <cellStyle name="Input 88 2" xfId="38288"/>
    <cellStyle name="Input 89" xfId="38289"/>
    <cellStyle name="Input 89 2" xfId="38290"/>
    <cellStyle name="Input 9" xfId="874"/>
    <cellStyle name="Input 9 2" xfId="7417"/>
    <cellStyle name="Input 9 2 2" xfId="10818"/>
    <cellStyle name="Input 9 2 3" xfId="38292"/>
    <cellStyle name="Input 9 3" xfId="8819"/>
    <cellStyle name="Input 9 3 2" xfId="11234"/>
    <cellStyle name="Input 9 4" xfId="8628"/>
    <cellStyle name="Input 9 5" xfId="38291"/>
    <cellStyle name="Input 90" xfId="38293"/>
    <cellStyle name="Input 90 2" xfId="38294"/>
    <cellStyle name="Input 91" xfId="38295"/>
    <cellStyle name="Input 91 2" xfId="38296"/>
    <cellStyle name="Input 92" xfId="38297"/>
    <cellStyle name="Input 92 2" xfId="38298"/>
    <cellStyle name="Input 93" xfId="38299"/>
    <cellStyle name="Input 93 2" xfId="38300"/>
    <cellStyle name="Input 94" xfId="38301"/>
    <cellStyle name="Input 94 2" xfId="38302"/>
    <cellStyle name="Input 95" xfId="38303"/>
    <cellStyle name="Input 95 2" xfId="38304"/>
    <cellStyle name="Input 96" xfId="38305"/>
    <cellStyle name="Input 96 2" xfId="38306"/>
    <cellStyle name="Input 97" xfId="38307"/>
    <cellStyle name="Input 97 2" xfId="38308"/>
    <cellStyle name="Input 98" xfId="38309"/>
    <cellStyle name="Input 98 2" xfId="38310"/>
    <cellStyle name="Input 99" xfId="38311"/>
    <cellStyle name="Input 99 2" xfId="38312"/>
    <cellStyle name="Input Cells" xfId="12042"/>
    <cellStyle name="Input Cells Percent" xfId="12043"/>
    <cellStyle name="Input Cells_Book9" xfId="12044"/>
    <cellStyle name="Input1" xfId="14977"/>
    <cellStyle name="Input2" xfId="14975"/>
    <cellStyle name="Inst. Sections" xfId="253"/>
    <cellStyle name="Inst. Subheading" xfId="254"/>
    <cellStyle name="KA billion" xfId="38313"/>
    <cellStyle name="KA million" xfId="38314"/>
    <cellStyle name="Labels - Style3" xfId="952"/>
    <cellStyle name="Labels - Style3 2" xfId="8537"/>
    <cellStyle name="Labels - Style3 2 2" xfId="11038"/>
    <cellStyle name="Labels - Style3 3" xfId="8599"/>
    <cellStyle name="Lines" xfId="12045"/>
    <cellStyle name="LINKED" xfId="12046"/>
    <cellStyle name="Linked Cell 10" xfId="6699"/>
    <cellStyle name="Linked Cell 10 2" xfId="38316"/>
    <cellStyle name="Linked Cell 10 3" xfId="38315"/>
    <cellStyle name="Linked Cell 100" xfId="38317"/>
    <cellStyle name="Linked Cell 100 2" xfId="38318"/>
    <cellStyle name="Linked Cell 101" xfId="38319"/>
    <cellStyle name="Linked Cell 101 2" xfId="38320"/>
    <cellStyle name="Linked Cell 102" xfId="38321"/>
    <cellStyle name="Linked Cell 102 2" xfId="38322"/>
    <cellStyle name="Linked Cell 103" xfId="38323"/>
    <cellStyle name="Linked Cell 103 2" xfId="38324"/>
    <cellStyle name="Linked Cell 104" xfId="38325"/>
    <cellStyle name="Linked Cell 104 2" xfId="38326"/>
    <cellStyle name="Linked Cell 105" xfId="38327"/>
    <cellStyle name="Linked Cell 105 2" xfId="38328"/>
    <cellStyle name="Linked Cell 106" xfId="38329"/>
    <cellStyle name="Linked Cell 106 2" xfId="38330"/>
    <cellStyle name="Linked Cell 107" xfId="38331"/>
    <cellStyle name="Linked Cell 107 2" xfId="38332"/>
    <cellStyle name="Linked Cell 108" xfId="38333"/>
    <cellStyle name="Linked Cell 108 2" xfId="38334"/>
    <cellStyle name="Linked Cell 109" xfId="38335"/>
    <cellStyle name="Linked Cell 109 2" xfId="38336"/>
    <cellStyle name="Linked Cell 11" xfId="7694"/>
    <cellStyle name="Linked Cell 11 2" xfId="38338"/>
    <cellStyle name="Linked Cell 11 3" xfId="38337"/>
    <cellStyle name="Linked Cell 110" xfId="38339"/>
    <cellStyle name="Linked Cell 110 2" xfId="38340"/>
    <cellStyle name="Linked Cell 111" xfId="38341"/>
    <cellStyle name="Linked Cell 111 2" xfId="38342"/>
    <cellStyle name="Linked Cell 112" xfId="38343"/>
    <cellStyle name="Linked Cell 112 2" xfId="38344"/>
    <cellStyle name="Linked Cell 113" xfId="38345"/>
    <cellStyle name="Linked Cell 113 2" xfId="38346"/>
    <cellStyle name="Linked Cell 114" xfId="38347"/>
    <cellStyle name="Linked Cell 114 2" xfId="38348"/>
    <cellStyle name="Linked Cell 115" xfId="38349"/>
    <cellStyle name="Linked Cell 115 2" xfId="38350"/>
    <cellStyle name="Linked Cell 116" xfId="38351"/>
    <cellStyle name="Linked Cell 116 2" xfId="38352"/>
    <cellStyle name="Linked Cell 117" xfId="38353"/>
    <cellStyle name="Linked Cell 117 2" xfId="38354"/>
    <cellStyle name="Linked Cell 118" xfId="38355"/>
    <cellStyle name="Linked Cell 118 2" xfId="38356"/>
    <cellStyle name="Linked Cell 119" xfId="38357"/>
    <cellStyle name="Linked Cell 119 2" xfId="38358"/>
    <cellStyle name="Linked Cell 12" xfId="6984"/>
    <cellStyle name="Linked Cell 12 2" xfId="38360"/>
    <cellStyle name="Linked Cell 12 3" xfId="38359"/>
    <cellStyle name="Linked Cell 120" xfId="38361"/>
    <cellStyle name="Linked Cell 120 2" xfId="38362"/>
    <cellStyle name="Linked Cell 121" xfId="38363"/>
    <cellStyle name="Linked Cell 121 2" xfId="38364"/>
    <cellStyle name="Linked Cell 122" xfId="38365"/>
    <cellStyle name="Linked Cell 122 2" xfId="38366"/>
    <cellStyle name="Linked Cell 123" xfId="38367"/>
    <cellStyle name="Linked Cell 123 2" xfId="38368"/>
    <cellStyle name="Linked Cell 124" xfId="38369"/>
    <cellStyle name="Linked Cell 124 2" xfId="38370"/>
    <cellStyle name="Linked Cell 125" xfId="38371"/>
    <cellStyle name="Linked Cell 125 2" xfId="38372"/>
    <cellStyle name="Linked Cell 126" xfId="38373"/>
    <cellStyle name="Linked Cell 126 2" xfId="38374"/>
    <cellStyle name="Linked Cell 127" xfId="38375"/>
    <cellStyle name="Linked Cell 127 2" xfId="38376"/>
    <cellStyle name="Linked Cell 128" xfId="38377"/>
    <cellStyle name="Linked Cell 128 2" xfId="38378"/>
    <cellStyle name="Linked Cell 129" xfId="38379"/>
    <cellStyle name="Linked Cell 129 2" xfId="38380"/>
    <cellStyle name="Linked Cell 13" xfId="7464"/>
    <cellStyle name="Linked Cell 13 2" xfId="38382"/>
    <cellStyle name="Linked Cell 13 3" xfId="38381"/>
    <cellStyle name="Linked Cell 130" xfId="38383"/>
    <cellStyle name="Linked Cell 130 2" xfId="38384"/>
    <cellStyle name="Linked Cell 131" xfId="38385"/>
    <cellStyle name="Linked Cell 131 2" xfId="38386"/>
    <cellStyle name="Linked Cell 132" xfId="38387"/>
    <cellStyle name="Linked Cell 132 2" xfId="38388"/>
    <cellStyle name="Linked Cell 133" xfId="38389"/>
    <cellStyle name="Linked Cell 133 2" xfId="38390"/>
    <cellStyle name="Linked Cell 134" xfId="38391"/>
    <cellStyle name="Linked Cell 134 2" xfId="38392"/>
    <cellStyle name="Linked Cell 135" xfId="38393"/>
    <cellStyle name="Linked Cell 135 2" xfId="38394"/>
    <cellStyle name="Linked Cell 136" xfId="38395"/>
    <cellStyle name="Linked Cell 136 2" xfId="38396"/>
    <cellStyle name="Linked Cell 137" xfId="38397"/>
    <cellStyle name="Linked Cell 137 2" xfId="38398"/>
    <cellStyle name="Linked Cell 138" xfId="38399"/>
    <cellStyle name="Linked Cell 138 2" xfId="38400"/>
    <cellStyle name="Linked Cell 139" xfId="38401"/>
    <cellStyle name="Linked Cell 139 2" xfId="38402"/>
    <cellStyle name="Linked Cell 14" xfId="38403"/>
    <cellStyle name="Linked Cell 14 2" xfId="38404"/>
    <cellStyle name="Linked Cell 140" xfId="38405"/>
    <cellStyle name="Linked Cell 140 2" xfId="38406"/>
    <cellStyle name="Linked Cell 141" xfId="38407"/>
    <cellStyle name="Linked Cell 141 2" xfId="38408"/>
    <cellStyle name="Linked Cell 142" xfId="38409"/>
    <cellStyle name="Linked Cell 142 2" xfId="38410"/>
    <cellStyle name="Linked Cell 143" xfId="38411"/>
    <cellStyle name="Linked Cell 143 2" xfId="38412"/>
    <cellStyle name="Linked Cell 144" xfId="38413"/>
    <cellStyle name="Linked Cell 144 2" xfId="38414"/>
    <cellStyle name="Linked Cell 145" xfId="38415"/>
    <cellStyle name="Linked Cell 145 2" xfId="38416"/>
    <cellStyle name="Linked Cell 146" xfId="38417"/>
    <cellStyle name="Linked Cell 146 2" xfId="38418"/>
    <cellStyle name="Linked Cell 147" xfId="38419"/>
    <cellStyle name="Linked Cell 147 2" xfId="38420"/>
    <cellStyle name="Linked Cell 148" xfId="38421"/>
    <cellStyle name="Linked Cell 148 2" xfId="38422"/>
    <cellStyle name="Linked Cell 149" xfId="38423"/>
    <cellStyle name="Linked Cell 149 2" xfId="38424"/>
    <cellStyle name="Linked Cell 15" xfId="38425"/>
    <cellStyle name="Linked Cell 15 2" xfId="38426"/>
    <cellStyle name="Linked Cell 150" xfId="38427"/>
    <cellStyle name="Linked Cell 150 2" xfId="38428"/>
    <cellStyle name="Linked Cell 151" xfId="38429"/>
    <cellStyle name="Linked Cell 151 2" xfId="38430"/>
    <cellStyle name="Linked Cell 152" xfId="38431"/>
    <cellStyle name="Linked Cell 152 2" xfId="38432"/>
    <cellStyle name="Linked Cell 153" xfId="38433"/>
    <cellStyle name="Linked Cell 153 2" xfId="38434"/>
    <cellStyle name="Linked Cell 154" xfId="38435"/>
    <cellStyle name="Linked Cell 154 2" xfId="38436"/>
    <cellStyle name="Linked Cell 155" xfId="38437"/>
    <cellStyle name="Linked Cell 155 2" xfId="38438"/>
    <cellStyle name="Linked Cell 156" xfId="38439"/>
    <cellStyle name="Linked Cell 156 2" xfId="38440"/>
    <cellStyle name="Linked Cell 157" xfId="38441"/>
    <cellStyle name="Linked Cell 157 2" xfId="38442"/>
    <cellStyle name="Linked Cell 158" xfId="38443"/>
    <cellStyle name="Linked Cell 158 2" xfId="38444"/>
    <cellStyle name="Linked Cell 159" xfId="38445"/>
    <cellStyle name="Linked Cell 159 2" xfId="38446"/>
    <cellStyle name="Linked Cell 16" xfId="38447"/>
    <cellStyle name="Linked Cell 16 2" xfId="38448"/>
    <cellStyle name="Linked Cell 160" xfId="38449"/>
    <cellStyle name="Linked Cell 160 2" xfId="38450"/>
    <cellStyle name="Linked Cell 161" xfId="38451"/>
    <cellStyle name="Linked Cell 161 2" xfId="38452"/>
    <cellStyle name="Linked Cell 162" xfId="38453"/>
    <cellStyle name="Linked Cell 162 2" xfId="38454"/>
    <cellStyle name="Linked Cell 163" xfId="38455"/>
    <cellStyle name="Linked Cell 163 2" xfId="38456"/>
    <cellStyle name="Linked Cell 164" xfId="38457"/>
    <cellStyle name="Linked Cell 164 2" xfId="38458"/>
    <cellStyle name="Linked Cell 165" xfId="38459"/>
    <cellStyle name="Linked Cell 165 2" xfId="38460"/>
    <cellStyle name="Linked Cell 166" xfId="38461"/>
    <cellStyle name="Linked Cell 166 2" xfId="38462"/>
    <cellStyle name="Linked Cell 167" xfId="38463"/>
    <cellStyle name="Linked Cell 167 2" xfId="38464"/>
    <cellStyle name="Linked Cell 168" xfId="38465"/>
    <cellStyle name="Linked Cell 168 2" xfId="38466"/>
    <cellStyle name="Linked Cell 169" xfId="38467"/>
    <cellStyle name="Linked Cell 169 2" xfId="38468"/>
    <cellStyle name="Linked Cell 17" xfId="38469"/>
    <cellStyle name="Linked Cell 17 2" xfId="38470"/>
    <cellStyle name="Linked Cell 170" xfId="38471"/>
    <cellStyle name="Linked Cell 170 2" xfId="38472"/>
    <cellStyle name="Linked Cell 171" xfId="38473"/>
    <cellStyle name="Linked Cell 171 2" xfId="38474"/>
    <cellStyle name="Linked Cell 172" xfId="38475"/>
    <cellStyle name="Linked Cell 172 2" xfId="38476"/>
    <cellStyle name="Linked Cell 173" xfId="38477"/>
    <cellStyle name="Linked Cell 173 2" xfId="38478"/>
    <cellStyle name="Linked Cell 174" xfId="38479"/>
    <cellStyle name="Linked Cell 174 2" xfId="38480"/>
    <cellStyle name="Linked Cell 175" xfId="38481"/>
    <cellStyle name="Linked Cell 175 2" xfId="38482"/>
    <cellStyle name="Linked Cell 176" xfId="38483"/>
    <cellStyle name="Linked Cell 176 2" xfId="38484"/>
    <cellStyle name="Linked Cell 177" xfId="38485"/>
    <cellStyle name="Linked Cell 177 2" xfId="38486"/>
    <cellStyle name="Linked Cell 178" xfId="38487"/>
    <cellStyle name="Linked Cell 178 2" xfId="38488"/>
    <cellStyle name="Linked Cell 179" xfId="38489"/>
    <cellStyle name="Linked Cell 179 2" xfId="38490"/>
    <cellStyle name="Linked Cell 18" xfId="38491"/>
    <cellStyle name="Linked Cell 18 2" xfId="38492"/>
    <cellStyle name="Linked Cell 180" xfId="38493"/>
    <cellStyle name="Linked Cell 180 2" xfId="38494"/>
    <cellStyle name="Linked Cell 181" xfId="38495"/>
    <cellStyle name="Linked Cell 181 2" xfId="38496"/>
    <cellStyle name="Linked Cell 182" xfId="38497"/>
    <cellStyle name="Linked Cell 182 2" xfId="38498"/>
    <cellStyle name="Linked Cell 183" xfId="38499"/>
    <cellStyle name="Linked Cell 183 2" xfId="38500"/>
    <cellStyle name="Linked Cell 184" xfId="38501"/>
    <cellStyle name="Linked Cell 184 2" xfId="38502"/>
    <cellStyle name="Linked Cell 185" xfId="38503"/>
    <cellStyle name="Linked Cell 185 2" xfId="38504"/>
    <cellStyle name="Linked Cell 186" xfId="38505"/>
    <cellStyle name="Linked Cell 186 2" xfId="38506"/>
    <cellStyle name="Linked Cell 187" xfId="38507"/>
    <cellStyle name="Linked Cell 187 2" xfId="38508"/>
    <cellStyle name="Linked Cell 188" xfId="38509"/>
    <cellStyle name="Linked Cell 188 2" xfId="38510"/>
    <cellStyle name="Linked Cell 189" xfId="38511"/>
    <cellStyle name="Linked Cell 189 2" xfId="38512"/>
    <cellStyle name="Linked Cell 19" xfId="38513"/>
    <cellStyle name="Linked Cell 19 2" xfId="38514"/>
    <cellStyle name="Linked Cell 190" xfId="38515"/>
    <cellStyle name="Linked Cell 190 2" xfId="38516"/>
    <cellStyle name="Linked Cell 191" xfId="38517"/>
    <cellStyle name="Linked Cell 191 2" xfId="38518"/>
    <cellStyle name="Linked Cell 192" xfId="38519"/>
    <cellStyle name="Linked Cell 192 2" xfId="38520"/>
    <cellStyle name="Linked Cell 193" xfId="38521"/>
    <cellStyle name="Linked Cell 194" xfId="38522"/>
    <cellStyle name="Linked Cell 195" xfId="38523"/>
    <cellStyle name="Linked Cell 196" xfId="38524"/>
    <cellStyle name="Linked Cell 197" xfId="38525"/>
    <cellStyle name="Linked Cell 198" xfId="38526"/>
    <cellStyle name="Linked Cell 199" xfId="38527"/>
    <cellStyle name="Linked Cell 2" xfId="255"/>
    <cellStyle name="Linked Cell 2 10" xfId="7809"/>
    <cellStyle name="Linked Cell 2 11" xfId="7120"/>
    <cellStyle name="Linked Cell 2 12" xfId="7398"/>
    <cellStyle name="Linked Cell 2 13" xfId="9975"/>
    <cellStyle name="Linked Cell 2 2" xfId="804"/>
    <cellStyle name="Linked Cell 2 2 2" xfId="866"/>
    <cellStyle name="Linked Cell 2 2 3" xfId="11844"/>
    <cellStyle name="Linked Cell 2 3" xfId="6689"/>
    <cellStyle name="Linked Cell 2 4" xfId="6878"/>
    <cellStyle name="Linked Cell 2 5" xfId="7282"/>
    <cellStyle name="Linked Cell 2 6" xfId="7515"/>
    <cellStyle name="Linked Cell 2 7" xfId="7204"/>
    <cellStyle name="Linked Cell 2 8" xfId="6996"/>
    <cellStyle name="Linked Cell 2 9" xfId="7223"/>
    <cellStyle name="Linked Cell 20" xfId="38528"/>
    <cellStyle name="Linked Cell 20 2" xfId="38529"/>
    <cellStyle name="Linked Cell 200" xfId="38530"/>
    <cellStyle name="Linked Cell 201" xfId="38531"/>
    <cellStyle name="Linked Cell 202" xfId="38532"/>
    <cellStyle name="Linked Cell 203" xfId="38533"/>
    <cellStyle name="Linked Cell 204" xfId="38534"/>
    <cellStyle name="Linked Cell 205" xfId="38535"/>
    <cellStyle name="Linked Cell 206" xfId="38536"/>
    <cellStyle name="Linked Cell 207" xfId="38537"/>
    <cellStyle name="Linked Cell 208" xfId="38538"/>
    <cellStyle name="Linked Cell 209" xfId="38539"/>
    <cellStyle name="Linked Cell 21" xfId="38540"/>
    <cellStyle name="Linked Cell 21 2" xfId="38541"/>
    <cellStyle name="Linked Cell 210" xfId="38542"/>
    <cellStyle name="Linked Cell 211" xfId="38543"/>
    <cellStyle name="Linked Cell 212" xfId="38544"/>
    <cellStyle name="Linked Cell 213" xfId="38545"/>
    <cellStyle name="Linked Cell 214" xfId="38546"/>
    <cellStyle name="Linked Cell 215" xfId="38547"/>
    <cellStyle name="Linked Cell 216" xfId="38548"/>
    <cellStyle name="Linked Cell 217" xfId="38549"/>
    <cellStyle name="Linked Cell 218" xfId="38550"/>
    <cellStyle name="Linked Cell 219" xfId="38551"/>
    <cellStyle name="Linked Cell 22" xfId="38552"/>
    <cellStyle name="Linked Cell 22 2" xfId="38553"/>
    <cellStyle name="Linked Cell 220" xfId="38554"/>
    <cellStyle name="Linked Cell 221" xfId="38555"/>
    <cellStyle name="Linked Cell 222" xfId="38556"/>
    <cellStyle name="Linked Cell 223" xfId="38557"/>
    <cellStyle name="Linked Cell 224" xfId="38558"/>
    <cellStyle name="Linked Cell 225" xfId="38559"/>
    <cellStyle name="Linked Cell 226" xfId="38560"/>
    <cellStyle name="Linked Cell 227" xfId="38561"/>
    <cellStyle name="Linked Cell 228" xfId="38562"/>
    <cellStyle name="Linked Cell 229" xfId="38563"/>
    <cellStyle name="Linked Cell 23" xfId="38564"/>
    <cellStyle name="Linked Cell 23 2" xfId="38565"/>
    <cellStyle name="Linked Cell 230" xfId="38566"/>
    <cellStyle name="Linked Cell 231" xfId="38567"/>
    <cellStyle name="Linked Cell 232" xfId="38568"/>
    <cellStyle name="Linked Cell 233" xfId="38569"/>
    <cellStyle name="Linked Cell 234" xfId="38570"/>
    <cellStyle name="Linked Cell 235" xfId="38571"/>
    <cellStyle name="Linked Cell 236" xfId="38572"/>
    <cellStyle name="Linked Cell 237" xfId="38573"/>
    <cellStyle name="Linked Cell 238" xfId="38574"/>
    <cellStyle name="Linked Cell 239" xfId="38575"/>
    <cellStyle name="Linked Cell 24" xfId="38576"/>
    <cellStyle name="Linked Cell 24 2" xfId="38577"/>
    <cellStyle name="Linked Cell 240" xfId="38578"/>
    <cellStyle name="Linked Cell 241" xfId="38579"/>
    <cellStyle name="Linked Cell 242" xfId="38580"/>
    <cellStyle name="Linked Cell 243" xfId="38581"/>
    <cellStyle name="Linked Cell 244" xfId="38582"/>
    <cellStyle name="Linked Cell 245" xfId="38583"/>
    <cellStyle name="Linked Cell 246" xfId="38584"/>
    <cellStyle name="Linked Cell 247" xfId="38585"/>
    <cellStyle name="Linked Cell 248" xfId="38586"/>
    <cellStyle name="Linked Cell 249" xfId="38587"/>
    <cellStyle name="Linked Cell 25" xfId="38588"/>
    <cellStyle name="Linked Cell 25 2" xfId="38589"/>
    <cellStyle name="Linked Cell 250" xfId="38590"/>
    <cellStyle name="Linked Cell 251" xfId="38591"/>
    <cellStyle name="Linked Cell 252" xfId="38592"/>
    <cellStyle name="Linked Cell 253" xfId="38593"/>
    <cellStyle name="Linked Cell 254" xfId="38594"/>
    <cellStyle name="Linked Cell 255" xfId="38595"/>
    <cellStyle name="Linked Cell 256" xfId="38596"/>
    <cellStyle name="Linked Cell 257" xfId="38597"/>
    <cellStyle name="Linked Cell 26" xfId="38598"/>
    <cellStyle name="Linked Cell 26 2" xfId="38599"/>
    <cellStyle name="Linked Cell 27" xfId="38600"/>
    <cellStyle name="Linked Cell 27 2" xfId="38601"/>
    <cellStyle name="Linked Cell 28" xfId="38602"/>
    <cellStyle name="Linked Cell 28 2" xfId="38603"/>
    <cellStyle name="Linked Cell 29" xfId="38604"/>
    <cellStyle name="Linked Cell 29 2" xfId="38605"/>
    <cellStyle name="Linked Cell 3" xfId="805"/>
    <cellStyle name="Linked Cell 3 2" xfId="865"/>
    <cellStyle name="Linked Cell 3 2 2" xfId="38607"/>
    <cellStyle name="Linked Cell 3 3" xfId="15154"/>
    <cellStyle name="Linked Cell 3 4" xfId="38606"/>
    <cellStyle name="Linked Cell 30" xfId="38608"/>
    <cellStyle name="Linked Cell 30 2" xfId="38609"/>
    <cellStyle name="Linked Cell 31" xfId="38610"/>
    <cellStyle name="Linked Cell 31 2" xfId="38611"/>
    <cellStyle name="Linked Cell 32" xfId="38612"/>
    <cellStyle name="Linked Cell 32 2" xfId="38613"/>
    <cellStyle name="Linked Cell 33" xfId="38614"/>
    <cellStyle name="Linked Cell 33 2" xfId="38615"/>
    <cellStyle name="Linked Cell 34" xfId="38616"/>
    <cellStyle name="Linked Cell 34 2" xfId="38617"/>
    <cellStyle name="Linked Cell 35" xfId="38618"/>
    <cellStyle name="Linked Cell 35 2" xfId="38619"/>
    <cellStyle name="Linked Cell 36" xfId="38620"/>
    <cellStyle name="Linked Cell 36 2" xfId="38621"/>
    <cellStyle name="Linked Cell 37" xfId="38622"/>
    <cellStyle name="Linked Cell 37 2" xfId="38623"/>
    <cellStyle name="Linked Cell 38" xfId="38624"/>
    <cellStyle name="Linked Cell 38 2" xfId="38625"/>
    <cellStyle name="Linked Cell 39" xfId="38626"/>
    <cellStyle name="Linked Cell 39 2" xfId="38627"/>
    <cellStyle name="Linked Cell 4" xfId="697"/>
    <cellStyle name="Linked Cell 4 2" xfId="6688"/>
    <cellStyle name="Linked Cell 4 2 2" xfId="38628"/>
    <cellStyle name="Linked Cell 4 3" xfId="11790"/>
    <cellStyle name="Linked Cell 40" xfId="38629"/>
    <cellStyle name="Linked Cell 40 2" xfId="38630"/>
    <cellStyle name="Linked Cell 41" xfId="38631"/>
    <cellStyle name="Linked Cell 41 2" xfId="38632"/>
    <cellStyle name="Linked Cell 42" xfId="38633"/>
    <cellStyle name="Linked Cell 42 2" xfId="38634"/>
    <cellStyle name="Linked Cell 43" xfId="38635"/>
    <cellStyle name="Linked Cell 43 2" xfId="38636"/>
    <cellStyle name="Linked Cell 44" xfId="38637"/>
    <cellStyle name="Linked Cell 44 2" xfId="38638"/>
    <cellStyle name="Linked Cell 45" xfId="38639"/>
    <cellStyle name="Linked Cell 45 2" xfId="38640"/>
    <cellStyle name="Linked Cell 46" xfId="38641"/>
    <cellStyle name="Linked Cell 46 2" xfId="38642"/>
    <cellStyle name="Linked Cell 47" xfId="38643"/>
    <cellStyle name="Linked Cell 47 2" xfId="38644"/>
    <cellStyle name="Linked Cell 48" xfId="38645"/>
    <cellStyle name="Linked Cell 48 2" xfId="38646"/>
    <cellStyle name="Linked Cell 49" xfId="38647"/>
    <cellStyle name="Linked Cell 49 2" xfId="38648"/>
    <cellStyle name="Linked Cell 5" xfId="6881"/>
    <cellStyle name="Linked Cell 5 2" xfId="38650"/>
    <cellStyle name="Linked Cell 5 3" xfId="38649"/>
    <cellStyle name="Linked Cell 50" xfId="38651"/>
    <cellStyle name="Linked Cell 50 2" xfId="38652"/>
    <cellStyle name="Linked Cell 51" xfId="38653"/>
    <cellStyle name="Linked Cell 51 2" xfId="38654"/>
    <cellStyle name="Linked Cell 52" xfId="38655"/>
    <cellStyle name="Linked Cell 52 2" xfId="38656"/>
    <cellStyle name="Linked Cell 53" xfId="38657"/>
    <cellStyle name="Linked Cell 53 2" xfId="38658"/>
    <cellStyle name="Linked Cell 54" xfId="38659"/>
    <cellStyle name="Linked Cell 54 2" xfId="38660"/>
    <cellStyle name="Linked Cell 55" xfId="38661"/>
    <cellStyle name="Linked Cell 55 2" xfId="38662"/>
    <cellStyle name="Linked Cell 56" xfId="38663"/>
    <cellStyle name="Linked Cell 56 2" xfId="38664"/>
    <cellStyle name="Linked Cell 57" xfId="38665"/>
    <cellStyle name="Linked Cell 57 2" xfId="38666"/>
    <cellStyle name="Linked Cell 58" xfId="38667"/>
    <cellStyle name="Linked Cell 58 2" xfId="38668"/>
    <cellStyle name="Linked Cell 59" xfId="38669"/>
    <cellStyle name="Linked Cell 59 2" xfId="38670"/>
    <cellStyle name="Linked Cell 6" xfId="6860"/>
    <cellStyle name="Linked Cell 6 2" xfId="38672"/>
    <cellStyle name="Linked Cell 6 3" xfId="38671"/>
    <cellStyle name="Linked Cell 60" xfId="38673"/>
    <cellStyle name="Linked Cell 60 2" xfId="38674"/>
    <cellStyle name="Linked Cell 61" xfId="38675"/>
    <cellStyle name="Linked Cell 61 2" xfId="38676"/>
    <cellStyle name="Linked Cell 62" xfId="38677"/>
    <cellStyle name="Linked Cell 62 2" xfId="38678"/>
    <cellStyle name="Linked Cell 63" xfId="38679"/>
    <cellStyle name="Linked Cell 63 2" xfId="38680"/>
    <cellStyle name="Linked Cell 64" xfId="38681"/>
    <cellStyle name="Linked Cell 64 2" xfId="38682"/>
    <cellStyle name="Linked Cell 65" xfId="38683"/>
    <cellStyle name="Linked Cell 65 2" xfId="38684"/>
    <cellStyle name="Linked Cell 66" xfId="38685"/>
    <cellStyle name="Linked Cell 66 2" xfId="38686"/>
    <cellStyle name="Linked Cell 67" xfId="38687"/>
    <cellStyle name="Linked Cell 67 2" xfId="38688"/>
    <cellStyle name="Linked Cell 68" xfId="38689"/>
    <cellStyle name="Linked Cell 68 2" xfId="38690"/>
    <cellStyle name="Linked Cell 69" xfId="38691"/>
    <cellStyle name="Linked Cell 69 2" xfId="38692"/>
    <cellStyle name="Linked Cell 7" xfId="7088"/>
    <cellStyle name="Linked Cell 7 2" xfId="38694"/>
    <cellStyle name="Linked Cell 7 3" xfId="38693"/>
    <cellStyle name="Linked Cell 70" xfId="38695"/>
    <cellStyle name="Linked Cell 70 2" xfId="38696"/>
    <cellStyle name="Linked Cell 71" xfId="38697"/>
    <cellStyle name="Linked Cell 71 2" xfId="38698"/>
    <cellStyle name="Linked Cell 72" xfId="38699"/>
    <cellStyle name="Linked Cell 72 2" xfId="38700"/>
    <cellStyle name="Linked Cell 73" xfId="38701"/>
    <cellStyle name="Linked Cell 73 2" xfId="38702"/>
    <cellStyle name="Linked Cell 74" xfId="38703"/>
    <cellStyle name="Linked Cell 74 2" xfId="38704"/>
    <cellStyle name="Linked Cell 75" xfId="38705"/>
    <cellStyle name="Linked Cell 75 2" xfId="38706"/>
    <cellStyle name="Linked Cell 76" xfId="38707"/>
    <cellStyle name="Linked Cell 76 2" xfId="38708"/>
    <cellStyle name="Linked Cell 77" xfId="38709"/>
    <cellStyle name="Linked Cell 77 2" xfId="38710"/>
    <cellStyle name="Linked Cell 78" xfId="38711"/>
    <cellStyle name="Linked Cell 78 2" xfId="38712"/>
    <cellStyle name="Linked Cell 79" xfId="38713"/>
    <cellStyle name="Linked Cell 79 2" xfId="38714"/>
    <cellStyle name="Linked Cell 8" xfId="7714"/>
    <cellStyle name="Linked Cell 8 2" xfId="38716"/>
    <cellStyle name="Linked Cell 8 3" xfId="38715"/>
    <cellStyle name="Linked Cell 80" xfId="38717"/>
    <cellStyle name="Linked Cell 80 2" xfId="38718"/>
    <cellStyle name="Linked Cell 81" xfId="38719"/>
    <cellStyle name="Linked Cell 81 2" xfId="38720"/>
    <cellStyle name="Linked Cell 82" xfId="38721"/>
    <cellStyle name="Linked Cell 82 2" xfId="38722"/>
    <cellStyle name="Linked Cell 83" xfId="38723"/>
    <cellStyle name="Linked Cell 83 2" xfId="38724"/>
    <cellStyle name="Linked Cell 84" xfId="38725"/>
    <cellStyle name="Linked Cell 84 2" xfId="38726"/>
    <cellStyle name="Linked Cell 85" xfId="38727"/>
    <cellStyle name="Linked Cell 85 2" xfId="38728"/>
    <cellStyle name="Linked Cell 86" xfId="38729"/>
    <cellStyle name="Linked Cell 86 2" xfId="38730"/>
    <cellStyle name="Linked Cell 87" xfId="38731"/>
    <cellStyle name="Linked Cell 87 2" xfId="38732"/>
    <cellStyle name="Linked Cell 88" xfId="38733"/>
    <cellStyle name="Linked Cell 88 2" xfId="38734"/>
    <cellStyle name="Linked Cell 89" xfId="38735"/>
    <cellStyle name="Linked Cell 89 2" xfId="38736"/>
    <cellStyle name="Linked Cell 9" xfId="1346"/>
    <cellStyle name="Linked Cell 9 2" xfId="38738"/>
    <cellStyle name="Linked Cell 9 3" xfId="38737"/>
    <cellStyle name="Linked Cell 90" xfId="38739"/>
    <cellStyle name="Linked Cell 90 2" xfId="38740"/>
    <cellStyle name="Linked Cell 91" xfId="38741"/>
    <cellStyle name="Linked Cell 91 2" xfId="38742"/>
    <cellStyle name="Linked Cell 92" xfId="38743"/>
    <cellStyle name="Linked Cell 92 2" xfId="38744"/>
    <cellStyle name="Linked Cell 93" xfId="38745"/>
    <cellStyle name="Linked Cell 93 2" xfId="38746"/>
    <cellStyle name="Linked Cell 94" xfId="38747"/>
    <cellStyle name="Linked Cell 94 2" xfId="38748"/>
    <cellStyle name="Linked Cell 95" xfId="38749"/>
    <cellStyle name="Linked Cell 95 2" xfId="38750"/>
    <cellStyle name="Linked Cell 96" xfId="38751"/>
    <cellStyle name="Linked Cell 96 2" xfId="38752"/>
    <cellStyle name="Linked Cell 97" xfId="38753"/>
    <cellStyle name="Linked Cell 97 2" xfId="38754"/>
    <cellStyle name="Linked Cell 98" xfId="38755"/>
    <cellStyle name="Linked Cell 98 2" xfId="38756"/>
    <cellStyle name="Linked Cell 99" xfId="38757"/>
    <cellStyle name="Linked Cell 99 2" xfId="38758"/>
    <cellStyle name="Macro" xfId="15156"/>
    <cellStyle name="Macro 2" xfId="15157"/>
    <cellStyle name="macro descr" xfId="15158"/>
    <cellStyle name="macro descr 2" xfId="15159"/>
    <cellStyle name="Macro_Comments" xfId="15160"/>
    <cellStyle name="MacroText" xfId="15161"/>
    <cellStyle name="MacroText 2" xfId="15162"/>
    <cellStyle name="Marathon" xfId="256"/>
    <cellStyle name="Marathon 2" xfId="257"/>
    <cellStyle name="Marathon 2 2" xfId="15163"/>
    <cellStyle name="Marathon 3" xfId="258"/>
    <cellStyle name="Marathon 4" xfId="14735"/>
    <cellStyle name="MCP" xfId="259"/>
    <cellStyle name="modified border" xfId="12047"/>
    <cellStyle name="modified border1" xfId="12048"/>
    <cellStyle name="Multiple" xfId="14972"/>
    <cellStyle name="Multiple [1]" xfId="14971"/>
    <cellStyle name="Multiple_10_21 A&amp;G Review" xfId="14970"/>
    <cellStyle name="Neutral 10" xfId="7663"/>
    <cellStyle name="Neutral 10 2" xfId="38760"/>
    <cellStyle name="Neutral 10 3" xfId="38759"/>
    <cellStyle name="Neutral 100" xfId="38761"/>
    <cellStyle name="Neutral 100 2" xfId="38762"/>
    <cellStyle name="Neutral 101" xfId="38763"/>
    <cellStyle name="Neutral 101 2" xfId="38764"/>
    <cellStyle name="Neutral 102" xfId="38765"/>
    <cellStyle name="Neutral 102 2" xfId="38766"/>
    <cellStyle name="Neutral 103" xfId="38767"/>
    <cellStyle name="Neutral 103 2" xfId="38768"/>
    <cellStyle name="Neutral 104" xfId="38769"/>
    <cellStyle name="Neutral 104 2" xfId="38770"/>
    <cellStyle name="Neutral 105" xfId="38771"/>
    <cellStyle name="Neutral 105 2" xfId="38772"/>
    <cellStyle name="Neutral 106" xfId="38773"/>
    <cellStyle name="Neutral 106 2" xfId="38774"/>
    <cellStyle name="Neutral 107" xfId="38775"/>
    <cellStyle name="Neutral 107 2" xfId="38776"/>
    <cellStyle name="Neutral 108" xfId="38777"/>
    <cellStyle name="Neutral 108 2" xfId="38778"/>
    <cellStyle name="Neutral 109" xfId="38779"/>
    <cellStyle name="Neutral 109 2" xfId="38780"/>
    <cellStyle name="Neutral 11" xfId="7124"/>
    <cellStyle name="Neutral 11 2" xfId="38782"/>
    <cellStyle name="Neutral 11 3" xfId="38781"/>
    <cellStyle name="Neutral 110" xfId="38783"/>
    <cellStyle name="Neutral 110 2" xfId="38784"/>
    <cellStyle name="Neutral 111" xfId="38785"/>
    <cellStyle name="Neutral 111 2" xfId="38786"/>
    <cellStyle name="Neutral 112" xfId="38787"/>
    <cellStyle name="Neutral 112 2" xfId="38788"/>
    <cellStyle name="Neutral 113" xfId="38789"/>
    <cellStyle name="Neutral 113 2" xfId="38790"/>
    <cellStyle name="Neutral 114" xfId="38791"/>
    <cellStyle name="Neutral 114 2" xfId="38792"/>
    <cellStyle name="Neutral 115" xfId="38793"/>
    <cellStyle name="Neutral 115 2" xfId="38794"/>
    <cellStyle name="Neutral 116" xfId="38795"/>
    <cellStyle name="Neutral 116 2" xfId="38796"/>
    <cellStyle name="Neutral 117" xfId="38797"/>
    <cellStyle name="Neutral 117 2" xfId="38798"/>
    <cellStyle name="Neutral 118" xfId="38799"/>
    <cellStyle name="Neutral 118 2" xfId="38800"/>
    <cellStyle name="Neutral 119" xfId="38801"/>
    <cellStyle name="Neutral 119 2" xfId="38802"/>
    <cellStyle name="Neutral 12" xfId="7451"/>
    <cellStyle name="Neutral 12 2" xfId="38804"/>
    <cellStyle name="Neutral 12 3" xfId="38803"/>
    <cellStyle name="Neutral 120" xfId="38805"/>
    <cellStyle name="Neutral 120 2" xfId="38806"/>
    <cellStyle name="Neutral 121" xfId="38807"/>
    <cellStyle name="Neutral 121 2" xfId="38808"/>
    <cellStyle name="Neutral 122" xfId="38809"/>
    <cellStyle name="Neutral 122 2" xfId="38810"/>
    <cellStyle name="Neutral 123" xfId="38811"/>
    <cellStyle name="Neutral 123 2" xfId="38812"/>
    <cellStyle name="Neutral 124" xfId="38813"/>
    <cellStyle name="Neutral 124 2" xfId="38814"/>
    <cellStyle name="Neutral 125" xfId="38815"/>
    <cellStyle name="Neutral 125 2" xfId="38816"/>
    <cellStyle name="Neutral 126" xfId="38817"/>
    <cellStyle name="Neutral 126 2" xfId="38818"/>
    <cellStyle name="Neutral 127" xfId="38819"/>
    <cellStyle name="Neutral 127 2" xfId="38820"/>
    <cellStyle name="Neutral 128" xfId="38821"/>
    <cellStyle name="Neutral 128 2" xfId="38822"/>
    <cellStyle name="Neutral 129" xfId="38823"/>
    <cellStyle name="Neutral 129 2" xfId="38824"/>
    <cellStyle name="Neutral 13" xfId="7629"/>
    <cellStyle name="Neutral 13 2" xfId="38826"/>
    <cellStyle name="Neutral 13 3" xfId="38825"/>
    <cellStyle name="Neutral 130" xfId="38827"/>
    <cellStyle name="Neutral 130 2" xfId="38828"/>
    <cellStyle name="Neutral 131" xfId="38829"/>
    <cellStyle name="Neutral 131 2" xfId="38830"/>
    <cellStyle name="Neutral 132" xfId="38831"/>
    <cellStyle name="Neutral 132 2" xfId="38832"/>
    <cellStyle name="Neutral 133" xfId="38833"/>
    <cellStyle name="Neutral 133 2" xfId="38834"/>
    <cellStyle name="Neutral 134" xfId="38835"/>
    <cellStyle name="Neutral 134 2" xfId="38836"/>
    <cellStyle name="Neutral 135" xfId="38837"/>
    <cellStyle name="Neutral 135 2" xfId="38838"/>
    <cellStyle name="Neutral 136" xfId="38839"/>
    <cellStyle name="Neutral 136 2" xfId="38840"/>
    <cellStyle name="Neutral 137" xfId="38841"/>
    <cellStyle name="Neutral 137 2" xfId="38842"/>
    <cellStyle name="Neutral 138" xfId="38843"/>
    <cellStyle name="Neutral 138 2" xfId="38844"/>
    <cellStyle name="Neutral 139" xfId="38845"/>
    <cellStyle name="Neutral 139 2" xfId="38846"/>
    <cellStyle name="Neutral 14" xfId="38847"/>
    <cellStyle name="Neutral 14 2" xfId="38848"/>
    <cellStyle name="Neutral 140" xfId="38849"/>
    <cellStyle name="Neutral 140 2" xfId="38850"/>
    <cellStyle name="Neutral 141" xfId="38851"/>
    <cellStyle name="Neutral 141 2" xfId="38852"/>
    <cellStyle name="Neutral 142" xfId="38853"/>
    <cellStyle name="Neutral 142 2" xfId="38854"/>
    <cellStyle name="Neutral 143" xfId="38855"/>
    <cellStyle name="Neutral 143 2" xfId="38856"/>
    <cellStyle name="Neutral 144" xfId="38857"/>
    <cellStyle name="Neutral 144 2" xfId="38858"/>
    <cellStyle name="Neutral 145" xfId="38859"/>
    <cellStyle name="Neutral 145 2" xfId="38860"/>
    <cellStyle name="Neutral 146" xfId="38861"/>
    <cellStyle name="Neutral 146 2" xfId="38862"/>
    <cellStyle name="Neutral 147" xfId="38863"/>
    <cellStyle name="Neutral 147 2" xfId="38864"/>
    <cellStyle name="Neutral 148" xfId="38865"/>
    <cellStyle name="Neutral 148 2" xfId="38866"/>
    <cellStyle name="Neutral 149" xfId="38867"/>
    <cellStyle name="Neutral 149 2" xfId="38868"/>
    <cellStyle name="Neutral 15" xfId="38869"/>
    <cellStyle name="Neutral 15 2" xfId="38870"/>
    <cellStyle name="Neutral 150" xfId="38871"/>
    <cellStyle name="Neutral 150 2" xfId="38872"/>
    <cellStyle name="Neutral 151" xfId="38873"/>
    <cellStyle name="Neutral 151 2" xfId="38874"/>
    <cellStyle name="Neutral 152" xfId="38875"/>
    <cellStyle name="Neutral 152 2" xfId="38876"/>
    <cellStyle name="Neutral 153" xfId="38877"/>
    <cellStyle name="Neutral 153 2" xfId="38878"/>
    <cellStyle name="Neutral 154" xfId="38879"/>
    <cellStyle name="Neutral 154 2" xfId="38880"/>
    <cellStyle name="Neutral 155" xfId="38881"/>
    <cellStyle name="Neutral 155 2" xfId="38882"/>
    <cellStyle name="Neutral 156" xfId="38883"/>
    <cellStyle name="Neutral 156 2" xfId="38884"/>
    <cellStyle name="Neutral 157" xfId="38885"/>
    <cellStyle name="Neutral 157 2" xfId="38886"/>
    <cellStyle name="Neutral 158" xfId="38887"/>
    <cellStyle name="Neutral 158 2" xfId="38888"/>
    <cellStyle name="Neutral 159" xfId="38889"/>
    <cellStyle name="Neutral 159 2" xfId="38890"/>
    <cellStyle name="Neutral 16" xfId="38891"/>
    <cellStyle name="Neutral 16 2" xfId="38892"/>
    <cellStyle name="Neutral 160" xfId="38893"/>
    <cellStyle name="Neutral 160 2" xfId="38894"/>
    <cellStyle name="Neutral 161" xfId="38895"/>
    <cellStyle name="Neutral 161 2" xfId="38896"/>
    <cellStyle name="Neutral 162" xfId="38897"/>
    <cellStyle name="Neutral 162 2" xfId="38898"/>
    <cellStyle name="Neutral 163" xfId="38899"/>
    <cellStyle name="Neutral 163 2" xfId="38900"/>
    <cellStyle name="Neutral 164" xfId="38901"/>
    <cellStyle name="Neutral 164 2" xfId="38902"/>
    <cellStyle name="Neutral 165" xfId="38903"/>
    <cellStyle name="Neutral 165 2" xfId="38904"/>
    <cellStyle name="Neutral 166" xfId="38905"/>
    <cellStyle name="Neutral 166 2" xfId="38906"/>
    <cellStyle name="Neutral 167" xfId="38907"/>
    <cellStyle name="Neutral 167 2" xfId="38908"/>
    <cellStyle name="Neutral 168" xfId="38909"/>
    <cellStyle name="Neutral 168 2" xfId="38910"/>
    <cellStyle name="Neutral 169" xfId="38911"/>
    <cellStyle name="Neutral 169 2" xfId="38912"/>
    <cellStyle name="Neutral 17" xfId="38913"/>
    <cellStyle name="Neutral 17 2" xfId="38914"/>
    <cellStyle name="Neutral 170" xfId="38915"/>
    <cellStyle name="Neutral 170 2" xfId="38916"/>
    <cellStyle name="Neutral 171" xfId="38917"/>
    <cellStyle name="Neutral 171 2" xfId="38918"/>
    <cellStyle name="Neutral 172" xfId="38919"/>
    <cellStyle name="Neutral 172 2" xfId="38920"/>
    <cellStyle name="Neutral 173" xfId="38921"/>
    <cellStyle name="Neutral 173 2" xfId="38922"/>
    <cellStyle name="Neutral 174" xfId="38923"/>
    <cellStyle name="Neutral 174 2" xfId="38924"/>
    <cellStyle name="Neutral 175" xfId="38925"/>
    <cellStyle name="Neutral 175 2" xfId="38926"/>
    <cellStyle name="Neutral 176" xfId="38927"/>
    <cellStyle name="Neutral 176 2" xfId="38928"/>
    <cellStyle name="Neutral 177" xfId="38929"/>
    <cellStyle name="Neutral 177 2" xfId="38930"/>
    <cellStyle name="Neutral 178" xfId="38931"/>
    <cellStyle name="Neutral 178 2" xfId="38932"/>
    <cellStyle name="Neutral 179" xfId="38933"/>
    <cellStyle name="Neutral 179 2" xfId="38934"/>
    <cellStyle name="Neutral 18" xfId="38935"/>
    <cellStyle name="Neutral 18 2" xfId="38936"/>
    <cellStyle name="Neutral 180" xfId="38937"/>
    <cellStyle name="Neutral 180 2" xfId="38938"/>
    <cellStyle name="Neutral 181" xfId="38939"/>
    <cellStyle name="Neutral 181 2" xfId="38940"/>
    <cellStyle name="Neutral 182" xfId="38941"/>
    <cellStyle name="Neutral 182 2" xfId="38942"/>
    <cellStyle name="Neutral 183" xfId="38943"/>
    <cellStyle name="Neutral 183 2" xfId="38944"/>
    <cellStyle name="Neutral 184" xfId="38945"/>
    <cellStyle name="Neutral 184 2" xfId="38946"/>
    <cellStyle name="Neutral 185" xfId="38947"/>
    <cellStyle name="Neutral 185 2" xfId="38948"/>
    <cellStyle name="Neutral 186" xfId="38949"/>
    <cellStyle name="Neutral 186 2" xfId="38950"/>
    <cellStyle name="Neutral 187" xfId="38951"/>
    <cellStyle name="Neutral 187 2" xfId="38952"/>
    <cellStyle name="Neutral 188" xfId="38953"/>
    <cellStyle name="Neutral 188 2" xfId="38954"/>
    <cellStyle name="Neutral 189" xfId="38955"/>
    <cellStyle name="Neutral 189 2" xfId="38956"/>
    <cellStyle name="Neutral 19" xfId="38957"/>
    <cellStyle name="Neutral 19 2" xfId="38958"/>
    <cellStyle name="Neutral 190" xfId="38959"/>
    <cellStyle name="Neutral 190 2" xfId="38960"/>
    <cellStyle name="Neutral 191" xfId="38961"/>
    <cellStyle name="Neutral 191 2" xfId="38962"/>
    <cellStyle name="Neutral 192" xfId="38963"/>
    <cellStyle name="Neutral 192 2" xfId="38964"/>
    <cellStyle name="Neutral 193" xfId="38965"/>
    <cellStyle name="Neutral 194" xfId="38966"/>
    <cellStyle name="Neutral 195" xfId="38967"/>
    <cellStyle name="Neutral 196" xfId="38968"/>
    <cellStyle name="Neutral 197" xfId="38969"/>
    <cellStyle name="Neutral 198" xfId="38970"/>
    <cellStyle name="Neutral 199" xfId="38971"/>
    <cellStyle name="Neutral 2" xfId="260"/>
    <cellStyle name="Neutral 2 10" xfId="7240"/>
    <cellStyle name="Neutral 2 11" xfId="6712"/>
    <cellStyle name="Neutral 2 12" xfId="6868"/>
    <cellStyle name="Neutral 2 13" xfId="9976"/>
    <cellStyle name="Neutral 2 2" xfId="806"/>
    <cellStyle name="Neutral 2 2 2" xfId="862"/>
    <cellStyle name="Neutral 2 2 3" xfId="11840"/>
    <cellStyle name="Neutral 2 3" xfId="6691"/>
    <cellStyle name="Neutral 2 4" xfId="7383"/>
    <cellStyle name="Neutral 2 5" xfId="7487"/>
    <cellStyle name="Neutral 2 6" xfId="6964"/>
    <cellStyle name="Neutral 2 7" xfId="7071"/>
    <cellStyle name="Neutral 2 8" xfId="6956"/>
    <cellStyle name="Neutral 2 9" xfId="7195"/>
    <cellStyle name="Neutral 20" xfId="38972"/>
    <cellStyle name="Neutral 20 2" xfId="38973"/>
    <cellStyle name="Neutral 200" xfId="38974"/>
    <cellStyle name="Neutral 201" xfId="38975"/>
    <cellStyle name="Neutral 202" xfId="38976"/>
    <cellStyle name="Neutral 203" xfId="38977"/>
    <cellStyle name="Neutral 204" xfId="38978"/>
    <cellStyle name="Neutral 205" xfId="38979"/>
    <cellStyle name="Neutral 206" xfId="38980"/>
    <cellStyle name="Neutral 207" xfId="38981"/>
    <cellStyle name="Neutral 208" xfId="38982"/>
    <cellStyle name="Neutral 209" xfId="38983"/>
    <cellStyle name="Neutral 21" xfId="38984"/>
    <cellStyle name="Neutral 21 2" xfId="38985"/>
    <cellStyle name="Neutral 210" xfId="38986"/>
    <cellStyle name="Neutral 211" xfId="38987"/>
    <cellStyle name="Neutral 212" xfId="38988"/>
    <cellStyle name="Neutral 213" xfId="38989"/>
    <cellStyle name="Neutral 214" xfId="38990"/>
    <cellStyle name="Neutral 215" xfId="38991"/>
    <cellStyle name="Neutral 216" xfId="38992"/>
    <cellStyle name="Neutral 217" xfId="38993"/>
    <cellStyle name="Neutral 218" xfId="38994"/>
    <cellStyle name="Neutral 219" xfId="38995"/>
    <cellStyle name="Neutral 22" xfId="38996"/>
    <cellStyle name="Neutral 22 2" xfId="38997"/>
    <cellStyle name="Neutral 220" xfId="38998"/>
    <cellStyle name="Neutral 221" xfId="38999"/>
    <cellStyle name="Neutral 222" xfId="39000"/>
    <cellStyle name="Neutral 223" xfId="39001"/>
    <cellStyle name="Neutral 224" xfId="39002"/>
    <cellStyle name="Neutral 225" xfId="39003"/>
    <cellStyle name="Neutral 226" xfId="39004"/>
    <cellStyle name="Neutral 227" xfId="39005"/>
    <cellStyle name="Neutral 228" xfId="39006"/>
    <cellStyle name="Neutral 229" xfId="39007"/>
    <cellStyle name="Neutral 23" xfId="39008"/>
    <cellStyle name="Neutral 23 2" xfId="39009"/>
    <cellStyle name="Neutral 230" xfId="39010"/>
    <cellStyle name="Neutral 231" xfId="39011"/>
    <cellStyle name="Neutral 232" xfId="39012"/>
    <cellStyle name="Neutral 233" xfId="39013"/>
    <cellStyle name="Neutral 234" xfId="39014"/>
    <cellStyle name="Neutral 235" xfId="39015"/>
    <cellStyle name="Neutral 236" xfId="39016"/>
    <cellStyle name="Neutral 237" xfId="39017"/>
    <cellStyle name="Neutral 238" xfId="39018"/>
    <cellStyle name="Neutral 239" xfId="39019"/>
    <cellStyle name="Neutral 24" xfId="39020"/>
    <cellStyle name="Neutral 24 2" xfId="39021"/>
    <cellStyle name="Neutral 240" xfId="39022"/>
    <cellStyle name="Neutral 241" xfId="39023"/>
    <cellStyle name="Neutral 242" xfId="39024"/>
    <cellStyle name="Neutral 243" xfId="39025"/>
    <cellStyle name="Neutral 244" xfId="39026"/>
    <cellStyle name="Neutral 245" xfId="39027"/>
    <cellStyle name="Neutral 246" xfId="39028"/>
    <cellStyle name="Neutral 247" xfId="39029"/>
    <cellStyle name="Neutral 248" xfId="39030"/>
    <cellStyle name="Neutral 249" xfId="39031"/>
    <cellStyle name="Neutral 25" xfId="39032"/>
    <cellStyle name="Neutral 25 2" xfId="39033"/>
    <cellStyle name="Neutral 250" xfId="39034"/>
    <cellStyle name="Neutral 251" xfId="39035"/>
    <cellStyle name="Neutral 252" xfId="39036"/>
    <cellStyle name="Neutral 253" xfId="39037"/>
    <cellStyle name="Neutral 254" xfId="39038"/>
    <cellStyle name="Neutral 255" xfId="39039"/>
    <cellStyle name="Neutral 256" xfId="39040"/>
    <cellStyle name="Neutral 257" xfId="39041"/>
    <cellStyle name="Neutral 26" xfId="39042"/>
    <cellStyle name="Neutral 26 2" xfId="39043"/>
    <cellStyle name="Neutral 27" xfId="39044"/>
    <cellStyle name="Neutral 27 2" xfId="39045"/>
    <cellStyle name="Neutral 28" xfId="39046"/>
    <cellStyle name="Neutral 28 2" xfId="39047"/>
    <cellStyle name="Neutral 29" xfId="39048"/>
    <cellStyle name="Neutral 29 2" xfId="39049"/>
    <cellStyle name="Neutral 3" xfId="807"/>
    <cellStyle name="Neutral 3 2" xfId="861"/>
    <cellStyle name="Neutral 3 2 2" xfId="39051"/>
    <cellStyle name="Neutral 3 3" xfId="15164"/>
    <cellStyle name="Neutral 3 4" xfId="39050"/>
    <cellStyle name="Neutral 30" xfId="39052"/>
    <cellStyle name="Neutral 30 2" xfId="39053"/>
    <cellStyle name="Neutral 31" xfId="39054"/>
    <cellStyle name="Neutral 31 2" xfId="39055"/>
    <cellStyle name="Neutral 32" xfId="39056"/>
    <cellStyle name="Neutral 32 2" xfId="39057"/>
    <cellStyle name="Neutral 33" xfId="39058"/>
    <cellStyle name="Neutral 33 2" xfId="39059"/>
    <cellStyle name="Neutral 34" xfId="39060"/>
    <cellStyle name="Neutral 34 2" xfId="39061"/>
    <cellStyle name="Neutral 35" xfId="39062"/>
    <cellStyle name="Neutral 35 2" xfId="39063"/>
    <cellStyle name="Neutral 36" xfId="39064"/>
    <cellStyle name="Neutral 36 2" xfId="39065"/>
    <cellStyle name="Neutral 37" xfId="39066"/>
    <cellStyle name="Neutral 37 2" xfId="39067"/>
    <cellStyle name="Neutral 38" xfId="39068"/>
    <cellStyle name="Neutral 38 2" xfId="39069"/>
    <cellStyle name="Neutral 39" xfId="39070"/>
    <cellStyle name="Neutral 39 2" xfId="39071"/>
    <cellStyle name="Neutral 4" xfId="214"/>
    <cellStyle name="Neutral 4 2" xfId="6690"/>
    <cellStyle name="Neutral 4 2 2" xfId="39072"/>
    <cellStyle name="Neutral 4 3" xfId="11786"/>
    <cellStyle name="Neutral 40" xfId="39073"/>
    <cellStyle name="Neutral 40 2" xfId="39074"/>
    <cellStyle name="Neutral 41" xfId="39075"/>
    <cellStyle name="Neutral 41 2" xfId="39076"/>
    <cellStyle name="Neutral 42" xfId="39077"/>
    <cellStyle name="Neutral 42 2" xfId="39078"/>
    <cellStyle name="Neutral 43" xfId="39079"/>
    <cellStyle name="Neutral 43 2" xfId="39080"/>
    <cellStyle name="Neutral 44" xfId="39081"/>
    <cellStyle name="Neutral 44 2" xfId="39082"/>
    <cellStyle name="Neutral 45" xfId="39083"/>
    <cellStyle name="Neutral 45 2" xfId="39084"/>
    <cellStyle name="Neutral 46" xfId="39085"/>
    <cellStyle name="Neutral 46 2" xfId="39086"/>
    <cellStyle name="Neutral 47" xfId="39087"/>
    <cellStyle name="Neutral 47 2" xfId="39088"/>
    <cellStyle name="Neutral 48" xfId="39089"/>
    <cellStyle name="Neutral 48 2" xfId="39090"/>
    <cellStyle name="Neutral 49" xfId="39091"/>
    <cellStyle name="Neutral 49 2" xfId="39092"/>
    <cellStyle name="Neutral 5" xfId="6758"/>
    <cellStyle name="Neutral 5 2" xfId="39094"/>
    <cellStyle name="Neutral 5 3" xfId="39093"/>
    <cellStyle name="Neutral 50" xfId="39095"/>
    <cellStyle name="Neutral 50 2" xfId="39096"/>
    <cellStyle name="Neutral 51" xfId="39097"/>
    <cellStyle name="Neutral 51 2" xfId="39098"/>
    <cellStyle name="Neutral 52" xfId="39099"/>
    <cellStyle name="Neutral 52 2" xfId="39100"/>
    <cellStyle name="Neutral 53" xfId="39101"/>
    <cellStyle name="Neutral 53 2" xfId="39102"/>
    <cellStyle name="Neutral 54" xfId="39103"/>
    <cellStyle name="Neutral 54 2" xfId="39104"/>
    <cellStyle name="Neutral 55" xfId="39105"/>
    <cellStyle name="Neutral 55 2" xfId="39106"/>
    <cellStyle name="Neutral 56" xfId="39107"/>
    <cellStyle name="Neutral 56 2" xfId="39108"/>
    <cellStyle name="Neutral 57" xfId="39109"/>
    <cellStyle name="Neutral 57 2" xfId="39110"/>
    <cellStyle name="Neutral 58" xfId="39111"/>
    <cellStyle name="Neutral 58 2" xfId="39112"/>
    <cellStyle name="Neutral 59" xfId="39113"/>
    <cellStyle name="Neutral 59 2" xfId="39114"/>
    <cellStyle name="Neutral 6" xfId="7087"/>
    <cellStyle name="Neutral 6 2" xfId="39116"/>
    <cellStyle name="Neutral 6 3" xfId="39115"/>
    <cellStyle name="Neutral 60" xfId="39117"/>
    <cellStyle name="Neutral 60 2" xfId="39118"/>
    <cellStyle name="Neutral 61" xfId="39119"/>
    <cellStyle name="Neutral 61 2" xfId="39120"/>
    <cellStyle name="Neutral 62" xfId="39121"/>
    <cellStyle name="Neutral 62 2" xfId="39122"/>
    <cellStyle name="Neutral 63" xfId="39123"/>
    <cellStyle name="Neutral 63 2" xfId="39124"/>
    <cellStyle name="Neutral 64" xfId="39125"/>
    <cellStyle name="Neutral 64 2" xfId="39126"/>
    <cellStyle name="Neutral 65" xfId="39127"/>
    <cellStyle name="Neutral 65 2" xfId="39128"/>
    <cellStyle name="Neutral 66" xfId="39129"/>
    <cellStyle name="Neutral 66 2" xfId="39130"/>
    <cellStyle name="Neutral 67" xfId="39131"/>
    <cellStyle name="Neutral 67 2" xfId="39132"/>
    <cellStyle name="Neutral 68" xfId="39133"/>
    <cellStyle name="Neutral 68 2" xfId="39134"/>
    <cellStyle name="Neutral 69" xfId="39135"/>
    <cellStyle name="Neutral 69 2" xfId="39136"/>
    <cellStyle name="Neutral 7" xfId="7236"/>
    <cellStyle name="Neutral 7 2" xfId="39138"/>
    <cellStyle name="Neutral 7 3" xfId="39137"/>
    <cellStyle name="Neutral 70" xfId="39139"/>
    <cellStyle name="Neutral 70 2" xfId="39140"/>
    <cellStyle name="Neutral 71" xfId="39141"/>
    <cellStyle name="Neutral 71 2" xfId="39142"/>
    <cellStyle name="Neutral 72" xfId="39143"/>
    <cellStyle name="Neutral 72 2" xfId="39144"/>
    <cellStyle name="Neutral 73" xfId="39145"/>
    <cellStyle name="Neutral 73 2" xfId="39146"/>
    <cellStyle name="Neutral 74" xfId="39147"/>
    <cellStyle name="Neutral 74 2" xfId="39148"/>
    <cellStyle name="Neutral 75" xfId="39149"/>
    <cellStyle name="Neutral 75 2" xfId="39150"/>
    <cellStyle name="Neutral 76" xfId="39151"/>
    <cellStyle name="Neutral 76 2" xfId="39152"/>
    <cellStyle name="Neutral 77" xfId="39153"/>
    <cellStyle name="Neutral 77 2" xfId="39154"/>
    <cellStyle name="Neutral 78" xfId="39155"/>
    <cellStyle name="Neutral 78 2" xfId="39156"/>
    <cellStyle name="Neutral 79" xfId="39157"/>
    <cellStyle name="Neutral 79 2" xfId="39158"/>
    <cellStyle name="Neutral 8" xfId="7699"/>
    <cellStyle name="Neutral 8 2" xfId="39160"/>
    <cellStyle name="Neutral 8 3" xfId="39159"/>
    <cellStyle name="Neutral 80" xfId="39161"/>
    <cellStyle name="Neutral 80 2" xfId="39162"/>
    <cellStyle name="Neutral 81" xfId="39163"/>
    <cellStyle name="Neutral 81 2" xfId="39164"/>
    <cellStyle name="Neutral 82" xfId="39165"/>
    <cellStyle name="Neutral 82 2" xfId="39166"/>
    <cellStyle name="Neutral 83" xfId="39167"/>
    <cellStyle name="Neutral 83 2" xfId="39168"/>
    <cellStyle name="Neutral 84" xfId="39169"/>
    <cellStyle name="Neutral 84 2" xfId="39170"/>
    <cellStyle name="Neutral 85" xfId="39171"/>
    <cellStyle name="Neutral 85 2" xfId="39172"/>
    <cellStyle name="Neutral 86" xfId="39173"/>
    <cellStyle name="Neutral 86 2" xfId="39174"/>
    <cellStyle name="Neutral 87" xfId="39175"/>
    <cellStyle name="Neutral 87 2" xfId="39176"/>
    <cellStyle name="Neutral 88" xfId="39177"/>
    <cellStyle name="Neutral 88 2" xfId="39178"/>
    <cellStyle name="Neutral 89" xfId="39179"/>
    <cellStyle name="Neutral 89 2" xfId="39180"/>
    <cellStyle name="Neutral 9" xfId="7598"/>
    <cellStyle name="Neutral 9 2" xfId="39182"/>
    <cellStyle name="Neutral 9 3" xfId="39181"/>
    <cellStyle name="Neutral 90" xfId="39183"/>
    <cellStyle name="Neutral 90 2" xfId="39184"/>
    <cellStyle name="Neutral 91" xfId="39185"/>
    <cellStyle name="Neutral 91 2" xfId="39186"/>
    <cellStyle name="Neutral 92" xfId="39187"/>
    <cellStyle name="Neutral 92 2" xfId="39188"/>
    <cellStyle name="Neutral 93" xfId="39189"/>
    <cellStyle name="Neutral 93 2" xfId="39190"/>
    <cellStyle name="Neutral 94" xfId="39191"/>
    <cellStyle name="Neutral 94 2" xfId="39192"/>
    <cellStyle name="Neutral 95" xfId="39193"/>
    <cellStyle name="Neutral 95 2" xfId="39194"/>
    <cellStyle name="Neutral 96" xfId="39195"/>
    <cellStyle name="Neutral 96 2" xfId="39196"/>
    <cellStyle name="Neutral 97" xfId="39197"/>
    <cellStyle name="Neutral 97 2" xfId="39198"/>
    <cellStyle name="Neutral 98" xfId="39199"/>
    <cellStyle name="Neutral 98 2" xfId="39200"/>
    <cellStyle name="Neutral 99" xfId="39201"/>
    <cellStyle name="Neutral 99 2" xfId="39202"/>
    <cellStyle name="no dec" xfId="12049"/>
    <cellStyle name="nONE" xfId="75"/>
    <cellStyle name="nONE 2" xfId="847"/>
    <cellStyle name="nONE 2 2" xfId="14786"/>
    <cellStyle name="nONE 3" xfId="15165"/>
    <cellStyle name="nONE 4" xfId="15166"/>
    <cellStyle name="nONE 5" xfId="15167"/>
    <cellStyle name="nONE 6" xfId="15168"/>
    <cellStyle name="nONE 7" xfId="15169"/>
    <cellStyle name="nONE 8" xfId="15170"/>
    <cellStyle name="noninput" xfId="261"/>
    <cellStyle name="noninput 2" xfId="14908"/>
    <cellStyle name="noninput 2 2" xfId="39203"/>
    <cellStyle name="noninput 3" xfId="15171"/>
    <cellStyle name="Normal" xfId="0" builtinId="0"/>
    <cellStyle name="Normal - Style1" xfId="76"/>
    <cellStyle name="Normal - Style1 10" xfId="39204"/>
    <cellStyle name="Normal - Style1 11" xfId="39205"/>
    <cellStyle name="Normal - Style1 12" xfId="39206"/>
    <cellStyle name="Normal - Style1 13" xfId="39207"/>
    <cellStyle name="Normal - Style1 14" xfId="39208"/>
    <cellStyle name="Normal - Style1 15" xfId="39209"/>
    <cellStyle name="Normal - Style1 15 2" xfId="39210"/>
    <cellStyle name="Normal - Style1 15 3" xfId="39211"/>
    <cellStyle name="Normal - Style1 16" xfId="39212"/>
    <cellStyle name="Normal - Style1 2" xfId="262"/>
    <cellStyle name="Normal - Style1 2 2" xfId="15172"/>
    <cellStyle name="Normal - Style1 2 3" xfId="39213"/>
    <cellStyle name="Normal - Style1 3" xfId="263"/>
    <cellStyle name="Normal - Style1 3 2" xfId="15173"/>
    <cellStyle name="Normal - Style1 3 3" xfId="39214"/>
    <cellStyle name="Normal - Style1 4" xfId="990"/>
    <cellStyle name="Normal - Style1 4 2" xfId="15175"/>
    <cellStyle name="Normal - Style1 4 3" xfId="15174"/>
    <cellStyle name="Normal - Style1 4 4" xfId="39215"/>
    <cellStyle name="Normal - Style1 5" xfId="12050"/>
    <cellStyle name="Normal - Style1 5 2" xfId="15177"/>
    <cellStyle name="Normal - Style1 5 3" xfId="15176"/>
    <cellStyle name="Normal - Style1 5 4" xfId="39216"/>
    <cellStyle name="Normal - Style1 6" xfId="14738"/>
    <cellStyle name="Normal - Style1 6 2" xfId="15178"/>
    <cellStyle name="Normal - Style1 6 3" xfId="39217"/>
    <cellStyle name="Normal - Style1 7" xfId="39218"/>
    <cellStyle name="Normal - Style1 8" xfId="39219"/>
    <cellStyle name="Normal - Style1 9" xfId="39220"/>
    <cellStyle name="Normal - Style2" xfId="15179"/>
    <cellStyle name="Normal - Style3" xfId="15180"/>
    <cellStyle name="Normal - Style4" xfId="15181"/>
    <cellStyle name="Normal - Style5" xfId="15182"/>
    <cellStyle name="Normal - Style6" xfId="15183"/>
    <cellStyle name="Normal - Style7" xfId="15184"/>
    <cellStyle name="Normal - Style8" xfId="15185"/>
    <cellStyle name="Normal 10" xfId="264"/>
    <cellStyle name="Normal 10 10" xfId="7882"/>
    <cellStyle name="Normal 10 11" xfId="7898"/>
    <cellStyle name="Normal 10 12" xfId="7909"/>
    <cellStyle name="Normal 10 13" xfId="1133"/>
    <cellStyle name="Normal 10 14" xfId="11778"/>
    <cellStyle name="Normal 10 15" xfId="14787"/>
    <cellStyle name="Normal 10 16" xfId="42959"/>
    <cellStyle name="Normal 10 2" xfId="265"/>
    <cellStyle name="Normal 10 2 10" xfId="14448"/>
    <cellStyle name="Normal 10 2 11" xfId="14449"/>
    <cellStyle name="Normal 10 2 12" xfId="14909"/>
    <cellStyle name="Normal 10 2 13" xfId="39221"/>
    <cellStyle name="Normal 10 2 2" xfId="14450"/>
    <cellStyle name="Normal 10 2 2 2" xfId="14451"/>
    <cellStyle name="Normal 10 2 2 3" xfId="14452"/>
    <cellStyle name="Normal 10 2 2 3 2" xfId="14453"/>
    <cellStyle name="Normal 10 2 2 4" xfId="14454"/>
    <cellStyle name="Normal 10 2 2 5" xfId="14455"/>
    <cellStyle name="Normal 10 2 2 6" xfId="14965"/>
    <cellStyle name="Normal 10 2 2 7" xfId="14963"/>
    <cellStyle name="Normal 10 2 2 8" xfId="14962"/>
    <cellStyle name="Normal 10 2 3" xfId="14456"/>
    <cellStyle name="Normal 10 2 4" xfId="14457"/>
    <cellStyle name="Normal 10 2 5" xfId="14458"/>
    <cellStyle name="Normal 10 2 6" xfId="14459"/>
    <cellStyle name="Normal 10 2 7" xfId="14460"/>
    <cellStyle name="Normal 10 2 8" xfId="14461"/>
    <cellStyle name="Normal 10 2 9" xfId="14462"/>
    <cellStyle name="Normal 10 3" xfId="266"/>
    <cellStyle name="Normal 10 3 2" xfId="14463"/>
    <cellStyle name="Normal 10 3 2 2" xfId="14959"/>
    <cellStyle name="Normal 10 3 2 2 2" xfId="14957"/>
    <cellStyle name="Normal 10 3 2 2 3" xfId="15322"/>
    <cellStyle name="Normal 10 3 2 3" xfId="14956"/>
    <cellStyle name="Normal 10 3 2 4" xfId="14955"/>
    <cellStyle name="Normal 10 4" xfId="7743"/>
    <cellStyle name="Normal 10 5" xfId="7772"/>
    <cellStyle name="Normal 10 5 2" xfId="14953"/>
    <cellStyle name="Normal 10 5 2 2" xfId="14952"/>
    <cellStyle name="Normal 10 5 3" xfId="14951"/>
    <cellStyle name="Normal 10 6" xfId="7803"/>
    <cellStyle name="Normal 10 7" xfId="7826"/>
    <cellStyle name="Normal 10 8" xfId="7848"/>
    <cellStyle name="Normal 10 9" xfId="7864"/>
    <cellStyle name="Normal 100" xfId="14881"/>
    <cellStyle name="Normal 100 2" xfId="39223"/>
    <cellStyle name="Normal 100 3" xfId="39222"/>
    <cellStyle name="Normal 101" xfId="14885"/>
    <cellStyle name="Normal 101 2" xfId="39225"/>
    <cellStyle name="Normal 101 3" xfId="39224"/>
    <cellStyle name="Normal 102" xfId="14888"/>
    <cellStyle name="Normal 102 2" xfId="39227"/>
    <cellStyle name="Normal 102 3" xfId="39226"/>
    <cellStyle name="Normal 103" xfId="14891"/>
    <cellStyle name="Normal 103 2" xfId="39229"/>
    <cellStyle name="Normal 103 3" xfId="39228"/>
    <cellStyle name="Normal 104" xfId="14894"/>
    <cellStyle name="Normal 104 2" xfId="39231"/>
    <cellStyle name="Normal 104 3" xfId="39230"/>
    <cellStyle name="Normal 105" xfId="14897"/>
    <cellStyle name="Normal 105 2" xfId="39233"/>
    <cellStyle name="Normal 105 3" xfId="39232"/>
    <cellStyle name="Normal 106" xfId="14873"/>
    <cellStyle name="Normal 106 2" xfId="39235"/>
    <cellStyle name="Normal 106 3" xfId="39234"/>
    <cellStyle name="Normal 107" xfId="14914"/>
    <cellStyle name="Normal 107 2" xfId="39237"/>
    <cellStyle name="Normal 107 3" xfId="39236"/>
    <cellStyle name="Normal 108" xfId="14932"/>
    <cellStyle name="Normal 108 2" xfId="39239"/>
    <cellStyle name="Normal 108 3" xfId="39238"/>
    <cellStyle name="Normal 109" xfId="14928"/>
    <cellStyle name="Normal 109 2" xfId="39241"/>
    <cellStyle name="Normal 109 3" xfId="39240"/>
    <cellStyle name="Normal 11" xfId="267"/>
    <cellStyle name="Normal 11 10" xfId="7883"/>
    <cellStyle name="Normal 11 11" xfId="7899"/>
    <cellStyle name="Normal 11 12" xfId="7910"/>
    <cellStyle name="Normal 11 13" xfId="1246"/>
    <cellStyle name="Normal 11 14" xfId="11822"/>
    <cellStyle name="Normal 11 15" xfId="15186"/>
    <cellStyle name="Normal 11 2" xfId="268"/>
    <cellStyle name="Normal 11 2 10" xfId="14464"/>
    <cellStyle name="Normal 11 2 11" xfId="39242"/>
    <cellStyle name="Normal 11 2 2" xfId="14465"/>
    <cellStyle name="Normal 11 2 2 2" xfId="14466"/>
    <cellStyle name="Normal 11 2 2 3" xfId="14467"/>
    <cellStyle name="Normal 11 2 2 4" xfId="14468"/>
    <cellStyle name="Normal 11 2 2 5" xfId="14469"/>
    <cellStyle name="Normal 11 2 2 6" xfId="14947"/>
    <cellStyle name="Normal 11 2 2 7" xfId="14946"/>
    <cellStyle name="Normal 11 2 2 8" xfId="14945"/>
    <cellStyle name="Normal 11 2 3" xfId="14470"/>
    <cellStyle name="Normal 11 2 4" xfId="14471"/>
    <cellStyle name="Normal 11 2 5" xfId="14472"/>
    <cellStyle name="Normal 11 2 6" xfId="14473"/>
    <cellStyle name="Normal 11 2 7" xfId="14474"/>
    <cellStyle name="Normal 11 2 8" xfId="14475"/>
    <cellStyle name="Normal 11 2 9" xfId="14476"/>
    <cellStyle name="Normal 11 3" xfId="7712"/>
    <cellStyle name="Normal 11 3 2" xfId="14943"/>
    <cellStyle name="Normal 11 4" xfId="7744"/>
    <cellStyle name="Normal 11 5" xfId="7773"/>
    <cellStyle name="Normal 11 6" xfId="7804"/>
    <cellStyle name="Normal 11 7" xfId="7827"/>
    <cellStyle name="Normal 11 8" xfId="7849"/>
    <cellStyle name="Normal 11 9" xfId="7865"/>
    <cellStyle name="Normal 110" xfId="14938"/>
    <cellStyle name="Normal 110 2" xfId="39244"/>
    <cellStyle name="Normal 110 3" xfId="39243"/>
    <cellStyle name="Normal 111" xfId="14923"/>
    <cellStyle name="Normal 111 2" xfId="39246"/>
    <cellStyle name="Normal 111 3" xfId="39245"/>
    <cellStyle name="Normal 112" xfId="14924"/>
    <cellStyle name="Normal 112 2" xfId="39248"/>
    <cellStyle name="Normal 112 3" xfId="39247"/>
    <cellStyle name="Normal 113" xfId="14935"/>
    <cellStyle name="Normal 113 2" xfId="39250"/>
    <cellStyle name="Normal 113 3" xfId="39249"/>
    <cellStyle name="Normal 114" xfId="14927"/>
    <cellStyle name="Normal 114 2" xfId="39252"/>
    <cellStyle name="Normal 114 3" xfId="39251"/>
    <cellStyle name="Normal 115" xfId="14940"/>
    <cellStyle name="Normal 115 2" xfId="39254"/>
    <cellStyle name="Normal 115 3" xfId="39253"/>
    <cellStyle name="Normal 116" xfId="14937"/>
    <cellStyle name="Normal 116 2" xfId="39256"/>
    <cellStyle name="Normal 116 3" xfId="39255"/>
    <cellStyle name="Normal 117" xfId="15187"/>
    <cellStyle name="Normal 117 2" xfId="39258"/>
    <cellStyle name="Normal 117 3" xfId="39257"/>
    <cellStyle name="Normal 118" xfId="15368"/>
    <cellStyle name="Normal 118 2" xfId="39259"/>
    <cellStyle name="Normal 119" xfId="15321"/>
    <cellStyle name="Normal 119 2" xfId="39260"/>
    <cellStyle name="Normal 12" xfId="269"/>
    <cellStyle name="Normal 12 10" xfId="7884"/>
    <cellStyle name="Normal 12 11" xfId="7900"/>
    <cellStyle name="Normal 12 12" xfId="7911"/>
    <cellStyle name="Normal 12 13" xfId="1244"/>
    <cellStyle name="Normal 12 14" xfId="11828"/>
    <cellStyle name="Normal 12 15" xfId="15327"/>
    <cellStyle name="Normal 12 2" xfId="270"/>
    <cellStyle name="Normal 12 2 10" xfId="14477"/>
    <cellStyle name="Normal 12 2 11" xfId="39261"/>
    <cellStyle name="Normal 12 2 2" xfId="14478"/>
    <cellStyle name="Normal 12 2 2 2" xfId="14479"/>
    <cellStyle name="Normal 12 2 2 3" xfId="14480"/>
    <cellStyle name="Normal 12 2 2 4" xfId="14481"/>
    <cellStyle name="Normal 12 2 2 5" xfId="14482"/>
    <cellStyle name="Normal 12 2 2 6" xfId="14933"/>
    <cellStyle name="Normal 12 2 2 7" xfId="14918"/>
    <cellStyle name="Normal 12 2 2 8" xfId="14919"/>
    <cellStyle name="Normal 12 2 2 9" xfId="15326"/>
    <cellStyle name="Normal 12 2 3" xfId="14483"/>
    <cellStyle name="Normal 12 2 4" xfId="14484"/>
    <cellStyle name="Normal 12 2 5" xfId="14485"/>
    <cellStyle name="Normal 12 2 6" xfId="14486"/>
    <cellStyle name="Normal 12 2 7" xfId="14487"/>
    <cellStyle name="Normal 12 2 8" xfId="14488"/>
    <cellStyle name="Normal 12 2 9" xfId="14489"/>
    <cellStyle name="Normal 12 3" xfId="7713"/>
    <cellStyle name="Normal 12 4" xfId="7745"/>
    <cellStyle name="Normal 12 5" xfId="7774"/>
    <cellStyle name="Normal 12 6" xfId="7805"/>
    <cellStyle name="Normal 12 7" xfId="7828"/>
    <cellStyle name="Normal 12 8" xfId="7850"/>
    <cellStyle name="Normal 12 9" xfId="7866"/>
    <cellStyle name="Normal 120" xfId="15365"/>
    <cellStyle name="Normal 120 2" xfId="39262"/>
    <cellStyle name="Normal 121" xfId="15320"/>
    <cellStyle name="Normal 121 2" xfId="39263"/>
    <cellStyle name="Normal 122" xfId="15188"/>
    <cellStyle name="Normal 122 2" xfId="39264"/>
    <cellStyle name="Normal 123" xfId="15316"/>
    <cellStyle name="Normal 123 2" xfId="39265"/>
    <cellStyle name="Normal 124" xfId="15303"/>
    <cellStyle name="Normal 124 2" xfId="39266"/>
    <cellStyle name="Normal 125" xfId="15155"/>
    <cellStyle name="Normal 125 2" xfId="39267"/>
    <cellStyle name="Normal 126" xfId="15126"/>
    <cellStyle name="Normal 126 2" xfId="39268"/>
    <cellStyle name="Normal 127" xfId="15600"/>
    <cellStyle name="Normal 127 2" xfId="39269"/>
    <cellStyle name="Normal 128" xfId="15733"/>
    <cellStyle name="Normal 128 2" xfId="39270"/>
    <cellStyle name="Normal 129" xfId="15734"/>
    <cellStyle name="Normal 129 2" xfId="39271"/>
    <cellStyle name="Normal 13" xfId="271"/>
    <cellStyle name="Normal 13 10" xfId="7885"/>
    <cellStyle name="Normal 13 11" xfId="7901"/>
    <cellStyle name="Normal 13 12" xfId="7912"/>
    <cellStyle name="Normal 13 13" xfId="1132"/>
    <cellStyle name="Normal 13 14" xfId="12051"/>
    <cellStyle name="Normal 13 15" xfId="15189"/>
    <cellStyle name="Normal 13 16" xfId="42961"/>
    <cellStyle name="Normal 13 2" xfId="272"/>
    <cellStyle name="Normal 13 2 2" xfId="39272"/>
    <cellStyle name="Normal 13 3" xfId="273"/>
    <cellStyle name="Normal 13 4" xfId="274"/>
    <cellStyle name="Normal 13 4 2" xfId="15383"/>
    <cellStyle name="Normal 13 4 3" xfId="15384"/>
    <cellStyle name="Normal 13 5" xfId="275"/>
    <cellStyle name="Normal 13 6" xfId="7806"/>
    <cellStyle name="Normal 13 7" xfId="7829"/>
    <cellStyle name="Normal 13 8" xfId="7851"/>
    <cellStyle name="Normal 13 9" xfId="7867"/>
    <cellStyle name="Normal 130" xfId="15736"/>
    <cellStyle name="Normal 130 2" xfId="39273"/>
    <cellStyle name="Normal 131" xfId="15737"/>
    <cellStyle name="Normal 131 2" xfId="39274"/>
    <cellStyle name="Normal 132" xfId="15739"/>
    <cellStyle name="Normal 132 2" xfId="39275"/>
    <cellStyle name="Normal 133" xfId="15740"/>
    <cellStyle name="Normal 133 2" xfId="39276"/>
    <cellStyle name="Normal 134" xfId="15743"/>
    <cellStyle name="Normal 134 2" xfId="39277"/>
    <cellStyle name="Normal 135" xfId="15744"/>
    <cellStyle name="Normal 135 2" xfId="39278"/>
    <cellStyle name="Normal 136" xfId="15747"/>
    <cellStyle name="Normal 136 2" xfId="39279"/>
    <cellStyle name="Normal 137" xfId="15566"/>
    <cellStyle name="Normal 138" xfId="15525"/>
    <cellStyle name="Normal 139" xfId="15522"/>
    <cellStyle name="Normal 14" xfId="276"/>
    <cellStyle name="Normal 14 2" xfId="1188"/>
    <cellStyle name="Normal 14 2 2" xfId="15385"/>
    <cellStyle name="Normal 14 2 3" xfId="39280"/>
    <cellStyle name="Normal 14 3" xfId="11832"/>
    <cellStyle name="Normal 14 3 2" xfId="14186"/>
    <cellStyle name="Normal 14 3 3" xfId="15386"/>
    <cellStyle name="Normal 14 4" xfId="15190"/>
    <cellStyle name="Normal 14 5" xfId="15826"/>
    <cellStyle name="Normal 14 6" xfId="42962"/>
    <cellStyle name="Normal 140" xfId="15519"/>
    <cellStyle name="Normal 141" xfId="15474"/>
    <cellStyle name="Normal 142" xfId="15463"/>
    <cellStyle name="Normal 143" xfId="15435"/>
    <cellStyle name="Normal 143 2" xfId="39281"/>
    <cellStyle name="Normal 144" xfId="15554"/>
    <cellStyle name="Normal 144 2" xfId="39282"/>
    <cellStyle name="Normal 145" xfId="15417"/>
    <cellStyle name="Normal 145 2" xfId="39283"/>
    <cellStyle name="Normal 146" xfId="15599"/>
    <cellStyle name="Normal 146 2" xfId="39284"/>
    <cellStyle name="Normal 147" xfId="14921"/>
    <cellStyle name="Normal 147 2" xfId="39285"/>
    <cellStyle name="Normal 148" xfId="14990"/>
    <cellStyle name="Normal 148 2" xfId="39286"/>
    <cellStyle name="Normal 149" xfId="15613"/>
    <cellStyle name="Normal 149 2" xfId="39287"/>
    <cellStyle name="Normal 15" xfId="277"/>
    <cellStyle name="Normal 15 10" xfId="14490"/>
    <cellStyle name="Normal 15 11" xfId="15191"/>
    <cellStyle name="Normal 15 12" xfId="42963"/>
    <cellStyle name="Normal 15 2" xfId="14491"/>
    <cellStyle name="Normal 15 2 2" xfId="14492"/>
    <cellStyle name="Normal 15 2 3" xfId="14493"/>
    <cellStyle name="Normal 15 2 4" xfId="14494"/>
    <cellStyle name="Normal 15 2 5" xfId="14495"/>
    <cellStyle name="Normal 15 2 6" xfId="15387"/>
    <cellStyle name="Normal 15 2 7" xfId="15388"/>
    <cellStyle name="Normal 15 2 8" xfId="15389"/>
    <cellStyle name="Normal 15 2 9" xfId="39288"/>
    <cellStyle name="Normal 15 3" xfId="14496"/>
    <cellStyle name="Normal 15 4" xfId="14497"/>
    <cellStyle name="Normal 15 5" xfId="14498"/>
    <cellStyle name="Normal 15 6" xfId="14499"/>
    <cellStyle name="Normal 15 7" xfId="14500"/>
    <cellStyle name="Normal 15 8" xfId="14501"/>
    <cellStyle name="Normal 15 9" xfId="14502"/>
    <cellStyle name="Normal 150" xfId="15764"/>
    <cellStyle name="Normal 150 2" xfId="39289"/>
    <cellStyle name="Normal 151" xfId="15767"/>
    <cellStyle name="Normal 152" xfId="15979"/>
    <cellStyle name="Normal 153" xfId="15998"/>
    <cellStyle name="Normal 154" xfId="15970"/>
    <cellStyle name="Normal 155" xfId="16029"/>
    <cellStyle name="Normal 155 2" xfId="39290"/>
    <cellStyle name="Normal 156" xfId="20273"/>
    <cellStyle name="Normal 156 2" xfId="39291"/>
    <cellStyle name="Normal 157" xfId="24189"/>
    <cellStyle name="Normal 157 2" xfId="39292"/>
    <cellStyle name="Normal 158" xfId="39293"/>
    <cellStyle name="Normal 159" xfId="39294"/>
    <cellStyle name="Normal 16" xfId="21"/>
    <cellStyle name="Normal 16 10" xfId="15828"/>
    <cellStyle name="Normal 16 11" xfId="42964"/>
    <cellStyle name="Normal 16 2" xfId="1286"/>
    <cellStyle name="Normal 16 2 2" xfId="14504"/>
    <cellStyle name="Normal 16 2 3" xfId="14505"/>
    <cellStyle name="Normal 16 2 4" xfId="14506"/>
    <cellStyle name="Normal 16 2 5" xfId="14507"/>
    <cellStyle name="Normal 16 2 6" xfId="14503"/>
    <cellStyle name="Normal 16 2 7" xfId="15390"/>
    <cellStyle name="Normal 16 2 8" xfId="15391"/>
    <cellStyle name="Normal 16 2 9" xfId="39295"/>
    <cellStyle name="Normal 16 3" xfId="14508"/>
    <cellStyle name="Normal 16 4" xfId="14509"/>
    <cellStyle name="Normal 16 5" xfId="14510"/>
    <cellStyle name="Normal 16 6" xfId="14511"/>
    <cellStyle name="Normal 16 7" xfId="14512"/>
    <cellStyle name="Normal 16 8" xfId="14513"/>
    <cellStyle name="Normal 16 9" xfId="14514"/>
    <cellStyle name="Normal 160" xfId="39296"/>
    <cellStyle name="Normal 161" xfId="39297"/>
    <cellStyle name="Normal 162" xfId="39298"/>
    <cellStyle name="Normal 163" xfId="39299"/>
    <cellStyle name="Normal 164" xfId="39300"/>
    <cellStyle name="Normal 165" xfId="39301"/>
    <cellStyle name="Normal 166" xfId="39302"/>
    <cellStyle name="Normal 167" xfId="39303"/>
    <cellStyle name="Normal 168" xfId="39304"/>
    <cellStyle name="Normal 169" xfId="39305"/>
    <cellStyle name="Normal 17" xfId="279"/>
    <cellStyle name="Normal 17 2" xfId="1290"/>
    <cellStyle name="Normal 17 2 2" xfId="14516"/>
    <cellStyle name="Normal 17 2 3" xfId="14517"/>
    <cellStyle name="Normal 17 2 4" xfId="14518"/>
    <cellStyle name="Normal 17 2 5" xfId="14519"/>
    <cellStyle name="Normal 17 2 6" xfId="14515"/>
    <cellStyle name="Normal 17 2 7" xfId="15392"/>
    <cellStyle name="Normal 17 2 8" xfId="15393"/>
    <cellStyle name="Normal 17 2 9" xfId="39306"/>
    <cellStyle name="Normal 17 3" xfId="12092"/>
    <cellStyle name="Normal 17 3 2" xfId="14520"/>
    <cellStyle name="Normal 17 4" xfId="14521"/>
    <cellStyle name="Normal 17 5" xfId="14522"/>
    <cellStyle name="Normal 17 6" xfId="14523"/>
    <cellStyle name="Normal 17 7" xfId="14524"/>
    <cellStyle name="Normal 17 8" xfId="14525"/>
    <cellStyle name="Normal 170" xfId="39307"/>
    <cellStyle name="Normal 171" xfId="39308"/>
    <cellStyle name="Normal 172" xfId="39309"/>
    <cellStyle name="Normal 173" xfId="39310"/>
    <cellStyle name="Normal 174" xfId="39311"/>
    <cellStyle name="Normal 175" xfId="39312"/>
    <cellStyle name="Normal 176" xfId="39313"/>
    <cellStyle name="Normal 177" xfId="39314"/>
    <cellStyle name="Normal 178" xfId="39315"/>
    <cellStyle name="Normal 179" xfId="39316"/>
    <cellStyle name="Normal 18" xfId="280"/>
    <cellStyle name="Normal 18 2" xfId="281"/>
    <cellStyle name="Normal 18 2 2" xfId="39317"/>
    <cellStyle name="Normal 18 3" xfId="1292"/>
    <cellStyle name="Normal 18 3 2" xfId="14527"/>
    <cellStyle name="Normal 18 3 3" xfId="14528"/>
    <cellStyle name="Normal 18 3 4" xfId="14529"/>
    <cellStyle name="Normal 18 3 5" xfId="14530"/>
    <cellStyle name="Normal 18 3 6" xfId="14526"/>
    <cellStyle name="Normal 18 3 7" xfId="15394"/>
    <cellStyle name="Normal 18 3 8" xfId="15395"/>
    <cellStyle name="Normal 18 4" xfId="14531"/>
    <cellStyle name="Normal 18 5" xfId="14532"/>
    <cellStyle name="Normal 18 6" xfId="14533"/>
    <cellStyle name="Normal 18 7" xfId="14534"/>
    <cellStyle name="Normal 18 8" xfId="14535"/>
    <cellStyle name="Normal 180" xfId="39318"/>
    <cellStyle name="Normal 181" xfId="39319"/>
    <cellStyle name="Normal 182" xfId="39320"/>
    <cellStyle name="Normal 183" xfId="39321"/>
    <cellStyle name="Normal 184" xfId="39322"/>
    <cellStyle name="Normal 185" xfId="39323"/>
    <cellStyle name="Normal 186" xfId="39324"/>
    <cellStyle name="Normal 187" xfId="39325"/>
    <cellStyle name="Normal 188" xfId="39326"/>
    <cellStyle name="Normal 189" xfId="39327"/>
    <cellStyle name="Normal 19" xfId="282"/>
    <cellStyle name="Normal 19 2" xfId="1291"/>
    <cellStyle name="Normal 19 2 2" xfId="39328"/>
    <cellStyle name="Normal 19 3" xfId="39329"/>
    <cellStyle name="Normal 190" xfId="39330"/>
    <cellStyle name="Normal 191" xfId="39331"/>
    <cellStyle name="Normal 192" xfId="39332"/>
    <cellStyle name="Normal 193" xfId="39333"/>
    <cellStyle name="Normal 194" xfId="39334"/>
    <cellStyle name="Normal 195" xfId="39335"/>
    <cellStyle name="Normal 196" xfId="39336"/>
    <cellStyle name="Normal 197" xfId="39337"/>
    <cellStyle name="Normal 198" xfId="39338"/>
    <cellStyle name="Normal 199" xfId="39339"/>
    <cellStyle name="Normal 2" xfId="5"/>
    <cellStyle name="Normal 2 10" xfId="2058"/>
    <cellStyle name="Normal 2 10 2" xfId="3026"/>
    <cellStyle name="Normal 2 10 2 2" xfId="4916"/>
    <cellStyle name="Normal 2 10 2 3" xfId="5715"/>
    <cellStyle name="Normal 2 10 2 4" xfId="6345"/>
    <cellStyle name="Normal 2 10 3" xfId="4155"/>
    <cellStyle name="Normal 2 10 4" xfId="4578"/>
    <cellStyle name="Normal 2 10 5" xfId="5435"/>
    <cellStyle name="Normal 2 10 6" xfId="15192"/>
    <cellStyle name="Normal 2 10 7" xfId="39340"/>
    <cellStyle name="Normal 2 11" xfId="2140"/>
    <cellStyle name="Normal 2 11 2" xfId="3092"/>
    <cellStyle name="Normal 2 11 2 2" xfId="4982"/>
    <cellStyle name="Normal 2 11 2 3" xfId="5781"/>
    <cellStyle name="Normal 2 11 2 4" xfId="6411"/>
    <cellStyle name="Normal 2 11 3" xfId="4230"/>
    <cellStyle name="Normal 2 11 4" xfId="3372"/>
    <cellStyle name="Normal 2 11 5" xfId="3836"/>
    <cellStyle name="Normal 2 11 6" xfId="15193"/>
    <cellStyle name="Normal 2 11 7" xfId="39341"/>
    <cellStyle name="Normal 2 12" xfId="2697"/>
    <cellStyle name="Normal 2 12 2" xfId="4646"/>
    <cellStyle name="Normal 2 12 3" xfId="5489"/>
    <cellStyle name="Normal 2 12 4" xfId="6175"/>
    <cellStyle name="Normal 2 12 5" xfId="15194"/>
    <cellStyle name="Normal 2 12 6" xfId="39342"/>
    <cellStyle name="Normal 2 13" xfId="3429"/>
    <cellStyle name="Normal 2 13 2" xfId="39343"/>
    <cellStyle name="Normal 2 14" xfId="4393"/>
    <cellStyle name="Normal 2 14 2" xfId="39344"/>
    <cellStyle name="Normal 2 15" xfId="5289"/>
    <cellStyle name="Normal 2 15 2" xfId="39345"/>
    <cellStyle name="Normal 2 16" xfId="6692"/>
    <cellStyle name="Normal 2 16 2" xfId="39346"/>
    <cellStyle name="Normal 2 17" xfId="6935"/>
    <cellStyle name="Normal 2 17 2" xfId="39347"/>
    <cellStyle name="Normal 2 18" xfId="7307"/>
    <cellStyle name="Normal 2 18 2" xfId="39348"/>
    <cellStyle name="Normal 2 19" xfId="7572"/>
    <cellStyle name="Normal 2 19 2" xfId="39349"/>
    <cellStyle name="Normal 2 2" xfId="18"/>
    <cellStyle name="Normal 2 2 10" xfId="3534"/>
    <cellStyle name="Normal 2 2 11" xfId="3469"/>
    <cellStyle name="Normal 2 2 12" xfId="4600"/>
    <cellStyle name="Normal 2 2 13" xfId="7955"/>
    <cellStyle name="Normal 2 2 14" xfId="9983"/>
    <cellStyle name="Normal 2 2 2" xfId="809"/>
    <cellStyle name="Normal 2 2 2 2" xfId="1028"/>
    <cellStyle name="Normal 2 2 2 2 2" xfId="15195"/>
    <cellStyle name="Normal 2 2 2 2 3" xfId="39350"/>
    <cellStyle name="Normal 2 2 2 3" xfId="7956"/>
    <cellStyle name="Normal 2 2 2 4" xfId="924"/>
    <cellStyle name="Normal 2 2 2 5" xfId="9986"/>
    <cellStyle name="Normal 2 2 2 6" xfId="14788"/>
    <cellStyle name="Normal 2 2 2 7" xfId="42478"/>
    <cellStyle name="Normal 2 2 3" xfId="933"/>
    <cellStyle name="Normal 2 2 3 2" xfId="1720"/>
    <cellStyle name="Normal 2 2 3 3" xfId="14789"/>
    <cellStyle name="Normal 2 2 4" xfId="1814"/>
    <cellStyle name="Normal 2 2 4 2" xfId="2247"/>
    <cellStyle name="Normal 2 2 4 3" xfId="2483"/>
    <cellStyle name="Normal 2 2 4 4" xfId="2810"/>
    <cellStyle name="Normal 2 2 4 5" xfId="3923"/>
    <cellStyle name="Normal 2 2 4 6" xfId="4616"/>
    <cellStyle name="Normal 2 2 4 7" xfId="5460"/>
    <cellStyle name="Normal 2 2 4 8" xfId="39351"/>
    <cellStyle name="Normal 2 2 5" xfId="1910"/>
    <cellStyle name="Normal 2 2 5 2" xfId="2334"/>
    <cellStyle name="Normal 2 2 5 3" xfId="2566"/>
    <cellStyle name="Normal 2 2 5 4" xfId="2893"/>
    <cellStyle name="Normal 2 2 5 5" xfId="4015"/>
    <cellStyle name="Normal 2 2 5 6" xfId="3578"/>
    <cellStyle name="Normal 2 2 5 7" xfId="4617"/>
    <cellStyle name="Normal 2 2 5 8" xfId="39352"/>
    <cellStyle name="Normal 2 2 6" xfId="1954"/>
    <cellStyle name="Normal 2 2 6 2" xfId="2376"/>
    <cellStyle name="Normal 2 2 6 3" xfId="2607"/>
    <cellStyle name="Normal 2 2 6 4" xfId="2934"/>
    <cellStyle name="Normal 2 2 6 5" xfId="4059"/>
    <cellStyle name="Normal 2 2 6 6" xfId="4502"/>
    <cellStyle name="Normal 2 2 6 7" xfId="5377"/>
    <cellStyle name="Normal 2 2 6 8" xfId="39353"/>
    <cellStyle name="Normal 2 2 7" xfId="2111"/>
    <cellStyle name="Normal 2 2 7 2" xfId="3063"/>
    <cellStyle name="Normal 2 2 7 2 2" xfId="4953"/>
    <cellStyle name="Normal 2 2 7 2 3" xfId="5752"/>
    <cellStyle name="Normal 2 2 7 2 4" xfId="6382"/>
    <cellStyle name="Normal 2 2 7 3" xfId="4201"/>
    <cellStyle name="Normal 2 2 7 4" xfId="4551"/>
    <cellStyle name="Normal 2 2 7 5" xfId="5417"/>
    <cellStyle name="Normal 2 2 8" xfId="2168"/>
    <cellStyle name="Normal 2 2 8 2" xfId="3115"/>
    <cellStyle name="Normal 2 2 8 2 2" xfId="5005"/>
    <cellStyle name="Normal 2 2 8 2 3" xfId="5804"/>
    <cellStyle name="Normal 2 2 8 2 4" xfId="6434"/>
    <cellStyle name="Normal 2 2 8 3" xfId="4256"/>
    <cellStyle name="Normal 2 2 8 4" xfId="3347"/>
    <cellStyle name="Normal 2 2 8 5" xfId="3691"/>
    <cellStyle name="Normal 2 2 9" xfId="2731"/>
    <cellStyle name="Normal 2 2 9 2" xfId="4678"/>
    <cellStyle name="Normal 2 2 9 3" xfId="5520"/>
    <cellStyle name="Normal 2 2 9 4" xfId="6203"/>
    <cellStyle name="Normal 2 20" xfId="7489"/>
    <cellStyle name="Normal 2 20 2" xfId="39354"/>
    <cellStyle name="Normal 2 21" xfId="6962"/>
    <cellStyle name="Normal 2 21 2" xfId="39355"/>
    <cellStyle name="Normal 2 22" xfId="7436"/>
    <cellStyle name="Normal 2 22 2" xfId="39356"/>
    <cellStyle name="Normal 2 23" xfId="7415"/>
    <cellStyle name="Normal 2 23 2" xfId="39357"/>
    <cellStyle name="Normal 2 24" xfId="7727"/>
    <cellStyle name="Normal 2 25" xfId="7393"/>
    <cellStyle name="Normal 2 26" xfId="7919"/>
    <cellStyle name="Normal 2 27" xfId="7924"/>
    <cellStyle name="Normal 2 28" xfId="7930"/>
    <cellStyle name="Normal 2 29" xfId="7937"/>
    <cellStyle name="Normal 2 3" xfId="30"/>
    <cellStyle name="Normal 2 3 2" xfId="283"/>
    <cellStyle name="Normal 2 3 2 10" xfId="15196"/>
    <cellStyle name="Normal 2 3 2 11" xfId="39358"/>
    <cellStyle name="Normal 2 3 2 12" xfId="42909"/>
    <cellStyle name="Normal 2 3 2 2" xfId="2324"/>
    <cellStyle name="Normal 2 3 2 2 2" xfId="15197"/>
    <cellStyle name="Normal 2 3 2 3" xfId="2556"/>
    <cellStyle name="Normal 2 3 2 4" xfId="2883"/>
    <cellStyle name="Normal 2 3 2 5" xfId="4005"/>
    <cellStyle name="Normal 2 3 2 6" xfId="4381"/>
    <cellStyle name="Normal 2 3 2 7" xfId="5279"/>
    <cellStyle name="Normal 2 3 2 8" xfId="1632"/>
    <cellStyle name="Normal 2 3 2 9" xfId="14910"/>
    <cellStyle name="Normal 2 3 3" xfId="820"/>
    <cellStyle name="Normal 2 3 3 2" xfId="2366"/>
    <cellStyle name="Normal 2 3 3 3" xfId="2597"/>
    <cellStyle name="Normal 2 3 3 4" xfId="2924"/>
    <cellStyle name="Normal 2 3 3 5" xfId="4049"/>
    <cellStyle name="Normal 2 3 3 6" xfId="4553"/>
    <cellStyle name="Normal 2 3 3 7" xfId="5419"/>
    <cellStyle name="Normal 2 3 3 8" xfId="1944"/>
    <cellStyle name="Normal 2 3 3 9" xfId="15198"/>
    <cellStyle name="Normal 2 3 4" xfId="1983"/>
    <cellStyle name="Normal 2 3 4 2" xfId="2404"/>
    <cellStyle name="Normal 2 3 4 3" xfId="2635"/>
    <cellStyle name="Normal 2 3 4 4" xfId="2962"/>
    <cellStyle name="Normal 2 3 4 5" xfId="4087"/>
    <cellStyle name="Normal 2 3 4 6" xfId="3591"/>
    <cellStyle name="Normal 2 3 4 7" xfId="4582"/>
    <cellStyle name="Normal 2 3 4 8" xfId="15199"/>
    <cellStyle name="Normal 2 3 5" xfId="7960"/>
    <cellStyle name="Normal 2 3 5 2" xfId="15200"/>
    <cellStyle name="Normal 2 3 6" xfId="1295"/>
    <cellStyle name="Normal 2 3 7" xfId="15201"/>
    <cellStyle name="Normal 2 3 8" xfId="15561"/>
    <cellStyle name="Normal 2 3 9" xfId="42908"/>
    <cellStyle name="Normal 2 30" xfId="7942"/>
    <cellStyle name="Normal 2 31" xfId="7945"/>
    <cellStyle name="Normal 2 32" xfId="7946"/>
    <cellStyle name="Normal 2 33" xfId="7996"/>
    <cellStyle name="Normal 2 34" xfId="7983"/>
    <cellStyle name="Normal 2 35" xfId="7997"/>
    <cellStyle name="Normal 2 36" xfId="7968"/>
    <cellStyle name="Normal 2 37" xfId="7958"/>
    <cellStyle name="Normal 2 38" xfId="7969"/>
    <cellStyle name="Normal 2 39" xfId="7973"/>
    <cellStyle name="Normal 2 4" xfId="728"/>
    <cellStyle name="Normal 2 4 2" xfId="1922"/>
    <cellStyle name="Normal 2 4 2 2" xfId="2345"/>
    <cellStyle name="Normal 2 4 2 3" xfId="2577"/>
    <cellStyle name="Normal 2 4 2 4" xfId="2904"/>
    <cellStyle name="Normal 2 4 2 5" xfId="4027"/>
    <cellStyle name="Normal 2 4 2 6" xfId="3890"/>
    <cellStyle name="Normal 2 4 2 7" xfId="3781"/>
    <cellStyle name="Normal 2 4 2 8" xfId="39359"/>
    <cellStyle name="Normal 2 4 3" xfId="1965"/>
    <cellStyle name="Normal 2 4 3 2" xfId="2387"/>
    <cellStyle name="Normal 2 4 3 3" xfId="2618"/>
    <cellStyle name="Normal 2 4 3 4" xfId="2945"/>
    <cellStyle name="Normal 2 4 3 5" xfId="4070"/>
    <cellStyle name="Normal 2 4 3 6" xfId="3659"/>
    <cellStyle name="Normal 2 4 3 7" xfId="3702"/>
    <cellStyle name="Normal 2 4 4" xfId="2000"/>
    <cellStyle name="Normal 2 4 4 2" xfId="2421"/>
    <cellStyle name="Normal 2 4 4 3" xfId="2652"/>
    <cellStyle name="Normal 2 4 4 4" xfId="2979"/>
    <cellStyle name="Normal 2 4 4 5" xfId="4104"/>
    <cellStyle name="Normal 2 4 4 6" xfId="4749"/>
    <cellStyle name="Normal 2 4 4 7" xfId="5591"/>
    <cellStyle name="Normal 2 4 5" xfId="1676"/>
    <cellStyle name="Normal 2 4 6" xfId="11820"/>
    <cellStyle name="Normal 2 4 7" xfId="15202"/>
    <cellStyle name="Normal 2 40" xfId="7995"/>
    <cellStyle name="Normal 2 5" xfId="927"/>
    <cellStyle name="Normal 2 5 2" xfId="1670"/>
    <cellStyle name="Normal 2 5 2 2" xfId="15203"/>
    <cellStyle name="Normal 2 5 3" xfId="11873"/>
    <cellStyle name="Normal 2 6" xfId="958"/>
    <cellStyle name="Normal 2 6 2" xfId="2107"/>
    <cellStyle name="Normal 2 6 2 2" xfId="3059"/>
    <cellStyle name="Normal 2 6 2 2 2" xfId="4949"/>
    <cellStyle name="Normal 2 6 2 2 3" xfId="5748"/>
    <cellStyle name="Normal 2 6 2 2 4" xfId="6378"/>
    <cellStyle name="Normal 2 6 2 3" xfId="4197"/>
    <cellStyle name="Normal 2 6 2 4" xfId="4834"/>
    <cellStyle name="Normal 2 6 2 5" xfId="5653"/>
    <cellStyle name="Normal 2 6 3" xfId="2356"/>
    <cellStyle name="Normal 2 6 3 2" xfId="3214"/>
    <cellStyle name="Normal 2 6 3 2 2" xfId="5104"/>
    <cellStyle name="Normal 2 6 3 2 3" xfId="5903"/>
    <cellStyle name="Normal 2 6 3 2 4" xfId="6533"/>
    <cellStyle name="Normal 2 6 3 3" xfId="4407"/>
    <cellStyle name="Normal 2 6 3 4" xfId="5301"/>
    <cellStyle name="Normal 2 6 3 5" xfId="6065"/>
    <cellStyle name="Normal 2 6 4" xfId="2730"/>
    <cellStyle name="Normal 2 6 4 2" xfId="4677"/>
    <cellStyle name="Normal 2 6 4 3" xfId="5519"/>
    <cellStyle name="Normal 2 6 4 4" xfId="6202"/>
    <cellStyle name="Normal 2 6 5" xfId="3524"/>
    <cellStyle name="Normal 2 6 6" xfId="3474"/>
    <cellStyle name="Normal 2 6 7" xfId="3792"/>
    <cellStyle name="Normal 2 6 8" xfId="15204"/>
    <cellStyle name="Normal 2 7" xfId="1782"/>
    <cellStyle name="Normal 2 7 2" xfId="2228"/>
    <cellStyle name="Normal 2 7 2 2" xfId="3171"/>
    <cellStyle name="Normal 2 7 2 2 2" xfId="5061"/>
    <cellStyle name="Normal 2 7 2 2 3" xfId="5860"/>
    <cellStyle name="Normal 2 7 2 2 4" xfId="6490"/>
    <cellStyle name="Normal 2 7 2 3" xfId="4313"/>
    <cellStyle name="Normal 2 7 2 4" xfId="5223"/>
    <cellStyle name="Normal 2 7 2 5" xfId="6022"/>
    <cellStyle name="Normal 2 7 3" xfId="2465"/>
    <cellStyle name="Normal 2 7 3 2" xfId="3256"/>
    <cellStyle name="Normal 2 7 3 2 2" xfId="5146"/>
    <cellStyle name="Normal 2 7 3 2 3" xfId="5945"/>
    <cellStyle name="Normal 2 7 3 2 4" xfId="6575"/>
    <cellStyle name="Normal 2 7 3 3" xfId="4487"/>
    <cellStyle name="Normal 2 7 3 4" xfId="5365"/>
    <cellStyle name="Normal 2 7 3 5" xfId="6107"/>
    <cellStyle name="Normal 2 7 4" xfId="2792"/>
    <cellStyle name="Normal 2 7 4 2" xfId="4738"/>
    <cellStyle name="Normal 2 7 4 3" xfId="5580"/>
    <cellStyle name="Normal 2 7 4 4" xfId="6263"/>
    <cellStyle name="Normal 2 7 5" xfId="3896"/>
    <cellStyle name="Normal 2 7 6" xfId="3739"/>
    <cellStyle name="Normal 2 7 7" xfId="4567"/>
    <cellStyle name="Normal 2 7 8" xfId="15205"/>
    <cellStyle name="Normal 2 8" xfId="1791"/>
    <cellStyle name="Normal 2 8 2" xfId="2231"/>
    <cellStyle name="Normal 2 8 2 2" xfId="3174"/>
    <cellStyle name="Normal 2 8 2 2 2" xfId="5064"/>
    <cellStyle name="Normal 2 8 2 2 3" xfId="5863"/>
    <cellStyle name="Normal 2 8 2 2 4" xfId="6493"/>
    <cellStyle name="Normal 2 8 2 3" xfId="4316"/>
    <cellStyle name="Normal 2 8 2 4" xfId="5226"/>
    <cellStyle name="Normal 2 8 2 5" xfId="6025"/>
    <cellStyle name="Normal 2 8 3" xfId="2468"/>
    <cellStyle name="Normal 2 8 3 2" xfId="3259"/>
    <cellStyle name="Normal 2 8 3 2 2" xfId="5149"/>
    <cellStyle name="Normal 2 8 3 2 3" xfId="5948"/>
    <cellStyle name="Normal 2 8 3 2 4" xfId="6578"/>
    <cellStyle name="Normal 2 8 3 3" xfId="4490"/>
    <cellStyle name="Normal 2 8 3 4" xfId="5368"/>
    <cellStyle name="Normal 2 8 3 5" xfId="6110"/>
    <cellStyle name="Normal 2 8 4" xfId="2795"/>
    <cellStyle name="Normal 2 8 4 2" xfId="4741"/>
    <cellStyle name="Normal 2 8 4 3" xfId="5583"/>
    <cellStyle name="Normal 2 8 4 4" xfId="6266"/>
    <cellStyle name="Normal 2 8 5" xfId="3902"/>
    <cellStyle name="Normal 2 8 6" xfId="4497"/>
    <cellStyle name="Normal 2 8 7" xfId="5374"/>
    <cellStyle name="Normal 2 8 8" xfId="15206"/>
    <cellStyle name="Normal 2 9" xfId="1780"/>
    <cellStyle name="Normal 2 9 2" xfId="2226"/>
    <cellStyle name="Normal 2 9 2 2" xfId="3169"/>
    <cellStyle name="Normal 2 9 2 2 2" xfId="5059"/>
    <cellStyle name="Normal 2 9 2 2 3" xfId="5858"/>
    <cellStyle name="Normal 2 9 2 2 4" xfId="6488"/>
    <cellStyle name="Normal 2 9 2 3" xfId="4311"/>
    <cellStyle name="Normal 2 9 2 4" xfId="5221"/>
    <cellStyle name="Normal 2 9 2 5" xfId="6020"/>
    <cellStyle name="Normal 2 9 3" xfId="2463"/>
    <cellStyle name="Normal 2 9 3 2" xfId="3254"/>
    <cellStyle name="Normal 2 9 3 2 2" xfId="5144"/>
    <cellStyle name="Normal 2 9 3 2 3" xfId="5943"/>
    <cellStyle name="Normal 2 9 3 2 4" xfId="6573"/>
    <cellStyle name="Normal 2 9 3 3" xfId="4485"/>
    <cellStyle name="Normal 2 9 3 4" xfId="5363"/>
    <cellStyle name="Normal 2 9 3 5" xfId="6105"/>
    <cellStyle name="Normal 2 9 4" xfId="2790"/>
    <cellStyle name="Normal 2 9 4 2" xfId="4736"/>
    <cellStyle name="Normal 2 9 4 3" xfId="5578"/>
    <cellStyle name="Normal 2 9 4 4" xfId="6261"/>
    <cellStyle name="Normal 2 9 5" xfId="3894"/>
    <cellStyle name="Normal 2 9 6" xfId="3751"/>
    <cellStyle name="Normal 2 9 7" xfId="4345"/>
    <cellStyle name="Normal 2 9 8" xfId="15207"/>
    <cellStyle name="Normal 2_04-2009 MEHC Cross Charge" xfId="15208"/>
    <cellStyle name="Normal 20" xfId="284"/>
    <cellStyle name="Normal 20 2" xfId="1215"/>
    <cellStyle name="Normal 20 2 2" xfId="14537"/>
    <cellStyle name="Normal 20 2 3" xfId="14538"/>
    <cellStyle name="Normal 20 2 4" xfId="14539"/>
    <cellStyle name="Normal 20 2 5" xfId="14540"/>
    <cellStyle name="Normal 20 2 6" xfId="14536"/>
    <cellStyle name="Normal 20 2 7" xfId="15397"/>
    <cellStyle name="Normal 20 2 8" xfId="15398"/>
    <cellStyle name="Normal 20 2 9" xfId="39360"/>
    <cellStyle name="Normal 20 3" xfId="14541"/>
    <cellStyle name="Normal 20 4" xfId="14542"/>
    <cellStyle name="Normal 20 5" xfId="14543"/>
    <cellStyle name="Normal 20 6" xfId="14544"/>
    <cellStyle name="Normal 200" xfId="39361"/>
    <cellStyle name="Normal 201" xfId="39362"/>
    <cellStyle name="Normal 202" xfId="39363"/>
    <cellStyle name="Normal 203" xfId="39364"/>
    <cellStyle name="Normal 204" xfId="39365"/>
    <cellStyle name="Normal 205" xfId="39366"/>
    <cellStyle name="Normal 206" xfId="39367"/>
    <cellStyle name="Normal 207" xfId="39368"/>
    <cellStyle name="Normal 208" xfId="39369"/>
    <cellStyle name="Normal 209" xfId="39370"/>
    <cellStyle name="Normal 21" xfId="285"/>
    <cellStyle name="Normal 21 2" xfId="1031"/>
    <cellStyle name="Normal 21 2 2" xfId="14546"/>
    <cellStyle name="Normal 21 2 3" xfId="14547"/>
    <cellStyle name="Normal 21 2 4" xfId="14548"/>
    <cellStyle name="Normal 21 2 5" xfId="14549"/>
    <cellStyle name="Normal 21 2 6" xfId="14545"/>
    <cellStyle name="Normal 21 2 7" xfId="15399"/>
    <cellStyle name="Normal 21 2 8" xfId="15400"/>
    <cellStyle name="Normal 21 2 9" xfId="39371"/>
    <cellStyle name="Normal 21 3" xfId="14550"/>
    <cellStyle name="Normal 21 4" xfId="14551"/>
    <cellStyle name="Normal 21 5" xfId="14552"/>
    <cellStyle name="Normal 21 6" xfId="14553"/>
    <cellStyle name="Normal 21 7" xfId="15209"/>
    <cellStyle name="Normal 210" xfId="39372"/>
    <cellStyle name="Normal 211" xfId="39373"/>
    <cellStyle name="Normal 212" xfId="39374"/>
    <cellStyle name="Normal 213" xfId="39375"/>
    <cellStyle name="Normal 214" xfId="39376"/>
    <cellStyle name="Normal 215" xfId="39377"/>
    <cellStyle name="Normal 216" xfId="39378"/>
    <cellStyle name="Normal 217" xfId="39379"/>
    <cellStyle name="Normal 218" xfId="39380"/>
    <cellStyle name="Normal 219" xfId="39381"/>
    <cellStyle name="Normal 22" xfId="286"/>
    <cellStyle name="Normal 22 2" xfId="1293"/>
    <cellStyle name="Normal 22 2 2" xfId="14555"/>
    <cellStyle name="Normal 22 2 3" xfId="14556"/>
    <cellStyle name="Normal 22 2 4" xfId="14557"/>
    <cellStyle name="Normal 22 2 5" xfId="14558"/>
    <cellStyle name="Normal 22 2 6" xfId="14554"/>
    <cellStyle name="Normal 22 2 7" xfId="15401"/>
    <cellStyle name="Normal 22 2 8" xfId="15402"/>
    <cellStyle name="Normal 22 2 9" xfId="39382"/>
    <cellStyle name="Normal 22 3" xfId="14559"/>
    <cellStyle name="Normal 22 4" xfId="14560"/>
    <cellStyle name="Normal 22 5" xfId="14561"/>
    <cellStyle name="Normal 220" xfId="39383"/>
    <cellStyle name="Normal 221" xfId="39384"/>
    <cellStyle name="Normal 222" xfId="39385"/>
    <cellStyle name="Normal 223" xfId="39386"/>
    <cellStyle name="Normal 224" xfId="39387"/>
    <cellStyle name="Normal 225" xfId="39388"/>
    <cellStyle name="Normal 226" xfId="39389"/>
    <cellStyle name="Normal 227" xfId="39390"/>
    <cellStyle name="Normal 228" xfId="39391"/>
    <cellStyle name="Normal 229" xfId="39392"/>
    <cellStyle name="Normal 23" xfId="287"/>
    <cellStyle name="Normal 23 2" xfId="7913"/>
    <cellStyle name="Normal 23 2 2" xfId="39394"/>
    <cellStyle name="Normal 23 3" xfId="39395"/>
    <cellStyle name="Normal 23 4" xfId="39393"/>
    <cellStyle name="Normal 230" xfId="39396"/>
    <cellStyle name="Normal 231" xfId="39397"/>
    <cellStyle name="Normal 232" xfId="39398"/>
    <cellStyle name="Normal 233" xfId="39399"/>
    <cellStyle name="Normal 234" xfId="39400"/>
    <cellStyle name="Normal 235" xfId="39401"/>
    <cellStyle name="Normal 236" xfId="39402"/>
    <cellStyle name="Normal 237" xfId="39403"/>
    <cellStyle name="Normal 238" xfId="39404"/>
    <cellStyle name="Normal 239" xfId="39405"/>
    <cellStyle name="Normal 24" xfId="288"/>
    <cellStyle name="Normal 24 2" xfId="14562"/>
    <cellStyle name="Normal 24 2 2" xfId="14563"/>
    <cellStyle name="Normal 24 2 3" xfId="14564"/>
    <cellStyle name="Normal 24 2 4" xfId="14565"/>
    <cellStyle name="Normal 24 2 5" xfId="14566"/>
    <cellStyle name="Normal 24 2 6" xfId="15403"/>
    <cellStyle name="Normal 24 2 7" xfId="15404"/>
    <cellStyle name="Normal 24 2 8" xfId="15405"/>
    <cellStyle name="Normal 24 2 9" xfId="39406"/>
    <cellStyle name="Normal 24 3" xfId="14567"/>
    <cellStyle name="Normal 24 4" xfId="15210"/>
    <cellStyle name="Normal 240" xfId="39407"/>
    <cellStyle name="Normal 241" xfId="39408"/>
    <cellStyle name="Normal 242" xfId="39409"/>
    <cellStyle name="Normal 243" xfId="39410"/>
    <cellStyle name="Normal 244" xfId="39411"/>
    <cellStyle name="Normal 245" xfId="39412"/>
    <cellStyle name="Normal 246" xfId="39413"/>
    <cellStyle name="Normal 247" xfId="39414"/>
    <cellStyle name="Normal 248" xfId="39415"/>
    <cellStyle name="Normal 249" xfId="39416"/>
    <cellStyle name="Normal 25" xfId="289"/>
    <cellStyle name="Normal 25 2" xfId="14568"/>
    <cellStyle name="Normal 25 2 2" xfId="14569"/>
    <cellStyle name="Normal 25 2 3" xfId="14570"/>
    <cellStyle name="Normal 25 2 4" xfId="14571"/>
    <cellStyle name="Normal 25 2 5" xfId="14572"/>
    <cellStyle name="Normal 25 2 6" xfId="15406"/>
    <cellStyle name="Normal 25 2 7" xfId="15407"/>
    <cellStyle name="Normal 25 2 8" xfId="15408"/>
    <cellStyle name="Normal 25 2 9" xfId="39417"/>
    <cellStyle name="Normal 25 3" xfId="14573"/>
    <cellStyle name="Normal 25 4" xfId="15211"/>
    <cellStyle name="Normal 250" xfId="39418"/>
    <cellStyle name="Normal 251" xfId="39419"/>
    <cellStyle name="Normal 252" xfId="39420"/>
    <cellStyle name="Normal 253" xfId="39421"/>
    <cellStyle name="Normal 254" xfId="39422"/>
    <cellStyle name="Normal 255" xfId="39423"/>
    <cellStyle name="Normal 256" xfId="39424"/>
    <cellStyle name="Normal 257" xfId="39425"/>
    <cellStyle name="Normal 258" xfId="39426"/>
    <cellStyle name="Normal 259" xfId="39427"/>
    <cellStyle name="Normal 26" xfId="290"/>
    <cellStyle name="Normal 26 2" xfId="14574"/>
    <cellStyle name="Normal 26 2 2" xfId="14575"/>
    <cellStyle name="Normal 26 2 3" xfId="14576"/>
    <cellStyle name="Normal 26 2 4" xfId="14577"/>
    <cellStyle name="Normal 26 2 5" xfId="14578"/>
    <cellStyle name="Normal 26 2 6" xfId="15409"/>
    <cellStyle name="Normal 26 2 7" xfId="15410"/>
    <cellStyle name="Normal 26 2 8" xfId="15411"/>
    <cellStyle name="Normal 26 2 9" xfId="39428"/>
    <cellStyle name="Normal 26 3" xfId="14579"/>
    <cellStyle name="Normal 26 4" xfId="15212"/>
    <cellStyle name="Normal 260" xfId="39429"/>
    <cellStyle name="Normal 261" xfId="39430"/>
    <cellStyle name="Normal 262" xfId="39431"/>
    <cellStyle name="Normal 263" xfId="39432"/>
    <cellStyle name="Normal 264" xfId="39433"/>
    <cellStyle name="Normal 265" xfId="39434"/>
    <cellStyle name="Normal 266" xfId="39435"/>
    <cellStyle name="Normal 266 2" xfId="39436"/>
    <cellStyle name="Normal 266 2 2" xfId="39437"/>
    <cellStyle name="Normal 267" xfId="39438"/>
    <cellStyle name="Normal 268" xfId="39439"/>
    <cellStyle name="Normal 269" xfId="39440"/>
    <cellStyle name="Normal 27" xfId="291"/>
    <cellStyle name="Normal 27 2" xfId="14580"/>
    <cellStyle name="Normal 27 2 10" xfId="15412"/>
    <cellStyle name="Normal 27 2 11" xfId="39441"/>
    <cellStyle name="Normal 27 2 2" xfId="14581"/>
    <cellStyle name="Normal 27 2 3" xfId="14582"/>
    <cellStyle name="Normal 27 2 4" xfId="14583"/>
    <cellStyle name="Normal 27 2 5" xfId="14584"/>
    <cellStyle name="Normal 27 2 6" xfId="15413"/>
    <cellStyle name="Normal 27 2 7" xfId="15414"/>
    <cellStyle name="Normal 27 2 8" xfId="15415"/>
    <cellStyle name="Normal 27 2 9" xfId="15416"/>
    <cellStyle name="Normal 27 3" xfId="14585"/>
    <cellStyle name="Normal 27 4" xfId="15213"/>
    <cellStyle name="Normal 270" xfId="20264"/>
    <cellStyle name="Normal 271" xfId="42447"/>
    <cellStyle name="Normal 272" xfId="24190"/>
    <cellStyle name="Normal 273" xfId="42449"/>
    <cellStyle name="Normal 274" xfId="42458"/>
    <cellStyle name="Normal 275" xfId="42459"/>
    <cellStyle name="Normal 276" xfId="42462"/>
    <cellStyle name="Normal 277" xfId="42492"/>
    <cellStyle name="Normal 278" xfId="42493"/>
    <cellStyle name="Normal 279" xfId="42491"/>
    <cellStyle name="Normal 28" xfId="88"/>
    <cellStyle name="Normal 28 2" xfId="15214"/>
    <cellStyle name="Normal 28 2 2" xfId="15418"/>
    <cellStyle name="Normal 28 2 3" xfId="39442"/>
    <cellStyle name="Normal 28 3" xfId="39443"/>
    <cellStyle name="Normal 280" xfId="42470"/>
    <cellStyle name="Normal 281" xfId="42463"/>
    <cellStyle name="Normal 282" xfId="42495"/>
    <cellStyle name="Normal 283" xfId="42496"/>
    <cellStyle name="Normal 284" xfId="42497"/>
    <cellStyle name="Normal 285" xfId="42498"/>
    <cellStyle name="Normal 286" xfId="42500"/>
    <cellStyle name="Normal 287" xfId="42499"/>
    <cellStyle name="Normal 288" xfId="42517"/>
    <cellStyle name="Normal 289" xfId="42520"/>
    <cellStyle name="Normal 29" xfId="815"/>
    <cellStyle name="Normal 29 2" xfId="14586"/>
    <cellStyle name="Normal 29 2 2" xfId="15216"/>
    <cellStyle name="Normal 29 2 2 2" xfId="15421"/>
    <cellStyle name="Normal 29 2 3" xfId="39444"/>
    <cellStyle name="Normal 29 3" xfId="15215"/>
    <cellStyle name="Normal 29 3 2" xfId="15422"/>
    <cellStyle name="Normal 29 4" xfId="15423"/>
    <cellStyle name="Normal 290" xfId="42512"/>
    <cellStyle name="Normal 291" xfId="42509"/>
    <cellStyle name="Normal 292" xfId="42525"/>
    <cellStyle name="Normal 293" xfId="42528"/>
    <cellStyle name="Normal 294" xfId="42531"/>
    <cellStyle name="Normal 295" xfId="42534"/>
    <cellStyle name="Normal 296" xfId="42537"/>
    <cellStyle name="Normal 297" xfId="42540"/>
    <cellStyle name="Normal 298" xfId="42543"/>
    <cellStyle name="Normal 299" xfId="42550"/>
    <cellStyle name="Normal 3" xfId="26"/>
    <cellStyle name="Normal 3 10" xfId="3430"/>
    <cellStyle name="Normal 3 11" xfId="3799"/>
    <cellStyle name="Normal 3 12" xfId="4443"/>
    <cellStyle name="Normal 3 13" xfId="6693"/>
    <cellStyle name="Normal 3 14" xfId="6938"/>
    <cellStyle name="Normal 3 15" xfId="7502"/>
    <cellStyle name="Normal 3 16" xfId="7463"/>
    <cellStyle name="Normal 3 17" xfId="7458"/>
    <cellStyle name="Normal 3 18" xfId="7405"/>
    <cellStyle name="Normal 3 19" xfId="7591"/>
    <cellStyle name="Normal 3 2" xfId="78"/>
    <cellStyle name="Normal 3 2 10" xfId="39445"/>
    <cellStyle name="Normal 3 2 11" xfId="42477"/>
    <cellStyle name="Normal 3 2 2" xfId="292"/>
    <cellStyle name="Normal 3 2 2 2" xfId="3064"/>
    <cellStyle name="Normal 3 2 2 2 2" xfId="4954"/>
    <cellStyle name="Normal 3 2 2 2 3" xfId="5753"/>
    <cellStyle name="Normal 3 2 2 2 4" xfId="6383"/>
    <cellStyle name="Normal 3 2 2 2 5" xfId="15218"/>
    <cellStyle name="Normal 3 2 2 3" xfId="4202"/>
    <cellStyle name="Normal 3 2 2 4" xfId="4387"/>
    <cellStyle name="Normal 3 2 2 5" xfId="5285"/>
    <cellStyle name="Normal 3 2 2 6" xfId="2112"/>
    <cellStyle name="Normal 3 2 2 7" xfId="14869"/>
    <cellStyle name="Normal 3 2 2 8" xfId="15217"/>
    <cellStyle name="Normal 3 2 3" xfId="960"/>
    <cellStyle name="Normal 3 2 3 2" xfId="3112"/>
    <cellStyle name="Normal 3 2 3 2 2" xfId="5002"/>
    <cellStyle name="Normal 3 2 3 2 3" xfId="5801"/>
    <cellStyle name="Normal 3 2 3 2 4" xfId="6431"/>
    <cellStyle name="Normal 3 2 3 3" xfId="4253"/>
    <cellStyle name="Normal 3 2 3 4" xfId="3350"/>
    <cellStyle name="Normal 3 2 3 5" xfId="3674"/>
    <cellStyle name="Normal 3 2 3 6" xfId="2165"/>
    <cellStyle name="Normal 3 2 3 7" xfId="15219"/>
    <cellStyle name="Normal 3 2 4" xfId="2732"/>
    <cellStyle name="Normal 3 2 4 2" xfId="4679"/>
    <cellStyle name="Normal 3 2 4 3" xfId="5521"/>
    <cellStyle name="Normal 3 2 4 4" xfId="6204"/>
    <cellStyle name="Normal 3 2 4 5" xfId="15220"/>
    <cellStyle name="Normal 3 2 5" xfId="3535"/>
    <cellStyle name="Normal 3 2 5 2" xfId="15221"/>
    <cellStyle name="Normal 3 2 6" xfId="3468"/>
    <cellStyle name="Normal 3 2 6 2" xfId="15222"/>
    <cellStyle name="Normal 3 2 7" xfId="4860"/>
    <cellStyle name="Normal 3 2 8" xfId="9993"/>
    <cellStyle name="Normal 3 2 9" xfId="11777"/>
    <cellStyle name="Normal 3 20" xfId="7179"/>
    <cellStyle name="Normal 3 21" xfId="7818"/>
    <cellStyle name="Normal 3 22" xfId="7416"/>
    <cellStyle name="Normal 3 23" xfId="18064"/>
    <cellStyle name="Normal 3 24" xfId="18065"/>
    <cellStyle name="Normal 3 25" xfId="18066"/>
    <cellStyle name="Normal 3 26" xfId="18067"/>
    <cellStyle name="Normal 3 27" xfId="18068"/>
    <cellStyle name="Normal 3 28" xfId="18069"/>
    <cellStyle name="Normal 3 29" xfId="18070"/>
    <cellStyle name="Normal 3 3" xfId="79"/>
    <cellStyle name="Normal 3 3 2" xfId="293"/>
    <cellStyle name="Normal 3 3 2 2" xfId="3058"/>
    <cellStyle name="Normal 3 3 2 2 2" xfId="4948"/>
    <cellStyle name="Normal 3 3 2 2 3" xfId="5747"/>
    <cellStyle name="Normal 3 3 2 2 4" xfId="6377"/>
    <cellStyle name="Normal 3 3 2 3" xfId="4196"/>
    <cellStyle name="Normal 3 3 2 4" xfId="4437"/>
    <cellStyle name="Normal 3 3 2 5" xfId="5320"/>
    <cellStyle name="Normal 3 3 3" xfId="294"/>
    <cellStyle name="Normal 3 3 3 2" xfId="3221"/>
    <cellStyle name="Normal 3 3 3 2 2" xfId="5111"/>
    <cellStyle name="Normal 3 3 3 2 3" xfId="5910"/>
    <cellStyle name="Normal 3 3 3 2 4" xfId="6540"/>
    <cellStyle name="Normal 3 3 3 3" xfId="4435"/>
    <cellStyle name="Normal 3 3 3 4" xfId="5319"/>
    <cellStyle name="Normal 3 3 3 5" xfId="6072"/>
    <cellStyle name="Normal 3 3 4" xfId="295"/>
    <cellStyle name="Normal 3 3 4 2" xfId="4676"/>
    <cellStyle name="Normal 3 3 4 3" xfId="5518"/>
    <cellStyle name="Normal 3 3 4 4" xfId="6201"/>
    <cellStyle name="Normal 3 3 5" xfId="296"/>
    <cellStyle name="Normal 3 3 6" xfId="297"/>
    <cellStyle name="Normal 3 3 6 10" xfId="14587"/>
    <cellStyle name="Normal 3 3 6 11" xfId="14588"/>
    <cellStyle name="Normal 3 3 6 2" xfId="14589"/>
    <cellStyle name="Normal 3 3 6 2 2" xfId="14590"/>
    <cellStyle name="Normal 3 3 6 2 3" xfId="14591"/>
    <cellStyle name="Normal 3 3 6 2 4" xfId="14592"/>
    <cellStyle name="Normal 3 3 6 2 5" xfId="14593"/>
    <cellStyle name="Normal 3 3 6 2 6" xfId="15424"/>
    <cellStyle name="Normal 3 3 6 2 7" xfId="15425"/>
    <cellStyle name="Normal 3 3 6 2 8" xfId="15426"/>
    <cellStyle name="Normal 3 3 6 3" xfId="14594"/>
    <cellStyle name="Normal 3 3 6 4" xfId="14595"/>
    <cellStyle name="Normal 3 3 6 5" xfId="14596"/>
    <cellStyle name="Normal 3 3 6 6" xfId="14597"/>
    <cellStyle name="Normal 3 3 6 7" xfId="14598"/>
    <cellStyle name="Normal 3 3 6 8" xfId="14599"/>
    <cellStyle name="Normal 3 3 6 9" xfId="14600"/>
    <cellStyle name="Normal 3 3 7" xfId="3787"/>
    <cellStyle name="Normal 3 3 8" xfId="9984"/>
    <cellStyle name="Normal 3 3 9" xfId="18071"/>
    <cellStyle name="Normal 3 30" xfId="18072"/>
    <cellStyle name="Normal 3 31" xfId="18073"/>
    <cellStyle name="Normal 3 32" xfId="18074"/>
    <cellStyle name="Normal 3 33" xfId="18075"/>
    <cellStyle name="Normal 3 34" xfId="18076"/>
    <cellStyle name="Normal 3 35" xfId="18077"/>
    <cellStyle name="Normal 3 36" xfId="18078"/>
    <cellStyle name="Normal 3 37" xfId="18079"/>
    <cellStyle name="Normal 3 38" xfId="18080"/>
    <cellStyle name="Normal 3 39" xfId="18081"/>
    <cellStyle name="Normal 3 4" xfId="729"/>
    <cellStyle name="Normal 3 4 10" xfId="39446"/>
    <cellStyle name="Normal 3 4 2" xfId="2229"/>
    <cellStyle name="Normal 3 4 2 2" xfId="3172"/>
    <cellStyle name="Normal 3 4 2 2 2" xfId="5062"/>
    <cellStyle name="Normal 3 4 2 2 3" xfId="5861"/>
    <cellStyle name="Normal 3 4 2 2 4" xfId="6491"/>
    <cellStyle name="Normal 3 4 2 3" xfId="4314"/>
    <cellStyle name="Normal 3 4 2 4" xfId="5224"/>
    <cellStyle name="Normal 3 4 2 5" xfId="6023"/>
    <cellStyle name="Normal 3 4 3" xfId="2466"/>
    <cellStyle name="Normal 3 4 3 2" xfId="3257"/>
    <cellStyle name="Normal 3 4 3 2 2" xfId="5147"/>
    <cellStyle name="Normal 3 4 3 2 3" xfId="5946"/>
    <cellStyle name="Normal 3 4 3 2 4" xfId="6576"/>
    <cellStyle name="Normal 3 4 3 3" xfId="4488"/>
    <cellStyle name="Normal 3 4 3 4" xfId="5366"/>
    <cellStyle name="Normal 3 4 3 5" xfId="6108"/>
    <cellStyle name="Normal 3 4 4" xfId="2793"/>
    <cellStyle name="Normal 3 4 4 2" xfId="4739"/>
    <cellStyle name="Normal 3 4 4 3" xfId="5581"/>
    <cellStyle name="Normal 3 4 4 4" xfId="6264"/>
    <cellStyle name="Normal 3 4 5" xfId="3897"/>
    <cellStyle name="Normal 3 4 6" xfId="3734"/>
    <cellStyle name="Normal 3 4 7" xfId="3411"/>
    <cellStyle name="Normal 3 4 8" xfId="1783"/>
    <cellStyle name="Normal 3 4 9" xfId="15223"/>
    <cellStyle name="Normal 3 40" xfId="18083"/>
    <cellStyle name="Normal 3 41" xfId="18084"/>
    <cellStyle name="Normal 3 42" xfId="18085"/>
    <cellStyle name="Normal 3 43" xfId="18086"/>
    <cellStyle name="Normal 3 5" xfId="932"/>
    <cellStyle name="Normal 3 5 2" xfId="2230"/>
    <cellStyle name="Normal 3 5 2 2" xfId="3173"/>
    <cellStyle name="Normal 3 5 2 2 2" xfId="5063"/>
    <cellStyle name="Normal 3 5 2 2 3" xfId="5862"/>
    <cellStyle name="Normal 3 5 2 2 4" xfId="6492"/>
    <cellStyle name="Normal 3 5 2 3" xfId="4315"/>
    <cellStyle name="Normal 3 5 2 4" xfId="5225"/>
    <cellStyle name="Normal 3 5 2 5" xfId="6024"/>
    <cellStyle name="Normal 3 5 3" xfId="2467"/>
    <cellStyle name="Normal 3 5 3 2" xfId="3258"/>
    <cellStyle name="Normal 3 5 3 2 2" xfId="5148"/>
    <cellStyle name="Normal 3 5 3 2 3" xfId="5947"/>
    <cellStyle name="Normal 3 5 3 2 4" xfId="6577"/>
    <cellStyle name="Normal 3 5 3 3" xfId="4489"/>
    <cellStyle name="Normal 3 5 3 4" xfId="5367"/>
    <cellStyle name="Normal 3 5 3 5" xfId="6109"/>
    <cellStyle name="Normal 3 5 4" xfId="2794"/>
    <cellStyle name="Normal 3 5 4 2" xfId="4740"/>
    <cellStyle name="Normal 3 5 4 3" xfId="5582"/>
    <cellStyle name="Normal 3 5 4 4" xfId="6265"/>
    <cellStyle name="Normal 3 5 5" xfId="3901"/>
    <cellStyle name="Normal 3 5 6" xfId="4748"/>
    <cellStyle name="Normal 3 5 7" xfId="5590"/>
    <cellStyle name="Normal 3 5 8" xfId="1790"/>
    <cellStyle name="Normal 3 6" xfId="959"/>
    <cellStyle name="Normal 3 6 2" xfId="2227"/>
    <cellStyle name="Normal 3 6 2 2" xfId="3170"/>
    <cellStyle name="Normal 3 6 2 2 2" xfId="5060"/>
    <cellStyle name="Normal 3 6 2 2 3" xfId="5859"/>
    <cellStyle name="Normal 3 6 2 2 4" xfId="6489"/>
    <cellStyle name="Normal 3 6 2 3" xfId="4312"/>
    <cellStyle name="Normal 3 6 2 4" xfId="5222"/>
    <cellStyle name="Normal 3 6 2 5" xfId="6021"/>
    <cellStyle name="Normal 3 6 3" xfId="2464"/>
    <cellStyle name="Normal 3 6 3 2" xfId="3255"/>
    <cellStyle name="Normal 3 6 3 2 2" xfId="5145"/>
    <cellStyle name="Normal 3 6 3 2 3" xfId="5944"/>
    <cellStyle name="Normal 3 6 3 2 4" xfId="6574"/>
    <cellStyle name="Normal 3 6 3 3" xfId="4486"/>
    <cellStyle name="Normal 3 6 3 4" xfId="5364"/>
    <cellStyle name="Normal 3 6 3 5" xfId="6106"/>
    <cellStyle name="Normal 3 6 4" xfId="2791"/>
    <cellStyle name="Normal 3 6 4 2" xfId="4737"/>
    <cellStyle name="Normal 3 6 4 3" xfId="5579"/>
    <cellStyle name="Normal 3 6 4 4" xfId="6262"/>
    <cellStyle name="Normal 3 6 5" xfId="3895"/>
    <cellStyle name="Normal 3 6 6" xfId="3745"/>
    <cellStyle name="Normal 3 6 7" xfId="4809"/>
    <cellStyle name="Normal 3 6 8" xfId="1781"/>
    <cellStyle name="Normal 3 6 9" xfId="39447"/>
    <cellStyle name="Normal 3 7" xfId="1120"/>
    <cellStyle name="Normal 3 7 2" xfId="3027"/>
    <cellStyle name="Normal 3 7 2 2" xfId="4917"/>
    <cellStyle name="Normal 3 7 2 3" xfId="5716"/>
    <cellStyle name="Normal 3 7 2 4" xfId="6346"/>
    <cellStyle name="Normal 3 7 3" xfId="4156"/>
    <cellStyle name="Normal 3 7 4" xfId="4416"/>
    <cellStyle name="Normal 3 7 5" xfId="5306"/>
    <cellStyle name="Normal 3 7 6" xfId="2059"/>
    <cellStyle name="Normal 3 8" xfId="2166"/>
    <cellStyle name="Normal 3 8 2" xfId="3113"/>
    <cellStyle name="Normal 3 8 2 2" xfId="5003"/>
    <cellStyle name="Normal 3 8 2 3" xfId="5802"/>
    <cellStyle name="Normal 3 8 2 4" xfId="6432"/>
    <cellStyle name="Normal 3 8 3" xfId="4254"/>
    <cellStyle name="Normal 3 8 4" xfId="3349"/>
    <cellStyle name="Normal 3 8 5" xfId="3679"/>
    <cellStyle name="Normal 3 9" xfId="2698"/>
    <cellStyle name="Normal 3 9 2" xfId="4647"/>
    <cellStyle name="Normal 3 9 3" xfId="5490"/>
    <cellStyle name="Normal 3 9 4" xfId="6176"/>
    <cellStyle name="Normal 3 9 5" xfId="15224"/>
    <cellStyle name="Normal 30" xfId="845"/>
    <cellStyle name="Normal 30 2" xfId="7938"/>
    <cellStyle name="Normal 30 2 2" xfId="39448"/>
    <cellStyle name="Normal 30 3" xfId="39449"/>
    <cellStyle name="Normal 300" xfId="42555"/>
    <cellStyle name="Normal 301" xfId="42563"/>
    <cellStyle name="Normal 302" xfId="42569"/>
    <cellStyle name="Normal 303" xfId="42570"/>
    <cellStyle name="Normal 304" xfId="42573"/>
    <cellStyle name="Normal 305" xfId="42576"/>
    <cellStyle name="Normal 306" xfId="42584"/>
    <cellStyle name="Normal 307" xfId="42585"/>
    <cellStyle name="Normal 308" xfId="42592"/>
    <cellStyle name="Normal 309" xfId="42594"/>
    <cellStyle name="Normal 31" xfId="849"/>
    <cellStyle name="Normal 31 2" xfId="14601"/>
    <cellStyle name="Normal 31 2 2" xfId="39450"/>
    <cellStyle name="Normal 31 3" xfId="39451"/>
    <cellStyle name="Normal 310" xfId="42595"/>
    <cellStyle name="Normal 311" xfId="42599"/>
    <cellStyle name="Normal 312" xfId="42635"/>
    <cellStyle name="Normal 313" xfId="42641"/>
    <cellStyle name="Normal 314" xfId="42649"/>
    <cellStyle name="Normal 315" xfId="42653"/>
    <cellStyle name="Normal 316" xfId="42655"/>
    <cellStyle name="Normal 317" xfId="42762"/>
    <cellStyle name="Normal 318" xfId="42783"/>
    <cellStyle name="Normal 319" xfId="42787"/>
    <cellStyle name="Normal 32" xfId="811"/>
    <cellStyle name="Normal 32 2" xfId="14602"/>
    <cellStyle name="Normal 32 2 2" xfId="39452"/>
    <cellStyle name="Normal 32 3" xfId="15225"/>
    <cellStyle name="Normal 32 3 2" xfId="39453"/>
    <cellStyle name="Normal 320" xfId="42792"/>
    <cellStyle name="Normal 321" xfId="42796"/>
    <cellStyle name="Normal 322" xfId="42799"/>
    <cellStyle name="Normal 323" xfId="42802"/>
    <cellStyle name="Normal 324" xfId="42807"/>
    <cellStyle name="Normal 325" xfId="42811"/>
    <cellStyle name="Normal 326" xfId="42789"/>
    <cellStyle name="Normal 327" xfId="42819"/>
    <cellStyle name="Normal 328" xfId="42822"/>
    <cellStyle name="Normal 329" xfId="42825"/>
    <cellStyle name="Normal 33" xfId="926"/>
    <cellStyle name="Normal 33 2" xfId="14603"/>
    <cellStyle name="Normal 33 2 2" xfId="15427"/>
    <cellStyle name="Normal 33 2 3" xfId="39454"/>
    <cellStyle name="Normal 33 3" xfId="15428"/>
    <cellStyle name="Normal 330" xfId="42828"/>
    <cellStyle name="Normal 331" xfId="42830"/>
    <cellStyle name="Normal 332" xfId="42659"/>
    <cellStyle name="Normal 333" xfId="42832"/>
    <cellStyle name="Normal 334" xfId="42833"/>
    <cellStyle name="Normal 335" xfId="42834"/>
    <cellStyle name="Normal 336" xfId="42835"/>
    <cellStyle name="Normal 337" xfId="42836"/>
    <cellStyle name="Normal 338" xfId="42837"/>
    <cellStyle name="Normal 339" xfId="42838"/>
    <cellStyle name="Normal 34" xfId="940"/>
    <cellStyle name="Normal 34 2" xfId="14604"/>
    <cellStyle name="Normal 34 2 2" xfId="39455"/>
    <cellStyle name="Normal 34 3" xfId="15429"/>
    <cellStyle name="Normal 34 4" xfId="15430"/>
    <cellStyle name="Normal 340" xfId="42839"/>
    <cellStyle name="Normal 341" xfId="42840"/>
    <cellStyle name="Normal 342" xfId="42846"/>
    <cellStyle name="Normal 343" xfId="42859"/>
    <cellStyle name="Normal 344" xfId="42866"/>
    <cellStyle name="Normal 345" xfId="42851"/>
    <cellStyle name="Normal 346" xfId="42899"/>
    <cellStyle name="Normal 347" xfId="42902"/>
    <cellStyle name="Normal 348" xfId="42954"/>
    <cellStyle name="Normal 349" xfId="42973"/>
    <cellStyle name="Normal 35" xfId="916"/>
    <cellStyle name="Normal 35 2" xfId="14605"/>
    <cellStyle name="Normal 35 2 2" xfId="39456"/>
    <cellStyle name="Normal 35 3" xfId="39457"/>
    <cellStyle name="Normal 350" xfId="42977"/>
    <cellStyle name="Normal 351" xfId="42980"/>
    <cellStyle name="Normal 352" xfId="42983"/>
    <cellStyle name="Normal 353" xfId="42984"/>
    <cellStyle name="Normal 354" xfId="42985"/>
    <cellStyle name="Normal 355" xfId="42986"/>
    <cellStyle name="Normal 356" xfId="42987"/>
    <cellStyle name="Normal 357" xfId="42988"/>
    <cellStyle name="Normal 358" xfId="42990"/>
    <cellStyle name="Normal 359" xfId="42989"/>
    <cellStyle name="Normal 36" xfId="1146"/>
    <cellStyle name="Normal 36 2" xfId="14606"/>
    <cellStyle name="Normal 36 2 2" xfId="39458"/>
    <cellStyle name="Normal 36 3" xfId="39459"/>
    <cellStyle name="Normal 360" xfId="42991"/>
    <cellStyle name="Normal 37" xfId="912"/>
    <cellStyle name="Normal 37 2" xfId="14607"/>
    <cellStyle name="Normal 37 2 2" xfId="39460"/>
    <cellStyle name="Normal 37 3" xfId="39461"/>
    <cellStyle name="Normal 38" xfId="1078"/>
    <cellStyle name="Normal 38 2" xfId="14608"/>
    <cellStyle name="Normal 38 2 2" xfId="39462"/>
    <cellStyle name="Normal 38 3" xfId="39463"/>
    <cellStyle name="Normal 39" xfId="1306"/>
    <cellStyle name="Normal 39 2" xfId="15431"/>
    <cellStyle name="Normal 39 2 2" xfId="39465"/>
    <cellStyle name="Normal 39 3" xfId="39466"/>
    <cellStyle name="Normal 39 4" xfId="39464"/>
    <cellStyle name="Normal 4" xfId="80"/>
    <cellStyle name="Normal 4 10" xfId="7332"/>
    <cellStyle name="Normal 4 10 2" xfId="39469"/>
    <cellStyle name="Normal 4 10 3" xfId="39468"/>
    <cellStyle name="Normal 4 11" xfId="6888"/>
    <cellStyle name="Normal 4 11 2" xfId="39470"/>
    <cellStyle name="Normal 4 12" xfId="7228"/>
    <cellStyle name="Normal 4 12 2" xfId="39471"/>
    <cellStyle name="Normal 4 13" xfId="14740"/>
    <cellStyle name="Normal 4 14" xfId="15328"/>
    <cellStyle name="Normal 4 15" xfId="39467"/>
    <cellStyle name="Normal 4 2" xfId="298"/>
    <cellStyle name="Normal 4 2 10" xfId="39473"/>
    <cellStyle name="Normal 4 2 11" xfId="39472"/>
    <cellStyle name="Normal 4 2 12" xfId="42476"/>
    <cellStyle name="Normal 4 2 2" xfId="826"/>
    <cellStyle name="Normal 4 2 2 10" xfId="39474"/>
    <cellStyle name="Normal 4 2 2 2" xfId="15227"/>
    <cellStyle name="Normal 4 2 2 2 2" xfId="39476"/>
    <cellStyle name="Normal 4 2 2 2 2 2" xfId="39477"/>
    <cellStyle name="Normal 4 2 2 2 2 3" xfId="39478"/>
    <cellStyle name="Normal 4 2 2 2 3" xfId="39479"/>
    <cellStyle name="Normal 4 2 2 2 3 2" xfId="39480"/>
    <cellStyle name="Normal 4 2 2 2 3 3" xfId="39481"/>
    <cellStyle name="Normal 4 2 2 2 4" xfId="39482"/>
    <cellStyle name="Normal 4 2 2 2 4 2" xfId="39483"/>
    <cellStyle name="Normal 4 2 2 2 4 3" xfId="39484"/>
    <cellStyle name="Normal 4 2 2 2 5" xfId="39485"/>
    <cellStyle name="Normal 4 2 2 2 5 2" xfId="39486"/>
    <cellStyle name="Normal 4 2 2 2 5 3" xfId="39487"/>
    <cellStyle name="Normal 4 2 2 2 6" xfId="39488"/>
    <cellStyle name="Normal 4 2 2 2 6 2" xfId="39489"/>
    <cellStyle name="Normal 4 2 2 2 6 3" xfId="39490"/>
    <cellStyle name="Normal 4 2 2 2 7" xfId="39491"/>
    <cellStyle name="Normal 4 2 2 2 8" xfId="39492"/>
    <cellStyle name="Normal 4 2 2 2 9" xfId="39475"/>
    <cellStyle name="Normal 4 2 2 3" xfId="39493"/>
    <cellStyle name="Normal 4 2 2 3 2" xfId="39494"/>
    <cellStyle name="Normal 4 2 2 3 3" xfId="39495"/>
    <cellStyle name="Normal 4 2 2 4" xfId="39496"/>
    <cellStyle name="Normal 4 2 2 4 2" xfId="39497"/>
    <cellStyle name="Normal 4 2 2 4 3" xfId="39498"/>
    <cellStyle name="Normal 4 2 2 5" xfId="39499"/>
    <cellStyle name="Normal 4 2 2 5 2" xfId="39500"/>
    <cellStyle name="Normal 4 2 2 5 3" xfId="39501"/>
    <cellStyle name="Normal 4 2 2 6" xfId="39502"/>
    <cellStyle name="Normal 4 2 2 6 2" xfId="39503"/>
    <cellStyle name="Normal 4 2 2 6 3" xfId="39504"/>
    <cellStyle name="Normal 4 2 2 7" xfId="39505"/>
    <cellStyle name="Normal 4 2 2 7 2" xfId="39506"/>
    <cellStyle name="Normal 4 2 2 7 3" xfId="39507"/>
    <cellStyle name="Normal 4 2 2 8" xfId="39508"/>
    <cellStyle name="Normal 4 2 2 9" xfId="39509"/>
    <cellStyle name="Normal 4 2 3" xfId="9994"/>
    <cellStyle name="Normal 4 2 3 2" xfId="15228"/>
    <cellStyle name="Normal 4 2 3 2 2" xfId="39512"/>
    <cellStyle name="Normal 4 2 3 2 3" xfId="39513"/>
    <cellStyle name="Normal 4 2 3 2 4" xfId="39511"/>
    <cellStyle name="Normal 4 2 3 3" xfId="39514"/>
    <cellStyle name="Normal 4 2 3 3 2" xfId="39515"/>
    <cellStyle name="Normal 4 2 3 3 3" xfId="39516"/>
    <cellStyle name="Normal 4 2 3 4" xfId="39517"/>
    <cellStyle name="Normal 4 2 3 4 2" xfId="39518"/>
    <cellStyle name="Normal 4 2 3 4 3" xfId="39519"/>
    <cellStyle name="Normal 4 2 3 5" xfId="39520"/>
    <cellStyle name="Normal 4 2 3 5 2" xfId="39521"/>
    <cellStyle name="Normal 4 2 3 5 3" xfId="39522"/>
    <cellStyle name="Normal 4 2 3 6" xfId="39523"/>
    <cellStyle name="Normal 4 2 3 6 2" xfId="39524"/>
    <cellStyle name="Normal 4 2 3 6 3" xfId="39525"/>
    <cellStyle name="Normal 4 2 3 7" xfId="39526"/>
    <cellStyle name="Normal 4 2 3 8" xfId="39527"/>
    <cellStyle name="Normal 4 2 3 9" xfId="39510"/>
    <cellStyle name="Normal 4 2 4" xfId="14871"/>
    <cellStyle name="Normal 4 2 4 2" xfId="39529"/>
    <cellStyle name="Normal 4 2 4 3" xfId="39530"/>
    <cellStyle name="Normal 4 2 4 4" xfId="39528"/>
    <cellStyle name="Normal 4 2 5" xfId="15226"/>
    <cellStyle name="Normal 4 2 5 2" xfId="39532"/>
    <cellStyle name="Normal 4 2 5 3" xfId="39533"/>
    <cellStyle name="Normal 4 2 5 4" xfId="39531"/>
    <cellStyle name="Normal 4 2 6" xfId="39534"/>
    <cellStyle name="Normal 4 2 6 2" xfId="39535"/>
    <cellStyle name="Normal 4 2 6 3" xfId="39536"/>
    <cellStyle name="Normal 4 2 7" xfId="39537"/>
    <cellStyle name="Normal 4 2 7 2" xfId="39538"/>
    <cellStyle name="Normal 4 2 7 3" xfId="39539"/>
    <cellStyle name="Normal 4 2 8" xfId="39540"/>
    <cellStyle name="Normal 4 2 8 2" xfId="39541"/>
    <cellStyle name="Normal 4 2 8 3" xfId="39542"/>
    <cellStyle name="Normal 4 2 9" xfId="39543"/>
    <cellStyle name="Normal 4 2 9 2" xfId="39544"/>
    <cellStyle name="Normal 4 3" xfId="299"/>
    <cellStyle name="Normal 4 3 10" xfId="39545"/>
    <cellStyle name="Normal 4 3 2" xfId="300"/>
    <cellStyle name="Normal 4 3 2 2" xfId="39547"/>
    <cellStyle name="Normal 4 3 2 2 2" xfId="39548"/>
    <cellStyle name="Normal 4 3 2 2 3" xfId="39549"/>
    <cellStyle name="Normal 4 3 2 3" xfId="39550"/>
    <cellStyle name="Normal 4 3 2 3 2" xfId="39551"/>
    <cellStyle name="Normal 4 3 2 3 3" xfId="39552"/>
    <cellStyle name="Normal 4 3 2 4" xfId="39553"/>
    <cellStyle name="Normal 4 3 2 4 2" xfId="39554"/>
    <cellStyle name="Normal 4 3 2 4 3" xfId="39555"/>
    <cellStyle name="Normal 4 3 2 5" xfId="39556"/>
    <cellStyle name="Normal 4 3 2 5 2" xfId="39557"/>
    <cellStyle name="Normal 4 3 2 5 3" xfId="39558"/>
    <cellStyle name="Normal 4 3 2 6" xfId="39559"/>
    <cellStyle name="Normal 4 3 2 6 2" xfId="39560"/>
    <cellStyle name="Normal 4 3 2 6 3" xfId="39561"/>
    <cellStyle name="Normal 4 3 2 7" xfId="39562"/>
    <cellStyle name="Normal 4 3 2 8" xfId="39563"/>
    <cellStyle name="Normal 4 3 2 9" xfId="39546"/>
    <cellStyle name="Normal 4 3 3" xfId="301"/>
    <cellStyle name="Normal 4 3 3 2" xfId="39565"/>
    <cellStyle name="Normal 4 3 3 3" xfId="39566"/>
    <cellStyle name="Normal 4 3 3 4" xfId="39564"/>
    <cellStyle name="Normal 4 3 4" xfId="302"/>
    <cellStyle name="Normal 4 3 4 2" xfId="39568"/>
    <cellStyle name="Normal 4 3 4 3" xfId="39569"/>
    <cellStyle name="Normal 4 3 4 4" xfId="39567"/>
    <cellStyle name="Normal 4 3 5" xfId="303"/>
    <cellStyle name="Normal 4 3 5 2" xfId="39571"/>
    <cellStyle name="Normal 4 3 5 3" xfId="39572"/>
    <cellStyle name="Normal 4 3 5 4" xfId="39570"/>
    <cellStyle name="Normal 4 3 6" xfId="304"/>
    <cellStyle name="Normal 4 3 6 10" xfId="14609"/>
    <cellStyle name="Normal 4 3 6 11" xfId="14610"/>
    <cellStyle name="Normal 4 3 6 12" xfId="39573"/>
    <cellStyle name="Normal 4 3 6 2" xfId="14611"/>
    <cellStyle name="Normal 4 3 6 2 2" xfId="14612"/>
    <cellStyle name="Normal 4 3 6 2 3" xfId="14613"/>
    <cellStyle name="Normal 4 3 6 2 4" xfId="14614"/>
    <cellStyle name="Normal 4 3 6 2 5" xfId="14615"/>
    <cellStyle name="Normal 4 3 6 2 6" xfId="15432"/>
    <cellStyle name="Normal 4 3 6 2 7" xfId="15433"/>
    <cellStyle name="Normal 4 3 6 2 8" xfId="15434"/>
    <cellStyle name="Normal 4 3 6 2 9" xfId="39574"/>
    <cellStyle name="Normal 4 3 6 3" xfId="14616"/>
    <cellStyle name="Normal 4 3 6 3 2" xfId="39575"/>
    <cellStyle name="Normal 4 3 6 4" xfId="14617"/>
    <cellStyle name="Normal 4 3 6 5" xfId="14618"/>
    <cellStyle name="Normal 4 3 6 6" xfId="14619"/>
    <cellStyle name="Normal 4 3 6 7" xfId="14620"/>
    <cellStyle name="Normal 4 3 6 8" xfId="14621"/>
    <cellStyle name="Normal 4 3 6 9" xfId="14622"/>
    <cellStyle name="Normal 4 3 7" xfId="6740"/>
    <cellStyle name="Normal 4 3 7 2" xfId="39577"/>
    <cellStyle name="Normal 4 3 7 3" xfId="39578"/>
    <cellStyle name="Normal 4 3 7 4" xfId="39576"/>
    <cellStyle name="Normal 4 3 8" xfId="11874"/>
    <cellStyle name="Normal 4 3 8 2" xfId="39579"/>
    <cellStyle name="Normal 4 3 9" xfId="14911"/>
    <cellStyle name="Normal 4 3 9 2" xfId="39580"/>
    <cellStyle name="Normal 4 4" xfId="810"/>
    <cellStyle name="Normal 4 4 2" xfId="6906"/>
    <cellStyle name="Normal 4 4 2 2" xfId="39583"/>
    <cellStyle name="Normal 4 4 2 3" xfId="39584"/>
    <cellStyle name="Normal 4 4 2 4" xfId="39582"/>
    <cellStyle name="Normal 4 4 3" xfId="9864"/>
    <cellStyle name="Normal 4 4 3 2" xfId="39586"/>
    <cellStyle name="Normal 4 4 3 3" xfId="39587"/>
    <cellStyle name="Normal 4 4 3 4" xfId="39585"/>
    <cellStyle name="Normal 4 4 4" xfId="15229"/>
    <cellStyle name="Normal 4 4 4 2" xfId="39589"/>
    <cellStyle name="Normal 4 4 4 3" xfId="39590"/>
    <cellStyle name="Normal 4 4 4 4" xfId="39588"/>
    <cellStyle name="Normal 4 4 5" xfId="39591"/>
    <cellStyle name="Normal 4 4 5 2" xfId="39592"/>
    <cellStyle name="Normal 4 4 5 3" xfId="39593"/>
    <cellStyle name="Normal 4 4 6" xfId="39594"/>
    <cellStyle name="Normal 4 4 6 2" xfId="39595"/>
    <cellStyle name="Normal 4 4 6 3" xfId="39596"/>
    <cellStyle name="Normal 4 4 7" xfId="39597"/>
    <cellStyle name="Normal 4 4 8" xfId="39598"/>
    <cellStyle name="Normal 4 4 9" xfId="39581"/>
    <cellStyle name="Normal 4 5" xfId="823"/>
    <cellStyle name="Normal 4 5 2" xfId="7281"/>
    <cellStyle name="Normal 4 5 2 2" xfId="39600"/>
    <cellStyle name="Normal 4 5 3" xfId="15230"/>
    <cellStyle name="Normal 4 5 3 2" xfId="39601"/>
    <cellStyle name="Normal 4 5 4" xfId="15436"/>
    <cellStyle name="Normal 4 5 5" xfId="39599"/>
    <cellStyle name="Normal 4 6" xfId="937"/>
    <cellStyle name="Normal 4 6 2" xfId="7625"/>
    <cellStyle name="Normal 4 6 2 2" xfId="39603"/>
    <cellStyle name="Normal 4 6 3" xfId="15231"/>
    <cellStyle name="Normal 4 6 3 2" xfId="39604"/>
    <cellStyle name="Normal 4 6 4" xfId="39602"/>
    <cellStyle name="Normal 4 7" xfId="911"/>
    <cellStyle name="Normal 4 7 2" xfId="6954"/>
    <cellStyle name="Normal 4 7 2 2" xfId="39606"/>
    <cellStyle name="Normal 4 7 3" xfId="15232"/>
    <cellStyle name="Normal 4 7 3 2" xfId="39607"/>
    <cellStyle name="Normal 4 7 4" xfId="39605"/>
    <cellStyle name="Normal 4 8" xfId="6894"/>
    <cellStyle name="Normal 4 8 2" xfId="39609"/>
    <cellStyle name="Normal 4 8 3" xfId="39610"/>
    <cellStyle name="Normal 4 8 4" xfId="39608"/>
    <cellStyle name="Normal 4 9" xfId="7247"/>
    <cellStyle name="Normal 4 9 2" xfId="39612"/>
    <cellStyle name="Normal 4 9 3" xfId="39613"/>
    <cellStyle name="Normal 4 9 4" xfId="39611"/>
    <cellStyle name="Normal 4_Sheet3" xfId="11826"/>
    <cellStyle name="Normal 40" xfId="1057"/>
    <cellStyle name="Normal 40 2" xfId="15437"/>
    <cellStyle name="Normal 40 2 2" xfId="39614"/>
    <cellStyle name="Normal 40 3" xfId="39615"/>
    <cellStyle name="Normal 41" xfId="1302"/>
    <cellStyle name="Normal 41 2" xfId="15438"/>
    <cellStyle name="Normal 41 2 2" xfId="39616"/>
    <cellStyle name="Normal 41 3" xfId="39617"/>
    <cellStyle name="Normal 42" xfId="1284"/>
    <cellStyle name="Normal 42 2" xfId="15440"/>
    <cellStyle name="Normal 42 2 2" xfId="39618"/>
    <cellStyle name="Normal 42 3" xfId="39619"/>
    <cellStyle name="Normal 43" xfId="799"/>
    <cellStyle name="Normal 43 2" xfId="15441"/>
    <cellStyle name="Normal 43 2 2" xfId="39620"/>
    <cellStyle name="Normal 43 3" xfId="39621"/>
    <cellStyle name="Normal 44" xfId="8550"/>
    <cellStyle name="Normal 44 2" xfId="15442"/>
    <cellStyle name="Normal 44 2 2" xfId="39622"/>
    <cellStyle name="Normal 44 3" xfId="39623"/>
    <cellStyle name="Normal 45" xfId="8689"/>
    <cellStyle name="Normal 45 2" xfId="15443"/>
    <cellStyle name="Normal 45 2 2" xfId="39624"/>
    <cellStyle name="Normal 45 3" xfId="39625"/>
    <cellStyle name="Normal 46" xfId="9829"/>
    <cellStyle name="Normal 46 2" xfId="15444"/>
    <cellStyle name="Normal 46 2 2" xfId="39626"/>
    <cellStyle name="Normal 46 3" xfId="39627"/>
    <cellStyle name="Normal 47" xfId="9832"/>
    <cellStyle name="Normal 47 2" xfId="15445"/>
    <cellStyle name="Normal 47 2 2" xfId="39628"/>
    <cellStyle name="Normal 47 3" xfId="39629"/>
    <cellStyle name="Normal 48" xfId="9835"/>
    <cellStyle name="Normal 48 2" xfId="39631"/>
    <cellStyle name="Normal 48 3" xfId="39632"/>
    <cellStyle name="Normal 48 4" xfId="39630"/>
    <cellStyle name="Normal 49" xfId="9838"/>
    <cellStyle name="Normal 49 2" xfId="39634"/>
    <cellStyle name="Normal 49 3" xfId="39635"/>
    <cellStyle name="Normal 49 4" xfId="39633"/>
    <cellStyle name="Normal 5" xfId="81"/>
    <cellStyle name="Normal 5 10" xfId="6912"/>
    <cellStyle name="Normal 5 10 2" xfId="18107"/>
    <cellStyle name="Normal 5 10 3" xfId="18108"/>
    <cellStyle name="Normal 5 10 4" xfId="18106"/>
    <cellStyle name="Normal 5 11" xfId="7215"/>
    <cellStyle name="Normal 5 11 2" xfId="18110"/>
    <cellStyle name="Normal 5 11 3" xfId="18111"/>
    <cellStyle name="Normal 5 11 4" xfId="18109"/>
    <cellStyle name="Normal 5 12" xfId="7817"/>
    <cellStyle name="Normal 5 12 2" xfId="18113"/>
    <cellStyle name="Normal 5 12 3" xfId="18114"/>
    <cellStyle name="Normal 5 12 4" xfId="18112"/>
    <cellStyle name="Normal 5 13" xfId="18115"/>
    <cellStyle name="Normal 5 13 2" xfId="18116"/>
    <cellStyle name="Normal 5 13 3" xfId="18117"/>
    <cellStyle name="Normal 5 14" xfId="18118"/>
    <cellStyle name="Normal 5 14 2" xfId="18119"/>
    <cellStyle name="Normal 5 14 3" xfId="18120"/>
    <cellStyle name="Normal 5 15" xfId="18121"/>
    <cellStyle name="Normal 5 15 2" xfId="18122"/>
    <cellStyle name="Normal 5 15 3" xfId="18123"/>
    <cellStyle name="Normal 5 16" xfId="18124"/>
    <cellStyle name="Normal 5 16 2" xfId="18125"/>
    <cellStyle name="Normal 5 16 3" xfId="18126"/>
    <cellStyle name="Normal 5 17" xfId="18127"/>
    <cellStyle name="Normal 5 17 2" xfId="18128"/>
    <cellStyle name="Normal 5 17 3" xfId="18129"/>
    <cellStyle name="Normal 5 18" xfId="18130"/>
    <cellStyle name="Normal 5 18 2" xfId="18131"/>
    <cellStyle name="Normal 5 18 3" xfId="18132"/>
    <cellStyle name="Normal 5 19" xfId="18133"/>
    <cellStyle name="Normal 5 19 2" xfId="18134"/>
    <cellStyle name="Normal 5 19 3" xfId="18135"/>
    <cellStyle name="Normal 5 2" xfId="42"/>
    <cellStyle name="Normal 5 2 10" xfId="18137"/>
    <cellStyle name="Normal 5 2 10 2" xfId="18138"/>
    <cellStyle name="Normal 5 2 10 3" xfId="18139"/>
    <cellStyle name="Normal 5 2 11" xfId="18140"/>
    <cellStyle name="Normal 5 2 11 2" xfId="18141"/>
    <cellStyle name="Normal 5 2 11 3" xfId="18142"/>
    <cellStyle name="Normal 5 2 12" xfId="18143"/>
    <cellStyle name="Normal 5 2 12 2" xfId="18144"/>
    <cellStyle name="Normal 5 2 12 3" xfId="18145"/>
    <cellStyle name="Normal 5 2 13" xfId="18146"/>
    <cellStyle name="Normal 5 2 13 2" xfId="18147"/>
    <cellStyle name="Normal 5 2 13 3" xfId="18148"/>
    <cellStyle name="Normal 5 2 14" xfId="18149"/>
    <cellStyle name="Normal 5 2 14 2" xfId="18150"/>
    <cellStyle name="Normal 5 2 14 3" xfId="18151"/>
    <cellStyle name="Normal 5 2 15" xfId="18152"/>
    <cellStyle name="Normal 5 2 15 2" xfId="18153"/>
    <cellStyle name="Normal 5 2 15 3" xfId="18154"/>
    <cellStyle name="Normal 5 2 16" xfId="18155"/>
    <cellStyle name="Normal 5 2 16 2" xfId="18156"/>
    <cellStyle name="Normal 5 2 16 3" xfId="18157"/>
    <cellStyle name="Normal 5 2 17" xfId="18158"/>
    <cellStyle name="Normal 5 2 17 2" xfId="18159"/>
    <cellStyle name="Normal 5 2 17 3" xfId="18160"/>
    <cellStyle name="Normal 5 2 18" xfId="18161"/>
    <cellStyle name="Normal 5 2 18 2" xfId="18162"/>
    <cellStyle name="Normal 5 2 18 3" xfId="18163"/>
    <cellStyle name="Normal 5 2 19" xfId="18164"/>
    <cellStyle name="Normal 5 2 19 2" xfId="18165"/>
    <cellStyle name="Normal 5 2 19 3" xfId="18166"/>
    <cellStyle name="Normal 5 2 2" xfId="305"/>
    <cellStyle name="Normal 5 2 2 2" xfId="15233"/>
    <cellStyle name="Normal 5 2 2 2 2" xfId="18168"/>
    <cellStyle name="Normal 5 2 2 3" xfId="18169"/>
    <cellStyle name="Normal 5 2 2 4" xfId="18167"/>
    <cellStyle name="Normal 5 2 20" xfId="18170"/>
    <cellStyle name="Normal 5 2 20 2" xfId="18171"/>
    <cellStyle name="Normal 5 2 20 3" xfId="18172"/>
    <cellStyle name="Normal 5 2 21" xfId="18173"/>
    <cellStyle name="Normal 5 2 21 2" xfId="18174"/>
    <cellStyle name="Normal 5 2 21 3" xfId="18175"/>
    <cellStyle name="Normal 5 2 22" xfId="18176"/>
    <cellStyle name="Normal 5 2 22 2" xfId="18177"/>
    <cellStyle name="Normal 5 2 22 3" xfId="18178"/>
    <cellStyle name="Normal 5 2 23" xfId="18179"/>
    <cellStyle name="Normal 5 2 23 2" xfId="18180"/>
    <cellStyle name="Normal 5 2 23 3" xfId="18181"/>
    <cellStyle name="Normal 5 2 24" xfId="18182"/>
    <cellStyle name="Normal 5 2 24 2" xfId="18183"/>
    <cellStyle name="Normal 5 2 24 3" xfId="18184"/>
    <cellStyle name="Normal 5 2 25" xfId="18185"/>
    <cellStyle name="Normal 5 2 25 2" xfId="18186"/>
    <cellStyle name="Normal 5 2 25 3" xfId="18187"/>
    <cellStyle name="Normal 5 2 26" xfId="18188"/>
    <cellStyle name="Normal 5 2 26 2" xfId="18189"/>
    <cellStyle name="Normal 5 2 26 3" xfId="18190"/>
    <cellStyle name="Normal 5 2 27" xfId="18191"/>
    <cellStyle name="Normal 5 2 27 2" xfId="18192"/>
    <cellStyle name="Normal 5 2 27 3" xfId="18193"/>
    <cellStyle name="Normal 5 2 28" xfId="18194"/>
    <cellStyle name="Normal 5 2 28 2" xfId="18195"/>
    <cellStyle name="Normal 5 2 28 3" xfId="18196"/>
    <cellStyle name="Normal 5 2 29" xfId="18197"/>
    <cellStyle name="Normal 5 2 29 2" xfId="18198"/>
    <cellStyle name="Normal 5 2 29 3" xfId="18199"/>
    <cellStyle name="Normal 5 2 3" xfId="306"/>
    <cellStyle name="Normal 5 2 3 2" xfId="18201"/>
    <cellStyle name="Normal 5 2 3 3" xfId="18202"/>
    <cellStyle name="Normal 5 2 3 4" xfId="18200"/>
    <cellStyle name="Normal 5 2 30" xfId="18203"/>
    <cellStyle name="Normal 5 2 30 2" xfId="18204"/>
    <cellStyle name="Normal 5 2 30 3" xfId="18205"/>
    <cellStyle name="Normal 5 2 31" xfId="18206"/>
    <cellStyle name="Normal 5 2 31 2" xfId="18207"/>
    <cellStyle name="Normal 5 2 31 3" xfId="18208"/>
    <cellStyle name="Normal 5 2 32" xfId="18209"/>
    <cellStyle name="Normal 5 2 32 2" xfId="18210"/>
    <cellStyle name="Normal 5 2 32 3" xfId="18211"/>
    <cellStyle name="Normal 5 2 33" xfId="18212"/>
    <cellStyle name="Normal 5 2 33 2" xfId="18213"/>
    <cellStyle name="Normal 5 2 33 3" xfId="18214"/>
    <cellStyle name="Normal 5 2 34" xfId="18215"/>
    <cellStyle name="Normal 5 2 34 2" xfId="18216"/>
    <cellStyle name="Normal 5 2 34 3" xfId="18217"/>
    <cellStyle name="Normal 5 2 35" xfId="18218"/>
    <cellStyle name="Normal 5 2 36" xfId="18219"/>
    <cellStyle name="Normal 5 2 37" xfId="39636"/>
    <cellStyle name="Normal 5 2 4" xfId="307"/>
    <cellStyle name="Normal 5 2 4 2" xfId="18221"/>
    <cellStyle name="Normal 5 2 4 3" xfId="18222"/>
    <cellStyle name="Normal 5 2 4 4" xfId="18220"/>
    <cellStyle name="Normal 5 2 5" xfId="308"/>
    <cellStyle name="Normal 5 2 5 2" xfId="18224"/>
    <cellStyle name="Normal 5 2 5 3" xfId="18225"/>
    <cellStyle name="Normal 5 2 5 4" xfId="18223"/>
    <cellStyle name="Normal 5 2 6" xfId="309"/>
    <cellStyle name="Normal 5 2 6 10" xfId="14623"/>
    <cellStyle name="Normal 5 2 6 11" xfId="14624"/>
    <cellStyle name="Normal 5 2 6 12" xfId="18226"/>
    <cellStyle name="Normal 5 2 6 2" xfId="14625"/>
    <cellStyle name="Normal 5 2 6 2 2" xfId="14626"/>
    <cellStyle name="Normal 5 2 6 2 3" xfId="14627"/>
    <cellStyle name="Normal 5 2 6 2 4" xfId="14628"/>
    <cellStyle name="Normal 5 2 6 2 5" xfId="14629"/>
    <cellStyle name="Normal 5 2 6 2 6" xfId="15446"/>
    <cellStyle name="Normal 5 2 6 2 7" xfId="15447"/>
    <cellStyle name="Normal 5 2 6 2 8" xfId="15448"/>
    <cellStyle name="Normal 5 2 6 2 9" xfId="18227"/>
    <cellStyle name="Normal 5 2 6 3" xfId="14630"/>
    <cellStyle name="Normal 5 2 6 3 2" xfId="18228"/>
    <cellStyle name="Normal 5 2 6 4" xfId="14631"/>
    <cellStyle name="Normal 5 2 6 5" xfId="14632"/>
    <cellStyle name="Normal 5 2 6 6" xfId="14633"/>
    <cellStyle name="Normal 5 2 6 7" xfId="14634"/>
    <cellStyle name="Normal 5 2 6 8" xfId="14635"/>
    <cellStyle name="Normal 5 2 6 9" xfId="14636"/>
    <cellStyle name="Normal 5 2 7" xfId="1116"/>
    <cellStyle name="Normal 5 2 7 2" xfId="18230"/>
    <cellStyle name="Normal 5 2 7 3" xfId="18231"/>
    <cellStyle name="Normal 5 2 7 4" xfId="18229"/>
    <cellStyle name="Normal 5 2 8" xfId="11875"/>
    <cellStyle name="Normal 5 2 8 2" xfId="18233"/>
    <cellStyle name="Normal 5 2 8 3" xfId="18234"/>
    <cellStyle name="Normal 5 2 8 4" xfId="18232"/>
    <cellStyle name="Normal 5 2 9" xfId="18235"/>
    <cellStyle name="Normal 5 2 9 2" xfId="18236"/>
    <cellStyle name="Normal 5 2 9 3" xfId="18237"/>
    <cellStyle name="Normal 5 20" xfId="18238"/>
    <cellStyle name="Normal 5 20 2" xfId="18239"/>
    <cellStyle name="Normal 5 20 3" xfId="18240"/>
    <cellStyle name="Normal 5 21" xfId="18241"/>
    <cellStyle name="Normal 5 21 2" xfId="18242"/>
    <cellStyle name="Normal 5 21 3" xfId="18243"/>
    <cellStyle name="Normal 5 22" xfId="18244"/>
    <cellStyle name="Normal 5 22 2" xfId="18245"/>
    <cellStyle name="Normal 5 22 3" xfId="18246"/>
    <cellStyle name="Normal 5 23" xfId="18247"/>
    <cellStyle name="Normal 5 23 2" xfId="18248"/>
    <cellStyle name="Normal 5 23 3" xfId="18249"/>
    <cellStyle name="Normal 5 24" xfId="18250"/>
    <cellStyle name="Normal 5 24 2" xfId="18251"/>
    <cellStyle name="Normal 5 24 3" xfId="18252"/>
    <cellStyle name="Normal 5 25" xfId="18253"/>
    <cellStyle name="Normal 5 25 2" xfId="18254"/>
    <cellStyle name="Normal 5 25 3" xfId="18255"/>
    <cellStyle name="Normal 5 26" xfId="18256"/>
    <cellStyle name="Normal 5 26 2" xfId="18257"/>
    <cellStyle name="Normal 5 26 3" xfId="18258"/>
    <cellStyle name="Normal 5 27" xfId="18259"/>
    <cellStyle name="Normal 5 27 2" xfId="18260"/>
    <cellStyle name="Normal 5 27 3" xfId="18261"/>
    <cellStyle name="Normal 5 28" xfId="18262"/>
    <cellStyle name="Normal 5 28 2" xfId="18263"/>
    <cellStyle name="Normal 5 28 3" xfId="18264"/>
    <cellStyle name="Normal 5 29" xfId="18265"/>
    <cellStyle name="Normal 5 29 2" xfId="18266"/>
    <cellStyle name="Normal 5 29 3" xfId="18267"/>
    <cellStyle name="Normal 5 3" xfId="310"/>
    <cellStyle name="Normal 5 3 10" xfId="18269"/>
    <cellStyle name="Normal 5 3 10 2" xfId="18270"/>
    <cellStyle name="Normal 5 3 10 3" xfId="18271"/>
    <cellStyle name="Normal 5 3 11" xfId="18272"/>
    <cellStyle name="Normal 5 3 11 2" xfId="18273"/>
    <cellStyle name="Normal 5 3 11 3" xfId="18274"/>
    <cellStyle name="Normal 5 3 12" xfId="18275"/>
    <cellStyle name="Normal 5 3 12 2" xfId="18276"/>
    <cellStyle name="Normal 5 3 12 3" xfId="18277"/>
    <cellStyle name="Normal 5 3 13" xfId="18278"/>
    <cellStyle name="Normal 5 3 13 2" xfId="18279"/>
    <cellStyle name="Normal 5 3 13 3" xfId="18280"/>
    <cellStyle name="Normal 5 3 14" xfId="18281"/>
    <cellStyle name="Normal 5 3 14 2" xfId="18282"/>
    <cellStyle name="Normal 5 3 14 3" xfId="18283"/>
    <cellStyle name="Normal 5 3 15" xfId="18284"/>
    <cellStyle name="Normal 5 3 15 2" xfId="18285"/>
    <cellStyle name="Normal 5 3 15 3" xfId="18286"/>
    <cellStyle name="Normal 5 3 16" xfId="18287"/>
    <cellStyle name="Normal 5 3 16 2" xfId="18288"/>
    <cellStyle name="Normal 5 3 16 3" xfId="18289"/>
    <cellStyle name="Normal 5 3 17" xfId="18290"/>
    <cellStyle name="Normal 5 3 17 2" xfId="18291"/>
    <cellStyle name="Normal 5 3 17 3" xfId="18292"/>
    <cellStyle name="Normal 5 3 18" xfId="18293"/>
    <cellStyle name="Normal 5 3 18 2" xfId="18294"/>
    <cellStyle name="Normal 5 3 18 3" xfId="18295"/>
    <cellStyle name="Normal 5 3 19" xfId="18296"/>
    <cellStyle name="Normal 5 3 19 2" xfId="18297"/>
    <cellStyle name="Normal 5 3 19 3" xfId="18298"/>
    <cellStyle name="Normal 5 3 2" xfId="311"/>
    <cellStyle name="Normal 5 3 2 2" xfId="15235"/>
    <cellStyle name="Normal 5 3 2 2 2" xfId="18300"/>
    <cellStyle name="Normal 5 3 2 3" xfId="18301"/>
    <cellStyle name="Normal 5 3 2 4" xfId="18299"/>
    <cellStyle name="Normal 5 3 20" xfId="18302"/>
    <cellStyle name="Normal 5 3 20 2" xfId="18303"/>
    <cellStyle name="Normal 5 3 20 3" xfId="18304"/>
    <cellStyle name="Normal 5 3 21" xfId="18305"/>
    <cellStyle name="Normal 5 3 21 2" xfId="18306"/>
    <cellStyle name="Normal 5 3 21 3" xfId="18307"/>
    <cellStyle name="Normal 5 3 22" xfId="18308"/>
    <cellStyle name="Normal 5 3 22 2" xfId="18309"/>
    <cellStyle name="Normal 5 3 22 3" xfId="18310"/>
    <cellStyle name="Normal 5 3 23" xfId="18311"/>
    <cellStyle name="Normal 5 3 23 2" xfId="18312"/>
    <cellStyle name="Normal 5 3 23 3" xfId="18313"/>
    <cellStyle name="Normal 5 3 24" xfId="18314"/>
    <cellStyle name="Normal 5 3 24 2" xfId="18315"/>
    <cellStyle name="Normal 5 3 24 3" xfId="18316"/>
    <cellStyle name="Normal 5 3 25" xfId="18317"/>
    <cellStyle name="Normal 5 3 25 2" xfId="18318"/>
    <cellStyle name="Normal 5 3 25 3" xfId="18319"/>
    <cellStyle name="Normal 5 3 26" xfId="18320"/>
    <cellStyle name="Normal 5 3 26 2" xfId="18321"/>
    <cellStyle name="Normal 5 3 26 3" xfId="18322"/>
    <cellStyle name="Normal 5 3 27" xfId="18323"/>
    <cellStyle name="Normal 5 3 27 2" xfId="18324"/>
    <cellStyle name="Normal 5 3 27 3" xfId="18325"/>
    <cellStyle name="Normal 5 3 28" xfId="18326"/>
    <cellStyle name="Normal 5 3 28 2" xfId="18327"/>
    <cellStyle name="Normal 5 3 28 3" xfId="18328"/>
    <cellStyle name="Normal 5 3 29" xfId="18329"/>
    <cellStyle name="Normal 5 3 29 2" xfId="18330"/>
    <cellStyle name="Normal 5 3 29 3" xfId="18331"/>
    <cellStyle name="Normal 5 3 3" xfId="312"/>
    <cellStyle name="Normal 5 3 3 2" xfId="14637"/>
    <cellStyle name="Normal 5 3 3 2 2" xfId="15449"/>
    <cellStyle name="Normal 5 3 3 2 3" xfId="18333"/>
    <cellStyle name="Normal 5 3 3 3" xfId="14638"/>
    <cellStyle name="Normal 5 3 3 3 2" xfId="15450"/>
    <cellStyle name="Normal 5 3 3 3 3" xfId="18334"/>
    <cellStyle name="Normal 5 3 3 4" xfId="15451"/>
    <cellStyle name="Normal 5 3 3 5" xfId="15452"/>
    <cellStyle name="Normal 5 3 3 6" xfId="15453"/>
    <cellStyle name="Normal 5 3 3 7" xfId="15454"/>
    <cellStyle name="Normal 5 3 3 8" xfId="18332"/>
    <cellStyle name="Normal 5 3 30" xfId="18335"/>
    <cellStyle name="Normal 5 3 30 2" xfId="18336"/>
    <cellStyle name="Normal 5 3 30 3" xfId="18337"/>
    <cellStyle name="Normal 5 3 31" xfId="18338"/>
    <cellStyle name="Normal 5 3 31 2" xfId="18339"/>
    <cellStyle name="Normal 5 3 31 3" xfId="18340"/>
    <cellStyle name="Normal 5 3 32" xfId="18341"/>
    <cellStyle name="Normal 5 3 32 2" xfId="18342"/>
    <cellStyle name="Normal 5 3 32 3" xfId="18343"/>
    <cellStyle name="Normal 5 3 33" xfId="18344"/>
    <cellStyle name="Normal 5 3 33 2" xfId="18345"/>
    <cellStyle name="Normal 5 3 33 3" xfId="18346"/>
    <cellStyle name="Normal 5 3 34" xfId="18347"/>
    <cellStyle name="Normal 5 3 34 2" xfId="18348"/>
    <cellStyle name="Normal 5 3 34 3" xfId="18349"/>
    <cellStyle name="Normal 5 3 35" xfId="18350"/>
    <cellStyle name="Normal 5 3 36" xfId="18351"/>
    <cellStyle name="Normal 5 3 37" xfId="18268"/>
    <cellStyle name="Normal 5 3 4" xfId="6757"/>
    <cellStyle name="Normal 5 3 4 2" xfId="14639"/>
    <cellStyle name="Normal 5 3 4 2 2" xfId="18353"/>
    <cellStyle name="Normal 5 3 4 3" xfId="15455"/>
    <cellStyle name="Normal 5 3 4 3 2" xfId="18354"/>
    <cellStyle name="Normal 5 3 4 4" xfId="18352"/>
    <cellStyle name="Normal 5 3 5" xfId="15234"/>
    <cellStyle name="Normal 5 3 5 2" xfId="15456"/>
    <cellStyle name="Normal 5 3 5 2 2" xfId="18356"/>
    <cellStyle name="Normal 5 3 5 3" xfId="18357"/>
    <cellStyle name="Normal 5 3 5 4" xfId="18355"/>
    <cellStyle name="Normal 5 3 6" xfId="15457"/>
    <cellStyle name="Normal 5 3 6 2" xfId="18359"/>
    <cellStyle name="Normal 5 3 6 3" xfId="18360"/>
    <cellStyle name="Normal 5 3 6 4" xfId="18358"/>
    <cellStyle name="Normal 5 3 7" xfId="18361"/>
    <cellStyle name="Normal 5 3 7 2" xfId="18362"/>
    <cellStyle name="Normal 5 3 7 3" xfId="18363"/>
    <cellStyle name="Normal 5 3 8" xfId="18364"/>
    <cellStyle name="Normal 5 3 8 2" xfId="18365"/>
    <cellStyle name="Normal 5 3 8 3" xfId="18366"/>
    <cellStyle name="Normal 5 3 9" xfId="18367"/>
    <cellStyle name="Normal 5 3 9 2" xfId="18368"/>
    <cellStyle name="Normal 5 3 9 3" xfId="18369"/>
    <cellStyle name="Normal 5 30" xfId="18370"/>
    <cellStyle name="Normal 5 30 2" xfId="18371"/>
    <cellStyle name="Normal 5 30 3" xfId="18372"/>
    <cellStyle name="Normal 5 31" xfId="18373"/>
    <cellStyle name="Normal 5 31 2" xfId="18374"/>
    <cellStyle name="Normal 5 31 3" xfId="18375"/>
    <cellStyle name="Normal 5 32" xfId="18376"/>
    <cellStyle name="Normal 5 32 2" xfId="18377"/>
    <cellStyle name="Normal 5 32 3" xfId="18378"/>
    <cellStyle name="Normal 5 33" xfId="18379"/>
    <cellStyle name="Normal 5 33 2" xfId="18380"/>
    <cellStyle name="Normal 5 33 3" xfId="18381"/>
    <cellStyle name="Normal 5 34" xfId="18382"/>
    <cellStyle name="Normal 5 34 2" xfId="18383"/>
    <cellStyle name="Normal 5 34 3" xfId="18384"/>
    <cellStyle name="Normal 5 35" xfId="18385"/>
    <cellStyle name="Normal 5 35 2" xfId="18386"/>
    <cellStyle name="Normal 5 35 3" xfId="18387"/>
    <cellStyle name="Normal 5 36" xfId="18388"/>
    <cellStyle name="Normal 5 36 2" xfId="18389"/>
    <cellStyle name="Normal 5 36 3" xfId="18390"/>
    <cellStyle name="Normal 5 37" xfId="18391"/>
    <cellStyle name="Normal 5 37 2" xfId="18392"/>
    <cellStyle name="Normal 5 37 3" xfId="18393"/>
    <cellStyle name="Normal 5 38" xfId="18394"/>
    <cellStyle name="Normal 5 38 2" xfId="18395"/>
    <cellStyle name="Normal 5 38 3" xfId="18396"/>
    <cellStyle name="Normal 5 39" xfId="18397"/>
    <cellStyle name="Normal 5 39 2" xfId="18398"/>
    <cellStyle name="Normal 5 39 3" xfId="18399"/>
    <cellStyle name="Normal 5 4" xfId="824"/>
    <cellStyle name="Normal 5 4 10" xfId="18401"/>
    <cellStyle name="Normal 5 4 10 2" xfId="18402"/>
    <cellStyle name="Normal 5 4 10 3" xfId="18403"/>
    <cellStyle name="Normal 5 4 11" xfId="18404"/>
    <cellStyle name="Normal 5 4 11 2" xfId="18405"/>
    <cellStyle name="Normal 5 4 11 3" xfId="18406"/>
    <cellStyle name="Normal 5 4 12" xfId="18407"/>
    <cellStyle name="Normal 5 4 12 2" xfId="18408"/>
    <cellStyle name="Normal 5 4 12 3" xfId="18409"/>
    <cellStyle name="Normal 5 4 13" xfId="18410"/>
    <cellStyle name="Normal 5 4 13 2" xfId="18411"/>
    <cellStyle name="Normal 5 4 13 3" xfId="18412"/>
    <cellStyle name="Normal 5 4 14" xfId="18413"/>
    <cellStyle name="Normal 5 4 14 2" xfId="18414"/>
    <cellStyle name="Normal 5 4 14 3" xfId="18415"/>
    <cellStyle name="Normal 5 4 15" xfId="18416"/>
    <cellStyle name="Normal 5 4 15 2" xfId="18417"/>
    <cellStyle name="Normal 5 4 15 3" xfId="18418"/>
    <cellStyle name="Normal 5 4 16" xfId="18419"/>
    <cellStyle name="Normal 5 4 16 2" xfId="18420"/>
    <cellStyle name="Normal 5 4 16 3" xfId="18421"/>
    <cellStyle name="Normal 5 4 17" xfId="18422"/>
    <cellStyle name="Normal 5 4 17 2" xfId="18423"/>
    <cellStyle name="Normal 5 4 17 3" xfId="18424"/>
    <cellStyle name="Normal 5 4 18" xfId="18425"/>
    <cellStyle name="Normal 5 4 18 2" xfId="18426"/>
    <cellStyle name="Normal 5 4 18 3" xfId="18427"/>
    <cellStyle name="Normal 5 4 19" xfId="18428"/>
    <cellStyle name="Normal 5 4 19 2" xfId="18429"/>
    <cellStyle name="Normal 5 4 19 3" xfId="18430"/>
    <cellStyle name="Normal 5 4 2" xfId="7277"/>
    <cellStyle name="Normal 5 4 2 2" xfId="18432"/>
    <cellStyle name="Normal 5 4 2 3" xfId="18433"/>
    <cellStyle name="Normal 5 4 2 4" xfId="18431"/>
    <cellStyle name="Normal 5 4 20" xfId="18434"/>
    <cellStyle name="Normal 5 4 20 2" xfId="18435"/>
    <cellStyle name="Normal 5 4 20 3" xfId="18436"/>
    <cellStyle name="Normal 5 4 21" xfId="18437"/>
    <cellStyle name="Normal 5 4 21 2" xfId="18438"/>
    <cellStyle name="Normal 5 4 21 3" xfId="18439"/>
    <cellStyle name="Normal 5 4 22" xfId="18440"/>
    <cellStyle name="Normal 5 4 22 2" xfId="18441"/>
    <cellStyle name="Normal 5 4 22 3" xfId="18442"/>
    <cellStyle name="Normal 5 4 23" xfId="18443"/>
    <cellStyle name="Normal 5 4 23 2" xfId="18444"/>
    <cellStyle name="Normal 5 4 23 3" xfId="18445"/>
    <cellStyle name="Normal 5 4 24" xfId="18446"/>
    <cellStyle name="Normal 5 4 24 2" xfId="18447"/>
    <cellStyle name="Normal 5 4 24 3" xfId="18448"/>
    <cellStyle name="Normal 5 4 25" xfId="18449"/>
    <cellStyle name="Normal 5 4 25 2" xfId="18450"/>
    <cellStyle name="Normal 5 4 25 3" xfId="18451"/>
    <cellStyle name="Normal 5 4 26" xfId="18452"/>
    <cellStyle name="Normal 5 4 26 2" xfId="18453"/>
    <cellStyle name="Normal 5 4 26 3" xfId="18454"/>
    <cellStyle name="Normal 5 4 27" xfId="18455"/>
    <cellStyle name="Normal 5 4 27 2" xfId="18456"/>
    <cellStyle name="Normal 5 4 27 3" xfId="18457"/>
    <cellStyle name="Normal 5 4 28" xfId="18458"/>
    <cellStyle name="Normal 5 4 28 2" xfId="18459"/>
    <cellStyle name="Normal 5 4 28 3" xfId="18460"/>
    <cellStyle name="Normal 5 4 29" xfId="18461"/>
    <cellStyle name="Normal 5 4 29 2" xfId="18462"/>
    <cellStyle name="Normal 5 4 29 3" xfId="18463"/>
    <cellStyle name="Normal 5 4 3" xfId="15236"/>
    <cellStyle name="Normal 5 4 3 2" xfId="18465"/>
    <cellStyle name="Normal 5 4 3 3" xfId="18466"/>
    <cellStyle name="Normal 5 4 3 4" xfId="18464"/>
    <cellStyle name="Normal 5 4 30" xfId="18467"/>
    <cellStyle name="Normal 5 4 30 2" xfId="18468"/>
    <cellStyle name="Normal 5 4 30 3" xfId="18469"/>
    <cellStyle name="Normal 5 4 31" xfId="18470"/>
    <cellStyle name="Normal 5 4 31 2" xfId="18471"/>
    <cellStyle name="Normal 5 4 31 3" xfId="18472"/>
    <cellStyle name="Normal 5 4 32" xfId="18473"/>
    <cellStyle name="Normal 5 4 32 2" xfId="18474"/>
    <cellStyle name="Normal 5 4 32 3" xfId="18475"/>
    <cellStyle name="Normal 5 4 33" xfId="18476"/>
    <cellStyle name="Normal 5 4 33 2" xfId="18477"/>
    <cellStyle name="Normal 5 4 33 3" xfId="18478"/>
    <cellStyle name="Normal 5 4 34" xfId="18479"/>
    <cellStyle name="Normal 5 4 34 2" xfId="18480"/>
    <cellStyle name="Normal 5 4 34 3" xfId="18481"/>
    <cellStyle name="Normal 5 4 35" xfId="18482"/>
    <cellStyle name="Normal 5 4 36" xfId="18483"/>
    <cellStyle name="Normal 5 4 37" xfId="18400"/>
    <cellStyle name="Normal 5 4 38" xfId="39637"/>
    <cellStyle name="Normal 5 4 4" xfId="18484"/>
    <cellStyle name="Normal 5 4 4 2" xfId="18485"/>
    <cellStyle name="Normal 5 4 4 3" xfId="18486"/>
    <cellStyle name="Normal 5 4 5" xfId="18487"/>
    <cellStyle name="Normal 5 4 5 2" xfId="18488"/>
    <cellStyle name="Normal 5 4 5 3" xfId="18489"/>
    <cellStyle name="Normal 5 4 6" xfId="18490"/>
    <cellStyle name="Normal 5 4 6 2" xfId="18491"/>
    <cellStyle name="Normal 5 4 6 3" xfId="18492"/>
    <cellStyle name="Normal 5 4 7" xfId="18493"/>
    <cellStyle name="Normal 5 4 7 2" xfId="18494"/>
    <cellStyle name="Normal 5 4 7 3" xfId="18495"/>
    <cellStyle name="Normal 5 4 8" xfId="18496"/>
    <cellStyle name="Normal 5 4 8 2" xfId="18497"/>
    <cellStyle name="Normal 5 4 8 3" xfId="18498"/>
    <cellStyle name="Normal 5 4 9" xfId="18499"/>
    <cellStyle name="Normal 5 4 9 2" xfId="18500"/>
    <cellStyle name="Normal 5 4 9 3" xfId="18501"/>
    <cellStyle name="Normal 5 40" xfId="18502"/>
    <cellStyle name="Normal 5 41" xfId="18503"/>
    <cellStyle name="Normal 5 5" xfId="939"/>
    <cellStyle name="Normal 5 5 10" xfId="18505"/>
    <cellStyle name="Normal 5 5 10 2" xfId="18506"/>
    <cellStyle name="Normal 5 5 10 3" xfId="18507"/>
    <cellStyle name="Normal 5 5 11" xfId="18508"/>
    <cellStyle name="Normal 5 5 11 2" xfId="18509"/>
    <cellStyle name="Normal 5 5 11 3" xfId="18510"/>
    <cellStyle name="Normal 5 5 12" xfId="18511"/>
    <cellStyle name="Normal 5 5 12 2" xfId="18512"/>
    <cellStyle name="Normal 5 5 12 3" xfId="18513"/>
    <cellStyle name="Normal 5 5 13" xfId="18514"/>
    <cellStyle name="Normal 5 5 13 2" xfId="18515"/>
    <cellStyle name="Normal 5 5 13 3" xfId="18516"/>
    <cellStyle name="Normal 5 5 14" xfId="18517"/>
    <cellStyle name="Normal 5 5 14 2" xfId="18518"/>
    <cellStyle name="Normal 5 5 14 3" xfId="18519"/>
    <cellStyle name="Normal 5 5 15" xfId="18520"/>
    <cellStyle name="Normal 5 5 15 2" xfId="18521"/>
    <cellStyle name="Normal 5 5 15 3" xfId="18522"/>
    <cellStyle name="Normal 5 5 16" xfId="18523"/>
    <cellStyle name="Normal 5 5 16 2" xfId="18524"/>
    <cellStyle name="Normal 5 5 16 3" xfId="18525"/>
    <cellStyle name="Normal 5 5 17" xfId="18526"/>
    <cellStyle name="Normal 5 5 17 2" xfId="18527"/>
    <cellStyle name="Normal 5 5 17 3" xfId="18528"/>
    <cellStyle name="Normal 5 5 18" xfId="18529"/>
    <cellStyle name="Normal 5 5 18 2" xfId="18530"/>
    <cellStyle name="Normal 5 5 18 3" xfId="18531"/>
    <cellStyle name="Normal 5 5 19" xfId="18532"/>
    <cellStyle name="Normal 5 5 19 2" xfId="18533"/>
    <cellStyle name="Normal 5 5 19 3" xfId="18534"/>
    <cellStyle name="Normal 5 5 2" xfId="7456"/>
    <cellStyle name="Normal 5 5 2 2" xfId="18536"/>
    <cellStyle name="Normal 5 5 2 3" xfId="18537"/>
    <cellStyle name="Normal 5 5 2 4" xfId="18535"/>
    <cellStyle name="Normal 5 5 20" xfId="18538"/>
    <cellStyle name="Normal 5 5 20 2" xfId="18539"/>
    <cellStyle name="Normal 5 5 20 3" xfId="18540"/>
    <cellStyle name="Normal 5 5 21" xfId="18541"/>
    <cellStyle name="Normal 5 5 21 2" xfId="18542"/>
    <cellStyle name="Normal 5 5 21 3" xfId="18543"/>
    <cellStyle name="Normal 5 5 22" xfId="18544"/>
    <cellStyle name="Normal 5 5 22 2" xfId="18545"/>
    <cellStyle name="Normal 5 5 22 3" xfId="18546"/>
    <cellStyle name="Normal 5 5 23" xfId="18547"/>
    <cellStyle name="Normal 5 5 23 2" xfId="18548"/>
    <cellStyle name="Normal 5 5 23 3" xfId="18549"/>
    <cellStyle name="Normal 5 5 24" xfId="18550"/>
    <cellStyle name="Normal 5 5 24 2" xfId="18551"/>
    <cellStyle name="Normal 5 5 24 3" xfId="18552"/>
    <cellStyle name="Normal 5 5 25" xfId="18553"/>
    <cellStyle name="Normal 5 5 25 2" xfId="18554"/>
    <cellStyle name="Normal 5 5 25 3" xfId="18555"/>
    <cellStyle name="Normal 5 5 26" xfId="18556"/>
    <cellStyle name="Normal 5 5 26 2" xfId="18557"/>
    <cellStyle name="Normal 5 5 26 3" xfId="18558"/>
    <cellStyle name="Normal 5 5 27" xfId="18559"/>
    <cellStyle name="Normal 5 5 27 2" xfId="18560"/>
    <cellStyle name="Normal 5 5 27 3" xfId="18561"/>
    <cellStyle name="Normal 5 5 28" xfId="18562"/>
    <cellStyle name="Normal 5 5 28 2" xfId="18563"/>
    <cellStyle name="Normal 5 5 28 3" xfId="18564"/>
    <cellStyle name="Normal 5 5 29" xfId="18565"/>
    <cellStyle name="Normal 5 5 29 2" xfId="18566"/>
    <cellStyle name="Normal 5 5 29 3" xfId="18567"/>
    <cellStyle name="Normal 5 5 3" xfId="18568"/>
    <cellStyle name="Normal 5 5 3 2" xfId="18569"/>
    <cellStyle name="Normal 5 5 3 3" xfId="18570"/>
    <cellStyle name="Normal 5 5 30" xfId="18571"/>
    <cellStyle name="Normal 5 5 30 2" xfId="18572"/>
    <cellStyle name="Normal 5 5 30 3" xfId="18573"/>
    <cellStyle name="Normal 5 5 31" xfId="18574"/>
    <cellStyle name="Normal 5 5 31 2" xfId="18575"/>
    <cellStyle name="Normal 5 5 31 3" xfId="18576"/>
    <cellStyle name="Normal 5 5 32" xfId="18577"/>
    <cellStyle name="Normal 5 5 32 2" xfId="18578"/>
    <cellStyle name="Normal 5 5 32 3" xfId="18579"/>
    <cellStyle name="Normal 5 5 33" xfId="18580"/>
    <cellStyle name="Normal 5 5 33 2" xfId="18581"/>
    <cellStyle name="Normal 5 5 33 3" xfId="18582"/>
    <cellStyle name="Normal 5 5 34" xfId="18583"/>
    <cellStyle name="Normal 5 5 34 2" xfId="18584"/>
    <cellStyle name="Normal 5 5 34 3" xfId="18585"/>
    <cellStyle name="Normal 5 5 35" xfId="18586"/>
    <cellStyle name="Normal 5 5 36" xfId="18587"/>
    <cellStyle name="Normal 5 5 37" xfId="18504"/>
    <cellStyle name="Normal 5 5 38" xfId="39638"/>
    <cellStyle name="Normal 5 5 4" xfId="18588"/>
    <cellStyle name="Normal 5 5 4 2" xfId="18589"/>
    <cellStyle name="Normal 5 5 4 3" xfId="18590"/>
    <cellStyle name="Normal 5 5 5" xfId="18591"/>
    <cellStyle name="Normal 5 5 5 2" xfId="18592"/>
    <cellStyle name="Normal 5 5 5 3" xfId="18593"/>
    <cellStyle name="Normal 5 5 6" xfId="18594"/>
    <cellStyle name="Normal 5 5 6 2" xfId="18595"/>
    <cellStyle name="Normal 5 5 6 3" xfId="18596"/>
    <cellStyle name="Normal 5 5 7" xfId="18597"/>
    <cellStyle name="Normal 5 5 7 2" xfId="18598"/>
    <cellStyle name="Normal 5 5 7 3" xfId="18599"/>
    <cellStyle name="Normal 5 5 8" xfId="18600"/>
    <cellStyle name="Normal 5 5 8 2" xfId="18601"/>
    <cellStyle name="Normal 5 5 8 3" xfId="18602"/>
    <cellStyle name="Normal 5 5 9" xfId="18603"/>
    <cellStyle name="Normal 5 5 9 2" xfId="18604"/>
    <cellStyle name="Normal 5 5 9 3" xfId="18605"/>
    <cellStyle name="Normal 5 6" xfId="6937"/>
    <cellStyle name="Normal 5 6 10" xfId="18607"/>
    <cellStyle name="Normal 5 6 10 2" xfId="18608"/>
    <cellStyle name="Normal 5 6 10 3" xfId="18609"/>
    <cellStyle name="Normal 5 6 11" xfId="18610"/>
    <cellStyle name="Normal 5 6 11 2" xfId="18611"/>
    <cellStyle name="Normal 5 6 11 3" xfId="18612"/>
    <cellStyle name="Normal 5 6 12" xfId="18613"/>
    <cellStyle name="Normal 5 6 12 2" xfId="18614"/>
    <cellStyle name="Normal 5 6 12 3" xfId="18615"/>
    <cellStyle name="Normal 5 6 13" xfId="18616"/>
    <cellStyle name="Normal 5 6 13 2" xfId="18617"/>
    <cellStyle name="Normal 5 6 13 3" xfId="18618"/>
    <cellStyle name="Normal 5 6 14" xfId="18619"/>
    <cellStyle name="Normal 5 6 14 2" xfId="18620"/>
    <cellStyle name="Normal 5 6 14 3" xfId="18621"/>
    <cellStyle name="Normal 5 6 15" xfId="18622"/>
    <cellStyle name="Normal 5 6 15 2" xfId="18623"/>
    <cellStyle name="Normal 5 6 15 3" xfId="18624"/>
    <cellStyle name="Normal 5 6 16" xfId="18625"/>
    <cellStyle name="Normal 5 6 16 2" xfId="18626"/>
    <cellStyle name="Normal 5 6 16 3" xfId="18627"/>
    <cellStyle name="Normal 5 6 17" xfId="18628"/>
    <cellStyle name="Normal 5 6 17 2" xfId="18629"/>
    <cellStyle name="Normal 5 6 17 3" xfId="18630"/>
    <cellStyle name="Normal 5 6 18" xfId="18631"/>
    <cellStyle name="Normal 5 6 18 2" xfId="18632"/>
    <cellStyle name="Normal 5 6 18 3" xfId="18633"/>
    <cellStyle name="Normal 5 6 19" xfId="18634"/>
    <cellStyle name="Normal 5 6 19 2" xfId="18635"/>
    <cellStyle name="Normal 5 6 19 3" xfId="18636"/>
    <cellStyle name="Normal 5 6 2" xfId="18637"/>
    <cellStyle name="Normal 5 6 2 2" xfId="18638"/>
    <cellStyle name="Normal 5 6 2 3" xfId="18639"/>
    <cellStyle name="Normal 5 6 20" xfId="18640"/>
    <cellStyle name="Normal 5 6 20 2" xfId="18641"/>
    <cellStyle name="Normal 5 6 20 3" xfId="18642"/>
    <cellStyle name="Normal 5 6 21" xfId="18643"/>
    <cellStyle name="Normal 5 6 21 2" xfId="18644"/>
    <cellStyle name="Normal 5 6 21 3" xfId="18645"/>
    <cellStyle name="Normal 5 6 22" xfId="18646"/>
    <cellStyle name="Normal 5 6 22 2" xfId="18647"/>
    <cellStyle name="Normal 5 6 22 3" xfId="18648"/>
    <cellStyle name="Normal 5 6 23" xfId="18649"/>
    <cellStyle name="Normal 5 6 23 2" xfId="18650"/>
    <cellStyle name="Normal 5 6 23 3" xfId="18651"/>
    <cellStyle name="Normal 5 6 24" xfId="18652"/>
    <cellStyle name="Normal 5 6 24 2" xfId="18653"/>
    <cellStyle name="Normal 5 6 24 3" xfId="18654"/>
    <cellStyle name="Normal 5 6 25" xfId="18655"/>
    <cellStyle name="Normal 5 6 25 2" xfId="18656"/>
    <cellStyle name="Normal 5 6 25 3" xfId="18657"/>
    <cellStyle name="Normal 5 6 26" xfId="18658"/>
    <cellStyle name="Normal 5 6 26 2" xfId="18659"/>
    <cellStyle name="Normal 5 6 26 3" xfId="18660"/>
    <cellStyle name="Normal 5 6 27" xfId="18661"/>
    <cellStyle name="Normal 5 6 27 2" xfId="18662"/>
    <cellStyle name="Normal 5 6 27 3" xfId="18663"/>
    <cellStyle name="Normal 5 6 28" xfId="18664"/>
    <cellStyle name="Normal 5 6 28 2" xfId="18665"/>
    <cellStyle name="Normal 5 6 28 3" xfId="18666"/>
    <cellStyle name="Normal 5 6 29" xfId="18667"/>
    <cellStyle name="Normal 5 6 29 2" xfId="18668"/>
    <cellStyle name="Normal 5 6 29 3" xfId="18669"/>
    <cellStyle name="Normal 5 6 3" xfId="18670"/>
    <cellStyle name="Normal 5 6 3 2" xfId="18671"/>
    <cellStyle name="Normal 5 6 3 3" xfId="18672"/>
    <cellStyle name="Normal 5 6 30" xfId="18673"/>
    <cellStyle name="Normal 5 6 30 2" xfId="18674"/>
    <cellStyle name="Normal 5 6 30 3" xfId="18675"/>
    <cellStyle name="Normal 5 6 31" xfId="18676"/>
    <cellStyle name="Normal 5 6 31 2" xfId="18677"/>
    <cellStyle name="Normal 5 6 31 3" xfId="18678"/>
    <cellStyle name="Normal 5 6 32" xfId="18679"/>
    <cellStyle name="Normal 5 6 32 2" xfId="18680"/>
    <cellStyle name="Normal 5 6 32 3" xfId="18681"/>
    <cellStyle name="Normal 5 6 33" xfId="18682"/>
    <cellStyle name="Normal 5 6 33 2" xfId="18683"/>
    <cellStyle name="Normal 5 6 33 3" xfId="18684"/>
    <cellStyle name="Normal 5 6 34" xfId="18685"/>
    <cellStyle name="Normal 5 6 34 2" xfId="18686"/>
    <cellStyle name="Normal 5 6 34 3" xfId="18687"/>
    <cellStyle name="Normal 5 6 35" xfId="18688"/>
    <cellStyle name="Normal 5 6 36" xfId="18689"/>
    <cellStyle name="Normal 5 6 37" xfId="18606"/>
    <cellStyle name="Normal 5 6 38" xfId="39639"/>
    <cellStyle name="Normal 5 6 4" xfId="18690"/>
    <cellStyle name="Normal 5 6 4 2" xfId="18691"/>
    <cellStyle name="Normal 5 6 4 3" xfId="18692"/>
    <cellStyle name="Normal 5 6 5" xfId="18693"/>
    <cellStyle name="Normal 5 6 5 2" xfId="18694"/>
    <cellStyle name="Normal 5 6 5 3" xfId="18695"/>
    <cellStyle name="Normal 5 6 6" xfId="18696"/>
    <cellStyle name="Normal 5 6 6 2" xfId="18697"/>
    <cellStyle name="Normal 5 6 6 3" xfId="18698"/>
    <cellStyle name="Normal 5 6 7" xfId="18699"/>
    <cellStyle name="Normal 5 6 7 2" xfId="18700"/>
    <cellStyle name="Normal 5 6 7 3" xfId="18701"/>
    <cellStyle name="Normal 5 6 8" xfId="18702"/>
    <cellStyle name="Normal 5 6 8 2" xfId="18703"/>
    <cellStyle name="Normal 5 6 8 3" xfId="18704"/>
    <cellStyle name="Normal 5 6 9" xfId="18705"/>
    <cellStyle name="Normal 5 6 9 2" xfId="18706"/>
    <cellStyle name="Normal 5 6 9 3" xfId="18707"/>
    <cellStyle name="Normal 5 7" xfId="7016"/>
    <cellStyle name="Normal 5 7 2" xfId="18709"/>
    <cellStyle name="Normal 5 7 3" xfId="18710"/>
    <cellStyle name="Normal 5 7 4" xfId="18708"/>
    <cellStyle name="Normal 5 7 5" xfId="39640"/>
    <cellStyle name="Normal 5 8" xfId="7643"/>
    <cellStyle name="Normal 5 8 2" xfId="18712"/>
    <cellStyle name="Normal 5 8 3" xfId="18713"/>
    <cellStyle name="Normal 5 8 4" xfId="18711"/>
    <cellStyle name="Normal 5 9" xfId="7369"/>
    <cellStyle name="Normal 5 9 2" xfId="18715"/>
    <cellStyle name="Normal 5 9 3" xfId="18716"/>
    <cellStyle name="Normal 5 9 4" xfId="18714"/>
    <cellStyle name="Normal 50" xfId="9841"/>
    <cellStyle name="Normal 50 2" xfId="39642"/>
    <cellStyle name="Normal 50 3" xfId="39643"/>
    <cellStyle name="Normal 50 4" xfId="39641"/>
    <cellStyle name="Normal 51" xfId="9931"/>
    <cellStyle name="Normal 51 2" xfId="39645"/>
    <cellStyle name="Normal 51 3" xfId="39646"/>
    <cellStyle name="Normal 51 4" xfId="39644"/>
    <cellStyle name="Normal 52" xfId="9935"/>
    <cellStyle name="Normal 52 2" xfId="39648"/>
    <cellStyle name="Normal 52 3" xfId="39649"/>
    <cellStyle name="Normal 52 4" xfId="39647"/>
    <cellStyle name="Normal 53" xfId="9887"/>
    <cellStyle name="Normal 53 2" xfId="39651"/>
    <cellStyle name="Normal 53 3" xfId="39652"/>
    <cellStyle name="Normal 53 4" xfId="39650"/>
    <cellStyle name="Normal 54" xfId="9938"/>
    <cellStyle name="Normal 54 2" xfId="39654"/>
    <cellStyle name="Normal 54 3" xfId="39655"/>
    <cellStyle name="Normal 54 4" xfId="39653"/>
    <cellStyle name="Normal 55" xfId="9939"/>
    <cellStyle name="Normal 55 2" xfId="39657"/>
    <cellStyle name="Normal 55 3" xfId="39658"/>
    <cellStyle name="Normal 55 4" xfId="39656"/>
    <cellStyle name="Normal 56" xfId="9937"/>
    <cellStyle name="Normal 56 2" xfId="39660"/>
    <cellStyle name="Normal 56 3" xfId="39661"/>
    <cellStyle name="Normal 56 4" xfId="39659"/>
    <cellStyle name="Normal 57" xfId="9842"/>
    <cellStyle name="Normal 57 2" xfId="39663"/>
    <cellStyle name="Normal 57 3" xfId="39664"/>
    <cellStyle name="Normal 57 4" xfId="39662"/>
    <cellStyle name="Normal 58" xfId="9940"/>
    <cellStyle name="Normal 58 2" xfId="39666"/>
    <cellStyle name="Normal 58 3" xfId="39667"/>
    <cellStyle name="Normal 58 4" xfId="39665"/>
    <cellStyle name="Normal 59" xfId="9990"/>
    <cellStyle name="Normal 59 2" xfId="39669"/>
    <cellStyle name="Normal 59 3" xfId="39670"/>
    <cellStyle name="Normal 59 4" xfId="39668"/>
    <cellStyle name="Normal 6" xfId="82"/>
    <cellStyle name="Normal 6 10" xfId="7392"/>
    <cellStyle name="Normal 6 10 2" xfId="18719"/>
    <cellStyle name="Normal 6 10 3" xfId="18720"/>
    <cellStyle name="Normal 6 10 4" xfId="18718"/>
    <cellStyle name="Normal 6 11" xfId="7508"/>
    <cellStyle name="Normal 6 11 2" xfId="18722"/>
    <cellStyle name="Normal 6 11 3" xfId="18723"/>
    <cellStyle name="Normal 6 11 4" xfId="18721"/>
    <cellStyle name="Normal 6 12" xfId="7869"/>
    <cellStyle name="Normal 6 12 2" xfId="18725"/>
    <cellStyle name="Normal 6 12 3" xfId="18726"/>
    <cellStyle name="Normal 6 12 4" xfId="18724"/>
    <cellStyle name="Normal 6 13" xfId="15237"/>
    <cellStyle name="Normal 6 13 2" xfId="18728"/>
    <cellStyle name="Normal 6 13 3" xfId="18729"/>
    <cellStyle name="Normal 6 13 4" xfId="18727"/>
    <cellStyle name="Normal 6 14" xfId="18730"/>
    <cellStyle name="Normal 6 14 2" xfId="18731"/>
    <cellStyle name="Normal 6 14 3" xfId="18732"/>
    <cellStyle name="Normal 6 15" xfId="18733"/>
    <cellStyle name="Normal 6 15 2" xfId="18734"/>
    <cellStyle name="Normal 6 15 3" xfId="18735"/>
    <cellStyle name="Normal 6 16" xfId="18736"/>
    <cellStyle name="Normal 6 16 2" xfId="18737"/>
    <cellStyle name="Normal 6 16 3" xfId="18738"/>
    <cellStyle name="Normal 6 17" xfId="18739"/>
    <cellStyle name="Normal 6 17 2" xfId="18740"/>
    <cellStyle name="Normal 6 17 3" xfId="18741"/>
    <cellStyle name="Normal 6 18" xfId="18742"/>
    <cellStyle name="Normal 6 18 2" xfId="18743"/>
    <cellStyle name="Normal 6 18 3" xfId="18744"/>
    <cellStyle name="Normal 6 19" xfId="18745"/>
    <cellStyle name="Normal 6 19 2" xfId="18746"/>
    <cellStyle name="Normal 6 19 3" xfId="18747"/>
    <cellStyle name="Normal 6 2" xfId="313"/>
    <cellStyle name="Normal 6 2 10" xfId="18749"/>
    <cellStyle name="Normal 6 2 10 2" xfId="18750"/>
    <cellStyle name="Normal 6 2 10 3" xfId="18751"/>
    <cellStyle name="Normal 6 2 11" xfId="18752"/>
    <cellStyle name="Normal 6 2 11 2" xfId="18753"/>
    <cellStyle name="Normal 6 2 11 3" xfId="18754"/>
    <cellStyle name="Normal 6 2 12" xfId="18755"/>
    <cellStyle name="Normal 6 2 12 2" xfId="18756"/>
    <cellStyle name="Normal 6 2 12 3" xfId="18757"/>
    <cellStyle name="Normal 6 2 13" xfId="18758"/>
    <cellStyle name="Normal 6 2 13 2" xfId="18759"/>
    <cellStyle name="Normal 6 2 13 3" xfId="18760"/>
    <cellStyle name="Normal 6 2 14" xfId="18761"/>
    <cellStyle name="Normal 6 2 14 2" xfId="18762"/>
    <cellStyle name="Normal 6 2 14 3" xfId="18763"/>
    <cellStyle name="Normal 6 2 15" xfId="18764"/>
    <cellStyle name="Normal 6 2 15 2" xfId="18765"/>
    <cellStyle name="Normal 6 2 15 3" xfId="18766"/>
    <cellStyle name="Normal 6 2 16" xfId="18767"/>
    <cellStyle name="Normal 6 2 16 2" xfId="18768"/>
    <cellStyle name="Normal 6 2 16 3" xfId="18769"/>
    <cellStyle name="Normal 6 2 17" xfId="18770"/>
    <cellStyle name="Normal 6 2 17 2" xfId="18771"/>
    <cellStyle name="Normal 6 2 17 3" xfId="18772"/>
    <cellStyle name="Normal 6 2 18" xfId="18773"/>
    <cellStyle name="Normal 6 2 18 2" xfId="18774"/>
    <cellStyle name="Normal 6 2 18 3" xfId="18775"/>
    <cellStyle name="Normal 6 2 19" xfId="18776"/>
    <cellStyle name="Normal 6 2 19 2" xfId="18777"/>
    <cellStyle name="Normal 6 2 19 3" xfId="18778"/>
    <cellStyle name="Normal 6 2 2" xfId="314"/>
    <cellStyle name="Normal 6 2 2 2" xfId="315"/>
    <cellStyle name="Normal 6 2 2 2 2" xfId="316"/>
    <cellStyle name="Normal 6 2 2 2 3" xfId="18780"/>
    <cellStyle name="Normal 6 2 2 3" xfId="317"/>
    <cellStyle name="Normal 6 2 2 3 2" xfId="18781"/>
    <cellStyle name="Normal 6 2 2 4" xfId="318"/>
    <cellStyle name="Normal 6 2 2 5" xfId="319"/>
    <cellStyle name="Normal 6 2 2 6" xfId="320"/>
    <cellStyle name="Normal 6 2 2 6 10" xfId="14640"/>
    <cellStyle name="Normal 6 2 2 6 11" xfId="14641"/>
    <cellStyle name="Normal 6 2 2 6 2" xfId="14642"/>
    <cellStyle name="Normal 6 2 2 6 2 2" xfId="14643"/>
    <cellStyle name="Normal 6 2 2 6 2 3" xfId="14644"/>
    <cellStyle name="Normal 6 2 2 6 2 4" xfId="14645"/>
    <cellStyle name="Normal 6 2 2 6 2 5" xfId="14646"/>
    <cellStyle name="Normal 6 2 2 6 2 6" xfId="15458"/>
    <cellStyle name="Normal 6 2 2 6 2 7" xfId="15459"/>
    <cellStyle name="Normal 6 2 2 6 2 8" xfId="15460"/>
    <cellStyle name="Normal 6 2 2 6 3" xfId="14647"/>
    <cellStyle name="Normal 6 2 2 6 4" xfId="14648"/>
    <cellStyle name="Normal 6 2 2 6 5" xfId="14649"/>
    <cellStyle name="Normal 6 2 2 6 6" xfId="14650"/>
    <cellStyle name="Normal 6 2 2 6 7" xfId="14651"/>
    <cellStyle name="Normal 6 2 2 6 8" xfId="14652"/>
    <cellStyle name="Normal 6 2 2 6 9" xfId="14653"/>
    <cellStyle name="Normal 6 2 2 7" xfId="18779"/>
    <cellStyle name="Normal 6 2 20" xfId="18782"/>
    <cellStyle name="Normal 6 2 20 2" xfId="18783"/>
    <cellStyle name="Normal 6 2 20 3" xfId="18784"/>
    <cellStyle name="Normal 6 2 21" xfId="18785"/>
    <cellStyle name="Normal 6 2 21 2" xfId="18786"/>
    <cellStyle name="Normal 6 2 21 3" xfId="18787"/>
    <cellStyle name="Normal 6 2 22" xfId="18788"/>
    <cellStyle name="Normal 6 2 22 2" xfId="18789"/>
    <cellStyle name="Normal 6 2 22 3" xfId="18790"/>
    <cellStyle name="Normal 6 2 23" xfId="18791"/>
    <cellStyle name="Normal 6 2 23 2" xfId="18792"/>
    <cellStyle name="Normal 6 2 23 3" xfId="18793"/>
    <cellStyle name="Normal 6 2 24" xfId="18794"/>
    <cellStyle name="Normal 6 2 24 2" xfId="18795"/>
    <cellStyle name="Normal 6 2 24 3" xfId="18796"/>
    <cellStyle name="Normal 6 2 25" xfId="18797"/>
    <cellStyle name="Normal 6 2 25 2" xfId="18798"/>
    <cellStyle name="Normal 6 2 25 3" xfId="18799"/>
    <cellStyle name="Normal 6 2 26" xfId="18800"/>
    <cellStyle name="Normal 6 2 26 2" xfId="18801"/>
    <cellStyle name="Normal 6 2 26 3" xfId="18802"/>
    <cellStyle name="Normal 6 2 27" xfId="18803"/>
    <cellStyle name="Normal 6 2 27 2" xfId="18804"/>
    <cellStyle name="Normal 6 2 27 3" xfId="18805"/>
    <cellStyle name="Normal 6 2 28" xfId="18806"/>
    <cellStyle name="Normal 6 2 28 2" xfId="18807"/>
    <cellStyle name="Normal 6 2 28 3" xfId="18808"/>
    <cellStyle name="Normal 6 2 29" xfId="18809"/>
    <cellStyle name="Normal 6 2 29 2" xfId="18810"/>
    <cellStyle name="Normal 6 2 29 3" xfId="18811"/>
    <cellStyle name="Normal 6 2 3" xfId="2661"/>
    <cellStyle name="Normal 6 2 3 2" xfId="18813"/>
    <cellStyle name="Normal 6 2 3 3" xfId="18814"/>
    <cellStyle name="Normal 6 2 3 4" xfId="18812"/>
    <cellStyle name="Normal 6 2 30" xfId="18815"/>
    <cellStyle name="Normal 6 2 30 2" xfId="18816"/>
    <cellStyle name="Normal 6 2 30 3" xfId="18817"/>
    <cellStyle name="Normal 6 2 31" xfId="18818"/>
    <cellStyle name="Normal 6 2 31 2" xfId="18819"/>
    <cellStyle name="Normal 6 2 31 3" xfId="18820"/>
    <cellStyle name="Normal 6 2 32" xfId="18821"/>
    <cellStyle name="Normal 6 2 32 2" xfId="18822"/>
    <cellStyle name="Normal 6 2 32 3" xfId="18823"/>
    <cellStyle name="Normal 6 2 33" xfId="18824"/>
    <cellStyle name="Normal 6 2 33 2" xfId="18825"/>
    <cellStyle name="Normal 6 2 33 3" xfId="18826"/>
    <cellStyle name="Normal 6 2 34" xfId="18827"/>
    <cellStyle name="Normal 6 2 34 2" xfId="18828"/>
    <cellStyle name="Normal 6 2 34 3" xfId="18829"/>
    <cellStyle name="Normal 6 2 35" xfId="18830"/>
    <cellStyle name="Normal 6 2 36" xfId="18831"/>
    <cellStyle name="Normal 6 2 37" xfId="39671"/>
    <cellStyle name="Normal 6 2 4" xfId="15238"/>
    <cellStyle name="Normal 6 2 4 2" xfId="18833"/>
    <cellStyle name="Normal 6 2 4 3" xfId="18834"/>
    <cellStyle name="Normal 6 2 4 4" xfId="18832"/>
    <cellStyle name="Normal 6 2 5" xfId="18835"/>
    <cellStyle name="Normal 6 2 5 2" xfId="18836"/>
    <cellStyle name="Normal 6 2 5 3" xfId="18837"/>
    <cellStyle name="Normal 6 2 6" xfId="18838"/>
    <cellStyle name="Normal 6 2 6 2" xfId="18839"/>
    <cellStyle name="Normal 6 2 6 3" xfId="18840"/>
    <cellStyle name="Normal 6 2 7" xfId="18841"/>
    <cellStyle name="Normal 6 2 7 2" xfId="18842"/>
    <cellStyle name="Normal 6 2 7 3" xfId="18843"/>
    <cellStyle name="Normal 6 2 8" xfId="18844"/>
    <cellStyle name="Normal 6 2 8 2" xfId="18845"/>
    <cellStyle name="Normal 6 2 8 3" xfId="18846"/>
    <cellStyle name="Normal 6 2 9" xfId="18847"/>
    <cellStyle name="Normal 6 2 9 2" xfId="18848"/>
    <cellStyle name="Normal 6 2 9 3" xfId="18849"/>
    <cellStyle name="Normal 6 20" xfId="18850"/>
    <cellStyle name="Normal 6 20 2" xfId="18851"/>
    <cellStyle name="Normal 6 20 3" xfId="18852"/>
    <cellStyle name="Normal 6 21" xfId="18853"/>
    <cellStyle name="Normal 6 21 2" xfId="18854"/>
    <cellStyle name="Normal 6 21 3" xfId="18855"/>
    <cellStyle name="Normal 6 22" xfId="18856"/>
    <cellStyle name="Normal 6 22 2" xfId="18857"/>
    <cellStyle name="Normal 6 22 3" xfId="18858"/>
    <cellStyle name="Normal 6 23" xfId="18859"/>
    <cellStyle name="Normal 6 23 2" xfId="18860"/>
    <cellStyle name="Normal 6 23 3" xfId="18861"/>
    <cellStyle name="Normal 6 24" xfId="18862"/>
    <cellStyle name="Normal 6 24 2" xfId="18863"/>
    <cellStyle name="Normal 6 24 3" xfId="18864"/>
    <cellStyle name="Normal 6 25" xfId="18865"/>
    <cellStyle name="Normal 6 25 2" xfId="18866"/>
    <cellStyle name="Normal 6 25 3" xfId="18867"/>
    <cellStyle name="Normal 6 26" xfId="18868"/>
    <cellStyle name="Normal 6 26 2" xfId="18869"/>
    <cellStyle name="Normal 6 26 3" xfId="18870"/>
    <cellStyle name="Normal 6 27" xfId="18871"/>
    <cellStyle name="Normal 6 27 2" xfId="18872"/>
    <cellStyle name="Normal 6 27 3" xfId="18873"/>
    <cellStyle name="Normal 6 28" xfId="18874"/>
    <cellStyle name="Normal 6 28 2" xfId="18875"/>
    <cellStyle name="Normal 6 28 3" xfId="18876"/>
    <cellStyle name="Normal 6 29" xfId="18877"/>
    <cellStyle name="Normal 6 29 2" xfId="18878"/>
    <cellStyle name="Normal 6 29 3" xfId="18879"/>
    <cellStyle name="Normal 6 3" xfId="1123"/>
    <cellStyle name="Normal 6 3 10" xfId="18881"/>
    <cellStyle name="Normal 6 3 10 2" xfId="18882"/>
    <cellStyle name="Normal 6 3 10 3" xfId="18883"/>
    <cellStyle name="Normal 6 3 11" xfId="18884"/>
    <cellStyle name="Normal 6 3 11 2" xfId="18885"/>
    <cellStyle name="Normal 6 3 11 3" xfId="18886"/>
    <cellStyle name="Normal 6 3 12" xfId="18887"/>
    <cellStyle name="Normal 6 3 12 2" xfId="18888"/>
    <cellStyle name="Normal 6 3 12 3" xfId="18889"/>
    <cellStyle name="Normal 6 3 13" xfId="18890"/>
    <cellStyle name="Normal 6 3 13 2" xfId="18891"/>
    <cellStyle name="Normal 6 3 13 3" xfId="18892"/>
    <cellStyle name="Normal 6 3 14" xfId="18893"/>
    <cellStyle name="Normal 6 3 14 2" xfId="18894"/>
    <cellStyle name="Normal 6 3 14 3" xfId="18895"/>
    <cellStyle name="Normal 6 3 15" xfId="18896"/>
    <cellStyle name="Normal 6 3 15 2" xfId="18897"/>
    <cellStyle name="Normal 6 3 15 3" xfId="18898"/>
    <cellStyle name="Normal 6 3 16" xfId="18899"/>
    <cellStyle name="Normal 6 3 16 2" xfId="18900"/>
    <cellStyle name="Normal 6 3 16 3" xfId="18901"/>
    <cellStyle name="Normal 6 3 17" xfId="18902"/>
    <cellStyle name="Normal 6 3 17 2" xfId="18903"/>
    <cellStyle name="Normal 6 3 17 3" xfId="18904"/>
    <cellStyle name="Normal 6 3 18" xfId="18905"/>
    <cellStyle name="Normal 6 3 18 2" xfId="18906"/>
    <cellStyle name="Normal 6 3 18 3" xfId="18907"/>
    <cellStyle name="Normal 6 3 19" xfId="18908"/>
    <cellStyle name="Normal 6 3 19 2" xfId="18909"/>
    <cellStyle name="Normal 6 3 19 3" xfId="18910"/>
    <cellStyle name="Normal 6 3 2" xfId="7051"/>
    <cellStyle name="Normal 6 3 2 2" xfId="18912"/>
    <cellStyle name="Normal 6 3 2 3" xfId="18913"/>
    <cellStyle name="Normal 6 3 2 4" xfId="18911"/>
    <cellStyle name="Normal 6 3 20" xfId="18914"/>
    <cellStyle name="Normal 6 3 20 2" xfId="18915"/>
    <cellStyle name="Normal 6 3 20 3" xfId="18916"/>
    <cellStyle name="Normal 6 3 21" xfId="18917"/>
    <cellStyle name="Normal 6 3 21 2" xfId="18918"/>
    <cellStyle name="Normal 6 3 21 3" xfId="18919"/>
    <cellStyle name="Normal 6 3 22" xfId="18920"/>
    <cellStyle name="Normal 6 3 22 2" xfId="18921"/>
    <cellStyle name="Normal 6 3 22 3" xfId="18922"/>
    <cellStyle name="Normal 6 3 23" xfId="18923"/>
    <cellStyle name="Normal 6 3 23 2" xfId="18924"/>
    <cellStyle name="Normal 6 3 23 3" xfId="18925"/>
    <cellStyle name="Normal 6 3 24" xfId="18926"/>
    <cellStyle name="Normal 6 3 24 2" xfId="18927"/>
    <cellStyle name="Normal 6 3 24 3" xfId="18928"/>
    <cellStyle name="Normal 6 3 25" xfId="18929"/>
    <cellStyle name="Normal 6 3 25 2" xfId="18930"/>
    <cellStyle name="Normal 6 3 25 3" xfId="18931"/>
    <cellStyle name="Normal 6 3 26" xfId="18932"/>
    <cellStyle name="Normal 6 3 26 2" xfId="18933"/>
    <cellStyle name="Normal 6 3 26 3" xfId="18934"/>
    <cellStyle name="Normal 6 3 27" xfId="18935"/>
    <cellStyle name="Normal 6 3 27 2" xfId="18936"/>
    <cellStyle name="Normal 6 3 27 3" xfId="18937"/>
    <cellStyle name="Normal 6 3 28" xfId="18938"/>
    <cellStyle name="Normal 6 3 28 2" xfId="18939"/>
    <cellStyle name="Normal 6 3 28 3" xfId="18940"/>
    <cellStyle name="Normal 6 3 29" xfId="18941"/>
    <cellStyle name="Normal 6 3 29 2" xfId="18942"/>
    <cellStyle name="Normal 6 3 29 3" xfId="18943"/>
    <cellStyle name="Normal 6 3 3" xfId="15239"/>
    <cellStyle name="Normal 6 3 3 2" xfId="18945"/>
    <cellStyle name="Normal 6 3 3 3" xfId="18946"/>
    <cellStyle name="Normal 6 3 3 4" xfId="18944"/>
    <cellStyle name="Normal 6 3 30" xfId="18947"/>
    <cellStyle name="Normal 6 3 30 2" xfId="18948"/>
    <cellStyle name="Normal 6 3 30 3" xfId="18949"/>
    <cellStyle name="Normal 6 3 31" xfId="18950"/>
    <cellStyle name="Normal 6 3 31 2" xfId="18951"/>
    <cellStyle name="Normal 6 3 31 3" xfId="18952"/>
    <cellStyle name="Normal 6 3 32" xfId="18953"/>
    <cellStyle name="Normal 6 3 32 2" xfId="18954"/>
    <cellStyle name="Normal 6 3 32 3" xfId="18955"/>
    <cellStyle name="Normal 6 3 33" xfId="18956"/>
    <cellStyle name="Normal 6 3 33 2" xfId="18957"/>
    <cellStyle name="Normal 6 3 33 3" xfId="18958"/>
    <cellStyle name="Normal 6 3 34" xfId="18959"/>
    <cellStyle name="Normal 6 3 34 2" xfId="18960"/>
    <cellStyle name="Normal 6 3 34 3" xfId="18961"/>
    <cellStyle name="Normal 6 3 35" xfId="18962"/>
    <cellStyle name="Normal 6 3 36" xfId="18963"/>
    <cellStyle name="Normal 6 3 4" xfId="15461"/>
    <cellStyle name="Normal 6 3 4 2" xfId="18965"/>
    <cellStyle name="Normal 6 3 4 3" xfId="18966"/>
    <cellStyle name="Normal 6 3 4 4" xfId="18964"/>
    <cellStyle name="Normal 6 3 5" xfId="18967"/>
    <cellStyle name="Normal 6 3 5 2" xfId="18968"/>
    <cellStyle name="Normal 6 3 5 3" xfId="18969"/>
    <cellStyle name="Normal 6 3 6" xfId="18970"/>
    <cellStyle name="Normal 6 3 6 2" xfId="18971"/>
    <cellStyle name="Normal 6 3 6 3" xfId="18972"/>
    <cellStyle name="Normal 6 3 7" xfId="18973"/>
    <cellStyle name="Normal 6 3 7 2" xfId="18974"/>
    <cellStyle name="Normal 6 3 7 3" xfId="18975"/>
    <cellStyle name="Normal 6 3 8" xfId="18976"/>
    <cellStyle name="Normal 6 3 8 2" xfId="18977"/>
    <cellStyle name="Normal 6 3 8 3" xfId="18978"/>
    <cellStyle name="Normal 6 3 9" xfId="18979"/>
    <cellStyle name="Normal 6 3 9 2" xfId="18980"/>
    <cellStyle name="Normal 6 3 9 3" xfId="18981"/>
    <cellStyle name="Normal 6 30" xfId="18982"/>
    <cellStyle name="Normal 6 30 2" xfId="18983"/>
    <cellStyle name="Normal 6 30 3" xfId="18984"/>
    <cellStyle name="Normal 6 31" xfId="18985"/>
    <cellStyle name="Normal 6 31 2" xfId="18986"/>
    <cellStyle name="Normal 6 31 3" xfId="18987"/>
    <cellStyle name="Normal 6 32" xfId="18988"/>
    <cellStyle name="Normal 6 32 2" xfId="18989"/>
    <cellStyle name="Normal 6 32 3" xfId="18990"/>
    <cellStyle name="Normal 6 33" xfId="18991"/>
    <cellStyle name="Normal 6 33 2" xfId="18992"/>
    <cellStyle name="Normal 6 33 3" xfId="18993"/>
    <cellStyle name="Normal 6 34" xfId="18994"/>
    <cellStyle name="Normal 6 34 2" xfId="18995"/>
    <cellStyle name="Normal 6 34 3" xfId="18996"/>
    <cellStyle name="Normal 6 35" xfId="18997"/>
    <cellStyle name="Normal 6 35 2" xfId="18998"/>
    <cellStyle name="Normal 6 35 3" xfId="18999"/>
    <cellStyle name="Normal 6 36" xfId="19000"/>
    <cellStyle name="Normal 6 36 2" xfId="19001"/>
    <cellStyle name="Normal 6 36 3" xfId="19002"/>
    <cellStyle name="Normal 6 37" xfId="19003"/>
    <cellStyle name="Normal 6 37 2" xfId="19004"/>
    <cellStyle name="Normal 6 37 3" xfId="19005"/>
    <cellStyle name="Normal 6 38" xfId="19006"/>
    <cellStyle name="Normal 6 38 2" xfId="19007"/>
    <cellStyle name="Normal 6 38 3" xfId="19008"/>
    <cellStyle name="Normal 6 39" xfId="19009"/>
    <cellStyle name="Normal 6 39 2" xfId="19010"/>
    <cellStyle name="Normal 6 39 3" xfId="19011"/>
    <cellStyle name="Normal 6 4" xfId="6850"/>
    <cellStyle name="Normal 6 4 10" xfId="19013"/>
    <cellStyle name="Normal 6 4 10 2" xfId="19014"/>
    <cellStyle name="Normal 6 4 10 3" xfId="19015"/>
    <cellStyle name="Normal 6 4 11" xfId="19016"/>
    <cellStyle name="Normal 6 4 11 2" xfId="19017"/>
    <cellStyle name="Normal 6 4 11 3" xfId="19018"/>
    <cellStyle name="Normal 6 4 12" xfId="19019"/>
    <cellStyle name="Normal 6 4 12 2" xfId="19020"/>
    <cellStyle name="Normal 6 4 12 3" xfId="19021"/>
    <cellStyle name="Normal 6 4 13" xfId="19022"/>
    <cellStyle name="Normal 6 4 13 2" xfId="19023"/>
    <cellStyle name="Normal 6 4 13 3" xfId="19024"/>
    <cellStyle name="Normal 6 4 14" xfId="19025"/>
    <cellStyle name="Normal 6 4 14 2" xfId="19026"/>
    <cellStyle name="Normal 6 4 14 3" xfId="19027"/>
    <cellStyle name="Normal 6 4 15" xfId="19028"/>
    <cellStyle name="Normal 6 4 15 2" xfId="19029"/>
    <cellStyle name="Normal 6 4 15 3" xfId="19030"/>
    <cellStyle name="Normal 6 4 16" xfId="19031"/>
    <cellStyle name="Normal 6 4 16 2" xfId="19032"/>
    <cellStyle name="Normal 6 4 16 3" xfId="19033"/>
    <cellStyle name="Normal 6 4 17" xfId="19034"/>
    <cellStyle name="Normal 6 4 17 2" xfId="19035"/>
    <cellStyle name="Normal 6 4 17 3" xfId="19036"/>
    <cellStyle name="Normal 6 4 18" xfId="19037"/>
    <cellStyle name="Normal 6 4 18 2" xfId="19038"/>
    <cellStyle name="Normal 6 4 18 3" xfId="19039"/>
    <cellStyle name="Normal 6 4 19" xfId="19040"/>
    <cellStyle name="Normal 6 4 19 2" xfId="19041"/>
    <cellStyle name="Normal 6 4 19 3" xfId="19042"/>
    <cellStyle name="Normal 6 4 2" xfId="15241"/>
    <cellStyle name="Normal 6 4 2 2" xfId="19044"/>
    <cellStyle name="Normal 6 4 2 3" xfId="19045"/>
    <cellStyle name="Normal 6 4 20" xfId="19046"/>
    <cellStyle name="Normal 6 4 20 2" xfId="19047"/>
    <cellStyle name="Normal 6 4 20 3" xfId="19048"/>
    <cellStyle name="Normal 6 4 21" xfId="19049"/>
    <cellStyle name="Normal 6 4 21 2" xfId="19050"/>
    <cellStyle name="Normal 6 4 21 3" xfId="19051"/>
    <cellStyle name="Normal 6 4 22" xfId="19052"/>
    <cellStyle name="Normal 6 4 22 2" xfId="19053"/>
    <cellStyle name="Normal 6 4 22 3" xfId="19054"/>
    <cellStyle name="Normal 6 4 23" xfId="19055"/>
    <cellStyle name="Normal 6 4 23 2" xfId="19056"/>
    <cellStyle name="Normal 6 4 23 3" xfId="19057"/>
    <cellStyle name="Normal 6 4 24" xfId="19058"/>
    <cellStyle name="Normal 6 4 24 2" xfId="19059"/>
    <cellStyle name="Normal 6 4 24 3" xfId="19060"/>
    <cellStyle name="Normal 6 4 25" xfId="19061"/>
    <cellStyle name="Normal 6 4 25 2" xfId="19062"/>
    <cellStyle name="Normal 6 4 25 3" xfId="19063"/>
    <cellStyle name="Normal 6 4 26" xfId="19064"/>
    <cellStyle name="Normal 6 4 26 2" xfId="19065"/>
    <cellStyle name="Normal 6 4 26 3" xfId="19066"/>
    <cellStyle name="Normal 6 4 27" xfId="19067"/>
    <cellStyle name="Normal 6 4 27 2" xfId="19068"/>
    <cellStyle name="Normal 6 4 27 3" xfId="19069"/>
    <cellStyle name="Normal 6 4 28" xfId="19070"/>
    <cellStyle name="Normal 6 4 28 2" xfId="19071"/>
    <cellStyle name="Normal 6 4 28 3" xfId="19072"/>
    <cellStyle name="Normal 6 4 29" xfId="19073"/>
    <cellStyle name="Normal 6 4 29 2" xfId="19074"/>
    <cellStyle name="Normal 6 4 29 3" xfId="19075"/>
    <cellStyle name="Normal 6 4 3" xfId="15240"/>
    <cellStyle name="Normal 6 4 3 2" xfId="19077"/>
    <cellStyle name="Normal 6 4 3 3" xfId="19078"/>
    <cellStyle name="Normal 6 4 3 4" xfId="19076"/>
    <cellStyle name="Normal 6 4 30" xfId="19079"/>
    <cellStyle name="Normal 6 4 30 2" xfId="19080"/>
    <cellStyle name="Normal 6 4 30 3" xfId="19081"/>
    <cellStyle name="Normal 6 4 31" xfId="19082"/>
    <cellStyle name="Normal 6 4 31 2" xfId="19083"/>
    <cellStyle name="Normal 6 4 31 3" xfId="19084"/>
    <cellStyle name="Normal 6 4 32" xfId="19085"/>
    <cellStyle name="Normal 6 4 32 2" xfId="19086"/>
    <cellStyle name="Normal 6 4 32 3" xfId="19087"/>
    <cellStyle name="Normal 6 4 33" xfId="19088"/>
    <cellStyle name="Normal 6 4 33 2" xfId="19089"/>
    <cellStyle name="Normal 6 4 33 3" xfId="19090"/>
    <cellStyle name="Normal 6 4 34" xfId="19091"/>
    <cellStyle name="Normal 6 4 34 2" xfId="19092"/>
    <cellStyle name="Normal 6 4 34 3" xfId="19093"/>
    <cellStyle name="Normal 6 4 35" xfId="19094"/>
    <cellStyle name="Normal 6 4 36" xfId="19095"/>
    <cellStyle name="Normal 6 4 4" xfId="19096"/>
    <cellStyle name="Normal 6 4 4 2" xfId="19097"/>
    <cellStyle name="Normal 6 4 4 3" xfId="19098"/>
    <cellStyle name="Normal 6 4 5" xfId="19099"/>
    <cellStyle name="Normal 6 4 5 2" xfId="19100"/>
    <cellStyle name="Normal 6 4 5 3" xfId="19101"/>
    <cellStyle name="Normal 6 4 6" xfId="19102"/>
    <cellStyle name="Normal 6 4 6 2" xfId="19103"/>
    <cellStyle name="Normal 6 4 6 3" xfId="19104"/>
    <cellStyle name="Normal 6 4 7" xfId="19105"/>
    <cellStyle name="Normal 6 4 7 2" xfId="19106"/>
    <cellStyle name="Normal 6 4 7 3" xfId="19107"/>
    <cellStyle name="Normal 6 4 8" xfId="19108"/>
    <cellStyle name="Normal 6 4 8 2" xfId="19109"/>
    <cellStyle name="Normal 6 4 8 3" xfId="19110"/>
    <cellStyle name="Normal 6 4 9" xfId="19111"/>
    <cellStyle name="Normal 6 4 9 2" xfId="19112"/>
    <cellStyle name="Normal 6 4 9 3" xfId="19113"/>
    <cellStyle name="Normal 6 40" xfId="19114"/>
    <cellStyle name="Normal 6 41" xfId="19115"/>
    <cellStyle name="Normal 6 5" xfId="6966"/>
    <cellStyle name="Normal 6 5 10" xfId="19117"/>
    <cellStyle name="Normal 6 5 10 2" xfId="19118"/>
    <cellStyle name="Normal 6 5 10 3" xfId="19119"/>
    <cellStyle name="Normal 6 5 11" xfId="19120"/>
    <cellStyle name="Normal 6 5 11 2" xfId="19121"/>
    <cellStyle name="Normal 6 5 11 3" xfId="19122"/>
    <cellStyle name="Normal 6 5 12" xfId="19123"/>
    <cellStyle name="Normal 6 5 12 2" xfId="19124"/>
    <cellStyle name="Normal 6 5 12 3" xfId="19125"/>
    <cellStyle name="Normal 6 5 13" xfId="19126"/>
    <cellStyle name="Normal 6 5 13 2" xfId="19127"/>
    <cellStyle name="Normal 6 5 13 3" xfId="19128"/>
    <cellStyle name="Normal 6 5 14" xfId="19129"/>
    <cellStyle name="Normal 6 5 14 2" xfId="19130"/>
    <cellStyle name="Normal 6 5 14 3" xfId="19131"/>
    <cellStyle name="Normal 6 5 15" xfId="19132"/>
    <cellStyle name="Normal 6 5 15 2" xfId="19133"/>
    <cellStyle name="Normal 6 5 15 3" xfId="19134"/>
    <cellStyle name="Normal 6 5 16" xfId="19135"/>
    <cellStyle name="Normal 6 5 16 2" xfId="19136"/>
    <cellStyle name="Normal 6 5 16 3" xfId="19137"/>
    <cellStyle name="Normal 6 5 17" xfId="19138"/>
    <cellStyle name="Normal 6 5 17 2" xfId="19139"/>
    <cellStyle name="Normal 6 5 17 3" xfId="19140"/>
    <cellStyle name="Normal 6 5 18" xfId="19141"/>
    <cellStyle name="Normal 6 5 18 2" xfId="19142"/>
    <cellStyle name="Normal 6 5 18 3" xfId="19143"/>
    <cellStyle name="Normal 6 5 19" xfId="19144"/>
    <cellStyle name="Normal 6 5 19 2" xfId="19145"/>
    <cellStyle name="Normal 6 5 19 3" xfId="19146"/>
    <cellStyle name="Normal 6 5 2" xfId="15242"/>
    <cellStyle name="Normal 6 5 2 2" xfId="19148"/>
    <cellStyle name="Normal 6 5 2 3" xfId="19149"/>
    <cellStyle name="Normal 6 5 2 4" xfId="19147"/>
    <cellStyle name="Normal 6 5 20" xfId="19150"/>
    <cellStyle name="Normal 6 5 20 2" xfId="19151"/>
    <cellStyle name="Normal 6 5 20 3" xfId="19152"/>
    <cellStyle name="Normal 6 5 21" xfId="19153"/>
    <cellStyle name="Normal 6 5 21 2" xfId="19154"/>
    <cellStyle name="Normal 6 5 21 3" xfId="19155"/>
    <cellStyle name="Normal 6 5 22" xfId="19156"/>
    <cellStyle name="Normal 6 5 22 2" xfId="19157"/>
    <cellStyle name="Normal 6 5 22 3" xfId="19158"/>
    <cellStyle name="Normal 6 5 23" xfId="19159"/>
    <cellStyle name="Normal 6 5 23 2" xfId="19160"/>
    <cellStyle name="Normal 6 5 23 3" xfId="19161"/>
    <cellStyle name="Normal 6 5 24" xfId="19162"/>
    <cellStyle name="Normal 6 5 24 2" xfId="19163"/>
    <cellStyle name="Normal 6 5 24 3" xfId="19164"/>
    <cellStyle name="Normal 6 5 25" xfId="19165"/>
    <cellStyle name="Normal 6 5 25 2" xfId="19166"/>
    <cellStyle name="Normal 6 5 25 3" xfId="19167"/>
    <cellStyle name="Normal 6 5 26" xfId="19168"/>
    <cellStyle name="Normal 6 5 26 2" xfId="19169"/>
    <cellStyle name="Normal 6 5 26 3" xfId="19170"/>
    <cellStyle name="Normal 6 5 27" xfId="19171"/>
    <cellStyle name="Normal 6 5 27 2" xfId="19172"/>
    <cellStyle name="Normal 6 5 27 3" xfId="19173"/>
    <cellStyle name="Normal 6 5 28" xfId="19174"/>
    <cellStyle name="Normal 6 5 28 2" xfId="19175"/>
    <cellStyle name="Normal 6 5 28 3" xfId="19176"/>
    <cellStyle name="Normal 6 5 29" xfId="19177"/>
    <cellStyle name="Normal 6 5 29 2" xfId="19178"/>
    <cellStyle name="Normal 6 5 29 3" xfId="19179"/>
    <cellStyle name="Normal 6 5 3" xfId="19180"/>
    <cellStyle name="Normal 6 5 3 2" xfId="19181"/>
    <cellStyle name="Normal 6 5 3 3" xfId="19182"/>
    <cellStyle name="Normal 6 5 30" xfId="19183"/>
    <cellStyle name="Normal 6 5 30 2" xfId="19184"/>
    <cellStyle name="Normal 6 5 30 3" xfId="19185"/>
    <cellStyle name="Normal 6 5 31" xfId="19186"/>
    <cellStyle name="Normal 6 5 31 2" xfId="19187"/>
    <cellStyle name="Normal 6 5 31 3" xfId="19188"/>
    <cellStyle name="Normal 6 5 32" xfId="19189"/>
    <cellStyle name="Normal 6 5 32 2" xfId="19190"/>
    <cellStyle name="Normal 6 5 32 3" xfId="19191"/>
    <cellStyle name="Normal 6 5 33" xfId="19192"/>
    <cellStyle name="Normal 6 5 33 2" xfId="19193"/>
    <cellStyle name="Normal 6 5 33 3" xfId="19194"/>
    <cellStyle name="Normal 6 5 34" xfId="19195"/>
    <cellStyle name="Normal 6 5 34 2" xfId="19196"/>
    <cellStyle name="Normal 6 5 34 3" xfId="19197"/>
    <cellStyle name="Normal 6 5 35" xfId="19198"/>
    <cellStyle name="Normal 6 5 36" xfId="19199"/>
    <cellStyle name="Normal 6 5 37" xfId="19116"/>
    <cellStyle name="Normal 6 5 38" xfId="39672"/>
    <cellStyle name="Normal 6 5 4" xfId="19200"/>
    <cellStyle name="Normal 6 5 4 2" xfId="19201"/>
    <cellStyle name="Normal 6 5 4 3" xfId="19202"/>
    <cellStyle name="Normal 6 5 5" xfId="19203"/>
    <cellStyle name="Normal 6 5 5 2" xfId="19204"/>
    <cellStyle name="Normal 6 5 5 3" xfId="19205"/>
    <cellStyle name="Normal 6 5 6" xfId="19206"/>
    <cellStyle name="Normal 6 5 6 2" xfId="19207"/>
    <cellStyle name="Normal 6 5 6 3" xfId="19208"/>
    <cellStyle name="Normal 6 5 7" xfId="19209"/>
    <cellStyle name="Normal 6 5 7 2" xfId="19210"/>
    <cellStyle name="Normal 6 5 7 3" xfId="19211"/>
    <cellStyle name="Normal 6 5 8" xfId="19212"/>
    <cellStyle name="Normal 6 5 8 2" xfId="19213"/>
    <cellStyle name="Normal 6 5 8 3" xfId="19214"/>
    <cellStyle name="Normal 6 5 9" xfId="19215"/>
    <cellStyle name="Normal 6 5 9 2" xfId="19216"/>
    <cellStyle name="Normal 6 5 9 3" xfId="19217"/>
    <cellStyle name="Normal 6 6" xfId="7533"/>
    <cellStyle name="Normal 6 6 10" xfId="19219"/>
    <cellStyle name="Normal 6 6 10 2" xfId="19220"/>
    <cellStyle name="Normal 6 6 10 3" xfId="19221"/>
    <cellStyle name="Normal 6 6 11" xfId="19222"/>
    <cellStyle name="Normal 6 6 11 2" xfId="19223"/>
    <cellStyle name="Normal 6 6 11 3" xfId="19224"/>
    <cellStyle name="Normal 6 6 12" xfId="19225"/>
    <cellStyle name="Normal 6 6 12 2" xfId="19226"/>
    <cellStyle name="Normal 6 6 12 3" xfId="19227"/>
    <cellStyle name="Normal 6 6 13" xfId="19228"/>
    <cellStyle name="Normal 6 6 13 2" xfId="19229"/>
    <cellStyle name="Normal 6 6 13 3" xfId="19230"/>
    <cellStyle name="Normal 6 6 14" xfId="19231"/>
    <cellStyle name="Normal 6 6 14 2" xfId="19232"/>
    <cellStyle name="Normal 6 6 14 3" xfId="19233"/>
    <cellStyle name="Normal 6 6 15" xfId="19234"/>
    <cellStyle name="Normal 6 6 15 2" xfId="19235"/>
    <cellStyle name="Normal 6 6 15 3" xfId="19236"/>
    <cellStyle name="Normal 6 6 16" xfId="19237"/>
    <cellStyle name="Normal 6 6 16 2" xfId="19238"/>
    <cellStyle name="Normal 6 6 16 3" xfId="19239"/>
    <cellStyle name="Normal 6 6 17" xfId="19240"/>
    <cellStyle name="Normal 6 6 17 2" xfId="19241"/>
    <cellStyle name="Normal 6 6 17 3" xfId="19242"/>
    <cellStyle name="Normal 6 6 18" xfId="19243"/>
    <cellStyle name="Normal 6 6 18 2" xfId="19244"/>
    <cellStyle name="Normal 6 6 18 3" xfId="19245"/>
    <cellStyle name="Normal 6 6 19" xfId="19246"/>
    <cellStyle name="Normal 6 6 19 2" xfId="19247"/>
    <cellStyle name="Normal 6 6 19 3" xfId="19248"/>
    <cellStyle name="Normal 6 6 2" xfId="15243"/>
    <cellStyle name="Normal 6 6 2 2" xfId="19250"/>
    <cellStyle name="Normal 6 6 2 3" xfId="19251"/>
    <cellStyle name="Normal 6 6 2 4" xfId="19249"/>
    <cellStyle name="Normal 6 6 20" xfId="19252"/>
    <cellStyle name="Normal 6 6 20 2" xfId="19253"/>
    <cellStyle name="Normal 6 6 20 3" xfId="19254"/>
    <cellStyle name="Normal 6 6 21" xfId="19255"/>
    <cellStyle name="Normal 6 6 21 2" xfId="19256"/>
    <cellStyle name="Normal 6 6 21 3" xfId="19257"/>
    <cellStyle name="Normal 6 6 22" xfId="19258"/>
    <cellStyle name="Normal 6 6 22 2" xfId="19259"/>
    <cellStyle name="Normal 6 6 22 3" xfId="19260"/>
    <cellStyle name="Normal 6 6 23" xfId="19261"/>
    <cellStyle name="Normal 6 6 23 2" xfId="19262"/>
    <cellStyle name="Normal 6 6 23 3" xfId="19263"/>
    <cellStyle name="Normal 6 6 24" xfId="19264"/>
    <cellStyle name="Normal 6 6 24 2" xfId="19265"/>
    <cellStyle name="Normal 6 6 24 3" xfId="19266"/>
    <cellStyle name="Normal 6 6 25" xfId="19267"/>
    <cellStyle name="Normal 6 6 25 2" xfId="19268"/>
    <cellStyle name="Normal 6 6 25 3" xfId="19269"/>
    <cellStyle name="Normal 6 6 26" xfId="19270"/>
    <cellStyle name="Normal 6 6 26 2" xfId="19271"/>
    <cellStyle name="Normal 6 6 26 3" xfId="19272"/>
    <cellStyle name="Normal 6 6 27" xfId="19273"/>
    <cellStyle name="Normal 6 6 27 2" xfId="19274"/>
    <cellStyle name="Normal 6 6 27 3" xfId="19275"/>
    <cellStyle name="Normal 6 6 28" xfId="19276"/>
    <cellStyle name="Normal 6 6 28 2" xfId="19277"/>
    <cellStyle name="Normal 6 6 28 3" xfId="19278"/>
    <cellStyle name="Normal 6 6 29" xfId="19279"/>
    <cellStyle name="Normal 6 6 29 2" xfId="19280"/>
    <cellStyle name="Normal 6 6 29 3" xfId="19281"/>
    <cellStyle name="Normal 6 6 3" xfId="19282"/>
    <cellStyle name="Normal 6 6 3 2" xfId="19283"/>
    <cellStyle name="Normal 6 6 3 3" xfId="19284"/>
    <cellStyle name="Normal 6 6 30" xfId="19285"/>
    <cellStyle name="Normal 6 6 30 2" xfId="19286"/>
    <cellStyle name="Normal 6 6 30 3" xfId="19287"/>
    <cellStyle name="Normal 6 6 31" xfId="19288"/>
    <cellStyle name="Normal 6 6 31 2" xfId="19289"/>
    <cellStyle name="Normal 6 6 31 3" xfId="19290"/>
    <cellStyle name="Normal 6 6 32" xfId="19291"/>
    <cellStyle name="Normal 6 6 32 2" xfId="19292"/>
    <cellStyle name="Normal 6 6 32 3" xfId="19293"/>
    <cellStyle name="Normal 6 6 33" xfId="19294"/>
    <cellStyle name="Normal 6 6 33 2" xfId="19295"/>
    <cellStyle name="Normal 6 6 33 3" xfId="19296"/>
    <cellStyle name="Normal 6 6 34" xfId="19297"/>
    <cellStyle name="Normal 6 6 34 2" xfId="19298"/>
    <cellStyle name="Normal 6 6 34 3" xfId="19299"/>
    <cellStyle name="Normal 6 6 35" xfId="19300"/>
    <cellStyle name="Normal 6 6 36" xfId="19301"/>
    <cellStyle name="Normal 6 6 37" xfId="19218"/>
    <cellStyle name="Normal 6 6 38" xfId="39673"/>
    <cellStyle name="Normal 6 6 4" xfId="19302"/>
    <cellStyle name="Normal 6 6 4 2" xfId="19303"/>
    <cellStyle name="Normal 6 6 4 3" xfId="19304"/>
    <cellStyle name="Normal 6 6 5" xfId="19305"/>
    <cellStyle name="Normal 6 6 5 2" xfId="19306"/>
    <cellStyle name="Normal 6 6 5 3" xfId="19307"/>
    <cellStyle name="Normal 6 6 6" xfId="19308"/>
    <cellStyle name="Normal 6 6 6 2" xfId="19309"/>
    <cellStyle name="Normal 6 6 6 3" xfId="19310"/>
    <cellStyle name="Normal 6 6 7" xfId="19311"/>
    <cellStyle name="Normal 6 6 7 2" xfId="19312"/>
    <cellStyle name="Normal 6 6 7 3" xfId="19313"/>
    <cellStyle name="Normal 6 6 8" xfId="19314"/>
    <cellStyle name="Normal 6 6 8 2" xfId="19315"/>
    <cellStyle name="Normal 6 6 8 3" xfId="19316"/>
    <cellStyle name="Normal 6 6 9" xfId="19317"/>
    <cellStyle name="Normal 6 6 9 2" xfId="19318"/>
    <cellStyle name="Normal 6 6 9 3" xfId="19319"/>
    <cellStyle name="Normal 6 7" xfId="7239"/>
    <cellStyle name="Normal 6 7 2" xfId="19321"/>
    <cellStyle name="Normal 6 7 3" xfId="19322"/>
    <cellStyle name="Normal 6 7 4" xfId="19320"/>
    <cellStyle name="Normal 6 7 5" xfId="39674"/>
    <cellStyle name="Normal 6 8" xfId="7780"/>
    <cellStyle name="Normal 6 8 2" xfId="19324"/>
    <cellStyle name="Normal 6 8 3" xfId="19325"/>
    <cellStyle name="Normal 6 8 4" xfId="19323"/>
    <cellStyle name="Normal 6 8 5" xfId="39675"/>
    <cellStyle name="Normal 6 9" xfId="7580"/>
    <cellStyle name="Normal 6 9 2" xfId="19327"/>
    <cellStyle name="Normal 6 9 3" xfId="19328"/>
    <cellStyle name="Normal 6 9 4" xfId="19326"/>
    <cellStyle name="Normal 6_Sheet3" xfId="11825"/>
    <cellStyle name="Normal 60" xfId="9989"/>
    <cellStyle name="Normal 60 2" xfId="39677"/>
    <cellStyle name="Normal 60 3" xfId="39678"/>
    <cellStyle name="Normal 60 4" xfId="39676"/>
    <cellStyle name="Normal 61" xfId="9942"/>
    <cellStyle name="Normal 61 2" xfId="39680"/>
    <cellStyle name="Normal 61 3" xfId="39681"/>
    <cellStyle name="Normal 61 4" xfId="39679"/>
    <cellStyle name="Normal 62" xfId="9997"/>
    <cellStyle name="Normal 62 2" xfId="39683"/>
    <cellStyle name="Normal 62 3" xfId="39684"/>
    <cellStyle name="Normal 62 4" xfId="39682"/>
    <cellStyle name="Normal 63" xfId="9998"/>
    <cellStyle name="Normal 63 2" xfId="39685"/>
    <cellStyle name="Normal 63 3" xfId="39686"/>
    <cellStyle name="Normal 64" xfId="10000"/>
    <cellStyle name="Normal 64 2" xfId="39688"/>
    <cellStyle name="Normal 64 2 2" xfId="39689"/>
    <cellStyle name="Normal 64 3" xfId="39690"/>
    <cellStyle name="Normal 64 3 2" xfId="39691"/>
    <cellStyle name="Normal 64 4" xfId="39692"/>
    <cellStyle name="Normal 64 5" xfId="39687"/>
    <cellStyle name="Normal 65" xfId="9999"/>
    <cellStyle name="Normal 65 2" xfId="39694"/>
    <cellStyle name="Normal 65 3" xfId="39695"/>
    <cellStyle name="Normal 65 4" xfId="39693"/>
    <cellStyle name="Normal 66" xfId="10015"/>
    <cellStyle name="Normal 66 2" xfId="39697"/>
    <cellStyle name="Normal 66 3" xfId="39698"/>
    <cellStyle name="Normal 66 4" xfId="39696"/>
    <cellStyle name="Normal 67" xfId="10016"/>
    <cellStyle name="Normal 67 2" xfId="39700"/>
    <cellStyle name="Normal 67 3" xfId="39701"/>
    <cellStyle name="Normal 67 4" xfId="39699"/>
    <cellStyle name="Normal 68" xfId="10018"/>
    <cellStyle name="Normal 68 2" xfId="39703"/>
    <cellStyle name="Normal 68 3" xfId="39704"/>
    <cellStyle name="Normal 68 4" xfId="39702"/>
    <cellStyle name="Normal 69" xfId="10019"/>
    <cellStyle name="Normal 69 2" xfId="39706"/>
    <cellStyle name="Normal 69 3" xfId="39707"/>
    <cellStyle name="Normal 69 4" xfId="39705"/>
    <cellStyle name="Normal 7" xfId="83"/>
    <cellStyle name="Normal 7 10" xfId="7878"/>
    <cellStyle name="Normal 7 10 2" xfId="19331"/>
    <cellStyle name="Normal 7 10 3" xfId="19332"/>
    <cellStyle name="Normal 7 10 4" xfId="19330"/>
    <cellStyle name="Normal 7 11" xfId="7894"/>
    <cellStyle name="Normal 7 11 2" xfId="19334"/>
    <cellStyle name="Normal 7 11 3" xfId="19335"/>
    <cellStyle name="Normal 7 11 4" xfId="19333"/>
    <cellStyle name="Normal 7 12" xfId="7905"/>
    <cellStyle name="Normal 7 12 2" xfId="19337"/>
    <cellStyle name="Normal 7 12 3" xfId="19338"/>
    <cellStyle name="Normal 7 12 4" xfId="19336"/>
    <cellStyle name="Normal 7 13" xfId="9995"/>
    <cellStyle name="Normal 7 13 2" xfId="19340"/>
    <cellStyle name="Normal 7 13 3" xfId="19341"/>
    <cellStyle name="Normal 7 13 4" xfId="19339"/>
    <cellStyle name="Normal 7 14" xfId="12052"/>
    <cellStyle name="Normal 7 14 2" xfId="19343"/>
    <cellStyle name="Normal 7 14 3" xfId="19344"/>
    <cellStyle name="Normal 7 14 4" xfId="19342"/>
    <cellStyle name="Normal 7 15" xfId="14874"/>
    <cellStyle name="Normal 7 15 2" xfId="19346"/>
    <cellStyle name="Normal 7 15 3" xfId="19347"/>
    <cellStyle name="Normal 7 15 4" xfId="19345"/>
    <cellStyle name="Normal 7 16" xfId="19348"/>
    <cellStyle name="Normal 7 16 2" xfId="19349"/>
    <cellStyle name="Normal 7 16 3" xfId="19350"/>
    <cellStyle name="Normal 7 17" xfId="19351"/>
    <cellStyle name="Normal 7 17 2" xfId="19352"/>
    <cellStyle name="Normal 7 17 3" xfId="19353"/>
    <cellStyle name="Normal 7 18" xfId="19354"/>
    <cellStyle name="Normal 7 18 2" xfId="19355"/>
    <cellStyle name="Normal 7 18 3" xfId="19356"/>
    <cellStyle name="Normal 7 19" xfId="19357"/>
    <cellStyle name="Normal 7 19 2" xfId="19358"/>
    <cellStyle name="Normal 7 19 3" xfId="19359"/>
    <cellStyle name="Normal 7 2" xfId="321"/>
    <cellStyle name="Normal 7 2 10" xfId="19361"/>
    <cellStyle name="Normal 7 2 10 2" xfId="19362"/>
    <cellStyle name="Normal 7 2 10 3" xfId="19363"/>
    <cellStyle name="Normal 7 2 11" xfId="19364"/>
    <cellStyle name="Normal 7 2 11 2" xfId="19365"/>
    <cellStyle name="Normal 7 2 11 3" xfId="19366"/>
    <cellStyle name="Normal 7 2 12" xfId="19367"/>
    <cellStyle name="Normal 7 2 12 2" xfId="19368"/>
    <cellStyle name="Normal 7 2 12 3" xfId="19369"/>
    <cellStyle name="Normal 7 2 13" xfId="19370"/>
    <cellStyle name="Normal 7 2 13 2" xfId="19371"/>
    <cellStyle name="Normal 7 2 13 3" xfId="19372"/>
    <cellStyle name="Normal 7 2 14" xfId="19373"/>
    <cellStyle name="Normal 7 2 14 2" xfId="19374"/>
    <cellStyle name="Normal 7 2 14 3" xfId="19375"/>
    <cellStyle name="Normal 7 2 15" xfId="19376"/>
    <cellStyle name="Normal 7 2 15 2" xfId="19377"/>
    <cellStyle name="Normal 7 2 15 3" xfId="19378"/>
    <cellStyle name="Normal 7 2 16" xfId="19379"/>
    <cellStyle name="Normal 7 2 16 2" xfId="19380"/>
    <cellStyle name="Normal 7 2 16 3" xfId="19381"/>
    <cellStyle name="Normal 7 2 17" xfId="19382"/>
    <cellStyle name="Normal 7 2 17 2" xfId="19383"/>
    <cellStyle name="Normal 7 2 17 3" xfId="19384"/>
    <cellStyle name="Normal 7 2 18" xfId="19385"/>
    <cellStyle name="Normal 7 2 18 2" xfId="19386"/>
    <cellStyle name="Normal 7 2 18 3" xfId="19387"/>
    <cellStyle name="Normal 7 2 19" xfId="19388"/>
    <cellStyle name="Normal 7 2 19 2" xfId="19389"/>
    <cellStyle name="Normal 7 2 19 3" xfId="19390"/>
    <cellStyle name="Normal 7 2 2" xfId="15245"/>
    <cellStyle name="Normal 7 2 2 2" xfId="19392"/>
    <cellStyle name="Normal 7 2 2 3" xfId="19393"/>
    <cellStyle name="Normal 7 2 20" xfId="19394"/>
    <cellStyle name="Normal 7 2 20 2" xfId="19395"/>
    <cellStyle name="Normal 7 2 20 3" xfId="19396"/>
    <cellStyle name="Normal 7 2 21" xfId="19397"/>
    <cellStyle name="Normal 7 2 21 2" xfId="19398"/>
    <cellStyle name="Normal 7 2 21 3" xfId="19399"/>
    <cellStyle name="Normal 7 2 22" xfId="19400"/>
    <cellStyle name="Normal 7 2 22 2" xfId="19401"/>
    <cellStyle name="Normal 7 2 22 3" xfId="19402"/>
    <cellStyle name="Normal 7 2 23" xfId="19403"/>
    <cellStyle name="Normal 7 2 23 2" xfId="19404"/>
    <cellStyle name="Normal 7 2 23 3" xfId="19405"/>
    <cellStyle name="Normal 7 2 24" xfId="19406"/>
    <cellStyle name="Normal 7 2 24 2" xfId="19407"/>
    <cellStyle name="Normal 7 2 24 3" xfId="19408"/>
    <cellStyle name="Normal 7 2 25" xfId="19409"/>
    <cellStyle name="Normal 7 2 25 2" xfId="19410"/>
    <cellStyle name="Normal 7 2 25 3" xfId="19411"/>
    <cellStyle name="Normal 7 2 26" xfId="19412"/>
    <cellStyle name="Normal 7 2 26 2" xfId="19413"/>
    <cellStyle name="Normal 7 2 26 3" xfId="19414"/>
    <cellStyle name="Normal 7 2 27" xfId="19415"/>
    <cellStyle name="Normal 7 2 27 2" xfId="19416"/>
    <cellStyle name="Normal 7 2 27 3" xfId="19417"/>
    <cellStyle name="Normal 7 2 28" xfId="19418"/>
    <cellStyle name="Normal 7 2 28 2" xfId="19419"/>
    <cellStyle name="Normal 7 2 28 3" xfId="19420"/>
    <cellStyle name="Normal 7 2 29" xfId="19421"/>
    <cellStyle name="Normal 7 2 29 2" xfId="19422"/>
    <cellStyle name="Normal 7 2 29 3" xfId="19423"/>
    <cellStyle name="Normal 7 2 3" xfId="15244"/>
    <cellStyle name="Normal 7 2 3 2" xfId="19425"/>
    <cellStyle name="Normal 7 2 3 3" xfId="19426"/>
    <cellStyle name="Normal 7 2 3 4" xfId="19424"/>
    <cellStyle name="Normal 7 2 30" xfId="19427"/>
    <cellStyle name="Normal 7 2 30 2" xfId="19428"/>
    <cellStyle name="Normal 7 2 30 3" xfId="19429"/>
    <cellStyle name="Normal 7 2 31" xfId="19430"/>
    <cellStyle name="Normal 7 2 31 2" xfId="19431"/>
    <cellStyle name="Normal 7 2 31 3" xfId="19432"/>
    <cellStyle name="Normal 7 2 32" xfId="19433"/>
    <cellStyle name="Normal 7 2 32 2" xfId="19434"/>
    <cellStyle name="Normal 7 2 32 3" xfId="19435"/>
    <cellStyle name="Normal 7 2 33" xfId="19436"/>
    <cellStyle name="Normal 7 2 33 2" xfId="19437"/>
    <cellStyle name="Normal 7 2 33 3" xfId="19438"/>
    <cellStyle name="Normal 7 2 34" xfId="19439"/>
    <cellStyle name="Normal 7 2 34 2" xfId="19440"/>
    <cellStyle name="Normal 7 2 34 3" xfId="19441"/>
    <cellStyle name="Normal 7 2 35" xfId="19442"/>
    <cellStyle name="Normal 7 2 36" xfId="19443"/>
    <cellStyle name="Normal 7 2 37" xfId="39708"/>
    <cellStyle name="Normal 7 2 38" xfId="42967"/>
    <cellStyle name="Normal 7 2 4" xfId="15462"/>
    <cellStyle name="Normal 7 2 4 2" xfId="19445"/>
    <cellStyle name="Normal 7 2 4 3" xfId="19446"/>
    <cellStyle name="Normal 7 2 4 4" xfId="19444"/>
    <cellStyle name="Normal 7 2 5" xfId="19447"/>
    <cellStyle name="Normal 7 2 5 2" xfId="19448"/>
    <cellStyle name="Normal 7 2 5 3" xfId="19449"/>
    <cellStyle name="Normal 7 2 6" xfId="19450"/>
    <cellStyle name="Normal 7 2 6 2" xfId="19451"/>
    <cellStyle name="Normal 7 2 6 3" xfId="19452"/>
    <cellStyle name="Normal 7 2 7" xfId="19453"/>
    <cellStyle name="Normal 7 2 7 2" xfId="19454"/>
    <cellStyle name="Normal 7 2 7 3" xfId="19455"/>
    <cellStyle name="Normal 7 2 8" xfId="19456"/>
    <cellStyle name="Normal 7 2 8 2" xfId="19457"/>
    <cellStyle name="Normal 7 2 8 3" xfId="19458"/>
    <cellStyle name="Normal 7 2 9" xfId="19459"/>
    <cellStyle name="Normal 7 2 9 2" xfId="19460"/>
    <cellStyle name="Normal 7 2 9 3" xfId="19461"/>
    <cellStyle name="Normal 7 20" xfId="19462"/>
    <cellStyle name="Normal 7 20 2" xfId="19463"/>
    <cellStyle name="Normal 7 20 3" xfId="19464"/>
    <cellStyle name="Normal 7 21" xfId="19465"/>
    <cellStyle name="Normal 7 21 2" xfId="19466"/>
    <cellStyle name="Normal 7 21 3" xfId="19467"/>
    <cellStyle name="Normal 7 22" xfId="19468"/>
    <cellStyle name="Normal 7 22 2" xfId="19469"/>
    <cellStyle name="Normal 7 22 3" xfId="19470"/>
    <cellStyle name="Normal 7 23" xfId="19471"/>
    <cellStyle name="Normal 7 23 2" xfId="19472"/>
    <cellStyle name="Normal 7 23 3" xfId="19473"/>
    <cellStyle name="Normal 7 24" xfId="19474"/>
    <cellStyle name="Normal 7 24 2" xfId="19475"/>
    <cellStyle name="Normal 7 24 3" xfId="19476"/>
    <cellStyle name="Normal 7 25" xfId="19477"/>
    <cellStyle name="Normal 7 25 2" xfId="19478"/>
    <cellStyle name="Normal 7 25 3" xfId="19479"/>
    <cellStyle name="Normal 7 26" xfId="19480"/>
    <cellStyle name="Normal 7 26 2" xfId="19481"/>
    <cellStyle name="Normal 7 26 3" xfId="19482"/>
    <cellStyle name="Normal 7 27" xfId="19483"/>
    <cellStyle name="Normal 7 27 2" xfId="19484"/>
    <cellStyle name="Normal 7 27 3" xfId="19485"/>
    <cellStyle name="Normal 7 28" xfId="19486"/>
    <cellStyle name="Normal 7 28 2" xfId="19487"/>
    <cellStyle name="Normal 7 28 3" xfId="19488"/>
    <cellStyle name="Normal 7 29" xfId="19489"/>
    <cellStyle name="Normal 7 29 2" xfId="19490"/>
    <cellStyle name="Normal 7 29 3" xfId="19491"/>
    <cellStyle name="Normal 7 3" xfId="322"/>
    <cellStyle name="Normal 7 3 10" xfId="19493"/>
    <cellStyle name="Normal 7 3 10 2" xfId="19494"/>
    <cellStyle name="Normal 7 3 10 3" xfId="19495"/>
    <cellStyle name="Normal 7 3 11" xfId="19496"/>
    <cellStyle name="Normal 7 3 11 2" xfId="19497"/>
    <cellStyle name="Normal 7 3 11 3" xfId="19498"/>
    <cellStyle name="Normal 7 3 12" xfId="19499"/>
    <cellStyle name="Normal 7 3 12 2" xfId="19500"/>
    <cellStyle name="Normal 7 3 12 3" xfId="19501"/>
    <cellStyle name="Normal 7 3 13" xfId="19502"/>
    <cellStyle name="Normal 7 3 13 2" xfId="19503"/>
    <cellStyle name="Normal 7 3 13 3" xfId="19504"/>
    <cellStyle name="Normal 7 3 14" xfId="19505"/>
    <cellStyle name="Normal 7 3 14 2" xfId="19506"/>
    <cellStyle name="Normal 7 3 14 3" xfId="19507"/>
    <cellStyle name="Normal 7 3 15" xfId="19508"/>
    <cellStyle name="Normal 7 3 15 2" xfId="19509"/>
    <cellStyle name="Normal 7 3 15 3" xfId="19510"/>
    <cellStyle name="Normal 7 3 16" xfId="19511"/>
    <cellStyle name="Normal 7 3 16 2" xfId="19512"/>
    <cellStyle name="Normal 7 3 16 3" xfId="19513"/>
    <cellStyle name="Normal 7 3 17" xfId="19514"/>
    <cellStyle name="Normal 7 3 17 2" xfId="19515"/>
    <cellStyle name="Normal 7 3 17 3" xfId="19516"/>
    <cellStyle name="Normal 7 3 18" xfId="19517"/>
    <cellStyle name="Normal 7 3 18 2" xfId="19518"/>
    <cellStyle name="Normal 7 3 18 3" xfId="19519"/>
    <cellStyle name="Normal 7 3 19" xfId="19520"/>
    <cellStyle name="Normal 7 3 19 2" xfId="19521"/>
    <cellStyle name="Normal 7 3 19 3" xfId="19522"/>
    <cellStyle name="Normal 7 3 2" xfId="7709"/>
    <cellStyle name="Normal 7 3 2 2" xfId="19524"/>
    <cellStyle name="Normal 7 3 2 3" xfId="19525"/>
    <cellStyle name="Normal 7 3 2 4" xfId="19523"/>
    <cellStyle name="Normal 7 3 20" xfId="19526"/>
    <cellStyle name="Normal 7 3 20 2" xfId="19527"/>
    <cellStyle name="Normal 7 3 20 3" xfId="19528"/>
    <cellStyle name="Normal 7 3 21" xfId="19529"/>
    <cellStyle name="Normal 7 3 21 2" xfId="19530"/>
    <cellStyle name="Normal 7 3 21 3" xfId="19531"/>
    <cellStyle name="Normal 7 3 22" xfId="19532"/>
    <cellStyle name="Normal 7 3 22 2" xfId="19533"/>
    <cellStyle name="Normal 7 3 22 3" xfId="19534"/>
    <cellStyle name="Normal 7 3 23" xfId="19535"/>
    <cellStyle name="Normal 7 3 23 2" xfId="19536"/>
    <cellStyle name="Normal 7 3 23 3" xfId="19537"/>
    <cellStyle name="Normal 7 3 24" xfId="19538"/>
    <cellStyle name="Normal 7 3 24 2" xfId="19539"/>
    <cellStyle name="Normal 7 3 24 3" xfId="19540"/>
    <cellStyle name="Normal 7 3 25" xfId="19541"/>
    <cellStyle name="Normal 7 3 25 2" xfId="19542"/>
    <cellStyle name="Normal 7 3 25 3" xfId="19543"/>
    <cellStyle name="Normal 7 3 26" xfId="19544"/>
    <cellStyle name="Normal 7 3 26 2" xfId="19545"/>
    <cellStyle name="Normal 7 3 26 3" xfId="19546"/>
    <cellStyle name="Normal 7 3 27" xfId="19547"/>
    <cellStyle name="Normal 7 3 27 2" xfId="19548"/>
    <cellStyle name="Normal 7 3 27 3" xfId="19549"/>
    <cellStyle name="Normal 7 3 28" xfId="19550"/>
    <cellStyle name="Normal 7 3 28 2" xfId="19551"/>
    <cellStyle name="Normal 7 3 28 3" xfId="19552"/>
    <cellStyle name="Normal 7 3 29" xfId="19553"/>
    <cellStyle name="Normal 7 3 29 2" xfId="19554"/>
    <cellStyle name="Normal 7 3 29 3" xfId="19555"/>
    <cellStyle name="Normal 7 3 3" xfId="15246"/>
    <cellStyle name="Normal 7 3 3 2" xfId="19557"/>
    <cellStyle name="Normal 7 3 3 3" xfId="19558"/>
    <cellStyle name="Normal 7 3 3 4" xfId="19556"/>
    <cellStyle name="Normal 7 3 30" xfId="19559"/>
    <cellStyle name="Normal 7 3 30 2" xfId="19560"/>
    <cellStyle name="Normal 7 3 30 3" xfId="19561"/>
    <cellStyle name="Normal 7 3 31" xfId="19562"/>
    <cellStyle name="Normal 7 3 31 2" xfId="19563"/>
    <cellStyle name="Normal 7 3 31 3" xfId="19564"/>
    <cellStyle name="Normal 7 3 32" xfId="19565"/>
    <cellStyle name="Normal 7 3 32 2" xfId="19566"/>
    <cellStyle name="Normal 7 3 32 3" xfId="19567"/>
    <cellStyle name="Normal 7 3 33" xfId="19568"/>
    <cellStyle name="Normal 7 3 33 2" xfId="19569"/>
    <cellStyle name="Normal 7 3 33 3" xfId="19570"/>
    <cellStyle name="Normal 7 3 34" xfId="19571"/>
    <cellStyle name="Normal 7 3 34 2" xfId="19572"/>
    <cellStyle name="Normal 7 3 34 3" xfId="19573"/>
    <cellStyle name="Normal 7 3 35" xfId="19574"/>
    <cellStyle name="Normal 7 3 36" xfId="19575"/>
    <cellStyle name="Normal 7 3 37" xfId="19492"/>
    <cellStyle name="Normal 7 3 4" xfId="19576"/>
    <cellStyle name="Normal 7 3 4 2" xfId="19577"/>
    <cellStyle name="Normal 7 3 4 3" xfId="19578"/>
    <cellStyle name="Normal 7 3 5" xfId="19579"/>
    <cellStyle name="Normal 7 3 5 2" xfId="19580"/>
    <cellStyle name="Normal 7 3 5 3" xfId="19581"/>
    <cellStyle name="Normal 7 3 6" xfId="19582"/>
    <cellStyle name="Normal 7 3 6 2" xfId="19583"/>
    <cellStyle name="Normal 7 3 6 3" xfId="19584"/>
    <cellStyle name="Normal 7 3 7" xfId="19585"/>
    <cellStyle name="Normal 7 3 7 2" xfId="19586"/>
    <cellStyle name="Normal 7 3 7 3" xfId="19587"/>
    <cellStyle name="Normal 7 3 8" xfId="19588"/>
    <cellStyle name="Normal 7 3 8 2" xfId="19589"/>
    <cellStyle name="Normal 7 3 8 3" xfId="19590"/>
    <cellStyle name="Normal 7 3 9" xfId="19591"/>
    <cellStyle name="Normal 7 3 9 2" xfId="19592"/>
    <cellStyle name="Normal 7 3 9 3" xfId="19593"/>
    <cellStyle name="Normal 7 30" xfId="19594"/>
    <cellStyle name="Normal 7 30 2" xfId="19595"/>
    <cellStyle name="Normal 7 30 3" xfId="19596"/>
    <cellStyle name="Normal 7 31" xfId="19597"/>
    <cellStyle name="Normal 7 31 2" xfId="19598"/>
    <cellStyle name="Normal 7 31 3" xfId="19599"/>
    <cellStyle name="Normal 7 32" xfId="19600"/>
    <cellStyle name="Normal 7 32 2" xfId="19601"/>
    <cellStyle name="Normal 7 32 3" xfId="19602"/>
    <cellStyle name="Normal 7 33" xfId="19603"/>
    <cellStyle name="Normal 7 33 2" xfId="19604"/>
    <cellStyle name="Normal 7 33 3" xfId="19605"/>
    <cellStyle name="Normal 7 34" xfId="19606"/>
    <cellStyle name="Normal 7 34 2" xfId="19607"/>
    <cellStyle name="Normal 7 34 3" xfId="19608"/>
    <cellStyle name="Normal 7 35" xfId="19609"/>
    <cellStyle name="Normal 7 35 2" xfId="19610"/>
    <cellStyle name="Normal 7 35 3" xfId="19611"/>
    <cellStyle name="Normal 7 36" xfId="19612"/>
    <cellStyle name="Normal 7 36 2" xfId="19613"/>
    <cellStyle name="Normal 7 36 3" xfId="19614"/>
    <cellStyle name="Normal 7 37" xfId="19615"/>
    <cellStyle name="Normal 7 37 2" xfId="19616"/>
    <cellStyle name="Normal 7 37 3" xfId="19617"/>
    <cellStyle name="Normal 7 38" xfId="19618"/>
    <cellStyle name="Normal 7 38 2" xfId="19619"/>
    <cellStyle name="Normal 7 38 3" xfId="19620"/>
    <cellStyle name="Normal 7 39" xfId="19621"/>
    <cellStyle name="Normal 7 39 2" xfId="19622"/>
    <cellStyle name="Normal 7 39 3" xfId="19623"/>
    <cellStyle name="Normal 7 4" xfId="323"/>
    <cellStyle name="Normal 7 4 10" xfId="19625"/>
    <cellStyle name="Normal 7 4 10 2" xfId="19626"/>
    <cellStyle name="Normal 7 4 10 3" xfId="19627"/>
    <cellStyle name="Normal 7 4 11" xfId="19628"/>
    <cellStyle name="Normal 7 4 11 2" xfId="19629"/>
    <cellStyle name="Normal 7 4 11 3" xfId="19630"/>
    <cellStyle name="Normal 7 4 12" xfId="19631"/>
    <cellStyle name="Normal 7 4 12 2" xfId="19632"/>
    <cellStyle name="Normal 7 4 12 3" xfId="19633"/>
    <cellStyle name="Normal 7 4 13" xfId="19634"/>
    <cellStyle name="Normal 7 4 13 2" xfId="19635"/>
    <cellStyle name="Normal 7 4 13 3" xfId="19636"/>
    <cellStyle name="Normal 7 4 14" xfId="19637"/>
    <cellStyle name="Normal 7 4 14 2" xfId="19638"/>
    <cellStyle name="Normal 7 4 14 3" xfId="19639"/>
    <cellStyle name="Normal 7 4 15" xfId="19640"/>
    <cellStyle name="Normal 7 4 15 2" xfId="19641"/>
    <cellStyle name="Normal 7 4 15 3" xfId="19642"/>
    <cellStyle name="Normal 7 4 16" xfId="19643"/>
    <cellStyle name="Normal 7 4 16 2" xfId="19644"/>
    <cellStyle name="Normal 7 4 16 3" xfId="19645"/>
    <cellStyle name="Normal 7 4 17" xfId="19646"/>
    <cellStyle name="Normal 7 4 17 2" xfId="19647"/>
    <cellStyle name="Normal 7 4 17 3" xfId="19648"/>
    <cellStyle name="Normal 7 4 18" xfId="19649"/>
    <cellStyle name="Normal 7 4 18 2" xfId="19650"/>
    <cellStyle name="Normal 7 4 18 3" xfId="19651"/>
    <cellStyle name="Normal 7 4 19" xfId="19652"/>
    <cellStyle name="Normal 7 4 19 2" xfId="19653"/>
    <cellStyle name="Normal 7 4 19 3" xfId="19654"/>
    <cellStyle name="Normal 7 4 2" xfId="7740"/>
    <cellStyle name="Normal 7 4 2 2" xfId="19656"/>
    <cellStyle name="Normal 7 4 2 3" xfId="19657"/>
    <cellStyle name="Normal 7 4 2 4" xfId="19655"/>
    <cellStyle name="Normal 7 4 20" xfId="19658"/>
    <cellStyle name="Normal 7 4 20 2" xfId="19659"/>
    <cellStyle name="Normal 7 4 20 3" xfId="19660"/>
    <cellStyle name="Normal 7 4 21" xfId="19661"/>
    <cellStyle name="Normal 7 4 21 2" xfId="19662"/>
    <cellStyle name="Normal 7 4 21 3" xfId="19663"/>
    <cellStyle name="Normal 7 4 22" xfId="19664"/>
    <cellStyle name="Normal 7 4 22 2" xfId="19665"/>
    <cellStyle name="Normal 7 4 22 3" xfId="19666"/>
    <cellStyle name="Normal 7 4 23" xfId="19667"/>
    <cellStyle name="Normal 7 4 23 2" xfId="19668"/>
    <cellStyle name="Normal 7 4 23 3" xfId="19669"/>
    <cellStyle name="Normal 7 4 24" xfId="19670"/>
    <cellStyle name="Normal 7 4 24 2" xfId="19671"/>
    <cellStyle name="Normal 7 4 24 3" xfId="19672"/>
    <cellStyle name="Normal 7 4 25" xfId="19673"/>
    <cellStyle name="Normal 7 4 25 2" xfId="19674"/>
    <cellStyle name="Normal 7 4 25 3" xfId="19675"/>
    <cellStyle name="Normal 7 4 26" xfId="19676"/>
    <cellStyle name="Normal 7 4 26 2" xfId="19677"/>
    <cellStyle name="Normal 7 4 26 3" xfId="19678"/>
    <cellStyle name="Normal 7 4 27" xfId="19679"/>
    <cellStyle name="Normal 7 4 27 2" xfId="19680"/>
    <cellStyle name="Normal 7 4 27 3" xfId="19681"/>
    <cellStyle name="Normal 7 4 28" xfId="19682"/>
    <cellStyle name="Normal 7 4 28 2" xfId="19683"/>
    <cellStyle name="Normal 7 4 28 3" xfId="19684"/>
    <cellStyle name="Normal 7 4 29" xfId="19685"/>
    <cellStyle name="Normal 7 4 29 2" xfId="19686"/>
    <cellStyle name="Normal 7 4 29 3" xfId="19687"/>
    <cellStyle name="Normal 7 4 3" xfId="19688"/>
    <cellStyle name="Normal 7 4 3 2" xfId="19689"/>
    <cellStyle name="Normal 7 4 3 3" xfId="19690"/>
    <cellStyle name="Normal 7 4 30" xfId="19691"/>
    <cellStyle name="Normal 7 4 30 2" xfId="19692"/>
    <cellStyle name="Normal 7 4 30 3" xfId="19693"/>
    <cellStyle name="Normal 7 4 31" xfId="19694"/>
    <cellStyle name="Normal 7 4 31 2" xfId="19695"/>
    <cellStyle name="Normal 7 4 31 3" xfId="19696"/>
    <cellStyle name="Normal 7 4 32" xfId="19697"/>
    <cellStyle name="Normal 7 4 32 2" xfId="19698"/>
    <cellStyle name="Normal 7 4 32 3" xfId="19699"/>
    <cellStyle name="Normal 7 4 33" xfId="19700"/>
    <cellStyle name="Normal 7 4 33 2" xfId="19701"/>
    <cellStyle name="Normal 7 4 33 3" xfId="19702"/>
    <cellStyle name="Normal 7 4 34" xfId="19703"/>
    <cellStyle name="Normal 7 4 34 2" xfId="19704"/>
    <cellStyle name="Normal 7 4 34 3" xfId="19705"/>
    <cellStyle name="Normal 7 4 35" xfId="19706"/>
    <cellStyle name="Normal 7 4 36" xfId="19707"/>
    <cellStyle name="Normal 7 4 37" xfId="19624"/>
    <cellStyle name="Normal 7 4 4" xfId="19708"/>
    <cellStyle name="Normal 7 4 4 2" xfId="19709"/>
    <cellStyle name="Normal 7 4 4 3" xfId="19710"/>
    <cellStyle name="Normal 7 4 5" xfId="19711"/>
    <cellStyle name="Normal 7 4 5 2" xfId="19712"/>
    <cellStyle name="Normal 7 4 5 3" xfId="19713"/>
    <cellStyle name="Normal 7 4 6" xfId="19714"/>
    <cellStyle name="Normal 7 4 6 2" xfId="19715"/>
    <cellStyle name="Normal 7 4 6 3" xfId="19716"/>
    <cellStyle name="Normal 7 4 7" xfId="19717"/>
    <cellStyle name="Normal 7 4 7 2" xfId="19718"/>
    <cellStyle name="Normal 7 4 7 3" xfId="19719"/>
    <cellStyle name="Normal 7 4 8" xfId="19720"/>
    <cellStyle name="Normal 7 4 8 2" xfId="19721"/>
    <cellStyle name="Normal 7 4 8 3" xfId="19722"/>
    <cellStyle name="Normal 7 4 9" xfId="19723"/>
    <cellStyle name="Normal 7 4 9 2" xfId="19724"/>
    <cellStyle name="Normal 7 4 9 3" xfId="19725"/>
    <cellStyle name="Normal 7 40" xfId="19726"/>
    <cellStyle name="Normal 7 41" xfId="19727"/>
    <cellStyle name="Normal 7 5" xfId="324"/>
    <cellStyle name="Normal 7 5 10" xfId="14654"/>
    <cellStyle name="Normal 7 5 10 2" xfId="19730"/>
    <cellStyle name="Normal 7 5 10 3" xfId="19731"/>
    <cellStyle name="Normal 7 5 10 4" xfId="19729"/>
    <cellStyle name="Normal 7 5 11" xfId="14655"/>
    <cellStyle name="Normal 7 5 11 2" xfId="19733"/>
    <cellStyle name="Normal 7 5 11 3" xfId="19734"/>
    <cellStyle name="Normal 7 5 11 4" xfId="19732"/>
    <cellStyle name="Normal 7 5 12" xfId="19735"/>
    <cellStyle name="Normal 7 5 12 2" xfId="19736"/>
    <cellStyle name="Normal 7 5 12 3" xfId="19737"/>
    <cellStyle name="Normal 7 5 13" xfId="19738"/>
    <cellStyle name="Normal 7 5 13 2" xfId="19739"/>
    <cellStyle name="Normal 7 5 13 3" xfId="19740"/>
    <cellStyle name="Normal 7 5 14" xfId="19741"/>
    <cellStyle name="Normal 7 5 14 2" xfId="19742"/>
    <cellStyle name="Normal 7 5 14 3" xfId="19743"/>
    <cellStyle name="Normal 7 5 15" xfId="19744"/>
    <cellStyle name="Normal 7 5 15 2" xfId="19745"/>
    <cellStyle name="Normal 7 5 15 3" xfId="19746"/>
    <cellStyle name="Normal 7 5 16" xfId="19747"/>
    <cellStyle name="Normal 7 5 16 2" xfId="19748"/>
    <cellStyle name="Normal 7 5 16 3" xfId="19749"/>
    <cellStyle name="Normal 7 5 17" xfId="19750"/>
    <cellStyle name="Normal 7 5 17 2" xfId="19751"/>
    <cellStyle name="Normal 7 5 17 3" xfId="19752"/>
    <cellStyle name="Normal 7 5 18" xfId="19753"/>
    <cellStyle name="Normal 7 5 18 2" xfId="19754"/>
    <cellStyle name="Normal 7 5 18 3" xfId="19755"/>
    <cellStyle name="Normal 7 5 19" xfId="19756"/>
    <cellStyle name="Normal 7 5 19 2" xfId="19757"/>
    <cellStyle name="Normal 7 5 19 3" xfId="19758"/>
    <cellStyle name="Normal 7 5 2" xfId="7769"/>
    <cellStyle name="Normal 7 5 2 2" xfId="14657"/>
    <cellStyle name="Normal 7 5 2 2 2" xfId="19760"/>
    <cellStyle name="Normal 7 5 2 3" xfId="14658"/>
    <cellStyle name="Normal 7 5 2 3 2" xfId="19761"/>
    <cellStyle name="Normal 7 5 2 4" xfId="14659"/>
    <cellStyle name="Normal 7 5 2 5" xfId="14660"/>
    <cellStyle name="Normal 7 5 2 6" xfId="14656"/>
    <cellStyle name="Normal 7 5 2 7" xfId="15466"/>
    <cellStyle name="Normal 7 5 2 8" xfId="15467"/>
    <cellStyle name="Normal 7 5 2 9" xfId="19759"/>
    <cellStyle name="Normal 7 5 20" xfId="19762"/>
    <cellStyle name="Normal 7 5 20 2" xfId="19763"/>
    <cellStyle name="Normal 7 5 20 3" xfId="19764"/>
    <cellStyle name="Normal 7 5 21" xfId="19765"/>
    <cellStyle name="Normal 7 5 21 2" xfId="19766"/>
    <cellStyle name="Normal 7 5 21 3" xfId="19767"/>
    <cellStyle name="Normal 7 5 22" xfId="19768"/>
    <cellStyle name="Normal 7 5 22 2" xfId="19769"/>
    <cellStyle name="Normal 7 5 22 3" xfId="19770"/>
    <cellStyle name="Normal 7 5 23" xfId="19771"/>
    <cellStyle name="Normal 7 5 23 2" xfId="19772"/>
    <cellStyle name="Normal 7 5 23 3" xfId="19773"/>
    <cellStyle name="Normal 7 5 24" xfId="19774"/>
    <cellStyle name="Normal 7 5 24 2" xfId="19775"/>
    <cellStyle name="Normal 7 5 24 3" xfId="19776"/>
    <cellStyle name="Normal 7 5 25" xfId="19777"/>
    <cellStyle name="Normal 7 5 25 2" xfId="19778"/>
    <cellStyle name="Normal 7 5 25 3" xfId="19779"/>
    <cellStyle name="Normal 7 5 26" xfId="19780"/>
    <cellStyle name="Normal 7 5 26 2" xfId="19781"/>
    <cellStyle name="Normal 7 5 26 3" xfId="19782"/>
    <cellStyle name="Normal 7 5 27" xfId="19783"/>
    <cellStyle name="Normal 7 5 27 2" xfId="19784"/>
    <cellStyle name="Normal 7 5 27 3" xfId="19785"/>
    <cellStyle name="Normal 7 5 28" xfId="19786"/>
    <cellStyle name="Normal 7 5 28 2" xfId="19787"/>
    <cellStyle name="Normal 7 5 28 3" xfId="19788"/>
    <cellStyle name="Normal 7 5 29" xfId="19789"/>
    <cellStyle name="Normal 7 5 29 2" xfId="19790"/>
    <cellStyle name="Normal 7 5 29 3" xfId="19791"/>
    <cellStyle name="Normal 7 5 3" xfId="14661"/>
    <cellStyle name="Normal 7 5 3 2" xfId="19793"/>
    <cellStyle name="Normal 7 5 3 3" xfId="19794"/>
    <cellStyle name="Normal 7 5 3 4" xfId="19792"/>
    <cellStyle name="Normal 7 5 30" xfId="19795"/>
    <cellStyle name="Normal 7 5 30 2" xfId="19796"/>
    <cellStyle name="Normal 7 5 30 3" xfId="19797"/>
    <cellStyle name="Normal 7 5 31" xfId="19798"/>
    <cellStyle name="Normal 7 5 31 2" xfId="19799"/>
    <cellStyle name="Normal 7 5 31 3" xfId="19800"/>
    <cellStyle name="Normal 7 5 32" xfId="19801"/>
    <cellStyle name="Normal 7 5 32 2" xfId="19802"/>
    <cellStyle name="Normal 7 5 32 3" xfId="19803"/>
    <cellStyle name="Normal 7 5 33" xfId="19804"/>
    <cellStyle name="Normal 7 5 33 2" xfId="19805"/>
    <cellStyle name="Normal 7 5 33 3" xfId="19806"/>
    <cellStyle name="Normal 7 5 34" xfId="19807"/>
    <cellStyle name="Normal 7 5 34 2" xfId="19808"/>
    <cellStyle name="Normal 7 5 34 3" xfId="19809"/>
    <cellStyle name="Normal 7 5 35" xfId="19810"/>
    <cellStyle name="Normal 7 5 36" xfId="19811"/>
    <cellStyle name="Normal 7 5 37" xfId="19728"/>
    <cellStyle name="Normal 7 5 4" xfId="14662"/>
    <cellStyle name="Normal 7 5 4 2" xfId="19813"/>
    <cellStyle name="Normal 7 5 4 3" xfId="19814"/>
    <cellStyle name="Normal 7 5 4 4" xfId="19812"/>
    <cellStyle name="Normal 7 5 5" xfId="14663"/>
    <cellStyle name="Normal 7 5 5 2" xfId="19816"/>
    <cellStyle name="Normal 7 5 5 3" xfId="19817"/>
    <cellStyle name="Normal 7 5 5 4" xfId="19815"/>
    <cellStyle name="Normal 7 5 6" xfId="14664"/>
    <cellStyle name="Normal 7 5 6 2" xfId="19819"/>
    <cellStyle name="Normal 7 5 6 3" xfId="19820"/>
    <cellStyle name="Normal 7 5 6 4" xfId="19818"/>
    <cellStyle name="Normal 7 5 7" xfId="14665"/>
    <cellStyle name="Normal 7 5 7 2" xfId="19822"/>
    <cellStyle name="Normal 7 5 7 3" xfId="19823"/>
    <cellStyle name="Normal 7 5 7 4" xfId="19821"/>
    <cellStyle name="Normal 7 5 8" xfId="14666"/>
    <cellStyle name="Normal 7 5 8 2" xfId="19825"/>
    <cellStyle name="Normal 7 5 8 3" xfId="19826"/>
    <cellStyle name="Normal 7 5 8 4" xfId="19824"/>
    <cellStyle name="Normal 7 5 9" xfId="14667"/>
    <cellStyle name="Normal 7 5 9 2" xfId="19828"/>
    <cellStyle name="Normal 7 5 9 3" xfId="19829"/>
    <cellStyle name="Normal 7 5 9 4" xfId="19827"/>
    <cellStyle name="Normal 7 6" xfId="961"/>
    <cellStyle name="Normal 7 6 10" xfId="19831"/>
    <cellStyle name="Normal 7 6 10 2" xfId="19832"/>
    <cellStyle name="Normal 7 6 10 3" xfId="19833"/>
    <cellStyle name="Normal 7 6 11" xfId="19834"/>
    <cellStyle name="Normal 7 6 11 2" xfId="19835"/>
    <cellStyle name="Normal 7 6 11 3" xfId="19836"/>
    <cellStyle name="Normal 7 6 12" xfId="19837"/>
    <cellStyle name="Normal 7 6 12 2" xfId="19838"/>
    <cellStyle name="Normal 7 6 12 3" xfId="19839"/>
    <cellStyle name="Normal 7 6 13" xfId="19840"/>
    <cellStyle name="Normal 7 6 13 2" xfId="19841"/>
    <cellStyle name="Normal 7 6 13 3" xfId="19842"/>
    <cellStyle name="Normal 7 6 14" xfId="19843"/>
    <cellStyle name="Normal 7 6 14 2" xfId="19844"/>
    <cellStyle name="Normal 7 6 14 3" xfId="19845"/>
    <cellStyle name="Normal 7 6 15" xfId="19846"/>
    <cellStyle name="Normal 7 6 15 2" xfId="19847"/>
    <cellStyle name="Normal 7 6 15 3" xfId="19848"/>
    <cellStyle name="Normal 7 6 16" xfId="19849"/>
    <cellStyle name="Normal 7 6 16 2" xfId="19850"/>
    <cellStyle name="Normal 7 6 16 3" xfId="19851"/>
    <cellStyle name="Normal 7 6 17" xfId="19852"/>
    <cellStyle name="Normal 7 6 17 2" xfId="19853"/>
    <cellStyle name="Normal 7 6 17 3" xfId="19854"/>
    <cellStyle name="Normal 7 6 18" xfId="19855"/>
    <cellStyle name="Normal 7 6 18 2" xfId="19856"/>
    <cellStyle name="Normal 7 6 18 3" xfId="19857"/>
    <cellStyle name="Normal 7 6 19" xfId="19858"/>
    <cellStyle name="Normal 7 6 19 2" xfId="19859"/>
    <cellStyle name="Normal 7 6 19 3" xfId="19860"/>
    <cellStyle name="Normal 7 6 2" xfId="7799"/>
    <cellStyle name="Normal 7 6 2 2" xfId="19862"/>
    <cellStyle name="Normal 7 6 2 3" xfId="19863"/>
    <cellStyle name="Normal 7 6 2 4" xfId="19861"/>
    <cellStyle name="Normal 7 6 20" xfId="19864"/>
    <cellStyle name="Normal 7 6 20 2" xfId="19865"/>
    <cellStyle name="Normal 7 6 20 3" xfId="19866"/>
    <cellStyle name="Normal 7 6 21" xfId="19867"/>
    <cellStyle name="Normal 7 6 21 2" xfId="19868"/>
    <cellStyle name="Normal 7 6 21 3" xfId="19869"/>
    <cellStyle name="Normal 7 6 22" xfId="19870"/>
    <cellStyle name="Normal 7 6 22 2" xfId="19871"/>
    <cellStyle name="Normal 7 6 22 3" xfId="19872"/>
    <cellStyle name="Normal 7 6 23" xfId="19873"/>
    <cellStyle name="Normal 7 6 23 2" xfId="19874"/>
    <cellStyle name="Normal 7 6 23 3" xfId="19875"/>
    <cellStyle name="Normal 7 6 24" xfId="19876"/>
    <cellStyle name="Normal 7 6 24 2" xfId="19877"/>
    <cellStyle name="Normal 7 6 24 3" xfId="19878"/>
    <cellStyle name="Normal 7 6 25" xfId="19879"/>
    <cellStyle name="Normal 7 6 25 2" xfId="19880"/>
    <cellStyle name="Normal 7 6 25 3" xfId="19881"/>
    <cellStyle name="Normal 7 6 26" xfId="19882"/>
    <cellStyle name="Normal 7 6 26 2" xfId="19883"/>
    <cellStyle name="Normal 7 6 26 3" xfId="19884"/>
    <cellStyle name="Normal 7 6 27" xfId="19885"/>
    <cellStyle name="Normal 7 6 27 2" xfId="19886"/>
    <cellStyle name="Normal 7 6 27 3" xfId="19887"/>
    <cellStyle name="Normal 7 6 28" xfId="19888"/>
    <cellStyle name="Normal 7 6 28 2" xfId="19889"/>
    <cellStyle name="Normal 7 6 28 3" xfId="19890"/>
    <cellStyle name="Normal 7 6 29" xfId="19891"/>
    <cellStyle name="Normal 7 6 29 2" xfId="19892"/>
    <cellStyle name="Normal 7 6 29 3" xfId="19893"/>
    <cellStyle name="Normal 7 6 3" xfId="19894"/>
    <cellStyle name="Normal 7 6 3 2" xfId="19895"/>
    <cellStyle name="Normal 7 6 3 3" xfId="19896"/>
    <cellStyle name="Normal 7 6 30" xfId="19897"/>
    <cellStyle name="Normal 7 6 30 2" xfId="19898"/>
    <cellStyle name="Normal 7 6 30 3" xfId="19899"/>
    <cellStyle name="Normal 7 6 31" xfId="19900"/>
    <cellStyle name="Normal 7 6 31 2" xfId="19901"/>
    <cellStyle name="Normal 7 6 31 3" xfId="19902"/>
    <cellStyle name="Normal 7 6 32" xfId="19903"/>
    <cellStyle name="Normal 7 6 32 2" xfId="19904"/>
    <cellStyle name="Normal 7 6 32 3" xfId="19905"/>
    <cellStyle name="Normal 7 6 33" xfId="19906"/>
    <cellStyle name="Normal 7 6 33 2" xfId="19907"/>
    <cellStyle name="Normal 7 6 33 3" xfId="19908"/>
    <cellStyle name="Normal 7 6 34" xfId="19909"/>
    <cellStyle name="Normal 7 6 34 2" xfId="19910"/>
    <cellStyle name="Normal 7 6 34 3" xfId="19911"/>
    <cellStyle name="Normal 7 6 35" xfId="19912"/>
    <cellStyle name="Normal 7 6 36" xfId="19913"/>
    <cellStyle name="Normal 7 6 37" xfId="19830"/>
    <cellStyle name="Normal 7 6 4" xfId="19914"/>
    <cellStyle name="Normal 7 6 4 2" xfId="19915"/>
    <cellStyle name="Normal 7 6 4 3" xfId="19916"/>
    <cellStyle name="Normal 7 6 5" xfId="19917"/>
    <cellStyle name="Normal 7 6 5 2" xfId="19918"/>
    <cellStyle name="Normal 7 6 5 3" xfId="19919"/>
    <cellStyle name="Normal 7 6 6" xfId="19920"/>
    <cellStyle name="Normal 7 6 6 2" xfId="19921"/>
    <cellStyle name="Normal 7 6 6 3" xfId="19922"/>
    <cellStyle name="Normal 7 6 7" xfId="19923"/>
    <cellStyle name="Normal 7 6 7 2" xfId="19924"/>
    <cellStyle name="Normal 7 6 7 3" xfId="19925"/>
    <cellStyle name="Normal 7 6 8" xfId="19926"/>
    <cellStyle name="Normal 7 6 8 2" xfId="19927"/>
    <cellStyle name="Normal 7 6 8 3" xfId="19928"/>
    <cellStyle name="Normal 7 6 9" xfId="19929"/>
    <cellStyle name="Normal 7 6 9 2" xfId="19930"/>
    <cellStyle name="Normal 7 6 9 3" xfId="19931"/>
    <cellStyle name="Normal 7 7" xfId="7822"/>
    <cellStyle name="Normal 7 7 2" xfId="19933"/>
    <cellStyle name="Normal 7 7 3" xfId="19934"/>
    <cellStyle name="Normal 7 7 4" xfId="19932"/>
    <cellStyle name="Normal 7 8" xfId="7844"/>
    <cellStyle name="Normal 7 8 2" xfId="19936"/>
    <cellStyle name="Normal 7 8 3" xfId="19937"/>
    <cellStyle name="Normal 7 8 4" xfId="19935"/>
    <cellStyle name="Normal 7 9" xfId="7861"/>
    <cellStyle name="Normal 7 9 2" xfId="19939"/>
    <cellStyle name="Normal 7 9 3" xfId="19940"/>
    <cellStyle name="Normal 7 9 4" xfId="19938"/>
    <cellStyle name="Normal 70" xfId="10020"/>
    <cellStyle name="Normal 70 2" xfId="39710"/>
    <cellStyle name="Normal 70 3" xfId="39711"/>
    <cellStyle name="Normal 70 4" xfId="39709"/>
    <cellStyle name="Normal 71" xfId="10001"/>
    <cellStyle name="Normal 71 2" xfId="39712"/>
    <cellStyle name="Normal 71 3" xfId="39713"/>
    <cellStyle name="Normal 72" xfId="10021"/>
    <cellStyle name="Normal 72 2" xfId="39714"/>
    <cellStyle name="Normal 72 3" xfId="39715"/>
    <cellStyle name="Normal 73" xfId="10026"/>
    <cellStyle name="Normal 73 2" xfId="39717"/>
    <cellStyle name="Normal 73 3" xfId="39718"/>
    <cellStyle name="Normal 73 3 2" xfId="39719"/>
    <cellStyle name="Normal 73 4" xfId="39720"/>
    <cellStyle name="Normal 73 5" xfId="39716"/>
    <cellStyle name="Normal 74" xfId="11770"/>
    <cellStyle name="Normal 74 2" xfId="39722"/>
    <cellStyle name="Normal 74 3" xfId="39723"/>
    <cellStyle name="Normal 74 3 2" xfId="39724"/>
    <cellStyle name="Normal 74 4" xfId="39725"/>
    <cellStyle name="Normal 74 5" xfId="39721"/>
    <cellStyle name="Normal 75" xfId="11776"/>
    <cellStyle name="Normal 75 2" xfId="39727"/>
    <cellStyle name="Normal 75 3" xfId="39726"/>
    <cellStyle name="Normal 76" xfId="10027"/>
    <cellStyle name="Normal 76 2" xfId="39729"/>
    <cellStyle name="Normal 76 3" xfId="39728"/>
    <cellStyle name="Normal 77" xfId="10781"/>
    <cellStyle name="Normal 77 2" xfId="39731"/>
    <cellStyle name="Normal 77 3" xfId="39730"/>
    <cellStyle name="Normal 78" xfId="10572"/>
    <cellStyle name="Normal 78 2" xfId="39733"/>
    <cellStyle name="Normal 78 3" xfId="39732"/>
    <cellStyle name="Normal 79" xfId="10775"/>
    <cellStyle name="Normal 79 2" xfId="39735"/>
    <cellStyle name="Normal 79 3" xfId="39734"/>
    <cellStyle name="Normal 8" xfId="325"/>
    <cellStyle name="Normal 8 10" xfId="7880"/>
    <cellStyle name="Normal 8 10 2" xfId="19943"/>
    <cellStyle name="Normal 8 10 3" xfId="19944"/>
    <cellStyle name="Normal 8 10 4" xfId="19942"/>
    <cellStyle name="Normal 8 11" xfId="7896"/>
    <cellStyle name="Normal 8 11 2" xfId="19946"/>
    <cellStyle name="Normal 8 11 3" xfId="19947"/>
    <cellStyle name="Normal 8 11 4" xfId="19945"/>
    <cellStyle name="Normal 8 12" xfId="7907"/>
    <cellStyle name="Normal 8 12 2" xfId="19949"/>
    <cellStyle name="Normal 8 12 3" xfId="19950"/>
    <cellStyle name="Normal 8 12 4" xfId="19948"/>
    <cellStyle name="Normal 8 13" xfId="19951"/>
    <cellStyle name="Normal 8 13 2" xfId="19952"/>
    <cellStyle name="Normal 8 13 3" xfId="19953"/>
    <cellStyle name="Normal 8 14" xfId="19954"/>
    <cellStyle name="Normal 8 14 2" xfId="19955"/>
    <cellStyle name="Normal 8 14 3" xfId="19956"/>
    <cellStyle name="Normal 8 15" xfId="19957"/>
    <cellStyle name="Normal 8 15 2" xfId="19958"/>
    <cellStyle name="Normal 8 15 3" xfId="19959"/>
    <cellStyle name="Normal 8 16" xfId="19960"/>
    <cellStyle name="Normal 8 16 2" xfId="19961"/>
    <cellStyle name="Normal 8 16 3" xfId="19962"/>
    <cellStyle name="Normal 8 17" xfId="19963"/>
    <cellStyle name="Normal 8 17 2" xfId="19964"/>
    <cellStyle name="Normal 8 17 3" xfId="19965"/>
    <cellStyle name="Normal 8 18" xfId="19966"/>
    <cellStyle name="Normal 8 18 2" xfId="19967"/>
    <cellStyle name="Normal 8 18 3" xfId="19968"/>
    <cellStyle name="Normal 8 19" xfId="19969"/>
    <cellStyle name="Normal 8 19 2" xfId="19970"/>
    <cellStyle name="Normal 8 19 3" xfId="19971"/>
    <cellStyle name="Normal 8 2" xfId="326"/>
    <cellStyle name="Normal 8 2 2" xfId="6619"/>
    <cellStyle name="Normal 8 2 2 2" xfId="14668"/>
    <cellStyle name="Normal 8 2 2 3" xfId="19973"/>
    <cellStyle name="Normal 8 2 3" xfId="14790"/>
    <cellStyle name="Normal 8 2 3 2" xfId="19974"/>
    <cellStyle name="Normal 8 2 4" xfId="15247"/>
    <cellStyle name="Normal 8 2 5" xfId="39736"/>
    <cellStyle name="Normal 8 2 6" xfId="42969"/>
    <cellStyle name="Normal 8 20" xfId="19975"/>
    <cellStyle name="Normal 8 20 2" xfId="19976"/>
    <cellStyle name="Normal 8 20 3" xfId="19977"/>
    <cellStyle name="Normal 8 21" xfId="19978"/>
    <cellStyle name="Normal 8 21 2" xfId="19979"/>
    <cellStyle name="Normal 8 21 3" xfId="19980"/>
    <cellStyle name="Normal 8 22" xfId="19981"/>
    <cellStyle name="Normal 8 22 2" xfId="19982"/>
    <cellStyle name="Normal 8 22 3" xfId="19983"/>
    <cellStyle name="Normal 8 23" xfId="19984"/>
    <cellStyle name="Normal 8 23 2" xfId="19985"/>
    <cellStyle name="Normal 8 23 3" xfId="19986"/>
    <cellStyle name="Normal 8 24" xfId="19987"/>
    <cellStyle name="Normal 8 24 2" xfId="19988"/>
    <cellStyle name="Normal 8 24 3" xfId="19989"/>
    <cellStyle name="Normal 8 25" xfId="19990"/>
    <cellStyle name="Normal 8 25 2" xfId="19991"/>
    <cellStyle name="Normal 8 25 3" xfId="19992"/>
    <cellStyle name="Normal 8 26" xfId="19993"/>
    <cellStyle name="Normal 8 26 2" xfId="19994"/>
    <cellStyle name="Normal 8 26 3" xfId="19995"/>
    <cellStyle name="Normal 8 27" xfId="19996"/>
    <cellStyle name="Normal 8 27 2" xfId="19997"/>
    <cellStyle name="Normal 8 27 3" xfId="19998"/>
    <cellStyle name="Normal 8 28" xfId="19999"/>
    <cellStyle name="Normal 8 28 2" xfId="20000"/>
    <cellStyle name="Normal 8 28 3" xfId="20001"/>
    <cellStyle name="Normal 8 29" xfId="20002"/>
    <cellStyle name="Normal 8 29 2" xfId="20003"/>
    <cellStyle name="Normal 8 29 3" xfId="20004"/>
    <cellStyle name="Normal 8 3" xfId="327"/>
    <cellStyle name="Normal 8 3 2" xfId="15248"/>
    <cellStyle name="Normal 8 3 2 2" xfId="20006"/>
    <cellStyle name="Normal 8 3 3" xfId="20007"/>
    <cellStyle name="Normal 8 3 4" xfId="20005"/>
    <cellStyle name="Normal 8 3 5" xfId="42970"/>
    <cellStyle name="Normal 8 30" xfId="20008"/>
    <cellStyle name="Normal 8 30 2" xfId="20009"/>
    <cellStyle name="Normal 8 30 3" xfId="20010"/>
    <cellStyle name="Normal 8 31" xfId="20011"/>
    <cellStyle name="Normal 8 31 2" xfId="20012"/>
    <cellStyle name="Normal 8 31 3" xfId="20013"/>
    <cellStyle name="Normal 8 32" xfId="20014"/>
    <cellStyle name="Normal 8 32 2" xfId="20015"/>
    <cellStyle name="Normal 8 32 3" xfId="20016"/>
    <cellStyle name="Normal 8 33" xfId="20017"/>
    <cellStyle name="Normal 8 33 2" xfId="20018"/>
    <cellStyle name="Normal 8 33 3" xfId="20019"/>
    <cellStyle name="Normal 8 34" xfId="20020"/>
    <cellStyle name="Normal 8 34 2" xfId="20021"/>
    <cellStyle name="Normal 8 34 3" xfId="20022"/>
    <cellStyle name="Normal 8 35" xfId="20023"/>
    <cellStyle name="Normal 8 36" xfId="20024"/>
    <cellStyle name="Normal 8 37" xfId="42475"/>
    <cellStyle name="Normal 8 38" xfId="42956"/>
    <cellStyle name="Normal 8 39" xfId="42968"/>
    <cellStyle name="Normal 8 4" xfId="328"/>
    <cellStyle name="Normal 8 4 2" xfId="15249"/>
    <cellStyle name="Normal 8 4 2 2" xfId="20026"/>
    <cellStyle name="Normal 8 4 3" xfId="20027"/>
    <cellStyle name="Normal 8 4 4" xfId="20025"/>
    <cellStyle name="Normal 8 5" xfId="329"/>
    <cellStyle name="Normal 8 5 10" xfId="14669"/>
    <cellStyle name="Normal 8 5 11" xfId="14670"/>
    <cellStyle name="Normal 8 5 12" xfId="20028"/>
    <cellStyle name="Normal 8 5 2" xfId="14671"/>
    <cellStyle name="Normal 8 5 2 2" xfId="14672"/>
    <cellStyle name="Normal 8 5 2 3" xfId="14673"/>
    <cellStyle name="Normal 8 5 2 4" xfId="14674"/>
    <cellStyle name="Normal 8 5 2 5" xfId="14675"/>
    <cellStyle name="Normal 8 5 2 6" xfId="15468"/>
    <cellStyle name="Normal 8 5 2 7" xfId="15469"/>
    <cellStyle name="Normal 8 5 2 8" xfId="15470"/>
    <cellStyle name="Normal 8 5 2 9" xfId="20029"/>
    <cellStyle name="Normal 8 5 3" xfId="14676"/>
    <cellStyle name="Normal 8 5 3 2" xfId="20030"/>
    <cellStyle name="Normal 8 5 4" xfId="14677"/>
    <cellStyle name="Normal 8 5 5" xfId="14678"/>
    <cellStyle name="Normal 8 5 6" xfId="14679"/>
    <cellStyle name="Normal 8 5 7" xfId="14680"/>
    <cellStyle name="Normal 8 5 8" xfId="14681"/>
    <cellStyle name="Normal 8 5 9" xfId="14682"/>
    <cellStyle name="Normal 8 6" xfId="7801"/>
    <cellStyle name="Normal 8 6 2" xfId="14683"/>
    <cellStyle name="Normal 8 6 2 2" xfId="20032"/>
    <cellStyle name="Normal 8 6 3" xfId="20033"/>
    <cellStyle name="Normal 8 6 4" xfId="20031"/>
    <cellStyle name="Normal 8 7" xfId="7824"/>
    <cellStyle name="Normal 8 7 2" xfId="20035"/>
    <cellStyle name="Normal 8 7 3" xfId="20036"/>
    <cellStyle name="Normal 8 7 4" xfId="20034"/>
    <cellStyle name="Normal 8 8" xfId="7846"/>
    <cellStyle name="Normal 8 8 2" xfId="20038"/>
    <cellStyle name="Normal 8 8 3" xfId="20039"/>
    <cellStyle name="Normal 8 8 4" xfId="20037"/>
    <cellStyle name="Normal 8 9" xfId="7862"/>
    <cellStyle name="Normal 8 9 2" xfId="20041"/>
    <cellStyle name="Normal 8 9 3" xfId="20042"/>
    <cellStyle name="Normal 8 9 4" xfId="20040"/>
    <cellStyle name="Normal 80" xfId="10028"/>
    <cellStyle name="Normal 80 2" xfId="39738"/>
    <cellStyle name="Normal 80 3" xfId="39737"/>
    <cellStyle name="Normal 81" xfId="11935"/>
    <cellStyle name="Normal 81 2" xfId="39740"/>
    <cellStyle name="Normal 81 3" xfId="39739"/>
    <cellStyle name="Normal 82" xfId="12136"/>
    <cellStyle name="Normal 82 2" xfId="39742"/>
    <cellStyle name="Normal 82 3" xfId="39741"/>
    <cellStyle name="Normal 83" xfId="14435"/>
    <cellStyle name="Normal 83 2" xfId="39744"/>
    <cellStyle name="Normal 83 3" xfId="39743"/>
    <cellStyle name="Normal 84" xfId="14443"/>
    <cellStyle name="Normal 84 2" xfId="39746"/>
    <cellStyle name="Normal 84 3" xfId="39745"/>
    <cellStyle name="Normal 85" xfId="14699"/>
    <cellStyle name="Normal 85 2" xfId="39748"/>
    <cellStyle name="Normal 85 3" xfId="39747"/>
    <cellStyle name="Normal 86" xfId="14767"/>
    <cellStyle name="Normal 86 2" xfId="39750"/>
    <cellStyle name="Normal 86 3" xfId="39749"/>
    <cellStyle name="Normal 87" xfId="14809"/>
    <cellStyle name="Normal 87 2" xfId="39752"/>
    <cellStyle name="Normal 87 3" xfId="39751"/>
    <cellStyle name="Normal 88" xfId="14816"/>
    <cellStyle name="Normal 88 2" xfId="39754"/>
    <cellStyle name="Normal 88 3" xfId="39753"/>
    <cellStyle name="Normal 89" xfId="14819"/>
    <cellStyle name="Normal 89 2" xfId="39756"/>
    <cellStyle name="Normal 89 3" xfId="39755"/>
    <cellStyle name="Normal 9" xfId="36"/>
    <cellStyle name="Normal 9 10" xfId="7881"/>
    <cellStyle name="Normal 9 11" xfId="7897"/>
    <cellStyle name="Normal 9 12" xfId="7908"/>
    <cellStyle name="Normal 9 13" xfId="9982"/>
    <cellStyle name="Normal 9 14" xfId="15250"/>
    <cellStyle name="Normal 9 2" xfId="331"/>
    <cellStyle name="Normal 9 2 2" xfId="39757"/>
    <cellStyle name="Normal 9 3" xfId="332"/>
    <cellStyle name="Normal 9 3 10" xfId="14684"/>
    <cellStyle name="Normal 9 3 11" xfId="14685"/>
    <cellStyle name="Normal 9 3 2" xfId="14686"/>
    <cellStyle name="Normal 9 3 2 2" xfId="14687"/>
    <cellStyle name="Normal 9 3 2 3" xfId="14688"/>
    <cellStyle name="Normal 9 3 2 4" xfId="14689"/>
    <cellStyle name="Normal 9 3 2 5" xfId="14690"/>
    <cellStyle name="Normal 9 3 2 6" xfId="15471"/>
    <cellStyle name="Normal 9 3 2 7" xfId="15472"/>
    <cellStyle name="Normal 9 3 2 8" xfId="15473"/>
    <cellStyle name="Normal 9 3 3" xfId="14691"/>
    <cellStyle name="Normal 9 3 4" xfId="14692"/>
    <cellStyle name="Normal 9 3 5" xfId="14693"/>
    <cellStyle name="Normal 9 3 6" xfId="14694"/>
    <cellStyle name="Normal 9 3 7" xfId="14695"/>
    <cellStyle name="Normal 9 3 8" xfId="14696"/>
    <cellStyle name="Normal 9 3 9" xfId="14697"/>
    <cellStyle name="Normal 9 4" xfId="330"/>
    <cellStyle name="Normal 9 4 2" xfId="7742"/>
    <cellStyle name="Normal 9 5" xfId="7771"/>
    <cellStyle name="Normal 9 6" xfId="7802"/>
    <cellStyle name="Normal 9 7" xfId="7825"/>
    <cellStyle name="Normal 9 8" xfId="7847"/>
    <cellStyle name="Normal 9 9" xfId="7863"/>
    <cellStyle name="Normal 90" xfId="14822"/>
    <cellStyle name="Normal 90 2" xfId="39759"/>
    <cellStyle name="Normal 90 3" xfId="39758"/>
    <cellStyle name="Normal 91" xfId="14825"/>
    <cellStyle name="Normal 91 2" xfId="39761"/>
    <cellStyle name="Normal 91 3" xfId="39760"/>
    <cellStyle name="Normal 92" xfId="14828"/>
    <cellStyle name="Normal 92 2" xfId="39763"/>
    <cellStyle name="Normal 92 3" xfId="39762"/>
    <cellStyle name="Normal 93" xfId="14831"/>
    <cellStyle name="Normal 93 2" xfId="39765"/>
    <cellStyle name="Normal 93 3" xfId="39764"/>
    <cellStyle name="Normal 94" xfId="14834"/>
    <cellStyle name="Normal 94 2" xfId="39767"/>
    <cellStyle name="Normal 94 3" xfId="39766"/>
    <cellStyle name="Normal 95" xfId="14837"/>
    <cellStyle name="Normal 95 2" xfId="39769"/>
    <cellStyle name="Normal 95 3" xfId="39768"/>
    <cellStyle name="Normal 96" xfId="14840"/>
    <cellStyle name="Normal 96 2" xfId="39771"/>
    <cellStyle name="Normal 96 3" xfId="39770"/>
    <cellStyle name="Normal 97" xfId="14843"/>
    <cellStyle name="Normal 97 2" xfId="39773"/>
    <cellStyle name="Normal 97 3" xfId="39772"/>
    <cellStyle name="Normal 98" xfId="14846"/>
    <cellStyle name="Normal 98 2" xfId="39775"/>
    <cellStyle name="Normal 98 3" xfId="39774"/>
    <cellStyle name="Normal 99" xfId="14849"/>
    <cellStyle name="Normal 99 2" xfId="39777"/>
    <cellStyle name="Normal 99 3" xfId="39776"/>
    <cellStyle name="Normal(0)" xfId="84"/>
    <cellStyle name="Normal_4.1 Misc General Expenses Dec 07(revised)" xfId="12096"/>
    <cellStyle name="Normal_4.2 Misc General Expenses" xfId="13"/>
    <cellStyle name="Normal_5.1 NPC Adj WA " xfId="890"/>
    <cellStyle name="Normal_Adjustment Template" xfId="8"/>
    <cellStyle name="Normal_Copy of File50007" xfId="4"/>
    <cellStyle name="Normal_Copy of File50007 (2)" xfId="12097"/>
    <cellStyle name="Normal_FERC Spread - June 2008 - WA GRC" xfId="12"/>
    <cellStyle name="Normal_Remove Idaho Tax Payment Surcharge" xfId="11"/>
    <cellStyle name="Normal_Remove Idaho Tax Payment Surcharge 2" xfId="14898"/>
    <cellStyle name="Normal_SO2 adjustment" xfId="10"/>
    <cellStyle name="Normal_Trapper Mine Adj Dec 2006" xfId="9"/>
    <cellStyle name="Normal_Trapper Mine Adj Dec 2006 2" xfId="9996"/>
    <cellStyle name="NormalHelv" xfId="15476"/>
    <cellStyle name="Note 10" xfId="7384"/>
    <cellStyle name="Note 10 2" xfId="8813"/>
    <cellStyle name="Note 10 2 2" xfId="11228"/>
    <cellStyle name="Note 10 2 3" xfId="39779"/>
    <cellStyle name="Note 10 3" xfId="8715"/>
    <cellStyle name="Note 10 3 2" xfId="39780"/>
    <cellStyle name="Note 10 4" xfId="39778"/>
    <cellStyle name="Note 100" xfId="39781"/>
    <cellStyle name="Note 100 2" xfId="39782"/>
    <cellStyle name="Note 100 3" xfId="39783"/>
    <cellStyle name="Note 101" xfId="39784"/>
    <cellStyle name="Note 101 2" xfId="39785"/>
    <cellStyle name="Note 101 3" xfId="39786"/>
    <cellStyle name="Note 102" xfId="39787"/>
    <cellStyle name="Note 102 2" xfId="39788"/>
    <cellStyle name="Note 102 3" xfId="39789"/>
    <cellStyle name="Note 103" xfId="39790"/>
    <cellStyle name="Note 103 2" xfId="39791"/>
    <cellStyle name="Note 103 3" xfId="39792"/>
    <cellStyle name="Note 104" xfId="39793"/>
    <cellStyle name="Note 104 2" xfId="39794"/>
    <cellStyle name="Note 104 3" xfId="39795"/>
    <cellStyle name="Note 105" xfId="39796"/>
    <cellStyle name="Note 105 2" xfId="39797"/>
    <cellStyle name="Note 105 3" xfId="39798"/>
    <cellStyle name="Note 106" xfId="39799"/>
    <cellStyle name="Note 106 2" xfId="39800"/>
    <cellStyle name="Note 106 3" xfId="39801"/>
    <cellStyle name="Note 107" xfId="39802"/>
    <cellStyle name="Note 107 2" xfId="39803"/>
    <cellStyle name="Note 107 3" xfId="39804"/>
    <cellStyle name="Note 108" xfId="39805"/>
    <cellStyle name="Note 108 2" xfId="39806"/>
    <cellStyle name="Note 108 3" xfId="39807"/>
    <cellStyle name="Note 109" xfId="39808"/>
    <cellStyle name="Note 109 2" xfId="39809"/>
    <cellStyle name="Note 109 3" xfId="39810"/>
    <cellStyle name="Note 11" xfId="7190"/>
    <cellStyle name="Note 11 2" xfId="8803"/>
    <cellStyle name="Note 11 2 2" xfId="11219"/>
    <cellStyle name="Note 11 2 3" xfId="39812"/>
    <cellStyle name="Note 11 3" xfId="8749"/>
    <cellStyle name="Note 11 3 2" xfId="39813"/>
    <cellStyle name="Note 11 4" xfId="39811"/>
    <cellStyle name="Note 110" xfId="39814"/>
    <cellStyle name="Note 110 2" xfId="39815"/>
    <cellStyle name="Note 110 3" xfId="39816"/>
    <cellStyle name="Note 111" xfId="39817"/>
    <cellStyle name="Note 111 2" xfId="39818"/>
    <cellStyle name="Note 111 3" xfId="39819"/>
    <cellStyle name="Note 112" xfId="39820"/>
    <cellStyle name="Note 112 2" xfId="39821"/>
    <cellStyle name="Note 112 3" xfId="39822"/>
    <cellStyle name="Note 113" xfId="39823"/>
    <cellStyle name="Note 113 2" xfId="39824"/>
    <cellStyle name="Note 113 3" xfId="39825"/>
    <cellStyle name="Note 114" xfId="39826"/>
    <cellStyle name="Note 114 2" xfId="39827"/>
    <cellStyle name="Note 114 3" xfId="39828"/>
    <cellStyle name="Note 115" xfId="39829"/>
    <cellStyle name="Note 115 2" xfId="39830"/>
    <cellStyle name="Note 115 3" xfId="39831"/>
    <cellStyle name="Note 116" xfId="39832"/>
    <cellStyle name="Note 116 2" xfId="39833"/>
    <cellStyle name="Note 116 3" xfId="39834"/>
    <cellStyle name="Note 117" xfId="39835"/>
    <cellStyle name="Note 117 2" xfId="39836"/>
    <cellStyle name="Note 117 3" xfId="39837"/>
    <cellStyle name="Note 118" xfId="39838"/>
    <cellStyle name="Note 118 2" xfId="39839"/>
    <cellStyle name="Note 118 3" xfId="39840"/>
    <cellStyle name="Note 119" xfId="39841"/>
    <cellStyle name="Note 119 2" xfId="39842"/>
    <cellStyle name="Note 119 3" xfId="39843"/>
    <cellStyle name="Note 12" xfId="7483"/>
    <cellStyle name="Note 12 2" xfId="8825"/>
    <cellStyle name="Note 12 2 2" xfId="11240"/>
    <cellStyle name="Note 12 2 3" xfId="39845"/>
    <cellStyle name="Note 12 3" xfId="8740"/>
    <cellStyle name="Note 12 3 2" xfId="39846"/>
    <cellStyle name="Note 12 4" xfId="39844"/>
    <cellStyle name="Note 120" xfId="39847"/>
    <cellStyle name="Note 120 2" xfId="39848"/>
    <cellStyle name="Note 120 3" xfId="39849"/>
    <cellStyle name="Note 121" xfId="39850"/>
    <cellStyle name="Note 121 2" xfId="39851"/>
    <cellStyle name="Note 121 3" xfId="39852"/>
    <cellStyle name="Note 122" xfId="39853"/>
    <cellStyle name="Note 122 2" xfId="39854"/>
    <cellStyle name="Note 122 3" xfId="39855"/>
    <cellStyle name="Note 123" xfId="39856"/>
    <cellStyle name="Note 123 2" xfId="39857"/>
    <cellStyle name="Note 123 3" xfId="39858"/>
    <cellStyle name="Note 124" xfId="39859"/>
    <cellStyle name="Note 124 2" xfId="39860"/>
    <cellStyle name="Note 124 3" xfId="39861"/>
    <cellStyle name="Note 125" xfId="39862"/>
    <cellStyle name="Note 125 2" xfId="39863"/>
    <cellStyle name="Note 125 3" xfId="39864"/>
    <cellStyle name="Note 126" xfId="39865"/>
    <cellStyle name="Note 126 2" xfId="39866"/>
    <cellStyle name="Note 126 3" xfId="39867"/>
    <cellStyle name="Note 127" xfId="39868"/>
    <cellStyle name="Note 127 2" xfId="39869"/>
    <cellStyle name="Note 127 3" xfId="39870"/>
    <cellStyle name="Note 128" xfId="39871"/>
    <cellStyle name="Note 128 2" xfId="39872"/>
    <cellStyle name="Note 128 3" xfId="39873"/>
    <cellStyle name="Note 129" xfId="39874"/>
    <cellStyle name="Note 129 2" xfId="39875"/>
    <cellStyle name="Note 129 3" xfId="39876"/>
    <cellStyle name="Note 13" xfId="899"/>
    <cellStyle name="Note 13 2" xfId="8531"/>
    <cellStyle name="Note 13 2 2" xfId="11032"/>
    <cellStyle name="Note 13 2 3" xfId="39878"/>
    <cellStyle name="Note 13 3" xfId="8616"/>
    <cellStyle name="Note 13 3 2" xfId="39879"/>
    <cellStyle name="Note 13 4" xfId="39877"/>
    <cellStyle name="Note 130" xfId="39880"/>
    <cellStyle name="Note 130 2" xfId="39881"/>
    <cellStyle name="Note 130 3" xfId="39882"/>
    <cellStyle name="Note 131" xfId="39883"/>
    <cellStyle name="Note 131 2" xfId="39884"/>
    <cellStyle name="Note 131 3" xfId="39885"/>
    <cellStyle name="Note 132" xfId="39886"/>
    <cellStyle name="Note 132 2" xfId="39887"/>
    <cellStyle name="Note 132 3" xfId="39888"/>
    <cellStyle name="Note 133" xfId="39889"/>
    <cellStyle name="Note 133 2" xfId="39890"/>
    <cellStyle name="Note 133 3" xfId="39891"/>
    <cellStyle name="Note 134" xfId="39892"/>
    <cellStyle name="Note 134 2" xfId="39893"/>
    <cellStyle name="Note 134 3" xfId="39894"/>
    <cellStyle name="Note 135" xfId="39895"/>
    <cellStyle name="Note 135 2" xfId="39896"/>
    <cellStyle name="Note 135 3" xfId="39897"/>
    <cellStyle name="Note 136" xfId="39898"/>
    <cellStyle name="Note 136 2" xfId="39899"/>
    <cellStyle name="Note 136 3" xfId="39900"/>
    <cellStyle name="Note 137" xfId="39901"/>
    <cellStyle name="Note 137 2" xfId="39902"/>
    <cellStyle name="Note 137 3" xfId="39903"/>
    <cellStyle name="Note 138" xfId="39904"/>
    <cellStyle name="Note 138 2" xfId="39905"/>
    <cellStyle name="Note 138 3" xfId="39906"/>
    <cellStyle name="Note 139" xfId="39907"/>
    <cellStyle name="Note 139 2" xfId="39908"/>
    <cellStyle name="Note 139 3" xfId="39909"/>
    <cellStyle name="Note 14" xfId="14742"/>
    <cellStyle name="Note 14 2" xfId="39911"/>
    <cellStyle name="Note 14 3" xfId="39912"/>
    <cellStyle name="Note 14 4" xfId="39910"/>
    <cellStyle name="Note 140" xfId="39913"/>
    <cellStyle name="Note 140 2" xfId="39914"/>
    <cellStyle name="Note 140 3" xfId="39915"/>
    <cellStyle name="Note 141" xfId="39916"/>
    <cellStyle name="Note 141 2" xfId="39917"/>
    <cellStyle name="Note 141 3" xfId="39918"/>
    <cellStyle name="Note 142" xfId="39919"/>
    <cellStyle name="Note 142 2" xfId="39920"/>
    <cellStyle name="Note 142 3" xfId="39921"/>
    <cellStyle name="Note 143" xfId="39922"/>
    <cellStyle name="Note 143 2" xfId="39923"/>
    <cellStyle name="Note 143 3" xfId="39924"/>
    <cellStyle name="Note 144" xfId="39925"/>
    <cellStyle name="Note 144 2" xfId="39926"/>
    <cellStyle name="Note 144 3" xfId="39927"/>
    <cellStyle name="Note 145" xfId="39928"/>
    <cellStyle name="Note 145 2" xfId="39929"/>
    <cellStyle name="Note 145 3" xfId="39930"/>
    <cellStyle name="Note 146" xfId="39931"/>
    <cellStyle name="Note 146 2" xfId="39932"/>
    <cellStyle name="Note 146 3" xfId="39933"/>
    <cellStyle name="Note 147" xfId="39934"/>
    <cellStyle name="Note 147 2" xfId="39935"/>
    <cellStyle name="Note 147 3" xfId="39936"/>
    <cellStyle name="Note 148" xfId="39937"/>
    <cellStyle name="Note 148 2" xfId="39938"/>
    <cellStyle name="Note 148 3" xfId="39939"/>
    <cellStyle name="Note 149" xfId="39940"/>
    <cellStyle name="Note 149 2" xfId="39941"/>
    <cellStyle name="Note 149 3" xfId="39942"/>
    <cellStyle name="Note 15" xfId="39943"/>
    <cellStyle name="Note 15 2" xfId="39944"/>
    <cellStyle name="Note 15 3" xfId="39945"/>
    <cellStyle name="Note 150" xfId="39946"/>
    <cellStyle name="Note 150 2" xfId="39947"/>
    <cellStyle name="Note 150 3" xfId="39948"/>
    <cellStyle name="Note 151" xfId="39949"/>
    <cellStyle name="Note 151 2" xfId="39950"/>
    <cellStyle name="Note 151 3" xfId="39951"/>
    <cellStyle name="Note 152" xfId="39952"/>
    <cellStyle name="Note 152 2" xfId="39953"/>
    <cellStyle name="Note 152 3" xfId="39954"/>
    <cellStyle name="Note 153" xfId="39955"/>
    <cellStyle name="Note 153 2" xfId="39956"/>
    <cellStyle name="Note 153 3" xfId="39957"/>
    <cellStyle name="Note 154" xfId="39958"/>
    <cellStyle name="Note 154 2" xfId="39959"/>
    <cellStyle name="Note 154 3" xfId="39960"/>
    <cellStyle name="Note 155" xfId="39961"/>
    <cellStyle name="Note 155 2" xfId="39962"/>
    <cellStyle name="Note 155 3" xfId="39963"/>
    <cellStyle name="Note 156" xfId="39964"/>
    <cellStyle name="Note 156 2" xfId="39965"/>
    <cellStyle name="Note 156 3" xfId="39966"/>
    <cellStyle name="Note 157" xfId="39967"/>
    <cellStyle name="Note 157 2" xfId="39968"/>
    <cellStyle name="Note 157 3" xfId="39969"/>
    <cellStyle name="Note 158" xfId="39970"/>
    <cellStyle name="Note 158 2" xfId="39971"/>
    <cellStyle name="Note 158 3" xfId="39972"/>
    <cellStyle name="Note 159" xfId="39973"/>
    <cellStyle name="Note 159 2" xfId="39974"/>
    <cellStyle name="Note 159 3" xfId="39975"/>
    <cellStyle name="Note 16" xfId="39976"/>
    <cellStyle name="Note 16 2" xfId="39977"/>
    <cellStyle name="Note 16 3" xfId="39978"/>
    <cellStyle name="Note 160" xfId="39979"/>
    <cellStyle name="Note 160 2" xfId="39980"/>
    <cellStyle name="Note 160 3" xfId="39981"/>
    <cellStyle name="Note 161" xfId="39982"/>
    <cellStyle name="Note 161 2" xfId="39983"/>
    <cellStyle name="Note 161 3" xfId="39984"/>
    <cellStyle name="Note 162" xfId="39985"/>
    <cellStyle name="Note 162 2" xfId="39986"/>
    <cellStyle name="Note 162 3" xfId="39987"/>
    <cellStyle name="Note 163" xfId="39988"/>
    <cellStyle name="Note 163 2" xfId="39989"/>
    <cellStyle name="Note 163 3" xfId="39990"/>
    <cellStyle name="Note 164" xfId="39991"/>
    <cellStyle name="Note 164 2" xfId="39992"/>
    <cellStyle name="Note 164 3" xfId="39993"/>
    <cellStyle name="Note 165" xfId="39994"/>
    <cellStyle name="Note 165 2" xfId="39995"/>
    <cellStyle name="Note 165 3" xfId="39996"/>
    <cellStyle name="Note 166" xfId="39997"/>
    <cellStyle name="Note 166 2" xfId="39998"/>
    <cellStyle name="Note 166 3" xfId="39999"/>
    <cellStyle name="Note 167" xfId="40000"/>
    <cellStyle name="Note 167 2" xfId="40001"/>
    <cellStyle name="Note 167 3" xfId="40002"/>
    <cellStyle name="Note 168" xfId="40003"/>
    <cellStyle name="Note 168 2" xfId="40004"/>
    <cellStyle name="Note 168 3" xfId="40005"/>
    <cellStyle name="Note 169" xfId="40006"/>
    <cellStyle name="Note 169 2" xfId="40007"/>
    <cellStyle name="Note 169 3" xfId="40008"/>
    <cellStyle name="Note 17" xfId="40009"/>
    <cellStyle name="Note 17 2" xfId="40010"/>
    <cellStyle name="Note 17 3" xfId="40011"/>
    <cellStyle name="Note 170" xfId="40012"/>
    <cellStyle name="Note 170 2" xfId="40013"/>
    <cellStyle name="Note 170 3" xfId="40014"/>
    <cellStyle name="Note 171" xfId="40015"/>
    <cellStyle name="Note 171 2" xfId="40016"/>
    <cellStyle name="Note 171 3" xfId="40017"/>
    <cellStyle name="Note 172" xfId="40018"/>
    <cellStyle name="Note 172 2" xfId="40019"/>
    <cellStyle name="Note 172 3" xfId="40020"/>
    <cellStyle name="Note 173" xfId="40021"/>
    <cellStyle name="Note 173 2" xfId="40022"/>
    <cellStyle name="Note 173 3" xfId="40023"/>
    <cellStyle name="Note 174" xfId="40024"/>
    <cellStyle name="Note 174 2" xfId="40025"/>
    <cellStyle name="Note 174 3" xfId="40026"/>
    <cellStyle name="Note 175" xfId="40027"/>
    <cellStyle name="Note 175 2" xfId="40028"/>
    <cellStyle name="Note 175 3" xfId="40029"/>
    <cellStyle name="Note 176" xfId="40030"/>
    <cellStyle name="Note 176 2" xfId="40031"/>
    <cellStyle name="Note 176 3" xfId="40032"/>
    <cellStyle name="Note 177" xfId="40033"/>
    <cellStyle name="Note 177 2" xfId="40034"/>
    <cellStyle name="Note 177 3" xfId="40035"/>
    <cellStyle name="Note 178" xfId="40036"/>
    <cellStyle name="Note 178 2" xfId="40037"/>
    <cellStyle name="Note 178 3" xfId="40038"/>
    <cellStyle name="Note 179" xfId="40039"/>
    <cellStyle name="Note 179 2" xfId="40040"/>
    <cellStyle name="Note 179 3" xfId="40041"/>
    <cellStyle name="Note 18" xfId="40042"/>
    <cellStyle name="Note 18 2" xfId="40043"/>
    <cellStyle name="Note 18 3" xfId="40044"/>
    <cellStyle name="Note 180" xfId="40045"/>
    <cellStyle name="Note 180 2" xfId="40046"/>
    <cellStyle name="Note 180 3" xfId="40047"/>
    <cellStyle name="Note 181" xfId="40048"/>
    <cellStyle name="Note 181 2" xfId="40049"/>
    <cellStyle name="Note 181 3" xfId="40050"/>
    <cellStyle name="Note 182" xfId="40051"/>
    <cellStyle name="Note 182 2" xfId="40052"/>
    <cellStyle name="Note 182 3" xfId="40053"/>
    <cellStyle name="Note 183" xfId="40054"/>
    <cellStyle name="Note 183 2" xfId="40055"/>
    <cellStyle name="Note 183 3" xfId="40056"/>
    <cellStyle name="Note 184" xfId="40057"/>
    <cellStyle name="Note 184 2" xfId="40058"/>
    <cellStyle name="Note 184 3" xfId="40059"/>
    <cellStyle name="Note 185" xfId="40060"/>
    <cellStyle name="Note 185 2" xfId="40061"/>
    <cellStyle name="Note 185 3" xfId="40062"/>
    <cellStyle name="Note 186" xfId="40063"/>
    <cellStyle name="Note 186 2" xfId="40064"/>
    <cellStyle name="Note 186 3" xfId="40065"/>
    <cellStyle name="Note 187" xfId="40066"/>
    <cellStyle name="Note 187 2" xfId="40067"/>
    <cellStyle name="Note 187 3" xfId="40068"/>
    <cellStyle name="Note 188" xfId="40069"/>
    <cellStyle name="Note 188 2" xfId="40070"/>
    <cellStyle name="Note 188 3" xfId="40071"/>
    <cellStyle name="Note 189" xfId="40072"/>
    <cellStyle name="Note 189 2" xfId="40073"/>
    <cellStyle name="Note 189 3" xfId="40074"/>
    <cellStyle name="Note 19" xfId="40075"/>
    <cellStyle name="Note 19 2" xfId="40076"/>
    <cellStyle name="Note 19 3" xfId="40077"/>
    <cellStyle name="Note 190" xfId="40078"/>
    <cellStyle name="Note 190 2" xfId="40079"/>
    <cellStyle name="Note 190 3" xfId="40080"/>
    <cellStyle name="Note 191" xfId="40081"/>
    <cellStyle name="Note 191 2" xfId="40082"/>
    <cellStyle name="Note 191 3" xfId="40083"/>
    <cellStyle name="Note 192" xfId="40084"/>
    <cellStyle name="Note 192 2" xfId="40085"/>
    <cellStyle name="Note 192 3" xfId="40086"/>
    <cellStyle name="Note 193" xfId="40087"/>
    <cellStyle name="Note 193 2" xfId="40088"/>
    <cellStyle name="Note 194" xfId="40089"/>
    <cellStyle name="Note 194 2" xfId="40090"/>
    <cellStyle name="Note 195" xfId="40091"/>
    <cellStyle name="Note 195 2" xfId="40092"/>
    <cellStyle name="Note 196" xfId="40093"/>
    <cellStyle name="Note 196 2" xfId="40094"/>
    <cellStyle name="Note 197" xfId="40095"/>
    <cellStyle name="Note 197 2" xfId="40096"/>
    <cellStyle name="Note 198" xfId="40097"/>
    <cellStyle name="Note 198 2" xfId="40098"/>
    <cellStyle name="Note 199" xfId="40099"/>
    <cellStyle name="Note 199 2" xfId="40100"/>
    <cellStyle name="Note 2" xfId="333"/>
    <cellStyle name="Note 2 10" xfId="3471"/>
    <cellStyle name="Note 2 11" xfId="4831"/>
    <cellStyle name="Note 2 12" xfId="5651"/>
    <cellStyle name="Note 2 13" xfId="6716"/>
    <cellStyle name="Note 2 14" xfId="6988"/>
    <cellStyle name="Note 2 15" xfId="7050"/>
    <cellStyle name="Note 2 16" xfId="7568"/>
    <cellStyle name="Note 2 17" xfId="7083"/>
    <cellStyle name="Note 2 18" xfId="6885"/>
    <cellStyle name="Note 2 19" xfId="7410"/>
    <cellStyle name="Note 2 2" xfId="812"/>
    <cellStyle name="Note 2 2 2" xfId="858"/>
    <cellStyle name="Note 2 2 3" xfId="11846"/>
    <cellStyle name="Note 2 2 4" xfId="15251"/>
    <cellStyle name="Note 2 2 5" xfId="40101"/>
    <cellStyle name="Note 2 20" xfId="7284"/>
    <cellStyle name="Note 2 21" xfId="7159"/>
    <cellStyle name="Note 2 22" xfId="7852"/>
    <cellStyle name="Note 2 23" xfId="859"/>
    <cellStyle name="Note 2 23 2" xfId="10282"/>
    <cellStyle name="Note 2 24" xfId="8538"/>
    <cellStyle name="Note 2 24 2" xfId="11039"/>
    <cellStyle name="Note 2 25" xfId="8775"/>
    <cellStyle name="Note 2 26" xfId="9977"/>
    <cellStyle name="Note 2 27" xfId="10048"/>
    <cellStyle name="Note 2 3" xfId="1713"/>
    <cellStyle name="Note 2 3 2" xfId="40102"/>
    <cellStyle name="Note 2 4" xfId="1786"/>
    <cellStyle name="Note 2 5" xfId="1785"/>
    <cellStyle name="Note 2 6" xfId="1788"/>
    <cellStyle name="Note 2 7" xfId="2070"/>
    <cellStyle name="Note 2 8" xfId="2069"/>
    <cellStyle name="Note 2 9" xfId="2699"/>
    <cellStyle name="Note 20" xfId="40103"/>
    <cellStyle name="Note 20 2" xfId="40104"/>
    <cellStyle name="Note 20 3" xfId="40105"/>
    <cellStyle name="Note 200" xfId="40106"/>
    <cellStyle name="Note 200 2" xfId="40107"/>
    <cellStyle name="Note 201" xfId="40108"/>
    <cellStyle name="Note 201 2" xfId="40109"/>
    <cellStyle name="Note 202" xfId="40110"/>
    <cellStyle name="Note 202 2" xfId="40111"/>
    <cellStyle name="Note 203" xfId="40112"/>
    <cellStyle name="Note 203 2" xfId="40113"/>
    <cellStyle name="Note 204" xfId="40114"/>
    <cellStyle name="Note 204 2" xfId="40115"/>
    <cellStyle name="Note 205" xfId="40116"/>
    <cellStyle name="Note 205 2" xfId="40117"/>
    <cellStyle name="Note 206" xfId="40118"/>
    <cellStyle name="Note 206 2" xfId="40119"/>
    <cellStyle name="Note 207" xfId="40120"/>
    <cellStyle name="Note 207 2" xfId="40121"/>
    <cellStyle name="Note 208" xfId="40122"/>
    <cellStyle name="Note 208 2" xfId="40123"/>
    <cellStyle name="Note 209" xfId="40124"/>
    <cellStyle name="Note 209 2" xfId="40125"/>
    <cellStyle name="Note 21" xfId="40126"/>
    <cellStyle name="Note 21 2" xfId="40127"/>
    <cellStyle name="Note 21 3" xfId="40128"/>
    <cellStyle name="Note 210" xfId="40129"/>
    <cellStyle name="Note 210 2" xfId="40130"/>
    <cellStyle name="Note 211" xfId="40131"/>
    <cellStyle name="Note 211 2" xfId="40132"/>
    <cellStyle name="Note 212" xfId="40133"/>
    <cellStyle name="Note 212 2" xfId="40134"/>
    <cellStyle name="Note 213" xfId="40135"/>
    <cellStyle name="Note 213 2" xfId="40136"/>
    <cellStyle name="Note 214" xfId="40137"/>
    <cellStyle name="Note 214 2" xfId="40138"/>
    <cellStyle name="Note 215" xfId="40139"/>
    <cellStyle name="Note 215 2" xfId="40140"/>
    <cellStyle name="Note 216" xfId="40141"/>
    <cellStyle name="Note 216 2" xfId="40142"/>
    <cellStyle name="Note 217" xfId="40143"/>
    <cellStyle name="Note 217 2" xfId="40144"/>
    <cellStyle name="Note 218" xfId="40145"/>
    <cellStyle name="Note 218 2" xfId="40146"/>
    <cellStyle name="Note 219" xfId="40147"/>
    <cellStyle name="Note 219 2" xfId="40148"/>
    <cellStyle name="Note 22" xfId="40149"/>
    <cellStyle name="Note 22 2" xfId="40150"/>
    <cellStyle name="Note 22 3" xfId="40151"/>
    <cellStyle name="Note 220" xfId="40152"/>
    <cellStyle name="Note 220 2" xfId="40153"/>
    <cellStyle name="Note 221" xfId="40154"/>
    <cellStyle name="Note 221 2" xfId="40155"/>
    <cellStyle name="Note 222" xfId="40156"/>
    <cellStyle name="Note 222 2" xfId="40157"/>
    <cellStyle name="Note 223" xfId="40158"/>
    <cellStyle name="Note 223 2" xfId="40159"/>
    <cellStyle name="Note 224" xfId="40160"/>
    <cellStyle name="Note 224 2" xfId="40161"/>
    <cellStyle name="Note 225" xfId="40162"/>
    <cellStyle name="Note 225 2" xfId="40163"/>
    <cellStyle name="Note 226" xfId="40164"/>
    <cellStyle name="Note 226 2" xfId="40165"/>
    <cellStyle name="Note 227" xfId="40166"/>
    <cellStyle name="Note 227 2" xfId="40167"/>
    <cellStyle name="Note 228" xfId="40168"/>
    <cellStyle name="Note 228 2" xfId="40169"/>
    <cellStyle name="Note 229" xfId="40170"/>
    <cellStyle name="Note 229 2" xfId="40171"/>
    <cellStyle name="Note 23" xfId="40172"/>
    <cellStyle name="Note 23 2" xfId="40173"/>
    <cellStyle name="Note 23 3" xfId="40174"/>
    <cellStyle name="Note 230" xfId="40175"/>
    <cellStyle name="Note 230 2" xfId="40176"/>
    <cellStyle name="Note 231" xfId="40177"/>
    <cellStyle name="Note 231 2" xfId="40178"/>
    <cellStyle name="Note 232" xfId="40179"/>
    <cellStyle name="Note 232 2" xfId="40180"/>
    <cellStyle name="Note 233" xfId="40181"/>
    <cellStyle name="Note 233 2" xfId="40182"/>
    <cellStyle name="Note 234" xfId="40183"/>
    <cellStyle name="Note 234 2" xfId="40184"/>
    <cellStyle name="Note 235" xfId="40185"/>
    <cellStyle name="Note 235 2" xfId="40186"/>
    <cellStyle name="Note 236" xfId="40187"/>
    <cellStyle name="Note 236 2" xfId="40188"/>
    <cellStyle name="Note 237" xfId="40189"/>
    <cellStyle name="Note 237 2" xfId="40190"/>
    <cellStyle name="Note 238" xfId="40191"/>
    <cellStyle name="Note 238 2" xfId="40192"/>
    <cellStyle name="Note 239" xfId="40193"/>
    <cellStyle name="Note 239 2" xfId="40194"/>
    <cellStyle name="Note 24" xfId="40195"/>
    <cellStyle name="Note 24 2" xfId="40196"/>
    <cellStyle name="Note 24 3" xfId="40197"/>
    <cellStyle name="Note 240" xfId="40198"/>
    <cellStyle name="Note 240 2" xfId="40199"/>
    <cellStyle name="Note 241" xfId="40200"/>
    <cellStyle name="Note 241 2" xfId="40201"/>
    <cellStyle name="Note 242" xfId="40202"/>
    <cellStyle name="Note 242 2" xfId="40203"/>
    <cellStyle name="Note 243" xfId="40204"/>
    <cellStyle name="Note 243 2" xfId="40205"/>
    <cellStyle name="Note 244" xfId="40206"/>
    <cellStyle name="Note 244 2" xfId="40207"/>
    <cellStyle name="Note 245" xfId="40208"/>
    <cellStyle name="Note 245 2" xfId="40209"/>
    <cellStyle name="Note 246" xfId="40210"/>
    <cellStyle name="Note 246 2" xfId="40211"/>
    <cellStyle name="Note 247" xfId="40212"/>
    <cellStyle name="Note 247 2" xfId="40213"/>
    <cellStyle name="Note 248" xfId="40214"/>
    <cellStyle name="Note 248 2" xfId="40215"/>
    <cellStyle name="Note 249" xfId="40216"/>
    <cellStyle name="Note 249 2" xfId="40217"/>
    <cellStyle name="Note 25" xfId="40218"/>
    <cellStyle name="Note 25 2" xfId="40219"/>
    <cellStyle name="Note 25 3" xfId="40220"/>
    <cellStyle name="Note 250" xfId="40221"/>
    <cellStyle name="Note 250 2" xfId="40222"/>
    <cellStyle name="Note 251" xfId="40223"/>
    <cellStyle name="Note 251 2" xfId="40224"/>
    <cellStyle name="Note 252" xfId="40225"/>
    <cellStyle name="Note 252 2" xfId="40226"/>
    <cellStyle name="Note 253" xfId="40227"/>
    <cellStyle name="Note 253 2" xfId="40228"/>
    <cellStyle name="Note 254" xfId="40229"/>
    <cellStyle name="Note 254 2" xfId="40230"/>
    <cellStyle name="Note 255" xfId="40231"/>
    <cellStyle name="Note 255 2" xfId="40232"/>
    <cellStyle name="Note 256" xfId="40233"/>
    <cellStyle name="Note 257" xfId="40234"/>
    <cellStyle name="Note 258" xfId="40235"/>
    <cellStyle name="Note 259" xfId="40236"/>
    <cellStyle name="Note 26" xfId="40237"/>
    <cellStyle name="Note 26 2" xfId="40238"/>
    <cellStyle name="Note 26 3" xfId="40239"/>
    <cellStyle name="Note 260" xfId="40240"/>
    <cellStyle name="Note 261" xfId="40241"/>
    <cellStyle name="Note 262" xfId="40242"/>
    <cellStyle name="Note 263" xfId="40243"/>
    <cellStyle name="Note 264" xfId="40244"/>
    <cellStyle name="Note 27" xfId="40245"/>
    <cellStyle name="Note 27 2" xfId="40246"/>
    <cellStyle name="Note 27 3" xfId="40247"/>
    <cellStyle name="Note 28" xfId="40248"/>
    <cellStyle name="Note 28 2" xfId="40249"/>
    <cellStyle name="Note 28 3" xfId="40250"/>
    <cellStyle name="Note 29" xfId="40251"/>
    <cellStyle name="Note 29 2" xfId="40252"/>
    <cellStyle name="Note 29 3" xfId="40253"/>
    <cellStyle name="Note 3" xfId="334"/>
    <cellStyle name="Note 3 10" xfId="3472"/>
    <cellStyle name="Note 3 11" xfId="4573"/>
    <cellStyle name="Note 3 12" xfId="5431"/>
    <cellStyle name="Note 3 13" xfId="857"/>
    <cellStyle name="Note 3 14" xfId="11793"/>
    <cellStyle name="Note 3 15" xfId="10049"/>
    <cellStyle name="Note 3 16" xfId="14791"/>
    <cellStyle name="Note 3 2" xfId="1111"/>
    <cellStyle name="Note 3 2 2" xfId="15252"/>
    <cellStyle name="Note 3 2 3" xfId="40254"/>
    <cellStyle name="Note 3 2 4" xfId="42910"/>
    <cellStyle name="Note 3 3" xfId="1714"/>
    <cellStyle name="Note 3 3 2" xfId="40255"/>
    <cellStyle name="Note 3 4" xfId="1787"/>
    <cellStyle name="Note 3 5" xfId="1784"/>
    <cellStyle name="Note 3 6" xfId="1789"/>
    <cellStyle name="Note 3 7" xfId="2071"/>
    <cellStyle name="Note 3 8" xfId="2068"/>
    <cellStyle name="Note 3 9" xfId="2700"/>
    <cellStyle name="Note 30" xfId="40256"/>
    <cellStyle name="Note 30 2" xfId="40257"/>
    <cellStyle name="Note 30 3" xfId="40258"/>
    <cellStyle name="Note 31" xfId="40259"/>
    <cellStyle name="Note 31 2" xfId="40260"/>
    <cellStyle name="Note 31 3" xfId="40261"/>
    <cellStyle name="Note 32" xfId="40262"/>
    <cellStyle name="Note 32 2" xfId="40263"/>
    <cellStyle name="Note 32 3" xfId="40264"/>
    <cellStyle name="Note 33" xfId="40265"/>
    <cellStyle name="Note 33 2" xfId="40266"/>
    <cellStyle name="Note 33 3" xfId="40267"/>
    <cellStyle name="Note 34" xfId="40268"/>
    <cellStyle name="Note 34 2" xfId="40269"/>
    <cellStyle name="Note 34 3" xfId="40270"/>
    <cellStyle name="Note 35" xfId="40271"/>
    <cellStyle name="Note 35 2" xfId="40272"/>
    <cellStyle name="Note 35 3" xfId="40273"/>
    <cellStyle name="Note 36" xfId="40274"/>
    <cellStyle name="Note 36 2" xfId="40275"/>
    <cellStyle name="Note 36 3" xfId="40276"/>
    <cellStyle name="Note 37" xfId="40277"/>
    <cellStyle name="Note 37 2" xfId="40278"/>
    <cellStyle name="Note 37 3" xfId="40279"/>
    <cellStyle name="Note 38" xfId="40280"/>
    <cellStyle name="Note 38 2" xfId="40281"/>
    <cellStyle name="Note 38 3" xfId="40282"/>
    <cellStyle name="Note 39" xfId="40283"/>
    <cellStyle name="Note 39 2" xfId="40284"/>
    <cellStyle name="Note 39 3" xfId="40285"/>
    <cellStyle name="Note 4" xfId="335"/>
    <cellStyle name="Note 4 2" xfId="6715"/>
    <cellStyle name="Note 4 2 2" xfId="10760"/>
    <cellStyle name="Note 4 2 3" xfId="15254"/>
    <cellStyle name="Note 4 2 4" xfId="40286"/>
    <cellStyle name="Note 4 2 5" xfId="42911"/>
    <cellStyle name="Note 4 3" xfId="8763"/>
    <cellStyle name="Note 4 3 2" xfId="11184"/>
    <cellStyle name="Note 4 3 3" xfId="40287"/>
    <cellStyle name="Note 4 4" xfId="8738"/>
    <cellStyle name="Note 4 5" xfId="15253"/>
    <cellStyle name="Note 40" xfId="40288"/>
    <cellStyle name="Note 40 2" xfId="40289"/>
    <cellStyle name="Note 40 3" xfId="40290"/>
    <cellStyle name="Note 41" xfId="40291"/>
    <cellStyle name="Note 41 2" xfId="40292"/>
    <cellStyle name="Note 41 3" xfId="40293"/>
    <cellStyle name="Note 42" xfId="40294"/>
    <cellStyle name="Note 42 2" xfId="40295"/>
    <cellStyle name="Note 42 3" xfId="40296"/>
    <cellStyle name="Note 43" xfId="40297"/>
    <cellStyle name="Note 43 2" xfId="40298"/>
    <cellStyle name="Note 43 3" xfId="40299"/>
    <cellStyle name="Note 44" xfId="40300"/>
    <cellStyle name="Note 44 2" xfId="40301"/>
    <cellStyle name="Note 44 3" xfId="40302"/>
    <cellStyle name="Note 45" xfId="40303"/>
    <cellStyle name="Note 45 2" xfId="40304"/>
    <cellStyle name="Note 45 3" xfId="40305"/>
    <cellStyle name="Note 46" xfId="40306"/>
    <cellStyle name="Note 46 2" xfId="40307"/>
    <cellStyle name="Note 46 3" xfId="40308"/>
    <cellStyle name="Note 47" xfId="40309"/>
    <cellStyle name="Note 47 2" xfId="40310"/>
    <cellStyle name="Note 47 3" xfId="40311"/>
    <cellStyle name="Note 48" xfId="40312"/>
    <cellStyle name="Note 48 2" xfId="40313"/>
    <cellStyle name="Note 48 3" xfId="40314"/>
    <cellStyle name="Note 49" xfId="40315"/>
    <cellStyle name="Note 49 2" xfId="40316"/>
    <cellStyle name="Note 49 3" xfId="40317"/>
    <cellStyle name="Note 5" xfId="892"/>
    <cellStyle name="Note 5 2" xfId="7035"/>
    <cellStyle name="Note 5 2 2" xfId="10787"/>
    <cellStyle name="Note 5 2 3" xfId="15256"/>
    <cellStyle name="Note 5 2 4" xfId="40319"/>
    <cellStyle name="Note 5 3" xfId="8792"/>
    <cellStyle name="Note 5 3 2" xfId="11209"/>
    <cellStyle name="Note 5 3 3" xfId="40320"/>
    <cellStyle name="Note 5 4" xfId="8725"/>
    <cellStyle name="Note 5 5" xfId="10287"/>
    <cellStyle name="Note 5 6" xfId="15255"/>
    <cellStyle name="Note 5 7" xfId="40318"/>
    <cellStyle name="Note 50" xfId="40321"/>
    <cellStyle name="Note 50 2" xfId="40322"/>
    <cellStyle name="Note 50 3" xfId="40323"/>
    <cellStyle name="Note 51" xfId="40324"/>
    <cellStyle name="Note 51 2" xfId="40325"/>
    <cellStyle name="Note 51 3" xfId="40326"/>
    <cellStyle name="Note 52" xfId="40327"/>
    <cellStyle name="Note 52 2" xfId="40328"/>
    <cellStyle name="Note 52 3" xfId="40329"/>
    <cellStyle name="Note 53" xfId="40330"/>
    <cellStyle name="Note 53 2" xfId="40331"/>
    <cellStyle name="Note 53 3" xfId="40332"/>
    <cellStyle name="Note 54" xfId="40333"/>
    <cellStyle name="Note 54 2" xfId="40334"/>
    <cellStyle name="Note 54 3" xfId="40335"/>
    <cellStyle name="Note 55" xfId="40336"/>
    <cellStyle name="Note 55 2" xfId="40337"/>
    <cellStyle name="Note 55 3" xfId="40338"/>
    <cellStyle name="Note 56" xfId="40339"/>
    <cellStyle name="Note 56 2" xfId="40340"/>
    <cellStyle name="Note 56 3" xfId="40341"/>
    <cellStyle name="Note 57" xfId="40342"/>
    <cellStyle name="Note 57 2" xfId="40343"/>
    <cellStyle name="Note 57 3" xfId="40344"/>
    <cellStyle name="Note 58" xfId="40345"/>
    <cellStyle name="Note 58 2" xfId="40346"/>
    <cellStyle name="Note 58 3" xfId="40347"/>
    <cellStyle name="Note 59" xfId="40348"/>
    <cellStyle name="Note 59 2" xfId="40349"/>
    <cellStyle name="Note 59 3" xfId="40350"/>
    <cellStyle name="Note 6" xfId="7272"/>
    <cellStyle name="Note 6 2" xfId="8807"/>
    <cellStyle name="Note 6 2 2" xfId="11223"/>
    <cellStyle name="Note 6 2 3" xfId="40352"/>
    <cellStyle name="Note 6 3" xfId="8670"/>
    <cellStyle name="Note 6 3 2" xfId="40353"/>
    <cellStyle name="Note 6 4" xfId="15257"/>
    <cellStyle name="Note 6 5" xfId="40351"/>
    <cellStyle name="Note 60" xfId="40354"/>
    <cellStyle name="Note 60 2" xfId="40355"/>
    <cellStyle name="Note 60 3" xfId="40356"/>
    <cellStyle name="Note 61" xfId="40357"/>
    <cellStyle name="Note 61 2" xfId="40358"/>
    <cellStyle name="Note 61 3" xfId="40359"/>
    <cellStyle name="Note 62" xfId="40360"/>
    <cellStyle name="Note 62 2" xfId="40361"/>
    <cellStyle name="Note 62 3" xfId="40362"/>
    <cellStyle name="Note 63" xfId="40363"/>
    <cellStyle name="Note 63 2" xfId="40364"/>
    <cellStyle name="Note 63 3" xfId="40365"/>
    <cellStyle name="Note 64" xfId="40366"/>
    <cellStyle name="Note 64 2" xfId="40367"/>
    <cellStyle name="Note 64 3" xfId="40368"/>
    <cellStyle name="Note 65" xfId="40369"/>
    <cellStyle name="Note 65 2" xfId="40370"/>
    <cellStyle name="Note 65 3" xfId="40371"/>
    <cellStyle name="Note 66" xfId="40372"/>
    <cellStyle name="Note 66 2" xfId="40373"/>
    <cellStyle name="Note 66 3" xfId="40374"/>
    <cellStyle name="Note 67" xfId="40375"/>
    <cellStyle name="Note 67 2" xfId="40376"/>
    <cellStyle name="Note 67 3" xfId="40377"/>
    <cellStyle name="Note 68" xfId="40378"/>
    <cellStyle name="Note 68 2" xfId="40379"/>
    <cellStyle name="Note 68 3" xfId="40380"/>
    <cellStyle name="Note 69" xfId="40381"/>
    <cellStyle name="Note 69 2" xfId="40382"/>
    <cellStyle name="Note 69 3" xfId="40383"/>
    <cellStyle name="Note 7" xfId="7577"/>
    <cellStyle name="Note 7 2" xfId="8828"/>
    <cellStyle name="Note 7 2 2" xfId="11243"/>
    <cellStyle name="Note 7 2 3" xfId="40385"/>
    <cellStyle name="Note 7 3" xfId="8750"/>
    <cellStyle name="Note 7 3 2" xfId="40386"/>
    <cellStyle name="Note 7 4" xfId="40384"/>
    <cellStyle name="Note 70" xfId="40387"/>
    <cellStyle name="Note 70 2" xfId="40388"/>
    <cellStyle name="Note 70 3" xfId="40389"/>
    <cellStyle name="Note 71" xfId="40390"/>
    <cellStyle name="Note 71 2" xfId="40391"/>
    <cellStyle name="Note 71 3" xfId="40392"/>
    <cellStyle name="Note 72" xfId="40393"/>
    <cellStyle name="Note 72 2" xfId="40394"/>
    <cellStyle name="Note 72 3" xfId="40395"/>
    <cellStyle name="Note 73" xfId="40396"/>
    <cellStyle name="Note 73 2" xfId="40397"/>
    <cellStyle name="Note 73 3" xfId="40398"/>
    <cellStyle name="Note 74" xfId="40399"/>
    <cellStyle name="Note 74 2" xfId="40400"/>
    <cellStyle name="Note 74 3" xfId="40401"/>
    <cellStyle name="Note 75" xfId="40402"/>
    <cellStyle name="Note 75 2" xfId="40403"/>
    <cellStyle name="Note 75 3" xfId="40404"/>
    <cellStyle name="Note 76" xfId="40405"/>
    <cellStyle name="Note 76 2" xfId="40406"/>
    <cellStyle name="Note 76 3" xfId="40407"/>
    <cellStyle name="Note 77" xfId="40408"/>
    <cellStyle name="Note 77 2" xfId="40409"/>
    <cellStyle name="Note 77 3" xfId="40410"/>
    <cellStyle name="Note 78" xfId="40411"/>
    <cellStyle name="Note 78 2" xfId="40412"/>
    <cellStyle name="Note 78 3" xfId="40413"/>
    <cellStyle name="Note 79" xfId="40414"/>
    <cellStyle name="Note 79 2" xfId="40415"/>
    <cellStyle name="Note 79 3" xfId="40416"/>
    <cellStyle name="Note 8" xfId="7407"/>
    <cellStyle name="Note 8 2" xfId="8817"/>
    <cellStyle name="Note 8 2 2" xfId="11232"/>
    <cellStyle name="Note 8 2 3" xfId="40418"/>
    <cellStyle name="Note 8 3" xfId="8735"/>
    <cellStyle name="Note 8 3 2" xfId="40419"/>
    <cellStyle name="Note 8 4" xfId="40417"/>
    <cellStyle name="Note 80" xfId="40420"/>
    <cellStyle name="Note 80 2" xfId="40421"/>
    <cellStyle name="Note 80 3" xfId="40422"/>
    <cellStyle name="Note 81" xfId="40423"/>
    <cellStyle name="Note 81 2" xfId="40424"/>
    <cellStyle name="Note 81 3" xfId="40425"/>
    <cellStyle name="Note 82" xfId="40426"/>
    <cellStyle name="Note 82 2" xfId="40427"/>
    <cellStyle name="Note 82 3" xfId="40428"/>
    <cellStyle name="Note 83" xfId="40429"/>
    <cellStyle name="Note 83 2" xfId="40430"/>
    <cellStyle name="Note 83 3" xfId="40431"/>
    <cellStyle name="Note 84" xfId="40432"/>
    <cellStyle name="Note 84 2" xfId="40433"/>
    <cellStyle name="Note 84 3" xfId="40434"/>
    <cellStyle name="Note 85" xfId="40435"/>
    <cellStyle name="Note 85 2" xfId="40436"/>
    <cellStyle name="Note 85 3" xfId="40437"/>
    <cellStyle name="Note 86" xfId="40438"/>
    <cellStyle name="Note 86 2" xfId="40439"/>
    <cellStyle name="Note 86 3" xfId="40440"/>
    <cellStyle name="Note 87" xfId="40441"/>
    <cellStyle name="Note 87 2" xfId="40442"/>
    <cellStyle name="Note 87 3" xfId="40443"/>
    <cellStyle name="Note 88" xfId="40444"/>
    <cellStyle name="Note 88 2" xfId="40445"/>
    <cellStyle name="Note 88 3" xfId="40446"/>
    <cellStyle name="Note 89" xfId="40447"/>
    <cellStyle name="Note 89 2" xfId="40448"/>
    <cellStyle name="Note 89 3" xfId="40449"/>
    <cellStyle name="Note 9" xfId="7008"/>
    <cellStyle name="Note 9 2" xfId="8790"/>
    <cellStyle name="Note 9 2 2" xfId="11207"/>
    <cellStyle name="Note 9 2 3" xfId="40451"/>
    <cellStyle name="Note 9 3" xfId="8727"/>
    <cellStyle name="Note 9 3 2" xfId="40452"/>
    <cellStyle name="Note 9 4" xfId="40450"/>
    <cellStyle name="Note 90" xfId="40453"/>
    <cellStyle name="Note 90 2" xfId="40454"/>
    <cellStyle name="Note 90 3" xfId="40455"/>
    <cellStyle name="Note 91" xfId="40456"/>
    <cellStyle name="Note 91 2" xfId="40457"/>
    <cellStyle name="Note 91 3" xfId="40458"/>
    <cellStyle name="Note 92" xfId="40459"/>
    <cellStyle name="Note 92 2" xfId="40460"/>
    <cellStyle name="Note 92 3" xfId="40461"/>
    <cellStyle name="Note 93" xfId="40462"/>
    <cellStyle name="Note 93 2" xfId="40463"/>
    <cellStyle name="Note 93 3" xfId="40464"/>
    <cellStyle name="Note 94" xfId="40465"/>
    <cellStyle name="Note 94 2" xfId="40466"/>
    <cellStyle name="Note 94 3" xfId="40467"/>
    <cellStyle name="Note 95" xfId="40468"/>
    <cellStyle name="Note 95 2" xfId="40469"/>
    <cellStyle name="Note 95 3" xfId="40470"/>
    <cellStyle name="Note 96" xfId="40471"/>
    <cellStyle name="Note 96 2" xfId="40472"/>
    <cellStyle name="Note 96 3" xfId="40473"/>
    <cellStyle name="Note 97" xfId="40474"/>
    <cellStyle name="Note 97 2" xfId="40475"/>
    <cellStyle name="Note 97 3" xfId="40476"/>
    <cellStyle name="Note 98" xfId="40477"/>
    <cellStyle name="Note 98 2" xfId="40478"/>
    <cellStyle name="Note 98 3" xfId="40479"/>
    <cellStyle name="Note 99" xfId="40480"/>
    <cellStyle name="Note 99 2" xfId="40481"/>
    <cellStyle name="Note 99 3" xfId="40482"/>
    <cellStyle name="Number" xfId="336"/>
    <cellStyle name="Number 10" xfId="15258"/>
    <cellStyle name="Number 11" xfId="15259"/>
    <cellStyle name="Number 12" xfId="15260"/>
    <cellStyle name="Number 13" xfId="15261"/>
    <cellStyle name="Number 14" xfId="15262"/>
    <cellStyle name="Number 2" xfId="337"/>
    <cellStyle name="number 2 2" xfId="15477"/>
    <cellStyle name="Number 3" xfId="338"/>
    <cellStyle name="number 3 2" xfId="15478"/>
    <cellStyle name="Number 4" xfId="15263"/>
    <cellStyle name="Number 5" xfId="15264"/>
    <cellStyle name="Number 6" xfId="15265"/>
    <cellStyle name="Number 7" xfId="15266"/>
    <cellStyle name="Number 8" xfId="15267"/>
    <cellStyle name="Number 9" xfId="15268"/>
    <cellStyle name="Numbers" xfId="15479"/>
    <cellStyle name="Numbers - Bold" xfId="15480"/>
    <cellStyle name="Output 10" xfId="7428"/>
    <cellStyle name="Output 10 2" xfId="8821"/>
    <cellStyle name="Output 10 2 2" xfId="11236"/>
    <cellStyle name="Output 10 2 3" xfId="40484"/>
    <cellStyle name="Output 10 3" xfId="8839"/>
    <cellStyle name="Output 10 4" xfId="40483"/>
    <cellStyle name="Output 100" xfId="40485"/>
    <cellStyle name="Output 100 2" xfId="40486"/>
    <cellStyle name="Output 101" xfId="40487"/>
    <cellStyle name="Output 101 2" xfId="40488"/>
    <cellStyle name="Output 102" xfId="40489"/>
    <cellStyle name="Output 102 2" xfId="40490"/>
    <cellStyle name="Output 103" xfId="40491"/>
    <cellStyle name="Output 103 2" xfId="40492"/>
    <cellStyle name="Output 104" xfId="40493"/>
    <cellStyle name="Output 104 2" xfId="40494"/>
    <cellStyle name="Output 105" xfId="40495"/>
    <cellStyle name="Output 105 2" xfId="40496"/>
    <cellStyle name="Output 106" xfId="40497"/>
    <cellStyle name="Output 106 2" xfId="40498"/>
    <cellStyle name="Output 107" xfId="40499"/>
    <cellStyle name="Output 107 2" xfId="40500"/>
    <cellStyle name="Output 108" xfId="40501"/>
    <cellStyle name="Output 108 2" xfId="40502"/>
    <cellStyle name="Output 109" xfId="40503"/>
    <cellStyle name="Output 109 2" xfId="40504"/>
    <cellStyle name="Output 11" xfId="6762"/>
    <cellStyle name="Output 11 2" xfId="8774"/>
    <cellStyle name="Output 11 2 2" xfId="11194"/>
    <cellStyle name="Output 11 2 3" xfId="40506"/>
    <cellStyle name="Output 11 3" xfId="8611"/>
    <cellStyle name="Output 11 4" xfId="40505"/>
    <cellStyle name="Output 110" xfId="40507"/>
    <cellStyle name="Output 110 2" xfId="40508"/>
    <cellStyle name="Output 111" xfId="40509"/>
    <cellStyle name="Output 111 2" xfId="40510"/>
    <cellStyle name="Output 112" xfId="40511"/>
    <cellStyle name="Output 112 2" xfId="40512"/>
    <cellStyle name="Output 113" xfId="40513"/>
    <cellStyle name="Output 113 2" xfId="40514"/>
    <cellStyle name="Output 114" xfId="40515"/>
    <cellStyle name="Output 114 2" xfId="40516"/>
    <cellStyle name="Output 115" xfId="40517"/>
    <cellStyle name="Output 115 2" xfId="40518"/>
    <cellStyle name="Output 116" xfId="40519"/>
    <cellStyle name="Output 116 2" xfId="40520"/>
    <cellStyle name="Output 117" xfId="40521"/>
    <cellStyle name="Output 117 2" xfId="40522"/>
    <cellStyle name="Output 118" xfId="40523"/>
    <cellStyle name="Output 118 2" xfId="40524"/>
    <cellStyle name="Output 119" xfId="40525"/>
    <cellStyle name="Output 119 2" xfId="40526"/>
    <cellStyle name="Output 12" xfId="6923"/>
    <cellStyle name="Output 12 2" xfId="8785"/>
    <cellStyle name="Output 12 2 2" xfId="11204"/>
    <cellStyle name="Output 12 2 3" xfId="40528"/>
    <cellStyle name="Output 12 3" xfId="8724"/>
    <cellStyle name="Output 12 4" xfId="40527"/>
    <cellStyle name="Output 120" xfId="40529"/>
    <cellStyle name="Output 120 2" xfId="40530"/>
    <cellStyle name="Output 121" xfId="40531"/>
    <cellStyle name="Output 121 2" xfId="40532"/>
    <cellStyle name="Output 122" xfId="40533"/>
    <cellStyle name="Output 122 2" xfId="40534"/>
    <cellStyle name="Output 123" xfId="40535"/>
    <cellStyle name="Output 123 2" xfId="40536"/>
    <cellStyle name="Output 124" xfId="40537"/>
    <cellStyle name="Output 124 2" xfId="40538"/>
    <cellStyle name="Output 125" xfId="40539"/>
    <cellStyle name="Output 125 2" xfId="40540"/>
    <cellStyle name="Output 126" xfId="40541"/>
    <cellStyle name="Output 126 2" xfId="40542"/>
    <cellStyle name="Output 127" xfId="40543"/>
    <cellStyle name="Output 127 2" xfId="40544"/>
    <cellStyle name="Output 128" xfId="40545"/>
    <cellStyle name="Output 128 2" xfId="40546"/>
    <cellStyle name="Output 129" xfId="40547"/>
    <cellStyle name="Output 129 2" xfId="40548"/>
    <cellStyle name="Output 13" xfId="7450"/>
    <cellStyle name="Output 13 2" xfId="8822"/>
    <cellStyle name="Output 13 2 2" xfId="11237"/>
    <cellStyle name="Output 13 2 3" xfId="40550"/>
    <cellStyle name="Output 13 3" xfId="8723"/>
    <cellStyle name="Output 13 4" xfId="40549"/>
    <cellStyle name="Output 130" xfId="40551"/>
    <cellStyle name="Output 130 2" xfId="40552"/>
    <cellStyle name="Output 131" xfId="40553"/>
    <cellStyle name="Output 131 2" xfId="40554"/>
    <cellStyle name="Output 132" xfId="40555"/>
    <cellStyle name="Output 132 2" xfId="40556"/>
    <cellStyle name="Output 133" xfId="40557"/>
    <cellStyle name="Output 133 2" xfId="40558"/>
    <cellStyle name="Output 134" xfId="40559"/>
    <cellStyle name="Output 134 2" xfId="40560"/>
    <cellStyle name="Output 135" xfId="40561"/>
    <cellStyle name="Output 135 2" xfId="40562"/>
    <cellStyle name="Output 136" xfId="40563"/>
    <cellStyle name="Output 136 2" xfId="40564"/>
    <cellStyle name="Output 137" xfId="40565"/>
    <cellStyle name="Output 137 2" xfId="40566"/>
    <cellStyle name="Output 138" xfId="40567"/>
    <cellStyle name="Output 138 2" xfId="40568"/>
    <cellStyle name="Output 139" xfId="40569"/>
    <cellStyle name="Output 139 2" xfId="40570"/>
    <cellStyle name="Output 14" xfId="40571"/>
    <cellStyle name="Output 14 2" xfId="40572"/>
    <cellStyle name="Output 140" xfId="40573"/>
    <cellStyle name="Output 140 2" xfId="40574"/>
    <cellStyle name="Output 141" xfId="40575"/>
    <cellStyle name="Output 141 2" xfId="40576"/>
    <cellStyle name="Output 142" xfId="40577"/>
    <cellStyle name="Output 142 2" xfId="40578"/>
    <cellStyle name="Output 143" xfId="40579"/>
    <cellStyle name="Output 143 2" xfId="40580"/>
    <cellStyle name="Output 144" xfId="40581"/>
    <cellStyle name="Output 144 2" xfId="40582"/>
    <cellStyle name="Output 145" xfId="40583"/>
    <cellStyle name="Output 145 2" xfId="40584"/>
    <cellStyle name="Output 146" xfId="40585"/>
    <cellStyle name="Output 146 2" xfId="40586"/>
    <cellStyle name="Output 147" xfId="40587"/>
    <cellStyle name="Output 147 2" xfId="40588"/>
    <cellStyle name="Output 148" xfId="40589"/>
    <cellStyle name="Output 148 2" xfId="40590"/>
    <cellStyle name="Output 149" xfId="40591"/>
    <cellStyle name="Output 149 2" xfId="40592"/>
    <cellStyle name="Output 15" xfId="40593"/>
    <cellStyle name="Output 15 2" xfId="40594"/>
    <cellStyle name="Output 150" xfId="40595"/>
    <cellStyle name="Output 150 2" xfId="40596"/>
    <cellStyle name="Output 151" xfId="40597"/>
    <cellStyle name="Output 151 2" xfId="40598"/>
    <cellStyle name="Output 152" xfId="40599"/>
    <cellStyle name="Output 152 2" xfId="40600"/>
    <cellStyle name="Output 153" xfId="40601"/>
    <cellStyle name="Output 153 2" xfId="40602"/>
    <cellStyle name="Output 154" xfId="40603"/>
    <cellStyle name="Output 154 2" xfId="40604"/>
    <cellStyle name="Output 155" xfId="40605"/>
    <cellStyle name="Output 155 2" xfId="40606"/>
    <cellStyle name="Output 156" xfId="40607"/>
    <cellStyle name="Output 156 2" xfId="40608"/>
    <cellStyle name="Output 157" xfId="40609"/>
    <cellStyle name="Output 157 2" xfId="40610"/>
    <cellStyle name="Output 158" xfId="40611"/>
    <cellStyle name="Output 158 2" xfId="40612"/>
    <cellStyle name="Output 159" xfId="40613"/>
    <cellStyle name="Output 159 2" xfId="40614"/>
    <cellStyle name="Output 16" xfId="40615"/>
    <cellStyle name="Output 16 2" xfId="40616"/>
    <cellStyle name="Output 160" xfId="40617"/>
    <cellStyle name="Output 160 2" xfId="40618"/>
    <cellStyle name="Output 161" xfId="40619"/>
    <cellStyle name="Output 161 2" xfId="40620"/>
    <cellStyle name="Output 162" xfId="40621"/>
    <cellStyle name="Output 162 2" xfId="40622"/>
    <cellStyle name="Output 163" xfId="40623"/>
    <cellStyle name="Output 163 2" xfId="40624"/>
    <cellStyle name="Output 164" xfId="40625"/>
    <cellStyle name="Output 164 2" xfId="40626"/>
    <cellStyle name="Output 165" xfId="40627"/>
    <cellStyle name="Output 165 2" xfId="40628"/>
    <cellStyle name="Output 166" xfId="40629"/>
    <cellStyle name="Output 166 2" xfId="40630"/>
    <cellStyle name="Output 167" xfId="40631"/>
    <cellStyle name="Output 167 2" xfId="40632"/>
    <cellStyle name="Output 168" xfId="40633"/>
    <cellStyle name="Output 168 2" xfId="40634"/>
    <cellStyle name="Output 169" xfId="40635"/>
    <cellStyle name="Output 169 2" xfId="40636"/>
    <cellStyle name="Output 17" xfId="40637"/>
    <cellStyle name="Output 17 2" xfId="40638"/>
    <cellStyle name="Output 170" xfId="40639"/>
    <cellStyle name="Output 170 2" xfId="40640"/>
    <cellStyle name="Output 171" xfId="40641"/>
    <cellStyle name="Output 171 2" xfId="40642"/>
    <cellStyle name="Output 172" xfId="40643"/>
    <cellStyle name="Output 172 2" xfId="40644"/>
    <cellStyle name="Output 173" xfId="40645"/>
    <cellStyle name="Output 173 2" xfId="40646"/>
    <cellStyle name="Output 174" xfId="40647"/>
    <cellStyle name="Output 174 2" xfId="40648"/>
    <cellStyle name="Output 175" xfId="40649"/>
    <cellStyle name="Output 175 2" xfId="40650"/>
    <cellStyle name="Output 176" xfId="40651"/>
    <cellStyle name="Output 176 2" xfId="40652"/>
    <cellStyle name="Output 177" xfId="40653"/>
    <cellStyle name="Output 177 2" xfId="40654"/>
    <cellStyle name="Output 178" xfId="40655"/>
    <cellStyle name="Output 178 2" xfId="40656"/>
    <cellStyle name="Output 179" xfId="40657"/>
    <cellStyle name="Output 179 2" xfId="40658"/>
    <cellStyle name="Output 18" xfId="40659"/>
    <cellStyle name="Output 18 2" xfId="40660"/>
    <cellStyle name="Output 180" xfId="40661"/>
    <cellStyle name="Output 180 2" xfId="40662"/>
    <cellStyle name="Output 181" xfId="40663"/>
    <cellStyle name="Output 181 2" xfId="40664"/>
    <cellStyle name="Output 182" xfId="40665"/>
    <cellStyle name="Output 182 2" xfId="40666"/>
    <cellStyle name="Output 183" xfId="40667"/>
    <cellStyle name="Output 183 2" xfId="40668"/>
    <cellStyle name="Output 184" xfId="40669"/>
    <cellStyle name="Output 184 2" xfId="40670"/>
    <cellStyle name="Output 185" xfId="40671"/>
    <cellStyle name="Output 185 2" xfId="40672"/>
    <cellStyle name="Output 186" xfId="40673"/>
    <cellStyle name="Output 186 2" xfId="40674"/>
    <cellStyle name="Output 187" xfId="40675"/>
    <cellStyle name="Output 187 2" xfId="40676"/>
    <cellStyle name="Output 188" xfId="40677"/>
    <cellStyle name="Output 188 2" xfId="40678"/>
    <cellStyle name="Output 189" xfId="40679"/>
    <cellStyle name="Output 189 2" xfId="40680"/>
    <cellStyle name="Output 19" xfId="40681"/>
    <cellStyle name="Output 19 2" xfId="40682"/>
    <cellStyle name="Output 190" xfId="40683"/>
    <cellStyle name="Output 190 2" xfId="40684"/>
    <cellStyle name="Output 191" xfId="40685"/>
    <cellStyle name="Output 191 2" xfId="40686"/>
    <cellStyle name="Output 192" xfId="40687"/>
    <cellStyle name="Output 192 2" xfId="40688"/>
    <cellStyle name="Output 193" xfId="40689"/>
    <cellStyle name="Output 194" xfId="40690"/>
    <cellStyle name="Output 195" xfId="40691"/>
    <cellStyle name="Output 196" xfId="40692"/>
    <cellStyle name="Output 197" xfId="40693"/>
    <cellStyle name="Output 198" xfId="40694"/>
    <cellStyle name="Output 199" xfId="40695"/>
    <cellStyle name="Output 2" xfId="339"/>
    <cellStyle name="Output 2 10" xfId="7020"/>
    <cellStyle name="Output 2 11" xfId="6960"/>
    <cellStyle name="Output 2 12" xfId="7158"/>
    <cellStyle name="Output 2 13" xfId="856"/>
    <cellStyle name="Output 2 13 2" xfId="10281"/>
    <cellStyle name="Output 2 14" xfId="8539"/>
    <cellStyle name="Output 2 14 2" xfId="11040"/>
    <cellStyle name="Output 2 15" xfId="1211"/>
    <cellStyle name="Output 2 16" xfId="9978"/>
    <cellStyle name="Output 2 2" xfId="813"/>
    <cellStyle name="Output 2 2 2" xfId="855"/>
    <cellStyle name="Output 2 2 3" xfId="11842"/>
    <cellStyle name="Output 2 3" xfId="6718"/>
    <cellStyle name="Output 2 4" xfId="7523"/>
    <cellStyle name="Output 2 5" xfId="7616"/>
    <cellStyle name="Output 2 6" xfId="7264"/>
    <cellStyle name="Output 2 7" xfId="7409"/>
    <cellStyle name="Output 2 8" xfId="7372"/>
    <cellStyle name="Output 2 9" xfId="7118"/>
    <cellStyle name="Output 20" xfId="40696"/>
    <cellStyle name="Output 20 2" xfId="40697"/>
    <cellStyle name="Output 200" xfId="40698"/>
    <cellStyle name="Output 201" xfId="40699"/>
    <cellStyle name="Output 202" xfId="40700"/>
    <cellStyle name="Output 203" xfId="40701"/>
    <cellStyle name="Output 204" xfId="40702"/>
    <cellStyle name="Output 205" xfId="40703"/>
    <cellStyle name="Output 206" xfId="40704"/>
    <cellStyle name="Output 207" xfId="40705"/>
    <cellStyle name="Output 208" xfId="40706"/>
    <cellStyle name="Output 209" xfId="40707"/>
    <cellStyle name="Output 21" xfId="40708"/>
    <cellStyle name="Output 21 2" xfId="40709"/>
    <cellStyle name="Output 210" xfId="40710"/>
    <cellStyle name="Output 211" xfId="40711"/>
    <cellStyle name="Output 212" xfId="40712"/>
    <cellStyle name="Output 213" xfId="40713"/>
    <cellStyle name="Output 214" xfId="40714"/>
    <cellStyle name="Output 215" xfId="40715"/>
    <cellStyle name="Output 216" xfId="40716"/>
    <cellStyle name="Output 217" xfId="40717"/>
    <cellStyle name="Output 218" xfId="40718"/>
    <cellStyle name="Output 219" xfId="40719"/>
    <cellStyle name="Output 22" xfId="40720"/>
    <cellStyle name="Output 22 2" xfId="40721"/>
    <cellStyle name="Output 220" xfId="40722"/>
    <cellStyle name="Output 221" xfId="40723"/>
    <cellStyle name="Output 222" xfId="40724"/>
    <cellStyle name="Output 223" xfId="40725"/>
    <cellStyle name="Output 224" xfId="40726"/>
    <cellStyle name="Output 225" xfId="40727"/>
    <cellStyle name="Output 226" xfId="40728"/>
    <cellStyle name="Output 227" xfId="40729"/>
    <cellStyle name="Output 228" xfId="40730"/>
    <cellStyle name="Output 229" xfId="40731"/>
    <cellStyle name="Output 23" xfId="40732"/>
    <cellStyle name="Output 23 2" xfId="40733"/>
    <cellStyle name="Output 230" xfId="40734"/>
    <cellStyle name="Output 231" xfId="40735"/>
    <cellStyle name="Output 232" xfId="40736"/>
    <cellStyle name="Output 233" xfId="40737"/>
    <cellStyle name="Output 234" xfId="40738"/>
    <cellStyle name="Output 235" xfId="40739"/>
    <cellStyle name="Output 236" xfId="40740"/>
    <cellStyle name="Output 237" xfId="40741"/>
    <cellStyle name="Output 238" xfId="40742"/>
    <cellStyle name="Output 239" xfId="40743"/>
    <cellStyle name="Output 24" xfId="40744"/>
    <cellStyle name="Output 24 2" xfId="40745"/>
    <cellStyle name="Output 240" xfId="40746"/>
    <cellStyle name="Output 241" xfId="40747"/>
    <cellStyle name="Output 242" xfId="40748"/>
    <cellStyle name="Output 243" xfId="40749"/>
    <cellStyle name="Output 244" xfId="40750"/>
    <cellStyle name="Output 245" xfId="40751"/>
    <cellStyle name="Output 246" xfId="40752"/>
    <cellStyle name="Output 247" xfId="40753"/>
    <cellStyle name="Output 248" xfId="40754"/>
    <cellStyle name="Output 249" xfId="40755"/>
    <cellStyle name="Output 25" xfId="40756"/>
    <cellStyle name="Output 25 2" xfId="40757"/>
    <cellStyle name="Output 250" xfId="40758"/>
    <cellStyle name="Output 251" xfId="40759"/>
    <cellStyle name="Output 252" xfId="40760"/>
    <cellStyle name="Output 253" xfId="40761"/>
    <cellStyle name="Output 254" xfId="40762"/>
    <cellStyle name="Output 255" xfId="40763"/>
    <cellStyle name="Output 256" xfId="40764"/>
    <cellStyle name="Output 257" xfId="40765"/>
    <cellStyle name="Output 26" xfId="40766"/>
    <cellStyle name="Output 26 2" xfId="40767"/>
    <cellStyle name="Output 27" xfId="40768"/>
    <cellStyle name="Output 27 2" xfId="40769"/>
    <cellStyle name="Output 28" xfId="40770"/>
    <cellStyle name="Output 28 2" xfId="40771"/>
    <cellStyle name="Output 29" xfId="40772"/>
    <cellStyle name="Output 29 2" xfId="40773"/>
    <cellStyle name="Output 3" xfId="814"/>
    <cellStyle name="Output 3 2" xfId="853"/>
    <cellStyle name="Output 3 2 2" xfId="40775"/>
    <cellStyle name="Output 3 3" xfId="15269"/>
    <cellStyle name="Output 3 4" xfId="40774"/>
    <cellStyle name="Output 30" xfId="40776"/>
    <cellStyle name="Output 30 2" xfId="40777"/>
    <cellStyle name="Output 31" xfId="40778"/>
    <cellStyle name="Output 31 2" xfId="40779"/>
    <cellStyle name="Output 32" xfId="40780"/>
    <cellStyle name="Output 32 2" xfId="40781"/>
    <cellStyle name="Output 33" xfId="40782"/>
    <cellStyle name="Output 33 2" xfId="40783"/>
    <cellStyle name="Output 34" xfId="40784"/>
    <cellStyle name="Output 34 2" xfId="40785"/>
    <cellStyle name="Output 35" xfId="40786"/>
    <cellStyle name="Output 35 2" xfId="40787"/>
    <cellStyle name="Output 36" xfId="40788"/>
    <cellStyle name="Output 36 2" xfId="40789"/>
    <cellStyle name="Output 37" xfId="40790"/>
    <cellStyle name="Output 37 2" xfId="40791"/>
    <cellStyle name="Output 38" xfId="40792"/>
    <cellStyle name="Output 38 2" xfId="40793"/>
    <cellStyle name="Output 39" xfId="40794"/>
    <cellStyle name="Output 39 2" xfId="40795"/>
    <cellStyle name="Output 4" xfId="41"/>
    <cellStyle name="Output 4 2" xfId="6717"/>
    <cellStyle name="Output 4 2 2" xfId="10761"/>
    <cellStyle name="Output 4 2 3" xfId="40796"/>
    <cellStyle name="Output 4 3" xfId="8764"/>
    <cellStyle name="Output 4 3 2" xfId="11185"/>
    <cellStyle name="Output 4 4" xfId="8696"/>
    <cellStyle name="Output 4 5" xfId="11788"/>
    <cellStyle name="Output 40" xfId="40797"/>
    <cellStyle name="Output 40 2" xfId="40798"/>
    <cellStyle name="Output 41" xfId="40799"/>
    <cellStyle name="Output 41 2" xfId="40800"/>
    <cellStyle name="Output 42" xfId="40801"/>
    <cellStyle name="Output 42 2" xfId="40802"/>
    <cellStyle name="Output 43" xfId="40803"/>
    <cellStyle name="Output 43 2" xfId="40804"/>
    <cellStyle name="Output 44" xfId="40805"/>
    <cellStyle name="Output 44 2" xfId="40806"/>
    <cellStyle name="Output 45" xfId="40807"/>
    <cellStyle name="Output 45 2" xfId="40808"/>
    <cellStyle name="Output 46" xfId="40809"/>
    <cellStyle name="Output 46 2" xfId="40810"/>
    <cellStyle name="Output 47" xfId="40811"/>
    <cellStyle name="Output 47 2" xfId="40812"/>
    <cellStyle name="Output 48" xfId="40813"/>
    <cellStyle name="Output 48 2" xfId="40814"/>
    <cellStyle name="Output 49" xfId="40815"/>
    <cellStyle name="Output 49 2" xfId="40816"/>
    <cellStyle name="Output 5" xfId="6862"/>
    <cellStyle name="Output 5 2" xfId="8778"/>
    <cellStyle name="Output 5 2 2" xfId="11197"/>
    <cellStyle name="Output 5 2 3" xfId="40818"/>
    <cellStyle name="Output 5 3" xfId="8652"/>
    <cellStyle name="Output 5 4" xfId="40817"/>
    <cellStyle name="Output 50" xfId="40819"/>
    <cellStyle name="Output 50 2" xfId="40820"/>
    <cellStyle name="Output 51" xfId="40821"/>
    <cellStyle name="Output 51 2" xfId="40822"/>
    <cellStyle name="Output 52" xfId="40823"/>
    <cellStyle name="Output 52 2" xfId="40824"/>
    <cellStyle name="Output 53" xfId="40825"/>
    <cellStyle name="Output 53 2" xfId="40826"/>
    <cellStyle name="Output 54" xfId="40827"/>
    <cellStyle name="Output 54 2" xfId="40828"/>
    <cellStyle name="Output 55" xfId="40829"/>
    <cellStyle name="Output 55 2" xfId="40830"/>
    <cellStyle name="Output 56" xfId="40831"/>
    <cellStyle name="Output 56 2" xfId="40832"/>
    <cellStyle name="Output 57" xfId="40833"/>
    <cellStyle name="Output 57 2" xfId="40834"/>
    <cellStyle name="Output 58" xfId="40835"/>
    <cellStyle name="Output 58 2" xfId="40836"/>
    <cellStyle name="Output 59" xfId="40837"/>
    <cellStyle name="Output 59 2" xfId="40838"/>
    <cellStyle name="Output 6" xfId="7642"/>
    <cellStyle name="Output 6 2" xfId="8832"/>
    <cellStyle name="Output 6 2 2" xfId="11247"/>
    <cellStyle name="Output 6 2 3" xfId="40840"/>
    <cellStyle name="Output 6 3" xfId="8747"/>
    <cellStyle name="Output 6 4" xfId="40839"/>
    <cellStyle name="Output 60" xfId="40841"/>
    <cellStyle name="Output 60 2" xfId="40842"/>
    <cellStyle name="Output 61" xfId="40843"/>
    <cellStyle name="Output 61 2" xfId="40844"/>
    <cellStyle name="Output 62" xfId="40845"/>
    <cellStyle name="Output 62 2" xfId="40846"/>
    <cellStyle name="Output 63" xfId="40847"/>
    <cellStyle name="Output 63 2" xfId="40848"/>
    <cellStyle name="Output 64" xfId="40849"/>
    <cellStyle name="Output 64 2" xfId="40850"/>
    <cellStyle name="Output 65" xfId="40851"/>
    <cellStyle name="Output 65 2" xfId="40852"/>
    <cellStyle name="Output 66" xfId="40853"/>
    <cellStyle name="Output 66 2" xfId="40854"/>
    <cellStyle name="Output 67" xfId="40855"/>
    <cellStyle name="Output 67 2" xfId="40856"/>
    <cellStyle name="Output 68" xfId="40857"/>
    <cellStyle name="Output 68 2" xfId="40858"/>
    <cellStyle name="Output 69" xfId="40859"/>
    <cellStyle name="Output 69 2" xfId="40860"/>
    <cellStyle name="Output 7" xfId="7344"/>
    <cellStyle name="Output 7 2" xfId="8810"/>
    <cellStyle name="Output 7 2 2" xfId="11226"/>
    <cellStyle name="Output 7 2 3" xfId="40862"/>
    <cellStyle name="Output 7 3" xfId="8672"/>
    <cellStyle name="Output 7 4" xfId="40861"/>
    <cellStyle name="Output 70" xfId="40863"/>
    <cellStyle name="Output 70 2" xfId="40864"/>
    <cellStyle name="Output 71" xfId="40865"/>
    <cellStyle name="Output 71 2" xfId="40866"/>
    <cellStyle name="Output 72" xfId="40867"/>
    <cellStyle name="Output 72 2" xfId="40868"/>
    <cellStyle name="Output 73" xfId="40869"/>
    <cellStyle name="Output 73 2" xfId="40870"/>
    <cellStyle name="Output 74" xfId="40871"/>
    <cellStyle name="Output 74 2" xfId="40872"/>
    <cellStyle name="Output 75" xfId="40873"/>
    <cellStyle name="Output 75 2" xfId="40874"/>
    <cellStyle name="Output 76" xfId="40875"/>
    <cellStyle name="Output 76 2" xfId="40876"/>
    <cellStyle name="Output 77" xfId="40877"/>
    <cellStyle name="Output 77 2" xfId="40878"/>
    <cellStyle name="Output 78" xfId="40879"/>
    <cellStyle name="Output 78 2" xfId="40880"/>
    <cellStyle name="Output 79" xfId="40881"/>
    <cellStyle name="Output 79 2" xfId="40882"/>
    <cellStyle name="Output 8" xfId="7586"/>
    <cellStyle name="Output 8 2" xfId="8829"/>
    <cellStyle name="Output 8 2 2" xfId="11244"/>
    <cellStyle name="Output 8 2 3" xfId="40884"/>
    <cellStyle name="Output 8 3" xfId="8739"/>
    <cellStyle name="Output 8 4" xfId="40883"/>
    <cellStyle name="Output 80" xfId="40885"/>
    <cellStyle name="Output 80 2" xfId="40886"/>
    <cellStyle name="Output 81" xfId="40887"/>
    <cellStyle name="Output 81 2" xfId="40888"/>
    <cellStyle name="Output 82" xfId="40889"/>
    <cellStyle name="Output 82 2" xfId="40890"/>
    <cellStyle name="Output 83" xfId="40891"/>
    <cellStyle name="Output 83 2" xfId="40892"/>
    <cellStyle name="Output 84" xfId="40893"/>
    <cellStyle name="Output 84 2" xfId="40894"/>
    <cellStyle name="Output 85" xfId="40895"/>
    <cellStyle name="Output 85 2" xfId="40896"/>
    <cellStyle name="Output 86" xfId="40897"/>
    <cellStyle name="Output 86 2" xfId="40898"/>
    <cellStyle name="Output 87" xfId="40899"/>
    <cellStyle name="Output 87 2" xfId="40900"/>
    <cellStyle name="Output 88" xfId="40901"/>
    <cellStyle name="Output 88 2" xfId="40902"/>
    <cellStyle name="Output 89" xfId="40903"/>
    <cellStyle name="Output 89 2" xfId="40904"/>
    <cellStyle name="Output 9" xfId="6837"/>
    <cellStyle name="Output 9 2" xfId="8776"/>
    <cellStyle name="Output 9 2 2" xfId="11195"/>
    <cellStyle name="Output 9 2 3" xfId="40906"/>
    <cellStyle name="Output 9 3" xfId="8529"/>
    <cellStyle name="Output 9 4" xfId="40905"/>
    <cellStyle name="Output 90" xfId="40907"/>
    <cellStyle name="Output 90 2" xfId="40908"/>
    <cellStyle name="Output 91" xfId="40909"/>
    <cellStyle name="Output 91 2" xfId="40910"/>
    <cellStyle name="Output 92" xfId="40911"/>
    <cellStyle name="Output 92 2" xfId="40912"/>
    <cellStyle name="Output 93" xfId="40913"/>
    <cellStyle name="Output 93 2" xfId="40914"/>
    <cellStyle name="Output 94" xfId="40915"/>
    <cellStyle name="Output 94 2" xfId="40916"/>
    <cellStyle name="Output 95" xfId="40917"/>
    <cellStyle name="Output 95 2" xfId="40918"/>
    <cellStyle name="Output 96" xfId="40919"/>
    <cellStyle name="Output 96 2" xfId="40920"/>
    <cellStyle name="Output 97" xfId="40921"/>
    <cellStyle name="Output 97 2" xfId="40922"/>
    <cellStyle name="Output 98" xfId="40923"/>
    <cellStyle name="Output 98 2" xfId="40924"/>
    <cellStyle name="Output 99" xfId="40925"/>
    <cellStyle name="Output 99 2" xfId="40926"/>
    <cellStyle name="Output Amounts" xfId="852"/>
    <cellStyle name="Output Amounts 2" xfId="40927"/>
    <cellStyle name="Output Column Headings" xfId="40928"/>
    <cellStyle name="Output Line Items" xfId="979"/>
    <cellStyle name="Output Line Items 2" xfId="40929"/>
    <cellStyle name="Output Line Items 3" xfId="40930"/>
    <cellStyle name="Output Report Heading" xfId="40931"/>
    <cellStyle name="Output Report Title" xfId="40932"/>
    <cellStyle name="Page Heading Large" xfId="15481"/>
    <cellStyle name="Page Heading Small" xfId="15482"/>
    <cellStyle name="Password" xfId="340"/>
    <cellStyle name="Password 2" xfId="962"/>
    <cellStyle name="pct_sub" xfId="15483"/>
    <cellStyle name="per.style" xfId="40933"/>
    <cellStyle name="Percen - Style1" xfId="85"/>
    <cellStyle name="Percen - Style1 2" xfId="15270"/>
    <cellStyle name="Percen - Style1 2 2" xfId="40934"/>
    <cellStyle name="Percen - Style2" xfId="86"/>
    <cellStyle name="Percen - Style2 2" xfId="15271"/>
    <cellStyle name="Percen - Style2 2 2" xfId="40935"/>
    <cellStyle name="Percen - Style3" xfId="12053"/>
    <cellStyle name="Percent" xfId="3" builtinId="5"/>
    <cellStyle name="Percent (0)" xfId="15484"/>
    <cellStyle name="Percent [1]" xfId="15485"/>
    <cellStyle name="Percent [2]" xfId="87"/>
    <cellStyle name="Percent [2] 10" xfId="40936"/>
    <cellStyle name="Percent [2] 11" xfId="40937"/>
    <cellStyle name="Percent [2] 12" xfId="40938"/>
    <cellStyle name="Percent [2] 13" xfId="40939"/>
    <cellStyle name="Percent [2] 14" xfId="40940"/>
    <cellStyle name="Percent [2] 2" xfId="341"/>
    <cellStyle name="Percent [2] 2 2" xfId="15272"/>
    <cellStyle name="Percent [2] 3" xfId="342"/>
    <cellStyle name="Percent [2] 3 2" xfId="15273"/>
    <cellStyle name="Percent [2] 4" xfId="6653"/>
    <cellStyle name="Percent [2] 4 2" xfId="15274"/>
    <cellStyle name="Percent [2] 5" xfId="14746"/>
    <cellStyle name="Percent [2] 5 2" xfId="15276"/>
    <cellStyle name="Percent [2] 5 3" xfId="15275"/>
    <cellStyle name="Percent [2] 6" xfId="15277"/>
    <cellStyle name="Percent [2] 7" xfId="40941"/>
    <cellStyle name="Percent [2] 8" xfId="40942"/>
    <cellStyle name="Percent [2] 9" xfId="40943"/>
    <cellStyle name="Percent 10" xfId="1294"/>
    <cellStyle name="Percent 10 2" xfId="15279"/>
    <cellStyle name="Percent 10 3" xfId="15278"/>
    <cellStyle name="Percent 10 4" xfId="40944"/>
    <cellStyle name="Percent 100" xfId="42763"/>
    <cellStyle name="Percent 101" xfId="42784"/>
    <cellStyle name="Percent 102" xfId="42788"/>
    <cellStyle name="Percent 103" xfId="42793"/>
    <cellStyle name="Percent 104" xfId="42797"/>
    <cellStyle name="Percent 105" xfId="42800"/>
    <cellStyle name="Percent 106" xfId="42803"/>
    <cellStyle name="Percent 107" xfId="42808"/>
    <cellStyle name="Percent 108" xfId="42812"/>
    <cellStyle name="Percent 109" xfId="42813"/>
    <cellStyle name="Percent 11" xfId="1285"/>
    <cellStyle name="Percent 11 2" xfId="15280"/>
    <cellStyle name="Percent 11 3" xfId="15325"/>
    <cellStyle name="Percent 11 4" xfId="40945"/>
    <cellStyle name="Percent 110" xfId="42820"/>
    <cellStyle name="Percent 111" xfId="42823"/>
    <cellStyle name="Percent 112" xfId="42826"/>
    <cellStyle name="Percent 113" xfId="42829"/>
    <cellStyle name="Percent 114" xfId="42831"/>
    <cellStyle name="Percent 115" xfId="42842"/>
    <cellStyle name="Percent 116" xfId="42861"/>
    <cellStyle name="Percent 117" xfId="42867"/>
    <cellStyle name="Percent 118" xfId="42869"/>
    <cellStyle name="Percent 119" xfId="42900"/>
    <cellStyle name="Percent 12" xfId="1272"/>
    <cellStyle name="Percent 12 2" xfId="40946"/>
    <cellStyle name="Percent 120" xfId="42903"/>
    <cellStyle name="Percent 13" xfId="8900"/>
    <cellStyle name="Percent 13 2" xfId="40947"/>
    <cellStyle name="Percent 14" xfId="8787"/>
    <cellStyle name="Percent 14 2" xfId="40948"/>
    <cellStyle name="Percent 15" xfId="9831"/>
    <cellStyle name="Percent 15 2" xfId="40949"/>
    <cellStyle name="Percent 16" xfId="9834"/>
    <cellStyle name="Percent 16 2" xfId="40950"/>
    <cellStyle name="Percent 17" xfId="9837"/>
    <cellStyle name="Percent 17 2" xfId="40951"/>
    <cellStyle name="Percent 18" xfId="9840"/>
    <cellStyle name="Percent 18 2" xfId="40952"/>
    <cellStyle name="Percent 19" xfId="9941"/>
    <cellStyle name="Percent 19 2" xfId="40953"/>
    <cellStyle name="Percent 2" xfId="7"/>
    <cellStyle name="Percent 2 10" xfId="40954"/>
    <cellStyle name="Percent 2 11" xfId="40955"/>
    <cellStyle name="Percent 2 12" xfId="40956"/>
    <cellStyle name="Percent 2 13" xfId="40957"/>
    <cellStyle name="Percent 2 14" xfId="40958"/>
    <cellStyle name="Percent 2 15" xfId="40959"/>
    <cellStyle name="Percent 2 16" xfId="40960"/>
    <cellStyle name="Percent 2 17" xfId="40961"/>
    <cellStyle name="Percent 2 18" xfId="40962"/>
    <cellStyle name="Percent 2 19" xfId="42454"/>
    <cellStyle name="Percent 2 2" xfId="20"/>
    <cellStyle name="Percent 2 2 2" xfId="343"/>
    <cellStyle name="Percent 2 2 2 2" xfId="14794"/>
    <cellStyle name="Percent 2 2 2 3" xfId="40963"/>
    <cellStyle name="Percent 2 2 3" xfId="89"/>
    <cellStyle name="Percent 2 2 4" xfId="15863"/>
    <cellStyle name="Percent 2 3" xfId="32"/>
    <cellStyle name="Percent 2 3 2" xfId="344"/>
    <cellStyle name="Percent 2 3 2 2" xfId="40964"/>
    <cellStyle name="Percent 2 3 3" xfId="20087"/>
    <cellStyle name="Percent 2 4" xfId="731"/>
    <cellStyle name="Percent 2 4 2" xfId="15281"/>
    <cellStyle name="Percent 2 5" xfId="928"/>
    <cellStyle name="Percent 2 5 2" xfId="15486"/>
    <cellStyle name="Percent 2 6" xfId="15487"/>
    <cellStyle name="Percent 2 7" xfId="15488"/>
    <cellStyle name="Percent 2 8" xfId="15489"/>
    <cellStyle name="Percent 2 9" xfId="15555"/>
    <cellStyle name="Percent 2 9 2" xfId="40965"/>
    <cellStyle name="Percent 20" xfId="11772"/>
    <cellStyle name="Percent 20 2" xfId="40966"/>
    <cellStyle name="Percent 21" xfId="11871"/>
    <cellStyle name="Percent 21 2" xfId="40967"/>
    <cellStyle name="Percent 22" xfId="11937"/>
    <cellStyle name="Percent 22 2" xfId="40968"/>
    <cellStyle name="Percent 23" xfId="14437"/>
    <cellStyle name="Percent 23 2" xfId="40969"/>
    <cellStyle name="Percent 24" xfId="14441"/>
    <cellStyle name="Percent 24 2" xfId="40970"/>
    <cellStyle name="Percent 25" xfId="14701"/>
    <cellStyle name="Percent 25 2" xfId="40971"/>
    <cellStyle name="Percent 26" xfId="14745"/>
    <cellStyle name="Percent 26 2" xfId="40972"/>
    <cellStyle name="Percent 27" xfId="14715"/>
    <cellStyle name="Percent 27 2" xfId="40973"/>
    <cellStyle name="Percent 28" xfId="14736"/>
    <cellStyle name="Percent 28 2" xfId="40974"/>
    <cellStyle name="Percent 29" xfId="14714"/>
    <cellStyle name="Percent 29 2" xfId="40975"/>
    <cellStyle name="Percent 3" xfId="16"/>
    <cellStyle name="Percent 3 10" xfId="7993"/>
    <cellStyle name="Percent 3 10 2" xfId="15283"/>
    <cellStyle name="Percent 3 11" xfId="7981"/>
    <cellStyle name="Percent 3 11 2" xfId="15284"/>
    <cellStyle name="Percent 3 12" xfId="7984"/>
    <cellStyle name="Percent 3 13" xfId="7991"/>
    <cellStyle name="Percent 3 14" xfId="7970"/>
    <cellStyle name="Percent 3 15" xfId="7959"/>
    <cellStyle name="Percent 3 16" xfId="7975"/>
    <cellStyle name="Percent 3 17" xfId="7971"/>
    <cellStyle name="Percent 3 18" xfId="11821"/>
    <cellStyle name="Percent 3 19" xfId="14875"/>
    <cellStyle name="Percent 3 2" xfId="90"/>
    <cellStyle name="Percent 3 2 2" xfId="7915"/>
    <cellStyle name="Percent 3 2 2 2" xfId="15286"/>
    <cellStyle name="Percent 3 2 3" xfId="12094"/>
    <cellStyle name="Percent 3 2 4" xfId="15285"/>
    <cellStyle name="Percent 3 2 5" xfId="42474"/>
    <cellStyle name="Percent 3 20" xfId="15282"/>
    <cellStyle name="Percent 3 3" xfId="930"/>
    <cellStyle name="Percent 3 3 2" xfId="1203"/>
    <cellStyle name="Percent 3 3 3" xfId="15287"/>
    <cellStyle name="Percent 3 3 4" xfId="42473"/>
    <cellStyle name="Percent 3 4" xfId="7920"/>
    <cellStyle name="Percent 3 4 2" xfId="15288"/>
    <cellStyle name="Percent 3 5" xfId="7923"/>
    <cellStyle name="Percent 3 5 2" xfId="15289"/>
    <cellStyle name="Percent 3 6" xfId="7932"/>
    <cellStyle name="Percent 3 6 2" xfId="15290"/>
    <cellStyle name="Percent 3 7" xfId="7936"/>
    <cellStyle name="Percent 3 7 2" xfId="15291"/>
    <cellStyle name="Percent 3 8" xfId="7941"/>
    <cellStyle name="Percent 3 8 2" xfId="15292"/>
    <cellStyle name="Percent 3 9" xfId="8000"/>
    <cellStyle name="Percent 3 9 2" xfId="15293"/>
    <cellStyle name="Percent 30" xfId="14768"/>
    <cellStyle name="Percent 30 2" xfId="40976"/>
    <cellStyle name="Percent 31" xfId="14808"/>
    <cellStyle name="Percent 31 2" xfId="40977"/>
    <cellStyle name="Percent 32" xfId="14815"/>
    <cellStyle name="Percent 32 2" xfId="40978"/>
    <cellStyle name="Percent 33" xfId="14818"/>
    <cellStyle name="Percent 33 2" xfId="40979"/>
    <cellStyle name="Percent 34" xfId="14821"/>
    <cellStyle name="Percent 34 2" xfId="40980"/>
    <cellStyle name="Percent 35" xfId="14824"/>
    <cellStyle name="Percent 35 2" xfId="40981"/>
    <cellStyle name="Percent 36" xfId="14827"/>
    <cellStyle name="Percent 36 2" xfId="40982"/>
    <cellStyle name="Percent 37" xfId="14830"/>
    <cellStyle name="Percent 37 2" xfId="40983"/>
    <cellStyle name="Percent 38" xfId="14833"/>
    <cellStyle name="Percent 38 2" xfId="40984"/>
    <cellStyle name="Percent 39" xfId="14836"/>
    <cellStyle name="Percent 39 2" xfId="40985"/>
    <cellStyle name="Percent 4" xfId="24"/>
    <cellStyle name="Percent 4 2" xfId="345"/>
    <cellStyle name="Percent 4 2 2" xfId="11876"/>
    <cellStyle name="Percent 4 2 3" xfId="12054"/>
    <cellStyle name="Percent 4 2 4" xfId="15294"/>
    <cellStyle name="Percent 4 2 5" xfId="15490"/>
    <cellStyle name="Percent 4 2 6" xfId="40986"/>
    <cellStyle name="Percent 4 3" xfId="938"/>
    <cellStyle name="Percent 4 3 2" xfId="12055"/>
    <cellStyle name="Percent 4 3 2 2" xfId="15296"/>
    <cellStyle name="Percent 4 3 3" xfId="15295"/>
    <cellStyle name="Percent 4 4" xfId="11827"/>
    <cellStyle name="Percent 4 4 2" xfId="15297"/>
    <cellStyle name="Percent 4 5" xfId="10029"/>
    <cellStyle name="Percent 4 5 2" xfId="15298"/>
    <cellStyle name="Percent 4 6" xfId="14912"/>
    <cellStyle name="Percent 4 7" xfId="42455"/>
    <cellStyle name="Percent 40" xfId="14839"/>
    <cellStyle name="Percent 40 2" xfId="40987"/>
    <cellStyle name="Percent 41" xfId="14842"/>
    <cellStyle name="Percent 41 2" xfId="40988"/>
    <cellStyle name="Percent 42" xfId="14845"/>
    <cellStyle name="Percent 42 2" xfId="40989"/>
    <cellStyle name="Percent 43" xfId="14851"/>
    <cellStyle name="Percent 43 2" xfId="40990"/>
    <cellStyle name="Percent 44" xfId="14879"/>
    <cellStyle name="Percent 44 2" xfId="40991"/>
    <cellStyle name="Percent 45" xfId="14883"/>
    <cellStyle name="Percent 45 2" xfId="40992"/>
    <cellStyle name="Percent 46" xfId="14886"/>
    <cellStyle name="Percent 46 2" xfId="40993"/>
    <cellStyle name="Percent 47" xfId="14889"/>
    <cellStyle name="Percent 47 2" xfId="40994"/>
    <cellStyle name="Percent 48" xfId="14892"/>
    <cellStyle name="Percent 48 2" xfId="40995"/>
    <cellStyle name="Percent 49" xfId="14895"/>
    <cellStyle name="Percent 49 2" xfId="40996"/>
    <cellStyle name="Percent 5" xfId="846"/>
    <cellStyle name="Percent 5 2" xfId="11870"/>
    <cellStyle name="Percent 5 2 2" xfId="15299"/>
    <cellStyle name="Percent 5 2 3" xfId="40997"/>
    <cellStyle name="Percent 5 3" xfId="11831"/>
    <cellStyle name="Percent 5 3 2" xfId="15300"/>
    <cellStyle name="Percent 5 3 3" xfId="40998"/>
    <cellStyle name="Percent 5 4" xfId="12056"/>
    <cellStyle name="Percent 5 4 2" xfId="15301"/>
    <cellStyle name="Percent 5 5" xfId="14748"/>
    <cellStyle name="Percent 50" xfId="14870"/>
    <cellStyle name="Percent 50 2" xfId="40999"/>
    <cellStyle name="Percent 51" xfId="14916"/>
    <cellStyle name="Percent 51 2" xfId="41000"/>
    <cellStyle name="Percent 52" xfId="14941"/>
    <cellStyle name="Percent 52 2" xfId="41001"/>
    <cellStyle name="Percent 53" xfId="15719"/>
    <cellStyle name="Percent 53 2" xfId="41002"/>
    <cellStyle name="Percent 54" xfId="15527"/>
    <cellStyle name="Percent 54 2" xfId="41003"/>
    <cellStyle name="Percent 55" xfId="15524"/>
    <cellStyle name="Percent 55 2" xfId="41004"/>
    <cellStyle name="Percent 56" xfId="15521"/>
    <cellStyle name="Percent 56 2" xfId="41005"/>
    <cellStyle name="Percent 57" xfId="15596"/>
    <cellStyle name="Percent 57 2" xfId="42448"/>
    <cellStyle name="Percent 58" xfId="15465"/>
    <cellStyle name="Percent 59" xfId="15714"/>
    <cellStyle name="Percent 6" xfId="913"/>
    <cellStyle name="Percent 6 2" xfId="12057"/>
    <cellStyle name="Percent 6 3" xfId="15304"/>
    <cellStyle name="Percent 6 3 2" xfId="41006"/>
    <cellStyle name="Percent 6 4" xfId="15302"/>
    <cellStyle name="Percent 6 5" xfId="20103"/>
    <cellStyle name="Percent 60" xfId="15558"/>
    <cellStyle name="Percent 61" xfId="15560"/>
    <cellStyle name="Percent 62" xfId="15396"/>
    <cellStyle name="Percent 63" xfId="15716"/>
    <cellStyle name="Percent 64" xfId="15528"/>
    <cellStyle name="Percent 65" xfId="15615"/>
    <cellStyle name="Percent 66" xfId="15762"/>
    <cellStyle name="Percent 67" xfId="15765"/>
    <cellStyle name="Percent 68" xfId="15977"/>
    <cellStyle name="Percent 69" xfId="15996"/>
    <cellStyle name="Percent 7" xfId="1080"/>
    <cellStyle name="Percent 7 2" xfId="11939"/>
    <cellStyle name="Percent 7 2 2" xfId="41008"/>
    <cellStyle name="Percent 7 3" xfId="15305"/>
    <cellStyle name="Percent 7 3 2" xfId="41009"/>
    <cellStyle name="Percent 7 4" xfId="41007"/>
    <cellStyle name="Percent 70" xfId="15968"/>
    <cellStyle name="Percent 71" xfId="42461"/>
    <cellStyle name="Percent 72" xfId="42501"/>
    <cellStyle name="Percent 73" xfId="42515"/>
    <cellStyle name="Percent 74" xfId="42518"/>
    <cellStyle name="Percent 75" xfId="42510"/>
    <cellStyle name="Percent 76" xfId="42522"/>
    <cellStyle name="Percent 77" xfId="42523"/>
    <cellStyle name="Percent 78" xfId="42530"/>
    <cellStyle name="Percent 79" xfId="42533"/>
    <cellStyle name="Percent 8" xfId="1299"/>
    <cellStyle name="Percent 8 2" xfId="15306"/>
    <cellStyle name="Percent 8 3" xfId="41011"/>
    <cellStyle name="Percent 8 4" xfId="41010"/>
    <cellStyle name="Percent 80" xfId="42536"/>
    <cellStyle name="Percent 81" xfId="42541"/>
    <cellStyle name="Percent 82" xfId="42546"/>
    <cellStyle name="Percent 83" xfId="42544"/>
    <cellStyle name="Percent 84" xfId="42551"/>
    <cellStyle name="Percent 85" xfId="42557"/>
    <cellStyle name="Percent 86" xfId="42561"/>
    <cellStyle name="Percent 87" xfId="42567"/>
    <cellStyle name="Percent 88" xfId="42565"/>
    <cellStyle name="Percent 89" xfId="42574"/>
    <cellStyle name="Percent 9" xfId="1296"/>
    <cellStyle name="Percent 9 2" xfId="41012"/>
    <cellStyle name="Percent 90" xfId="42577"/>
    <cellStyle name="Percent 91" xfId="42582"/>
    <cellStyle name="Percent 92" xfId="42572"/>
    <cellStyle name="Percent 93" xfId="42586"/>
    <cellStyle name="Percent 94" xfId="42593"/>
    <cellStyle name="Percent 95" xfId="42596"/>
    <cellStyle name="Percent 96" xfId="42600"/>
    <cellStyle name="Percent 97" xfId="42637"/>
    <cellStyle name="Percent 98" xfId="42643"/>
    <cellStyle name="Percent 99" xfId="42651"/>
    <cellStyle name="Percent Hard" xfId="15491"/>
    <cellStyle name="Percent(0)" xfId="91"/>
    <cellStyle name="Percent(0) 10" xfId="7012"/>
    <cellStyle name="Percent(0) 11" xfId="7430"/>
    <cellStyle name="Percent(0) 12" xfId="7601"/>
    <cellStyle name="Percent(0) 2" xfId="963"/>
    <cellStyle name="Percent(0) 3" xfId="6719"/>
    <cellStyle name="Percent(0) 4" xfId="7343"/>
    <cellStyle name="Percent(0) 5" xfId="7513"/>
    <cellStyle name="Percent(0) 6" xfId="7019"/>
    <cellStyle name="Percent(0) 7" xfId="7468"/>
    <cellStyle name="Percent(0) 8" xfId="7107"/>
    <cellStyle name="Percent(0) 9" xfId="6766"/>
    <cellStyle name="Percentage" xfId="15492"/>
    <cellStyle name="Perlong" xfId="15493"/>
    <cellStyle name="Private" xfId="15494"/>
    <cellStyle name="Private1" xfId="15495"/>
    <cellStyle name="Processing" xfId="12058"/>
    <cellStyle name="PSChar" xfId="12059"/>
    <cellStyle name="PSDate" xfId="12060"/>
    <cellStyle name="PSDec" xfId="12061"/>
    <cellStyle name="PSHeading" xfId="12062"/>
    <cellStyle name="PSInt" xfId="12063"/>
    <cellStyle name="PSSpacer" xfId="12064"/>
    <cellStyle name="purple - Style8" xfId="12065"/>
    <cellStyle name="r" xfId="15496"/>
    <cellStyle name="r_10_21 A&amp;G Review" xfId="15497"/>
    <cellStyle name="r_10_21 A&amp;G Review Raul" xfId="15498"/>
    <cellStyle name="r_10-17" xfId="15499"/>
    <cellStyle name="r_2003 Reduction &amp; Sensitivities" xfId="15500"/>
    <cellStyle name="r_2003BudgetVariances" xfId="15501"/>
    <cellStyle name="r_Aug 02 FOR" xfId="15502"/>
    <cellStyle name="r_forecastTools6" xfId="15503"/>
    <cellStyle name="r_Interest model" xfId="15504"/>
    <cellStyle name="r_Interest model_PGE FS 1999 - 2006 10-23 V1 - for budget pres" xfId="15505"/>
    <cellStyle name="r_Mary Cilia Model with Current Projections (LINKED)" xfId="15506"/>
    <cellStyle name="r_OpCo and Prelim Budget-2003 Final" xfId="15507"/>
    <cellStyle name="r_OpCo and Prelim Budget-2003 Final_PGE FS 1999 - 2006 10-23 V1 - for budget pres" xfId="15508"/>
    <cellStyle name="r_PGE FS 1999 - 2006 10-23 V1 - for budget pres" xfId="15509"/>
    <cellStyle name="r_PGE OpCo Forecast for Budget Presentation" xfId="15510"/>
    <cellStyle name="r_PGG Draft Cons Forecast 4-14 Revised" xfId="15511"/>
    <cellStyle name="r_PGG Draft Cons Forecast 4-14 Revised_PGE FS 1999 - 2006 10-23 V1 - for budget pres" xfId="15512"/>
    <cellStyle name="r_Reg Assets &amp; Liab" xfId="15513"/>
    <cellStyle name="r_Summary" xfId="15514"/>
    <cellStyle name="r_Summary - OpCo and Prelim Budget-2003 Final" xfId="15515"/>
    <cellStyle name="r_Summary - OpCo and Prelim Budget-2003 Final_PGE FS 1999 - 2006 10-23 V1 - for budget pres" xfId="15516"/>
    <cellStyle name="r_Summary_PGE FS 1999 - 2006 10-23 V1 - for budget pres" xfId="15517"/>
    <cellStyle name="RED" xfId="12066"/>
    <cellStyle name="Red - Style7" xfId="12067"/>
    <cellStyle name="RED_04 07E Wild Horse Wind Expansion (C) (2)" xfId="12068"/>
    <cellStyle name="regstoresfromspecstores" xfId="41013"/>
    <cellStyle name="Report" xfId="12069"/>
    <cellStyle name="Report Bar" xfId="12070"/>
    <cellStyle name="Report Heading" xfId="12071"/>
    <cellStyle name="Report Percent" xfId="12072"/>
    <cellStyle name="Report Unit Cost" xfId="12073"/>
    <cellStyle name="Reports" xfId="12074"/>
    <cellStyle name="Reports Total" xfId="12075"/>
    <cellStyle name="Reports Unit Cost Total" xfId="12076"/>
    <cellStyle name="Reports_Book9" xfId="12077"/>
    <cellStyle name="Reset  - Style7" xfId="851"/>
    <cellStyle name="RevList" xfId="12078"/>
    <cellStyle name="RevList 2" xfId="41014"/>
    <cellStyle name="Right" xfId="15518"/>
    <cellStyle name="round100" xfId="12079"/>
    <cellStyle name="SAPBEXaggData" xfId="92"/>
    <cellStyle name="SAPBEXaggData 10" xfId="8188"/>
    <cellStyle name="SAPBEXaggData 10 2" xfId="9001"/>
    <cellStyle name="SAPBEXaggData 10 2 2" xfId="11405"/>
    <cellStyle name="SAPBEXaggData 10 2 2 2" xfId="13925"/>
    <cellStyle name="SAPBEXaggData 10 2 3" xfId="12738"/>
    <cellStyle name="SAPBEXaggData 10 3" xfId="9494"/>
    <cellStyle name="SAPBEXaggData 10 3 2" xfId="13095"/>
    <cellStyle name="SAPBEXaggData 10 4" xfId="12368"/>
    <cellStyle name="SAPBEXaggData 11" xfId="8245"/>
    <cellStyle name="SAPBEXaggData 11 2" xfId="9058"/>
    <cellStyle name="SAPBEXaggData 11 2 2" xfId="11462"/>
    <cellStyle name="SAPBEXaggData 11 2 2 2" xfId="13948"/>
    <cellStyle name="SAPBEXaggData 11 2 3" xfId="12762"/>
    <cellStyle name="SAPBEXaggData 11 3" xfId="9551"/>
    <cellStyle name="SAPBEXaggData 11 3 2" xfId="13119"/>
    <cellStyle name="SAPBEXaggData 11 4" xfId="12391"/>
    <cellStyle name="SAPBEXaggData 12" xfId="1275"/>
    <cellStyle name="SAPBEXaggData 12 2" xfId="10321"/>
    <cellStyle name="SAPBEXaggData 12 2 2" xfId="13644"/>
    <cellStyle name="SAPBEXaggData 12 3" xfId="12125"/>
    <cellStyle name="SAPBEXaggData 13" xfId="8987"/>
    <cellStyle name="SAPBEXaggData 13 2" xfId="12728"/>
    <cellStyle name="SAPBEXaggData 14" xfId="10523"/>
    <cellStyle name="SAPBEXaggData 15" xfId="42605"/>
    <cellStyle name="SAPBEXaggData 16" xfId="42672"/>
    <cellStyle name="SAPBEXaggData 2" xfId="346"/>
    <cellStyle name="SAPBEXaggData 2 10" xfId="1281"/>
    <cellStyle name="SAPBEXaggData 2 10 2" xfId="10327"/>
    <cellStyle name="SAPBEXaggData 2 10 2 2" xfId="13650"/>
    <cellStyle name="SAPBEXaggData 2 10 3" xfId="12131"/>
    <cellStyle name="SAPBEXaggData 2 11" xfId="1289"/>
    <cellStyle name="SAPBEXaggData 2 11 2" xfId="10329"/>
    <cellStyle name="SAPBEXaggData 2 11 2 2" xfId="13652"/>
    <cellStyle name="SAPBEXaggData 2 11 3" xfId="12133"/>
    <cellStyle name="SAPBEXaggData 2 12" xfId="8584"/>
    <cellStyle name="SAPBEXaggData 2 12 2" xfId="12624"/>
    <cellStyle name="SAPBEXaggData 2 13" xfId="10599"/>
    <cellStyle name="SAPBEXaggData 2 14" xfId="41015"/>
    <cellStyle name="SAPBEXaggData 2 2" xfId="8008"/>
    <cellStyle name="SAPBEXaggData 2 2 2" xfId="8880"/>
    <cellStyle name="SAPBEXaggData 2 2 2 2" xfId="11290"/>
    <cellStyle name="SAPBEXaggData 2 2 2 2 2" xfId="13864"/>
    <cellStyle name="SAPBEXaggData 2 2 2 3" xfId="12673"/>
    <cellStyle name="SAPBEXaggData 2 2 3" xfId="9378"/>
    <cellStyle name="SAPBEXaggData 2 2 3 2" xfId="13033"/>
    <cellStyle name="SAPBEXaggData 2 2 4" xfId="12307"/>
    <cellStyle name="SAPBEXaggData 2 3" xfId="8321"/>
    <cellStyle name="SAPBEXaggData 2 3 2" xfId="9133"/>
    <cellStyle name="SAPBEXaggData 2 3 2 2" xfId="11535"/>
    <cellStyle name="SAPBEXaggData 2 3 2 2 2" xfId="13992"/>
    <cellStyle name="SAPBEXaggData 2 3 2 3" xfId="12808"/>
    <cellStyle name="SAPBEXaggData 2 3 3" xfId="9624"/>
    <cellStyle name="SAPBEXaggData 2 3 3 2" xfId="13163"/>
    <cellStyle name="SAPBEXaggData 2 3 4" xfId="12436"/>
    <cellStyle name="SAPBEXaggData 2 4" xfId="8314"/>
    <cellStyle name="SAPBEXaggData 2 4 2" xfId="9126"/>
    <cellStyle name="SAPBEXaggData 2 4 2 2" xfId="11528"/>
    <cellStyle name="SAPBEXaggData 2 4 2 2 2" xfId="13987"/>
    <cellStyle name="SAPBEXaggData 2 4 2 3" xfId="12803"/>
    <cellStyle name="SAPBEXaggData 2 4 3" xfId="9617"/>
    <cellStyle name="SAPBEXaggData 2 4 3 2" xfId="13158"/>
    <cellStyle name="SAPBEXaggData 2 4 4" xfId="12431"/>
    <cellStyle name="SAPBEXaggData 2 5" xfId="8406"/>
    <cellStyle name="SAPBEXaggData 2 5 2" xfId="9218"/>
    <cellStyle name="SAPBEXaggData 2 5 2 2" xfId="11620"/>
    <cellStyle name="SAPBEXaggData 2 5 2 2 2" xfId="14062"/>
    <cellStyle name="SAPBEXaggData 2 5 2 3" xfId="12878"/>
    <cellStyle name="SAPBEXaggData 2 5 3" xfId="9709"/>
    <cellStyle name="SAPBEXaggData 2 5 3 2" xfId="13233"/>
    <cellStyle name="SAPBEXaggData 2 5 4" xfId="12506"/>
    <cellStyle name="SAPBEXaggData 2 6" xfId="8426"/>
    <cellStyle name="SAPBEXaggData 2 6 2" xfId="9238"/>
    <cellStyle name="SAPBEXaggData 2 6 2 2" xfId="11640"/>
    <cellStyle name="SAPBEXaggData 2 6 2 2 2" xfId="14081"/>
    <cellStyle name="SAPBEXaggData 2 6 2 3" xfId="12897"/>
    <cellStyle name="SAPBEXaggData 2 6 3" xfId="9729"/>
    <cellStyle name="SAPBEXaggData 2 6 3 2" xfId="13252"/>
    <cellStyle name="SAPBEXaggData 2 6 4" xfId="12525"/>
    <cellStyle name="SAPBEXaggData 2 7" xfId="8445"/>
    <cellStyle name="SAPBEXaggData 2 7 2" xfId="9257"/>
    <cellStyle name="SAPBEXaggData 2 7 2 2" xfId="11659"/>
    <cellStyle name="SAPBEXaggData 2 7 2 2 2" xfId="14099"/>
    <cellStyle name="SAPBEXaggData 2 7 2 3" xfId="12915"/>
    <cellStyle name="SAPBEXaggData 2 7 3" xfId="9748"/>
    <cellStyle name="SAPBEXaggData 2 7 3 2" xfId="13270"/>
    <cellStyle name="SAPBEXaggData 2 7 4" xfId="12543"/>
    <cellStyle name="SAPBEXaggData 2 8" xfId="8235"/>
    <cellStyle name="SAPBEXaggData 2 8 2" xfId="9048"/>
    <cellStyle name="SAPBEXaggData 2 8 2 2" xfId="11452"/>
    <cellStyle name="SAPBEXaggData 2 8 2 2 2" xfId="13941"/>
    <cellStyle name="SAPBEXaggData 2 8 2 3" xfId="12755"/>
    <cellStyle name="SAPBEXaggData 2 8 3" xfId="9541"/>
    <cellStyle name="SAPBEXaggData 2 8 3 2" xfId="13111"/>
    <cellStyle name="SAPBEXaggData 2 8 4" xfId="12384"/>
    <cellStyle name="SAPBEXaggData 2 9" xfId="8482"/>
    <cellStyle name="SAPBEXaggData 2 9 2" xfId="9294"/>
    <cellStyle name="SAPBEXaggData 2 9 2 2" xfId="11696"/>
    <cellStyle name="SAPBEXaggData 2 9 2 2 2" xfId="14136"/>
    <cellStyle name="SAPBEXaggData 2 9 2 3" xfId="12952"/>
    <cellStyle name="SAPBEXaggData 2 9 3" xfId="9785"/>
    <cellStyle name="SAPBEXaggData 2 9 3 2" xfId="13307"/>
    <cellStyle name="SAPBEXaggData 2 9 4" xfId="12580"/>
    <cellStyle name="SAPBEXaggData 3" xfId="7947"/>
    <cellStyle name="SAPBEXaggData 3 10" xfId="8851"/>
    <cellStyle name="SAPBEXaggData 3 10 2" xfId="11261"/>
    <cellStyle name="SAPBEXaggData 3 10 2 2" xfId="13835"/>
    <cellStyle name="SAPBEXaggData 3 10 3" xfId="12644"/>
    <cellStyle name="SAPBEXaggData 3 11" xfId="9349"/>
    <cellStyle name="SAPBEXaggData 3 11 2" xfId="13004"/>
    <cellStyle name="SAPBEXaggData 3 12" xfId="12277"/>
    <cellStyle name="SAPBEXaggData 3 2" xfId="8368"/>
    <cellStyle name="SAPBEXaggData 3 2 2" xfId="9180"/>
    <cellStyle name="SAPBEXaggData 3 2 2 2" xfId="11582"/>
    <cellStyle name="SAPBEXaggData 3 2 2 2 2" xfId="14027"/>
    <cellStyle name="SAPBEXaggData 3 2 2 3" xfId="12843"/>
    <cellStyle name="SAPBEXaggData 3 2 3" xfId="9671"/>
    <cellStyle name="SAPBEXaggData 3 2 3 2" xfId="13198"/>
    <cellStyle name="SAPBEXaggData 3 2 4" xfId="12471"/>
    <cellStyle name="SAPBEXaggData 3 3" xfId="8398"/>
    <cellStyle name="SAPBEXaggData 3 3 2" xfId="9210"/>
    <cellStyle name="SAPBEXaggData 3 3 2 2" xfId="11612"/>
    <cellStyle name="SAPBEXaggData 3 3 2 2 2" xfId="14054"/>
    <cellStyle name="SAPBEXaggData 3 3 2 3" xfId="12870"/>
    <cellStyle name="SAPBEXaggData 3 3 3" xfId="9701"/>
    <cellStyle name="SAPBEXaggData 3 3 3 2" xfId="13225"/>
    <cellStyle name="SAPBEXaggData 3 3 4" xfId="12498"/>
    <cellStyle name="SAPBEXaggData 3 4" xfId="8417"/>
    <cellStyle name="SAPBEXaggData 3 4 2" xfId="9229"/>
    <cellStyle name="SAPBEXaggData 3 4 2 2" xfId="11631"/>
    <cellStyle name="SAPBEXaggData 3 4 2 2 2" xfId="14073"/>
    <cellStyle name="SAPBEXaggData 3 4 2 3" xfId="12889"/>
    <cellStyle name="SAPBEXaggData 3 4 3" xfId="9720"/>
    <cellStyle name="SAPBEXaggData 3 4 3 2" xfId="13244"/>
    <cellStyle name="SAPBEXaggData 3 4 4" xfId="12517"/>
    <cellStyle name="SAPBEXaggData 3 5" xfId="8437"/>
    <cellStyle name="SAPBEXaggData 3 5 2" xfId="9249"/>
    <cellStyle name="SAPBEXaggData 3 5 2 2" xfId="11651"/>
    <cellStyle name="SAPBEXaggData 3 5 2 2 2" xfId="14091"/>
    <cellStyle name="SAPBEXaggData 3 5 2 3" xfId="12907"/>
    <cellStyle name="SAPBEXaggData 3 5 3" xfId="9740"/>
    <cellStyle name="SAPBEXaggData 3 5 3 2" xfId="13262"/>
    <cellStyle name="SAPBEXaggData 3 5 4" xfId="12535"/>
    <cellStyle name="SAPBEXaggData 3 6" xfId="8455"/>
    <cellStyle name="SAPBEXaggData 3 6 2" xfId="9267"/>
    <cellStyle name="SAPBEXaggData 3 6 2 2" xfId="11669"/>
    <cellStyle name="SAPBEXaggData 3 6 2 2 2" xfId="14109"/>
    <cellStyle name="SAPBEXaggData 3 6 2 3" xfId="12925"/>
    <cellStyle name="SAPBEXaggData 3 6 3" xfId="9758"/>
    <cellStyle name="SAPBEXaggData 3 6 3 2" xfId="13280"/>
    <cellStyle name="SAPBEXaggData 3 6 4" xfId="12553"/>
    <cellStyle name="SAPBEXaggData 3 7" xfId="8473"/>
    <cellStyle name="SAPBEXaggData 3 7 2" xfId="9285"/>
    <cellStyle name="SAPBEXaggData 3 7 2 2" xfId="11687"/>
    <cellStyle name="SAPBEXaggData 3 7 2 2 2" xfId="14127"/>
    <cellStyle name="SAPBEXaggData 3 7 2 3" xfId="12943"/>
    <cellStyle name="SAPBEXaggData 3 7 3" xfId="9776"/>
    <cellStyle name="SAPBEXaggData 3 7 3 2" xfId="13298"/>
    <cellStyle name="SAPBEXaggData 3 7 4" xfId="12571"/>
    <cellStyle name="SAPBEXaggData 3 8" xfId="8492"/>
    <cellStyle name="SAPBEXaggData 3 8 2" xfId="9304"/>
    <cellStyle name="SAPBEXaggData 3 8 2 2" xfId="11706"/>
    <cellStyle name="SAPBEXaggData 3 8 2 2 2" xfId="14145"/>
    <cellStyle name="SAPBEXaggData 3 8 2 3" xfId="12961"/>
    <cellStyle name="SAPBEXaggData 3 8 3" xfId="9795"/>
    <cellStyle name="SAPBEXaggData 3 8 3 2" xfId="13316"/>
    <cellStyle name="SAPBEXaggData 3 8 4" xfId="12589"/>
    <cellStyle name="SAPBEXaggData 3 9" xfId="8509"/>
    <cellStyle name="SAPBEXaggData 3 9 2" xfId="9321"/>
    <cellStyle name="SAPBEXaggData 3 9 2 2" xfId="11723"/>
    <cellStyle name="SAPBEXaggData 3 9 2 2 2" xfId="14162"/>
    <cellStyle name="SAPBEXaggData 3 9 2 3" xfId="12978"/>
    <cellStyle name="SAPBEXaggData 3 9 3" xfId="9812"/>
    <cellStyle name="SAPBEXaggData 3 9 3 2" xfId="13333"/>
    <cellStyle name="SAPBEXaggData 3 9 4" xfId="12606"/>
    <cellStyle name="SAPBEXaggData 4" xfId="8006"/>
    <cellStyle name="SAPBEXaggData 4 2" xfId="8878"/>
    <cellStyle name="SAPBEXaggData 4 2 2" xfId="11288"/>
    <cellStyle name="SAPBEXaggData 4 2 2 2" xfId="13862"/>
    <cellStyle name="SAPBEXaggData 4 2 3" xfId="12671"/>
    <cellStyle name="SAPBEXaggData 4 3" xfId="9376"/>
    <cellStyle name="SAPBEXaggData 4 3 2" xfId="13031"/>
    <cellStyle name="SAPBEXaggData 4 4" xfId="12305"/>
    <cellStyle name="SAPBEXaggData 5" xfId="8322"/>
    <cellStyle name="SAPBEXaggData 5 2" xfId="9134"/>
    <cellStyle name="SAPBEXaggData 5 2 2" xfId="11536"/>
    <cellStyle name="SAPBEXaggData 5 2 2 2" xfId="13993"/>
    <cellStyle name="SAPBEXaggData 5 2 3" xfId="12809"/>
    <cellStyle name="SAPBEXaggData 5 3" xfId="9625"/>
    <cellStyle name="SAPBEXaggData 5 3 2" xfId="13164"/>
    <cellStyle name="SAPBEXaggData 5 4" xfId="12437"/>
    <cellStyle name="SAPBEXaggData 6" xfId="8224"/>
    <cellStyle name="SAPBEXaggData 6 2" xfId="9037"/>
    <cellStyle name="SAPBEXaggData 6 2 2" xfId="11441"/>
    <cellStyle name="SAPBEXaggData 6 2 2 2" xfId="13935"/>
    <cellStyle name="SAPBEXaggData 6 2 3" xfId="12749"/>
    <cellStyle name="SAPBEXaggData 6 3" xfId="9530"/>
    <cellStyle name="SAPBEXaggData 6 3 2" xfId="13105"/>
    <cellStyle name="SAPBEXaggData 6 4" xfId="12378"/>
    <cellStyle name="SAPBEXaggData 7" xfId="8233"/>
    <cellStyle name="SAPBEXaggData 7 2" xfId="9046"/>
    <cellStyle name="SAPBEXaggData 7 2 2" xfId="11450"/>
    <cellStyle name="SAPBEXaggData 7 2 2 2" xfId="13939"/>
    <cellStyle name="SAPBEXaggData 7 2 3" xfId="12753"/>
    <cellStyle name="SAPBEXaggData 7 3" xfId="9539"/>
    <cellStyle name="SAPBEXaggData 7 3 2" xfId="13109"/>
    <cellStyle name="SAPBEXaggData 7 4" xfId="12382"/>
    <cellStyle name="SAPBEXaggData 8" xfId="8303"/>
    <cellStyle name="SAPBEXaggData 8 2" xfId="9115"/>
    <cellStyle name="SAPBEXaggData 8 2 2" xfId="11517"/>
    <cellStyle name="SAPBEXaggData 8 2 2 2" xfId="13979"/>
    <cellStyle name="SAPBEXaggData 8 2 3" xfId="12795"/>
    <cellStyle name="SAPBEXaggData 8 3" xfId="9606"/>
    <cellStyle name="SAPBEXaggData 8 3 2" xfId="13150"/>
    <cellStyle name="SAPBEXaggData 8 4" xfId="12423"/>
    <cellStyle name="SAPBEXaggData 9" xfId="8016"/>
    <cellStyle name="SAPBEXaggData 9 2" xfId="8888"/>
    <cellStyle name="SAPBEXaggData 9 2 2" xfId="11298"/>
    <cellStyle name="SAPBEXaggData 9 2 2 2" xfId="13872"/>
    <cellStyle name="SAPBEXaggData 9 2 3" xfId="12681"/>
    <cellStyle name="SAPBEXaggData 9 3" xfId="9386"/>
    <cellStyle name="SAPBEXaggData 9 3 2" xfId="13041"/>
    <cellStyle name="SAPBEXaggData 9 4" xfId="12315"/>
    <cellStyle name="SAPBEXaggDataEmph" xfId="93"/>
    <cellStyle name="SAPBEXaggDataEmph 2" xfId="9870"/>
    <cellStyle name="SAPBEXaggDataEmph 2 2" xfId="13370"/>
    <cellStyle name="SAPBEXaggDataEmph 3" xfId="10612"/>
    <cellStyle name="SAPBEXaggDataEmph 4" xfId="42606"/>
    <cellStyle name="SAPBEXaggDataEmph 5" xfId="42673"/>
    <cellStyle name="SAPBEXaggDataEmph 6" xfId="42912"/>
    <cellStyle name="SAPBEXaggItem" xfId="94"/>
    <cellStyle name="SAPBEXaggItem 10" xfId="8240"/>
    <cellStyle name="SAPBEXaggItem 10 2" xfId="9053"/>
    <cellStyle name="SAPBEXaggItem 10 2 2" xfId="11457"/>
    <cellStyle name="SAPBEXaggItem 10 2 2 2" xfId="13944"/>
    <cellStyle name="SAPBEXaggItem 10 2 3" xfId="12758"/>
    <cellStyle name="SAPBEXaggItem 10 3" xfId="9546"/>
    <cellStyle name="SAPBEXaggItem 10 3 2" xfId="13115"/>
    <cellStyle name="SAPBEXaggItem 10 4" xfId="12387"/>
    <cellStyle name="SAPBEXaggItem 11" xfId="8266"/>
    <cellStyle name="SAPBEXaggItem 11 2" xfId="9079"/>
    <cellStyle name="SAPBEXaggItem 11 2 2" xfId="11483"/>
    <cellStyle name="SAPBEXaggItem 11 2 2 2" xfId="13958"/>
    <cellStyle name="SAPBEXaggItem 11 2 3" xfId="12772"/>
    <cellStyle name="SAPBEXaggItem 11 3" xfId="9572"/>
    <cellStyle name="SAPBEXaggItem 11 3 2" xfId="13129"/>
    <cellStyle name="SAPBEXaggItem 11 4" xfId="12401"/>
    <cellStyle name="SAPBEXaggItem 12" xfId="1206"/>
    <cellStyle name="SAPBEXaggItem 12 2" xfId="10316"/>
    <cellStyle name="SAPBEXaggItem 12 2 2" xfId="13640"/>
    <cellStyle name="SAPBEXaggItem 12 3" xfId="12120"/>
    <cellStyle name="SAPBEXaggItem 13" xfId="8756"/>
    <cellStyle name="SAPBEXaggItem 13 2" xfId="12630"/>
    <cellStyle name="SAPBEXaggItem 14" xfId="9871"/>
    <cellStyle name="SAPBEXaggItem 14 2" xfId="13371"/>
    <cellStyle name="SAPBEXaggItem 15" xfId="10435"/>
    <cellStyle name="SAPBEXaggItem 16" xfId="42607"/>
    <cellStyle name="SAPBEXaggItem 17" xfId="42674"/>
    <cellStyle name="SAPBEXaggItem 18" xfId="42913"/>
    <cellStyle name="SAPBEXaggItem 2" xfId="347"/>
    <cellStyle name="SAPBEXaggItem 2 10" xfId="1280"/>
    <cellStyle name="SAPBEXaggItem 2 10 2" xfId="10326"/>
    <cellStyle name="SAPBEXaggItem 2 10 2 2" xfId="13649"/>
    <cellStyle name="SAPBEXaggItem 2 10 3" xfId="12130"/>
    <cellStyle name="SAPBEXaggItem 2 11" xfId="7775"/>
    <cellStyle name="SAPBEXaggItem 2 11 2" xfId="10841"/>
    <cellStyle name="SAPBEXaggItem 2 11 2 2" xfId="13784"/>
    <cellStyle name="SAPBEXaggItem 2 11 3" xfId="12266"/>
    <cellStyle name="SAPBEXaggItem 2 12" xfId="8918"/>
    <cellStyle name="SAPBEXaggItem 2 12 2" xfId="12696"/>
    <cellStyle name="SAPBEXaggItem 2 13" xfId="10838"/>
    <cellStyle name="SAPBEXaggItem 2 14" xfId="20111"/>
    <cellStyle name="SAPBEXaggItem 2 15" xfId="42675"/>
    <cellStyle name="SAPBEXaggItem 2 2" xfId="8009"/>
    <cellStyle name="SAPBEXaggItem 2 2 2" xfId="8881"/>
    <cellStyle name="SAPBEXaggItem 2 2 2 2" xfId="11291"/>
    <cellStyle name="SAPBEXaggItem 2 2 2 2 2" xfId="13865"/>
    <cellStyle name="SAPBEXaggItem 2 2 2 3" xfId="12674"/>
    <cellStyle name="SAPBEXaggItem 2 2 3" xfId="9379"/>
    <cellStyle name="SAPBEXaggItem 2 2 3 2" xfId="13034"/>
    <cellStyle name="SAPBEXaggItem 2 2 4" xfId="12308"/>
    <cellStyle name="SAPBEXaggItem 2 3" xfId="8017"/>
    <cellStyle name="SAPBEXaggItem 2 3 2" xfId="8889"/>
    <cellStyle name="SAPBEXaggItem 2 3 2 2" xfId="11299"/>
    <cellStyle name="SAPBEXaggItem 2 3 2 2 2" xfId="13873"/>
    <cellStyle name="SAPBEXaggItem 2 3 2 3" xfId="12682"/>
    <cellStyle name="SAPBEXaggItem 2 3 3" xfId="9387"/>
    <cellStyle name="SAPBEXaggItem 2 3 3 2" xfId="13042"/>
    <cellStyle name="SAPBEXaggItem 2 3 4" xfId="12316"/>
    <cellStyle name="SAPBEXaggItem 2 4" xfId="8312"/>
    <cellStyle name="SAPBEXaggItem 2 4 2" xfId="9124"/>
    <cellStyle name="SAPBEXaggItem 2 4 2 2" xfId="11526"/>
    <cellStyle name="SAPBEXaggItem 2 4 2 2 2" xfId="13986"/>
    <cellStyle name="SAPBEXaggItem 2 4 2 3" xfId="12802"/>
    <cellStyle name="SAPBEXaggItem 2 4 3" xfId="9615"/>
    <cellStyle name="SAPBEXaggItem 2 4 3 2" xfId="13157"/>
    <cellStyle name="SAPBEXaggItem 2 4 4" xfId="12430"/>
    <cellStyle name="SAPBEXaggItem 2 5" xfId="8335"/>
    <cellStyle name="SAPBEXaggItem 2 5 2" xfId="9147"/>
    <cellStyle name="SAPBEXaggItem 2 5 2 2" xfId="11549"/>
    <cellStyle name="SAPBEXaggItem 2 5 2 2 2" xfId="14002"/>
    <cellStyle name="SAPBEXaggItem 2 5 2 3" xfId="12818"/>
    <cellStyle name="SAPBEXaggItem 2 5 3" xfId="9638"/>
    <cellStyle name="SAPBEXaggItem 2 5 3 2" xfId="13173"/>
    <cellStyle name="SAPBEXaggItem 2 5 4" xfId="12446"/>
    <cellStyle name="SAPBEXaggItem 2 6" xfId="8306"/>
    <cellStyle name="SAPBEXaggItem 2 6 2" xfId="9118"/>
    <cellStyle name="SAPBEXaggItem 2 6 2 2" xfId="11520"/>
    <cellStyle name="SAPBEXaggItem 2 6 2 2 2" xfId="13981"/>
    <cellStyle name="SAPBEXaggItem 2 6 2 3" xfId="12797"/>
    <cellStyle name="SAPBEXaggItem 2 6 3" xfId="9609"/>
    <cellStyle name="SAPBEXaggItem 2 6 3 2" xfId="13152"/>
    <cellStyle name="SAPBEXaggItem 2 6 4" xfId="12425"/>
    <cellStyle name="SAPBEXaggItem 2 7" xfId="8238"/>
    <cellStyle name="SAPBEXaggItem 2 7 2" xfId="9051"/>
    <cellStyle name="SAPBEXaggItem 2 7 2 2" xfId="11455"/>
    <cellStyle name="SAPBEXaggItem 2 7 2 2 2" xfId="13942"/>
    <cellStyle name="SAPBEXaggItem 2 7 2 3" xfId="12756"/>
    <cellStyle name="SAPBEXaggItem 2 7 3" xfId="9544"/>
    <cellStyle name="SAPBEXaggItem 2 7 3 2" xfId="13113"/>
    <cellStyle name="SAPBEXaggItem 2 7 4" xfId="12385"/>
    <cellStyle name="SAPBEXaggItem 2 8" xfId="8206"/>
    <cellStyle name="SAPBEXaggItem 2 8 2" xfId="9019"/>
    <cellStyle name="SAPBEXaggItem 2 8 2 2" xfId="11423"/>
    <cellStyle name="SAPBEXaggItem 2 8 2 2 2" xfId="13929"/>
    <cellStyle name="SAPBEXaggItem 2 8 2 3" xfId="12743"/>
    <cellStyle name="SAPBEXaggItem 2 8 3" xfId="9512"/>
    <cellStyle name="SAPBEXaggItem 2 8 3 2" xfId="13099"/>
    <cellStyle name="SAPBEXaggItem 2 8 4" xfId="12372"/>
    <cellStyle name="SAPBEXaggItem 2 9" xfId="8130"/>
    <cellStyle name="SAPBEXaggItem 2 9 2" xfId="8950"/>
    <cellStyle name="SAPBEXaggItem 2 9 2 2" xfId="11355"/>
    <cellStyle name="SAPBEXaggItem 2 9 2 2 2" xfId="13897"/>
    <cellStyle name="SAPBEXaggItem 2 9 2 3" xfId="12710"/>
    <cellStyle name="SAPBEXaggItem 2 9 3" xfId="9444"/>
    <cellStyle name="SAPBEXaggItem 2 9 3 2" xfId="13067"/>
    <cellStyle name="SAPBEXaggItem 2 9 4" xfId="12341"/>
    <cellStyle name="SAPBEXaggItem 3" xfId="964"/>
    <cellStyle name="SAPBEXaggItem 3 10" xfId="7948"/>
    <cellStyle name="SAPBEXaggItem 3 10 2" xfId="10856"/>
    <cellStyle name="SAPBEXaggItem 3 10 2 2" xfId="13792"/>
    <cellStyle name="SAPBEXaggItem 3 10 3" xfId="12278"/>
    <cellStyle name="SAPBEXaggItem 3 11" xfId="8852"/>
    <cellStyle name="SAPBEXaggItem 3 11 2" xfId="11262"/>
    <cellStyle name="SAPBEXaggItem 3 11 2 2" xfId="13836"/>
    <cellStyle name="SAPBEXaggItem 3 11 3" xfId="12645"/>
    <cellStyle name="SAPBEXaggItem 3 12" xfId="9350"/>
    <cellStyle name="SAPBEXaggItem 3 12 2" xfId="13005"/>
    <cellStyle name="SAPBEXaggItem 3 13" xfId="10290"/>
    <cellStyle name="SAPBEXaggItem 3 13 2" xfId="13631"/>
    <cellStyle name="SAPBEXaggItem 3 14" xfId="10464"/>
    <cellStyle name="SAPBEXaggItem 3 15" xfId="42676"/>
    <cellStyle name="SAPBEXaggItem 3 2" xfId="1066"/>
    <cellStyle name="SAPBEXaggItem 3 2 2" xfId="8369"/>
    <cellStyle name="SAPBEXaggItem 3 2 2 2" xfId="11015"/>
    <cellStyle name="SAPBEXaggItem 3 2 2 2 2" xfId="13815"/>
    <cellStyle name="SAPBEXaggItem 3 2 2 3" xfId="12472"/>
    <cellStyle name="SAPBEXaggItem 3 2 3" xfId="9181"/>
    <cellStyle name="SAPBEXaggItem 3 2 3 2" xfId="11583"/>
    <cellStyle name="SAPBEXaggItem 3 2 3 2 2" xfId="14028"/>
    <cellStyle name="SAPBEXaggItem 3 2 3 3" xfId="12844"/>
    <cellStyle name="SAPBEXaggItem 3 2 4" xfId="9672"/>
    <cellStyle name="SAPBEXaggItem 3 2 4 2" xfId="13199"/>
    <cellStyle name="SAPBEXaggItem 3 2 5" xfId="11752"/>
    <cellStyle name="SAPBEXaggItem 3 3" xfId="8399"/>
    <cellStyle name="SAPBEXaggItem 3 3 2" xfId="9211"/>
    <cellStyle name="SAPBEXaggItem 3 3 2 2" xfId="11613"/>
    <cellStyle name="SAPBEXaggItem 3 3 2 2 2" xfId="14055"/>
    <cellStyle name="SAPBEXaggItem 3 3 2 3" xfId="12871"/>
    <cellStyle name="SAPBEXaggItem 3 3 3" xfId="9702"/>
    <cellStyle name="SAPBEXaggItem 3 3 3 2" xfId="13226"/>
    <cellStyle name="SAPBEXaggItem 3 3 4" xfId="12499"/>
    <cellStyle name="SAPBEXaggItem 3 4" xfId="8418"/>
    <cellStyle name="SAPBEXaggItem 3 4 2" xfId="9230"/>
    <cellStyle name="SAPBEXaggItem 3 4 2 2" xfId="11632"/>
    <cellStyle name="SAPBEXaggItem 3 4 2 2 2" xfId="14074"/>
    <cellStyle name="SAPBEXaggItem 3 4 2 3" xfId="12890"/>
    <cellStyle name="SAPBEXaggItem 3 4 3" xfId="9721"/>
    <cellStyle name="SAPBEXaggItem 3 4 3 2" xfId="13245"/>
    <cellStyle name="SAPBEXaggItem 3 4 4" xfId="12518"/>
    <cellStyle name="SAPBEXaggItem 3 5" xfId="8438"/>
    <cellStyle name="SAPBEXaggItem 3 5 2" xfId="9250"/>
    <cellStyle name="SAPBEXaggItem 3 5 2 2" xfId="11652"/>
    <cellStyle name="SAPBEXaggItem 3 5 2 2 2" xfId="14092"/>
    <cellStyle name="SAPBEXaggItem 3 5 2 3" xfId="12908"/>
    <cellStyle name="SAPBEXaggItem 3 5 3" xfId="9741"/>
    <cellStyle name="SAPBEXaggItem 3 5 3 2" xfId="13263"/>
    <cellStyle name="SAPBEXaggItem 3 5 4" xfId="12536"/>
    <cellStyle name="SAPBEXaggItem 3 6" xfId="8456"/>
    <cellStyle name="SAPBEXaggItem 3 6 2" xfId="9268"/>
    <cellStyle name="SAPBEXaggItem 3 6 2 2" xfId="11670"/>
    <cellStyle name="SAPBEXaggItem 3 6 2 2 2" xfId="14110"/>
    <cellStyle name="SAPBEXaggItem 3 6 2 3" xfId="12926"/>
    <cellStyle name="SAPBEXaggItem 3 6 3" xfId="9759"/>
    <cellStyle name="SAPBEXaggItem 3 6 3 2" xfId="13281"/>
    <cellStyle name="SAPBEXaggItem 3 6 4" xfId="12554"/>
    <cellStyle name="SAPBEXaggItem 3 7" xfId="8474"/>
    <cellStyle name="SAPBEXaggItem 3 7 2" xfId="9286"/>
    <cellStyle name="SAPBEXaggItem 3 7 2 2" xfId="11688"/>
    <cellStyle name="SAPBEXaggItem 3 7 2 2 2" xfId="14128"/>
    <cellStyle name="SAPBEXaggItem 3 7 2 3" xfId="12944"/>
    <cellStyle name="SAPBEXaggItem 3 7 3" xfId="9777"/>
    <cellStyle name="SAPBEXaggItem 3 7 3 2" xfId="13299"/>
    <cellStyle name="SAPBEXaggItem 3 7 4" xfId="12572"/>
    <cellStyle name="SAPBEXaggItem 3 8" xfId="8493"/>
    <cellStyle name="SAPBEXaggItem 3 8 2" xfId="9305"/>
    <cellStyle name="SAPBEXaggItem 3 8 2 2" xfId="11707"/>
    <cellStyle name="SAPBEXaggItem 3 8 2 2 2" xfId="14146"/>
    <cellStyle name="SAPBEXaggItem 3 8 2 3" xfId="12962"/>
    <cellStyle name="SAPBEXaggItem 3 8 3" xfId="9796"/>
    <cellStyle name="SAPBEXaggItem 3 8 3 2" xfId="13317"/>
    <cellStyle name="SAPBEXaggItem 3 8 4" xfId="12590"/>
    <cellStyle name="SAPBEXaggItem 3 9" xfId="8510"/>
    <cellStyle name="SAPBEXaggItem 3 9 2" xfId="9322"/>
    <cellStyle name="SAPBEXaggItem 3 9 2 2" xfId="11724"/>
    <cellStyle name="SAPBEXaggItem 3 9 2 2 2" xfId="14163"/>
    <cellStyle name="SAPBEXaggItem 3 9 2 3" xfId="12979"/>
    <cellStyle name="SAPBEXaggItem 3 9 3" xfId="9813"/>
    <cellStyle name="SAPBEXaggItem 3 9 3 2" xfId="13334"/>
    <cellStyle name="SAPBEXaggItem 3 9 4" xfId="12607"/>
    <cellStyle name="SAPBEXaggItem 4" xfId="1050"/>
    <cellStyle name="SAPBEXaggItem 4 2" xfId="8005"/>
    <cellStyle name="SAPBEXaggItem 4 2 2" xfId="10865"/>
    <cellStyle name="SAPBEXaggItem 4 2 2 2" xfId="13800"/>
    <cellStyle name="SAPBEXaggItem 4 2 3" xfId="12304"/>
    <cellStyle name="SAPBEXaggItem 4 3" xfId="8877"/>
    <cellStyle name="SAPBEXaggItem 4 3 2" xfId="11287"/>
    <cellStyle name="SAPBEXaggItem 4 3 2 2" xfId="13861"/>
    <cellStyle name="SAPBEXaggItem 4 3 3" xfId="12670"/>
    <cellStyle name="SAPBEXaggItem 4 4" xfId="9375"/>
    <cellStyle name="SAPBEXaggItem 4 4 2" xfId="13030"/>
    <cellStyle name="SAPBEXaggItem 4 5" xfId="10506"/>
    <cellStyle name="SAPBEXaggItem 4 6" xfId="42677"/>
    <cellStyle name="SAPBEXaggItem 5" xfId="1037"/>
    <cellStyle name="SAPBEXaggItem 5 2" xfId="8342"/>
    <cellStyle name="SAPBEXaggItem 5 2 2" xfId="11007"/>
    <cellStyle name="SAPBEXaggItem 5 2 2 2" xfId="13813"/>
    <cellStyle name="SAPBEXaggItem 5 2 3" xfId="12451"/>
    <cellStyle name="SAPBEXaggItem 5 3" xfId="9154"/>
    <cellStyle name="SAPBEXaggItem 5 3 2" xfId="11556"/>
    <cellStyle name="SAPBEXaggItem 5 3 2 2" xfId="14007"/>
    <cellStyle name="SAPBEXaggItem 5 3 3" xfId="12823"/>
    <cellStyle name="SAPBEXaggItem 5 4" xfId="9645"/>
    <cellStyle name="SAPBEXaggItem 5 4 2" xfId="13178"/>
    <cellStyle name="SAPBEXaggItem 5 5" xfId="10882"/>
    <cellStyle name="SAPBEXaggItem 6" xfId="1022"/>
    <cellStyle name="SAPBEXaggItem 6 2" xfId="8157"/>
    <cellStyle name="SAPBEXaggItem 6 2 2" xfId="10917"/>
    <cellStyle name="SAPBEXaggItem 6 2 2 2" xfId="13804"/>
    <cellStyle name="SAPBEXaggItem 6 2 3" xfId="12353"/>
    <cellStyle name="SAPBEXaggItem 6 3" xfId="8975"/>
    <cellStyle name="SAPBEXaggItem 6 3 2" xfId="11380"/>
    <cellStyle name="SAPBEXaggItem 6 3 2 2" xfId="13910"/>
    <cellStyle name="SAPBEXaggItem 6 3 3" xfId="12722"/>
    <cellStyle name="SAPBEXaggItem 6 4" xfId="9469"/>
    <cellStyle name="SAPBEXaggItem 6 4 2" xfId="13080"/>
    <cellStyle name="SAPBEXaggItem 6 5" xfId="10777"/>
    <cellStyle name="SAPBEXaggItem 7" xfId="8310"/>
    <cellStyle name="SAPBEXaggItem 7 2" xfId="9122"/>
    <cellStyle name="SAPBEXaggItem 7 2 2" xfId="11524"/>
    <cellStyle name="SAPBEXaggItem 7 2 2 2" xfId="13984"/>
    <cellStyle name="SAPBEXaggItem 7 2 3" xfId="12800"/>
    <cellStyle name="SAPBEXaggItem 7 3" xfId="9613"/>
    <cellStyle name="SAPBEXaggItem 7 3 2" xfId="13155"/>
    <cellStyle name="SAPBEXaggItem 7 4" xfId="12428"/>
    <cellStyle name="SAPBEXaggItem 7 5" xfId="41016"/>
    <cellStyle name="SAPBEXaggItem 8" xfId="8184"/>
    <cellStyle name="SAPBEXaggItem 8 2" xfId="8997"/>
    <cellStyle name="SAPBEXaggItem 8 2 2" xfId="11401"/>
    <cellStyle name="SAPBEXaggItem 8 2 2 2" xfId="13923"/>
    <cellStyle name="SAPBEXaggItem 8 2 3" xfId="12736"/>
    <cellStyle name="SAPBEXaggItem 8 3" xfId="9490"/>
    <cellStyle name="SAPBEXaggItem 8 3 2" xfId="13093"/>
    <cellStyle name="SAPBEXaggItem 8 4" xfId="12366"/>
    <cellStyle name="SAPBEXaggItem 9" xfId="8180"/>
    <cellStyle name="SAPBEXaggItem 9 2" xfId="8993"/>
    <cellStyle name="SAPBEXaggItem 9 2 2" xfId="11397"/>
    <cellStyle name="SAPBEXaggItem 9 2 2 2" xfId="13920"/>
    <cellStyle name="SAPBEXaggItem 9 2 3" xfId="12733"/>
    <cellStyle name="SAPBEXaggItem 9 3" xfId="9486"/>
    <cellStyle name="SAPBEXaggItem 9 3 2" xfId="13090"/>
    <cellStyle name="SAPBEXaggItem 9 4" xfId="12363"/>
    <cellStyle name="SAPBEXaggItem_Actuals 2007" xfId="9873"/>
    <cellStyle name="SAPBEXaggItemX" xfId="95"/>
    <cellStyle name="SAPBEXaggItemX 2" xfId="9874"/>
    <cellStyle name="SAPBEXaggItemX 2 2" xfId="13373"/>
    <cellStyle name="SAPBEXaggItemX 3" xfId="10558"/>
    <cellStyle name="SAPBEXaggItemX 4" xfId="42608"/>
    <cellStyle name="SAPBEXaggItemX 5" xfId="42678"/>
    <cellStyle name="SAPBEXaggItemX 6" xfId="42914"/>
    <cellStyle name="SAPBEXchaText" xfId="96"/>
    <cellStyle name="SAPBEXchaText 10" xfId="8117"/>
    <cellStyle name="SAPBEXchaText 10 2" xfId="8941"/>
    <cellStyle name="SAPBEXchaText 10 2 2" xfId="11346"/>
    <cellStyle name="SAPBEXchaText 10 2 2 2" xfId="13893"/>
    <cellStyle name="SAPBEXchaText 10 2 3" xfId="12706"/>
    <cellStyle name="SAPBEXchaText 10 3" xfId="9435"/>
    <cellStyle name="SAPBEXchaText 10 3 2" xfId="13063"/>
    <cellStyle name="SAPBEXchaText 10 4" xfId="12337"/>
    <cellStyle name="SAPBEXchaText 11" xfId="8294"/>
    <cellStyle name="SAPBEXchaText 11 2" xfId="9106"/>
    <cellStyle name="SAPBEXchaText 11 2 2" xfId="11508"/>
    <cellStyle name="SAPBEXchaText 11 2 2 2" xfId="13972"/>
    <cellStyle name="SAPBEXchaText 11 2 3" xfId="12788"/>
    <cellStyle name="SAPBEXchaText 11 3" xfId="9597"/>
    <cellStyle name="SAPBEXchaText 11 3 2" xfId="13143"/>
    <cellStyle name="SAPBEXchaText 11 4" xfId="12416"/>
    <cellStyle name="SAPBEXchaText 12" xfId="1142"/>
    <cellStyle name="SAPBEXchaText 12 2" xfId="10306"/>
    <cellStyle name="SAPBEXchaText 12 2 2" xfId="13635"/>
    <cellStyle name="SAPBEXchaText 12 3" xfId="12116"/>
    <cellStyle name="SAPBEXchaText 12 4" xfId="15307"/>
    <cellStyle name="SAPBEXchaText 13" xfId="9105"/>
    <cellStyle name="SAPBEXchaText 13 2" xfId="12787"/>
    <cellStyle name="SAPBEXchaText 14" xfId="10330"/>
    <cellStyle name="SAPBEXchaText 15" xfId="14698"/>
    <cellStyle name="SAPBEXchaText 16" xfId="42538"/>
    <cellStyle name="SAPBEXchaText 17" xfId="42554"/>
    <cellStyle name="SAPBEXchaText 18" xfId="42549"/>
    <cellStyle name="SAPBEXchaText 19" xfId="42559"/>
    <cellStyle name="SAPBEXchaText 2" xfId="348"/>
    <cellStyle name="SAPBEXchaText 2 10" xfId="1279"/>
    <cellStyle name="SAPBEXchaText 2 10 2" xfId="10325"/>
    <cellStyle name="SAPBEXchaText 2 10 2 2" xfId="13648"/>
    <cellStyle name="SAPBEXchaText 2 10 3" xfId="12129"/>
    <cellStyle name="SAPBEXchaText 2 11" xfId="7746"/>
    <cellStyle name="SAPBEXchaText 2 11 2" xfId="10839"/>
    <cellStyle name="SAPBEXchaText 2 11 2 2" xfId="13783"/>
    <cellStyle name="SAPBEXchaText 2 11 3" xfId="12265"/>
    <cellStyle name="SAPBEXchaText 2 12" xfId="8581"/>
    <cellStyle name="SAPBEXchaText 2 12 2" xfId="12623"/>
    <cellStyle name="SAPBEXchaText 2 13" xfId="10689"/>
    <cellStyle name="SAPBEXchaText 2 14" xfId="41017"/>
    <cellStyle name="SAPBEXchaText 2 15" xfId="42680"/>
    <cellStyle name="SAPBEXchaText 2 2" xfId="8010"/>
    <cellStyle name="SAPBEXchaText 2 2 2" xfId="8882"/>
    <cellStyle name="SAPBEXchaText 2 2 2 2" xfId="11292"/>
    <cellStyle name="SAPBEXchaText 2 2 2 2 2" xfId="13866"/>
    <cellStyle name="SAPBEXchaText 2 2 2 3" xfId="12675"/>
    <cellStyle name="SAPBEXchaText 2 2 3" xfId="9380"/>
    <cellStyle name="SAPBEXchaText 2 2 3 2" xfId="13035"/>
    <cellStyle name="SAPBEXchaText 2 2 4" xfId="12309"/>
    <cellStyle name="SAPBEXchaText 2 2 5" xfId="41018"/>
    <cellStyle name="SAPBEXchaText 2 3" xfId="8346"/>
    <cellStyle name="SAPBEXchaText 2 3 2" xfId="9158"/>
    <cellStyle name="SAPBEXchaText 2 3 2 2" xfId="11560"/>
    <cellStyle name="SAPBEXchaText 2 3 2 2 2" xfId="14010"/>
    <cellStyle name="SAPBEXchaText 2 3 2 3" xfId="12826"/>
    <cellStyle name="SAPBEXchaText 2 3 3" xfId="9649"/>
    <cellStyle name="SAPBEXchaText 2 3 3 2" xfId="13181"/>
    <cellStyle name="SAPBEXchaText 2 3 4" xfId="12454"/>
    <cellStyle name="SAPBEXchaText 2 4" xfId="8332"/>
    <cellStyle name="SAPBEXchaText 2 4 2" xfId="9144"/>
    <cellStyle name="SAPBEXchaText 2 4 2 2" xfId="11546"/>
    <cellStyle name="SAPBEXchaText 2 4 2 2 2" xfId="14000"/>
    <cellStyle name="SAPBEXchaText 2 4 2 3" xfId="12816"/>
    <cellStyle name="SAPBEXchaText 2 4 3" xfId="9635"/>
    <cellStyle name="SAPBEXchaText 2 4 3 2" xfId="13171"/>
    <cellStyle name="SAPBEXchaText 2 4 4" xfId="12444"/>
    <cellStyle name="SAPBEXchaText 2 4 5" xfId="41019"/>
    <cellStyle name="SAPBEXchaText 2 5" xfId="8179"/>
    <cellStyle name="SAPBEXchaText 2 5 2" xfId="8992"/>
    <cellStyle name="SAPBEXchaText 2 5 2 2" xfId="11396"/>
    <cellStyle name="SAPBEXchaText 2 5 2 2 2" xfId="13919"/>
    <cellStyle name="SAPBEXchaText 2 5 2 3" xfId="12732"/>
    <cellStyle name="SAPBEXchaText 2 5 3" xfId="9485"/>
    <cellStyle name="SAPBEXchaText 2 5 3 2" xfId="13089"/>
    <cellStyle name="SAPBEXchaText 2 5 4" xfId="12362"/>
    <cellStyle name="SAPBEXchaText 2 6" xfId="8021"/>
    <cellStyle name="SAPBEXchaText 2 6 2" xfId="8893"/>
    <cellStyle name="SAPBEXchaText 2 6 2 2" xfId="11303"/>
    <cellStyle name="SAPBEXchaText 2 6 2 2 2" xfId="13877"/>
    <cellStyle name="SAPBEXchaText 2 6 2 3" xfId="12686"/>
    <cellStyle name="SAPBEXchaText 2 6 3" xfId="9391"/>
    <cellStyle name="SAPBEXchaText 2 6 3 2" xfId="13046"/>
    <cellStyle name="SAPBEXchaText 2 6 4" xfId="12320"/>
    <cellStyle name="SAPBEXchaText 2 7" xfId="8254"/>
    <cellStyle name="SAPBEXchaText 2 7 2" xfId="9067"/>
    <cellStyle name="SAPBEXchaText 2 7 2 2" xfId="11471"/>
    <cellStyle name="SAPBEXchaText 2 7 2 2 2" xfId="13953"/>
    <cellStyle name="SAPBEXchaText 2 7 2 3" xfId="12767"/>
    <cellStyle name="SAPBEXchaText 2 7 3" xfId="9560"/>
    <cellStyle name="SAPBEXchaText 2 7 3 2" xfId="13124"/>
    <cellStyle name="SAPBEXchaText 2 7 4" xfId="12396"/>
    <cellStyle name="SAPBEXchaText 2 8" xfId="8115"/>
    <cellStyle name="SAPBEXchaText 2 8 2" xfId="8939"/>
    <cellStyle name="SAPBEXchaText 2 8 2 2" xfId="11344"/>
    <cellStyle name="SAPBEXchaText 2 8 2 2 2" xfId="13891"/>
    <cellStyle name="SAPBEXchaText 2 8 2 3" xfId="12704"/>
    <cellStyle name="SAPBEXchaText 2 8 3" xfId="9433"/>
    <cellStyle name="SAPBEXchaText 2 8 3 2" xfId="13061"/>
    <cellStyle name="SAPBEXchaText 2 8 4" xfId="12335"/>
    <cellStyle name="SAPBEXchaText 2 9" xfId="8241"/>
    <cellStyle name="SAPBEXchaText 2 9 2" xfId="9054"/>
    <cellStyle name="SAPBEXchaText 2 9 2 2" xfId="11458"/>
    <cellStyle name="SAPBEXchaText 2 9 2 2 2" xfId="13945"/>
    <cellStyle name="SAPBEXchaText 2 9 2 3" xfId="12759"/>
    <cellStyle name="SAPBEXchaText 2 9 3" xfId="9547"/>
    <cellStyle name="SAPBEXchaText 2 9 3 2" xfId="13116"/>
    <cellStyle name="SAPBEXchaText 2 9 4" xfId="12388"/>
    <cellStyle name="SAPBEXchaText 20" xfId="42580"/>
    <cellStyle name="SAPBEXchaText 21" xfId="42589"/>
    <cellStyle name="SAPBEXchaText 3" xfId="349"/>
    <cellStyle name="SAPBEXchaText 3 10" xfId="7949"/>
    <cellStyle name="SAPBEXchaText 3 10 2" xfId="10857"/>
    <cellStyle name="SAPBEXchaText 3 10 2 2" xfId="13793"/>
    <cellStyle name="SAPBEXchaText 3 10 3" xfId="12279"/>
    <cellStyle name="SAPBEXchaText 3 11" xfId="8853"/>
    <cellStyle name="SAPBEXchaText 3 11 2" xfId="11263"/>
    <cellStyle name="SAPBEXchaText 3 11 2 2" xfId="13837"/>
    <cellStyle name="SAPBEXchaText 3 11 3" xfId="12646"/>
    <cellStyle name="SAPBEXchaText 3 12" xfId="9351"/>
    <cellStyle name="SAPBEXchaText 3 12 2" xfId="13006"/>
    <cellStyle name="SAPBEXchaText 3 13" xfId="10050"/>
    <cellStyle name="SAPBEXchaText 3 14" xfId="15725"/>
    <cellStyle name="SAPBEXchaText 3 15" xfId="20122"/>
    <cellStyle name="SAPBEXchaText 3 16" xfId="42681"/>
    <cellStyle name="SAPBEXchaText 3 2" xfId="1064"/>
    <cellStyle name="SAPBEXchaText 3 2 2" xfId="8370"/>
    <cellStyle name="SAPBEXchaText 3 2 2 2" xfId="11016"/>
    <cellStyle name="SAPBEXchaText 3 2 2 2 2" xfId="13816"/>
    <cellStyle name="SAPBEXchaText 3 2 2 3" xfId="12473"/>
    <cellStyle name="SAPBEXchaText 3 2 3" xfId="9182"/>
    <cellStyle name="SAPBEXchaText 3 2 3 2" xfId="11584"/>
    <cellStyle name="SAPBEXchaText 3 2 3 2 2" xfId="14029"/>
    <cellStyle name="SAPBEXchaText 3 2 3 3" xfId="12845"/>
    <cellStyle name="SAPBEXchaText 3 2 4" xfId="9673"/>
    <cellStyle name="SAPBEXchaText 3 2 4 2" xfId="13200"/>
    <cellStyle name="SAPBEXchaText 3 2 5" xfId="10298"/>
    <cellStyle name="SAPBEXchaText 3 3" xfId="8400"/>
    <cellStyle name="SAPBEXchaText 3 3 2" xfId="9212"/>
    <cellStyle name="SAPBEXchaText 3 3 2 2" xfId="11614"/>
    <cellStyle name="SAPBEXchaText 3 3 2 2 2" xfId="14056"/>
    <cellStyle name="SAPBEXchaText 3 3 2 3" xfId="12872"/>
    <cellStyle name="SAPBEXchaText 3 3 3" xfId="9703"/>
    <cellStyle name="SAPBEXchaText 3 3 3 2" xfId="13227"/>
    <cellStyle name="SAPBEXchaText 3 3 4" xfId="12500"/>
    <cellStyle name="SAPBEXchaText 3 4" xfId="8419"/>
    <cellStyle name="SAPBEXchaText 3 4 2" xfId="9231"/>
    <cellStyle name="SAPBEXchaText 3 4 2 2" xfId="11633"/>
    <cellStyle name="SAPBEXchaText 3 4 2 2 2" xfId="14075"/>
    <cellStyle name="SAPBEXchaText 3 4 2 3" xfId="12891"/>
    <cellStyle name="SAPBEXchaText 3 4 3" xfId="9722"/>
    <cellStyle name="SAPBEXchaText 3 4 3 2" xfId="13246"/>
    <cellStyle name="SAPBEXchaText 3 4 4" xfId="12519"/>
    <cellStyle name="SAPBEXchaText 3 5" xfId="8439"/>
    <cellStyle name="SAPBEXchaText 3 5 2" xfId="9251"/>
    <cellStyle name="SAPBEXchaText 3 5 2 2" xfId="11653"/>
    <cellStyle name="SAPBEXchaText 3 5 2 2 2" xfId="14093"/>
    <cellStyle name="SAPBEXchaText 3 5 2 3" xfId="12909"/>
    <cellStyle name="SAPBEXchaText 3 5 3" xfId="9742"/>
    <cellStyle name="SAPBEXchaText 3 5 3 2" xfId="13264"/>
    <cellStyle name="SAPBEXchaText 3 5 4" xfId="12537"/>
    <cellStyle name="SAPBEXchaText 3 6" xfId="8457"/>
    <cellStyle name="SAPBEXchaText 3 6 2" xfId="9269"/>
    <cellStyle name="SAPBEXchaText 3 6 2 2" xfId="11671"/>
    <cellStyle name="SAPBEXchaText 3 6 2 2 2" xfId="14111"/>
    <cellStyle name="SAPBEXchaText 3 6 2 3" xfId="12927"/>
    <cellStyle name="SAPBEXchaText 3 6 3" xfId="9760"/>
    <cellStyle name="SAPBEXchaText 3 6 3 2" xfId="13282"/>
    <cellStyle name="SAPBEXchaText 3 6 4" xfId="12555"/>
    <cellStyle name="SAPBEXchaText 3 7" xfId="8475"/>
    <cellStyle name="SAPBEXchaText 3 7 2" xfId="9287"/>
    <cellStyle name="SAPBEXchaText 3 7 2 2" xfId="11689"/>
    <cellStyle name="SAPBEXchaText 3 7 2 2 2" xfId="14129"/>
    <cellStyle name="SAPBEXchaText 3 7 2 3" xfId="12945"/>
    <cellStyle name="SAPBEXchaText 3 7 3" xfId="9778"/>
    <cellStyle name="SAPBEXchaText 3 7 3 2" xfId="13300"/>
    <cellStyle name="SAPBEXchaText 3 7 4" xfId="12573"/>
    <cellStyle name="SAPBEXchaText 3 8" xfId="8494"/>
    <cellStyle name="SAPBEXchaText 3 8 2" xfId="9306"/>
    <cellStyle name="SAPBEXchaText 3 8 2 2" xfId="11708"/>
    <cellStyle name="SAPBEXchaText 3 8 2 2 2" xfId="14147"/>
    <cellStyle name="SAPBEXchaText 3 8 2 3" xfId="12963"/>
    <cellStyle name="SAPBEXchaText 3 8 3" xfId="9797"/>
    <cellStyle name="SAPBEXchaText 3 8 3 2" xfId="13318"/>
    <cellStyle name="SAPBEXchaText 3 8 4" xfId="12591"/>
    <cellStyle name="SAPBEXchaText 3 9" xfId="8511"/>
    <cellStyle name="SAPBEXchaText 3 9 2" xfId="9323"/>
    <cellStyle name="SAPBEXchaText 3 9 2 2" xfId="11725"/>
    <cellStyle name="SAPBEXchaText 3 9 2 2 2" xfId="14164"/>
    <cellStyle name="SAPBEXchaText 3 9 2 3" xfId="12980"/>
    <cellStyle name="SAPBEXchaText 3 9 3" xfId="9814"/>
    <cellStyle name="SAPBEXchaText 3 9 3 2" xfId="13335"/>
    <cellStyle name="SAPBEXchaText 3 9 4" xfId="12608"/>
    <cellStyle name="SAPBEXchaText 4" xfId="1051"/>
    <cellStyle name="SAPBEXchaText 4 2" xfId="8002"/>
    <cellStyle name="SAPBEXchaText 4 2 2" xfId="10862"/>
    <cellStyle name="SAPBEXchaText 4 2 2 2" xfId="13797"/>
    <cellStyle name="SAPBEXchaText 4 2 3" xfId="12301"/>
    <cellStyle name="SAPBEXchaText 4 3" xfId="8874"/>
    <cellStyle name="SAPBEXchaText 4 3 2" xfId="11284"/>
    <cellStyle name="SAPBEXchaText 4 3 2 2" xfId="13858"/>
    <cellStyle name="SAPBEXchaText 4 3 3" xfId="12667"/>
    <cellStyle name="SAPBEXchaText 4 4" xfId="9372"/>
    <cellStyle name="SAPBEXchaText 4 4 2" xfId="13027"/>
    <cellStyle name="SAPBEXchaText 4 5" xfId="11888"/>
    <cellStyle name="SAPBEXchaText 4 6" xfId="15308"/>
    <cellStyle name="SAPBEXchaText 4 7" xfId="42682"/>
    <cellStyle name="SAPBEXchaText 5" xfId="1038"/>
    <cellStyle name="SAPBEXchaText 5 2" xfId="8317"/>
    <cellStyle name="SAPBEXchaText 5 2 2" xfId="10997"/>
    <cellStyle name="SAPBEXchaText 5 2 2 2" xfId="13810"/>
    <cellStyle name="SAPBEXchaText 5 2 3" xfId="12433"/>
    <cellStyle name="SAPBEXchaText 5 3" xfId="9129"/>
    <cellStyle name="SAPBEXchaText 5 3 2" xfId="11531"/>
    <cellStyle name="SAPBEXchaText 5 3 2 2" xfId="13989"/>
    <cellStyle name="SAPBEXchaText 5 3 3" xfId="12805"/>
    <cellStyle name="SAPBEXchaText 5 4" xfId="9620"/>
    <cellStyle name="SAPBEXchaText 5 4 2" xfId="13160"/>
    <cellStyle name="SAPBEXchaText 5 5" xfId="11751"/>
    <cellStyle name="SAPBEXchaText 6" xfId="1023"/>
    <cellStyle name="SAPBEXchaText 6 2" xfId="8166"/>
    <cellStyle name="SAPBEXchaText 6 2 2" xfId="10924"/>
    <cellStyle name="SAPBEXchaText 6 2 2 2" xfId="13806"/>
    <cellStyle name="SAPBEXchaText 6 2 3" xfId="12357"/>
    <cellStyle name="SAPBEXchaText 6 3" xfId="8984"/>
    <cellStyle name="SAPBEXchaText 6 3 2" xfId="11389"/>
    <cellStyle name="SAPBEXchaText 6 3 2 2" xfId="13914"/>
    <cellStyle name="SAPBEXchaText 6 3 3" xfId="12726"/>
    <cellStyle name="SAPBEXchaText 6 4" xfId="9478"/>
    <cellStyle name="SAPBEXchaText 6 4 2" xfId="13084"/>
    <cellStyle name="SAPBEXchaText 6 5" xfId="10426"/>
    <cellStyle name="SAPBEXchaText 7" xfId="1118"/>
    <cellStyle name="SAPBEXchaText 7 2" xfId="8279"/>
    <cellStyle name="SAPBEXchaText 7 2 2" xfId="10982"/>
    <cellStyle name="SAPBEXchaText 7 2 2 2" xfId="13808"/>
    <cellStyle name="SAPBEXchaText 7 2 3" xfId="12410"/>
    <cellStyle name="SAPBEXchaText 7 3" xfId="9092"/>
    <cellStyle name="SAPBEXchaText 7 3 2" xfId="11496"/>
    <cellStyle name="SAPBEXchaText 7 3 2 2" xfId="13966"/>
    <cellStyle name="SAPBEXchaText 7 3 3" xfId="12780"/>
    <cellStyle name="SAPBEXchaText 7 4" xfId="9585"/>
    <cellStyle name="SAPBEXchaText 7 4 2" xfId="13137"/>
    <cellStyle name="SAPBEXchaText 7 5" xfId="11896"/>
    <cellStyle name="SAPBEXchaText 7 6" xfId="41020"/>
    <cellStyle name="SAPBEXchaText 8" xfId="8258"/>
    <cellStyle name="SAPBEXchaText 8 2" xfId="9071"/>
    <cellStyle name="SAPBEXchaText 8 2 2" xfId="11475"/>
    <cellStyle name="SAPBEXchaText 8 2 2 2" xfId="13955"/>
    <cellStyle name="SAPBEXchaText 8 2 3" xfId="12769"/>
    <cellStyle name="SAPBEXchaText 8 3" xfId="9564"/>
    <cellStyle name="SAPBEXchaText 8 3 2" xfId="13126"/>
    <cellStyle name="SAPBEXchaText 8 4" xfId="12398"/>
    <cellStyle name="SAPBEXchaText 8 5" xfId="41021"/>
    <cellStyle name="SAPBEXchaText 9" xfId="8138"/>
    <cellStyle name="SAPBEXchaText 9 2" xfId="8958"/>
    <cellStyle name="SAPBEXchaText 9 2 2" xfId="11363"/>
    <cellStyle name="SAPBEXchaText 9 2 2 2" xfId="13901"/>
    <cellStyle name="SAPBEXchaText 9 2 3" xfId="12714"/>
    <cellStyle name="SAPBEXchaText 9 3" xfId="9452"/>
    <cellStyle name="SAPBEXchaText 9 3 2" xfId="13071"/>
    <cellStyle name="SAPBEXchaText 9 4" xfId="12345"/>
    <cellStyle name="SAPBEXchaText 9 5" xfId="41022"/>
    <cellStyle name="SAPBEXchaText_Actuals 2007" xfId="9876"/>
    <cellStyle name="SAPBEXexcBad7" xfId="97"/>
    <cellStyle name="SAPBEXexcBad7 2" xfId="9877"/>
    <cellStyle name="SAPBEXexcBad7 2 2" xfId="13375"/>
    <cellStyle name="SAPBEXexcBad7 3" xfId="10695"/>
    <cellStyle name="SAPBEXexcBad7 4" xfId="42609"/>
    <cellStyle name="SAPBEXexcBad7 5" xfId="42683"/>
    <cellStyle name="SAPBEXexcBad7 6" xfId="42915"/>
    <cellStyle name="SAPBEXexcBad8" xfId="98"/>
    <cellStyle name="SAPBEXexcBad8 2" xfId="9878"/>
    <cellStyle name="SAPBEXexcBad8 2 2" xfId="13376"/>
    <cellStyle name="SAPBEXexcBad8 3" xfId="10364"/>
    <cellStyle name="SAPBEXexcBad8 4" xfId="42610"/>
    <cellStyle name="SAPBEXexcBad8 5" xfId="42684"/>
    <cellStyle name="SAPBEXexcBad8 6" xfId="42916"/>
    <cellStyle name="SAPBEXexcBad9" xfId="99"/>
    <cellStyle name="SAPBEXexcBad9 2" xfId="9879"/>
    <cellStyle name="SAPBEXexcBad9 2 2" xfId="13377"/>
    <cellStyle name="SAPBEXexcBad9 3" xfId="10819"/>
    <cellStyle name="SAPBEXexcBad9 4" xfId="42611"/>
    <cellStyle name="SAPBEXexcBad9 5" xfId="42685"/>
    <cellStyle name="SAPBEXexcBad9 6" xfId="42917"/>
    <cellStyle name="SAPBEXexcCritical4" xfId="100"/>
    <cellStyle name="SAPBEXexcCritical4 2" xfId="9880"/>
    <cellStyle name="SAPBEXexcCritical4 2 2" xfId="13378"/>
    <cellStyle name="SAPBEXexcCritical4 3" xfId="11763"/>
    <cellStyle name="SAPBEXexcCritical4 4" xfId="42612"/>
    <cellStyle name="SAPBEXexcCritical4 5" xfId="42686"/>
    <cellStyle name="SAPBEXexcCritical4 6" xfId="42918"/>
    <cellStyle name="SAPBEXexcCritical5" xfId="101"/>
    <cellStyle name="SAPBEXexcCritical5 2" xfId="9881"/>
    <cellStyle name="SAPBEXexcCritical5 2 2" xfId="13379"/>
    <cellStyle name="SAPBEXexcCritical5 3" xfId="10700"/>
    <cellStyle name="SAPBEXexcCritical5 4" xfId="42613"/>
    <cellStyle name="SAPBEXexcCritical5 5" xfId="42687"/>
    <cellStyle name="SAPBEXexcCritical5 6" xfId="42919"/>
    <cellStyle name="SAPBEXexcCritical6" xfId="102"/>
    <cellStyle name="SAPBEXexcCritical6 2" xfId="9882"/>
    <cellStyle name="SAPBEXexcCritical6 2 2" xfId="13380"/>
    <cellStyle name="SAPBEXexcCritical6 3" xfId="10525"/>
    <cellStyle name="SAPBEXexcCritical6 4" xfId="42614"/>
    <cellStyle name="SAPBEXexcCritical6 5" xfId="42688"/>
    <cellStyle name="SAPBEXexcCritical6 6" xfId="42920"/>
    <cellStyle name="SAPBEXexcGood1" xfId="103"/>
    <cellStyle name="SAPBEXexcGood1 2" xfId="9883"/>
    <cellStyle name="SAPBEXexcGood1 2 2" xfId="13381"/>
    <cellStyle name="SAPBEXexcGood1 3" xfId="10521"/>
    <cellStyle name="SAPBEXexcGood1 4" xfId="42615"/>
    <cellStyle name="SAPBEXexcGood1 5" xfId="42689"/>
    <cellStyle name="SAPBEXexcGood1 6" xfId="42921"/>
    <cellStyle name="SAPBEXexcGood2" xfId="104"/>
    <cellStyle name="SAPBEXexcGood2 2" xfId="9884"/>
    <cellStyle name="SAPBEXexcGood2 2 2" xfId="13382"/>
    <cellStyle name="SAPBEXexcGood2 3" xfId="10633"/>
    <cellStyle name="SAPBEXexcGood2 4" xfId="42616"/>
    <cellStyle name="SAPBEXexcGood2 5" xfId="42690"/>
    <cellStyle name="SAPBEXexcGood2 6" xfId="42922"/>
    <cellStyle name="SAPBEXexcGood3" xfId="105"/>
    <cellStyle name="SAPBEXexcGood3 2" xfId="9885"/>
    <cellStyle name="SAPBEXexcGood3 2 2" xfId="13383"/>
    <cellStyle name="SAPBEXexcGood3 3" xfId="10784"/>
    <cellStyle name="SAPBEXexcGood3 4" xfId="42617"/>
    <cellStyle name="SAPBEXexcGood3 5" xfId="42691"/>
    <cellStyle name="SAPBEXexcGood3 6" xfId="42923"/>
    <cellStyle name="SAPBEXfilterDrill" xfId="106"/>
    <cellStyle name="SAPBEXfilterDrill 2" xfId="350"/>
    <cellStyle name="SAPBEXfilterDrill 2 2" xfId="41023"/>
    <cellStyle name="SAPBEXfilterDrill 3" xfId="41024"/>
    <cellStyle name="SAPBEXfilterDrill 4" xfId="42924"/>
    <cellStyle name="SAPBEXfilterItem" xfId="107"/>
    <cellStyle name="SAPBEXfilterItem 2" xfId="351"/>
    <cellStyle name="SAPBEXfilterItem 2 2" xfId="15309"/>
    <cellStyle name="SAPBEXfilterItem 2 2 2" xfId="41025"/>
    <cellStyle name="SAPBEXfilterItem 2 3" xfId="20141"/>
    <cellStyle name="SAPBEXfilterItem 2 3 2" xfId="41026"/>
    <cellStyle name="SAPBEXfilterItem 2 4" xfId="41027"/>
    <cellStyle name="SAPBEXfilterItem 3" xfId="965"/>
    <cellStyle name="SAPBEXfilterItem 3 2" xfId="1062"/>
    <cellStyle name="SAPBEXfilterItem 4" xfId="1063"/>
    <cellStyle name="SAPBEXfilterItem 5" xfId="1060"/>
    <cellStyle name="SAPBEXfilterItem 6" xfId="1067"/>
    <cellStyle name="SAPBEXfilterItem 7" xfId="15310"/>
    <cellStyle name="SAPBEXfilterItem_Actuals 2007" xfId="9886"/>
    <cellStyle name="SAPBEXfilterText" xfId="108"/>
    <cellStyle name="SAPBEXfilterText 10" xfId="352"/>
    <cellStyle name="SAPBEXfilterText 10 2" xfId="353"/>
    <cellStyle name="SAPBEXfilterText 11" xfId="354"/>
    <cellStyle name="SAPBEXfilterText 12" xfId="15311"/>
    <cellStyle name="SAPBEXfilterText 2" xfId="109"/>
    <cellStyle name="SAPBEXfilterText 2 2" xfId="355"/>
    <cellStyle name="SAPBEXfilterText 2 3" xfId="356"/>
    <cellStyle name="SAPBEXfilterText 2 4" xfId="357"/>
    <cellStyle name="SAPBEXfilterText 2 5" xfId="15312"/>
    <cellStyle name="SAPBEXfilterText 3" xfId="358"/>
    <cellStyle name="SAPBEXfilterText 3 2" xfId="359"/>
    <cellStyle name="SAPBEXfilterText 4" xfId="360"/>
    <cellStyle name="SAPBEXfilterText 4 2" xfId="361"/>
    <cellStyle name="SAPBEXfilterText 5" xfId="362"/>
    <cellStyle name="SAPBEXfilterText 5 2" xfId="363"/>
    <cellStyle name="SAPBEXfilterText 6" xfId="364"/>
    <cellStyle name="SAPBEXfilterText 6 2" xfId="365"/>
    <cellStyle name="SAPBEXfilterText 7" xfId="366"/>
    <cellStyle name="SAPBEXfilterText 7 2" xfId="367"/>
    <cellStyle name="SAPBEXfilterText 8" xfId="368"/>
    <cellStyle name="SAPBEXfilterText 8 2" xfId="369"/>
    <cellStyle name="SAPBEXfilterText 9" xfId="370"/>
    <cellStyle name="SAPBEXfilterText 9 2" xfId="371"/>
    <cellStyle name="SAPBEXformats" xfId="110"/>
    <cellStyle name="SAPBEXformats 2" xfId="9888"/>
    <cellStyle name="SAPBEXformats 2 2" xfId="13384"/>
    <cellStyle name="SAPBEXformats 2 3" xfId="42926"/>
    <cellStyle name="SAPBEXformats 3" xfId="10606"/>
    <cellStyle name="SAPBEXformats 4" xfId="42618"/>
    <cellStyle name="SAPBEXformats 5" xfId="42696"/>
    <cellStyle name="SAPBEXformats 6" xfId="42925"/>
    <cellStyle name="SAPBEXheaderItem" xfId="111"/>
    <cellStyle name="SAPBEXheaderItem 10" xfId="372"/>
    <cellStyle name="SAPBEXheaderItem 10 2" xfId="373"/>
    <cellStyle name="SAPBEXheaderItem 10 3" xfId="41028"/>
    <cellStyle name="SAPBEXheaderItem 11" xfId="374"/>
    <cellStyle name="SAPBEXheaderItem 11 2" xfId="375"/>
    <cellStyle name="SAPBEXheaderItem 11 3" xfId="41029"/>
    <cellStyle name="SAPBEXheaderItem 12" xfId="376"/>
    <cellStyle name="SAPBEXheaderItem 12 2" xfId="377"/>
    <cellStyle name="SAPBEXheaderItem 12 3" xfId="41030"/>
    <cellStyle name="SAPBEXheaderItem 13" xfId="378"/>
    <cellStyle name="SAPBEXheaderItem 13 2" xfId="41031"/>
    <cellStyle name="SAPBEXheaderItem 14" xfId="973"/>
    <cellStyle name="SAPBEXheaderItem 14 2" xfId="15313"/>
    <cellStyle name="SAPBEXheaderItem 14 3" xfId="41032"/>
    <cellStyle name="SAPBEXheaderItem 15" xfId="15314"/>
    <cellStyle name="SAPBEXheaderItem 2" xfId="112"/>
    <cellStyle name="SAPBEXheaderItem 2 2" xfId="379"/>
    <cellStyle name="SAPBEXheaderItem 2 2 2" xfId="41034"/>
    <cellStyle name="SAPBEXheaderItem 2 3" xfId="380"/>
    <cellStyle name="SAPBEXheaderItem 2 4" xfId="381"/>
    <cellStyle name="SAPBEXheaderItem 2 4 2" xfId="41035"/>
    <cellStyle name="SAPBEXheaderItem 2 5" xfId="15315"/>
    <cellStyle name="SAPBEXheaderItem 2 6" xfId="20155"/>
    <cellStyle name="SAPBEXheaderItem 2 7" xfId="41033"/>
    <cellStyle name="SAPBEXheaderItem 3" xfId="113"/>
    <cellStyle name="SAPBEXheaderItem 3 2" xfId="382"/>
    <cellStyle name="SAPBEXheaderItem 3 2 2" xfId="41037"/>
    <cellStyle name="SAPBEXheaderItem 3 3" xfId="20157"/>
    <cellStyle name="SAPBEXheaderItem 3 3 2" xfId="41038"/>
    <cellStyle name="SAPBEXheaderItem 3 4" xfId="41036"/>
    <cellStyle name="SAPBEXheaderItem 4" xfId="114"/>
    <cellStyle name="SAPBEXheaderItem 4 2" xfId="383"/>
    <cellStyle name="SAPBEXheaderItem 4 2 2" xfId="41040"/>
    <cellStyle name="SAPBEXheaderItem 4 3" xfId="41041"/>
    <cellStyle name="SAPBEXheaderItem 4 4" xfId="41039"/>
    <cellStyle name="SAPBEXheaderItem 5" xfId="115"/>
    <cellStyle name="SAPBEXheaderItem 5 2" xfId="384"/>
    <cellStyle name="SAPBEXheaderItem 5 2 2" xfId="41043"/>
    <cellStyle name="SAPBEXheaderItem 5 3" xfId="41044"/>
    <cellStyle name="SAPBEXheaderItem 5 4" xfId="41042"/>
    <cellStyle name="SAPBEXheaderItem 6" xfId="385"/>
    <cellStyle name="SAPBEXheaderItem 6 2" xfId="386"/>
    <cellStyle name="SAPBEXheaderItem 6 2 2" xfId="41046"/>
    <cellStyle name="SAPBEXheaderItem 6 3" xfId="41047"/>
    <cellStyle name="SAPBEXheaderItem 6 4" xfId="41045"/>
    <cellStyle name="SAPBEXheaderItem 7" xfId="387"/>
    <cellStyle name="SAPBEXheaderItem 7 2" xfId="388"/>
    <cellStyle name="SAPBEXheaderItem 7 2 2" xfId="41049"/>
    <cellStyle name="SAPBEXheaderItem 7 3" xfId="41050"/>
    <cellStyle name="SAPBEXheaderItem 7 4" xfId="41048"/>
    <cellStyle name="SAPBEXheaderItem 8" xfId="389"/>
    <cellStyle name="SAPBEXheaderItem 8 2" xfId="390"/>
    <cellStyle name="SAPBEXheaderItem 8 3" xfId="41051"/>
    <cellStyle name="SAPBEXheaderItem 9" xfId="391"/>
    <cellStyle name="SAPBEXheaderItem 9 2" xfId="392"/>
    <cellStyle name="SAPBEXheaderItem 9 3" xfId="41052"/>
    <cellStyle name="SAPBEXheaderItem_Actuals 2007" xfId="9889"/>
    <cellStyle name="SAPBEXheaderText" xfId="116"/>
    <cellStyle name="SAPBEXheaderText 10" xfId="393"/>
    <cellStyle name="SAPBEXheaderText 10 2" xfId="394"/>
    <cellStyle name="SAPBEXheaderText 10 3" xfId="41053"/>
    <cellStyle name="SAPBEXheaderText 11" xfId="395"/>
    <cellStyle name="SAPBEXheaderText 11 2" xfId="396"/>
    <cellStyle name="SAPBEXheaderText 11 3" xfId="41054"/>
    <cellStyle name="SAPBEXheaderText 12" xfId="397"/>
    <cellStyle name="SAPBEXheaderText 12 2" xfId="398"/>
    <cellStyle name="SAPBEXheaderText 12 2 2" xfId="41056"/>
    <cellStyle name="SAPBEXheaderText 12 3" xfId="41057"/>
    <cellStyle name="SAPBEXheaderText 12 4" xfId="41055"/>
    <cellStyle name="SAPBEXheaderText 13" xfId="399"/>
    <cellStyle name="SAPBEXheaderText 13 2" xfId="41058"/>
    <cellStyle name="SAPBEXheaderText 14" xfId="994"/>
    <cellStyle name="SAPBEXheaderText 14 2" xfId="15317"/>
    <cellStyle name="SAPBEXheaderText 14 3" xfId="41059"/>
    <cellStyle name="SAPBEXheaderText 15" xfId="15318"/>
    <cellStyle name="SAPBEXheaderText 2" xfId="117"/>
    <cellStyle name="SAPBEXheaderText 2 2" xfId="400"/>
    <cellStyle name="SAPBEXheaderText 2 2 2" xfId="41061"/>
    <cellStyle name="SAPBEXheaderText 2 3" xfId="401"/>
    <cellStyle name="SAPBEXheaderText 2 4" xfId="402"/>
    <cellStyle name="SAPBEXheaderText 2 4 2" xfId="41062"/>
    <cellStyle name="SAPBEXheaderText 2 5" xfId="15319"/>
    <cellStyle name="SAPBEXheaderText 2 6" xfId="20164"/>
    <cellStyle name="SAPBEXheaderText 2 7" xfId="41060"/>
    <cellStyle name="SAPBEXheaderText 3" xfId="118"/>
    <cellStyle name="SAPBEXheaderText 3 2" xfId="403"/>
    <cellStyle name="SAPBEXheaderText 3 2 2" xfId="41064"/>
    <cellStyle name="SAPBEXheaderText 3 3" xfId="20166"/>
    <cellStyle name="SAPBEXheaderText 3 3 2" xfId="41065"/>
    <cellStyle name="SAPBEXheaderText 3 4" xfId="41063"/>
    <cellStyle name="SAPBEXheaderText 4" xfId="119"/>
    <cellStyle name="SAPBEXheaderText 4 2" xfId="404"/>
    <cellStyle name="SAPBEXheaderText 4 2 2" xfId="41067"/>
    <cellStyle name="SAPBEXheaderText 4 3" xfId="41068"/>
    <cellStyle name="SAPBEXheaderText 4 4" xfId="41066"/>
    <cellStyle name="SAPBEXheaderText 5" xfId="120"/>
    <cellStyle name="SAPBEXheaderText 5 2" xfId="405"/>
    <cellStyle name="SAPBEXheaderText 5 2 2" xfId="41070"/>
    <cellStyle name="SAPBEXheaderText 5 3" xfId="41071"/>
    <cellStyle name="SAPBEXheaderText 5 4" xfId="41069"/>
    <cellStyle name="SAPBEXheaderText 6" xfId="406"/>
    <cellStyle name="SAPBEXheaderText 6 2" xfId="407"/>
    <cellStyle name="SAPBEXheaderText 6 2 2" xfId="41073"/>
    <cellStyle name="SAPBEXheaderText 6 3" xfId="41074"/>
    <cellStyle name="SAPBEXheaderText 6 4" xfId="41072"/>
    <cellStyle name="SAPBEXheaderText 7" xfId="408"/>
    <cellStyle name="SAPBEXheaderText 7 2" xfId="409"/>
    <cellStyle name="SAPBEXheaderText 7 2 2" xfId="41076"/>
    <cellStyle name="SAPBEXheaderText 7 3" xfId="41077"/>
    <cellStyle name="SAPBEXheaderText 7 4" xfId="41075"/>
    <cellStyle name="SAPBEXheaderText 8" xfId="410"/>
    <cellStyle name="SAPBEXheaderText 8 2" xfId="411"/>
    <cellStyle name="SAPBEXheaderText 8 3" xfId="41078"/>
    <cellStyle name="SAPBEXheaderText 9" xfId="412"/>
    <cellStyle name="SAPBEXheaderText 9 2" xfId="413"/>
    <cellStyle name="SAPBEXheaderText 9 3" xfId="41079"/>
    <cellStyle name="SAPBEXheaderText_Actuals 2007" xfId="9891"/>
    <cellStyle name="SAPBEXHLevel0" xfId="121"/>
    <cellStyle name="SAPBEXHLevel0 10" xfId="414"/>
    <cellStyle name="SAPBEXHLevel0 10 2" xfId="415"/>
    <cellStyle name="SAPBEXHLevel0 10 2 2" xfId="10056"/>
    <cellStyle name="SAPBEXHLevel0 10 2 2 2" xfId="13423"/>
    <cellStyle name="SAPBEXHLevel0 10 2 3" xfId="10646"/>
    <cellStyle name="SAPBEXHLevel0 10 3" xfId="10055"/>
    <cellStyle name="SAPBEXHLevel0 10 3 2" xfId="13422"/>
    <cellStyle name="SAPBEXHLevel0 10 4" xfId="10044"/>
    <cellStyle name="SAPBEXHLevel0 11" xfId="416"/>
    <cellStyle name="SAPBEXHLevel0 11 2" xfId="10057"/>
    <cellStyle name="SAPBEXHLevel0 11 2 2" xfId="13424"/>
    <cellStyle name="SAPBEXHLevel0 11 3" xfId="10763"/>
    <cellStyle name="SAPBEXHLevel0 12" xfId="417"/>
    <cellStyle name="SAPBEXHLevel0 12 2" xfId="10058"/>
    <cellStyle name="SAPBEXHLevel0 12 2 2" xfId="13425"/>
    <cellStyle name="SAPBEXHLevel0 12 3" xfId="11897"/>
    <cellStyle name="SAPBEXHLevel0 12 4" xfId="41080"/>
    <cellStyle name="SAPBEXHLevel0 13" xfId="418"/>
    <cellStyle name="SAPBEXHLevel0 13 2" xfId="10059"/>
    <cellStyle name="SAPBEXHLevel0 13 2 2" xfId="13426"/>
    <cellStyle name="SAPBEXHLevel0 13 3" xfId="10431"/>
    <cellStyle name="SAPBEXHLevel0 14" xfId="419"/>
    <cellStyle name="SAPBEXHLevel0 14 2" xfId="10060"/>
    <cellStyle name="SAPBEXHLevel0 14 2 2" xfId="13427"/>
    <cellStyle name="SAPBEXHLevel0 14 3" xfId="10542"/>
    <cellStyle name="SAPBEXHLevel0 15" xfId="420"/>
    <cellStyle name="SAPBEXHLevel0 15 2" xfId="10061"/>
    <cellStyle name="SAPBEXHLevel0 15 2 2" xfId="13428"/>
    <cellStyle name="SAPBEXHLevel0 15 3" xfId="10406"/>
    <cellStyle name="SAPBEXHLevel0 16" xfId="421"/>
    <cellStyle name="SAPBEXHLevel0 16 2" xfId="10062"/>
    <cellStyle name="SAPBEXHLevel0 16 2 2" xfId="13429"/>
    <cellStyle name="SAPBEXHLevel0 16 3" xfId="10827"/>
    <cellStyle name="SAPBEXHLevel0 17" xfId="422"/>
    <cellStyle name="SAPBEXHLevel0 17 2" xfId="10063"/>
    <cellStyle name="SAPBEXHLevel0 17 2 2" xfId="13430"/>
    <cellStyle name="SAPBEXHLevel0 17 3" xfId="11741"/>
    <cellStyle name="SAPBEXHLevel0 18" xfId="423"/>
    <cellStyle name="SAPBEXHLevel0 18 2" xfId="10064"/>
    <cellStyle name="SAPBEXHLevel0 18 2 2" xfId="13431"/>
    <cellStyle name="SAPBEXHLevel0 18 3" xfId="11881"/>
    <cellStyle name="SAPBEXHLevel0 19" xfId="424"/>
    <cellStyle name="SAPBEXHLevel0 19 2" xfId="10065"/>
    <cellStyle name="SAPBEXHLevel0 19 2 2" xfId="13432"/>
    <cellStyle name="SAPBEXHLevel0 19 3" xfId="10753"/>
    <cellStyle name="SAPBEXHLevel0 2" xfId="122"/>
    <cellStyle name="SAPBEXHLevel0 2 2" xfId="425"/>
    <cellStyle name="SAPBEXHLevel0 2 2 2" xfId="10066"/>
    <cellStyle name="SAPBEXHLevel0 2 2 2 2" xfId="13433"/>
    <cellStyle name="SAPBEXHLevel0 2 2 3" xfId="10768"/>
    <cellStyle name="SAPBEXHLevel0 2 3" xfId="426"/>
    <cellStyle name="SAPBEXHLevel0 2 3 2" xfId="10067"/>
    <cellStyle name="SAPBEXHLevel0 2 3 2 2" xfId="13434"/>
    <cellStyle name="SAPBEXHLevel0 2 3 3" xfId="10602"/>
    <cellStyle name="SAPBEXHLevel0 2 4" xfId="9893"/>
    <cellStyle name="SAPBEXHLevel0 2 4 2" xfId="13386"/>
    <cellStyle name="SAPBEXHLevel0 2 5" xfId="10530"/>
    <cellStyle name="SAPBEXHLevel0 2 6" xfId="42706"/>
    <cellStyle name="SAPBEXHLevel0 2 7" xfId="42928"/>
    <cellStyle name="SAPBEXHLevel0 20" xfId="9892"/>
    <cellStyle name="SAPBEXHLevel0 20 2" xfId="13385"/>
    <cellStyle name="SAPBEXHLevel0 21" xfId="10484"/>
    <cellStyle name="SAPBEXHLevel0 22" xfId="14751"/>
    <cellStyle name="SAPBEXHLevel0 23" xfId="42619"/>
    <cellStyle name="SAPBEXHLevel0 24" xfId="42705"/>
    <cellStyle name="SAPBEXHLevel0 25" xfId="42927"/>
    <cellStyle name="SAPBEXHLevel0 3" xfId="123"/>
    <cellStyle name="SAPBEXHLevel0 3 2" xfId="427"/>
    <cellStyle name="SAPBEXHLevel0 3 2 2" xfId="10068"/>
    <cellStyle name="SAPBEXHLevel0 3 2 2 2" xfId="13435"/>
    <cellStyle name="SAPBEXHLevel0 3 2 3" xfId="10686"/>
    <cellStyle name="SAPBEXHLevel0 3 3" xfId="9894"/>
    <cellStyle name="SAPBEXHLevel0 3 3 2" xfId="13387"/>
    <cellStyle name="SAPBEXHLevel0 3 4" xfId="10500"/>
    <cellStyle name="SAPBEXHLevel0 3 5" xfId="42707"/>
    <cellStyle name="SAPBEXHLevel0 4" xfId="428"/>
    <cellStyle name="SAPBEXHLevel0 4 2" xfId="429"/>
    <cellStyle name="SAPBEXHLevel0 4 2 2" xfId="10069"/>
    <cellStyle name="SAPBEXHLevel0 4 2 2 2" xfId="13436"/>
    <cellStyle name="SAPBEXHLevel0 4 2 3" xfId="10317"/>
    <cellStyle name="SAPBEXHLevel0 4 3" xfId="9845"/>
    <cellStyle name="SAPBEXHLevel0 4 3 2" xfId="13350"/>
    <cellStyle name="SAPBEXHLevel0 4 4" xfId="10566"/>
    <cellStyle name="SAPBEXHLevel0 4 5" xfId="42708"/>
    <cellStyle name="SAPBEXHLevel0 5" xfId="430"/>
    <cellStyle name="SAPBEXHLevel0 5 2" xfId="431"/>
    <cellStyle name="SAPBEXHLevel0 5 2 2" xfId="10070"/>
    <cellStyle name="SAPBEXHLevel0 5 2 2 2" xfId="13437"/>
    <cellStyle name="SAPBEXHLevel0 5 2 3" xfId="10550"/>
    <cellStyle name="SAPBEXHLevel0 5 3" xfId="9846"/>
    <cellStyle name="SAPBEXHLevel0 5 3 2" xfId="13351"/>
    <cellStyle name="SAPBEXHLevel0 5 4" xfId="10473"/>
    <cellStyle name="SAPBEXHLevel0 5 5" xfId="42816"/>
    <cellStyle name="SAPBEXHLevel0 6" xfId="432"/>
    <cellStyle name="SAPBEXHLevel0 6 2" xfId="433"/>
    <cellStyle name="SAPBEXHLevel0 6 2 2" xfId="10072"/>
    <cellStyle name="SAPBEXHLevel0 6 2 2 2" xfId="13438"/>
    <cellStyle name="SAPBEXHLevel0 6 2 3" xfId="10629"/>
    <cellStyle name="SAPBEXHLevel0 6 3" xfId="9847"/>
    <cellStyle name="SAPBEXHLevel0 6 3 2" xfId="13352"/>
    <cellStyle name="SAPBEXHLevel0 6 4" xfId="11740"/>
    <cellStyle name="SAPBEXHLevel0 6 5" xfId="42794"/>
    <cellStyle name="SAPBEXHLevel0 7" xfId="434"/>
    <cellStyle name="SAPBEXHLevel0 7 2" xfId="435"/>
    <cellStyle name="SAPBEXHLevel0 7 2 2" xfId="10074"/>
    <cellStyle name="SAPBEXHLevel0 7 2 2 2" xfId="13440"/>
    <cellStyle name="SAPBEXHLevel0 7 2 3" xfId="10567"/>
    <cellStyle name="SAPBEXHLevel0 7 3" xfId="10073"/>
    <cellStyle name="SAPBEXHLevel0 7 3 2" xfId="13439"/>
    <cellStyle name="SAPBEXHLevel0 7 4" xfId="11739"/>
    <cellStyle name="SAPBEXHLevel0 8" xfId="436"/>
    <cellStyle name="SAPBEXHLevel0 8 2" xfId="437"/>
    <cellStyle name="SAPBEXHLevel0 8 2 2" xfId="10076"/>
    <cellStyle name="SAPBEXHLevel0 8 2 2 2" xfId="13442"/>
    <cellStyle name="SAPBEXHLevel0 8 2 3" xfId="10681"/>
    <cellStyle name="SAPBEXHLevel0 8 3" xfId="10075"/>
    <cellStyle name="SAPBEXHLevel0 8 3 2" xfId="13441"/>
    <cellStyle name="SAPBEXHLevel0 8 4" xfId="11922"/>
    <cellStyle name="SAPBEXHLevel0 9" xfId="438"/>
    <cellStyle name="SAPBEXHLevel0 9 2" xfId="439"/>
    <cellStyle name="SAPBEXHLevel0 9 2 2" xfId="10078"/>
    <cellStyle name="SAPBEXHLevel0 9 2 2 2" xfId="13444"/>
    <cellStyle name="SAPBEXHLevel0 9 2 3" xfId="10139"/>
    <cellStyle name="SAPBEXHLevel0 9 3" xfId="10077"/>
    <cellStyle name="SAPBEXHLevel0 9 3 2" xfId="13443"/>
    <cellStyle name="SAPBEXHLevel0 9 4" xfId="10036"/>
    <cellStyle name="SAPBEXHLevel0X" xfId="124"/>
    <cellStyle name="SAPBEXHLevel0X 10" xfId="440"/>
    <cellStyle name="SAPBEXHLevel0X 10 2" xfId="441"/>
    <cellStyle name="SAPBEXHLevel0X 10 2 2" xfId="10080"/>
    <cellStyle name="SAPBEXHLevel0X 10 2 2 2" xfId="13446"/>
    <cellStyle name="SAPBEXHLevel0X 10 2 3" xfId="10457"/>
    <cellStyle name="SAPBEXHLevel0X 10 3" xfId="10079"/>
    <cellStyle name="SAPBEXHLevel0X 10 3 2" xfId="13445"/>
    <cellStyle name="SAPBEXHLevel0X 10 4" xfId="10708"/>
    <cellStyle name="SAPBEXHLevel0X 11" xfId="442"/>
    <cellStyle name="SAPBEXHLevel0X 11 2" xfId="10081"/>
    <cellStyle name="SAPBEXHLevel0X 11 2 2" xfId="13447"/>
    <cellStyle name="SAPBEXHLevel0X 11 3" xfId="10559"/>
    <cellStyle name="SAPBEXHLevel0X 12" xfId="443"/>
    <cellStyle name="SAPBEXHLevel0X 12 2" xfId="10082"/>
    <cellStyle name="SAPBEXHLevel0X 12 2 2" xfId="13448"/>
    <cellStyle name="SAPBEXHLevel0X 12 3" xfId="11927"/>
    <cellStyle name="SAPBEXHLevel0X 13" xfId="444"/>
    <cellStyle name="SAPBEXHLevel0X 13 2" xfId="10083"/>
    <cellStyle name="SAPBEXHLevel0X 13 2 2" xfId="13449"/>
    <cellStyle name="SAPBEXHLevel0X 13 3" xfId="10288"/>
    <cellStyle name="SAPBEXHLevel0X 14" xfId="445"/>
    <cellStyle name="SAPBEXHLevel0X 14 2" xfId="10084"/>
    <cellStyle name="SAPBEXHLevel0X 14 2 2" xfId="13450"/>
    <cellStyle name="SAPBEXHLevel0X 14 3" xfId="11886"/>
    <cellStyle name="SAPBEXHLevel0X 15" xfId="446"/>
    <cellStyle name="SAPBEXHLevel0X 15 2" xfId="10085"/>
    <cellStyle name="SAPBEXHLevel0X 15 2 2" xfId="13451"/>
    <cellStyle name="SAPBEXHLevel0X 15 3" xfId="10620"/>
    <cellStyle name="SAPBEXHLevel0X 16" xfId="447"/>
    <cellStyle name="SAPBEXHLevel0X 16 2" xfId="10086"/>
    <cellStyle name="SAPBEXHLevel0X 16 2 2" xfId="13452"/>
    <cellStyle name="SAPBEXHLevel0X 16 3" xfId="10778"/>
    <cellStyle name="SAPBEXHLevel0X 17" xfId="448"/>
    <cellStyle name="SAPBEXHLevel0X 17 2" xfId="10087"/>
    <cellStyle name="SAPBEXHLevel0X 17 2 2" xfId="13453"/>
    <cellStyle name="SAPBEXHLevel0X 17 3" xfId="10621"/>
    <cellStyle name="SAPBEXHLevel0X 18" xfId="449"/>
    <cellStyle name="SAPBEXHLevel0X 18 2" xfId="10088"/>
    <cellStyle name="SAPBEXHLevel0X 18 2 2" xfId="13454"/>
    <cellStyle name="SAPBEXHLevel0X 18 3" xfId="11877"/>
    <cellStyle name="SAPBEXHLevel0X 19" xfId="450"/>
    <cellStyle name="SAPBEXHLevel0X 19 2" xfId="10089"/>
    <cellStyle name="SAPBEXHLevel0X 19 2 2" xfId="13455"/>
    <cellStyle name="SAPBEXHLevel0X 19 3" xfId="10529"/>
    <cellStyle name="SAPBEXHLevel0X 2" xfId="125"/>
    <cellStyle name="SAPBEXHLevel0X 2 2" xfId="451"/>
    <cellStyle name="SAPBEXHLevel0X 2 2 2" xfId="10090"/>
    <cellStyle name="SAPBEXHLevel0X 2 2 2 2" xfId="13456"/>
    <cellStyle name="SAPBEXHLevel0X 2 2 3" xfId="10432"/>
    <cellStyle name="SAPBEXHLevel0X 2 3" xfId="452"/>
    <cellStyle name="SAPBEXHLevel0X 2 3 2" xfId="10091"/>
    <cellStyle name="SAPBEXHLevel0X 2 3 2 2" xfId="13457"/>
    <cellStyle name="SAPBEXHLevel0X 2 3 3" xfId="10734"/>
    <cellStyle name="SAPBEXHLevel0X 2 4" xfId="9896"/>
    <cellStyle name="SAPBEXHLevel0X 2 4 2" xfId="13389"/>
    <cellStyle name="SAPBEXHLevel0X 2 5" xfId="11894"/>
    <cellStyle name="SAPBEXHLevel0X 2 6" xfId="42710"/>
    <cellStyle name="SAPBEXHLevel0X 2 7" xfId="42930"/>
    <cellStyle name="SAPBEXHLevel0X 20" xfId="9895"/>
    <cellStyle name="SAPBEXHLevel0X 20 2" xfId="13388"/>
    <cellStyle name="SAPBEXHLevel0X 21" xfId="10274"/>
    <cellStyle name="SAPBEXHLevel0X 22" xfId="14752"/>
    <cellStyle name="SAPBEXHLevel0X 23" xfId="42620"/>
    <cellStyle name="SAPBEXHLevel0X 24" xfId="42709"/>
    <cellStyle name="SAPBEXHLevel0X 25" xfId="42929"/>
    <cellStyle name="SAPBEXHLevel0X 3" xfId="126"/>
    <cellStyle name="SAPBEXHLevel0X 3 2" xfId="453"/>
    <cellStyle name="SAPBEXHLevel0X 3 2 2" xfId="10092"/>
    <cellStyle name="SAPBEXHLevel0X 3 2 2 2" xfId="13458"/>
    <cellStyle name="SAPBEXHLevel0X 3 2 3" xfId="11929"/>
    <cellStyle name="SAPBEXHLevel0X 3 3" xfId="9897"/>
    <cellStyle name="SAPBEXHLevel0X 3 3 2" xfId="13390"/>
    <cellStyle name="SAPBEXHLevel0X 3 4" xfId="10458"/>
    <cellStyle name="SAPBEXHLevel0X 3 5" xfId="42711"/>
    <cellStyle name="SAPBEXHLevel0X 4" xfId="454"/>
    <cellStyle name="SAPBEXHLevel0X 4 2" xfId="455"/>
    <cellStyle name="SAPBEXHLevel0X 4 2 2" xfId="10093"/>
    <cellStyle name="SAPBEXHLevel0X 4 2 2 2" xfId="13459"/>
    <cellStyle name="SAPBEXHLevel0X 4 2 3" xfId="10047"/>
    <cellStyle name="SAPBEXHLevel0X 4 3" xfId="9850"/>
    <cellStyle name="SAPBEXHLevel0X 4 3 2" xfId="13353"/>
    <cellStyle name="SAPBEXHLevel0X 4 4" xfId="10489"/>
    <cellStyle name="SAPBEXHLevel0X 4 5" xfId="42712"/>
    <cellStyle name="SAPBEXHLevel0X 5" xfId="456"/>
    <cellStyle name="SAPBEXHLevel0X 5 2" xfId="457"/>
    <cellStyle name="SAPBEXHLevel0X 5 2 2" xfId="10094"/>
    <cellStyle name="SAPBEXHLevel0X 5 2 2 2" xfId="13460"/>
    <cellStyle name="SAPBEXHLevel0X 5 2 3" xfId="11907"/>
    <cellStyle name="SAPBEXHLevel0X 5 3" xfId="9851"/>
    <cellStyle name="SAPBEXHLevel0X 5 3 2" xfId="13354"/>
    <cellStyle name="SAPBEXHLevel0X 5 4" xfId="10575"/>
    <cellStyle name="SAPBEXHLevel0X 5 5" xfId="42817"/>
    <cellStyle name="SAPBEXHLevel0X 6" xfId="458"/>
    <cellStyle name="SAPBEXHLevel0X 6 2" xfId="459"/>
    <cellStyle name="SAPBEXHLevel0X 6 2 2" xfId="10095"/>
    <cellStyle name="SAPBEXHLevel0X 6 2 2 2" xfId="13461"/>
    <cellStyle name="SAPBEXHLevel0X 6 2 3" xfId="10849"/>
    <cellStyle name="SAPBEXHLevel0X 6 3" xfId="9852"/>
    <cellStyle name="SAPBEXHLevel0X 6 3 2" xfId="13355"/>
    <cellStyle name="SAPBEXHLevel0X 6 4" xfId="10035"/>
    <cellStyle name="SAPBEXHLevel0X 6 5" xfId="42703"/>
    <cellStyle name="SAPBEXHLevel0X 7" xfId="460"/>
    <cellStyle name="SAPBEXHLevel0X 7 2" xfId="461"/>
    <cellStyle name="SAPBEXHLevel0X 7 2 2" xfId="10097"/>
    <cellStyle name="SAPBEXHLevel0X 7 2 2 2" xfId="13463"/>
    <cellStyle name="SAPBEXHLevel0X 7 2 3" xfId="10745"/>
    <cellStyle name="SAPBEXHLevel0X 7 3" xfId="10096"/>
    <cellStyle name="SAPBEXHLevel0X 7 3 2" xfId="13462"/>
    <cellStyle name="SAPBEXHLevel0X 7 4" xfId="10698"/>
    <cellStyle name="SAPBEXHLevel0X 8" xfId="462"/>
    <cellStyle name="SAPBEXHLevel0X 8 2" xfId="463"/>
    <cellStyle name="SAPBEXHLevel0X 8 2 2" xfId="10099"/>
    <cellStyle name="SAPBEXHLevel0X 8 2 2 2" xfId="13465"/>
    <cellStyle name="SAPBEXHLevel0X 8 2 3" xfId="10823"/>
    <cellStyle name="SAPBEXHLevel0X 8 3" xfId="10098"/>
    <cellStyle name="SAPBEXHLevel0X 8 3 2" xfId="13464"/>
    <cellStyle name="SAPBEXHLevel0X 8 4" xfId="10534"/>
    <cellStyle name="SAPBEXHLevel0X 9" xfId="464"/>
    <cellStyle name="SAPBEXHLevel0X 9 2" xfId="465"/>
    <cellStyle name="SAPBEXHLevel0X 9 2 2" xfId="10101"/>
    <cellStyle name="SAPBEXHLevel0X 9 2 2 2" xfId="13467"/>
    <cellStyle name="SAPBEXHLevel0X 9 2 3" xfId="11026"/>
    <cellStyle name="SAPBEXHLevel0X 9 3" xfId="10100"/>
    <cellStyle name="SAPBEXHLevel0X 9 3 2" xfId="13466"/>
    <cellStyle name="SAPBEXHLevel0X 9 4" xfId="10487"/>
    <cellStyle name="SAPBEXHLevel1" xfId="127"/>
    <cellStyle name="SAPBEXHLevel1 10" xfId="466"/>
    <cellStyle name="SAPBEXHLevel1 10 2" xfId="467"/>
    <cellStyle name="SAPBEXHLevel1 10 2 2" xfId="10103"/>
    <cellStyle name="SAPBEXHLevel1 10 2 2 2" xfId="13469"/>
    <cellStyle name="SAPBEXHLevel1 10 2 3" xfId="10294"/>
    <cellStyle name="SAPBEXHLevel1 10 3" xfId="10102"/>
    <cellStyle name="SAPBEXHLevel1 10 3 2" xfId="13468"/>
    <cellStyle name="SAPBEXHLevel1 10 4" xfId="10046"/>
    <cellStyle name="SAPBEXHLevel1 11" xfId="468"/>
    <cellStyle name="SAPBEXHLevel1 11 2" xfId="10104"/>
    <cellStyle name="SAPBEXHLevel1 11 2 2" xfId="13470"/>
    <cellStyle name="SAPBEXHLevel1 11 3" xfId="10826"/>
    <cellStyle name="SAPBEXHLevel1 12" xfId="469"/>
    <cellStyle name="SAPBEXHLevel1 12 2" xfId="10105"/>
    <cellStyle name="SAPBEXHLevel1 12 2 2" xfId="13471"/>
    <cellStyle name="SAPBEXHLevel1 12 3" xfId="10391"/>
    <cellStyle name="SAPBEXHLevel1 13" xfId="470"/>
    <cellStyle name="SAPBEXHLevel1 13 2" xfId="10106"/>
    <cellStyle name="SAPBEXHLevel1 13 2 2" xfId="13472"/>
    <cellStyle name="SAPBEXHLevel1 13 3" xfId="10825"/>
    <cellStyle name="SAPBEXHLevel1 14" xfId="471"/>
    <cellStyle name="SAPBEXHLevel1 14 2" xfId="10107"/>
    <cellStyle name="SAPBEXHLevel1 14 2 2" xfId="13473"/>
    <cellStyle name="SAPBEXHLevel1 14 3" xfId="10531"/>
    <cellStyle name="SAPBEXHLevel1 15" xfId="472"/>
    <cellStyle name="SAPBEXHLevel1 15 2" xfId="10108"/>
    <cellStyle name="SAPBEXHLevel1 15 2 2" xfId="13474"/>
    <cellStyle name="SAPBEXHLevel1 15 3" xfId="11887"/>
    <cellStyle name="SAPBEXHLevel1 16" xfId="473"/>
    <cellStyle name="SAPBEXHLevel1 16 2" xfId="10109"/>
    <cellStyle name="SAPBEXHLevel1 16 2 2" xfId="13475"/>
    <cellStyle name="SAPBEXHLevel1 16 3" xfId="10403"/>
    <cellStyle name="SAPBEXHLevel1 17" xfId="474"/>
    <cellStyle name="SAPBEXHLevel1 17 2" xfId="10110"/>
    <cellStyle name="SAPBEXHLevel1 17 2 2" xfId="13476"/>
    <cellStyle name="SAPBEXHLevel1 17 3" xfId="10821"/>
    <cellStyle name="SAPBEXHLevel1 18" xfId="475"/>
    <cellStyle name="SAPBEXHLevel1 18 2" xfId="10111"/>
    <cellStyle name="SAPBEXHLevel1 18 2 2" xfId="13477"/>
    <cellStyle name="SAPBEXHLevel1 18 3" xfId="11742"/>
    <cellStyle name="SAPBEXHLevel1 19" xfId="476"/>
    <cellStyle name="SAPBEXHLevel1 19 2" xfId="10112"/>
    <cellStyle name="SAPBEXHLevel1 19 2 2" xfId="13478"/>
    <cellStyle name="SAPBEXHLevel1 19 3" xfId="10528"/>
    <cellStyle name="SAPBEXHLevel1 2" xfId="128"/>
    <cellStyle name="SAPBEXHLevel1 2 2" xfId="477"/>
    <cellStyle name="SAPBEXHLevel1 2 2 2" xfId="10113"/>
    <cellStyle name="SAPBEXHLevel1 2 2 2 2" xfId="13479"/>
    <cellStyle name="SAPBEXHLevel1 2 2 3" xfId="10887"/>
    <cellStyle name="SAPBEXHLevel1 2 3" xfId="478"/>
    <cellStyle name="SAPBEXHLevel1 2 3 2" xfId="10114"/>
    <cellStyle name="SAPBEXHLevel1 2 3 2 2" xfId="13480"/>
    <cellStyle name="SAPBEXHLevel1 2 3 3" xfId="10654"/>
    <cellStyle name="SAPBEXHLevel1 2 4" xfId="9899"/>
    <cellStyle name="SAPBEXHLevel1 2 4 2" xfId="13392"/>
    <cellStyle name="SAPBEXHLevel1 2 5" xfId="10788"/>
    <cellStyle name="SAPBEXHLevel1 2 6" xfId="42714"/>
    <cellStyle name="SAPBEXHLevel1 2 7" xfId="42932"/>
    <cellStyle name="SAPBEXHLevel1 20" xfId="9898"/>
    <cellStyle name="SAPBEXHLevel1 20 2" xfId="13391"/>
    <cellStyle name="SAPBEXHLevel1 21" xfId="10743"/>
    <cellStyle name="SAPBEXHLevel1 22" xfId="14753"/>
    <cellStyle name="SAPBEXHLevel1 23" xfId="42621"/>
    <cellStyle name="SAPBEXHLevel1 24" xfId="42713"/>
    <cellStyle name="SAPBEXHLevel1 25" xfId="42931"/>
    <cellStyle name="SAPBEXHLevel1 3" xfId="129"/>
    <cellStyle name="SAPBEXHLevel1 3 2" xfId="479"/>
    <cellStyle name="SAPBEXHLevel1 3 2 2" xfId="10115"/>
    <cellStyle name="SAPBEXHLevel1 3 2 2 2" xfId="13481"/>
    <cellStyle name="SAPBEXHLevel1 3 2 3" xfId="11882"/>
    <cellStyle name="SAPBEXHLevel1 3 3" xfId="9900"/>
    <cellStyle name="SAPBEXHLevel1 3 3 2" xfId="13393"/>
    <cellStyle name="SAPBEXHLevel1 3 4" xfId="10661"/>
    <cellStyle name="SAPBEXHLevel1 3 5" xfId="42715"/>
    <cellStyle name="SAPBEXHLevel1 4" xfId="480"/>
    <cellStyle name="SAPBEXHLevel1 4 2" xfId="481"/>
    <cellStyle name="SAPBEXHLevel1 4 2 2" xfId="10116"/>
    <cellStyle name="SAPBEXHLevel1 4 2 2 2" xfId="13482"/>
    <cellStyle name="SAPBEXHLevel1 4 2 3" xfId="10607"/>
    <cellStyle name="SAPBEXHLevel1 4 3" xfId="9854"/>
    <cellStyle name="SAPBEXHLevel1 4 3 2" xfId="13356"/>
    <cellStyle name="SAPBEXHLevel1 4 4" xfId="10756"/>
    <cellStyle name="SAPBEXHLevel1 4 5" xfId="42716"/>
    <cellStyle name="SAPBEXHLevel1 5" xfId="482"/>
    <cellStyle name="SAPBEXHLevel1 5 2" xfId="483"/>
    <cellStyle name="SAPBEXHLevel1 5 2 2" xfId="10117"/>
    <cellStyle name="SAPBEXHLevel1 5 2 2 2" xfId="13483"/>
    <cellStyle name="SAPBEXHLevel1 5 2 3" xfId="10632"/>
    <cellStyle name="SAPBEXHLevel1 5 3" xfId="9856"/>
    <cellStyle name="SAPBEXHLevel1 5 3 2" xfId="13357"/>
    <cellStyle name="SAPBEXHLevel1 5 4" xfId="10369"/>
    <cellStyle name="SAPBEXHLevel1 5 5" xfId="42670"/>
    <cellStyle name="SAPBEXHLevel1 6" xfId="484"/>
    <cellStyle name="SAPBEXHLevel1 6 2" xfId="485"/>
    <cellStyle name="SAPBEXHLevel1 6 2 2" xfId="10118"/>
    <cellStyle name="SAPBEXHLevel1 6 2 2 2" xfId="13484"/>
    <cellStyle name="SAPBEXHLevel1 6 2 3" xfId="11901"/>
    <cellStyle name="SAPBEXHLevel1 6 3" xfId="9857"/>
    <cellStyle name="SAPBEXHLevel1 6 3 2" xfId="13358"/>
    <cellStyle name="SAPBEXHLevel1 6 4" xfId="10293"/>
    <cellStyle name="SAPBEXHLevel1 6 5" xfId="42760"/>
    <cellStyle name="SAPBEXHLevel1 7" xfId="486"/>
    <cellStyle name="SAPBEXHLevel1 7 2" xfId="487"/>
    <cellStyle name="SAPBEXHLevel1 7 2 2" xfId="10120"/>
    <cellStyle name="SAPBEXHLevel1 7 2 2 2" xfId="13486"/>
    <cellStyle name="SAPBEXHLevel1 7 2 3" xfId="10054"/>
    <cellStyle name="SAPBEXHLevel1 7 3" xfId="10119"/>
    <cellStyle name="SAPBEXHLevel1 7 3 2" xfId="13485"/>
    <cellStyle name="SAPBEXHLevel1 7 4" xfId="10052"/>
    <cellStyle name="SAPBEXHLevel1 8" xfId="488"/>
    <cellStyle name="SAPBEXHLevel1 8 2" xfId="489"/>
    <cellStyle name="SAPBEXHLevel1 8 2 2" xfId="10122"/>
    <cellStyle name="SAPBEXHLevel1 8 2 2 2" xfId="13488"/>
    <cellStyle name="SAPBEXHLevel1 8 2 3" xfId="10710"/>
    <cellStyle name="SAPBEXHLevel1 8 3" xfId="10121"/>
    <cellStyle name="SAPBEXHLevel1 8 3 2" xfId="13487"/>
    <cellStyle name="SAPBEXHLevel1 8 4" xfId="11933"/>
    <cellStyle name="SAPBEXHLevel1 9" xfId="490"/>
    <cellStyle name="SAPBEXHLevel1 9 2" xfId="491"/>
    <cellStyle name="SAPBEXHLevel1 9 2 2" xfId="10124"/>
    <cellStyle name="SAPBEXHLevel1 9 2 2 2" xfId="13490"/>
    <cellStyle name="SAPBEXHLevel1 9 2 3" xfId="10790"/>
    <cellStyle name="SAPBEXHLevel1 9 3" xfId="10123"/>
    <cellStyle name="SAPBEXHLevel1 9 3 2" xfId="13489"/>
    <cellStyle name="SAPBEXHLevel1 9 4" xfId="10483"/>
    <cellStyle name="SAPBEXHLevel1X" xfId="130"/>
    <cellStyle name="SAPBEXHLevel1X 10" xfId="492"/>
    <cellStyle name="SAPBEXHLevel1X 10 2" xfId="493"/>
    <cellStyle name="SAPBEXHLevel1X 10 2 2" xfId="10126"/>
    <cellStyle name="SAPBEXHLevel1X 10 2 2 2" xfId="13492"/>
    <cellStyle name="SAPBEXHLevel1X 10 2 3" xfId="10604"/>
    <cellStyle name="SAPBEXHLevel1X 10 3" xfId="10125"/>
    <cellStyle name="SAPBEXHLevel1X 10 3 2" xfId="13491"/>
    <cellStyle name="SAPBEXHLevel1X 10 4" xfId="10652"/>
    <cellStyle name="SAPBEXHLevel1X 11" xfId="494"/>
    <cellStyle name="SAPBEXHLevel1X 11 2" xfId="10127"/>
    <cellStyle name="SAPBEXHLevel1X 11 2 2" xfId="13493"/>
    <cellStyle name="SAPBEXHLevel1X 11 3" xfId="10617"/>
    <cellStyle name="SAPBEXHLevel1X 12" xfId="495"/>
    <cellStyle name="SAPBEXHLevel1X 12 2" xfId="10128"/>
    <cellStyle name="SAPBEXHLevel1X 12 2 2" xfId="13494"/>
    <cellStyle name="SAPBEXHLevel1X 12 3" xfId="11913"/>
    <cellStyle name="SAPBEXHLevel1X 13" xfId="496"/>
    <cellStyle name="SAPBEXHLevel1X 13 2" xfId="10129"/>
    <cellStyle name="SAPBEXHLevel1X 13 2 2" xfId="13495"/>
    <cellStyle name="SAPBEXHLevel1X 13 3" xfId="10740"/>
    <cellStyle name="SAPBEXHLevel1X 14" xfId="497"/>
    <cellStyle name="SAPBEXHLevel1X 14 2" xfId="10130"/>
    <cellStyle name="SAPBEXHLevel1X 14 2 2" xfId="13496"/>
    <cellStyle name="SAPBEXHLevel1X 14 3" xfId="10596"/>
    <cellStyle name="SAPBEXHLevel1X 15" xfId="498"/>
    <cellStyle name="SAPBEXHLevel1X 15 2" xfId="10131"/>
    <cellStyle name="SAPBEXHLevel1X 15 2 2" xfId="13497"/>
    <cellStyle name="SAPBEXHLevel1X 15 3" xfId="10709"/>
    <cellStyle name="SAPBEXHLevel1X 16" xfId="499"/>
    <cellStyle name="SAPBEXHLevel1X 16 2" xfId="10132"/>
    <cellStyle name="SAPBEXHLevel1X 16 2 2" xfId="13498"/>
    <cellStyle name="SAPBEXHLevel1X 16 3" xfId="10564"/>
    <cellStyle name="SAPBEXHLevel1X 17" xfId="500"/>
    <cellStyle name="SAPBEXHLevel1X 17 2" xfId="10133"/>
    <cellStyle name="SAPBEXHLevel1X 17 2 2" xfId="13499"/>
    <cellStyle name="SAPBEXHLevel1X 17 3" xfId="11024"/>
    <cellStyle name="SAPBEXHLevel1X 18" xfId="501"/>
    <cellStyle name="SAPBEXHLevel1X 18 2" xfId="10134"/>
    <cellStyle name="SAPBEXHLevel1X 18 2 2" xfId="13500"/>
    <cellStyle name="SAPBEXHLevel1X 18 3" xfId="10421"/>
    <cellStyle name="SAPBEXHLevel1X 19" xfId="502"/>
    <cellStyle name="SAPBEXHLevel1X 19 2" xfId="10135"/>
    <cellStyle name="SAPBEXHLevel1X 19 2 2" xfId="13501"/>
    <cellStyle name="SAPBEXHLevel1X 19 3" xfId="10732"/>
    <cellStyle name="SAPBEXHLevel1X 2" xfId="131"/>
    <cellStyle name="SAPBEXHLevel1X 2 2" xfId="503"/>
    <cellStyle name="SAPBEXHLevel1X 2 2 2" xfId="10136"/>
    <cellStyle name="SAPBEXHLevel1X 2 2 2 2" xfId="13502"/>
    <cellStyle name="SAPBEXHLevel1X 2 2 3" xfId="10548"/>
    <cellStyle name="SAPBEXHLevel1X 2 3" xfId="504"/>
    <cellStyle name="SAPBEXHLevel1X 2 3 2" xfId="10137"/>
    <cellStyle name="SAPBEXHLevel1X 2 3 2 2" xfId="13503"/>
    <cellStyle name="SAPBEXHLevel1X 2 3 3" xfId="10634"/>
    <cellStyle name="SAPBEXHLevel1X 2 4" xfId="9902"/>
    <cellStyle name="SAPBEXHLevel1X 2 4 2" xfId="13395"/>
    <cellStyle name="SAPBEXHLevel1X 2 5" xfId="10405"/>
    <cellStyle name="SAPBEXHLevel1X 2 6" xfId="42718"/>
    <cellStyle name="SAPBEXHLevel1X 2 7" xfId="42934"/>
    <cellStyle name="SAPBEXHLevel1X 20" xfId="9901"/>
    <cellStyle name="SAPBEXHLevel1X 20 2" xfId="13394"/>
    <cellStyle name="SAPBEXHLevel1X 21" xfId="10390"/>
    <cellStyle name="SAPBEXHLevel1X 22" xfId="14754"/>
    <cellStyle name="SAPBEXHLevel1X 23" xfId="42622"/>
    <cellStyle name="SAPBEXHLevel1X 24" xfId="42717"/>
    <cellStyle name="SAPBEXHLevel1X 25" xfId="42933"/>
    <cellStyle name="SAPBEXHLevel1X 3" xfId="132"/>
    <cellStyle name="SAPBEXHLevel1X 3 2" xfId="505"/>
    <cellStyle name="SAPBEXHLevel1X 3 2 2" xfId="10138"/>
    <cellStyle name="SAPBEXHLevel1X 3 2 2 2" xfId="13504"/>
    <cellStyle name="SAPBEXHLevel1X 3 2 3" xfId="10716"/>
    <cellStyle name="SAPBEXHLevel1X 3 3" xfId="9903"/>
    <cellStyle name="SAPBEXHLevel1X 3 3 2" xfId="13396"/>
    <cellStyle name="SAPBEXHLevel1X 3 4" xfId="11746"/>
    <cellStyle name="SAPBEXHLevel1X 3 5" xfId="42719"/>
    <cellStyle name="SAPBEXHLevel1X 4" xfId="506"/>
    <cellStyle name="SAPBEXHLevel1X 4 2" xfId="507"/>
    <cellStyle name="SAPBEXHLevel1X 4 2 2" xfId="10140"/>
    <cellStyle name="SAPBEXHLevel1X 4 2 2 2" xfId="13505"/>
    <cellStyle name="SAPBEXHLevel1X 4 2 3" xfId="10419"/>
    <cellStyle name="SAPBEXHLevel1X 4 3" xfId="9858"/>
    <cellStyle name="SAPBEXHLevel1X 4 3 2" xfId="13359"/>
    <cellStyle name="SAPBEXHLevel1X 4 4" xfId="10675"/>
    <cellStyle name="SAPBEXHLevel1X 4 5" xfId="42720"/>
    <cellStyle name="SAPBEXHLevel1X 5" xfId="508"/>
    <cellStyle name="SAPBEXHLevel1X 5 2" xfId="509"/>
    <cellStyle name="SAPBEXHLevel1X 5 2 2" xfId="10141"/>
    <cellStyle name="SAPBEXHLevel1X 5 2 2 2" xfId="13506"/>
    <cellStyle name="SAPBEXHLevel1X 5 2 3" xfId="10742"/>
    <cellStyle name="SAPBEXHLevel1X 5 3" xfId="9859"/>
    <cellStyle name="SAPBEXHLevel1X 5 3 2" xfId="13360"/>
    <cellStyle name="SAPBEXHLevel1X 5 4" xfId="10540"/>
    <cellStyle name="SAPBEXHLevel1X 5 5" xfId="42809"/>
    <cellStyle name="SAPBEXHLevel1X 6" xfId="510"/>
    <cellStyle name="SAPBEXHLevel1X 6 2" xfId="511"/>
    <cellStyle name="SAPBEXHLevel1X 6 2 2" xfId="10142"/>
    <cellStyle name="SAPBEXHLevel1X 6 2 2 2" xfId="13507"/>
    <cellStyle name="SAPBEXHLevel1X 6 2 3" xfId="10850"/>
    <cellStyle name="SAPBEXHLevel1X 6 3" xfId="9860"/>
    <cellStyle name="SAPBEXHLevel1X 6 3 2" xfId="13361"/>
    <cellStyle name="SAPBEXHLevel1X 6 4" xfId="10861"/>
    <cellStyle name="SAPBEXHLevel1X 6 5" xfId="42754"/>
    <cellStyle name="SAPBEXHLevel1X 7" xfId="512"/>
    <cellStyle name="SAPBEXHLevel1X 7 2" xfId="513"/>
    <cellStyle name="SAPBEXHLevel1X 7 2 2" xfId="10144"/>
    <cellStyle name="SAPBEXHLevel1X 7 2 2 2" xfId="13509"/>
    <cellStyle name="SAPBEXHLevel1X 7 2 3" xfId="10039"/>
    <cellStyle name="SAPBEXHLevel1X 7 3" xfId="10143"/>
    <cellStyle name="SAPBEXHLevel1X 7 3 2" xfId="13508"/>
    <cellStyle name="SAPBEXHLevel1X 7 4" xfId="10472"/>
    <cellStyle name="SAPBEXHLevel1X 8" xfId="514"/>
    <cellStyle name="SAPBEXHLevel1X 8 2" xfId="515"/>
    <cellStyle name="SAPBEXHLevel1X 8 2 2" xfId="10146"/>
    <cellStyle name="SAPBEXHLevel1X 8 2 2 2" xfId="13511"/>
    <cellStyle name="SAPBEXHLevel1X 8 2 3" xfId="10304"/>
    <cellStyle name="SAPBEXHLevel1X 8 3" xfId="10145"/>
    <cellStyle name="SAPBEXHLevel1X 8 3 2" xfId="13510"/>
    <cellStyle name="SAPBEXHLevel1X 8 4" xfId="10738"/>
    <cellStyle name="SAPBEXHLevel1X 9" xfId="516"/>
    <cellStyle name="SAPBEXHLevel1X 9 2" xfId="517"/>
    <cellStyle name="SAPBEXHLevel1X 9 2 2" xfId="10148"/>
    <cellStyle name="SAPBEXHLevel1X 9 2 2 2" xfId="13513"/>
    <cellStyle name="SAPBEXHLevel1X 9 2 3" xfId="10846"/>
    <cellStyle name="SAPBEXHLevel1X 9 3" xfId="10147"/>
    <cellStyle name="SAPBEXHLevel1X 9 3 2" xfId="13512"/>
    <cellStyle name="SAPBEXHLevel1X 9 4" xfId="10591"/>
    <cellStyle name="SAPBEXHLevel2" xfId="133"/>
    <cellStyle name="SAPBEXHLevel2 10" xfId="518"/>
    <cellStyle name="SAPBEXHLevel2 10 2" xfId="519"/>
    <cellStyle name="SAPBEXHLevel2 10 2 2" xfId="10150"/>
    <cellStyle name="SAPBEXHLevel2 10 2 2 2" xfId="13515"/>
    <cellStyle name="SAPBEXHLevel2 10 2 3" xfId="10622"/>
    <cellStyle name="SAPBEXHLevel2 10 3" xfId="10149"/>
    <cellStyle name="SAPBEXHLevel2 10 3 2" xfId="13514"/>
    <cellStyle name="SAPBEXHLevel2 10 4" xfId="11912"/>
    <cellStyle name="SAPBEXHLevel2 11" xfId="520"/>
    <cellStyle name="SAPBEXHLevel2 11 2" xfId="10151"/>
    <cellStyle name="SAPBEXHLevel2 11 2 2" xfId="13516"/>
    <cellStyle name="SAPBEXHLevel2 11 3" xfId="11765"/>
    <cellStyle name="SAPBEXHLevel2 12" xfId="521"/>
    <cellStyle name="SAPBEXHLevel2 12 2" xfId="10152"/>
    <cellStyle name="SAPBEXHLevel2 12 2 2" xfId="13517"/>
    <cellStyle name="SAPBEXHLevel2 12 3" xfId="10701"/>
    <cellStyle name="SAPBEXHLevel2 13" xfId="522"/>
    <cellStyle name="SAPBEXHLevel2 13 2" xfId="10153"/>
    <cellStyle name="SAPBEXHLevel2 13 2 2" xfId="13518"/>
    <cellStyle name="SAPBEXHLevel2 13 3" xfId="10779"/>
    <cellStyle name="SAPBEXHLevel2 14" xfId="523"/>
    <cellStyle name="SAPBEXHLevel2 14 2" xfId="10154"/>
    <cellStyle name="SAPBEXHLevel2 14 2 2" xfId="13519"/>
    <cellStyle name="SAPBEXHLevel2 14 3" xfId="10662"/>
    <cellStyle name="SAPBEXHLevel2 15" xfId="524"/>
    <cellStyle name="SAPBEXHLevel2 15 2" xfId="10155"/>
    <cellStyle name="SAPBEXHLevel2 15 2 2" xfId="13520"/>
    <cellStyle name="SAPBEXHLevel2 15 3" xfId="11923"/>
    <cellStyle name="SAPBEXHLevel2 16" xfId="525"/>
    <cellStyle name="SAPBEXHLevel2 16 2" xfId="10156"/>
    <cellStyle name="SAPBEXHLevel2 16 2 2" xfId="13521"/>
    <cellStyle name="SAPBEXHLevel2 16 3" xfId="10463"/>
    <cellStyle name="SAPBEXHLevel2 17" xfId="526"/>
    <cellStyle name="SAPBEXHLevel2 17 2" xfId="10157"/>
    <cellStyle name="SAPBEXHLevel2 17 2 2" xfId="13522"/>
    <cellStyle name="SAPBEXHLevel2 17 3" xfId="10398"/>
    <cellStyle name="SAPBEXHLevel2 18" xfId="527"/>
    <cellStyle name="SAPBEXHLevel2 18 2" xfId="10158"/>
    <cellStyle name="SAPBEXHLevel2 18 2 2" xfId="13523"/>
    <cellStyle name="SAPBEXHLevel2 18 3" xfId="10796"/>
    <cellStyle name="SAPBEXHLevel2 19" xfId="528"/>
    <cellStyle name="SAPBEXHLevel2 19 2" xfId="10159"/>
    <cellStyle name="SAPBEXHLevel2 19 2 2" xfId="13524"/>
    <cellStyle name="SAPBEXHLevel2 19 3" xfId="10731"/>
    <cellStyle name="SAPBEXHLevel2 2" xfId="134"/>
    <cellStyle name="SAPBEXHLevel2 2 2" xfId="529"/>
    <cellStyle name="SAPBEXHLevel2 2 2 2" xfId="10160"/>
    <cellStyle name="SAPBEXHLevel2 2 2 2 2" xfId="13525"/>
    <cellStyle name="SAPBEXHLevel2 2 2 3" xfId="10444"/>
    <cellStyle name="SAPBEXHLevel2 2 3" xfId="530"/>
    <cellStyle name="SAPBEXHLevel2 2 3 2" xfId="10161"/>
    <cellStyle name="SAPBEXHLevel2 2 3 2 2" xfId="13526"/>
    <cellStyle name="SAPBEXHLevel2 2 3 3" xfId="10748"/>
    <cellStyle name="SAPBEXHLevel2 2 4" xfId="9905"/>
    <cellStyle name="SAPBEXHLevel2 2 4 2" xfId="13398"/>
    <cellStyle name="SAPBEXHLevel2 2 5" xfId="10641"/>
    <cellStyle name="SAPBEXHLevel2 2 6" xfId="42722"/>
    <cellStyle name="SAPBEXHLevel2 2 7" xfId="42936"/>
    <cellStyle name="SAPBEXHLevel2 20" xfId="9904"/>
    <cellStyle name="SAPBEXHLevel2 20 2" xfId="13397"/>
    <cellStyle name="SAPBEXHLevel2 21" xfId="10794"/>
    <cellStyle name="SAPBEXHLevel2 22" xfId="14755"/>
    <cellStyle name="SAPBEXHLevel2 23" xfId="42623"/>
    <cellStyle name="SAPBEXHLevel2 24" xfId="42721"/>
    <cellStyle name="SAPBEXHLevel2 25" xfId="42935"/>
    <cellStyle name="SAPBEXHLevel2 3" xfId="135"/>
    <cellStyle name="SAPBEXHLevel2 3 2" xfId="531"/>
    <cellStyle name="SAPBEXHLevel2 3 2 2" xfId="10162"/>
    <cellStyle name="SAPBEXHLevel2 3 2 2 2" xfId="13527"/>
    <cellStyle name="SAPBEXHLevel2 3 2 3" xfId="10053"/>
    <cellStyle name="SAPBEXHLevel2 3 3" xfId="9906"/>
    <cellStyle name="SAPBEXHLevel2 3 3 2" xfId="13399"/>
    <cellStyle name="SAPBEXHLevel2 3 4" xfId="10605"/>
    <cellStyle name="SAPBEXHLevel2 3 5" xfId="42723"/>
    <cellStyle name="SAPBEXHLevel2 4" xfId="532"/>
    <cellStyle name="SAPBEXHLevel2 4 2" xfId="533"/>
    <cellStyle name="SAPBEXHLevel2 4 2 2" xfId="10163"/>
    <cellStyle name="SAPBEXHLevel2 4 2 2 2" xfId="13528"/>
    <cellStyle name="SAPBEXHLevel2 4 2 3" xfId="10684"/>
    <cellStyle name="SAPBEXHLevel2 4 3" xfId="9861"/>
    <cellStyle name="SAPBEXHLevel2 4 3 2" xfId="13362"/>
    <cellStyle name="SAPBEXHLevel2 4 4" xfId="10445"/>
    <cellStyle name="SAPBEXHLevel2 4 5" xfId="42724"/>
    <cellStyle name="SAPBEXHLevel2 5" xfId="534"/>
    <cellStyle name="SAPBEXHLevel2 5 2" xfId="535"/>
    <cellStyle name="SAPBEXHLevel2 5 2 2" xfId="10164"/>
    <cellStyle name="SAPBEXHLevel2 5 2 2 2" xfId="13529"/>
    <cellStyle name="SAPBEXHLevel2 5 2 3" xfId="10593"/>
    <cellStyle name="SAPBEXHLevel2 5 3" xfId="9862"/>
    <cellStyle name="SAPBEXHLevel2 5 3 2" xfId="13363"/>
    <cellStyle name="SAPBEXHLevel2 5 4" xfId="10358"/>
    <cellStyle name="SAPBEXHLevel2 5 5" xfId="42704"/>
    <cellStyle name="SAPBEXHLevel2 6" xfId="536"/>
    <cellStyle name="SAPBEXHLevel2 6 2" xfId="537"/>
    <cellStyle name="SAPBEXHLevel2 6 2 2" xfId="10166"/>
    <cellStyle name="SAPBEXHLevel2 6 2 2 2" xfId="13530"/>
    <cellStyle name="SAPBEXHLevel2 6 2 3" xfId="10800"/>
    <cellStyle name="SAPBEXHLevel2 6 3" xfId="9863"/>
    <cellStyle name="SAPBEXHLevel2 6 3 2" xfId="13364"/>
    <cellStyle name="SAPBEXHLevel2 6 4" xfId="10360"/>
    <cellStyle name="SAPBEXHLevel2 6 5" xfId="42669"/>
    <cellStyle name="SAPBEXHLevel2 7" xfId="538"/>
    <cellStyle name="SAPBEXHLevel2 7 2" xfId="539"/>
    <cellStyle name="SAPBEXHLevel2 7 2 2" xfId="10168"/>
    <cellStyle name="SAPBEXHLevel2 7 2 2 2" xfId="13532"/>
    <cellStyle name="SAPBEXHLevel2 7 2 3" xfId="10655"/>
    <cellStyle name="SAPBEXHLevel2 7 3" xfId="10167"/>
    <cellStyle name="SAPBEXHLevel2 7 3 2" xfId="13531"/>
    <cellStyle name="SAPBEXHLevel2 7 4" xfId="10733"/>
    <cellStyle name="SAPBEXHLevel2 8" xfId="540"/>
    <cellStyle name="SAPBEXHLevel2 8 2" xfId="541"/>
    <cellStyle name="SAPBEXHLevel2 8 2 2" xfId="10170"/>
    <cellStyle name="SAPBEXHLevel2 8 2 2 2" xfId="13534"/>
    <cellStyle name="SAPBEXHLevel2 8 2 3" xfId="10625"/>
    <cellStyle name="SAPBEXHLevel2 8 3" xfId="10169"/>
    <cellStyle name="SAPBEXHLevel2 8 3 2" xfId="13533"/>
    <cellStyle name="SAPBEXHLevel2 8 4" xfId="11934"/>
    <cellStyle name="SAPBEXHLevel2 9" xfId="542"/>
    <cellStyle name="SAPBEXHLevel2 9 2" xfId="543"/>
    <cellStyle name="SAPBEXHLevel2 9 2 2" xfId="10172"/>
    <cellStyle name="SAPBEXHLevel2 9 2 2 2" xfId="13536"/>
    <cellStyle name="SAPBEXHLevel2 9 2 3" xfId="10409"/>
    <cellStyle name="SAPBEXHLevel2 9 3" xfId="10171"/>
    <cellStyle name="SAPBEXHLevel2 9 3 2" xfId="13535"/>
    <cellStyle name="SAPBEXHLevel2 9 4" xfId="10609"/>
    <cellStyle name="SAPBEXHLevel2X" xfId="136"/>
    <cellStyle name="SAPBEXHLevel2X 10" xfId="544"/>
    <cellStyle name="SAPBEXHLevel2X 10 2" xfId="545"/>
    <cellStyle name="SAPBEXHLevel2X 10 2 2" xfId="10174"/>
    <cellStyle name="SAPBEXHLevel2X 10 2 2 2" xfId="13538"/>
    <cellStyle name="SAPBEXHLevel2X 10 2 3" xfId="10722"/>
    <cellStyle name="SAPBEXHLevel2X 10 3" xfId="10173"/>
    <cellStyle name="SAPBEXHLevel2X 10 3 2" xfId="13537"/>
    <cellStyle name="SAPBEXHLevel2X 10 4" xfId="11905"/>
    <cellStyle name="SAPBEXHLevel2X 11" xfId="546"/>
    <cellStyle name="SAPBEXHLevel2X 11 2" xfId="10175"/>
    <cellStyle name="SAPBEXHLevel2X 11 2 2" xfId="13539"/>
    <cellStyle name="SAPBEXHLevel2X 11 3" xfId="10660"/>
    <cellStyle name="SAPBEXHLevel2X 12" xfId="547"/>
    <cellStyle name="SAPBEXHLevel2X 12 2" xfId="10176"/>
    <cellStyle name="SAPBEXHLevel2X 12 2 2" xfId="13540"/>
    <cellStyle name="SAPBEXHLevel2X 12 3" xfId="10512"/>
    <cellStyle name="SAPBEXHLevel2X 13" xfId="548"/>
    <cellStyle name="SAPBEXHLevel2X 13 2" xfId="10177"/>
    <cellStyle name="SAPBEXHLevel2X 13 2 2" xfId="13541"/>
    <cellStyle name="SAPBEXHLevel2X 13 3" xfId="11900"/>
    <cellStyle name="SAPBEXHLevel2X 14" xfId="549"/>
    <cellStyle name="SAPBEXHLevel2X 14 2" xfId="10178"/>
    <cellStyle name="SAPBEXHLevel2X 14 2 2" xfId="13542"/>
    <cellStyle name="SAPBEXHLevel2X 14 3" xfId="10651"/>
    <cellStyle name="SAPBEXHLevel2X 15" xfId="550"/>
    <cellStyle name="SAPBEXHLevel2X 15 2" xfId="10179"/>
    <cellStyle name="SAPBEXHLevel2X 15 2 2" xfId="13543"/>
    <cellStyle name="SAPBEXHLevel2X 15 3" xfId="11768"/>
    <cellStyle name="SAPBEXHLevel2X 16" xfId="551"/>
    <cellStyle name="SAPBEXHLevel2X 16 2" xfId="10180"/>
    <cellStyle name="SAPBEXHLevel2X 16 2 2" xfId="13544"/>
    <cellStyle name="SAPBEXHLevel2X 16 3" xfId="10680"/>
    <cellStyle name="SAPBEXHLevel2X 17" xfId="552"/>
    <cellStyle name="SAPBEXHLevel2X 17 2" xfId="10181"/>
    <cellStyle name="SAPBEXHLevel2X 17 2 2" xfId="13545"/>
    <cellStyle name="SAPBEXHLevel2X 17 3" xfId="10477"/>
    <cellStyle name="SAPBEXHLevel2X 18" xfId="553"/>
    <cellStyle name="SAPBEXHLevel2X 18 2" xfId="10182"/>
    <cellStyle name="SAPBEXHLevel2X 18 2 2" xfId="13546"/>
    <cellStyle name="SAPBEXHLevel2X 18 3" xfId="10697"/>
    <cellStyle name="SAPBEXHLevel2X 19" xfId="554"/>
    <cellStyle name="SAPBEXHLevel2X 19 2" xfId="10183"/>
    <cellStyle name="SAPBEXHLevel2X 19 2 2" xfId="13547"/>
    <cellStyle name="SAPBEXHLevel2X 19 3" xfId="10802"/>
    <cellStyle name="SAPBEXHLevel2X 2" xfId="137"/>
    <cellStyle name="SAPBEXHLevel2X 2 2" xfId="555"/>
    <cellStyle name="SAPBEXHLevel2X 2 2 2" xfId="10184"/>
    <cellStyle name="SAPBEXHLevel2X 2 2 2 2" xfId="13548"/>
    <cellStyle name="SAPBEXHLevel2X 2 2 3" xfId="10597"/>
    <cellStyle name="SAPBEXHLevel2X 2 3" xfId="556"/>
    <cellStyle name="SAPBEXHLevel2X 2 3 2" xfId="10185"/>
    <cellStyle name="SAPBEXHLevel2X 2 3 2 2" xfId="13549"/>
    <cellStyle name="SAPBEXHLevel2X 2 3 3" xfId="10270"/>
    <cellStyle name="SAPBEXHLevel2X 2 4" xfId="9908"/>
    <cellStyle name="SAPBEXHLevel2X 2 4 2" xfId="13401"/>
    <cellStyle name="SAPBEXHLevel2X 2 5" xfId="10479"/>
    <cellStyle name="SAPBEXHLevel2X 2 6" xfId="42726"/>
    <cellStyle name="SAPBEXHLevel2X 2 7" xfId="42938"/>
    <cellStyle name="SAPBEXHLevel2X 20" xfId="9907"/>
    <cellStyle name="SAPBEXHLevel2X 20 2" xfId="13400"/>
    <cellStyle name="SAPBEXHLevel2X 21" xfId="10034"/>
    <cellStyle name="SAPBEXHLevel2X 22" xfId="14756"/>
    <cellStyle name="SAPBEXHLevel2X 23" xfId="42624"/>
    <cellStyle name="SAPBEXHLevel2X 24" xfId="42725"/>
    <cellStyle name="SAPBEXHLevel2X 25" xfId="42937"/>
    <cellStyle name="SAPBEXHLevel2X 3" xfId="138"/>
    <cellStyle name="SAPBEXHLevel2X 3 2" xfId="557"/>
    <cellStyle name="SAPBEXHLevel2X 3 2 2" xfId="10186"/>
    <cellStyle name="SAPBEXHLevel2X 3 2 2 2" xfId="13550"/>
    <cellStyle name="SAPBEXHLevel2X 3 2 3" xfId="11895"/>
    <cellStyle name="SAPBEXHLevel2X 3 3" xfId="9909"/>
    <cellStyle name="SAPBEXHLevel2X 3 3 2" xfId="13402"/>
    <cellStyle name="SAPBEXHLevel2X 3 4" xfId="11932"/>
    <cellStyle name="SAPBEXHLevel2X 3 5" xfId="42727"/>
    <cellStyle name="SAPBEXHLevel2X 4" xfId="558"/>
    <cellStyle name="SAPBEXHLevel2X 4 2" xfId="559"/>
    <cellStyle name="SAPBEXHLevel2X 4 2 2" xfId="10187"/>
    <cellStyle name="SAPBEXHLevel2X 4 2 2 2" xfId="13551"/>
    <cellStyle name="SAPBEXHLevel2X 4 2 3" xfId="10833"/>
    <cellStyle name="SAPBEXHLevel2X 4 3" xfId="9844"/>
    <cellStyle name="SAPBEXHLevel2X 4 3 2" xfId="13349"/>
    <cellStyle name="SAPBEXHLevel2X 4 4" xfId="10504"/>
    <cellStyle name="SAPBEXHLevel2X 4 5" xfId="42728"/>
    <cellStyle name="SAPBEXHLevel2X 5" xfId="560"/>
    <cellStyle name="SAPBEXHLevel2X 5 2" xfId="561"/>
    <cellStyle name="SAPBEXHLevel2X 5 2 2" xfId="10188"/>
    <cellStyle name="SAPBEXHLevel2X 5 2 2 2" xfId="13552"/>
    <cellStyle name="SAPBEXHLevel2X 5 2 3" xfId="10336"/>
    <cellStyle name="SAPBEXHLevel2X 5 3" xfId="9865"/>
    <cellStyle name="SAPBEXHLevel2X 5 3 2" xfId="13365"/>
    <cellStyle name="SAPBEXHLevel2X 5 4" xfId="10986"/>
    <cellStyle name="SAPBEXHLevel2X 5 5" xfId="42668"/>
    <cellStyle name="SAPBEXHLevel2X 6" xfId="562"/>
    <cellStyle name="SAPBEXHLevel2X 6 2" xfId="563"/>
    <cellStyle name="SAPBEXHLevel2X 6 2 2" xfId="10189"/>
    <cellStyle name="SAPBEXHLevel2X 6 2 2 2" xfId="13553"/>
    <cellStyle name="SAPBEXHLevel2X 6 2 3" xfId="11745"/>
    <cellStyle name="SAPBEXHLevel2X 6 3" xfId="9866"/>
    <cellStyle name="SAPBEXHLevel2X 6 3 2" xfId="13366"/>
    <cellStyle name="SAPBEXHLevel2X 6 4" xfId="10574"/>
    <cellStyle name="SAPBEXHLevel2X 6 5" xfId="42667"/>
    <cellStyle name="SAPBEXHLevel2X 7" xfId="564"/>
    <cellStyle name="SAPBEXHLevel2X 7 2" xfId="565"/>
    <cellStyle name="SAPBEXHLevel2X 7 2 2" xfId="10191"/>
    <cellStyle name="SAPBEXHLevel2X 7 2 2 2" xfId="13555"/>
    <cellStyle name="SAPBEXHLevel2X 7 2 3" xfId="10766"/>
    <cellStyle name="SAPBEXHLevel2X 7 3" xfId="10190"/>
    <cellStyle name="SAPBEXHLevel2X 7 3 2" xfId="13554"/>
    <cellStyle name="SAPBEXHLevel2X 7 4" xfId="11748"/>
    <cellStyle name="SAPBEXHLevel2X 8" xfId="566"/>
    <cellStyle name="SAPBEXHLevel2X 8 2" xfId="567"/>
    <cellStyle name="SAPBEXHLevel2X 8 2 2" xfId="10193"/>
    <cellStyle name="SAPBEXHLevel2X 8 2 2 2" xfId="13557"/>
    <cellStyle name="SAPBEXHLevel2X 8 2 3" xfId="10723"/>
    <cellStyle name="SAPBEXHLevel2X 8 3" xfId="10192"/>
    <cellStyle name="SAPBEXHLevel2X 8 3 2" xfId="13556"/>
    <cellStyle name="SAPBEXHLevel2X 8 4" xfId="10848"/>
    <cellStyle name="SAPBEXHLevel2X 9" xfId="568"/>
    <cellStyle name="SAPBEXHLevel2X 9 2" xfId="569"/>
    <cellStyle name="SAPBEXHLevel2X 9 2 2" xfId="10195"/>
    <cellStyle name="SAPBEXHLevel2X 9 2 2 2" xfId="13559"/>
    <cellStyle name="SAPBEXHLevel2X 9 2 3" xfId="10584"/>
    <cellStyle name="SAPBEXHLevel2X 9 3" xfId="10194"/>
    <cellStyle name="SAPBEXHLevel2X 9 3 2" xfId="13558"/>
    <cellStyle name="SAPBEXHLevel2X 9 4" xfId="11903"/>
    <cellStyle name="SAPBEXHLevel3" xfId="139"/>
    <cellStyle name="SAPBEXHLevel3 10" xfId="570"/>
    <cellStyle name="SAPBEXHLevel3 10 2" xfId="571"/>
    <cellStyle name="SAPBEXHLevel3 10 2 2" xfId="10197"/>
    <cellStyle name="SAPBEXHLevel3 10 2 2 2" xfId="13561"/>
    <cellStyle name="SAPBEXHLevel3 10 2 3" xfId="10313"/>
    <cellStyle name="SAPBEXHLevel3 10 3" xfId="10196"/>
    <cellStyle name="SAPBEXHLevel3 10 3 2" xfId="13560"/>
    <cellStyle name="SAPBEXHLevel3 10 4" xfId="10268"/>
    <cellStyle name="SAPBEXHLevel3 11" xfId="572"/>
    <cellStyle name="SAPBEXHLevel3 11 2" xfId="10198"/>
    <cellStyle name="SAPBEXHLevel3 11 2 2" xfId="13562"/>
    <cellStyle name="SAPBEXHLevel3 11 3" xfId="10820"/>
    <cellStyle name="SAPBEXHLevel3 12" xfId="573"/>
    <cellStyle name="SAPBEXHLevel3 12 2" xfId="10199"/>
    <cellStyle name="SAPBEXHLevel3 12 2 2" xfId="13563"/>
    <cellStyle name="SAPBEXHLevel3 12 3" xfId="10644"/>
    <cellStyle name="SAPBEXHLevel3 13" xfId="574"/>
    <cellStyle name="SAPBEXHLevel3 13 2" xfId="10200"/>
    <cellStyle name="SAPBEXHLevel3 13 2 2" xfId="13564"/>
    <cellStyle name="SAPBEXHLevel3 13 3" xfId="10659"/>
    <cellStyle name="SAPBEXHLevel3 14" xfId="575"/>
    <cellStyle name="SAPBEXHLevel3 14 2" xfId="10201"/>
    <cellStyle name="SAPBEXHLevel3 14 2 2" xfId="13565"/>
    <cellStyle name="SAPBEXHLevel3 14 3" xfId="11744"/>
    <cellStyle name="SAPBEXHLevel3 15" xfId="576"/>
    <cellStyle name="SAPBEXHLevel3 15 2" xfId="10202"/>
    <cellStyle name="SAPBEXHLevel3 15 2 2" xfId="13566"/>
    <cellStyle name="SAPBEXHLevel3 15 3" xfId="11924"/>
    <cellStyle name="SAPBEXHLevel3 16" xfId="577"/>
    <cellStyle name="SAPBEXHLevel3 16 2" xfId="10203"/>
    <cellStyle name="SAPBEXHLevel3 16 2 2" xfId="13567"/>
    <cellStyle name="SAPBEXHLevel3 16 3" xfId="10628"/>
    <cellStyle name="SAPBEXHLevel3 17" xfId="578"/>
    <cellStyle name="SAPBEXHLevel3 17 2" xfId="10204"/>
    <cellStyle name="SAPBEXHLevel3 17 2 2" xfId="13568"/>
    <cellStyle name="SAPBEXHLevel3 17 3" xfId="10271"/>
    <cellStyle name="SAPBEXHLevel3 18" xfId="579"/>
    <cellStyle name="SAPBEXHLevel3 18 2" xfId="10205"/>
    <cellStyle name="SAPBEXHLevel3 18 2 2" xfId="13569"/>
    <cellStyle name="SAPBEXHLevel3 18 3" xfId="10447"/>
    <cellStyle name="SAPBEXHLevel3 19" xfId="580"/>
    <cellStyle name="SAPBEXHLevel3 19 2" xfId="10206"/>
    <cellStyle name="SAPBEXHLevel3 19 2 2" xfId="13570"/>
    <cellStyle name="SAPBEXHLevel3 19 3" xfId="10889"/>
    <cellStyle name="SAPBEXHLevel3 2" xfId="140"/>
    <cellStyle name="SAPBEXHLevel3 2 2" xfId="581"/>
    <cellStyle name="SAPBEXHLevel3 2 2 2" xfId="10207"/>
    <cellStyle name="SAPBEXHLevel3 2 2 2 2" xfId="13571"/>
    <cellStyle name="SAPBEXHLevel3 2 2 3" xfId="11910"/>
    <cellStyle name="SAPBEXHLevel3 2 3" xfId="582"/>
    <cellStyle name="SAPBEXHLevel3 2 3 2" xfId="10208"/>
    <cellStyle name="SAPBEXHLevel3 2 3 2 2" xfId="13572"/>
    <cellStyle name="SAPBEXHLevel3 2 3 3" xfId="10040"/>
    <cellStyle name="SAPBEXHLevel3 2 4" xfId="9911"/>
    <cellStyle name="SAPBEXHLevel3 2 4 2" xfId="13404"/>
    <cellStyle name="SAPBEXHLevel3 2 5" xfId="10805"/>
    <cellStyle name="SAPBEXHLevel3 2 6" xfId="42730"/>
    <cellStyle name="SAPBEXHLevel3 2 7" xfId="42940"/>
    <cellStyle name="SAPBEXHLevel3 20" xfId="9910"/>
    <cellStyle name="SAPBEXHLevel3 20 2" xfId="13403"/>
    <cellStyle name="SAPBEXHLevel3 21" xfId="10736"/>
    <cellStyle name="SAPBEXHLevel3 22" xfId="14757"/>
    <cellStyle name="SAPBEXHLevel3 23" xfId="42625"/>
    <cellStyle name="SAPBEXHLevel3 24" xfId="42729"/>
    <cellStyle name="SAPBEXHLevel3 25" xfId="42939"/>
    <cellStyle name="SAPBEXHLevel3 3" xfId="141"/>
    <cellStyle name="SAPBEXHLevel3 3 2" xfId="583"/>
    <cellStyle name="SAPBEXHLevel3 3 2 2" xfId="10209"/>
    <cellStyle name="SAPBEXHLevel3 3 2 2 2" xfId="13573"/>
    <cellStyle name="SAPBEXHLevel3 3 2 3" xfId="10648"/>
    <cellStyle name="SAPBEXHLevel3 3 3" xfId="9912"/>
    <cellStyle name="SAPBEXHLevel3 3 3 2" xfId="13405"/>
    <cellStyle name="SAPBEXHLevel3 3 4" xfId="10757"/>
    <cellStyle name="SAPBEXHLevel3 3 5" xfId="42731"/>
    <cellStyle name="SAPBEXHLevel3 4" xfId="584"/>
    <cellStyle name="SAPBEXHLevel3 4 2" xfId="585"/>
    <cellStyle name="SAPBEXHLevel3 4 2 2" xfId="10210"/>
    <cellStyle name="SAPBEXHLevel3 4 2 2 2" xfId="13574"/>
    <cellStyle name="SAPBEXHLevel3 4 2 3" xfId="10780"/>
    <cellStyle name="SAPBEXHLevel3 4 3" xfId="9867"/>
    <cellStyle name="SAPBEXHLevel3 4 3 2" xfId="13367"/>
    <cellStyle name="SAPBEXHLevel3 4 4" xfId="11918"/>
    <cellStyle name="SAPBEXHLevel3 4 5" xfId="42732"/>
    <cellStyle name="SAPBEXHLevel3 5" xfId="586"/>
    <cellStyle name="SAPBEXHLevel3 5 2" xfId="587"/>
    <cellStyle name="SAPBEXHLevel3 5 2 2" xfId="10211"/>
    <cellStyle name="SAPBEXHLevel3 5 2 2 2" xfId="13575"/>
    <cellStyle name="SAPBEXHLevel3 5 2 3" xfId="10247"/>
    <cellStyle name="SAPBEXHLevel3 5 3" xfId="9868"/>
    <cellStyle name="SAPBEXHLevel3 5 3 2" xfId="13368"/>
    <cellStyle name="SAPBEXHLevel3 5 4" xfId="11921"/>
    <cellStyle name="SAPBEXHLevel3 5 5" xfId="42666"/>
    <cellStyle name="SAPBEXHLevel3 6" xfId="588"/>
    <cellStyle name="SAPBEXHLevel3 6 2" xfId="589"/>
    <cellStyle name="SAPBEXHLevel3 6 2 2" xfId="10212"/>
    <cellStyle name="SAPBEXHLevel3 6 2 2 2" xfId="13576"/>
    <cellStyle name="SAPBEXHLevel3 6 2 3" xfId="11759"/>
    <cellStyle name="SAPBEXHLevel3 6 3" xfId="9869"/>
    <cellStyle name="SAPBEXHLevel3 6 3 2" xfId="13369"/>
    <cellStyle name="SAPBEXHLevel3 6 4" xfId="10636"/>
    <cellStyle name="SAPBEXHLevel3 6 5" xfId="42665"/>
    <cellStyle name="SAPBEXHLevel3 7" xfId="590"/>
    <cellStyle name="SAPBEXHLevel3 7 2" xfId="591"/>
    <cellStyle name="SAPBEXHLevel3 7 2 2" xfId="10214"/>
    <cellStyle name="SAPBEXHLevel3 7 2 2 2" xfId="13578"/>
    <cellStyle name="SAPBEXHLevel3 7 2 3" xfId="10434"/>
    <cellStyle name="SAPBEXHLevel3 7 3" xfId="10213"/>
    <cellStyle name="SAPBEXHLevel3 7 3 2" xfId="13577"/>
    <cellStyle name="SAPBEXHLevel3 7 4" xfId="10283"/>
    <cellStyle name="SAPBEXHLevel3 8" xfId="592"/>
    <cellStyle name="SAPBEXHLevel3 8 2" xfId="593"/>
    <cellStyle name="SAPBEXHLevel3 8 2 2" xfId="10216"/>
    <cellStyle name="SAPBEXHLevel3 8 2 2 2" xfId="13580"/>
    <cellStyle name="SAPBEXHLevel3 8 2 3" xfId="11914"/>
    <cellStyle name="SAPBEXHLevel3 8 3" xfId="10215"/>
    <cellStyle name="SAPBEXHLevel3 8 3 2" xfId="13579"/>
    <cellStyle name="SAPBEXHLevel3 8 4" xfId="10613"/>
    <cellStyle name="SAPBEXHLevel3 9" xfId="594"/>
    <cellStyle name="SAPBEXHLevel3 9 2" xfId="595"/>
    <cellStyle name="SAPBEXHLevel3 9 2 2" xfId="10218"/>
    <cellStyle name="SAPBEXHLevel3 9 2 2 2" xfId="13582"/>
    <cellStyle name="SAPBEXHLevel3 9 2 3" xfId="10639"/>
    <cellStyle name="SAPBEXHLevel3 9 3" xfId="10217"/>
    <cellStyle name="SAPBEXHLevel3 9 3 2" xfId="13581"/>
    <cellStyle name="SAPBEXHLevel3 9 4" xfId="10603"/>
    <cellStyle name="SAPBEXHLevel3X" xfId="142"/>
    <cellStyle name="SAPBEXHLevel3X 10" xfId="596"/>
    <cellStyle name="SAPBEXHLevel3X 10 2" xfId="597"/>
    <cellStyle name="SAPBEXHLevel3X 10 2 2" xfId="10220"/>
    <cellStyle name="SAPBEXHLevel3X 10 2 2 2" xfId="13584"/>
    <cellStyle name="SAPBEXHLevel3X 10 2 3" xfId="10289"/>
    <cellStyle name="SAPBEXHLevel3X 10 3" xfId="10219"/>
    <cellStyle name="SAPBEXHLevel3X 10 3 2" xfId="13583"/>
    <cellStyle name="SAPBEXHLevel3X 10 4" xfId="11911"/>
    <cellStyle name="SAPBEXHLevel3X 11" xfId="598"/>
    <cellStyle name="SAPBEXHLevel3X 11 2" xfId="10221"/>
    <cellStyle name="SAPBEXHLevel3X 11 2 2" xfId="13585"/>
    <cellStyle name="SAPBEXHLevel3X 11 3" xfId="10041"/>
    <cellStyle name="SAPBEXHLevel3X 12" xfId="599"/>
    <cellStyle name="SAPBEXHLevel3X 12 2" xfId="10222"/>
    <cellStyle name="SAPBEXHLevel3X 12 2 2" xfId="13586"/>
    <cellStyle name="SAPBEXHLevel3X 12 3" xfId="10667"/>
    <cellStyle name="SAPBEXHLevel3X 13" xfId="600"/>
    <cellStyle name="SAPBEXHLevel3X 13 2" xfId="10223"/>
    <cellStyle name="SAPBEXHLevel3X 13 2 2" xfId="13587"/>
    <cellStyle name="SAPBEXHLevel3X 13 3" xfId="10377"/>
    <cellStyle name="SAPBEXHLevel3X 14" xfId="601"/>
    <cellStyle name="SAPBEXHLevel3X 14 2" xfId="10224"/>
    <cellStyle name="SAPBEXHLevel3X 14 2 2" xfId="13588"/>
    <cellStyle name="SAPBEXHLevel3X 14 3" xfId="11884"/>
    <cellStyle name="SAPBEXHLevel3X 15" xfId="602"/>
    <cellStyle name="SAPBEXHLevel3X 15 2" xfId="10225"/>
    <cellStyle name="SAPBEXHLevel3X 15 2 2" xfId="13589"/>
    <cellStyle name="SAPBEXHLevel3X 15 3" xfId="10836"/>
    <cellStyle name="SAPBEXHLevel3X 16" xfId="603"/>
    <cellStyle name="SAPBEXHLevel3X 16 2" xfId="10226"/>
    <cellStyle name="SAPBEXHLevel3X 16 2 2" xfId="13590"/>
    <cellStyle name="SAPBEXHLevel3X 16 3" xfId="11761"/>
    <cellStyle name="SAPBEXHLevel3X 17" xfId="604"/>
    <cellStyle name="SAPBEXHLevel3X 17 2" xfId="10227"/>
    <cellStyle name="SAPBEXHLevel3X 17 2 2" xfId="13591"/>
    <cellStyle name="SAPBEXHLevel3X 17 3" xfId="10799"/>
    <cellStyle name="SAPBEXHLevel3X 18" xfId="605"/>
    <cellStyle name="SAPBEXHLevel3X 18 2" xfId="10228"/>
    <cellStyle name="SAPBEXHLevel3X 18 2 2" xfId="13592"/>
    <cellStyle name="SAPBEXHLevel3X 18 3" xfId="11885"/>
    <cellStyle name="SAPBEXHLevel3X 19" xfId="606"/>
    <cellStyle name="SAPBEXHLevel3X 19 2" xfId="10229"/>
    <cellStyle name="SAPBEXHLevel3X 19 2 2" xfId="13593"/>
    <cellStyle name="SAPBEXHLevel3X 19 3" xfId="10433"/>
    <cellStyle name="SAPBEXHLevel3X 2" xfId="143"/>
    <cellStyle name="SAPBEXHLevel3X 2 2" xfId="607"/>
    <cellStyle name="SAPBEXHLevel3X 2 2 2" xfId="10230"/>
    <cellStyle name="SAPBEXHLevel3X 2 2 2 2" xfId="13594"/>
    <cellStyle name="SAPBEXHLevel3X 2 2 3" xfId="10844"/>
    <cellStyle name="SAPBEXHLevel3X 2 3" xfId="608"/>
    <cellStyle name="SAPBEXHLevel3X 2 3 2" xfId="10231"/>
    <cellStyle name="SAPBEXHLevel3X 2 3 2 2" xfId="13595"/>
    <cellStyle name="SAPBEXHLevel3X 2 3 3" xfId="11760"/>
    <cellStyle name="SAPBEXHLevel3X 2 4" xfId="9914"/>
    <cellStyle name="SAPBEXHLevel3X 2 4 2" xfId="13407"/>
    <cellStyle name="SAPBEXHLevel3X 2 5" xfId="10739"/>
    <cellStyle name="SAPBEXHLevel3X 2 6" xfId="42734"/>
    <cellStyle name="SAPBEXHLevel3X 2 7" xfId="42942"/>
    <cellStyle name="SAPBEXHLevel3X 20" xfId="9913"/>
    <cellStyle name="SAPBEXHLevel3X 20 2" xfId="13406"/>
    <cellStyle name="SAPBEXHLevel3X 21" xfId="11906"/>
    <cellStyle name="SAPBEXHLevel3X 22" xfId="14758"/>
    <cellStyle name="SAPBEXHLevel3X 23" xfId="42626"/>
    <cellStyle name="SAPBEXHLevel3X 24" xfId="42733"/>
    <cellStyle name="SAPBEXHLevel3X 25" xfId="42941"/>
    <cellStyle name="SAPBEXHLevel3X 3" xfId="144"/>
    <cellStyle name="SAPBEXHLevel3X 3 2" xfId="609"/>
    <cellStyle name="SAPBEXHLevel3X 3 2 2" xfId="10232"/>
    <cellStyle name="SAPBEXHLevel3X 3 2 2 2" xfId="13596"/>
    <cellStyle name="SAPBEXHLevel3X 3 2 3" xfId="10720"/>
    <cellStyle name="SAPBEXHLevel3X 3 3" xfId="9915"/>
    <cellStyle name="SAPBEXHLevel3X 3 3 2" xfId="13408"/>
    <cellStyle name="SAPBEXHLevel3X 3 4" xfId="10032"/>
    <cellStyle name="SAPBEXHLevel3X 3 5" xfId="42735"/>
    <cellStyle name="SAPBEXHLevel3X 4" xfId="610"/>
    <cellStyle name="SAPBEXHLevel3X 4 2" xfId="611"/>
    <cellStyle name="SAPBEXHLevel3X 4 2 2" xfId="10233"/>
    <cellStyle name="SAPBEXHLevel3X 4 2 2 2" xfId="13597"/>
    <cellStyle name="SAPBEXHLevel3X 4 2 3" xfId="10614"/>
    <cellStyle name="SAPBEXHLevel3X 4 3" xfId="9930"/>
    <cellStyle name="SAPBEXHLevel3X 4 3 2" xfId="13418"/>
    <cellStyle name="SAPBEXHLevel3X 4 4" xfId="10638"/>
    <cellStyle name="SAPBEXHLevel3X 4 5" xfId="42736"/>
    <cellStyle name="SAPBEXHLevel3X 5" xfId="612"/>
    <cellStyle name="SAPBEXHLevel3X 5 2" xfId="613"/>
    <cellStyle name="SAPBEXHLevel3X 5 2 2" xfId="10234"/>
    <cellStyle name="SAPBEXHLevel3X 5 2 2 2" xfId="13598"/>
    <cellStyle name="SAPBEXHLevel3X 5 2 3" xfId="11030"/>
    <cellStyle name="SAPBEXHLevel3X 5 3" xfId="9872"/>
    <cellStyle name="SAPBEXHLevel3X 5 3 2" xfId="13372"/>
    <cellStyle name="SAPBEXHLevel3X 5 4" xfId="10618"/>
    <cellStyle name="SAPBEXHLevel3X 5 5" xfId="42663"/>
    <cellStyle name="SAPBEXHLevel3X 6" xfId="614"/>
    <cellStyle name="SAPBEXHLevel3X 6 2" xfId="615"/>
    <cellStyle name="SAPBEXHLevel3X 6 2 2" xfId="10235"/>
    <cellStyle name="SAPBEXHLevel3X 6 2 2 2" xfId="13599"/>
    <cellStyle name="SAPBEXHLevel3X 6 2 3" xfId="10669"/>
    <cellStyle name="SAPBEXHLevel3X 6 3" xfId="9875"/>
    <cellStyle name="SAPBEXHLevel3X 6 3 2" xfId="13374"/>
    <cellStyle name="SAPBEXHLevel3X 6 4" xfId="11176"/>
    <cellStyle name="SAPBEXHLevel3X 6 5" xfId="42662"/>
    <cellStyle name="SAPBEXHLevel3X 7" xfId="616"/>
    <cellStyle name="SAPBEXHLevel3X 7 2" xfId="617"/>
    <cellStyle name="SAPBEXHLevel3X 7 2 2" xfId="10237"/>
    <cellStyle name="SAPBEXHLevel3X 7 2 2 2" xfId="13601"/>
    <cellStyle name="SAPBEXHLevel3X 7 2 3" xfId="11747"/>
    <cellStyle name="SAPBEXHLevel3X 7 3" xfId="10236"/>
    <cellStyle name="SAPBEXHLevel3X 7 3 2" xfId="13600"/>
    <cellStyle name="SAPBEXHLevel3X 7 4" xfId="10657"/>
    <cellStyle name="SAPBEXHLevel3X 8" xfId="618"/>
    <cellStyle name="SAPBEXHLevel3X 8 2" xfId="619"/>
    <cellStyle name="SAPBEXHLevel3X 8 2 2" xfId="10239"/>
    <cellStyle name="SAPBEXHLevel3X 8 2 2 2" xfId="13603"/>
    <cellStyle name="SAPBEXHLevel3X 8 2 3" xfId="10459"/>
    <cellStyle name="SAPBEXHLevel3X 8 3" xfId="10238"/>
    <cellStyle name="SAPBEXHLevel3X 8 3 2" xfId="13602"/>
    <cellStyle name="SAPBEXHLevel3X 8 4" xfId="10374"/>
    <cellStyle name="SAPBEXHLevel3X 9" xfId="620"/>
    <cellStyle name="SAPBEXHLevel3X 9 2" xfId="621"/>
    <cellStyle name="SAPBEXHLevel3X 9 2 2" xfId="10241"/>
    <cellStyle name="SAPBEXHLevel3X 9 2 2 2" xfId="13605"/>
    <cellStyle name="SAPBEXHLevel3X 9 2 3" xfId="10468"/>
    <cellStyle name="SAPBEXHLevel3X 9 3" xfId="10240"/>
    <cellStyle name="SAPBEXHLevel3X 9 3 2" xfId="13604"/>
    <cellStyle name="SAPBEXHLevel3X 9 4" xfId="10776"/>
    <cellStyle name="SAPBEXresData" xfId="145"/>
    <cellStyle name="SAPBEXresData 2" xfId="9916"/>
    <cellStyle name="SAPBEXresData 2 2" xfId="13409"/>
    <cellStyle name="SAPBEXresData 3" xfId="11131"/>
    <cellStyle name="SAPBEXresData 4" xfId="42627"/>
    <cellStyle name="SAPBEXresData 5" xfId="42737"/>
    <cellStyle name="SAPBEXresData 6" xfId="42943"/>
    <cellStyle name="SAPBEXresDataEmph" xfId="146"/>
    <cellStyle name="SAPBEXresDataEmph 2" xfId="9917"/>
    <cellStyle name="SAPBEXresDataEmph 2 2" xfId="13410"/>
    <cellStyle name="SAPBEXresDataEmph 3" xfId="10043"/>
    <cellStyle name="SAPBEXresDataEmph 4" xfId="42628"/>
    <cellStyle name="SAPBEXresDataEmph 5" xfId="42738"/>
    <cellStyle name="SAPBEXresDataEmph 6" xfId="42944"/>
    <cellStyle name="SAPBEXresItem" xfId="147"/>
    <cellStyle name="SAPBEXresItem 2" xfId="9918"/>
    <cellStyle name="SAPBEXresItem 2 2" xfId="13411"/>
    <cellStyle name="SAPBEXresItem 3" xfId="10673"/>
    <cellStyle name="SAPBEXresItem 4" xfId="42629"/>
    <cellStyle name="SAPBEXresItem 5" xfId="42739"/>
    <cellStyle name="SAPBEXresItem 6" xfId="42945"/>
    <cellStyle name="SAPBEXresItemX" xfId="148"/>
    <cellStyle name="SAPBEXresItemX 2" xfId="9919"/>
    <cellStyle name="SAPBEXresItemX 2 2" xfId="13412"/>
    <cellStyle name="SAPBEXresItemX 2 3" xfId="41081"/>
    <cellStyle name="SAPBEXresItemX 3" xfId="11878"/>
    <cellStyle name="SAPBEXresItemX 4" xfId="42630"/>
    <cellStyle name="SAPBEXresItemX 5" xfId="42740"/>
    <cellStyle name="SAPBEXresItemX 6" xfId="42946"/>
    <cellStyle name="SAPBEXstdData" xfId="149"/>
    <cellStyle name="SAPBEXstdData 10" xfId="8215"/>
    <cellStyle name="SAPBEXstdData 10 2" xfId="9028"/>
    <cellStyle name="SAPBEXstdData 10 2 2" xfId="11432"/>
    <cellStyle name="SAPBEXstdData 10 2 2 2" xfId="13931"/>
    <cellStyle name="SAPBEXstdData 10 2 3" xfId="12745"/>
    <cellStyle name="SAPBEXstdData 10 3" xfId="9521"/>
    <cellStyle name="SAPBEXstdData 10 3 2" xfId="13101"/>
    <cellStyle name="SAPBEXstdData 10 4" xfId="12374"/>
    <cellStyle name="SAPBEXstdData 11" xfId="8099"/>
    <cellStyle name="SAPBEXstdData 11 2" xfId="8927"/>
    <cellStyle name="SAPBEXstdData 11 2 2" xfId="11334"/>
    <cellStyle name="SAPBEXstdData 11 2 2 2" xfId="13889"/>
    <cellStyle name="SAPBEXstdData 11 2 3" xfId="12700"/>
    <cellStyle name="SAPBEXstdData 11 3" xfId="9423"/>
    <cellStyle name="SAPBEXstdData 11 3 2" xfId="13059"/>
    <cellStyle name="SAPBEXstdData 11 4" xfId="12333"/>
    <cellStyle name="SAPBEXstdData 12" xfId="1191"/>
    <cellStyle name="SAPBEXstdData 12 2" xfId="10312"/>
    <cellStyle name="SAPBEXstdData 12 2 2" xfId="13638"/>
    <cellStyle name="SAPBEXstdData 12 3" xfId="12119"/>
    <cellStyle name="SAPBEXstdData 13" xfId="9104"/>
    <cellStyle name="SAPBEXstdData 13 2" xfId="12786"/>
    <cellStyle name="SAPBEXstdData 14" xfId="9920"/>
    <cellStyle name="SAPBEXstdData 14 2" xfId="11762"/>
    <cellStyle name="SAPBEXstdData 14 2 2" xfId="14181"/>
    <cellStyle name="SAPBEXstdData 14 2 3" xfId="14413"/>
    <cellStyle name="SAPBEXstdData 14 2 4" xfId="12261"/>
    <cellStyle name="SAPBEXstdData 14 3" xfId="11753"/>
    <cellStyle name="SAPBEXstdData 14 3 2" xfId="14409"/>
    <cellStyle name="SAPBEXstdData 14 3 3" xfId="12107"/>
    <cellStyle name="SAPBEXstdData 14 4" xfId="12114"/>
    <cellStyle name="SAPBEXstdData 14 5" xfId="14393"/>
    <cellStyle name="SAPBEXstdData 15" xfId="10042"/>
    <cellStyle name="SAPBEXstdData 16" xfId="42485"/>
    <cellStyle name="SAPBEXstdData 17" xfId="42508"/>
    <cellStyle name="SAPBEXstdData 18" xfId="42526"/>
    <cellStyle name="SAPBEXstdData 19" xfId="42631"/>
    <cellStyle name="SAPBEXstdData 2" xfId="622"/>
    <cellStyle name="SAPBEXstdData 2 10" xfId="1278"/>
    <cellStyle name="SAPBEXstdData 2 10 2" xfId="10324"/>
    <cellStyle name="SAPBEXstdData 2 10 2 2" xfId="13647"/>
    <cellStyle name="SAPBEXstdData 2 10 3" xfId="12128"/>
    <cellStyle name="SAPBEXstdData 2 11" xfId="7711"/>
    <cellStyle name="SAPBEXstdData 2 11 2" xfId="10835"/>
    <cellStyle name="SAPBEXstdData 2 11 2 2" xfId="13781"/>
    <cellStyle name="SAPBEXstdData 2 11 3" xfId="12264"/>
    <cellStyle name="SAPBEXstdData 2 12" xfId="8928"/>
    <cellStyle name="SAPBEXstdData 2 12 2" xfId="12701"/>
    <cellStyle name="SAPBEXstdData 2 13" xfId="10977"/>
    <cellStyle name="SAPBEXstdData 2 14" xfId="20225"/>
    <cellStyle name="SAPBEXstdData 2 15" xfId="42742"/>
    <cellStyle name="SAPBEXstdData 2 16" xfId="42948"/>
    <cellStyle name="SAPBEXstdData 2 2" xfId="8012"/>
    <cellStyle name="SAPBEXstdData 2 2 2" xfId="8884"/>
    <cellStyle name="SAPBEXstdData 2 2 2 2" xfId="11294"/>
    <cellStyle name="SAPBEXstdData 2 2 2 2 2" xfId="13868"/>
    <cellStyle name="SAPBEXstdData 2 2 2 3" xfId="12677"/>
    <cellStyle name="SAPBEXstdData 2 2 3" xfId="9382"/>
    <cellStyle name="SAPBEXstdData 2 2 3 2" xfId="13037"/>
    <cellStyle name="SAPBEXstdData 2 2 4" xfId="12311"/>
    <cellStyle name="SAPBEXstdData 2 2 5" xfId="41082"/>
    <cellStyle name="SAPBEXstdData 2 3" xfId="8308"/>
    <cellStyle name="SAPBEXstdData 2 3 2" xfId="9120"/>
    <cellStyle name="SAPBEXstdData 2 3 2 2" xfId="11522"/>
    <cellStyle name="SAPBEXstdData 2 3 2 2 2" xfId="13983"/>
    <cellStyle name="SAPBEXstdData 2 3 2 3" xfId="12799"/>
    <cellStyle name="SAPBEXstdData 2 3 3" xfId="9611"/>
    <cellStyle name="SAPBEXstdData 2 3 3 2" xfId="13154"/>
    <cellStyle name="SAPBEXstdData 2 3 4" xfId="12427"/>
    <cellStyle name="SAPBEXstdData 2 4" xfId="8286"/>
    <cellStyle name="SAPBEXstdData 2 4 2" xfId="9099"/>
    <cellStyle name="SAPBEXstdData 2 4 2 2" xfId="11503"/>
    <cellStyle name="SAPBEXstdData 2 4 2 2 2" xfId="13970"/>
    <cellStyle name="SAPBEXstdData 2 4 2 3" xfId="12784"/>
    <cellStyle name="SAPBEXstdData 2 4 3" xfId="9592"/>
    <cellStyle name="SAPBEXstdData 2 4 3 2" xfId="13141"/>
    <cellStyle name="SAPBEXstdData 2 4 4" xfId="12414"/>
    <cellStyle name="SAPBEXstdData 2 4 5" xfId="41083"/>
    <cellStyle name="SAPBEXstdData 2 5" xfId="8343"/>
    <cellStyle name="SAPBEXstdData 2 5 2" xfId="9155"/>
    <cellStyle name="SAPBEXstdData 2 5 2 2" xfId="11557"/>
    <cellStyle name="SAPBEXstdData 2 5 2 2 2" xfId="14008"/>
    <cellStyle name="SAPBEXstdData 2 5 2 3" xfId="12824"/>
    <cellStyle name="SAPBEXstdData 2 5 3" xfId="9646"/>
    <cellStyle name="SAPBEXstdData 2 5 3 2" xfId="13179"/>
    <cellStyle name="SAPBEXstdData 2 5 4" xfId="12452"/>
    <cellStyle name="SAPBEXstdData 2 6" xfId="8345"/>
    <cellStyle name="SAPBEXstdData 2 6 2" xfId="9157"/>
    <cellStyle name="SAPBEXstdData 2 6 2 2" xfId="11559"/>
    <cellStyle name="SAPBEXstdData 2 6 2 2 2" xfId="14009"/>
    <cellStyle name="SAPBEXstdData 2 6 2 3" xfId="12825"/>
    <cellStyle name="SAPBEXstdData 2 6 3" xfId="9648"/>
    <cellStyle name="SAPBEXstdData 2 6 3 2" xfId="13180"/>
    <cellStyle name="SAPBEXstdData 2 6 4" xfId="12453"/>
    <cellStyle name="SAPBEXstdData 2 7" xfId="8333"/>
    <cellStyle name="SAPBEXstdData 2 7 2" xfId="9145"/>
    <cellStyle name="SAPBEXstdData 2 7 2 2" xfId="11547"/>
    <cellStyle name="SAPBEXstdData 2 7 2 2 2" xfId="14001"/>
    <cellStyle name="SAPBEXstdData 2 7 2 3" xfId="12817"/>
    <cellStyle name="SAPBEXstdData 2 7 3" xfId="9636"/>
    <cellStyle name="SAPBEXstdData 2 7 3 2" xfId="13172"/>
    <cellStyle name="SAPBEXstdData 2 7 4" xfId="12445"/>
    <cellStyle name="SAPBEXstdData 2 8" xfId="8182"/>
    <cellStyle name="SAPBEXstdData 2 8 2" xfId="8995"/>
    <cellStyle name="SAPBEXstdData 2 8 2 2" xfId="11399"/>
    <cellStyle name="SAPBEXstdData 2 8 2 2 2" xfId="13921"/>
    <cellStyle name="SAPBEXstdData 2 8 2 3" xfId="12734"/>
    <cellStyle name="SAPBEXstdData 2 8 3" xfId="9488"/>
    <cellStyle name="SAPBEXstdData 2 8 3 2" xfId="13091"/>
    <cellStyle name="SAPBEXstdData 2 8 4" xfId="12364"/>
    <cellStyle name="SAPBEXstdData 2 9" xfId="8348"/>
    <cellStyle name="SAPBEXstdData 2 9 2" xfId="9160"/>
    <cellStyle name="SAPBEXstdData 2 9 2 2" xfId="11562"/>
    <cellStyle name="SAPBEXstdData 2 9 2 2 2" xfId="14011"/>
    <cellStyle name="SAPBEXstdData 2 9 2 3" xfId="12827"/>
    <cellStyle name="SAPBEXstdData 2 9 3" xfId="9651"/>
    <cellStyle name="SAPBEXstdData 2 9 3 2" xfId="13182"/>
    <cellStyle name="SAPBEXstdData 2 9 4" xfId="12455"/>
    <cellStyle name="SAPBEXstdData 20" xfId="42741"/>
    <cellStyle name="SAPBEXstdData 21" xfId="42947"/>
    <cellStyle name="SAPBEXstdData 3" xfId="623"/>
    <cellStyle name="SAPBEXstdData 3 10" xfId="7950"/>
    <cellStyle name="SAPBEXstdData 3 10 2" xfId="10858"/>
    <cellStyle name="SAPBEXstdData 3 10 2 2" xfId="13794"/>
    <cellStyle name="SAPBEXstdData 3 10 3" xfId="12280"/>
    <cellStyle name="SAPBEXstdData 3 11" xfId="8854"/>
    <cellStyle name="SAPBEXstdData 3 11 2" xfId="11264"/>
    <cellStyle name="SAPBEXstdData 3 11 2 2" xfId="13838"/>
    <cellStyle name="SAPBEXstdData 3 11 3" xfId="12647"/>
    <cellStyle name="SAPBEXstdData 3 12" xfId="9352"/>
    <cellStyle name="SAPBEXstdData 3 12 2" xfId="13007"/>
    <cellStyle name="SAPBEXstdData 3 13" xfId="10242"/>
    <cellStyle name="SAPBEXstdData 3 13 2" xfId="13606"/>
    <cellStyle name="SAPBEXstdData 3 14" xfId="10570"/>
    <cellStyle name="SAPBEXstdData 3 15" xfId="15342"/>
    <cellStyle name="SAPBEXstdData 3 16" xfId="42743"/>
    <cellStyle name="SAPBEXstdData 3 17" xfId="42949"/>
    <cellStyle name="SAPBEXstdData 3 2" xfId="1049"/>
    <cellStyle name="SAPBEXstdData 3 2 2" xfId="8371"/>
    <cellStyle name="SAPBEXstdData 3 2 2 2" xfId="11017"/>
    <cellStyle name="SAPBEXstdData 3 2 2 2 2" xfId="13817"/>
    <cellStyle name="SAPBEXstdData 3 2 2 3" xfId="12474"/>
    <cellStyle name="SAPBEXstdData 3 2 3" xfId="9183"/>
    <cellStyle name="SAPBEXstdData 3 2 3 2" xfId="11585"/>
    <cellStyle name="SAPBEXstdData 3 2 3 2 2" xfId="14030"/>
    <cellStyle name="SAPBEXstdData 3 2 3 3" xfId="12846"/>
    <cellStyle name="SAPBEXstdData 3 2 4" xfId="9674"/>
    <cellStyle name="SAPBEXstdData 3 2 4 2" xfId="13201"/>
    <cellStyle name="SAPBEXstdData 3 2 5" xfId="10045"/>
    <cellStyle name="SAPBEXstdData 3 3" xfId="8401"/>
    <cellStyle name="SAPBEXstdData 3 3 2" xfId="9213"/>
    <cellStyle name="SAPBEXstdData 3 3 2 2" xfId="11615"/>
    <cellStyle name="SAPBEXstdData 3 3 2 2 2" xfId="14057"/>
    <cellStyle name="SAPBEXstdData 3 3 2 3" xfId="12873"/>
    <cellStyle name="SAPBEXstdData 3 3 3" xfId="9704"/>
    <cellStyle name="SAPBEXstdData 3 3 3 2" xfId="13228"/>
    <cellStyle name="SAPBEXstdData 3 3 4" xfId="12501"/>
    <cellStyle name="SAPBEXstdData 3 4" xfId="8420"/>
    <cellStyle name="SAPBEXstdData 3 4 2" xfId="9232"/>
    <cellStyle name="SAPBEXstdData 3 4 2 2" xfId="11634"/>
    <cellStyle name="SAPBEXstdData 3 4 2 2 2" xfId="14076"/>
    <cellStyle name="SAPBEXstdData 3 4 2 3" xfId="12892"/>
    <cellStyle name="SAPBEXstdData 3 4 3" xfId="9723"/>
    <cellStyle name="SAPBEXstdData 3 4 3 2" xfId="13247"/>
    <cellStyle name="SAPBEXstdData 3 4 4" xfId="12520"/>
    <cellStyle name="SAPBEXstdData 3 5" xfId="8440"/>
    <cellStyle name="SAPBEXstdData 3 5 2" xfId="9252"/>
    <cellStyle name="SAPBEXstdData 3 5 2 2" xfId="11654"/>
    <cellStyle name="SAPBEXstdData 3 5 2 2 2" xfId="14094"/>
    <cellStyle name="SAPBEXstdData 3 5 2 3" xfId="12910"/>
    <cellStyle name="SAPBEXstdData 3 5 3" xfId="9743"/>
    <cellStyle name="SAPBEXstdData 3 5 3 2" xfId="13265"/>
    <cellStyle name="SAPBEXstdData 3 5 4" xfId="12538"/>
    <cellStyle name="SAPBEXstdData 3 6" xfId="8458"/>
    <cellStyle name="SAPBEXstdData 3 6 2" xfId="9270"/>
    <cellStyle name="SAPBEXstdData 3 6 2 2" xfId="11672"/>
    <cellStyle name="SAPBEXstdData 3 6 2 2 2" xfId="14112"/>
    <cellStyle name="SAPBEXstdData 3 6 2 3" xfId="12928"/>
    <cellStyle name="SAPBEXstdData 3 6 3" xfId="9761"/>
    <cellStyle name="SAPBEXstdData 3 6 3 2" xfId="13283"/>
    <cellStyle name="SAPBEXstdData 3 6 4" xfId="12556"/>
    <cellStyle name="SAPBEXstdData 3 7" xfId="8476"/>
    <cellStyle name="SAPBEXstdData 3 7 2" xfId="9288"/>
    <cellStyle name="SAPBEXstdData 3 7 2 2" xfId="11690"/>
    <cellStyle name="SAPBEXstdData 3 7 2 2 2" xfId="14130"/>
    <cellStyle name="SAPBEXstdData 3 7 2 3" xfId="12946"/>
    <cellStyle name="SAPBEXstdData 3 7 3" xfId="9779"/>
    <cellStyle name="SAPBEXstdData 3 7 3 2" xfId="13301"/>
    <cellStyle name="SAPBEXstdData 3 7 4" xfId="12574"/>
    <cellStyle name="SAPBEXstdData 3 8" xfId="8495"/>
    <cellStyle name="SAPBEXstdData 3 8 2" xfId="9307"/>
    <cellStyle name="SAPBEXstdData 3 8 2 2" xfId="11709"/>
    <cellStyle name="SAPBEXstdData 3 8 2 2 2" xfId="14148"/>
    <cellStyle name="SAPBEXstdData 3 8 2 3" xfId="12964"/>
    <cellStyle name="SAPBEXstdData 3 8 3" xfId="9798"/>
    <cellStyle name="SAPBEXstdData 3 8 3 2" xfId="13319"/>
    <cellStyle name="SAPBEXstdData 3 8 4" xfId="12592"/>
    <cellStyle name="SAPBEXstdData 3 9" xfId="8512"/>
    <cellStyle name="SAPBEXstdData 3 9 2" xfId="9324"/>
    <cellStyle name="SAPBEXstdData 3 9 2 2" xfId="11726"/>
    <cellStyle name="SAPBEXstdData 3 9 2 2 2" xfId="14165"/>
    <cellStyle name="SAPBEXstdData 3 9 2 3" xfId="12981"/>
    <cellStyle name="SAPBEXstdData 3 9 3" xfId="9815"/>
    <cellStyle name="SAPBEXstdData 3 9 3 2" xfId="13336"/>
    <cellStyle name="SAPBEXstdData 3 9 4" xfId="12609"/>
    <cellStyle name="SAPBEXstdData 4" xfId="1036"/>
    <cellStyle name="SAPBEXstdData 4 2" xfId="8004"/>
    <cellStyle name="SAPBEXstdData 4 2 2" xfId="10864"/>
    <cellStyle name="SAPBEXstdData 4 2 2 2" xfId="13799"/>
    <cellStyle name="SAPBEXstdData 4 2 3" xfId="12303"/>
    <cellStyle name="SAPBEXstdData 4 3" xfId="8876"/>
    <cellStyle name="SAPBEXstdData 4 3 2" xfId="11286"/>
    <cellStyle name="SAPBEXstdData 4 3 2 2" xfId="13860"/>
    <cellStyle name="SAPBEXstdData 4 3 3" xfId="12669"/>
    <cellStyle name="SAPBEXstdData 4 4" xfId="9374"/>
    <cellStyle name="SAPBEXstdData 4 4 2" xfId="13029"/>
    <cellStyle name="SAPBEXstdData 4 5" xfId="10520"/>
    <cellStyle name="SAPBEXstdData 4 6" xfId="42744"/>
    <cellStyle name="SAPBEXstdData 5" xfId="1021"/>
    <cellStyle name="SAPBEXstdData 5 2" xfId="8033"/>
    <cellStyle name="SAPBEXstdData 5 2 2" xfId="10871"/>
    <cellStyle name="SAPBEXstdData 5 2 2 2" xfId="13802"/>
    <cellStyle name="SAPBEXstdData 5 2 3" xfId="12323"/>
    <cellStyle name="SAPBEXstdData 5 3" xfId="8901"/>
    <cellStyle name="SAPBEXstdData 5 3 2" xfId="11310"/>
    <cellStyle name="SAPBEXstdData 5 3 2 2" xfId="13880"/>
    <cellStyle name="SAPBEXstdData 5 3 3" xfId="12689"/>
    <cellStyle name="SAPBEXstdData 5 4" xfId="9399"/>
    <cellStyle name="SAPBEXstdData 5 4 2" xfId="13050"/>
    <cellStyle name="SAPBEXstdData 5 5" xfId="11925"/>
    <cellStyle name="SAPBEXstdData 6" xfId="1012"/>
    <cellStyle name="SAPBEXstdData 6 2" xfId="8327"/>
    <cellStyle name="SAPBEXstdData 6 2 2" xfId="11001"/>
    <cellStyle name="SAPBEXstdData 6 2 2 2" xfId="13812"/>
    <cellStyle name="SAPBEXstdData 6 2 3" xfId="12441"/>
    <cellStyle name="SAPBEXstdData 6 3" xfId="9139"/>
    <cellStyle name="SAPBEXstdData 6 3 2" xfId="11541"/>
    <cellStyle name="SAPBEXstdData 6 3 2 2" xfId="13997"/>
    <cellStyle name="SAPBEXstdData 6 3 3" xfId="12813"/>
    <cellStyle name="SAPBEXstdData 6 4" xfId="9630"/>
    <cellStyle name="SAPBEXstdData 6 4 2" xfId="13168"/>
    <cellStyle name="SAPBEXstdData 6 5" xfId="11919"/>
    <cellStyle name="SAPBEXstdData 7" xfId="1094"/>
    <cellStyle name="SAPBEXstdData 7 2" xfId="8324"/>
    <cellStyle name="SAPBEXstdData 7 2 2" xfId="11000"/>
    <cellStyle name="SAPBEXstdData 7 2 2 2" xfId="13811"/>
    <cellStyle name="SAPBEXstdData 7 2 3" xfId="12438"/>
    <cellStyle name="SAPBEXstdData 7 3" xfId="9136"/>
    <cellStyle name="SAPBEXstdData 7 3 2" xfId="11538"/>
    <cellStyle name="SAPBEXstdData 7 3 2 2" xfId="13994"/>
    <cellStyle name="SAPBEXstdData 7 3 3" xfId="12810"/>
    <cellStyle name="SAPBEXstdData 7 4" xfId="9627"/>
    <cellStyle name="SAPBEXstdData 7 4 2" xfId="13165"/>
    <cellStyle name="SAPBEXstdData 7 5" xfId="10301"/>
    <cellStyle name="SAPBEXstdData 7 5 2" xfId="13634"/>
    <cellStyle name="SAPBEXstdData 7 5 3" xfId="14205"/>
    <cellStyle name="SAPBEXstdData 7 5 4" xfId="14407"/>
    <cellStyle name="SAPBEXstdData 7 6" xfId="11014"/>
    <cellStyle name="SAPBEXstdData 7 6 2" xfId="13814"/>
    <cellStyle name="SAPBEXstdData 7 6 3" xfId="14388"/>
    <cellStyle name="SAPBEXstdData 7 6 4" xfId="14201"/>
    <cellStyle name="SAPBEXstdData 7 7" xfId="12115"/>
    <cellStyle name="SAPBEXstdData 7 8" xfId="41084"/>
    <cellStyle name="SAPBEXstdData 8" xfId="8255"/>
    <cellStyle name="SAPBEXstdData 8 2" xfId="9068"/>
    <cellStyle name="SAPBEXstdData 8 2 2" xfId="11472"/>
    <cellStyle name="SAPBEXstdData 8 2 2 2" xfId="13954"/>
    <cellStyle name="SAPBEXstdData 8 2 3" xfId="12768"/>
    <cellStyle name="SAPBEXstdData 8 3" xfId="9561"/>
    <cellStyle name="SAPBEXstdData 8 3 2" xfId="13125"/>
    <cellStyle name="SAPBEXstdData 8 4" xfId="12397"/>
    <cellStyle name="SAPBEXstdData 8 5" xfId="41085"/>
    <cellStyle name="SAPBEXstdData 9" xfId="8270"/>
    <cellStyle name="SAPBEXstdData 9 2" xfId="9083"/>
    <cellStyle name="SAPBEXstdData 9 2 2" xfId="11487"/>
    <cellStyle name="SAPBEXstdData 9 2 2 2" xfId="13961"/>
    <cellStyle name="SAPBEXstdData 9 2 3" xfId="12775"/>
    <cellStyle name="SAPBEXstdData 9 3" xfId="9576"/>
    <cellStyle name="SAPBEXstdData 9 3 2" xfId="13132"/>
    <cellStyle name="SAPBEXstdData 9 4" xfId="12404"/>
    <cellStyle name="SAPBEXstdData 9 5" xfId="41086"/>
    <cellStyle name="SAPBEXstdData_Actuals 2007" xfId="9921"/>
    <cellStyle name="SAPBEXstdDataEmph" xfId="150"/>
    <cellStyle name="SAPBEXstdDataEmph 2" xfId="9922"/>
    <cellStyle name="SAPBEXstdDataEmph 2 2" xfId="13413"/>
    <cellStyle name="SAPBEXstdDataEmph 2 3" xfId="41087"/>
    <cellStyle name="SAPBEXstdDataEmph 3" xfId="10359"/>
    <cellStyle name="SAPBEXstdDataEmph 3 2" xfId="41088"/>
    <cellStyle name="SAPBEXstdDataEmph 4" xfId="42632"/>
    <cellStyle name="SAPBEXstdDataEmph 5" xfId="42745"/>
    <cellStyle name="SAPBEXstdDataEmph 6" xfId="42950"/>
    <cellStyle name="SAPBEXstdItem" xfId="15"/>
    <cellStyle name="SAPBEXstdItem 10" xfId="7980"/>
    <cellStyle name="SAPBEXstdItem 10 10" xfId="8865"/>
    <cellStyle name="SAPBEXstdItem 10 10 2" xfId="11275"/>
    <cellStyle name="SAPBEXstdItem 10 10 2 2" xfId="13849"/>
    <cellStyle name="SAPBEXstdItem 10 10 3" xfId="12658"/>
    <cellStyle name="SAPBEXstdItem 10 11" xfId="9363"/>
    <cellStyle name="SAPBEXstdItem 10 11 2" xfId="13018"/>
    <cellStyle name="SAPBEXstdItem 10 12" xfId="12291"/>
    <cellStyle name="SAPBEXstdItem 10 2" xfId="8378"/>
    <cellStyle name="SAPBEXstdItem 10 2 2" xfId="9190"/>
    <cellStyle name="SAPBEXstdItem 10 2 2 2" xfId="11592"/>
    <cellStyle name="SAPBEXstdItem 10 2 2 2 2" xfId="14036"/>
    <cellStyle name="SAPBEXstdItem 10 2 2 3" xfId="12852"/>
    <cellStyle name="SAPBEXstdItem 10 2 3" xfId="9681"/>
    <cellStyle name="SAPBEXstdItem 10 2 3 2" xfId="13207"/>
    <cellStyle name="SAPBEXstdItem 10 2 4" xfId="12480"/>
    <cellStyle name="SAPBEXstdItem 10 3" xfId="8408"/>
    <cellStyle name="SAPBEXstdItem 10 3 2" xfId="9220"/>
    <cellStyle name="SAPBEXstdItem 10 3 2 2" xfId="11622"/>
    <cellStyle name="SAPBEXstdItem 10 3 2 2 2" xfId="14064"/>
    <cellStyle name="SAPBEXstdItem 10 3 2 3" xfId="12880"/>
    <cellStyle name="SAPBEXstdItem 10 3 3" xfId="9711"/>
    <cellStyle name="SAPBEXstdItem 10 3 3 2" xfId="13235"/>
    <cellStyle name="SAPBEXstdItem 10 3 4" xfId="12508"/>
    <cellStyle name="SAPBEXstdItem 10 4" xfId="8429"/>
    <cellStyle name="SAPBEXstdItem 10 4 2" xfId="9241"/>
    <cellStyle name="SAPBEXstdItem 10 4 2 2" xfId="11643"/>
    <cellStyle name="SAPBEXstdItem 10 4 2 2 2" xfId="14083"/>
    <cellStyle name="SAPBEXstdItem 10 4 2 3" xfId="12899"/>
    <cellStyle name="SAPBEXstdItem 10 4 3" xfId="9732"/>
    <cellStyle name="SAPBEXstdItem 10 4 3 2" xfId="13254"/>
    <cellStyle name="SAPBEXstdItem 10 4 4" xfId="12527"/>
    <cellStyle name="SAPBEXstdItem 10 5" xfId="8447"/>
    <cellStyle name="SAPBEXstdItem 10 5 2" xfId="9259"/>
    <cellStyle name="SAPBEXstdItem 10 5 2 2" xfId="11661"/>
    <cellStyle name="SAPBEXstdItem 10 5 2 2 2" xfId="14101"/>
    <cellStyle name="SAPBEXstdItem 10 5 2 3" xfId="12917"/>
    <cellStyle name="SAPBEXstdItem 10 5 3" xfId="9750"/>
    <cellStyle name="SAPBEXstdItem 10 5 3 2" xfId="13272"/>
    <cellStyle name="SAPBEXstdItem 10 5 4" xfId="12545"/>
    <cellStyle name="SAPBEXstdItem 10 6" xfId="8465"/>
    <cellStyle name="SAPBEXstdItem 10 6 2" xfId="9277"/>
    <cellStyle name="SAPBEXstdItem 10 6 2 2" xfId="11679"/>
    <cellStyle name="SAPBEXstdItem 10 6 2 2 2" xfId="14119"/>
    <cellStyle name="SAPBEXstdItem 10 6 2 3" xfId="12935"/>
    <cellStyle name="SAPBEXstdItem 10 6 3" xfId="9768"/>
    <cellStyle name="SAPBEXstdItem 10 6 3 2" xfId="13290"/>
    <cellStyle name="SAPBEXstdItem 10 6 4" xfId="12563"/>
    <cellStyle name="SAPBEXstdItem 10 7" xfId="8483"/>
    <cellStyle name="SAPBEXstdItem 10 7 2" xfId="9295"/>
    <cellStyle name="SAPBEXstdItem 10 7 2 2" xfId="11697"/>
    <cellStyle name="SAPBEXstdItem 10 7 2 2 2" xfId="14137"/>
    <cellStyle name="SAPBEXstdItem 10 7 2 3" xfId="12953"/>
    <cellStyle name="SAPBEXstdItem 10 7 3" xfId="9786"/>
    <cellStyle name="SAPBEXstdItem 10 7 3 2" xfId="13308"/>
    <cellStyle name="SAPBEXstdItem 10 7 4" xfId="12581"/>
    <cellStyle name="SAPBEXstdItem 10 8" xfId="8501"/>
    <cellStyle name="SAPBEXstdItem 10 8 2" xfId="9313"/>
    <cellStyle name="SAPBEXstdItem 10 8 2 2" xfId="11715"/>
    <cellStyle name="SAPBEXstdItem 10 8 2 2 2" xfId="14154"/>
    <cellStyle name="SAPBEXstdItem 10 8 2 3" xfId="12970"/>
    <cellStyle name="SAPBEXstdItem 10 8 3" xfId="9804"/>
    <cellStyle name="SAPBEXstdItem 10 8 3 2" xfId="13325"/>
    <cellStyle name="SAPBEXstdItem 10 8 4" xfId="12598"/>
    <cellStyle name="SAPBEXstdItem 10 9" xfId="8518"/>
    <cellStyle name="SAPBEXstdItem 10 9 2" xfId="9330"/>
    <cellStyle name="SAPBEXstdItem 10 9 2 2" xfId="11732"/>
    <cellStyle name="SAPBEXstdItem 10 9 2 2 2" xfId="14171"/>
    <cellStyle name="SAPBEXstdItem 10 9 2 3" xfId="12987"/>
    <cellStyle name="SAPBEXstdItem 10 9 3" xfId="9821"/>
    <cellStyle name="SAPBEXstdItem 10 9 3 2" xfId="13342"/>
    <cellStyle name="SAPBEXstdItem 10 9 4" xfId="12615"/>
    <cellStyle name="SAPBEXstdItem 11" xfId="7998"/>
    <cellStyle name="SAPBEXstdItem 11 10" xfId="8872"/>
    <cellStyle name="SAPBEXstdItem 11 10 2" xfId="11282"/>
    <cellStyle name="SAPBEXstdItem 11 10 2 2" xfId="13856"/>
    <cellStyle name="SAPBEXstdItem 11 10 3" xfId="12665"/>
    <cellStyle name="SAPBEXstdItem 11 11" xfId="9370"/>
    <cellStyle name="SAPBEXstdItem 11 11 2" xfId="13025"/>
    <cellStyle name="SAPBEXstdItem 11 12" xfId="12299"/>
    <cellStyle name="SAPBEXstdItem 11 2" xfId="8384"/>
    <cellStyle name="SAPBEXstdItem 11 2 2" xfId="9196"/>
    <cellStyle name="SAPBEXstdItem 11 2 2 2" xfId="11598"/>
    <cellStyle name="SAPBEXstdItem 11 2 2 2 2" xfId="14042"/>
    <cellStyle name="SAPBEXstdItem 11 2 2 3" xfId="12858"/>
    <cellStyle name="SAPBEXstdItem 11 2 3" xfId="9687"/>
    <cellStyle name="SAPBEXstdItem 11 2 3 2" xfId="13213"/>
    <cellStyle name="SAPBEXstdItem 11 2 4" xfId="12486"/>
    <cellStyle name="SAPBEXstdItem 11 3" xfId="8415"/>
    <cellStyle name="SAPBEXstdItem 11 3 2" xfId="9227"/>
    <cellStyle name="SAPBEXstdItem 11 3 2 2" xfId="11629"/>
    <cellStyle name="SAPBEXstdItem 11 3 2 2 2" xfId="14071"/>
    <cellStyle name="SAPBEXstdItem 11 3 2 3" xfId="12887"/>
    <cellStyle name="SAPBEXstdItem 11 3 3" xfId="9718"/>
    <cellStyle name="SAPBEXstdItem 11 3 3 2" xfId="13242"/>
    <cellStyle name="SAPBEXstdItem 11 3 4" xfId="12515"/>
    <cellStyle name="SAPBEXstdItem 11 4" xfId="8435"/>
    <cellStyle name="SAPBEXstdItem 11 4 2" xfId="9247"/>
    <cellStyle name="SAPBEXstdItem 11 4 2 2" xfId="11649"/>
    <cellStyle name="SAPBEXstdItem 11 4 2 2 2" xfId="14089"/>
    <cellStyle name="SAPBEXstdItem 11 4 2 3" xfId="12905"/>
    <cellStyle name="SAPBEXstdItem 11 4 3" xfId="9738"/>
    <cellStyle name="SAPBEXstdItem 11 4 3 2" xfId="13260"/>
    <cellStyle name="SAPBEXstdItem 11 4 4" xfId="12533"/>
    <cellStyle name="SAPBEXstdItem 11 5" xfId="8453"/>
    <cellStyle name="SAPBEXstdItem 11 5 2" xfId="9265"/>
    <cellStyle name="SAPBEXstdItem 11 5 2 2" xfId="11667"/>
    <cellStyle name="SAPBEXstdItem 11 5 2 2 2" xfId="14107"/>
    <cellStyle name="SAPBEXstdItem 11 5 2 3" xfId="12923"/>
    <cellStyle name="SAPBEXstdItem 11 5 3" xfId="9756"/>
    <cellStyle name="SAPBEXstdItem 11 5 3 2" xfId="13278"/>
    <cellStyle name="SAPBEXstdItem 11 5 4" xfId="12551"/>
    <cellStyle name="SAPBEXstdItem 11 6" xfId="8471"/>
    <cellStyle name="SAPBEXstdItem 11 6 2" xfId="9283"/>
    <cellStyle name="SAPBEXstdItem 11 6 2 2" xfId="11685"/>
    <cellStyle name="SAPBEXstdItem 11 6 2 2 2" xfId="14125"/>
    <cellStyle name="SAPBEXstdItem 11 6 2 3" xfId="12941"/>
    <cellStyle name="SAPBEXstdItem 11 6 3" xfId="9774"/>
    <cellStyle name="SAPBEXstdItem 11 6 3 2" xfId="13296"/>
    <cellStyle name="SAPBEXstdItem 11 6 4" xfId="12569"/>
    <cellStyle name="SAPBEXstdItem 11 7" xfId="8490"/>
    <cellStyle name="SAPBEXstdItem 11 7 2" xfId="9302"/>
    <cellStyle name="SAPBEXstdItem 11 7 2 2" xfId="11704"/>
    <cellStyle name="SAPBEXstdItem 11 7 2 2 2" xfId="14143"/>
    <cellStyle name="SAPBEXstdItem 11 7 2 3" xfId="12959"/>
    <cellStyle name="SAPBEXstdItem 11 7 3" xfId="9793"/>
    <cellStyle name="SAPBEXstdItem 11 7 3 2" xfId="13314"/>
    <cellStyle name="SAPBEXstdItem 11 7 4" xfId="12587"/>
    <cellStyle name="SAPBEXstdItem 11 8" xfId="8507"/>
    <cellStyle name="SAPBEXstdItem 11 8 2" xfId="9319"/>
    <cellStyle name="SAPBEXstdItem 11 8 2 2" xfId="11721"/>
    <cellStyle name="SAPBEXstdItem 11 8 2 2 2" xfId="14160"/>
    <cellStyle name="SAPBEXstdItem 11 8 2 3" xfId="12976"/>
    <cellStyle name="SAPBEXstdItem 11 8 3" xfId="9810"/>
    <cellStyle name="SAPBEXstdItem 11 8 3 2" xfId="13331"/>
    <cellStyle name="SAPBEXstdItem 11 8 4" xfId="12604"/>
    <cellStyle name="SAPBEXstdItem 11 9" xfId="8524"/>
    <cellStyle name="SAPBEXstdItem 11 9 2" xfId="9336"/>
    <cellStyle name="SAPBEXstdItem 11 9 2 2" xfId="11738"/>
    <cellStyle name="SAPBEXstdItem 11 9 2 2 2" xfId="14177"/>
    <cellStyle name="SAPBEXstdItem 11 9 2 3" xfId="12993"/>
    <cellStyle name="SAPBEXstdItem 11 9 3" xfId="9827"/>
    <cellStyle name="SAPBEXstdItem 11 9 3 2" xfId="13348"/>
    <cellStyle name="SAPBEXstdItem 11 9 4" xfId="12621"/>
    <cellStyle name="SAPBEXstdItem 12" xfId="7990"/>
    <cellStyle name="SAPBEXstdItem 12 10" xfId="8870"/>
    <cellStyle name="SAPBEXstdItem 12 10 2" xfId="11280"/>
    <cellStyle name="SAPBEXstdItem 12 10 2 2" xfId="13854"/>
    <cellStyle name="SAPBEXstdItem 12 10 3" xfId="12663"/>
    <cellStyle name="SAPBEXstdItem 12 11" xfId="9368"/>
    <cellStyle name="SAPBEXstdItem 12 11 2" xfId="13023"/>
    <cellStyle name="SAPBEXstdItem 12 12" xfId="12297"/>
    <cellStyle name="SAPBEXstdItem 12 2" xfId="8382"/>
    <cellStyle name="SAPBEXstdItem 12 2 2" xfId="9194"/>
    <cellStyle name="SAPBEXstdItem 12 2 2 2" xfId="11596"/>
    <cellStyle name="SAPBEXstdItem 12 2 2 2 2" xfId="14040"/>
    <cellStyle name="SAPBEXstdItem 12 2 2 3" xfId="12856"/>
    <cellStyle name="SAPBEXstdItem 12 2 3" xfId="9685"/>
    <cellStyle name="SAPBEXstdItem 12 2 3 2" xfId="13211"/>
    <cellStyle name="SAPBEXstdItem 12 2 4" xfId="12484"/>
    <cellStyle name="SAPBEXstdItem 12 3" xfId="8413"/>
    <cellStyle name="SAPBEXstdItem 12 3 2" xfId="9225"/>
    <cellStyle name="SAPBEXstdItem 12 3 2 2" xfId="11627"/>
    <cellStyle name="SAPBEXstdItem 12 3 2 2 2" xfId="14069"/>
    <cellStyle name="SAPBEXstdItem 12 3 2 3" xfId="12885"/>
    <cellStyle name="SAPBEXstdItem 12 3 3" xfId="9716"/>
    <cellStyle name="SAPBEXstdItem 12 3 3 2" xfId="13240"/>
    <cellStyle name="SAPBEXstdItem 12 3 4" xfId="12513"/>
    <cellStyle name="SAPBEXstdItem 12 4" xfId="8433"/>
    <cellStyle name="SAPBEXstdItem 12 4 2" xfId="9245"/>
    <cellStyle name="SAPBEXstdItem 12 4 2 2" xfId="11647"/>
    <cellStyle name="SAPBEXstdItem 12 4 2 2 2" xfId="14087"/>
    <cellStyle name="SAPBEXstdItem 12 4 2 3" xfId="12903"/>
    <cellStyle name="SAPBEXstdItem 12 4 3" xfId="9736"/>
    <cellStyle name="SAPBEXstdItem 12 4 3 2" xfId="13258"/>
    <cellStyle name="SAPBEXstdItem 12 4 4" xfId="12531"/>
    <cellStyle name="SAPBEXstdItem 12 5" xfId="8451"/>
    <cellStyle name="SAPBEXstdItem 12 5 2" xfId="9263"/>
    <cellStyle name="SAPBEXstdItem 12 5 2 2" xfId="11665"/>
    <cellStyle name="SAPBEXstdItem 12 5 2 2 2" xfId="14105"/>
    <cellStyle name="SAPBEXstdItem 12 5 2 3" xfId="12921"/>
    <cellStyle name="SAPBEXstdItem 12 5 3" xfId="9754"/>
    <cellStyle name="SAPBEXstdItem 12 5 3 2" xfId="13276"/>
    <cellStyle name="SAPBEXstdItem 12 5 4" xfId="12549"/>
    <cellStyle name="SAPBEXstdItem 12 6" xfId="8469"/>
    <cellStyle name="SAPBEXstdItem 12 6 2" xfId="9281"/>
    <cellStyle name="SAPBEXstdItem 12 6 2 2" xfId="11683"/>
    <cellStyle name="SAPBEXstdItem 12 6 2 2 2" xfId="14123"/>
    <cellStyle name="SAPBEXstdItem 12 6 2 3" xfId="12939"/>
    <cellStyle name="SAPBEXstdItem 12 6 3" xfId="9772"/>
    <cellStyle name="SAPBEXstdItem 12 6 3 2" xfId="13294"/>
    <cellStyle name="SAPBEXstdItem 12 6 4" xfId="12567"/>
    <cellStyle name="SAPBEXstdItem 12 7" xfId="8487"/>
    <cellStyle name="SAPBEXstdItem 12 7 2" xfId="9299"/>
    <cellStyle name="SAPBEXstdItem 12 7 2 2" xfId="11701"/>
    <cellStyle name="SAPBEXstdItem 12 7 2 2 2" xfId="14141"/>
    <cellStyle name="SAPBEXstdItem 12 7 2 3" xfId="12957"/>
    <cellStyle name="SAPBEXstdItem 12 7 3" xfId="9790"/>
    <cellStyle name="SAPBEXstdItem 12 7 3 2" xfId="13312"/>
    <cellStyle name="SAPBEXstdItem 12 7 4" xfId="12585"/>
    <cellStyle name="SAPBEXstdItem 12 8" xfId="8505"/>
    <cellStyle name="SAPBEXstdItem 12 8 2" xfId="9317"/>
    <cellStyle name="SAPBEXstdItem 12 8 2 2" xfId="11719"/>
    <cellStyle name="SAPBEXstdItem 12 8 2 2 2" xfId="14158"/>
    <cellStyle name="SAPBEXstdItem 12 8 2 3" xfId="12974"/>
    <cellStyle name="SAPBEXstdItem 12 8 3" xfId="9808"/>
    <cellStyle name="SAPBEXstdItem 12 8 3 2" xfId="13329"/>
    <cellStyle name="SAPBEXstdItem 12 8 4" xfId="12602"/>
    <cellStyle name="SAPBEXstdItem 12 9" xfId="8522"/>
    <cellStyle name="SAPBEXstdItem 12 9 2" xfId="9334"/>
    <cellStyle name="SAPBEXstdItem 12 9 2 2" xfId="11736"/>
    <cellStyle name="SAPBEXstdItem 12 9 2 2 2" xfId="14175"/>
    <cellStyle name="SAPBEXstdItem 12 9 2 3" xfId="12991"/>
    <cellStyle name="SAPBEXstdItem 12 9 3" xfId="9825"/>
    <cellStyle name="SAPBEXstdItem 12 9 3 2" xfId="13346"/>
    <cellStyle name="SAPBEXstdItem 12 9 4" xfId="12619"/>
    <cellStyle name="SAPBEXstdItem 13" xfId="7963"/>
    <cellStyle name="SAPBEXstdItem 13 10" xfId="8859"/>
    <cellStyle name="SAPBEXstdItem 13 10 2" xfId="11269"/>
    <cellStyle name="SAPBEXstdItem 13 10 2 2" xfId="13843"/>
    <cellStyle name="SAPBEXstdItem 13 10 3" xfId="12652"/>
    <cellStyle name="SAPBEXstdItem 13 11" xfId="9357"/>
    <cellStyle name="SAPBEXstdItem 13 11 2" xfId="13012"/>
    <cellStyle name="SAPBEXstdItem 13 12" xfId="12285"/>
    <cellStyle name="SAPBEXstdItem 13 2" xfId="8375"/>
    <cellStyle name="SAPBEXstdItem 13 2 2" xfId="9187"/>
    <cellStyle name="SAPBEXstdItem 13 2 2 2" xfId="11589"/>
    <cellStyle name="SAPBEXstdItem 13 2 2 2 2" xfId="14034"/>
    <cellStyle name="SAPBEXstdItem 13 2 2 3" xfId="12850"/>
    <cellStyle name="SAPBEXstdItem 13 2 3" xfId="9678"/>
    <cellStyle name="SAPBEXstdItem 13 2 3 2" xfId="13205"/>
    <cellStyle name="SAPBEXstdItem 13 2 4" xfId="12478"/>
    <cellStyle name="SAPBEXstdItem 13 3" xfId="8405"/>
    <cellStyle name="SAPBEXstdItem 13 3 2" xfId="9217"/>
    <cellStyle name="SAPBEXstdItem 13 3 2 2" xfId="11619"/>
    <cellStyle name="SAPBEXstdItem 13 3 2 2 2" xfId="14061"/>
    <cellStyle name="SAPBEXstdItem 13 3 2 3" xfId="12877"/>
    <cellStyle name="SAPBEXstdItem 13 3 3" xfId="9708"/>
    <cellStyle name="SAPBEXstdItem 13 3 3 2" xfId="13232"/>
    <cellStyle name="SAPBEXstdItem 13 3 4" xfId="12505"/>
    <cellStyle name="SAPBEXstdItem 13 4" xfId="8425"/>
    <cellStyle name="SAPBEXstdItem 13 4 2" xfId="9237"/>
    <cellStyle name="SAPBEXstdItem 13 4 2 2" xfId="11639"/>
    <cellStyle name="SAPBEXstdItem 13 4 2 2 2" xfId="14080"/>
    <cellStyle name="SAPBEXstdItem 13 4 2 3" xfId="12896"/>
    <cellStyle name="SAPBEXstdItem 13 4 3" xfId="9728"/>
    <cellStyle name="SAPBEXstdItem 13 4 3 2" xfId="13251"/>
    <cellStyle name="SAPBEXstdItem 13 4 4" xfId="12524"/>
    <cellStyle name="SAPBEXstdItem 13 5" xfId="8444"/>
    <cellStyle name="SAPBEXstdItem 13 5 2" xfId="9256"/>
    <cellStyle name="SAPBEXstdItem 13 5 2 2" xfId="11658"/>
    <cellStyle name="SAPBEXstdItem 13 5 2 2 2" xfId="14098"/>
    <cellStyle name="SAPBEXstdItem 13 5 2 3" xfId="12914"/>
    <cellStyle name="SAPBEXstdItem 13 5 3" xfId="9747"/>
    <cellStyle name="SAPBEXstdItem 13 5 3 2" xfId="13269"/>
    <cellStyle name="SAPBEXstdItem 13 5 4" xfId="12542"/>
    <cellStyle name="SAPBEXstdItem 13 6" xfId="8462"/>
    <cellStyle name="SAPBEXstdItem 13 6 2" xfId="9274"/>
    <cellStyle name="SAPBEXstdItem 13 6 2 2" xfId="11676"/>
    <cellStyle name="SAPBEXstdItem 13 6 2 2 2" xfId="14116"/>
    <cellStyle name="SAPBEXstdItem 13 6 2 3" xfId="12932"/>
    <cellStyle name="SAPBEXstdItem 13 6 3" xfId="9765"/>
    <cellStyle name="SAPBEXstdItem 13 6 3 2" xfId="13287"/>
    <cellStyle name="SAPBEXstdItem 13 6 4" xfId="12560"/>
    <cellStyle name="SAPBEXstdItem 13 7" xfId="8480"/>
    <cellStyle name="SAPBEXstdItem 13 7 2" xfId="9292"/>
    <cellStyle name="SAPBEXstdItem 13 7 2 2" xfId="11694"/>
    <cellStyle name="SAPBEXstdItem 13 7 2 2 2" xfId="14134"/>
    <cellStyle name="SAPBEXstdItem 13 7 2 3" xfId="12950"/>
    <cellStyle name="SAPBEXstdItem 13 7 3" xfId="9783"/>
    <cellStyle name="SAPBEXstdItem 13 7 3 2" xfId="13305"/>
    <cellStyle name="SAPBEXstdItem 13 7 4" xfId="12578"/>
    <cellStyle name="SAPBEXstdItem 13 8" xfId="8499"/>
    <cellStyle name="SAPBEXstdItem 13 8 2" xfId="9311"/>
    <cellStyle name="SAPBEXstdItem 13 8 2 2" xfId="11713"/>
    <cellStyle name="SAPBEXstdItem 13 8 2 2 2" xfId="14152"/>
    <cellStyle name="SAPBEXstdItem 13 8 2 3" xfId="12968"/>
    <cellStyle name="SAPBEXstdItem 13 8 3" xfId="9802"/>
    <cellStyle name="SAPBEXstdItem 13 8 3 2" xfId="13323"/>
    <cellStyle name="SAPBEXstdItem 13 8 4" xfId="12596"/>
    <cellStyle name="SAPBEXstdItem 13 9" xfId="8516"/>
    <cellStyle name="SAPBEXstdItem 13 9 2" xfId="9328"/>
    <cellStyle name="SAPBEXstdItem 13 9 2 2" xfId="11730"/>
    <cellStyle name="SAPBEXstdItem 13 9 2 2 2" xfId="14169"/>
    <cellStyle name="SAPBEXstdItem 13 9 2 3" xfId="12985"/>
    <cellStyle name="SAPBEXstdItem 13 9 3" xfId="9819"/>
    <cellStyle name="SAPBEXstdItem 13 9 3 2" xfId="13340"/>
    <cellStyle name="SAPBEXstdItem 13 9 4" xfId="12613"/>
    <cellStyle name="SAPBEXstdItem 14" xfId="7988"/>
    <cellStyle name="SAPBEXstdItem 14 10" xfId="8868"/>
    <cellStyle name="SAPBEXstdItem 14 10 2" xfId="11278"/>
    <cellStyle name="SAPBEXstdItem 14 10 2 2" xfId="13852"/>
    <cellStyle name="SAPBEXstdItem 14 10 3" xfId="12661"/>
    <cellStyle name="SAPBEXstdItem 14 11" xfId="9366"/>
    <cellStyle name="SAPBEXstdItem 14 11 2" xfId="13021"/>
    <cellStyle name="SAPBEXstdItem 14 12" xfId="12295"/>
    <cellStyle name="SAPBEXstdItem 14 2" xfId="8381"/>
    <cellStyle name="SAPBEXstdItem 14 2 2" xfId="9193"/>
    <cellStyle name="SAPBEXstdItem 14 2 2 2" xfId="11595"/>
    <cellStyle name="SAPBEXstdItem 14 2 2 2 2" xfId="14039"/>
    <cellStyle name="SAPBEXstdItem 14 2 2 3" xfId="12855"/>
    <cellStyle name="SAPBEXstdItem 14 2 3" xfId="9684"/>
    <cellStyle name="SAPBEXstdItem 14 2 3 2" xfId="13210"/>
    <cellStyle name="SAPBEXstdItem 14 2 4" xfId="12483"/>
    <cellStyle name="SAPBEXstdItem 14 3" xfId="8412"/>
    <cellStyle name="SAPBEXstdItem 14 3 2" xfId="9224"/>
    <cellStyle name="SAPBEXstdItem 14 3 2 2" xfId="11626"/>
    <cellStyle name="SAPBEXstdItem 14 3 2 2 2" xfId="14068"/>
    <cellStyle name="SAPBEXstdItem 14 3 2 3" xfId="12884"/>
    <cellStyle name="SAPBEXstdItem 14 3 3" xfId="9715"/>
    <cellStyle name="SAPBEXstdItem 14 3 3 2" xfId="13239"/>
    <cellStyle name="SAPBEXstdItem 14 3 4" xfId="12512"/>
    <cellStyle name="SAPBEXstdItem 14 4" xfId="8432"/>
    <cellStyle name="SAPBEXstdItem 14 4 2" xfId="9244"/>
    <cellStyle name="SAPBEXstdItem 14 4 2 2" xfId="11646"/>
    <cellStyle name="SAPBEXstdItem 14 4 2 2 2" xfId="14086"/>
    <cellStyle name="SAPBEXstdItem 14 4 2 3" xfId="12902"/>
    <cellStyle name="SAPBEXstdItem 14 4 3" xfId="9735"/>
    <cellStyle name="SAPBEXstdItem 14 4 3 2" xfId="13257"/>
    <cellStyle name="SAPBEXstdItem 14 4 4" xfId="12530"/>
    <cellStyle name="SAPBEXstdItem 14 5" xfId="8450"/>
    <cellStyle name="SAPBEXstdItem 14 5 2" xfId="9262"/>
    <cellStyle name="SAPBEXstdItem 14 5 2 2" xfId="11664"/>
    <cellStyle name="SAPBEXstdItem 14 5 2 2 2" xfId="14104"/>
    <cellStyle name="SAPBEXstdItem 14 5 2 3" xfId="12920"/>
    <cellStyle name="SAPBEXstdItem 14 5 3" xfId="9753"/>
    <cellStyle name="SAPBEXstdItem 14 5 3 2" xfId="13275"/>
    <cellStyle name="SAPBEXstdItem 14 5 4" xfId="12548"/>
    <cellStyle name="SAPBEXstdItem 14 6" xfId="8468"/>
    <cellStyle name="SAPBEXstdItem 14 6 2" xfId="9280"/>
    <cellStyle name="SAPBEXstdItem 14 6 2 2" xfId="11682"/>
    <cellStyle name="SAPBEXstdItem 14 6 2 2 2" xfId="14122"/>
    <cellStyle name="SAPBEXstdItem 14 6 2 3" xfId="12938"/>
    <cellStyle name="SAPBEXstdItem 14 6 3" xfId="9771"/>
    <cellStyle name="SAPBEXstdItem 14 6 3 2" xfId="13293"/>
    <cellStyle name="SAPBEXstdItem 14 6 4" xfId="12566"/>
    <cellStyle name="SAPBEXstdItem 14 7" xfId="8486"/>
    <cellStyle name="SAPBEXstdItem 14 7 2" xfId="9298"/>
    <cellStyle name="SAPBEXstdItem 14 7 2 2" xfId="11700"/>
    <cellStyle name="SAPBEXstdItem 14 7 2 2 2" xfId="14140"/>
    <cellStyle name="SAPBEXstdItem 14 7 2 3" xfId="12956"/>
    <cellStyle name="SAPBEXstdItem 14 7 3" xfId="9789"/>
    <cellStyle name="SAPBEXstdItem 14 7 3 2" xfId="13311"/>
    <cellStyle name="SAPBEXstdItem 14 7 4" xfId="12584"/>
    <cellStyle name="SAPBEXstdItem 14 8" xfId="8504"/>
    <cellStyle name="SAPBEXstdItem 14 8 2" xfId="9316"/>
    <cellStyle name="SAPBEXstdItem 14 8 2 2" xfId="11718"/>
    <cellStyle name="SAPBEXstdItem 14 8 2 2 2" xfId="14157"/>
    <cellStyle name="SAPBEXstdItem 14 8 2 3" xfId="12973"/>
    <cellStyle name="SAPBEXstdItem 14 8 3" xfId="9807"/>
    <cellStyle name="SAPBEXstdItem 14 8 3 2" xfId="13328"/>
    <cellStyle name="SAPBEXstdItem 14 8 4" xfId="12601"/>
    <cellStyle name="SAPBEXstdItem 14 9" xfId="8521"/>
    <cellStyle name="SAPBEXstdItem 14 9 2" xfId="9333"/>
    <cellStyle name="SAPBEXstdItem 14 9 2 2" xfId="11735"/>
    <cellStyle name="SAPBEXstdItem 14 9 2 2 2" xfId="14174"/>
    <cellStyle name="SAPBEXstdItem 14 9 2 3" xfId="12990"/>
    <cellStyle name="SAPBEXstdItem 14 9 3" xfId="9824"/>
    <cellStyle name="SAPBEXstdItem 14 9 3 2" xfId="13345"/>
    <cellStyle name="SAPBEXstdItem 14 9 4" xfId="12618"/>
    <cellStyle name="SAPBEXstdItem 15" xfId="7978"/>
    <cellStyle name="SAPBEXstdItem 15 2" xfId="8864"/>
    <cellStyle name="SAPBEXstdItem 15 2 2" xfId="11274"/>
    <cellStyle name="SAPBEXstdItem 15 2 2 2" xfId="13848"/>
    <cellStyle name="SAPBEXstdItem 15 2 3" xfId="12657"/>
    <cellStyle name="SAPBEXstdItem 15 3" xfId="9362"/>
    <cellStyle name="SAPBEXstdItem 15 3 2" xfId="13017"/>
    <cellStyle name="SAPBEXstdItem 15 4" xfId="12290"/>
    <cellStyle name="SAPBEXstdItem 16" xfId="7966"/>
    <cellStyle name="SAPBEXstdItem 16 2" xfId="8861"/>
    <cellStyle name="SAPBEXstdItem 16 2 2" xfId="11271"/>
    <cellStyle name="SAPBEXstdItem 16 2 2 2" xfId="13845"/>
    <cellStyle name="SAPBEXstdItem 16 2 3" xfId="12654"/>
    <cellStyle name="SAPBEXstdItem 16 3" xfId="9359"/>
    <cellStyle name="SAPBEXstdItem 16 3 2" xfId="13014"/>
    <cellStyle name="SAPBEXstdItem 16 4" xfId="12287"/>
    <cellStyle name="SAPBEXstdItem 17" xfId="7962"/>
    <cellStyle name="SAPBEXstdItem 17 2" xfId="8858"/>
    <cellStyle name="SAPBEXstdItem 17 2 2" xfId="11268"/>
    <cellStyle name="SAPBEXstdItem 17 2 2 2" xfId="13842"/>
    <cellStyle name="SAPBEXstdItem 17 2 3" xfId="12651"/>
    <cellStyle name="SAPBEXstdItem 17 3" xfId="9356"/>
    <cellStyle name="SAPBEXstdItem 17 3 2" xfId="13011"/>
    <cellStyle name="SAPBEXstdItem 17 4" xfId="12284"/>
    <cellStyle name="SAPBEXstdItem 18" xfId="8001"/>
    <cellStyle name="SAPBEXstdItem 18 2" xfId="8873"/>
    <cellStyle name="SAPBEXstdItem 18 2 2" xfId="11283"/>
    <cellStyle name="SAPBEXstdItem 18 2 2 2" xfId="13857"/>
    <cellStyle name="SAPBEXstdItem 18 2 3" xfId="12666"/>
    <cellStyle name="SAPBEXstdItem 18 3" xfId="9371"/>
    <cellStyle name="SAPBEXstdItem 18 3 2" xfId="13026"/>
    <cellStyle name="SAPBEXstdItem 18 4" xfId="12300"/>
    <cellStyle name="SAPBEXstdItem 19" xfId="8301"/>
    <cellStyle name="SAPBEXstdItem 19 2" xfId="9113"/>
    <cellStyle name="SAPBEXstdItem 19 2 2" xfId="11515"/>
    <cellStyle name="SAPBEXstdItem 19 2 2 2" xfId="13977"/>
    <cellStyle name="SAPBEXstdItem 19 2 3" xfId="12793"/>
    <cellStyle name="SAPBEXstdItem 19 3" xfId="9604"/>
    <cellStyle name="SAPBEXstdItem 19 3 2" xfId="13148"/>
    <cellStyle name="SAPBEXstdItem 19 4" xfId="12421"/>
    <cellStyle name="SAPBEXstdItem 2" xfId="33"/>
    <cellStyle name="SAPBEXstdItem 2 10" xfId="7994"/>
    <cellStyle name="SAPBEXstdItem 2 10 10" xfId="8871"/>
    <cellStyle name="SAPBEXstdItem 2 10 10 2" xfId="11281"/>
    <cellStyle name="SAPBEXstdItem 2 10 10 2 2" xfId="13855"/>
    <cellStyle name="SAPBEXstdItem 2 10 10 3" xfId="12664"/>
    <cellStyle name="SAPBEXstdItem 2 10 11" xfId="9369"/>
    <cellStyle name="SAPBEXstdItem 2 10 11 2" xfId="13024"/>
    <cellStyle name="SAPBEXstdItem 2 10 12" xfId="12298"/>
    <cellStyle name="SAPBEXstdItem 2 10 2" xfId="8383"/>
    <cellStyle name="SAPBEXstdItem 2 10 2 2" xfId="9195"/>
    <cellStyle name="SAPBEXstdItem 2 10 2 2 2" xfId="11597"/>
    <cellStyle name="SAPBEXstdItem 2 10 2 2 2 2" xfId="14041"/>
    <cellStyle name="SAPBEXstdItem 2 10 2 2 3" xfId="12857"/>
    <cellStyle name="SAPBEXstdItem 2 10 2 3" xfId="9686"/>
    <cellStyle name="SAPBEXstdItem 2 10 2 3 2" xfId="13212"/>
    <cellStyle name="SAPBEXstdItem 2 10 2 4" xfId="12485"/>
    <cellStyle name="SAPBEXstdItem 2 10 3" xfId="8414"/>
    <cellStyle name="SAPBEXstdItem 2 10 3 2" xfId="9226"/>
    <cellStyle name="SAPBEXstdItem 2 10 3 2 2" xfId="11628"/>
    <cellStyle name="SAPBEXstdItem 2 10 3 2 2 2" xfId="14070"/>
    <cellStyle name="SAPBEXstdItem 2 10 3 2 3" xfId="12886"/>
    <cellStyle name="SAPBEXstdItem 2 10 3 3" xfId="9717"/>
    <cellStyle name="SAPBEXstdItem 2 10 3 3 2" xfId="13241"/>
    <cellStyle name="SAPBEXstdItem 2 10 3 4" xfId="12514"/>
    <cellStyle name="SAPBEXstdItem 2 10 4" xfId="8434"/>
    <cellStyle name="SAPBEXstdItem 2 10 4 2" xfId="9246"/>
    <cellStyle name="SAPBEXstdItem 2 10 4 2 2" xfId="11648"/>
    <cellStyle name="SAPBEXstdItem 2 10 4 2 2 2" xfId="14088"/>
    <cellStyle name="SAPBEXstdItem 2 10 4 2 3" xfId="12904"/>
    <cellStyle name="SAPBEXstdItem 2 10 4 3" xfId="9737"/>
    <cellStyle name="SAPBEXstdItem 2 10 4 3 2" xfId="13259"/>
    <cellStyle name="SAPBEXstdItem 2 10 4 4" xfId="12532"/>
    <cellStyle name="SAPBEXstdItem 2 10 5" xfId="8452"/>
    <cellStyle name="SAPBEXstdItem 2 10 5 2" xfId="9264"/>
    <cellStyle name="SAPBEXstdItem 2 10 5 2 2" xfId="11666"/>
    <cellStyle name="SAPBEXstdItem 2 10 5 2 2 2" xfId="14106"/>
    <cellStyle name="SAPBEXstdItem 2 10 5 2 3" xfId="12922"/>
    <cellStyle name="SAPBEXstdItem 2 10 5 3" xfId="9755"/>
    <cellStyle name="SAPBEXstdItem 2 10 5 3 2" xfId="13277"/>
    <cellStyle name="SAPBEXstdItem 2 10 5 4" xfId="12550"/>
    <cellStyle name="SAPBEXstdItem 2 10 6" xfId="8470"/>
    <cellStyle name="SAPBEXstdItem 2 10 6 2" xfId="9282"/>
    <cellStyle name="SAPBEXstdItem 2 10 6 2 2" xfId="11684"/>
    <cellStyle name="SAPBEXstdItem 2 10 6 2 2 2" xfId="14124"/>
    <cellStyle name="SAPBEXstdItem 2 10 6 2 3" xfId="12940"/>
    <cellStyle name="SAPBEXstdItem 2 10 6 3" xfId="9773"/>
    <cellStyle name="SAPBEXstdItem 2 10 6 3 2" xfId="13295"/>
    <cellStyle name="SAPBEXstdItem 2 10 6 4" xfId="12568"/>
    <cellStyle name="SAPBEXstdItem 2 10 7" xfId="8488"/>
    <cellStyle name="SAPBEXstdItem 2 10 7 2" xfId="9300"/>
    <cellStyle name="SAPBEXstdItem 2 10 7 2 2" xfId="11702"/>
    <cellStyle name="SAPBEXstdItem 2 10 7 2 2 2" xfId="14142"/>
    <cellStyle name="SAPBEXstdItem 2 10 7 2 3" xfId="12958"/>
    <cellStyle name="SAPBEXstdItem 2 10 7 3" xfId="9791"/>
    <cellStyle name="SAPBEXstdItem 2 10 7 3 2" xfId="13313"/>
    <cellStyle name="SAPBEXstdItem 2 10 7 4" xfId="12586"/>
    <cellStyle name="SAPBEXstdItem 2 10 8" xfId="8506"/>
    <cellStyle name="SAPBEXstdItem 2 10 8 2" xfId="9318"/>
    <cellStyle name="SAPBEXstdItem 2 10 8 2 2" xfId="11720"/>
    <cellStyle name="SAPBEXstdItem 2 10 8 2 2 2" xfId="14159"/>
    <cellStyle name="SAPBEXstdItem 2 10 8 2 3" xfId="12975"/>
    <cellStyle name="SAPBEXstdItem 2 10 8 3" xfId="9809"/>
    <cellStyle name="SAPBEXstdItem 2 10 8 3 2" xfId="13330"/>
    <cellStyle name="SAPBEXstdItem 2 10 8 4" xfId="12603"/>
    <cellStyle name="SAPBEXstdItem 2 10 9" xfId="8523"/>
    <cellStyle name="SAPBEXstdItem 2 10 9 2" xfId="9335"/>
    <cellStyle name="SAPBEXstdItem 2 10 9 2 2" xfId="11737"/>
    <cellStyle name="SAPBEXstdItem 2 10 9 2 2 2" xfId="14176"/>
    <cellStyle name="SAPBEXstdItem 2 10 9 2 3" xfId="12992"/>
    <cellStyle name="SAPBEXstdItem 2 10 9 3" xfId="9826"/>
    <cellStyle name="SAPBEXstdItem 2 10 9 3 2" xfId="13347"/>
    <cellStyle name="SAPBEXstdItem 2 10 9 4" xfId="12620"/>
    <cellStyle name="SAPBEXstdItem 2 11" xfId="7974"/>
    <cellStyle name="SAPBEXstdItem 2 11 10" xfId="8863"/>
    <cellStyle name="SAPBEXstdItem 2 11 10 2" xfId="11273"/>
    <cellStyle name="SAPBEXstdItem 2 11 10 2 2" xfId="13847"/>
    <cellStyle name="SAPBEXstdItem 2 11 10 3" xfId="12656"/>
    <cellStyle name="SAPBEXstdItem 2 11 11" xfId="9361"/>
    <cellStyle name="SAPBEXstdItem 2 11 11 2" xfId="13016"/>
    <cellStyle name="SAPBEXstdItem 2 11 12" xfId="12289"/>
    <cellStyle name="SAPBEXstdItem 2 11 2" xfId="8376"/>
    <cellStyle name="SAPBEXstdItem 2 11 2 2" xfId="9188"/>
    <cellStyle name="SAPBEXstdItem 2 11 2 2 2" xfId="11590"/>
    <cellStyle name="SAPBEXstdItem 2 11 2 2 2 2" xfId="14035"/>
    <cellStyle name="SAPBEXstdItem 2 11 2 2 3" xfId="12851"/>
    <cellStyle name="SAPBEXstdItem 2 11 2 3" xfId="9679"/>
    <cellStyle name="SAPBEXstdItem 2 11 2 3 2" xfId="13206"/>
    <cellStyle name="SAPBEXstdItem 2 11 2 4" xfId="12479"/>
    <cellStyle name="SAPBEXstdItem 2 11 3" xfId="8407"/>
    <cellStyle name="SAPBEXstdItem 2 11 3 2" xfId="9219"/>
    <cellStyle name="SAPBEXstdItem 2 11 3 2 2" xfId="11621"/>
    <cellStyle name="SAPBEXstdItem 2 11 3 2 2 2" xfId="14063"/>
    <cellStyle name="SAPBEXstdItem 2 11 3 2 3" xfId="12879"/>
    <cellStyle name="SAPBEXstdItem 2 11 3 3" xfId="9710"/>
    <cellStyle name="SAPBEXstdItem 2 11 3 3 2" xfId="13234"/>
    <cellStyle name="SAPBEXstdItem 2 11 3 4" xfId="12507"/>
    <cellStyle name="SAPBEXstdItem 2 11 4" xfId="8427"/>
    <cellStyle name="SAPBEXstdItem 2 11 4 2" xfId="9239"/>
    <cellStyle name="SAPBEXstdItem 2 11 4 2 2" xfId="11641"/>
    <cellStyle name="SAPBEXstdItem 2 11 4 2 2 2" xfId="14082"/>
    <cellStyle name="SAPBEXstdItem 2 11 4 2 3" xfId="12898"/>
    <cellStyle name="SAPBEXstdItem 2 11 4 3" xfId="9730"/>
    <cellStyle name="SAPBEXstdItem 2 11 4 3 2" xfId="13253"/>
    <cellStyle name="SAPBEXstdItem 2 11 4 4" xfId="12526"/>
    <cellStyle name="SAPBEXstdItem 2 11 5" xfId="8446"/>
    <cellStyle name="SAPBEXstdItem 2 11 5 2" xfId="9258"/>
    <cellStyle name="SAPBEXstdItem 2 11 5 2 2" xfId="11660"/>
    <cellStyle name="SAPBEXstdItem 2 11 5 2 2 2" xfId="14100"/>
    <cellStyle name="SAPBEXstdItem 2 11 5 2 3" xfId="12916"/>
    <cellStyle name="SAPBEXstdItem 2 11 5 3" xfId="9749"/>
    <cellStyle name="SAPBEXstdItem 2 11 5 3 2" xfId="13271"/>
    <cellStyle name="SAPBEXstdItem 2 11 5 4" xfId="12544"/>
    <cellStyle name="SAPBEXstdItem 2 11 6" xfId="8464"/>
    <cellStyle name="SAPBEXstdItem 2 11 6 2" xfId="9276"/>
    <cellStyle name="SAPBEXstdItem 2 11 6 2 2" xfId="11678"/>
    <cellStyle name="SAPBEXstdItem 2 11 6 2 2 2" xfId="14118"/>
    <cellStyle name="SAPBEXstdItem 2 11 6 2 3" xfId="12934"/>
    <cellStyle name="SAPBEXstdItem 2 11 6 3" xfId="9767"/>
    <cellStyle name="SAPBEXstdItem 2 11 6 3 2" xfId="13289"/>
    <cellStyle name="SAPBEXstdItem 2 11 6 4" xfId="12562"/>
    <cellStyle name="SAPBEXstdItem 2 11 7" xfId="8481"/>
    <cellStyle name="SAPBEXstdItem 2 11 7 2" xfId="9293"/>
    <cellStyle name="SAPBEXstdItem 2 11 7 2 2" xfId="11695"/>
    <cellStyle name="SAPBEXstdItem 2 11 7 2 2 2" xfId="14135"/>
    <cellStyle name="SAPBEXstdItem 2 11 7 2 3" xfId="12951"/>
    <cellStyle name="SAPBEXstdItem 2 11 7 3" xfId="9784"/>
    <cellStyle name="SAPBEXstdItem 2 11 7 3 2" xfId="13306"/>
    <cellStyle name="SAPBEXstdItem 2 11 7 4" xfId="12579"/>
    <cellStyle name="SAPBEXstdItem 2 11 8" xfId="8500"/>
    <cellStyle name="SAPBEXstdItem 2 11 8 2" xfId="9312"/>
    <cellStyle name="SAPBEXstdItem 2 11 8 2 2" xfId="11714"/>
    <cellStyle name="SAPBEXstdItem 2 11 8 2 2 2" xfId="14153"/>
    <cellStyle name="SAPBEXstdItem 2 11 8 2 3" xfId="12969"/>
    <cellStyle name="SAPBEXstdItem 2 11 8 3" xfId="9803"/>
    <cellStyle name="SAPBEXstdItem 2 11 8 3 2" xfId="13324"/>
    <cellStyle name="SAPBEXstdItem 2 11 8 4" xfId="12597"/>
    <cellStyle name="SAPBEXstdItem 2 11 9" xfId="8517"/>
    <cellStyle name="SAPBEXstdItem 2 11 9 2" xfId="9329"/>
    <cellStyle name="SAPBEXstdItem 2 11 9 2 2" xfId="11731"/>
    <cellStyle name="SAPBEXstdItem 2 11 9 2 2 2" xfId="14170"/>
    <cellStyle name="SAPBEXstdItem 2 11 9 2 3" xfId="12986"/>
    <cellStyle name="SAPBEXstdItem 2 11 9 3" xfId="9820"/>
    <cellStyle name="SAPBEXstdItem 2 11 9 3 2" xfId="13341"/>
    <cellStyle name="SAPBEXstdItem 2 11 9 4" xfId="12614"/>
    <cellStyle name="SAPBEXstdItem 2 12" xfId="7953"/>
    <cellStyle name="SAPBEXstdItem 2 12 10" xfId="8857"/>
    <cellStyle name="SAPBEXstdItem 2 12 10 2" xfId="11267"/>
    <cellStyle name="SAPBEXstdItem 2 12 10 2 2" xfId="13841"/>
    <cellStyle name="SAPBEXstdItem 2 12 10 3" xfId="12650"/>
    <cellStyle name="SAPBEXstdItem 2 12 11" xfId="9355"/>
    <cellStyle name="SAPBEXstdItem 2 12 11 2" xfId="13010"/>
    <cellStyle name="SAPBEXstdItem 2 12 12" xfId="12283"/>
    <cellStyle name="SAPBEXstdItem 2 12 2" xfId="8374"/>
    <cellStyle name="SAPBEXstdItem 2 12 2 2" xfId="9186"/>
    <cellStyle name="SAPBEXstdItem 2 12 2 2 2" xfId="11588"/>
    <cellStyle name="SAPBEXstdItem 2 12 2 2 2 2" xfId="14033"/>
    <cellStyle name="SAPBEXstdItem 2 12 2 2 3" xfId="12849"/>
    <cellStyle name="SAPBEXstdItem 2 12 2 3" xfId="9677"/>
    <cellStyle name="SAPBEXstdItem 2 12 2 3 2" xfId="13204"/>
    <cellStyle name="SAPBEXstdItem 2 12 2 4" xfId="12477"/>
    <cellStyle name="SAPBEXstdItem 2 12 3" xfId="8404"/>
    <cellStyle name="SAPBEXstdItem 2 12 3 2" xfId="9216"/>
    <cellStyle name="SAPBEXstdItem 2 12 3 2 2" xfId="11618"/>
    <cellStyle name="SAPBEXstdItem 2 12 3 2 2 2" xfId="14060"/>
    <cellStyle name="SAPBEXstdItem 2 12 3 2 3" xfId="12876"/>
    <cellStyle name="SAPBEXstdItem 2 12 3 3" xfId="9707"/>
    <cellStyle name="SAPBEXstdItem 2 12 3 3 2" xfId="13231"/>
    <cellStyle name="SAPBEXstdItem 2 12 3 4" xfId="12504"/>
    <cellStyle name="SAPBEXstdItem 2 12 4" xfId="8423"/>
    <cellStyle name="SAPBEXstdItem 2 12 4 2" xfId="9235"/>
    <cellStyle name="SAPBEXstdItem 2 12 4 2 2" xfId="11637"/>
    <cellStyle name="SAPBEXstdItem 2 12 4 2 2 2" xfId="14079"/>
    <cellStyle name="SAPBEXstdItem 2 12 4 2 3" xfId="12895"/>
    <cellStyle name="SAPBEXstdItem 2 12 4 3" xfId="9726"/>
    <cellStyle name="SAPBEXstdItem 2 12 4 3 2" xfId="13250"/>
    <cellStyle name="SAPBEXstdItem 2 12 4 4" xfId="12523"/>
    <cellStyle name="SAPBEXstdItem 2 12 5" xfId="8443"/>
    <cellStyle name="SAPBEXstdItem 2 12 5 2" xfId="9255"/>
    <cellStyle name="SAPBEXstdItem 2 12 5 2 2" xfId="11657"/>
    <cellStyle name="SAPBEXstdItem 2 12 5 2 2 2" xfId="14097"/>
    <cellStyle name="SAPBEXstdItem 2 12 5 2 3" xfId="12913"/>
    <cellStyle name="SAPBEXstdItem 2 12 5 3" xfId="9746"/>
    <cellStyle name="SAPBEXstdItem 2 12 5 3 2" xfId="13268"/>
    <cellStyle name="SAPBEXstdItem 2 12 5 4" xfId="12541"/>
    <cellStyle name="SAPBEXstdItem 2 12 6" xfId="8461"/>
    <cellStyle name="SAPBEXstdItem 2 12 6 2" xfId="9273"/>
    <cellStyle name="SAPBEXstdItem 2 12 6 2 2" xfId="11675"/>
    <cellStyle name="SAPBEXstdItem 2 12 6 2 2 2" xfId="14115"/>
    <cellStyle name="SAPBEXstdItem 2 12 6 2 3" xfId="12931"/>
    <cellStyle name="SAPBEXstdItem 2 12 6 3" xfId="9764"/>
    <cellStyle name="SAPBEXstdItem 2 12 6 3 2" xfId="13286"/>
    <cellStyle name="SAPBEXstdItem 2 12 6 4" xfId="12559"/>
    <cellStyle name="SAPBEXstdItem 2 12 7" xfId="8479"/>
    <cellStyle name="SAPBEXstdItem 2 12 7 2" xfId="9291"/>
    <cellStyle name="SAPBEXstdItem 2 12 7 2 2" xfId="11693"/>
    <cellStyle name="SAPBEXstdItem 2 12 7 2 2 2" xfId="14133"/>
    <cellStyle name="SAPBEXstdItem 2 12 7 2 3" xfId="12949"/>
    <cellStyle name="SAPBEXstdItem 2 12 7 3" xfId="9782"/>
    <cellStyle name="SAPBEXstdItem 2 12 7 3 2" xfId="13304"/>
    <cellStyle name="SAPBEXstdItem 2 12 7 4" xfId="12577"/>
    <cellStyle name="SAPBEXstdItem 2 12 8" xfId="8498"/>
    <cellStyle name="SAPBEXstdItem 2 12 8 2" xfId="9310"/>
    <cellStyle name="SAPBEXstdItem 2 12 8 2 2" xfId="11712"/>
    <cellStyle name="SAPBEXstdItem 2 12 8 2 2 2" xfId="14151"/>
    <cellStyle name="SAPBEXstdItem 2 12 8 2 3" xfId="12967"/>
    <cellStyle name="SAPBEXstdItem 2 12 8 3" xfId="9801"/>
    <cellStyle name="SAPBEXstdItem 2 12 8 3 2" xfId="13322"/>
    <cellStyle name="SAPBEXstdItem 2 12 8 4" xfId="12595"/>
    <cellStyle name="SAPBEXstdItem 2 12 9" xfId="8515"/>
    <cellStyle name="SAPBEXstdItem 2 12 9 2" xfId="9327"/>
    <cellStyle name="SAPBEXstdItem 2 12 9 2 2" xfId="11729"/>
    <cellStyle name="SAPBEXstdItem 2 12 9 2 2 2" xfId="14168"/>
    <cellStyle name="SAPBEXstdItem 2 12 9 2 3" xfId="12984"/>
    <cellStyle name="SAPBEXstdItem 2 12 9 3" xfId="9818"/>
    <cellStyle name="SAPBEXstdItem 2 12 9 3 2" xfId="13339"/>
    <cellStyle name="SAPBEXstdItem 2 12 9 4" xfId="12612"/>
    <cellStyle name="SAPBEXstdItem 2 13" xfId="7972"/>
    <cellStyle name="SAPBEXstdItem 2 13 2" xfId="8862"/>
    <cellStyle name="SAPBEXstdItem 2 13 2 2" xfId="11272"/>
    <cellStyle name="SAPBEXstdItem 2 13 2 2 2" xfId="13846"/>
    <cellStyle name="SAPBEXstdItem 2 13 2 3" xfId="12655"/>
    <cellStyle name="SAPBEXstdItem 2 13 3" xfId="9360"/>
    <cellStyle name="SAPBEXstdItem 2 13 3 2" xfId="13015"/>
    <cellStyle name="SAPBEXstdItem 2 13 4" xfId="12288"/>
    <cellStyle name="SAPBEXstdItem 2 14" xfId="7964"/>
    <cellStyle name="SAPBEXstdItem 2 14 2" xfId="8860"/>
    <cellStyle name="SAPBEXstdItem 2 14 2 2" xfId="11270"/>
    <cellStyle name="SAPBEXstdItem 2 14 2 2 2" xfId="13844"/>
    <cellStyle name="SAPBEXstdItem 2 14 2 3" xfId="12653"/>
    <cellStyle name="SAPBEXstdItem 2 14 3" xfId="9358"/>
    <cellStyle name="SAPBEXstdItem 2 14 3 2" xfId="13013"/>
    <cellStyle name="SAPBEXstdItem 2 14 4" xfId="12286"/>
    <cellStyle name="SAPBEXstdItem 2 15" xfId="7989"/>
    <cellStyle name="SAPBEXstdItem 2 15 2" xfId="8869"/>
    <cellStyle name="SAPBEXstdItem 2 15 2 2" xfId="11279"/>
    <cellStyle name="SAPBEXstdItem 2 15 2 2 2" xfId="13853"/>
    <cellStyle name="SAPBEXstdItem 2 15 2 3" xfId="12662"/>
    <cellStyle name="SAPBEXstdItem 2 15 3" xfId="9367"/>
    <cellStyle name="SAPBEXstdItem 2 15 3 2" xfId="13022"/>
    <cellStyle name="SAPBEXstdItem 2 15 4" xfId="12296"/>
    <cellStyle name="SAPBEXstdItem 2 16" xfId="8013"/>
    <cellStyle name="SAPBEXstdItem 2 16 2" xfId="8885"/>
    <cellStyle name="SAPBEXstdItem 2 16 2 2" xfId="11295"/>
    <cellStyle name="SAPBEXstdItem 2 16 2 2 2" xfId="13869"/>
    <cellStyle name="SAPBEXstdItem 2 16 2 3" xfId="12678"/>
    <cellStyle name="SAPBEXstdItem 2 16 3" xfId="9383"/>
    <cellStyle name="SAPBEXstdItem 2 16 3 2" xfId="13038"/>
    <cellStyle name="SAPBEXstdItem 2 16 4" xfId="12312"/>
    <cellStyle name="SAPBEXstdItem 2 17" xfId="8298"/>
    <cellStyle name="SAPBEXstdItem 2 17 2" xfId="9110"/>
    <cellStyle name="SAPBEXstdItem 2 17 2 2" xfId="11512"/>
    <cellStyle name="SAPBEXstdItem 2 17 2 2 2" xfId="13975"/>
    <cellStyle name="SAPBEXstdItem 2 17 2 3" xfId="12791"/>
    <cellStyle name="SAPBEXstdItem 2 17 3" xfId="9601"/>
    <cellStyle name="SAPBEXstdItem 2 17 3 2" xfId="13146"/>
    <cellStyle name="SAPBEXstdItem 2 17 4" xfId="12419"/>
    <cellStyle name="SAPBEXstdItem 2 18" xfId="8331"/>
    <cellStyle name="SAPBEXstdItem 2 18 2" xfId="9143"/>
    <cellStyle name="SAPBEXstdItem 2 18 2 2" xfId="11545"/>
    <cellStyle name="SAPBEXstdItem 2 18 2 2 2" xfId="13999"/>
    <cellStyle name="SAPBEXstdItem 2 18 2 3" xfId="12815"/>
    <cellStyle name="SAPBEXstdItem 2 18 3" xfId="9634"/>
    <cellStyle name="SAPBEXstdItem 2 18 3 2" xfId="13170"/>
    <cellStyle name="SAPBEXstdItem 2 18 4" xfId="12443"/>
    <cellStyle name="SAPBEXstdItem 2 19" xfId="8154"/>
    <cellStyle name="SAPBEXstdItem 2 19 2" xfId="8972"/>
    <cellStyle name="SAPBEXstdItem 2 19 2 2" xfId="11377"/>
    <cellStyle name="SAPBEXstdItem 2 19 2 2 2" xfId="13909"/>
    <cellStyle name="SAPBEXstdItem 2 19 2 3" xfId="12721"/>
    <cellStyle name="SAPBEXstdItem 2 19 3" xfId="9466"/>
    <cellStyle name="SAPBEXstdItem 2 19 3 2" xfId="13078"/>
    <cellStyle name="SAPBEXstdItem 2 19 4" xfId="12352"/>
    <cellStyle name="SAPBEXstdItem 2 2" xfId="624"/>
    <cellStyle name="SAPBEXstdItem 2 2 10" xfId="7917"/>
    <cellStyle name="SAPBEXstdItem 2 2 10 2" xfId="10852"/>
    <cellStyle name="SAPBEXstdItem 2 2 10 2 2" xfId="13789"/>
    <cellStyle name="SAPBEXstdItem 2 2 10 3" xfId="12267"/>
    <cellStyle name="SAPBEXstdItem 2 2 11" xfId="8841"/>
    <cellStyle name="SAPBEXstdItem 2 2 11 2" xfId="11251"/>
    <cellStyle name="SAPBEXstdItem 2 2 11 2 2" xfId="13825"/>
    <cellStyle name="SAPBEXstdItem 2 2 11 3" xfId="12634"/>
    <cellStyle name="SAPBEXstdItem 2 2 12" xfId="9339"/>
    <cellStyle name="SAPBEXstdItem 2 2 12 2" xfId="12994"/>
    <cellStyle name="SAPBEXstdItem 2 2 13" xfId="10243"/>
    <cellStyle name="SAPBEXstdItem 2 2 13 2" xfId="13607"/>
    <cellStyle name="SAPBEXstdItem 2 2 14" xfId="11930"/>
    <cellStyle name="SAPBEXstdItem 2 2 2" xfId="8358"/>
    <cellStyle name="SAPBEXstdItem 2 2 2 2" xfId="9170"/>
    <cellStyle name="SAPBEXstdItem 2 2 2 2 2" xfId="11572"/>
    <cellStyle name="SAPBEXstdItem 2 2 2 2 2 2" xfId="14017"/>
    <cellStyle name="SAPBEXstdItem 2 2 2 2 3" xfId="12833"/>
    <cellStyle name="SAPBEXstdItem 2 2 2 3" xfId="9661"/>
    <cellStyle name="SAPBEXstdItem 2 2 2 3 2" xfId="13188"/>
    <cellStyle name="SAPBEXstdItem 2 2 2 4" xfId="12461"/>
    <cellStyle name="SAPBEXstdItem 2 2 3" xfId="8388"/>
    <cellStyle name="SAPBEXstdItem 2 2 3 2" xfId="9200"/>
    <cellStyle name="SAPBEXstdItem 2 2 3 2 2" xfId="11602"/>
    <cellStyle name="SAPBEXstdItem 2 2 3 2 2 2" xfId="14044"/>
    <cellStyle name="SAPBEXstdItem 2 2 3 2 3" xfId="12860"/>
    <cellStyle name="SAPBEXstdItem 2 2 3 3" xfId="9691"/>
    <cellStyle name="SAPBEXstdItem 2 2 3 3 2" xfId="13215"/>
    <cellStyle name="SAPBEXstdItem 2 2 3 4" xfId="12488"/>
    <cellStyle name="SAPBEXstdItem 2 2 4" xfId="8263"/>
    <cellStyle name="SAPBEXstdItem 2 2 4 2" xfId="9076"/>
    <cellStyle name="SAPBEXstdItem 2 2 4 2 2" xfId="11480"/>
    <cellStyle name="SAPBEXstdItem 2 2 4 2 2 2" xfId="13957"/>
    <cellStyle name="SAPBEXstdItem 2 2 4 2 3" xfId="12771"/>
    <cellStyle name="SAPBEXstdItem 2 2 4 3" xfId="9569"/>
    <cellStyle name="SAPBEXstdItem 2 2 4 3 2" xfId="13128"/>
    <cellStyle name="SAPBEXstdItem 2 2 4 4" xfId="12400"/>
    <cellStyle name="SAPBEXstdItem 2 2 5" xfId="8150"/>
    <cellStyle name="SAPBEXstdItem 2 2 5 2" xfId="8968"/>
    <cellStyle name="SAPBEXstdItem 2 2 5 2 2" xfId="11373"/>
    <cellStyle name="SAPBEXstdItem 2 2 5 2 2 2" xfId="13906"/>
    <cellStyle name="SAPBEXstdItem 2 2 5 2 3" xfId="12719"/>
    <cellStyle name="SAPBEXstdItem 2 2 5 3" xfId="9462"/>
    <cellStyle name="SAPBEXstdItem 2 2 5 3 2" xfId="13076"/>
    <cellStyle name="SAPBEXstdItem 2 2 5 4" xfId="12350"/>
    <cellStyle name="SAPBEXstdItem 2 2 6" xfId="8019"/>
    <cellStyle name="SAPBEXstdItem 2 2 6 2" xfId="8891"/>
    <cellStyle name="SAPBEXstdItem 2 2 6 2 2" xfId="11301"/>
    <cellStyle name="SAPBEXstdItem 2 2 6 2 2 2" xfId="13875"/>
    <cellStyle name="SAPBEXstdItem 2 2 6 2 3" xfId="12684"/>
    <cellStyle name="SAPBEXstdItem 2 2 6 3" xfId="9389"/>
    <cellStyle name="SAPBEXstdItem 2 2 6 3 2" xfId="13044"/>
    <cellStyle name="SAPBEXstdItem 2 2 6 4" xfId="12318"/>
    <cellStyle name="SAPBEXstdItem 2 2 7" xfId="8135"/>
    <cellStyle name="SAPBEXstdItem 2 2 7 2" xfId="8955"/>
    <cellStyle name="SAPBEXstdItem 2 2 7 2 2" xfId="11360"/>
    <cellStyle name="SAPBEXstdItem 2 2 7 2 2 2" xfId="13899"/>
    <cellStyle name="SAPBEXstdItem 2 2 7 2 3" xfId="12712"/>
    <cellStyle name="SAPBEXstdItem 2 2 7 3" xfId="9449"/>
    <cellStyle name="SAPBEXstdItem 2 2 7 3 2" xfId="13069"/>
    <cellStyle name="SAPBEXstdItem 2 2 7 4" xfId="12343"/>
    <cellStyle name="SAPBEXstdItem 2 2 8" xfId="8132"/>
    <cellStyle name="SAPBEXstdItem 2 2 8 2" xfId="8952"/>
    <cellStyle name="SAPBEXstdItem 2 2 8 2 2" xfId="11357"/>
    <cellStyle name="SAPBEXstdItem 2 2 8 2 2 2" xfId="13898"/>
    <cellStyle name="SAPBEXstdItem 2 2 8 2 3" xfId="12711"/>
    <cellStyle name="SAPBEXstdItem 2 2 8 3" xfId="9446"/>
    <cellStyle name="SAPBEXstdItem 2 2 8 3 2" xfId="13068"/>
    <cellStyle name="SAPBEXstdItem 2 2 8 4" xfId="12342"/>
    <cellStyle name="SAPBEXstdItem 2 2 9" xfId="8302"/>
    <cellStyle name="SAPBEXstdItem 2 2 9 2" xfId="9114"/>
    <cellStyle name="SAPBEXstdItem 2 2 9 2 2" xfId="11516"/>
    <cellStyle name="SAPBEXstdItem 2 2 9 2 2 2" xfId="13978"/>
    <cellStyle name="SAPBEXstdItem 2 2 9 2 3" xfId="12794"/>
    <cellStyle name="SAPBEXstdItem 2 2 9 3" xfId="9605"/>
    <cellStyle name="SAPBEXstdItem 2 2 9 3 2" xfId="13149"/>
    <cellStyle name="SAPBEXstdItem 2 2 9 4" xfId="12422"/>
    <cellStyle name="SAPBEXstdItem 2 20" xfId="8147"/>
    <cellStyle name="SAPBEXstdItem 2 20 2" xfId="8965"/>
    <cellStyle name="SAPBEXstdItem 2 20 2 2" xfId="11370"/>
    <cellStyle name="SAPBEXstdItem 2 20 2 2 2" xfId="13905"/>
    <cellStyle name="SAPBEXstdItem 2 20 2 3" xfId="12718"/>
    <cellStyle name="SAPBEXstdItem 2 20 3" xfId="9459"/>
    <cellStyle name="SAPBEXstdItem 2 20 3 2" xfId="13075"/>
    <cellStyle name="SAPBEXstdItem 2 20 4" xfId="12349"/>
    <cellStyle name="SAPBEXstdItem 2 21" xfId="8225"/>
    <cellStyle name="SAPBEXstdItem 2 21 2" xfId="9038"/>
    <cellStyle name="SAPBEXstdItem 2 21 2 2" xfId="11442"/>
    <cellStyle name="SAPBEXstdItem 2 21 2 2 2" xfId="13936"/>
    <cellStyle name="SAPBEXstdItem 2 21 2 3" xfId="12750"/>
    <cellStyle name="SAPBEXstdItem 2 21 3" xfId="9531"/>
    <cellStyle name="SAPBEXstdItem 2 21 3 2" xfId="13106"/>
    <cellStyle name="SAPBEXstdItem 2 21 4" xfId="12379"/>
    <cellStyle name="SAPBEXstdItem 2 22" xfId="8232"/>
    <cellStyle name="SAPBEXstdItem 2 22 2" xfId="9045"/>
    <cellStyle name="SAPBEXstdItem 2 22 2 2" xfId="11449"/>
    <cellStyle name="SAPBEXstdItem 2 22 2 2 2" xfId="13938"/>
    <cellStyle name="SAPBEXstdItem 2 22 2 3" xfId="12752"/>
    <cellStyle name="SAPBEXstdItem 2 22 3" xfId="9538"/>
    <cellStyle name="SAPBEXstdItem 2 22 3 2" xfId="13108"/>
    <cellStyle name="SAPBEXstdItem 2 22 4" xfId="12381"/>
    <cellStyle name="SAPBEXstdItem 2 23" xfId="8161"/>
    <cellStyle name="SAPBEXstdItem 2 23 2" xfId="8979"/>
    <cellStyle name="SAPBEXstdItem 2 23 2 2" xfId="11384"/>
    <cellStyle name="SAPBEXstdItem 2 23 2 2 2" xfId="13913"/>
    <cellStyle name="SAPBEXstdItem 2 23 2 3" xfId="12725"/>
    <cellStyle name="SAPBEXstdItem 2 23 3" xfId="9473"/>
    <cellStyle name="SAPBEXstdItem 2 23 3 2" xfId="13083"/>
    <cellStyle name="SAPBEXstdItem 2 23 4" xfId="12356"/>
    <cellStyle name="SAPBEXstdItem 2 24" xfId="1277"/>
    <cellStyle name="SAPBEXstdItem 2 24 2" xfId="10323"/>
    <cellStyle name="SAPBEXstdItem 2 24 2 2" xfId="13646"/>
    <cellStyle name="SAPBEXstdItem 2 24 3" xfId="12127"/>
    <cellStyle name="SAPBEXstdItem 2 25" xfId="6620"/>
    <cellStyle name="SAPBEXstdItem 2 25 2" xfId="10747"/>
    <cellStyle name="SAPBEXstdItem 2 25 2 2" xfId="13759"/>
    <cellStyle name="SAPBEXstdItem 2 25 3" xfId="12244"/>
    <cellStyle name="SAPBEXstdItem 2 26" xfId="8603"/>
    <cellStyle name="SAPBEXstdItem 2 26 2" xfId="12625"/>
    <cellStyle name="SAPBEXstdItem 2 27" xfId="10666"/>
    <cellStyle name="SAPBEXstdItem 2 28" xfId="42654"/>
    <cellStyle name="SAPBEXstdItem 2 29" xfId="42658"/>
    <cellStyle name="SAPBEXstdItem 2 3" xfId="7922"/>
    <cellStyle name="SAPBEXstdItem 2 3 10" xfId="8843"/>
    <cellStyle name="SAPBEXstdItem 2 3 10 2" xfId="11253"/>
    <cellStyle name="SAPBEXstdItem 2 3 10 2 2" xfId="13827"/>
    <cellStyle name="SAPBEXstdItem 2 3 10 3" xfId="12636"/>
    <cellStyle name="SAPBEXstdItem 2 3 11" xfId="9341"/>
    <cellStyle name="SAPBEXstdItem 2 3 11 2" xfId="12996"/>
    <cellStyle name="SAPBEXstdItem 2 3 12" xfId="12269"/>
    <cellStyle name="SAPBEXstdItem 2 3 13" xfId="41089"/>
    <cellStyle name="SAPBEXstdItem 2 3 2" xfId="8360"/>
    <cellStyle name="SAPBEXstdItem 2 3 2 2" xfId="9172"/>
    <cellStyle name="SAPBEXstdItem 2 3 2 2 2" xfId="11574"/>
    <cellStyle name="SAPBEXstdItem 2 3 2 2 2 2" xfId="14019"/>
    <cellStyle name="SAPBEXstdItem 2 3 2 2 3" xfId="12835"/>
    <cellStyle name="SAPBEXstdItem 2 3 2 3" xfId="9663"/>
    <cellStyle name="SAPBEXstdItem 2 3 2 3 2" xfId="13190"/>
    <cellStyle name="SAPBEXstdItem 2 3 2 4" xfId="12463"/>
    <cellStyle name="SAPBEXstdItem 2 3 3" xfId="8390"/>
    <cellStyle name="SAPBEXstdItem 2 3 3 2" xfId="9202"/>
    <cellStyle name="SAPBEXstdItem 2 3 3 2 2" xfId="11604"/>
    <cellStyle name="SAPBEXstdItem 2 3 3 2 2 2" xfId="14046"/>
    <cellStyle name="SAPBEXstdItem 2 3 3 2 3" xfId="12862"/>
    <cellStyle name="SAPBEXstdItem 2 3 3 3" xfId="9693"/>
    <cellStyle name="SAPBEXstdItem 2 3 3 3 2" xfId="13217"/>
    <cellStyle name="SAPBEXstdItem 2 3 3 4" xfId="12490"/>
    <cellStyle name="SAPBEXstdItem 2 3 4" xfId="8336"/>
    <cellStyle name="SAPBEXstdItem 2 3 4 2" xfId="9148"/>
    <cellStyle name="SAPBEXstdItem 2 3 4 2 2" xfId="11550"/>
    <cellStyle name="SAPBEXstdItem 2 3 4 2 2 2" xfId="14003"/>
    <cellStyle name="SAPBEXstdItem 2 3 4 2 3" xfId="12819"/>
    <cellStyle name="SAPBEXstdItem 2 3 4 3" xfId="9639"/>
    <cellStyle name="SAPBEXstdItem 2 3 4 3 2" xfId="13174"/>
    <cellStyle name="SAPBEXstdItem 2 3 4 4" xfId="12447"/>
    <cellStyle name="SAPBEXstdItem 2 3 5" xfId="8145"/>
    <cellStyle name="SAPBEXstdItem 2 3 5 2" xfId="8963"/>
    <cellStyle name="SAPBEXstdItem 2 3 5 2 2" xfId="11368"/>
    <cellStyle name="SAPBEXstdItem 2 3 5 2 2 2" xfId="13904"/>
    <cellStyle name="SAPBEXstdItem 2 3 5 2 3" xfId="12717"/>
    <cellStyle name="SAPBEXstdItem 2 3 5 3" xfId="9457"/>
    <cellStyle name="SAPBEXstdItem 2 3 5 3 2" xfId="13074"/>
    <cellStyle name="SAPBEXstdItem 2 3 5 4" xfId="12348"/>
    <cellStyle name="SAPBEXstdItem 2 3 6" xfId="8160"/>
    <cellStyle name="SAPBEXstdItem 2 3 6 2" xfId="8978"/>
    <cellStyle name="SAPBEXstdItem 2 3 6 2 2" xfId="11383"/>
    <cellStyle name="SAPBEXstdItem 2 3 6 2 2 2" xfId="13912"/>
    <cellStyle name="SAPBEXstdItem 2 3 6 2 3" xfId="12724"/>
    <cellStyle name="SAPBEXstdItem 2 3 6 3" xfId="9472"/>
    <cellStyle name="SAPBEXstdItem 2 3 6 3 2" xfId="13082"/>
    <cellStyle name="SAPBEXstdItem 2 3 6 4" xfId="12355"/>
    <cellStyle name="SAPBEXstdItem 2 3 7" xfId="8127"/>
    <cellStyle name="SAPBEXstdItem 2 3 7 2" xfId="8947"/>
    <cellStyle name="SAPBEXstdItem 2 3 7 2 2" xfId="11352"/>
    <cellStyle name="SAPBEXstdItem 2 3 7 2 2 2" xfId="13894"/>
    <cellStyle name="SAPBEXstdItem 2 3 7 2 3" xfId="12707"/>
    <cellStyle name="SAPBEXstdItem 2 3 7 3" xfId="9441"/>
    <cellStyle name="SAPBEXstdItem 2 3 7 3 2" xfId="13064"/>
    <cellStyle name="SAPBEXstdItem 2 3 7 4" xfId="12338"/>
    <cellStyle name="SAPBEXstdItem 2 3 8" xfId="8170"/>
    <cellStyle name="SAPBEXstdItem 2 3 8 2" xfId="8986"/>
    <cellStyle name="SAPBEXstdItem 2 3 8 2 2" xfId="11391"/>
    <cellStyle name="SAPBEXstdItem 2 3 8 2 2 2" xfId="13915"/>
    <cellStyle name="SAPBEXstdItem 2 3 8 2 3" xfId="12727"/>
    <cellStyle name="SAPBEXstdItem 2 3 8 3" xfId="9480"/>
    <cellStyle name="SAPBEXstdItem 2 3 8 3 2" xfId="13085"/>
    <cellStyle name="SAPBEXstdItem 2 3 8 4" xfId="12358"/>
    <cellStyle name="SAPBEXstdItem 2 3 9" xfId="8108"/>
    <cellStyle name="SAPBEXstdItem 2 3 9 2" xfId="8932"/>
    <cellStyle name="SAPBEXstdItem 2 3 9 2 2" xfId="11337"/>
    <cellStyle name="SAPBEXstdItem 2 3 9 2 2 2" xfId="13890"/>
    <cellStyle name="SAPBEXstdItem 2 3 9 2 3" xfId="12703"/>
    <cellStyle name="SAPBEXstdItem 2 3 9 3" xfId="9426"/>
    <cellStyle name="SAPBEXstdItem 2 3 9 3 2" xfId="13060"/>
    <cellStyle name="SAPBEXstdItem 2 3 9 4" xfId="12334"/>
    <cellStyle name="SAPBEXstdItem 2 4" xfId="7928"/>
    <cellStyle name="SAPBEXstdItem 2 4 10" xfId="8844"/>
    <cellStyle name="SAPBEXstdItem 2 4 10 2" xfId="11254"/>
    <cellStyle name="SAPBEXstdItem 2 4 10 2 2" xfId="13828"/>
    <cellStyle name="SAPBEXstdItem 2 4 10 3" xfId="12637"/>
    <cellStyle name="SAPBEXstdItem 2 4 11" xfId="9342"/>
    <cellStyle name="SAPBEXstdItem 2 4 11 2" xfId="12997"/>
    <cellStyle name="SAPBEXstdItem 2 4 12" xfId="12270"/>
    <cellStyle name="SAPBEXstdItem 2 4 13" xfId="41090"/>
    <cellStyle name="SAPBEXstdItem 2 4 2" xfId="8361"/>
    <cellStyle name="SAPBEXstdItem 2 4 2 2" xfId="9173"/>
    <cellStyle name="SAPBEXstdItem 2 4 2 2 2" xfId="11575"/>
    <cellStyle name="SAPBEXstdItem 2 4 2 2 2 2" xfId="14020"/>
    <cellStyle name="SAPBEXstdItem 2 4 2 2 3" xfId="12836"/>
    <cellStyle name="SAPBEXstdItem 2 4 2 3" xfId="9664"/>
    <cellStyle name="SAPBEXstdItem 2 4 2 3 2" xfId="13191"/>
    <cellStyle name="SAPBEXstdItem 2 4 2 4" xfId="12464"/>
    <cellStyle name="SAPBEXstdItem 2 4 3" xfId="8391"/>
    <cellStyle name="SAPBEXstdItem 2 4 3 2" xfId="9203"/>
    <cellStyle name="SAPBEXstdItem 2 4 3 2 2" xfId="11605"/>
    <cellStyle name="SAPBEXstdItem 2 4 3 2 2 2" xfId="14047"/>
    <cellStyle name="SAPBEXstdItem 2 4 3 2 3" xfId="12863"/>
    <cellStyle name="SAPBEXstdItem 2 4 3 3" xfId="9694"/>
    <cellStyle name="SAPBEXstdItem 2 4 3 3 2" xfId="13218"/>
    <cellStyle name="SAPBEXstdItem 2 4 3 4" xfId="12491"/>
    <cellStyle name="SAPBEXstdItem 2 4 4" xfId="8092"/>
    <cellStyle name="SAPBEXstdItem 2 4 4 2" xfId="8924"/>
    <cellStyle name="SAPBEXstdItem 2 4 4 2 2" xfId="11331"/>
    <cellStyle name="SAPBEXstdItem 2 4 4 2 2 2" xfId="13887"/>
    <cellStyle name="SAPBEXstdItem 2 4 4 2 3" xfId="12698"/>
    <cellStyle name="SAPBEXstdItem 2 4 4 3" xfId="9420"/>
    <cellStyle name="SAPBEXstdItem 2 4 4 3 2" xfId="13057"/>
    <cellStyle name="SAPBEXstdItem 2 4 4 4" xfId="12331"/>
    <cellStyle name="SAPBEXstdItem 2 4 5" xfId="8304"/>
    <cellStyle name="SAPBEXstdItem 2 4 5 2" xfId="9116"/>
    <cellStyle name="SAPBEXstdItem 2 4 5 2 2" xfId="11518"/>
    <cellStyle name="SAPBEXstdItem 2 4 5 2 2 2" xfId="13980"/>
    <cellStyle name="SAPBEXstdItem 2 4 5 2 3" xfId="12796"/>
    <cellStyle name="SAPBEXstdItem 2 4 5 3" xfId="9607"/>
    <cellStyle name="SAPBEXstdItem 2 4 5 3 2" xfId="13151"/>
    <cellStyle name="SAPBEXstdItem 2 4 5 4" xfId="12424"/>
    <cellStyle name="SAPBEXstdItem 2 4 6" xfId="8128"/>
    <cellStyle name="SAPBEXstdItem 2 4 6 2" xfId="8948"/>
    <cellStyle name="SAPBEXstdItem 2 4 6 2 2" xfId="11353"/>
    <cellStyle name="SAPBEXstdItem 2 4 6 2 2 2" xfId="13895"/>
    <cellStyle name="SAPBEXstdItem 2 4 6 2 3" xfId="12708"/>
    <cellStyle name="SAPBEXstdItem 2 4 6 3" xfId="9442"/>
    <cellStyle name="SAPBEXstdItem 2 4 6 3 2" xfId="13065"/>
    <cellStyle name="SAPBEXstdItem 2 4 6 4" xfId="12339"/>
    <cellStyle name="SAPBEXstdItem 2 4 7" xfId="8319"/>
    <cellStyle name="SAPBEXstdItem 2 4 7 2" xfId="9131"/>
    <cellStyle name="SAPBEXstdItem 2 4 7 2 2" xfId="11533"/>
    <cellStyle name="SAPBEXstdItem 2 4 7 2 2 2" xfId="13991"/>
    <cellStyle name="SAPBEXstdItem 2 4 7 2 3" xfId="12807"/>
    <cellStyle name="SAPBEXstdItem 2 4 7 3" xfId="9622"/>
    <cellStyle name="SAPBEXstdItem 2 4 7 3 2" xfId="13162"/>
    <cellStyle name="SAPBEXstdItem 2 4 7 4" xfId="12435"/>
    <cellStyle name="SAPBEXstdItem 2 4 8" xfId="8020"/>
    <cellStyle name="SAPBEXstdItem 2 4 8 2" xfId="8892"/>
    <cellStyle name="SAPBEXstdItem 2 4 8 2 2" xfId="11302"/>
    <cellStyle name="SAPBEXstdItem 2 4 8 2 2 2" xfId="13876"/>
    <cellStyle name="SAPBEXstdItem 2 4 8 2 3" xfId="12685"/>
    <cellStyle name="SAPBEXstdItem 2 4 8 3" xfId="9390"/>
    <cellStyle name="SAPBEXstdItem 2 4 8 3 2" xfId="13045"/>
    <cellStyle name="SAPBEXstdItem 2 4 8 4" xfId="12319"/>
    <cellStyle name="SAPBEXstdItem 2 4 9" xfId="8349"/>
    <cellStyle name="SAPBEXstdItem 2 4 9 2" xfId="9161"/>
    <cellStyle name="SAPBEXstdItem 2 4 9 2 2" xfId="11563"/>
    <cellStyle name="SAPBEXstdItem 2 4 9 2 2 2" xfId="14012"/>
    <cellStyle name="SAPBEXstdItem 2 4 9 2 3" xfId="12828"/>
    <cellStyle name="SAPBEXstdItem 2 4 9 3" xfId="9652"/>
    <cellStyle name="SAPBEXstdItem 2 4 9 3 2" xfId="13183"/>
    <cellStyle name="SAPBEXstdItem 2 4 9 4" xfId="12456"/>
    <cellStyle name="SAPBEXstdItem 2 5" xfId="7935"/>
    <cellStyle name="SAPBEXstdItem 2 5 10" xfId="8848"/>
    <cellStyle name="SAPBEXstdItem 2 5 10 2" xfId="11258"/>
    <cellStyle name="SAPBEXstdItem 2 5 10 2 2" xfId="13832"/>
    <cellStyle name="SAPBEXstdItem 2 5 10 3" xfId="12641"/>
    <cellStyle name="SAPBEXstdItem 2 5 11" xfId="9346"/>
    <cellStyle name="SAPBEXstdItem 2 5 11 2" xfId="13001"/>
    <cellStyle name="SAPBEXstdItem 2 5 12" xfId="12274"/>
    <cellStyle name="SAPBEXstdItem 2 5 13" xfId="41091"/>
    <cellStyle name="SAPBEXstdItem 2 5 2" xfId="8365"/>
    <cellStyle name="SAPBEXstdItem 2 5 2 2" xfId="9177"/>
    <cellStyle name="SAPBEXstdItem 2 5 2 2 2" xfId="11579"/>
    <cellStyle name="SAPBEXstdItem 2 5 2 2 2 2" xfId="14024"/>
    <cellStyle name="SAPBEXstdItem 2 5 2 2 3" xfId="12840"/>
    <cellStyle name="SAPBEXstdItem 2 5 2 3" xfId="9668"/>
    <cellStyle name="SAPBEXstdItem 2 5 2 3 2" xfId="13195"/>
    <cellStyle name="SAPBEXstdItem 2 5 2 4" xfId="12468"/>
    <cellStyle name="SAPBEXstdItem 2 5 3" xfId="8395"/>
    <cellStyle name="SAPBEXstdItem 2 5 3 2" xfId="9207"/>
    <cellStyle name="SAPBEXstdItem 2 5 3 2 2" xfId="11609"/>
    <cellStyle name="SAPBEXstdItem 2 5 3 2 2 2" xfId="14051"/>
    <cellStyle name="SAPBEXstdItem 2 5 3 2 3" xfId="12867"/>
    <cellStyle name="SAPBEXstdItem 2 5 3 3" xfId="9698"/>
    <cellStyle name="SAPBEXstdItem 2 5 3 3 2" xfId="13222"/>
    <cellStyle name="SAPBEXstdItem 2 5 3 4" xfId="12495"/>
    <cellStyle name="SAPBEXstdItem 2 5 4" xfId="8328"/>
    <cellStyle name="SAPBEXstdItem 2 5 4 2" xfId="9140"/>
    <cellStyle name="SAPBEXstdItem 2 5 4 2 2" xfId="11542"/>
    <cellStyle name="SAPBEXstdItem 2 5 4 2 2 2" xfId="13998"/>
    <cellStyle name="SAPBEXstdItem 2 5 4 2 3" xfId="12814"/>
    <cellStyle name="SAPBEXstdItem 2 5 4 3" xfId="9631"/>
    <cellStyle name="SAPBEXstdItem 2 5 4 3 2" xfId="13169"/>
    <cellStyle name="SAPBEXstdItem 2 5 4 4" xfId="12442"/>
    <cellStyle name="SAPBEXstdItem 2 5 5" xfId="8098"/>
    <cellStyle name="SAPBEXstdItem 2 5 5 2" xfId="8926"/>
    <cellStyle name="SAPBEXstdItem 2 5 5 2 2" xfId="11333"/>
    <cellStyle name="SAPBEXstdItem 2 5 5 2 2 2" xfId="13888"/>
    <cellStyle name="SAPBEXstdItem 2 5 5 2 3" xfId="12699"/>
    <cellStyle name="SAPBEXstdItem 2 5 5 3" xfId="9422"/>
    <cellStyle name="SAPBEXstdItem 2 5 5 3 2" xfId="13058"/>
    <cellStyle name="SAPBEXstdItem 2 5 5 4" xfId="12332"/>
    <cellStyle name="SAPBEXstdItem 2 5 6" xfId="8282"/>
    <cellStyle name="SAPBEXstdItem 2 5 6 2" xfId="9095"/>
    <cellStyle name="SAPBEXstdItem 2 5 6 2 2" xfId="11499"/>
    <cellStyle name="SAPBEXstdItem 2 5 6 2 2 2" xfId="13968"/>
    <cellStyle name="SAPBEXstdItem 2 5 6 2 3" xfId="12782"/>
    <cellStyle name="SAPBEXstdItem 2 5 6 3" xfId="9588"/>
    <cellStyle name="SAPBEXstdItem 2 5 6 3 2" xfId="13139"/>
    <cellStyle name="SAPBEXstdItem 2 5 6 4" xfId="12412"/>
    <cellStyle name="SAPBEXstdItem 2 5 7" xfId="8026"/>
    <cellStyle name="SAPBEXstdItem 2 5 7 2" xfId="8898"/>
    <cellStyle name="SAPBEXstdItem 2 5 7 2 2" xfId="11308"/>
    <cellStyle name="SAPBEXstdItem 2 5 7 2 2 2" xfId="13878"/>
    <cellStyle name="SAPBEXstdItem 2 5 7 2 3" xfId="12687"/>
    <cellStyle name="SAPBEXstdItem 2 5 7 3" xfId="9396"/>
    <cellStyle name="SAPBEXstdItem 2 5 7 3 2" xfId="13048"/>
    <cellStyle name="SAPBEXstdItem 2 5 7 4" xfId="12321"/>
    <cellStyle name="SAPBEXstdItem 2 5 8" xfId="8136"/>
    <cellStyle name="SAPBEXstdItem 2 5 8 2" xfId="8956"/>
    <cellStyle name="SAPBEXstdItem 2 5 8 2 2" xfId="11361"/>
    <cellStyle name="SAPBEXstdItem 2 5 8 2 2 2" xfId="13900"/>
    <cellStyle name="SAPBEXstdItem 2 5 8 2 3" xfId="12713"/>
    <cellStyle name="SAPBEXstdItem 2 5 8 3" xfId="9450"/>
    <cellStyle name="SAPBEXstdItem 2 5 8 3 2" xfId="13070"/>
    <cellStyle name="SAPBEXstdItem 2 5 8 4" xfId="12344"/>
    <cellStyle name="SAPBEXstdItem 2 5 9" xfId="8252"/>
    <cellStyle name="SAPBEXstdItem 2 5 9 2" xfId="9065"/>
    <cellStyle name="SAPBEXstdItem 2 5 9 2 2" xfId="11469"/>
    <cellStyle name="SAPBEXstdItem 2 5 9 2 2 2" xfId="13952"/>
    <cellStyle name="SAPBEXstdItem 2 5 9 2 3" xfId="12766"/>
    <cellStyle name="SAPBEXstdItem 2 5 9 3" xfId="9558"/>
    <cellStyle name="SAPBEXstdItem 2 5 9 3 2" xfId="13123"/>
    <cellStyle name="SAPBEXstdItem 2 5 9 4" xfId="12395"/>
    <cellStyle name="SAPBEXstdItem 2 6" xfId="7940"/>
    <cellStyle name="SAPBEXstdItem 2 6 10" xfId="8849"/>
    <cellStyle name="SAPBEXstdItem 2 6 10 2" xfId="11259"/>
    <cellStyle name="SAPBEXstdItem 2 6 10 2 2" xfId="13833"/>
    <cellStyle name="SAPBEXstdItem 2 6 10 3" xfId="12642"/>
    <cellStyle name="SAPBEXstdItem 2 6 11" xfId="9347"/>
    <cellStyle name="SAPBEXstdItem 2 6 11 2" xfId="13002"/>
    <cellStyle name="SAPBEXstdItem 2 6 12" xfId="12275"/>
    <cellStyle name="SAPBEXstdItem 2 6 2" xfId="8366"/>
    <cellStyle name="SAPBEXstdItem 2 6 2 2" xfId="9178"/>
    <cellStyle name="SAPBEXstdItem 2 6 2 2 2" xfId="11580"/>
    <cellStyle name="SAPBEXstdItem 2 6 2 2 2 2" xfId="14025"/>
    <cellStyle name="SAPBEXstdItem 2 6 2 2 3" xfId="12841"/>
    <cellStyle name="SAPBEXstdItem 2 6 2 3" xfId="9669"/>
    <cellStyle name="SAPBEXstdItem 2 6 2 3 2" xfId="13196"/>
    <cellStyle name="SAPBEXstdItem 2 6 2 4" xfId="12469"/>
    <cellStyle name="SAPBEXstdItem 2 6 3" xfId="8396"/>
    <cellStyle name="SAPBEXstdItem 2 6 3 2" xfId="9208"/>
    <cellStyle name="SAPBEXstdItem 2 6 3 2 2" xfId="11610"/>
    <cellStyle name="SAPBEXstdItem 2 6 3 2 2 2" xfId="14052"/>
    <cellStyle name="SAPBEXstdItem 2 6 3 2 3" xfId="12868"/>
    <cellStyle name="SAPBEXstdItem 2 6 3 3" xfId="9699"/>
    <cellStyle name="SAPBEXstdItem 2 6 3 3 2" xfId="13223"/>
    <cellStyle name="SAPBEXstdItem 2 6 3 4" xfId="12496"/>
    <cellStyle name="SAPBEXstdItem 2 6 4" xfId="8222"/>
    <cellStyle name="SAPBEXstdItem 2 6 4 2" xfId="9035"/>
    <cellStyle name="SAPBEXstdItem 2 6 4 2 2" xfId="11439"/>
    <cellStyle name="SAPBEXstdItem 2 6 4 2 2 2" xfId="13934"/>
    <cellStyle name="SAPBEXstdItem 2 6 4 2 3" xfId="12748"/>
    <cellStyle name="SAPBEXstdItem 2 6 4 3" xfId="9528"/>
    <cellStyle name="SAPBEXstdItem 2 6 4 3 2" xfId="13104"/>
    <cellStyle name="SAPBEXstdItem 2 6 4 4" xfId="12377"/>
    <cellStyle name="SAPBEXstdItem 2 6 5" xfId="8274"/>
    <cellStyle name="SAPBEXstdItem 2 6 5 2" xfId="9087"/>
    <cellStyle name="SAPBEXstdItem 2 6 5 2 2" xfId="11491"/>
    <cellStyle name="SAPBEXstdItem 2 6 5 2 2 2" xfId="13964"/>
    <cellStyle name="SAPBEXstdItem 2 6 5 2 3" xfId="12778"/>
    <cellStyle name="SAPBEXstdItem 2 6 5 3" xfId="9580"/>
    <cellStyle name="SAPBEXstdItem 2 6 5 3 2" xfId="13135"/>
    <cellStyle name="SAPBEXstdItem 2 6 5 4" xfId="12408"/>
    <cellStyle name="SAPBEXstdItem 2 6 6" xfId="8269"/>
    <cellStyle name="SAPBEXstdItem 2 6 6 2" xfId="9082"/>
    <cellStyle name="SAPBEXstdItem 2 6 6 2 2" xfId="11486"/>
    <cellStyle name="SAPBEXstdItem 2 6 6 2 2 2" xfId="13960"/>
    <cellStyle name="SAPBEXstdItem 2 6 6 2 3" xfId="12774"/>
    <cellStyle name="SAPBEXstdItem 2 6 6 3" xfId="9575"/>
    <cellStyle name="SAPBEXstdItem 2 6 6 3 2" xfId="13131"/>
    <cellStyle name="SAPBEXstdItem 2 6 6 4" xfId="12403"/>
    <cellStyle name="SAPBEXstdItem 2 6 7" xfId="8287"/>
    <cellStyle name="SAPBEXstdItem 2 6 7 2" xfId="9100"/>
    <cellStyle name="SAPBEXstdItem 2 6 7 2 2" xfId="11504"/>
    <cellStyle name="SAPBEXstdItem 2 6 7 2 2 2" xfId="13971"/>
    <cellStyle name="SAPBEXstdItem 2 6 7 2 3" xfId="12785"/>
    <cellStyle name="SAPBEXstdItem 2 6 7 3" xfId="9593"/>
    <cellStyle name="SAPBEXstdItem 2 6 7 3 2" xfId="13142"/>
    <cellStyle name="SAPBEXstdItem 2 6 7 4" xfId="12415"/>
    <cellStyle name="SAPBEXstdItem 2 6 8" xfId="8142"/>
    <cellStyle name="SAPBEXstdItem 2 6 8 2" xfId="8960"/>
    <cellStyle name="SAPBEXstdItem 2 6 8 2 2" xfId="11365"/>
    <cellStyle name="SAPBEXstdItem 2 6 8 2 2 2" xfId="13902"/>
    <cellStyle name="SAPBEXstdItem 2 6 8 2 3" xfId="12715"/>
    <cellStyle name="SAPBEXstdItem 2 6 8 3" xfId="9454"/>
    <cellStyle name="SAPBEXstdItem 2 6 8 3 2" xfId="13072"/>
    <cellStyle name="SAPBEXstdItem 2 6 8 4" xfId="12346"/>
    <cellStyle name="SAPBEXstdItem 2 6 9" xfId="8011"/>
    <cellStyle name="SAPBEXstdItem 2 6 9 2" xfId="8883"/>
    <cellStyle name="SAPBEXstdItem 2 6 9 2 2" xfId="11293"/>
    <cellStyle name="SAPBEXstdItem 2 6 9 2 2 2" xfId="13867"/>
    <cellStyle name="SAPBEXstdItem 2 6 9 2 3" xfId="12676"/>
    <cellStyle name="SAPBEXstdItem 2 6 9 3" xfId="9381"/>
    <cellStyle name="SAPBEXstdItem 2 6 9 3 2" xfId="13036"/>
    <cellStyle name="SAPBEXstdItem 2 6 9 4" xfId="12310"/>
    <cellStyle name="SAPBEXstdItem 2 7" xfId="7944"/>
    <cellStyle name="SAPBEXstdItem 2 7 10" xfId="8850"/>
    <cellStyle name="SAPBEXstdItem 2 7 10 2" xfId="11260"/>
    <cellStyle name="SAPBEXstdItem 2 7 10 2 2" xfId="13834"/>
    <cellStyle name="SAPBEXstdItem 2 7 10 3" xfId="12643"/>
    <cellStyle name="SAPBEXstdItem 2 7 11" xfId="9348"/>
    <cellStyle name="SAPBEXstdItem 2 7 11 2" xfId="13003"/>
    <cellStyle name="SAPBEXstdItem 2 7 12" xfId="12276"/>
    <cellStyle name="SAPBEXstdItem 2 7 2" xfId="8367"/>
    <cellStyle name="SAPBEXstdItem 2 7 2 2" xfId="9179"/>
    <cellStyle name="SAPBEXstdItem 2 7 2 2 2" xfId="11581"/>
    <cellStyle name="SAPBEXstdItem 2 7 2 2 2 2" xfId="14026"/>
    <cellStyle name="SAPBEXstdItem 2 7 2 2 3" xfId="12842"/>
    <cellStyle name="SAPBEXstdItem 2 7 2 3" xfId="9670"/>
    <cellStyle name="SAPBEXstdItem 2 7 2 3 2" xfId="13197"/>
    <cellStyle name="SAPBEXstdItem 2 7 2 4" xfId="12470"/>
    <cellStyle name="SAPBEXstdItem 2 7 3" xfId="8397"/>
    <cellStyle name="SAPBEXstdItem 2 7 3 2" xfId="9209"/>
    <cellStyle name="SAPBEXstdItem 2 7 3 2 2" xfId="11611"/>
    <cellStyle name="SAPBEXstdItem 2 7 3 2 2 2" xfId="14053"/>
    <cellStyle name="SAPBEXstdItem 2 7 3 2 3" xfId="12869"/>
    <cellStyle name="SAPBEXstdItem 2 7 3 3" xfId="9700"/>
    <cellStyle name="SAPBEXstdItem 2 7 3 3 2" xfId="13224"/>
    <cellStyle name="SAPBEXstdItem 2 7 3 4" xfId="12497"/>
    <cellStyle name="SAPBEXstdItem 2 7 4" xfId="8416"/>
    <cellStyle name="SAPBEXstdItem 2 7 4 2" xfId="9228"/>
    <cellStyle name="SAPBEXstdItem 2 7 4 2 2" xfId="11630"/>
    <cellStyle name="SAPBEXstdItem 2 7 4 2 2 2" xfId="14072"/>
    <cellStyle name="SAPBEXstdItem 2 7 4 2 3" xfId="12888"/>
    <cellStyle name="SAPBEXstdItem 2 7 4 3" xfId="9719"/>
    <cellStyle name="SAPBEXstdItem 2 7 4 3 2" xfId="13243"/>
    <cellStyle name="SAPBEXstdItem 2 7 4 4" xfId="12516"/>
    <cellStyle name="SAPBEXstdItem 2 7 5" xfId="8436"/>
    <cellStyle name="SAPBEXstdItem 2 7 5 2" xfId="9248"/>
    <cellStyle name="SAPBEXstdItem 2 7 5 2 2" xfId="11650"/>
    <cellStyle name="SAPBEXstdItem 2 7 5 2 2 2" xfId="14090"/>
    <cellStyle name="SAPBEXstdItem 2 7 5 2 3" xfId="12906"/>
    <cellStyle name="SAPBEXstdItem 2 7 5 3" xfId="9739"/>
    <cellStyle name="SAPBEXstdItem 2 7 5 3 2" xfId="13261"/>
    <cellStyle name="SAPBEXstdItem 2 7 5 4" xfId="12534"/>
    <cellStyle name="SAPBEXstdItem 2 7 6" xfId="8454"/>
    <cellStyle name="SAPBEXstdItem 2 7 6 2" xfId="9266"/>
    <cellStyle name="SAPBEXstdItem 2 7 6 2 2" xfId="11668"/>
    <cellStyle name="SAPBEXstdItem 2 7 6 2 2 2" xfId="14108"/>
    <cellStyle name="SAPBEXstdItem 2 7 6 2 3" xfId="12924"/>
    <cellStyle name="SAPBEXstdItem 2 7 6 3" xfId="9757"/>
    <cellStyle name="SAPBEXstdItem 2 7 6 3 2" xfId="13279"/>
    <cellStyle name="SAPBEXstdItem 2 7 6 4" xfId="12552"/>
    <cellStyle name="SAPBEXstdItem 2 7 7" xfId="8472"/>
    <cellStyle name="SAPBEXstdItem 2 7 7 2" xfId="9284"/>
    <cellStyle name="SAPBEXstdItem 2 7 7 2 2" xfId="11686"/>
    <cellStyle name="SAPBEXstdItem 2 7 7 2 2 2" xfId="14126"/>
    <cellStyle name="SAPBEXstdItem 2 7 7 2 3" xfId="12942"/>
    <cellStyle name="SAPBEXstdItem 2 7 7 3" xfId="9775"/>
    <cellStyle name="SAPBEXstdItem 2 7 7 3 2" xfId="13297"/>
    <cellStyle name="SAPBEXstdItem 2 7 7 4" xfId="12570"/>
    <cellStyle name="SAPBEXstdItem 2 7 8" xfId="8491"/>
    <cellStyle name="SAPBEXstdItem 2 7 8 2" xfId="9303"/>
    <cellStyle name="SAPBEXstdItem 2 7 8 2 2" xfId="11705"/>
    <cellStyle name="SAPBEXstdItem 2 7 8 2 2 2" xfId="14144"/>
    <cellStyle name="SAPBEXstdItem 2 7 8 2 3" xfId="12960"/>
    <cellStyle name="SAPBEXstdItem 2 7 8 3" xfId="9794"/>
    <cellStyle name="SAPBEXstdItem 2 7 8 3 2" xfId="13315"/>
    <cellStyle name="SAPBEXstdItem 2 7 8 4" xfId="12588"/>
    <cellStyle name="SAPBEXstdItem 2 7 9" xfId="8508"/>
    <cellStyle name="SAPBEXstdItem 2 7 9 2" xfId="9320"/>
    <cellStyle name="SAPBEXstdItem 2 7 9 2 2" xfId="11722"/>
    <cellStyle name="SAPBEXstdItem 2 7 9 2 2 2" xfId="14161"/>
    <cellStyle name="SAPBEXstdItem 2 7 9 2 3" xfId="12977"/>
    <cellStyle name="SAPBEXstdItem 2 7 9 3" xfId="9811"/>
    <cellStyle name="SAPBEXstdItem 2 7 9 3 2" xfId="13332"/>
    <cellStyle name="SAPBEXstdItem 2 7 9 4" xfId="12605"/>
    <cellStyle name="SAPBEXstdItem 2 8" xfId="7985"/>
    <cellStyle name="SAPBEXstdItem 2 8 10" xfId="8866"/>
    <cellStyle name="SAPBEXstdItem 2 8 10 2" xfId="11276"/>
    <cellStyle name="SAPBEXstdItem 2 8 10 2 2" xfId="13850"/>
    <cellStyle name="SAPBEXstdItem 2 8 10 3" xfId="12659"/>
    <cellStyle name="SAPBEXstdItem 2 8 11" xfId="9364"/>
    <cellStyle name="SAPBEXstdItem 2 8 11 2" xfId="13019"/>
    <cellStyle name="SAPBEXstdItem 2 8 12" xfId="12293"/>
    <cellStyle name="SAPBEXstdItem 2 8 2" xfId="8379"/>
    <cellStyle name="SAPBEXstdItem 2 8 2 2" xfId="9191"/>
    <cellStyle name="SAPBEXstdItem 2 8 2 2 2" xfId="11593"/>
    <cellStyle name="SAPBEXstdItem 2 8 2 2 2 2" xfId="14037"/>
    <cellStyle name="SAPBEXstdItem 2 8 2 2 3" xfId="12853"/>
    <cellStyle name="SAPBEXstdItem 2 8 2 3" xfId="9682"/>
    <cellStyle name="SAPBEXstdItem 2 8 2 3 2" xfId="13208"/>
    <cellStyle name="SAPBEXstdItem 2 8 2 4" xfId="12481"/>
    <cellStyle name="SAPBEXstdItem 2 8 3" xfId="8409"/>
    <cellStyle name="SAPBEXstdItem 2 8 3 2" xfId="9221"/>
    <cellStyle name="SAPBEXstdItem 2 8 3 2 2" xfId="11623"/>
    <cellStyle name="SAPBEXstdItem 2 8 3 2 2 2" xfId="14065"/>
    <cellStyle name="SAPBEXstdItem 2 8 3 2 3" xfId="12881"/>
    <cellStyle name="SAPBEXstdItem 2 8 3 3" xfId="9712"/>
    <cellStyle name="SAPBEXstdItem 2 8 3 3 2" xfId="13236"/>
    <cellStyle name="SAPBEXstdItem 2 8 3 4" xfId="12509"/>
    <cellStyle name="SAPBEXstdItem 2 8 4" xfId="8430"/>
    <cellStyle name="SAPBEXstdItem 2 8 4 2" xfId="9242"/>
    <cellStyle name="SAPBEXstdItem 2 8 4 2 2" xfId="11644"/>
    <cellStyle name="SAPBEXstdItem 2 8 4 2 2 2" xfId="14084"/>
    <cellStyle name="SAPBEXstdItem 2 8 4 2 3" xfId="12900"/>
    <cellStyle name="SAPBEXstdItem 2 8 4 3" xfId="9733"/>
    <cellStyle name="SAPBEXstdItem 2 8 4 3 2" xfId="13255"/>
    <cellStyle name="SAPBEXstdItem 2 8 4 4" xfId="12528"/>
    <cellStyle name="SAPBEXstdItem 2 8 5" xfId="8448"/>
    <cellStyle name="SAPBEXstdItem 2 8 5 2" xfId="9260"/>
    <cellStyle name="SAPBEXstdItem 2 8 5 2 2" xfId="11662"/>
    <cellStyle name="SAPBEXstdItem 2 8 5 2 2 2" xfId="14102"/>
    <cellStyle name="SAPBEXstdItem 2 8 5 2 3" xfId="12918"/>
    <cellStyle name="SAPBEXstdItem 2 8 5 3" xfId="9751"/>
    <cellStyle name="SAPBEXstdItem 2 8 5 3 2" xfId="13273"/>
    <cellStyle name="SAPBEXstdItem 2 8 5 4" xfId="12546"/>
    <cellStyle name="SAPBEXstdItem 2 8 6" xfId="8466"/>
    <cellStyle name="SAPBEXstdItem 2 8 6 2" xfId="9278"/>
    <cellStyle name="SAPBEXstdItem 2 8 6 2 2" xfId="11680"/>
    <cellStyle name="SAPBEXstdItem 2 8 6 2 2 2" xfId="14120"/>
    <cellStyle name="SAPBEXstdItem 2 8 6 2 3" xfId="12936"/>
    <cellStyle name="SAPBEXstdItem 2 8 6 3" xfId="9769"/>
    <cellStyle name="SAPBEXstdItem 2 8 6 3 2" xfId="13291"/>
    <cellStyle name="SAPBEXstdItem 2 8 6 4" xfId="12564"/>
    <cellStyle name="SAPBEXstdItem 2 8 7" xfId="8484"/>
    <cellStyle name="SAPBEXstdItem 2 8 7 2" xfId="9296"/>
    <cellStyle name="SAPBEXstdItem 2 8 7 2 2" xfId="11698"/>
    <cellStyle name="SAPBEXstdItem 2 8 7 2 2 2" xfId="14138"/>
    <cellStyle name="SAPBEXstdItem 2 8 7 2 3" xfId="12954"/>
    <cellStyle name="SAPBEXstdItem 2 8 7 3" xfId="9787"/>
    <cellStyle name="SAPBEXstdItem 2 8 7 3 2" xfId="13309"/>
    <cellStyle name="SAPBEXstdItem 2 8 7 4" xfId="12582"/>
    <cellStyle name="SAPBEXstdItem 2 8 8" xfId="8502"/>
    <cellStyle name="SAPBEXstdItem 2 8 8 2" xfId="9314"/>
    <cellStyle name="SAPBEXstdItem 2 8 8 2 2" xfId="11716"/>
    <cellStyle name="SAPBEXstdItem 2 8 8 2 2 2" xfId="14155"/>
    <cellStyle name="SAPBEXstdItem 2 8 8 2 3" xfId="12971"/>
    <cellStyle name="SAPBEXstdItem 2 8 8 3" xfId="9805"/>
    <cellStyle name="SAPBEXstdItem 2 8 8 3 2" xfId="13326"/>
    <cellStyle name="SAPBEXstdItem 2 8 8 4" xfId="12599"/>
    <cellStyle name="SAPBEXstdItem 2 8 9" xfId="8519"/>
    <cellStyle name="SAPBEXstdItem 2 8 9 2" xfId="9331"/>
    <cellStyle name="SAPBEXstdItem 2 8 9 2 2" xfId="11733"/>
    <cellStyle name="SAPBEXstdItem 2 8 9 2 2 2" xfId="14172"/>
    <cellStyle name="SAPBEXstdItem 2 8 9 2 3" xfId="12988"/>
    <cellStyle name="SAPBEXstdItem 2 8 9 3" xfId="9822"/>
    <cellStyle name="SAPBEXstdItem 2 8 9 3 2" xfId="13343"/>
    <cellStyle name="SAPBEXstdItem 2 8 9 4" xfId="12616"/>
    <cellStyle name="SAPBEXstdItem 2 9" xfId="7986"/>
    <cellStyle name="SAPBEXstdItem 2 9 10" xfId="8867"/>
    <cellStyle name="SAPBEXstdItem 2 9 10 2" xfId="11277"/>
    <cellStyle name="SAPBEXstdItem 2 9 10 2 2" xfId="13851"/>
    <cellStyle name="SAPBEXstdItem 2 9 10 3" xfId="12660"/>
    <cellStyle name="SAPBEXstdItem 2 9 11" xfId="9365"/>
    <cellStyle name="SAPBEXstdItem 2 9 11 2" xfId="13020"/>
    <cellStyle name="SAPBEXstdItem 2 9 12" xfId="12294"/>
    <cellStyle name="SAPBEXstdItem 2 9 2" xfId="8380"/>
    <cellStyle name="SAPBEXstdItem 2 9 2 2" xfId="9192"/>
    <cellStyle name="SAPBEXstdItem 2 9 2 2 2" xfId="11594"/>
    <cellStyle name="SAPBEXstdItem 2 9 2 2 2 2" xfId="14038"/>
    <cellStyle name="SAPBEXstdItem 2 9 2 2 3" xfId="12854"/>
    <cellStyle name="SAPBEXstdItem 2 9 2 3" xfId="9683"/>
    <cellStyle name="SAPBEXstdItem 2 9 2 3 2" xfId="13209"/>
    <cellStyle name="SAPBEXstdItem 2 9 2 4" xfId="12482"/>
    <cellStyle name="SAPBEXstdItem 2 9 3" xfId="8410"/>
    <cellStyle name="SAPBEXstdItem 2 9 3 2" xfId="9222"/>
    <cellStyle name="SAPBEXstdItem 2 9 3 2 2" xfId="11624"/>
    <cellStyle name="SAPBEXstdItem 2 9 3 2 2 2" xfId="14066"/>
    <cellStyle name="SAPBEXstdItem 2 9 3 2 3" xfId="12882"/>
    <cellStyle name="SAPBEXstdItem 2 9 3 3" xfId="9713"/>
    <cellStyle name="SAPBEXstdItem 2 9 3 3 2" xfId="13237"/>
    <cellStyle name="SAPBEXstdItem 2 9 3 4" xfId="12510"/>
    <cellStyle name="SAPBEXstdItem 2 9 4" xfId="8431"/>
    <cellStyle name="SAPBEXstdItem 2 9 4 2" xfId="9243"/>
    <cellStyle name="SAPBEXstdItem 2 9 4 2 2" xfId="11645"/>
    <cellStyle name="SAPBEXstdItem 2 9 4 2 2 2" xfId="14085"/>
    <cellStyle name="SAPBEXstdItem 2 9 4 2 3" xfId="12901"/>
    <cellStyle name="SAPBEXstdItem 2 9 4 3" xfId="9734"/>
    <cellStyle name="SAPBEXstdItem 2 9 4 3 2" xfId="13256"/>
    <cellStyle name="SAPBEXstdItem 2 9 4 4" xfId="12529"/>
    <cellStyle name="SAPBEXstdItem 2 9 5" xfId="8449"/>
    <cellStyle name="SAPBEXstdItem 2 9 5 2" xfId="9261"/>
    <cellStyle name="SAPBEXstdItem 2 9 5 2 2" xfId="11663"/>
    <cellStyle name="SAPBEXstdItem 2 9 5 2 2 2" xfId="14103"/>
    <cellStyle name="SAPBEXstdItem 2 9 5 2 3" xfId="12919"/>
    <cellStyle name="SAPBEXstdItem 2 9 5 3" xfId="9752"/>
    <cellStyle name="SAPBEXstdItem 2 9 5 3 2" xfId="13274"/>
    <cellStyle name="SAPBEXstdItem 2 9 5 4" xfId="12547"/>
    <cellStyle name="SAPBEXstdItem 2 9 6" xfId="8467"/>
    <cellStyle name="SAPBEXstdItem 2 9 6 2" xfId="9279"/>
    <cellStyle name="SAPBEXstdItem 2 9 6 2 2" xfId="11681"/>
    <cellStyle name="SAPBEXstdItem 2 9 6 2 2 2" xfId="14121"/>
    <cellStyle name="SAPBEXstdItem 2 9 6 2 3" xfId="12937"/>
    <cellStyle name="SAPBEXstdItem 2 9 6 3" xfId="9770"/>
    <cellStyle name="SAPBEXstdItem 2 9 6 3 2" xfId="13292"/>
    <cellStyle name="SAPBEXstdItem 2 9 6 4" xfId="12565"/>
    <cellStyle name="SAPBEXstdItem 2 9 7" xfId="8485"/>
    <cellStyle name="SAPBEXstdItem 2 9 7 2" xfId="9297"/>
    <cellStyle name="SAPBEXstdItem 2 9 7 2 2" xfId="11699"/>
    <cellStyle name="SAPBEXstdItem 2 9 7 2 2 2" xfId="14139"/>
    <cellStyle name="SAPBEXstdItem 2 9 7 2 3" xfId="12955"/>
    <cellStyle name="SAPBEXstdItem 2 9 7 3" xfId="9788"/>
    <cellStyle name="SAPBEXstdItem 2 9 7 3 2" xfId="13310"/>
    <cellStyle name="SAPBEXstdItem 2 9 7 4" xfId="12583"/>
    <cellStyle name="SAPBEXstdItem 2 9 8" xfId="8503"/>
    <cellStyle name="SAPBEXstdItem 2 9 8 2" xfId="9315"/>
    <cellStyle name="SAPBEXstdItem 2 9 8 2 2" xfId="11717"/>
    <cellStyle name="SAPBEXstdItem 2 9 8 2 2 2" xfId="14156"/>
    <cellStyle name="SAPBEXstdItem 2 9 8 2 3" xfId="12972"/>
    <cellStyle name="SAPBEXstdItem 2 9 8 3" xfId="9806"/>
    <cellStyle name="SAPBEXstdItem 2 9 8 3 2" xfId="13327"/>
    <cellStyle name="SAPBEXstdItem 2 9 8 4" xfId="12600"/>
    <cellStyle name="SAPBEXstdItem 2 9 9" xfId="8520"/>
    <cellStyle name="SAPBEXstdItem 2 9 9 2" xfId="9332"/>
    <cellStyle name="SAPBEXstdItem 2 9 9 2 2" xfId="11734"/>
    <cellStyle name="SAPBEXstdItem 2 9 9 2 2 2" xfId="14173"/>
    <cellStyle name="SAPBEXstdItem 2 9 9 2 3" xfId="12989"/>
    <cellStyle name="SAPBEXstdItem 2 9 9 3" xfId="9823"/>
    <cellStyle name="SAPBEXstdItem 2 9 9 3 2" xfId="13344"/>
    <cellStyle name="SAPBEXstdItem 2 9 9 4" xfId="12617"/>
    <cellStyle name="SAPBEXstdItem 20" xfId="8116"/>
    <cellStyle name="SAPBEXstdItem 20 2" xfId="8940"/>
    <cellStyle name="SAPBEXstdItem 20 2 2" xfId="11345"/>
    <cellStyle name="SAPBEXstdItem 20 2 2 2" xfId="13892"/>
    <cellStyle name="SAPBEXstdItem 20 2 3" xfId="12705"/>
    <cellStyle name="SAPBEXstdItem 20 3" xfId="9434"/>
    <cellStyle name="SAPBEXstdItem 20 3 2" xfId="13062"/>
    <cellStyle name="SAPBEXstdItem 20 4" xfId="12336"/>
    <cellStyle name="SAPBEXstdItem 21" xfId="8244"/>
    <cellStyle name="SAPBEXstdItem 21 2" xfId="9057"/>
    <cellStyle name="SAPBEXstdItem 21 2 2" xfId="11461"/>
    <cellStyle name="SAPBEXstdItem 21 2 2 2" xfId="13947"/>
    <cellStyle name="SAPBEXstdItem 21 2 3" xfId="12761"/>
    <cellStyle name="SAPBEXstdItem 21 3" xfId="9550"/>
    <cellStyle name="SAPBEXstdItem 21 3 2" xfId="13118"/>
    <cellStyle name="SAPBEXstdItem 21 4" xfId="12390"/>
    <cellStyle name="SAPBEXstdItem 22" xfId="8271"/>
    <cellStyle name="SAPBEXstdItem 22 2" xfId="9084"/>
    <cellStyle name="SAPBEXstdItem 22 2 2" xfId="11488"/>
    <cellStyle name="SAPBEXstdItem 22 2 2 2" xfId="13962"/>
    <cellStyle name="SAPBEXstdItem 22 2 3" xfId="12776"/>
    <cellStyle name="SAPBEXstdItem 22 3" xfId="9577"/>
    <cellStyle name="SAPBEXstdItem 22 3 2" xfId="13133"/>
    <cellStyle name="SAPBEXstdItem 22 4" xfId="12405"/>
    <cellStyle name="SAPBEXstdItem 23" xfId="8247"/>
    <cellStyle name="SAPBEXstdItem 23 2" xfId="9060"/>
    <cellStyle name="SAPBEXstdItem 23 2 2" xfId="11464"/>
    <cellStyle name="SAPBEXstdItem 23 2 2 2" xfId="13950"/>
    <cellStyle name="SAPBEXstdItem 23 2 3" xfId="12764"/>
    <cellStyle name="SAPBEXstdItem 23 3" xfId="9553"/>
    <cellStyle name="SAPBEXstdItem 23 3 2" xfId="13121"/>
    <cellStyle name="SAPBEXstdItem 23 4" xfId="12393"/>
    <cellStyle name="SAPBEXstdItem 24" xfId="8192"/>
    <cellStyle name="SAPBEXstdItem 24 2" xfId="9005"/>
    <cellStyle name="SAPBEXstdItem 24 2 2" xfId="11409"/>
    <cellStyle name="SAPBEXstdItem 24 2 2 2" xfId="13926"/>
    <cellStyle name="SAPBEXstdItem 24 2 3" xfId="12739"/>
    <cellStyle name="SAPBEXstdItem 24 3" xfId="9498"/>
    <cellStyle name="SAPBEXstdItem 24 3 2" xfId="13096"/>
    <cellStyle name="SAPBEXstdItem 24 4" xfId="12369"/>
    <cellStyle name="SAPBEXstdItem 25" xfId="8220"/>
    <cellStyle name="SAPBEXstdItem 25 2" xfId="9033"/>
    <cellStyle name="SAPBEXstdItem 25 2 2" xfId="11437"/>
    <cellStyle name="SAPBEXstdItem 25 2 2 2" xfId="13933"/>
    <cellStyle name="SAPBEXstdItem 25 2 3" xfId="12747"/>
    <cellStyle name="SAPBEXstdItem 25 3" xfId="9526"/>
    <cellStyle name="SAPBEXstdItem 25 3 2" xfId="13103"/>
    <cellStyle name="SAPBEXstdItem 25 4" xfId="12376"/>
    <cellStyle name="SAPBEXstdItem 26" xfId="1268"/>
    <cellStyle name="SAPBEXstdItem 26 2" xfId="10319"/>
    <cellStyle name="SAPBEXstdItem 26 2 2" xfId="13642"/>
    <cellStyle name="SAPBEXstdItem 26 3" xfId="12123"/>
    <cellStyle name="SAPBEXstdItem 27" xfId="8760"/>
    <cellStyle name="SAPBEXstdItem 27 2" xfId="12632"/>
    <cellStyle name="SAPBEXstdItem 28" xfId="10855"/>
    <cellStyle name="SAPBEXstdItem 29" xfId="42507"/>
    <cellStyle name="SAPBEXstdItem 3" xfId="625"/>
    <cellStyle name="SAPBEXstdItem 3 10" xfId="1227"/>
    <cellStyle name="SAPBEXstdItem 3 10 2" xfId="10318"/>
    <cellStyle name="SAPBEXstdItem 3 10 2 2" xfId="13641"/>
    <cellStyle name="SAPBEXstdItem 3 10 3" xfId="12121"/>
    <cellStyle name="SAPBEXstdItem 3 11" xfId="1171"/>
    <cellStyle name="SAPBEXstdItem 3 11 2" xfId="10309"/>
    <cellStyle name="SAPBEXstdItem 3 11 2 2" xfId="13636"/>
    <cellStyle name="SAPBEXstdItem 3 11 3" xfId="12117"/>
    <cellStyle name="SAPBEXstdItem 3 12" xfId="8911"/>
    <cellStyle name="SAPBEXstdItem 3 12 2" xfId="12695"/>
    <cellStyle name="SAPBEXstdItem 3 13" xfId="10244"/>
    <cellStyle name="SAPBEXstdItem 3 14" xfId="42746"/>
    <cellStyle name="SAPBEXstdItem 3 2" xfId="1047"/>
    <cellStyle name="SAPBEXstdItem 3 2 2" xfId="8018"/>
    <cellStyle name="SAPBEXstdItem 3 2 2 2" xfId="10866"/>
    <cellStyle name="SAPBEXstdItem 3 2 2 2 2" xfId="13801"/>
    <cellStyle name="SAPBEXstdItem 3 2 2 3" xfId="12317"/>
    <cellStyle name="SAPBEXstdItem 3 2 3" xfId="8890"/>
    <cellStyle name="SAPBEXstdItem 3 2 3 2" xfId="11300"/>
    <cellStyle name="SAPBEXstdItem 3 2 3 2 2" xfId="13874"/>
    <cellStyle name="SAPBEXstdItem 3 2 3 3" xfId="12683"/>
    <cellStyle name="SAPBEXstdItem 3 2 4" xfId="9388"/>
    <cellStyle name="SAPBEXstdItem 3 2 4 2" xfId="13043"/>
    <cellStyle name="SAPBEXstdItem 3 2 5" xfId="10769"/>
    <cellStyle name="SAPBEXstdItem 3 3" xfId="8295"/>
    <cellStyle name="SAPBEXstdItem 3 3 2" xfId="9107"/>
    <cellStyle name="SAPBEXstdItem 3 3 2 2" xfId="11509"/>
    <cellStyle name="SAPBEXstdItem 3 3 2 2 2" xfId="13973"/>
    <cellStyle name="SAPBEXstdItem 3 3 2 3" xfId="12789"/>
    <cellStyle name="SAPBEXstdItem 3 3 3" xfId="9598"/>
    <cellStyle name="SAPBEXstdItem 3 3 3 2" xfId="13144"/>
    <cellStyle name="SAPBEXstdItem 3 3 4" xfId="12417"/>
    <cellStyle name="SAPBEXstdItem 3 4" xfId="8246"/>
    <cellStyle name="SAPBEXstdItem 3 4 2" xfId="9059"/>
    <cellStyle name="SAPBEXstdItem 3 4 2 2" xfId="11463"/>
    <cellStyle name="SAPBEXstdItem 3 4 2 2 2" xfId="13949"/>
    <cellStyle name="SAPBEXstdItem 3 4 2 3" xfId="12763"/>
    <cellStyle name="SAPBEXstdItem 3 4 3" xfId="9552"/>
    <cellStyle name="SAPBEXstdItem 3 4 3 2" xfId="13120"/>
    <cellStyle name="SAPBEXstdItem 3 4 4" xfId="12392"/>
    <cellStyle name="SAPBEXstdItem 3 5" xfId="8259"/>
    <cellStyle name="SAPBEXstdItem 3 5 2" xfId="9072"/>
    <cellStyle name="SAPBEXstdItem 3 5 2 2" xfId="11476"/>
    <cellStyle name="SAPBEXstdItem 3 5 2 2 2" xfId="13956"/>
    <cellStyle name="SAPBEXstdItem 3 5 2 3" xfId="12770"/>
    <cellStyle name="SAPBEXstdItem 3 5 3" xfId="9565"/>
    <cellStyle name="SAPBEXstdItem 3 5 3 2" xfId="13127"/>
    <cellStyle name="SAPBEXstdItem 3 5 4" xfId="12399"/>
    <cellStyle name="SAPBEXstdItem 3 6" xfId="8034"/>
    <cellStyle name="SAPBEXstdItem 3 6 2" xfId="8902"/>
    <cellStyle name="SAPBEXstdItem 3 6 2 2" xfId="11311"/>
    <cellStyle name="SAPBEXstdItem 3 6 2 2 2" xfId="13881"/>
    <cellStyle name="SAPBEXstdItem 3 6 2 3" xfId="12690"/>
    <cellStyle name="SAPBEXstdItem 3 6 3" xfId="9400"/>
    <cellStyle name="SAPBEXstdItem 3 6 3 2" xfId="13051"/>
    <cellStyle name="SAPBEXstdItem 3 6 4" xfId="12324"/>
    <cellStyle name="SAPBEXstdItem 3 7" xfId="8411"/>
    <cellStyle name="SAPBEXstdItem 3 7 2" xfId="9223"/>
    <cellStyle name="SAPBEXstdItem 3 7 2 2" xfId="11625"/>
    <cellStyle name="SAPBEXstdItem 3 7 2 2 2" xfId="14067"/>
    <cellStyle name="SAPBEXstdItem 3 7 2 3" xfId="12883"/>
    <cellStyle name="SAPBEXstdItem 3 7 3" xfId="9714"/>
    <cellStyle name="SAPBEXstdItem 3 7 3 2" xfId="13238"/>
    <cellStyle name="SAPBEXstdItem 3 7 4" xfId="12511"/>
    <cellStyle name="SAPBEXstdItem 3 8" xfId="8299"/>
    <cellStyle name="SAPBEXstdItem 3 8 2" xfId="9111"/>
    <cellStyle name="SAPBEXstdItem 3 8 2 2" xfId="11513"/>
    <cellStyle name="SAPBEXstdItem 3 8 2 2 2" xfId="13976"/>
    <cellStyle name="SAPBEXstdItem 3 8 2 3" xfId="12792"/>
    <cellStyle name="SAPBEXstdItem 3 8 3" xfId="9602"/>
    <cellStyle name="SAPBEXstdItem 3 8 3 2" xfId="13147"/>
    <cellStyle name="SAPBEXstdItem 3 8 4" xfId="12420"/>
    <cellStyle name="SAPBEXstdItem 3 9" xfId="8318"/>
    <cellStyle name="SAPBEXstdItem 3 9 2" xfId="9130"/>
    <cellStyle name="SAPBEXstdItem 3 9 2 2" xfId="11532"/>
    <cellStyle name="SAPBEXstdItem 3 9 2 2 2" xfId="13990"/>
    <cellStyle name="SAPBEXstdItem 3 9 2 3" xfId="12806"/>
    <cellStyle name="SAPBEXstdItem 3 9 3" xfId="9621"/>
    <cellStyle name="SAPBEXstdItem 3 9 3 2" xfId="13161"/>
    <cellStyle name="SAPBEXstdItem 3 9 4" xfId="12434"/>
    <cellStyle name="SAPBEXstdItem 30" xfId="42527"/>
    <cellStyle name="SAPBEXstdItem 31" xfId="42556"/>
    <cellStyle name="SAPBEXstdItem 32" xfId="42560"/>
    <cellStyle name="SAPBEXstdItem 33" xfId="42581"/>
    <cellStyle name="SAPBEXstdItem 34" xfId="42590"/>
    <cellStyle name="SAPBEXstdItem 4" xfId="626"/>
    <cellStyle name="SAPBEXstdItem 4 10" xfId="2248"/>
    <cellStyle name="SAPBEXstdItem 4 10 2" xfId="10441"/>
    <cellStyle name="SAPBEXstdItem 4 10 2 2" xfId="13668"/>
    <cellStyle name="SAPBEXstdItem 4 10 3" xfId="12146"/>
    <cellStyle name="SAPBEXstdItem 4 11" xfId="8631"/>
    <cellStyle name="SAPBEXstdItem 4 11 2" xfId="11113"/>
    <cellStyle name="SAPBEXstdItem 4 11 2 2" xfId="13821"/>
    <cellStyle name="SAPBEXstdItem 4 11 3" xfId="12628"/>
    <cellStyle name="SAPBEXstdItem 4 12" xfId="8629"/>
    <cellStyle name="SAPBEXstdItem 4 12 2" xfId="12627"/>
    <cellStyle name="SAPBEXstdItem 4 13" xfId="10245"/>
    <cellStyle name="SAPBEXstdItem 4 13 2" xfId="13608"/>
    <cellStyle name="SAPBEXstdItem 4 14" xfId="10465"/>
    <cellStyle name="SAPBEXstdItem 4 15" xfId="42747"/>
    <cellStyle name="SAPBEXstdItem 4 16" xfId="42951"/>
    <cellStyle name="SAPBEXstdItem 4 2" xfId="1034"/>
    <cellStyle name="SAPBEXstdItem 4 2 2" xfId="8129"/>
    <cellStyle name="SAPBEXstdItem 4 2 2 2" xfId="10903"/>
    <cellStyle name="SAPBEXstdItem 4 2 2 2 2" xfId="13803"/>
    <cellStyle name="SAPBEXstdItem 4 2 2 3" xfId="12340"/>
    <cellStyle name="SAPBEXstdItem 4 2 3" xfId="8949"/>
    <cellStyle name="SAPBEXstdItem 4 2 3 2" xfId="11354"/>
    <cellStyle name="SAPBEXstdItem 4 2 3 2 2" xfId="13896"/>
    <cellStyle name="SAPBEXstdItem 4 2 3 3" xfId="12709"/>
    <cellStyle name="SAPBEXstdItem 4 2 4" xfId="9443"/>
    <cellStyle name="SAPBEXstdItem 4 2 4 2" xfId="13066"/>
    <cellStyle name="SAPBEXstdItem 4 2 5" xfId="10664"/>
    <cellStyle name="SAPBEXstdItem 4 3" xfId="8352"/>
    <cellStyle name="SAPBEXstdItem 4 3 2" xfId="9164"/>
    <cellStyle name="SAPBEXstdItem 4 3 2 2" xfId="11566"/>
    <cellStyle name="SAPBEXstdItem 4 3 2 2 2" xfId="14014"/>
    <cellStyle name="SAPBEXstdItem 4 3 2 3" xfId="12830"/>
    <cellStyle name="SAPBEXstdItem 4 3 3" xfId="9655"/>
    <cellStyle name="SAPBEXstdItem 4 3 3 2" xfId="13185"/>
    <cellStyle name="SAPBEXstdItem 4 3 4" xfId="12458"/>
    <cellStyle name="SAPBEXstdItem 4 4" xfId="8143"/>
    <cellStyle name="SAPBEXstdItem 4 4 2" xfId="8961"/>
    <cellStyle name="SAPBEXstdItem 4 4 2 2" xfId="11366"/>
    <cellStyle name="SAPBEXstdItem 4 4 2 2 2" xfId="13903"/>
    <cellStyle name="SAPBEXstdItem 4 4 2 3" xfId="12716"/>
    <cellStyle name="SAPBEXstdItem 4 4 3" xfId="9455"/>
    <cellStyle name="SAPBEXstdItem 4 4 3 2" xfId="13073"/>
    <cellStyle name="SAPBEXstdItem 4 4 4" xfId="12347"/>
    <cellStyle name="SAPBEXstdItem 4 5" xfId="8202"/>
    <cellStyle name="SAPBEXstdItem 4 5 2" xfId="9015"/>
    <cellStyle name="SAPBEXstdItem 4 5 2 2" xfId="11419"/>
    <cellStyle name="SAPBEXstdItem 4 5 2 2 2" xfId="13928"/>
    <cellStyle name="SAPBEXstdItem 4 5 2 3" xfId="12742"/>
    <cellStyle name="SAPBEXstdItem 4 5 3" xfId="9508"/>
    <cellStyle name="SAPBEXstdItem 4 5 3 2" xfId="13098"/>
    <cellStyle name="SAPBEXstdItem 4 5 4" xfId="12371"/>
    <cellStyle name="SAPBEXstdItem 4 6" xfId="8243"/>
    <cellStyle name="SAPBEXstdItem 4 6 2" xfId="9056"/>
    <cellStyle name="SAPBEXstdItem 4 6 2 2" xfId="11460"/>
    <cellStyle name="SAPBEXstdItem 4 6 2 2 2" xfId="13946"/>
    <cellStyle name="SAPBEXstdItem 4 6 2 3" xfId="12760"/>
    <cellStyle name="SAPBEXstdItem 4 6 3" xfId="9549"/>
    <cellStyle name="SAPBEXstdItem 4 6 3 2" xfId="13117"/>
    <cellStyle name="SAPBEXstdItem 4 6 4" xfId="12389"/>
    <cellStyle name="SAPBEXstdItem 4 7" xfId="8239"/>
    <cellStyle name="SAPBEXstdItem 4 7 2" xfId="9052"/>
    <cellStyle name="SAPBEXstdItem 4 7 2 2" xfId="11456"/>
    <cellStyle name="SAPBEXstdItem 4 7 2 2 2" xfId="13943"/>
    <cellStyle name="SAPBEXstdItem 4 7 2 3" xfId="12757"/>
    <cellStyle name="SAPBEXstdItem 4 7 3" xfId="9545"/>
    <cellStyle name="SAPBEXstdItem 4 7 3 2" xfId="13114"/>
    <cellStyle name="SAPBEXstdItem 4 7 4" xfId="12386"/>
    <cellStyle name="SAPBEXstdItem 4 8" xfId="8231"/>
    <cellStyle name="SAPBEXstdItem 4 8 2" xfId="9044"/>
    <cellStyle name="SAPBEXstdItem 4 8 2 2" xfId="11448"/>
    <cellStyle name="SAPBEXstdItem 4 8 2 2 2" xfId="13937"/>
    <cellStyle name="SAPBEXstdItem 4 8 2 3" xfId="12751"/>
    <cellStyle name="SAPBEXstdItem 4 8 3" xfId="9537"/>
    <cellStyle name="SAPBEXstdItem 4 8 3 2" xfId="13107"/>
    <cellStyle name="SAPBEXstdItem 4 8 4" xfId="12380"/>
    <cellStyle name="SAPBEXstdItem 4 9" xfId="8183"/>
    <cellStyle name="SAPBEXstdItem 4 9 2" xfId="8996"/>
    <cellStyle name="SAPBEXstdItem 4 9 2 2" xfId="11400"/>
    <cellStyle name="SAPBEXstdItem 4 9 2 2 2" xfId="13922"/>
    <cellStyle name="SAPBEXstdItem 4 9 2 3" xfId="12735"/>
    <cellStyle name="SAPBEXstdItem 4 9 3" xfId="9489"/>
    <cellStyle name="SAPBEXstdItem 4 9 3 2" xfId="13092"/>
    <cellStyle name="SAPBEXstdItem 4 9 4" xfId="12365"/>
    <cellStyle name="SAPBEXstdItem 5" xfId="1020"/>
    <cellStyle name="SAPBEXstdItem 5 10" xfId="7918"/>
    <cellStyle name="SAPBEXstdItem 5 10 2" xfId="10853"/>
    <cellStyle name="SAPBEXstdItem 5 10 2 2" xfId="13790"/>
    <cellStyle name="SAPBEXstdItem 5 10 3" xfId="12268"/>
    <cellStyle name="SAPBEXstdItem 5 11" xfId="8842"/>
    <cellStyle name="SAPBEXstdItem 5 11 2" xfId="11252"/>
    <cellStyle name="SAPBEXstdItem 5 11 2 2" xfId="13826"/>
    <cellStyle name="SAPBEXstdItem 5 11 3" xfId="12635"/>
    <cellStyle name="SAPBEXstdItem 5 12" xfId="9340"/>
    <cellStyle name="SAPBEXstdItem 5 12 2" xfId="12995"/>
    <cellStyle name="SAPBEXstdItem 5 13" xfId="10672"/>
    <cellStyle name="SAPBEXstdItem 5 2" xfId="8359"/>
    <cellStyle name="SAPBEXstdItem 5 2 2" xfId="9171"/>
    <cellStyle name="SAPBEXstdItem 5 2 2 2" xfId="11573"/>
    <cellStyle name="SAPBEXstdItem 5 2 2 2 2" xfId="14018"/>
    <cellStyle name="SAPBEXstdItem 5 2 2 3" xfId="12834"/>
    <cellStyle name="SAPBEXstdItem 5 2 3" xfId="9662"/>
    <cellStyle name="SAPBEXstdItem 5 2 3 2" xfId="13189"/>
    <cellStyle name="SAPBEXstdItem 5 2 4" xfId="12462"/>
    <cellStyle name="SAPBEXstdItem 5 3" xfId="8389"/>
    <cellStyle name="SAPBEXstdItem 5 3 2" xfId="9201"/>
    <cellStyle name="SAPBEXstdItem 5 3 2 2" xfId="11603"/>
    <cellStyle name="SAPBEXstdItem 5 3 2 2 2" xfId="14045"/>
    <cellStyle name="SAPBEXstdItem 5 3 2 3" xfId="12861"/>
    <cellStyle name="SAPBEXstdItem 5 3 3" xfId="9692"/>
    <cellStyle name="SAPBEXstdItem 5 3 3 2" xfId="13216"/>
    <cellStyle name="SAPBEXstdItem 5 3 4" xfId="12489"/>
    <cellStyle name="SAPBEXstdItem 5 4" xfId="8195"/>
    <cellStyle name="SAPBEXstdItem 5 4 2" xfId="9008"/>
    <cellStyle name="SAPBEXstdItem 5 4 2 2" xfId="11412"/>
    <cellStyle name="SAPBEXstdItem 5 4 2 2 2" xfId="13927"/>
    <cellStyle name="SAPBEXstdItem 5 4 2 3" xfId="12741"/>
    <cellStyle name="SAPBEXstdItem 5 4 3" xfId="9501"/>
    <cellStyle name="SAPBEXstdItem 5 4 3 2" xfId="13097"/>
    <cellStyle name="SAPBEXstdItem 5 4 4" xfId="12370"/>
    <cellStyle name="SAPBEXstdItem 5 5" xfId="8015"/>
    <cellStyle name="SAPBEXstdItem 5 5 2" xfId="8887"/>
    <cellStyle name="SAPBEXstdItem 5 5 2 2" xfId="11297"/>
    <cellStyle name="SAPBEXstdItem 5 5 2 2 2" xfId="13871"/>
    <cellStyle name="SAPBEXstdItem 5 5 2 3" xfId="12680"/>
    <cellStyle name="SAPBEXstdItem 5 5 3" xfId="9385"/>
    <cellStyle name="SAPBEXstdItem 5 5 3 2" xfId="13040"/>
    <cellStyle name="SAPBEXstdItem 5 5 4" xfId="12314"/>
    <cellStyle name="SAPBEXstdItem 5 6" xfId="8326"/>
    <cellStyle name="SAPBEXstdItem 5 6 2" xfId="9138"/>
    <cellStyle name="SAPBEXstdItem 5 6 2 2" xfId="11540"/>
    <cellStyle name="SAPBEXstdItem 5 6 2 2 2" xfId="13996"/>
    <cellStyle name="SAPBEXstdItem 5 6 2 3" xfId="12812"/>
    <cellStyle name="SAPBEXstdItem 5 6 3" xfId="9629"/>
    <cellStyle name="SAPBEXstdItem 5 6 3 2" xfId="13167"/>
    <cellStyle name="SAPBEXstdItem 5 6 4" xfId="12440"/>
    <cellStyle name="SAPBEXstdItem 5 7" xfId="8338"/>
    <cellStyle name="SAPBEXstdItem 5 7 2" xfId="9150"/>
    <cellStyle name="SAPBEXstdItem 5 7 2 2" xfId="11552"/>
    <cellStyle name="SAPBEXstdItem 5 7 2 2 2" xfId="14005"/>
    <cellStyle name="SAPBEXstdItem 5 7 2 3" xfId="12821"/>
    <cellStyle name="SAPBEXstdItem 5 7 3" xfId="9641"/>
    <cellStyle name="SAPBEXstdItem 5 7 3 2" xfId="13176"/>
    <cellStyle name="SAPBEXstdItem 5 7 4" xfId="12449"/>
    <cellStyle name="SAPBEXstdItem 5 8" xfId="8172"/>
    <cellStyle name="SAPBEXstdItem 5 8 2" xfId="8988"/>
    <cellStyle name="SAPBEXstdItem 5 8 2 2" xfId="11392"/>
    <cellStyle name="SAPBEXstdItem 5 8 2 2 2" xfId="13916"/>
    <cellStyle name="SAPBEXstdItem 5 8 2 3" xfId="12729"/>
    <cellStyle name="SAPBEXstdItem 5 8 3" xfId="9481"/>
    <cellStyle name="SAPBEXstdItem 5 8 3 2" xfId="13086"/>
    <cellStyle name="SAPBEXstdItem 5 8 4" xfId="12359"/>
    <cellStyle name="SAPBEXstdItem 5 9" xfId="8356"/>
    <cellStyle name="SAPBEXstdItem 5 9 2" xfId="9168"/>
    <cellStyle name="SAPBEXstdItem 5 9 2 2" xfId="11570"/>
    <cellStyle name="SAPBEXstdItem 5 9 2 2 2" xfId="14016"/>
    <cellStyle name="SAPBEXstdItem 5 9 2 3" xfId="12832"/>
    <cellStyle name="SAPBEXstdItem 5 9 3" xfId="9659"/>
    <cellStyle name="SAPBEXstdItem 5 9 3 2" xfId="13187"/>
    <cellStyle name="SAPBEXstdItem 5 9 4" xfId="12460"/>
    <cellStyle name="SAPBEXstdItem 6" xfId="1011"/>
    <cellStyle name="SAPBEXstdItem 6 10" xfId="7931"/>
    <cellStyle name="SAPBEXstdItem 6 10 2" xfId="10854"/>
    <cellStyle name="SAPBEXstdItem 6 10 2 2" xfId="13791"/>
    <cellStyle name="SAPBEXstdItem 6 10 3" xfId="12272"/>
    <cellStyle name="SAPBEXstdItem 6 11" xfId="8846"/>
    <cellStyle name="SAPBEXstdItem 6 11 2" xfId="11256"/>
    <cellStyle name="SAPBEXstdItem 6 11 2 2" xfId="13830"/>
    <cellStyle name="SAPBEXstdItem 6 11 3" xfId="12639"/>
    <cellStyle name="SAPBEXstdItem 6 12" xfId="9344"/>
    <cellStyle name="SAPBEXstdItem 6 12 2" xfId="12999"/>
    <cellStyle name="SAPBEXstdItem 6 13" xfId="10656"/>
    <cellStyle name="SAPBEXstdItem 6 2" xfId="8363"/>
    <cellStyle name="SAPBEXstdItem 6 2 2" xfId="9175"/>
    <cellStyle name="SAPBEXstdItem 6 2 2 2" xfId="11577"/>
    <cellStyle name="SAPBEXstdItem 6 2 2 2 2" xfId="14022"/>
    <cellStyle name="SAPBEXstdItem 6 2 2 3" xfId="12838"/>
    <cellStyle name="SAPBEXstdItem 6 2 3" xfId="9666"/>
    <cellStyle name="SAPBEXstdItem 6 2 3 2" xfId="13193"/>
    <cellStyle name="SAPBEXstdItem 6 2 4" xfId="12466"/>
    <cellStyle name="SAPBEXstdItem 6 3" xfId="8393"/>
    <cellStyle name="SAPBEXstdItem 6 3 2" xfId="9205"/>
    <cellStyle name="SAPBEXstdItem 6 3 2 2" xfId="11607"/>
    <cellStyle name="SAPBEXstdItem 6 3 2 2 2" xfId="14049"/>
    <cellStyle name="SAPBEXstdItem 6 3 2 3" xfId="12865"/>
    <cellStyle name="SAPBEXstdItem 6 3 3" xfId="9696"/>
    <cellStyle name="SAPBEXstdItem 6 3 3 2" xfId="13220"/>
    <cellStyle name="SAPBEXstdItem 6 3 4" xfId="12493"/>
    <cellStyle name="SAPBEXstdItem 6 4" xfId="8353"/>
    <cellStyle name="SAPBEXstdItem 6 4 2" xfId="9165"/>
    <cellStyle name="SAPBEXstdItem 6 4 2 2" xfId="11567"/>
    <cellStyle name="SAPBEXstdItem 6 4 2 2 2" xfId="14015"/>
    <cellStyle name="SAPBEXstdItem 6 4 2 3" xfId="12831"/>
    <cellStyle name="SAPBEXstdItem 6 4 3" xfId="9656"/>
    <cellStyle name="SAPBEXstdItem 6 4 3 2" xfId="13186"/>
    <cellStyle name="SAPBEXstdItem 6 4 4" xfId="12459"/>
    <cellStyle name="SAPBEXstdItem 6 5" xfId="8174"/>
    <cellStyle name="SAPBEXstdItem 6 5 2" xfId="8989"/>
    <cellStyle name="SAPBEXstdItem 6 5 2 2" xfId="11393"/>
    <cellStyle name="SAPBEXstdItem 6 5 2 2 2" xfId="13917"/>
    <cellStyle name="SAPBEXstdItem 6 5 2 3" xfId="12730"/>
    <cellStyle name="SAPBEXstdItem 6 5 3" xfId="9482"/>
    <cellStyle name="SAPBEXstdItem 6 5 3 2" xfId="13087"/>
    <cellStyle name="SAPBEXstdItem 6 5 4" xfId="12360"/>
    <cellStyle name="SAPBEXstdItem 6 6" xfId="8275"/>
    <cellStyle name="SAPBEXstdItem 6 6 2" xfId="9088"/>
    <cellStyle name="SAPBEXstdItem 6 6 2 2" xfId="11492"/>
    <cellStyle name="SAPBEXstdItem 6 6 2 2 2" xfId="13965"/>
    <cellStyle name="SAPBEXstdItem 6 6 2 3" xfId="12779"/>
    <cellStyle name="SAPBEXstdItem 6 6 3" xfId="9581"/>
    <cellStyle name="SAPBEXstdItem 6 6 3 2" xfId="13136"/>
    <cellStyle name="SAPBEXstdItem 6 6 4" xfId="12409"/>
    <cellStyle name="SAPBEXstdItem 6 7" xfId="8209"/>
    <cellStyle name="SAPBEXstdItem 6 7 2" xfId="9022"/>
    <cellStyle name="SAPBEXstdItem 6 7 2 2" xfId="11426"/>
    <cellStyle name="SAPBEXstdItem 6 7 2 2 2" xfId="13930"/>
    <cellStyle name="SAPBEXstdItem 6 7 2 3" xfId="12744"/>
    <cellStyle name="SAPBEXstdItem 6 7 3" xfId="9515"/>
    <cellStyle name="SAPBEXstdItem 6 7 3 2" xfId="13100"/>
    <cellStyle name="SAPBEXstdItem 6 7 4" xfId="12373"/>
    <cellStyle name="SAPBEXstdItem 6 8" xfId="8340"/>
    <cellStyle name="SAPBEXstdItem 6 8 2" xfId="9152"/>
    <cellStyle name="SAPBEXstdItem 6 8 2 2" xfId="11554"/>
    <cellStyle name="SAPBEXstdItem 6 8 2 2 2" xfId="14006"/>
    <cellStyle name="SAPBEXstdItem 6 8 2 3" xfId="12822"/>
    <cellStyle name="SAPBEXstdItem 6 8 3" xfId="9643"/>
    <cellStyle name="SAPBEXstdItem 6 8 3 2" xfId="13177"/>
    <cellStyle name="SAPBEXstdItem 6 8 4" xfId="12450"/>
    <cellStyle name="SAPBEXstdItem 6 9" xfId="8285"/>
    <cellStyle name="SAPBEXstdItem 6 9 2" xfId="9098"/>
    <cellStyle name="SAPBEXstdItem 6 9 2 2" xfId="11502"/>
    <cellStyle name="SAPBEXstdItem 6 9 2 2 2" xfId="13969"/>
    <cellStyle name="SAPBEXstdItem 6 9 2 3" xfId="12783"/>
    <cellStyle name="SAPBEXstdItem 6 9 3" xfId="9591"/>
    <cellStyle name="SAPBEXstdItem 6 9 3 2" xfId="13140"/>
    <cellStyle name="SAPBEXstdItem 6 9 4" xfId="12413"/>
    <cellStyle name="SAPBEXstdItem 7" xfId="7929"/>
    <cellStyle name="SAPBEXstdItem 7 10" xfId="8845"/>
    <cellStyle name="SAPBEXstdItem 7 10 2" xfId="11255"/>
    <cellStyle name="SAPBEXstdItem 7 10 2 2" xfId="13829"/>
    <cellStyle name="SAPBEXstdItem 7 10 3" xfId="12638"/>
    <cellStyle name="SAPBEXstdItem 7 11" xfId="9343"/>
    <cellStyle name="SAPBEXstdItem 7 11 2" xfId="12998"/>
    <cellStyle name="SAPBEXstdItem 7 12" xfId="12271"/>
    <cellStyle name="SAPBEXstdItem 7 13" xfId="41092"/>
    <cellStyle name="SAPBEXstdItem 7 2" xfId="8362"/>
    <cellStyle name="SAPBEXstdItem 7 2 2" xfId="9174"/>
    <cellStyle name="SAPBEXstdItem 7 2 2 2" xfId="11576"/>
    <cellStyle name="SAPBEXstdItem 7 2 2 2 2" xfId="14021"/>
    <cellStyle name="SAPBEXstdItem 7 2 2 3" xfId="12837"/>
    <cellStyle name="SAPBEXstdItem 7 2 3" xfId="9665"/>
    <cellStyle name="SAPBEXstdItem 7 2 3 2" xfId="13192"/>
    <cellStyle name="SAPBEXstdItem 7 2 4" xfId="12465"/>
    <cellStyle name="SAPBEXstdItem 7 3" xfId="8392"/>
    <cellStyle name="SAPBEXstdItem 7 3 2" xfId="9204"/>
    <cellStyle name="SAPBEXstdItem 7 3 2 2" xfId="11606"/>
    <cellStyle name="SAPBEXstdItem 7 3 2 2 2" xfId="14048"/>
    <cellStyle name="SAPBEXstdItem 7 3 2 3" xfId="12864"/>
    <cellStyle name="SAPBEXstdItem 7 3 3" xfId="9695"/>
    <cellStyle name="SAPBEXstdItem 7 3 3 2" xfId="13219"/>
    <cellStyle name="SAPBEXstdItem 7 3 4" xfId="12492"/>
    <cellStyle name="SAPBEXstdItem 7 4" xfId="8280"/>
    <cellStyle name="SAPBEXstdItem 7 4 2" xfId="9093"/>
    <cellStyle name="SAPBEXstdItem 7 4 2 2" xfId="11497"/>
    <cellStyle name="SAPBEXstdItem 7 4 2 2 2" xfId="13967"/>
    <cellStyle name="SAPBEXstdItem 7 4 2 3" xfId="12781"/>
    <cellStyle name="SAPBEXstdItem 7 4 3" xfId="9586"/>
    <cellStyle name="SAPBEXstdItem 7 4 3 2" xfId="13138"/>
    <cellStyle name="SAPBEXstdItem 7 4 4" xfId="12411"/>
    <cellStyle name="SAPBEXstdItem 7 5" xfId="8316"/>
    <cellStyle name="SAPBEXstdItem 7 5 2" xfId="9128"/>
    <cellStyle name="SAPBEXstdItem 7 5 2 2" xfId="11530"/>
    <cellStyle name="SAPBEXstdItem 7 5 2 2 2" xfId="13988"/>
    <cellStyle name="SAPBEXstdItem 7 5 2 3" xfId="12804"/>
    <cellStyle name="SAPBEXstdItem 7 5 3" xfId="9619"/>
    <cellStyle name="SAPBEXstdItem 7 5 3 2" xfId="13159"/>
    <cellStyle name="SAPBEXstdItem 7 5 4" xfId="12432"/>
    <cellStyle name="SAPBEXstdItem 7 6" xfId="8027"/>
    <cellStyle name="SAPBEXstdItem 7 6 2" xfId="8899"/>
    <cellStyle name="SAPBEXstdItem 7 6 2 2" xfId="11309"/>
    <cellStyle name="SAPBEXstdItem 7 6 2 2 2" xfId="13879"/>
    <cellStyle name="SAPBEXstdItem 7 6 2 3" xfId="12688"/>
    <cellStyle name="SAPBEXstdItem 7 6 3" xfId="9397"/>
    <cellStyle name="SAPBEXstdItem 7 6 3 2" xfId="13049"/>
    <cellStyle name="SAPBEXstdItem 7 6 4" xfId="12322"/>
    <cellStyle name="SAPBEXstdItem 7 7" xfId="8387"/>
    <cellStyle name="SAPBEXstdItem 7 7 2" xfId="9199"/>
    <cellStyle name="SAPBEXstdItem 7 7 2 2" xfId="11601"/>
    <cellStyle name="SAPBEXstdItem 7 7 2 2 2" xfId="14043"/>
    <cellStyle name="SAPBEXstdItem 7 7 2 3" xfId="12859"/>
    <cellStyle name="SAPBEXstdItem 7 7 3" xfId="9690"/>
    <cellStyle name="SAPBEXstdItem 7 7 3 2" xfId="13214"/>
    <cellStyle name="SAPBEXstdItem 7 7 4" xfId="12487"/>
    <cellStyle name="SAPBEXstdItem 7 8" xfId="8307"/>
    <cellStyle name="SAPBEXstdItem 7 8 2" xfId="9119"/>
    <cellStyle name="SAPBEXstdItem 7 8 2 2" xfId="11521"/>
    <cellStyle name="SAPBEXstdItem 7 8 2 2 2" xfId="13982"/>
    <cellStyle name="SAPBEXstdItem 7 8 2 3" xfId="12798"/>
    <cellStyle name="SAPBEXstdItem 7 8 3" xfId="9610"/>
    <cellStyle name="SAPBEXstdItem 7 8 3 2" xfId="13153"/>
    <cellStyle name="SAPBEXstdItem 7 8 4" xfId="12426"/>
    <cellStyle name="SAPBEXstdItem 7 9" xfId="8463"/>
    <cellStyle name="SAPBEXstdItem 7 9 2" xfId="9275"/>
    <cellStyle name="SAPBEXstdItem 7 9 2 2" xfId="11677"/>
    <cellStyle name="SAPBEXstdItem 7 9 2 2 2" xfId="14117"/>
    <cellStyle name="SAPBEXstdItem 7 9 2 3" xfId="12933"/>
    <cellStyle name="SAPBEXstdItem 7 9 3" xfId="9766"/>
    <cellStyle name="SAPBEXstdItem 7 9 3 2" xfId="13288"/>
    <cellStyle name="SAPBEXstdItem 7 9 4" xfId="12561"/>
    <cellStyle name="SAPBEXstdItem 8" xfId="7933"/>
    <cellStyle name="SAPBEXstdItem 8 10" xfId="8847"/>
    <cellStyle name="SAPBEXstdItem 8 10 2" xfId="11257"/>
    <cellStyle name="SAPBEXstdItem 8 10 2 2" xfId="13831"/>
    <cellStyle name="SAPBEXstdItem 8 10 3" xfId="12640"/>
    <cellStyle name="SAPBEXstdItem 8 11" xfId="9345"/>
    <cellStyle name="SAPBEXstdItem 8 11 2" xfId="13000"/>
    <cellStyle name="SAPBEXstdItem 8 12" xfId="12273"/>
    <cellStyle name="SAPBEXstdItem 8 13" xfId="41093"/>
    <cellStyle name="SAPBEXstdItem 8 2" xfId="8364"/>
    <cellStyle name="SAPBEXstdItem 8 2 2" xfId="9176"/>
    <cellStyle name="SAPBEXstdItem 8 2 2 2" xfId="11578"/>
    <cellStyle name="SAPBEXstdItem 8 2 2 2 2" xfId="14023"/>
    <cellStyle name="SAPBEXstdItem 8 2 2 3" xfId="12839"/>
    <cellStyle name="SAPBEXstdItem 8 2 3" xfId="9667"/>
    <cellStyle name="SAPBEXstdItem 8 2 3 2" xfId="13194"/>
    <cellStyle name="SAPBEXstdItem 8 2 4" xfId="12467"/>
    <cellStyle name="SAPBEXstdItem 8 3" xfId="8394"/>
    <cellStyle name="SAPBEXstdItem 8 3 2" xfId="9206"/>
    <cellStyle name="SAPBEXstdItem 8 3 2 2" xfId="11608"/>
    <cellStyle name="SAPBEXstdItem 8 3 2 2 2" xfId="14050"/>
    <cellStyle name="SAPBEXstdItem 8 3 2 3" xfId="12866"/>
    <cellStyle name="SAPBEXstdItem 8 3 3" xfId="9697"/>
    <cellStyle name="SAPBEXstdItem 8 3 3 2" xfId="13221"/>
    <cellStyle name="SAPBEXstdItem 8 3 4" xfId="12494"/>
    <cellStyle name="SAPBEXstdItem 8 4" xfId="8187"/>
    <cellStyle name="SAPBEXstdItem 8 4 2" xfId="9000"/>
    <cellStyle name="SAPBEXstdItem 8 4 2 2" xfId="11404"/>
    <cellStyle name="SAPBEXstdItem 8 4 2 2 2" xfId="13924"/>
    <cellStyle name="SAPBEXstdItem 8 4 2 3" xfId="12737"/>
    <cellStyle name="SAPBEXstdItem 8 4 3" xfId="9493"/>
    <cellStyle name="SAPBEXstdItem 8 4 3 2" xfId="13094"/>
    <cellStyle name="SAPBEXstdItem 8 4 4" xfId="12367"/>
    <cellStyle name="SAPBEXstdItem 8 5" xfId="8273"/>
    <cellStyle name="SAPBEXstdItem 8 5 2" xfId="9086"/>
    <cellStyle name="SAPBEXstdItem 8 5 2 2" xfId="11490"/>
    <cellStyle name="SAPBEXstdItem 8 5 2 2 2" xfId="13963"/>
    <cellStyle name="SAPBEXstdItem 8 5 2 3" xfId="12777"/>
    <cellStyle name="SAPBEXstdItem 8 5 3" xfId="9579"/>
    <cellStyle name="SAPBEXstdItem 8 5 3 2" xfId="13134"/>
    <cellStyle name="SAPBEXstdItem 8 5 4" xfId="12407"/>
    <cellStyle name="SAPBEXstdItem 8 6" xfId="8268"/>
    <cellStyle name="SAPBEXstdItem 8 6 2" xfId="9081"/>
    <cellStyle name="SAPBEXstdItem 8 6 2 2" xfId="11485"/>
    <cellStyle name="SAPBEXstdItem 8 6 2 2 2" xfId="13959"/>
    <cellStyle name="SAPBEXstdItem 8 6 2 3" xfId="12773"/>
    <cellStyle name="SAPBEXstdItem 8 6 3" xfId="9574"/>
    <cellStyle name="SAPBEXstdItem 8 6 3 2" xfId="13130"/>
    <cellStyle name="SAPBEXstdItem 8 6 4" xfId="12402"/>
    <cellStyle name="SAPBEXstdItem 8 7" xfId="8007"/>
    <cellStyle name="SAPBEXstdItem 8 7 2" xfId="8879"/>
    <cellStyle name="SAPBEXstdItem 8 7 2 2" xfId="11289"/>
    <cellStyle name="SAPBEXstdItem 8 7 2 2 2" xfId="13863"/>
    <cellStyle name="SAPBEXstdItem 8 7 2 3" xfId="12672"/>
    <cellStyle name="SAPBEXstdItem 8 7 3" xfId="9377"/>
    <cellStyle name="SAPBEXstdItem 8 7 3 2" xfId="13032"/>
    <cellStyle name="SAPBEXstdItem 8 7 4" xfId="12306"/>
    <cellStyle name="SAPBEXstdItem 8 8" xfId="8350"/>
    <cellStyle name="SAPBEXstdItem 8 8 2" xfId="9162"/>
    <cellStyle name="SAPBEXstdItem 8 8 2 2" xfId="11564"/>
    <cellStyle name="SAPBEXstdItem 8 8 2 2 2" xfId="14013"/>
    <cellStyle name="SAPBEXstdItem 8 8 2 3" xfId="12829"/>
    <cellStyle name="SAPBEXstdItem 8 8 3" xfId="9653"/>
    <cellStyle name="SAPBEXstdItem 8 8 3 2" xfId="13184"/>
    <cellStyle name="SAPBEXstdItem 8 8 4" xfId="12457"/>
    <cellStyle name="SAPBEXstdItem 8 9" xfId="8036"/>
    <cellStyle name="SAPBEXstdItem 8 9 2" xfId="8904"/>
    <cellStyle name="SAPBEXstdItem 8 9 2 2" xfId="11313"/>
    <cellStyle name="SAPBEXstdItem 8 9 2 2 2" xfId="13882"/>
    <cellStyle name="SAPBEXstdItem 8 9 2 3" xfId="12691"/>
    <cellStyle name="SAPBEXstdItem 8 9 3" xfId="9402"/>
    <cellStyle name="SAPBEXstdItem 8 9 3 2" xfId="13052"/>
    <cellStyle name="SAPBEXstdItem 8 9 4" xfId="12325"/>
    <cellStyle name="SAPBEXstdItem 9" xfId="7951"/>
    <cellStyle name="SAPBEXstdItem 9 10" xfId="8855"/>
    <cellStyle name="SAPBEXstdItem 9 10 2" xfId="11265"/>
    <cellStyle name="SAPBEXstdItem 9 10 2 2" xfId="13839"/>
    <cellStyle name="SAPBEXstdItem 9 10 3" xfId="12648"/>
    <cellStyle name="SAPBEXstdItem 9 11" xfId="9353"/>
    <cellStyle name="SAPBEXstdItem 9 11 2" xfId="13008"/>
    <cellStyle name="SAPBEXstdItem 9 12" xfId="12281"/>
    <cellStyle name="SAPBEXstdItem 9 13" xfId="41094"/>
    <cellStyle name="SAPBEXstdItem 9 2" xfId="8372"/>
    <cellStyle name="SAPBEXstdItem 9 2 2" xfId="9184"/>
    <cellStyle name="SAPBEXstdItem 9 2 2 2" xfId="11586"/>
    <cellStyle name="SAPBEXstdItem 9 2 2 2 2" xfId="14031"/>
    <cellStyle name="SAPBEXstdItem 9 2 2 3" xfId="12847"/>
    <cellStyle name="SAPBEXstdItem 9 2 3" xfId="9675"/>
    <cellStyle name="SAPBEXstdItem 9 2 3 2" xfId="13202"/>
    <cellStyle name="SAPBEXstdItem 9 2 4" xfId="12475"/>
    <cellStyle name="SAPBEXstdItem 9 3" xfId="8402"/>
    <cellStyle name="SAPBEXstdItem 9 3 2" xfId="9214"/>
    <cellStyle name="SAPBEXstdItem 9 3 2 2" xfId="11616"/>
    <cellStyle name="SAPBEXstdItem 9 3 2 2 2" xfId="14058"/>
    <cellStyle name="SAPBEXstdItem 9 3 2 3" xfId="12874"/>
    <cellStyle name="SAPBEXstdItem 9 3 3" xfId="9705"/>
    <cellStyle name="SAPBEXstdItem 9 3 3 2" xfId="13229"/>
    <cellStyle name="SAPBEXstdItem 9 3 4" xfId="12502"/>
    <cellStyle name="SAPBEXstdItem 9 4" xfId="8421"/>
    <cellStyle name="SAPBEXstdItem 9 4 2" xfId="9233"/>
    <cellStyle name="SAPBEXstdItem 9 4 2 2" xfId="11635"/>
    <cellStyle name="SAPBEXstdItem 9 4 2 2 2" xfId="14077"/>
    <cellStyle name="SAPBEXstdItem 9 4 2 3" xfId="12893"/>
    <cellStyle name="SAPBEXstdItem 9 4 3" xfId="9724"/>
    <cellStyle name="SAPBEXstdItem 9 4 3 2" xfId="13248"/>
    <cellStyle name="SAPBEXstdItem 9 4 4" xfId="12521"/>
    <cellStyle name="SAPBEXstdItem 9 5" xfId="8441"/>
    <cellStyle name="SAPBEXstdItem 9 5 2" xfId="9253"/>
    <cellStyle name="SAPBEXstdItem 9 5 2 2" xfId="11655"/>
    <cellStyle name="SAPBEXstdItem 9 5 2 2 2" xfId="14095"/>
    <cellStyle name="SAPBEXstdItem 9 5 2 3" xfId="12911"/>
    <cellStyle name="SAPBEXstdItem 9 5 3" xfId="9744"/>
    <cellStyle name="SAPBEXstdItem 9 5 3 2" xfId="13266"/>
    <cellStyle name="SAPBEXstdItem 9 5 4" xfId="12539"/>
    <cellStyle name="SAPBEXstdItem 9 6" xfId="8459"/>
    <cellStyle name="SAPBEXstdItem 9 6 2" xfId="9271"/>
    <cellStyle name="SAPBEXstdItem 9 6 2 2" xfId="11673"/>
    <cellStyle name="SAPBEXstdItem 9 6 2 2 2" xfId="14113"/>
    <cellStyle name="SAPBEXstdItem 9 6 2 3" xfId="12929"/>
    <cellStyle name="SAPBEXstdItem 9 6 3" xfId="9762"/>
    <cellStyle name="SAPBEXstdItem 9 6 3 2" xfId="13284"/>
    <cellStyle name="SAPBEXstdItem 9 6 4" xfId="12557"/>
    <cellStyle name="SAPBEXstdItem 9 7" xfId="8477"/>
    <cellStyle name="SAPBEXstdItem 9 7 2" xfId="9289"/>
    <cellStyle name="SAPBEXstdItem 9 7 2 2" xfId="11691"/>
    <cellStyle name="SAPBEXstdItem 9 7 2 2 2" xfId="14131"/>
    <cellStyle name="SAPBEXstdItem 9 7 2 3" xfId="12947"/>
    <cellStyle name="SAPBEXstdItem 9 7 3" xfId="9780"/>
    <cellStyle name="SAPBEXstdItem 9 7 3 2" xfId="13302"/>
    <cellStyle name="SAPBEXstdItem 9 7 4" xfId="12575"/>
    <cellStyle name="SAPBEXstdItem 9 8" xfId="8496"/>
    <cellStyle name="SAPBEXstdItem 9 8 2" xfId="9308"/>
    <cellStyle name="SAPBEXstdItem 9 8 2 2" xfId="11710"/>
    <cellStyle name="SAPBEXstdItem 9 8 2 2 2" xfId="14149"/>
    <cellStyle name="SAPBEXstdItem 9 8 2 3" xfId="12965"/>
    <cellStyle name="SAPBEXstdItem 9 8 3" xfId="9799"/>
    <cellStyle name="SAPBEXstdItem 9 8 3 2" xfId="13320"/>
    <cellStyle name="SAPBEXstdItem 9 8 4" xfId="12593"/>
    <cellStyle name="SAPBEXstdItem 9 9" xfId="8513"/>
    <cellStyle name="SAPBEXstdItem 9 9 2" xfId="9325"/>
    <cellStyle name="SAPBEXstdItem 9 9 2 2" xfId="11727"/>
    <cellStyle name="SAPBEXstdItem 9 9 2 2 2" xfId="14166"/>
    <cellStyle name="SAPBEXstdItem 9 9 2 3" xfId="12982"/>
    <cellStyle name="SAPBEXstdItem 9 9 3" xfId="9816"/>
    <cellStyle name="SAPBEXstdItem 9 9 3 2" xfId="13337"/>
    <cellStyle name="SAPBEXstdItem 9 9 4" xfId="12610"/>
    <cellStyle name="SAPBEXstdItem_Actuals 2007" xfId="9924"/>
    <cellStyle name="SAPBEXstdItemX" xfId="151"/>
    <cellStyle name="SAPBEXstdItemX 10" xfId="8091"/>
    <cellStyle name="SAPBEXstdItemX 10 2" xfId="8923"/>
    <cellStyle name="SAPBEXstdItemX 10 2 2" xfId="11330"/>
    <cellStyle name="SAPBEXstdItemX 10 2 2 2" xfId="13886"/>
    <cellStyle name="SAPBEXstdItemX 10 2 3" xfId="12697"/>
    <cellStyle name="SAPBEXstdItemX 10 3" xfId="9419"/>
    <cellStyle name="SAPBEXstdItemX 10 3 2" xfId="13056"/>
    <cellStyle name="SAPBEXstdItemX 10 4" xfId="12330"/>
    <cellStyle name="SAPBEXstdItemX 11" xfId="8250"/>
    <cellStyle name="SAPBEXstdItemX 11 2" xfId="9063"/>
    <cellStyle name="SAPBEXstdItemX 11 2 2" xfId="11467"/>
    <cellStyle name="SAPBEXstdItemX 11 2 2 2" xfId="13951"/>
    <cellStyle name="SAPBEXstdItemX 11 2 3" xfId="12765"/>
    <cellStyle name="SAPBEXstdItemX 11 3" xfId="9556"/>
    <cellStyle name="SAPBEXstdItemX 11 3 2" xfId="13122"/>
    <cellStyle name="SAPBEXstdItemX 11 4" xfId="12394"/>
    <cellStyle name="SAPBEXstdItemX 12" xfId="1274"/>
    <cellStyle name="SAPBEXstdItemX 12 2" xfId="10320"/>
    <cellStyle name="SAPBEXstdItemX 12 2 2" xfId="13643"/>
    <cellStyle name="SAPBEXstdItemX 12 3" xfId="12124"/>
    <cellStyle name="SAPBEXstdItemX 13" xfId="8758"/>
    <cellStyle name="SAPBEXstdItemX 13 2" xfId="12631"/>
    <cellStyle name="SAPBEXstdItemX 14" xfId="9925"/>
    <cellStyle name="SAPBEXstdItemX 14 2" xfId="13414"/>
    <cellStyle name="SAPBEXstdItemX 15" xfId="10726"/>
    <cellStyle name="SAPBEXstdItemX 16" xfId="42539"/>
    <cellStyle name="SAPBEXstdItemX 17" xfId="42553"/>
    <cellStyle name="SAPBEXstdItemX 18" xfId="42548"/>
    <cellStyle name="SAPBEXstdItemX 19" xfId="42564"/>
    <cellStyle name="SAPBEXstdItemX 2" xfId="627"/>
    <cellStyle name="SAPBEXstdItemX 2 10" xfId="1276"/>
    <cellStyle name="SAPBEXstdItemX 2 10 2" xfId="10322"/>
    <cellStyle name="SAPBEXstdItemX 2 10 2 2" xfId="13645"/>
    <cellStyle name="SAPBEXstdItemX 2 10 3" xfId="12126"/>
    <cellStyle name="SAPBEXstdItemX 2 11" xfId="1282"/>
    <cellStyle name="SAPBEXstdItemX 2 11 2" xfId="10328"/>
    <cellStyle name="SAPBEXstdItemX 2 11 2 2" xfId="13651"/>
    <cellStyle name="SAPBEXstdItemX 2 11 3" xfId="12132"/>
    <cellStyle name="SAPBEXstdItemX 2 12" xfId="8931"/>
    <cellStyle name="SAPBEXstdItemX 2 12 2" xfId="12702"/>
    <cellStyle name="SAPBEXstdItemX 2 13" xfId="11920"/>
    <cellStyle name="SAPBEXstdItemX 2 14" xfId="20245"/>
    <cellStyle name="SAPBEXstdItemX 2 15" xfId="41095"/>
    <cellStyle name="SAPBEXstdItemX 2 16" xfId="42749"/>
    <cellStyle name="SAPBEXstdItemX 2 2" xfId="8014"/>
    <cellStyle name="SAPBEXstdItemX 2 2 2" xfId="8886"/>
    <cellStyle name="SAPBEXstdItemX 2 2 2 2" xfId="11296"/>
    <cellStyle name="SAPBEXstdItemX 2 2 2 2 2" xfId="13870"/>
    <cellStyle name="SAPBEXstdItemX 2 2 2 3" xfId="12679"/>
    <cellStyle name="SAPBEXstdItemX 2 2 3" xfId="9384"/>
    <cellStyle name="SAPBEXstdItemX 2 2 3 2" xfId="13039"/>
    <cellStyle name="SAPBEXstdItemX 2 2 4" xfId="12313"/>
    <cellStyle name="SAPBEXstdItemX 2 2 5" xfId="41096"/>
    <cellStyle name="SAPBEXstdItemX 2 3" xfId="8044"/>
    <cellStyle name="SAPBEXstdItemX 2 3 2" xfId="8910"/>
    <cellStyle name="SAPBEXstdItemX 2 3 2 2" xfId="11319"/>
    <cellStyle name="SAPBEXstdItemX 2 3 2 2 2" xfId="13885"/>
    <cellStyle name="SAPBEXstdItemX 2 3 2 3" xfId="12694"/>
    <cellStyle name="SAPBEXstdItemX 2 3 3" xfId="9408"/>
    <cellStyle name="SAPBEXstdItemX 2 3 3 2" xfId="13055"/>
    <cellStyle name="SAPBEXstdItemX 2 3 4" xfId="12328"/>
    <cellStyle name="SAPBEXstdItemX 2 4" xfId="8039"/>
    <cellStyle name="SAPBEXstdItemX 2 4 2" xfId="8907"/>
    <cellStyle name="SAPBEXstdItemX 2 4 2 2" xfId="11316"/>
    <cellStyle name="SAPBEXstdItemX 2 4 2 2 2" xfId="13883"/>
    <cellStyle name="SAPBEXstdItemX 2 4 2 3" xfId="12692"/>
    <cellStyle name="SAPBEXstdItemX 2 4 3" xfId="9405"/>
    <cellStyle name="SAPBEXstdItemX 2 4 3 2" xfId="13053"/>
    <cellStyle name="SAPBEXstdItemX 2 4 4" xfId="12326"/>
    <cellStyle name="SAPBEXstdItemX 2 4 5" xfId="41097"/>
    <cellStyle name="SAPBEXstdItemX 2 5" xfId="8175"/>
    <cellStyle name="SAPBEXstdItemX 2 5 2" xfId="8990"/>
    <cellStyle name="SAPBEXstdItemX 2 5 2 2" xfId="11394"/>
    <cellStyle name="SAPBEXstdItemX 2 5 2 2 2" xfId="13918"/>
    <cellStyle name="SAPBEXstdItemX 2 5 2 3" xfId="12731"/>
    <cellStyle name="SAPBEXstdItemX 2 5 3" xfId="9483"/>
    <cellStyle name="SAPBEXstdItemX 2 5 3 2" xfId="13088"/>
    <cellStyle name="SAPBEXstdItemX 2 5 4" xfId="12361"/>
    <cellStyle name="SAPBEXstdItemX 2 6" xfId="8042"/>
    <cellStyle name="SAPBEXstdItemX 2 6 2" xfId="8908"/>
    <cellStyle name="SAPBEXstdItemX 2 6 2 2" xfId="11317"/>
    <cellStyle name="SAPBEXstdItemX 2 6 2 2 2" xfId="13884"/>
    <cellStyle name="SAPBEXstdItemX 2 6 2 3" xfId="12693"/>
    <cellStyle name="SAPBEXstdItemX 2 6 3" xfId="9406"/>
    <cellStyle name="SAPBEXstdItemX 2 6 3 2" xfId="13054"/>
    <cellStyle name="SAPBEXstdItemX 2 6 4" xfId="12327"/>
    <cellStyle name="SAPBEXstdItemX 2 7" xfId="8325"/>
    <cellStyle name="SAPBEXstdItemX 2 7 2" xfId="9137"/>
    <cellStyle name="SAPBEXstdItemX 2 7 2 2" xfId="11539"/>
    <cellStyle name="SAPBEXstdItemX 2 7 2 2 2" xfId="13995"/>
    <cellStyle name="SAPBEXstdItemX 2 7 2 3" xfId="12811"/>
    <cellStyle name="SAPBEXstdItemX 2 7 3" xfId="9628"/>
    <cellStyle name="SAPBEXstdItemX 2 7 3 2" xfId="13166"/>
    <cellStyle name="SAPBEXstdItemX 2 7 4" xfId="12439"/>
    <cellStyle name="SAPBEXstdItemX 2 8" xfId="8337"/>
    <cellStyle name="SAPBEXstdItemX 2 8 2" xfId="9149"/>
    <cellStyle name="SAPBEXstdItemX 2 8 2 2" xfId="11551"/>
    <cellStyle name="SAPBEXstdItemX 2 8 2 2 2" xfId="14004"/>
    <cellStyle name="SAPBEXstdItemX 2 8 2 3" xfId="12820"/>
    <cellStyle name="SAPBEXstdItemX 2 8 3" xfId="9640"/>
    <cellStyle name="SAPBEXstdItemX 2 8 3 2" xfId="13175"/>
    <cellStyle name="SAPBEXstdItemX 2 8 4" xfId="12448"/>
    <cellStyle name="SAPBEXstdItemX 2 9" xfId="8152"/>
    <cellStyle name="SAPBEXstdItemX 2 9 2" xfId="8970"/>
    <cellStyle name="SAPBEXstdItemX 2 9 2 2" xfId="11375"/>
    <cellStyle name="SAPBEXstdItemX 2 9 2 2 2" xfId="13907"/>
    <cellStyle name="SAPBEXstdItemX 2 9 2 3" xfId="12720"/>
    <cellStyle name="SAPBEXstdItemX 2 9 3" xfId="9464"/>
    <cellStyle name="SAPBEXstdItemX 2 9 3 2" xfId="13077"/>
    <cellStyle name="SAPBEXstdItemX 2 9 4" xfId="12351"/>
    <cellStyle name="SAPBEXstdItemX 20" xfId="42579"/>
    <cellStyle name="SAPBEXstdItemX 21" xfId="42588"/>
    <cellStyle name="SAPBEXstdItemX 3" xfId="628"/>
    <cellStyle name="SAPBEXstdItemX 3 10" xfId="7952"/>
    <cellStyle name="SAPBEXstdItemX 3 10 2" xfId="10859"/>
    <cellStyle name="SAPBEXstdItemX 3 10 2 2" xfId="13795"/>
    <cellStyle name="SAPBEXstdItemX 3 10 3" xfId="12282"/>
    <cellStyle name="SAPBEXstdItemX 3 11" xfId="8856"/>
    <cellStyle name="SAPBEXstdItemX 3 11 2" xfId="11266"/>
    <cellStyle name="SAPBEXstdItemX 3 11 2 2" xfId="13840"/>
    <cellStyle name="SAPBEXstdItemX 3 11 3" xfId="12649"/>
    <cellStyle name="SAPBEXstdItemX 3 12" xfId="9354"/>
    <cellStyle name="SAPBEXstdItemX 3 12 2" xfId="13009"/>
    <cellStyle name="SAPBEXstdItemX 3 13" xfId="10246"/>
    <cellStyle name="SAPBEXstdItemX 3 14" xfId="20247"/>
    <cellStyle name="SAPBEXstdItemX 3 15" xfId="42750"/>
    <cellStyle name="SAPBEXstdItemX 3 2" xfId="1046"/>
    <cellStyle name="SAPBEXstdItemX 3 2 2" xfId="8373"/>
    <cellStyle name="SAPBEXstdItemX 3 2 2 2" xfId="11018"/>
    <cellStyle name="SAPBEXstdItemX 3 2 2 2 2" xfId="13818"/>
    <cellStyle name="SAPBEXstdItemX 3 2 2 3" xfId="12476"/>
    <cellStyle name="SAPBEXstdItemX 3 2 3" xfId="9185"/>
    <cellStyle name="SAPBEXstdItemX 3 2 3 2" xfId="11587"/>
    <cellStyle name="SAPBEXstdItemX 3 2 3 2 2" xfId="14032"/>
    <cellStyle name="SAPBEXstdItemX 3 2 3 3" xfId="12848"/>
    <cellStyle name="SAPBEXstdItemX 3 2 4" xfId="9676"/>
    <cellStyle name="SAPBEXstdItemX 3 2 4 2" xfId="13203"/>
    <cellStyle name="SAPBEXstdItemX 3 2 5" xfId="10453"/>
    <cellStyle name="SAPBEXstdItemX 3 3" xfId="8403"/>
    <cellStyle name="SAPBEXstdItemX 3 3 2" xfId="9215"/>
    <cellStyle name="SAPBEXstdItemX 3 3 2 2" xfId="11617"/>
    <cellStyle name="SAPBEXstdItemX 3 3 2 2 2" xfId="14059"/>
    <cellStyle name="SAPBEXstdItemX 3 3 2 3" xfId="12875"/>
    <cellStyle name="SAPBEXstdItemX 3 3 3" xfId="9706"/>
    <cellStyle name="SAPBEXstdItemX 3 3 3 2" xfId="13230"/>
    <cellStyle name="SAPBEXstdItemX 3 3 4" xfId="12503"/>
    <cellStyle name="SAPBEXstdItemX 3 4" xfId="8422"/>
    <cellStyle name="SAPBEXstdItemX 3 4 2" xfId="9234"/>
    <cellStyle name="SAPBEXstdItemX 3 4 2 2" xfId="11636"/>
    <cellStyle name="SAPBEXstdItemX 3 4 2 2 2" xfId="14078"/>
    <cellStyle name="SAPBEXstdItemX 3 4 2 3" xfId="12894"/>
    <cellStyle name="SAPBEXstdItemX 3 4 3" xfId="9725"/>
    <cellStyle name="SAPBEXstdItemX 3 4 3 2" xfId="13249"/>
    <cellStyle name="SAPBEXstdItemX 3 4 4" xfId="12522"/>
    <cellStyle name="SAPBEXstdItemX 3 5" xfId="8442"/>
    <cellStyle name="SAPBEXstdItemX 3 5 2" xfId="9254"/>
    <cellStyle name="SAPBEXstdItemX 3 5 2 2" xfId="11656"/>
    <cellStyle name="SAPBEXstdItemX 3 5 2 2 2" xfId="14096"/>
    <cellStyle name="SAPBEXstdItemX 3 5 2 3" xfId="12912"/>
    <cellStyle name="SAPBEXstdItemX 3 5 3" xfId="9745"/>
    <cellStyle name="SAPBEXstdItemX 3 5 3 2" xfId="13267"/>
    <cellStyle name="SAPBEXstdItemX 3 5 4" xfId="12540"/>
    <cellStyle name="SAPBEXstdItemX 3 6" xfId="8460"/>
    <cellStyle name="SAPBEXstdItemX 3 6 2" xfId="9272"/>
    <cellStyle name="SAPBEXstdItemX 3 6 2 2" xfId="11674"/>
    <cellStyle name="SAPBEXstdItemX 3 6 2 2 2" xfId="14114"/>
    <cellStyle name="SAPBEXstdItemX 3 6 2 3" xfId="12930"/>
    <cellStyle name="SAPBEXstdItemX 3 6 3" xfId="9763"/>
    <cellStyle name="SAPBEXstdItemX 3 6 3 2" xfId="13285"/>
    <cellStyle name="SAPBEXstdItemX 3 6 4" xfId="12558"/>
    <cellStyle name="SAPBEXstdItemX 3 7" xfId="8478"/>
    <cellStyle name="SAPBEXstdItemX 3 7 2" xfId="9290"/>
    <cellStyle name="SAPBEXstdItemX 3 7 2 2" xfId="11692"/>
    <cellStyle name="SAPBEXstdItemX 3 7 2 2 2" xfId="14132"/>
    <cellStyle name="SAPBEXstdItemX 3 7 2 3" xfId="12948"/>
    <cellStyle name="SAPBEXstdItemX 3 7 3" xfId="9781"/>
    <cellStyle name="SAPBEXstdItemX 3 7 3 2" xfId="13303"/>
    <cellStyle name="SAPBEXstdItemX 3 7 4" xfId="12576"/>
    <cellStyle name="SAPBEXstdItemX 3 8" xfId="8497"/>
    <cellStyle name="SAPBEXstdItemX 3 8 2" xfId="9309"/>
    <cellStyle name="SAPBEXstdItemX 3 8 2 2" xfId="11711"/>
    <cellStyle name="SAPBEXstdItemX 3 8 2 2 2" xfId="14150"/>
    <cellStyle name="SAPBEXstdItemX 3 8 2 3" xfId="12966"/>
    <cellStyle name="SAPBEXstdItemX 3 8 3" xfId="9800"/>
    <cellStyle name="SAPBEXstdItemX 3 8 3 2" xfId="13321"/>
    <cellStyle name="SAPBEXstdItemX 3 8 4" xfId="12594"/>
    <cellStyle name="SAPBEXstdItemX 3 9" xfId="8514"/>
    <cellStyle name="SAPBEXstdItemX 3 9 2" xfId="9326"/>
    <cellStyle name="SAPBEXstdItemX 3 9 2 2" xfId="11728"/>
    <cellStyle name="SAPBEXstdItemX 3 9 2 2 2" xfId="14167"/>
    <cellStyle name="SAPBEXstdItemX 3 9 2 3" xfId="12983"/>
    <cellStyle name="SAPBEXstdItemX 3 9 3" xfId="9817"/>
    <cellStyle name="SAPBEXstdItemX 3 9 3 2" xfId="13338"/>
    <cellStyle name="SAPBEXstdItemX 3 9 4" xfId="12611"/>
    <cellStyle name="SAPBEXstdItemX 4" xfId="1033"/>
    <cellStyle name="SAPBEXstdItemX 4 2" xfId="8003"/>
    <cellStyle name="SAPBEXstdItemX 4 2 2" xfId="10863"/>
    <cellStyle name="SAPBEXstdItemX 4 2 2 2" xfId="13798"/>
    <cellStyle name="SAPBEXstdItemX 4 2 3" xfId="12302"/>
    <cellStyle name="SAPBEXstdItemX 4 3" xfId="8875"/>
    <cellStyle name="SAPBEXstdItemX 4 3 2" xfId="11285"/>
    <cellStyle name="SAPBEXstdItemX 4 3 2 2" xfId="13859"/>
    <cellStyle name="SAPBEXstdItemX 4 3 3" xfId="12668"/>
    <cellStyle name="SAPBEXstdItemX 4 4" xfId="9373"/>
    <cellStyle name="SAPBEXstdItemX 4 4 2" xfId="13028"/>
    <cellStyle name="SAPBEXstdItemX 4 5" xfId="10478"/>
    <cellStyle name="SAPBEXstdItemX 4 6" xfId="42751"/>
    <cellStyle name="SAPBEXstdItemX 5" xfId="1019"/>
    <cellStyle name="SAPBEXstdItemX 5 2" xfId="8296"/>
    <cellStyle name="SAPBEXstdItemX 5 2 2" xfId="10990"/>
    <cellStyle name="SAPBEXstdItemX 5 2 2 2" xfId="13809"/>
    <cellStyle name="SAPBEXstdItemX 5 2 3" xfId="12418"/>
    <cellStyle name="SAPBEXstdItemX 5 3" xfId="9108"/>
    <cellStyle name="SAPBEXstdItemX 5 3 2" xfId="11510"/>
    <cellStyle name="SAPBEXstdItemX 5 3 2 2" xfId="13974"/>
    <cellStyle name="SAPBEXstdItemX 5 3 3" xfId="12790"/>
    <cellStyle name="SAPBEXstdItemX 5 4" xfId="9599"/>
    <cellStyle name="SAPBEXstdItemX 5 4 2" xfId="13145"/>
    <cellStyle name="SAPBEXstdItemX 5 5" xfId="11754"/>
    <cellStyle name="SAPBEXstdItemX 6" xfId="1010"/>
    <cellStyle name="SAPBEXstdItemX 6 2" xfId="8159"/>
    <cellStyle name="SAPBEXstdItemX 6 2 2" xfId="10919"/>
    <cellStyle name="SAPBEXstdItemX 6 2 2 2" xfId="13805"/>
    <cellStyle name="SAPBEXstdItemX 6 2 3" xfId="12354"/>
    <cellStyle name="SAPBEXstdItemX 6 3" xfId="8977"/>
    <cellStyle name="SAPBEXstdItemX 6 3 2" xfId="11382"/>
    <cellStyle name="SAPBEXstdItemX 6 3 2 2" xfId="13911"/>
    <cellStyle name="SAPBEXstdItemX 6 3 3" xfId="12723"/>
    <cellStyle name="SAPBEXstdItemX 6 4" xfId="9471"/>
    <cellStyle name="SAPBEXstdItemX 6 4 2" xfId="13081"/>
    <cellStyle name="SAPBEXstdItemX 6 5" xfId="10560"/>
    <cellStyle name="SAPBEXstdItemX 7" xfId="1091"/>
    <cellStyle name="SAPBEXstdItemX 7 2" xfId="8234"/>
    <cellStyle name="SAPBEXstdItemX 7 2 2" xfId="10961"/>
    <cellStyle name="SAPBEXstdItemX 7 2 2 2" xfId="13807"/>
    <cellStyle name="SAPBEXstdItemX 7 2 3" xfId="12383"/>
    <cellStyle name="SAPBEXstdItemX 7 3" xfId="9047"/>
    <cellStyle name="SAPBEXstdItemX 7 3 2" xfId="11451"/>
    <cellStyle name="SAPBEXstdItemX 7 3 2 2" xfId="13940"/>
    <cellStyle name="SAPBEXstdItemX 7 3 3" xfId="12754"/>
    <cellStyle name="SAPBEXstdItemX 7 4" xfId="9540"/>
    <cellStyle name="SAPBEXstdItemX 7 4 2" xfId="13110"/>
    <cellStyle name="SAPBEXstdItemX 7 5" xfId="10300"/>
    <cellStyle name="SAPBEXstdItemX 7 5 2" xfId="13633"/>
    <cellStyle name="SAPBEXstdItemX 7 6" xfId="11915"/>
    <cellStyle name="SAPBEXstdItemX 7 7" xfId="41098"/>
    <cellStyle name="SAPBEXstdItemX 8" xfId="8219"/>
    <cellStyle name="SAPBEXstdItemX 8 2" xfId="9032"/>
    <cellStyle name="SAPBEXstdItemX 8 2 2" xfId="11436"/>
    <cellStyle name="SAPBEXstdItemX 8 2 2 2" xfId="13932"/>
    <cellStyle name="SAPBEXstdItemX 8 2 3" xfId="12746"/>
    <cellStyle name="SAPBEXstdItemX 8 3" xfId="9525"/>
    <cellStyle name="SAPBEXstdItemX 8 3 2" xfId="13102"/>
    <cellStyle name="SAPBEXstdItemX 8 4" xfId="12375"/>
    <cellStyle name="SAPBEXstdItemX 8 5" xfId="41099"/>
    <cellStyle name="SAPBEXstdItemX 9" xfId="8311"/>
    <cellStyle name="SAPBEXstdItemX 9 2" xfId="9123"/>
    <cellStyle name="SAPBEXstdItemX 9 2 2" xfId="11525"/>
    <cellStyle name="SAPBEXstdItemX 9 2 2 2" xfId="13985"/>
    <cellStyle name="SAPBEXstdItemX 9 2 3" xfId="12801"/>
    <cellStyle name="SAPBEXstdItemX 9 3" xfId="9614"/>
    <cellStyle name="SAPBEXstdItemX 9 3 2" xfId="13156"/>
    <cellStyle name="SAPBEXstdItemX 9 4" xfId="12429"/>
    <cellStyle name="SAPBEXstdItemX 9 5" xfId="41100"/>
    <cellStyle name="SAPBEXstdItemX_Actuals 2007" xfId="9926"/>
    <cellStyle name="SAPBEXtitle" xfId="152"/>
    <cellStyle name="SAPBEXtitle 10" xfId="629"/>
    <cellStyle name="SAPBEXtitle 10 2" xfId="630"/>
    <cellStyle name="SAPBEXtitle 10 3" xfId="41101"/>
    <cellStyle name="SAPBEXtitle 11" xfId="631"/>
    <cellStyle name="SAPBEXtitle 11 2" xfId="632"/>
    <cellStyle name="SAPBEXtitle 12" xfId="633"/>
    <cellStyle name="SAPBEXtitle 12 2" xfId="634"/>
    <cellStyle name="SAPBEXtitle 13" xfId="635"/>
    <cellStyle name="SAPBEXtitle 13 2" xfId="636"/>
    <cellStyle name="SAPBEXtitle 14" xfId="637"/>
    <cellStyle name="SAPBEXtitle 15" xfId="638"/>
    <cellStyle name="SAPBEXtitle 16" xfId="639"/>
    <cellStyle name="SAPBEXtitle 17" xfId="640"/>
    <cellStyle name="SAPBEXtitle 18" xfId="641"/>
    <cellStyle name="SAPBEXtitle 19" xfId="642"/>
    <cellStyle name="SAPBEXtitle 2" xfId="153"/>
    <cellStyle name="SAPBEXtitle 2 2" xfId="643"/>
    <cellStyle name="SAPBEXtitle 2 2 2" xfId="41102"/>
    <cellStyle name="SAPBEXtitle 2 3" xfId="644"/>
    <cellStyle name="SAPBEXtitle 2 4" xfId="14704"/>
    <cellStyle name="SAPBEXtitle 2 4 2" xfId="15354"/>
    <cellStyle name="SAPBEXtitle 2 4 3" xfId="41103"/>
    <cellStyle name="SAPBEXtitle 20" xfId="645"/>
    <cellStyle name="SAPBEXtitle 21" xfId="646"/>
    <cellStyle name="SAPBEXtitle 22" xfId="647"/>
    <cellStyle name="SAPBEXtitle 23" xfId="1087"/>
    <cellStyle name="SAPBEXtitle 23 2" xfId="15356"/>
    <cellStyle name="SAPBEXtitle 24" xfId="15357"/>
    <cellStyle name="SAPBEXtitle 3" xfId="154"/>
    <cellStyle name="SAPBEXtitle 3 2" xfId="648"/>
    <cellStyle name="SAPBEXtitle 3 3" xfId="14705"/>
    <cellStyle name="SAPBEXtitle 4" xfId="155"/>
    <cellStyle name="SAPBEXtitle 4 2" xfId="649"/>
    <cellStyle name="SAPBEXtitle 5" xfId="156"/>
    <cellStyle name="SAPBEXtitle 5 2" xfId="650"/>
    <cellStyle name="SAPBEXtitle 6" xfId="651"/>
    <cellStyle name="SAPBEXtitle 6 2" xfId="652"/>
    <cellStyle name="SAPBEXtitle 7" xfId="653"/>
    <cellStyle name="SAPBEXtitle 7 2" xfId="654"/>
    <cellStyle name="SAPBEXtitle 8" xfId="655"/>
    <cellStyle name="SAPBEXtitle 8 2" xfId="656"/>
    <cellStyle name="SAPBEXtitle 8 3" xfId="41104"/>
    <cellStyle name="SAPBEXtitle 9" xfId="657"/>
    <cellStyle name="SAPBEXtitle 9 2" xfId="658"/>
    <cellStyle name="SAPBEXtitle 9 3" xfId="41105"/>
    <cellStyle name="SAPBEXtitle_Actuals 2007" xfId="9927"/>
    <cellStyle name="SAPBEXundefined" xfId="157"/>
    <cellStyle name="SAPBEXundefined 10" xfId="659"/>
    <cellStyle name="SAPBEXundefined 10 2" xfId="10248"/>
    <cellStyle name="SAPBEXundefined 10 2 2" xfId="13609"/>
    <cellStyle name="SAPBEXundefined 10 3" xfId="10691"/>
    <cellStyle name="SAPBEXundefined 11" xfId="660"/>
    <cellStyle name="SAPBEXundefined 11 2" xfId="10249"/>
    <cellStyle name="SAPBEXundefined 11 2 2" xfId="13610"/>
    <cellStyle name="SAPBEXundefined 11 3" xfId="10413"/>
    <cellStyle name="SAPBEXundefined 12" xfId="661"/>
    <cellStyle name="SAPBEXundefined 12 2" xfId="10250"/>
    <cellStyle name="SAPBEXundefined 12 2 2" xfId="13611"/>
    <cellStyle name="SAPBEXundefined 12 3" xfId="10623"/>
    <cellStyle name="SAPBEXundefined 13" xfId="662"/>
    <cellStyle name="SAPBEXundefined 13 2" xfId="10251"/>
    <cellStyle name="SAPBEXundefined 13 2 2" xfId="13612"/>
    <cellStyle name="SAPBEXundefined 13 3" xfId="10538"/>
    <cellStyle name="SAPBEXundefined 14" xfId="663"/>
    <cellStyle name="SAPBEXundefined 14 2" xfId="10252"/>
    <cellStyle name="SAPBEXundefined 14 2 2" xfId="13613"/>
    <cellStyle name="SAPBEXundefined 14 3" xfId="11769"/>
    <cellStyle name="SAPBEXundefined 15" xfId="664"/>
    <cellStyle name="SAPBEXundefined 15 2" xfId="10253"/>
    <cellStyle name="SAPBEXundefined 15 2 2" xfId="13614"/>
    <cellStyle name="SAPBEXundefined 15 3" xfId="10816"/>
    <cellStyle name="SAPBEXundefined 16" xfId="665"/>
    <cellStyle name="SAPBEXundefined 16 2" xfId="10254"/>
    <cellStyle name="SAPBEXundefined 16 2 2" xfId="13615"/>
    <cellStyle name="SAPBEXundefined 16 3" xfId="11926"/>
    <cellStyle name="SAPBEXundefined 17" xfId="666"/>
    <cellStyle name="SAPBEXundefined 17 2" xfId="10255"/>
    <cellStyle name="SAPBEXundefined 17 2 2" xfId="13616"/>
    <cellStyle name="SAPBEXundefined 17 3" xfId="10308"/>
    <cellStyle name="SAPBEXundefined 18" xfId="667"/>
    <cellStyle name="SAPBEXundefined 18 2" xfId="10256"/>
    <cellStyle name="SAPBEXundefined 18 2 2" xfId="13617"/>
    <cellStyle name="SAPBEXundefined 18 3" xfId="10797"/>
    <cellStyle name="SAPBEXundefined 19" xfId="668"/>
    <cellStyle name="SAPBEXundefined 19 2" xfId="10257"/>
    <cellStyle name="SAPBEXundefined 19 2 2" xfId="13618"/>
    <cellStyle name="SAPBEXundefined 19 3" xfId="10717"/>
    <cellStyle name="SAPBEXundefined 2" xfId="669"/>
    <cellStyle name="SAPBEXundefined 2 2" xfId="10258"/>
    <cellStyle name="SAPBEXundefined 2 2 2" xfId="13619"/>
    <cellStyle name="SAPBEXundefined 2 3" xfId="11909"/>
    <cellStyle name="SAPBEXundefined 20" xfId="9928"/>
    <cellStyle name="SAPBEXundefined 20 2" xfId="13416"/>
    <cellStyle name="SAPBEXundefined 21" xfId="10031"/>
    <cellStyle name="SAPBEXundefined 22" xfId="42633"/>
    <cellStyle name="SAPBEXundefined 23" xfId="42756"/>
    <cellStyle name="SAPBEXundefined 24" xfId="42952"/>
    <cellStyle name="SAPBEXundefined 3" xfId="670"/>
    <cellStyle name="SAPBEXundefined 3 2" xfId="10259"/>
    <cellStyle name="SAPBEXundefined 3 2 2" xfId="13620"/>
    <cellStyle name="SAPBEXundefined 3 3" xfId="10626"/>
    <cellStyle name="SAPBEXundefined 4" xfId="671"/>
    <cellStyle name="SAPBEXundefined 4 2" xfId="10260"/>
    <cellStyle name="SAPBEXundefined 4 2 2" xfId="13621"/>
    <cellStyle name="SAPBEXundefined 4 3" xfId="10526"/>
    <cellStyle name="SAPBEXundefined 5" xfId="672"/>
    <cellStyle name="SAPBEXundefined 5 2" xfId="10261"/>
    <cellStyle name="SAPBEXundefined 5 2 2" xfId="13622"/>
    <cellStyle name="SAPBEXundefined 5 3" xfId="10494"/>
    <cellStyle name="SAPBEXundefined 6" xfId="673"/>
    <cellStyle name="SAPBEXundefined 6 2" xfId="10262"/>
    <cellStyle name="SAPBEXundefined 6 2 2" xfId="13623"/>
    <cellStyle name="SAPBEXundefined 6 3" xfId="10728"/>
    <cellStyle name="SAPBEXundefined 7" xfId="674"/>
    <cellStyle name="SAPBEXundefined 7 2" xfId="10263"/>
    <cellStyle name="SAPBEXundefined 7 2 2" xfId="13624"/>
    <cellStyle name="SAPBEXundefined 7 3" xfId="11756"/>
    <cellStyle name="SAPBEXundefined 8" xfId="675"/>
    <cellStyle name="SAPBEXundefined 8 2" xfId="10264"/>
    <cellStyle name="SAPBEXundefined 8 2 2" xfId="13625"/>
    <cellStyle name="SAPBEXundefined 8 3" xfId="10338"/>
    <cellStyle name="SAPBEXundefined 9" xfId="676"/>
    <cellStyle name="SAPBEXundefined 9 2" xfId="10265"/>
    <cellStyle name="SAPBEXundefined 9 2 2" xfId="13626"/>
    <cellStyle name="SAPBEXundefined 9 3" xfId="11757"/>
    <cellStyle name="Shade" xfId="158"/>
    <cellStyle name="shade 2" xfId="12080"/>
    <cellStyle name="Shaded" xfId="15582"/>
    <cellStyle name="SHADEDSTORES" xfId="41106"/>
    <cellStyle name="Special" xfId="159"/>
    <cellStyle name="Special 10" xfId="1389"/>
    <cellStyle name="Special 10 2" xfId="8556"/>
    <cellStyle name="Special 10 2 2" xfId="11055"/>
    <cellStyle name="Special 10 3" xfId="10339"/>
    <cellStyle name="Special 11" xfId="1398"/>
    <cellStyle name="Special 11 2" xfId="8557"/>
    <cellStyle name="Special 11 2 2" xfId="11056"/>
    <cellStyle name="Special 11 3" xfId="10340"/>
    <cellStyle name="Special 12" xfId="1407"/>
    <cellStyle name="Special 12 2" xfId="8559"/>
    <cellStyle name="Special 12 2 2" xfId="11057"/>
    <cellStyle name="Special 12 3" xfId="10341"/>
    <cellStyle name="Special 13" xfId="1416"/>
    <cellStyle name="Special 13 2" xfId="8560"/>
    <cellStyle name="Special 13 2 2" xfId="11058"/>
    <cellStyle name="Special 13 3" xfId="10343"/>
    <cellStyle name="Special 14" xfId="1425"/>
    <cellStyle name="Special 14 2" xfId="8561"/>
    <cellStyle name="Special 14 2 2" xfId="11059"/>
    <cellStyle name="Special 14 3" xfId="10344"/>
    <cellStyle name="Special 15" xfId="1434"/>
    <cellStyle name="Special 15 2" xfId="8562"/>
    <cellStyle name="Special 15 2 2" xfId="11060"/>
    <cellStyle name="Special 15 3" xfId="10345"/>
    <cellStyle name="Special 16" xfId="1443"/>
    <cellStyle name="Special 16 2" xfId="8563"/>
    <cellStyle name="Special 16 2 2" xfId="11061"/>
    <cellStyle name="Special 16 3" xfId="10346"/>
    <cellStyle name="Special 17" xfId="1452"/>
    <cellStyle name="Special 17 2" xfId="8564"/>
    <cellStyle name="Special 17 2 2" xfId="11062"/>
    <cellStyle name="Special 17 3" xfId="10347"/>
    <cellStyle name="Special 18" xfId="1461"/>
    <cellStyle name="Special 18 2" xfId="8565"/>
    <cellStyle name="Special 18 2 2" xfId="11063"/>
    <cellStyle name="Special 18 3" xfId="10348"/>
    <cellStyle name="Special 19" xfId="1470"/>
    <cellStyle name="Special 19 2" xfId="8566"/>
    <cellStyle name="Special 19 2 2" xfId="11064"/>
    <cellStyle name="Special 19 3" xfId="10350"/>
    <cellStyle name="Special 2" xfId="677"/>
    <cellStyle name="Special 2 10" xfId="2072"/>
    <cellStyle name="Special 2 10 2" xfId="8625"/>
    <cellStyle name="Special 2 10 2 2" xfId="11110"/>
    <cellStyle name="Special 2 10 3" xfId="10428"/>
    <cellStyle name="Special 2 11" xfId="2067"/>
    <cellStyle name="Special 2 11 2" xfId="8624"/>
    <cellStyle name="Special 2 11 2 2" xfId="11109"/>
    <cellStyle name="Special 2 11 3" xfId="10427"/>
    <cellStyle name="Special 2 12" xfId="2701"/>
    <cellStyle name="Special 2 12 2" xfId="8655"/>
    <cellStyle name="Special 2 12 2 2" xfId="11133"/>
    <cellStyle name="Special 2 12 3" xfId="10481"/>
    <cellStyle name="Special 2 13" xfId="3482"/>
    <cellStyle name="Special 2 13 2" xfId="8678"/>
    <cellStyle name="Special 2 13 2 2" xfId="11145"/>
    <cellStyle name="Special 2 13 3" xfId="10539"/>
    <cellStyle name="Special 2 14" xfId="3750"/>
    <cellStyle name="Special 2 14 2" xfId="8686"/>
    <cellStyle name="Special 2 14 2 2" xfId="11153"/>
    <cellStyle name="Special 2 14 3" xfId="10565"/>
    <cellStyle name="Special 2 15" xfId="4767"/>
    <cellStyle name="Special 2 15 2" xfId="8717"/>
    <cellStyle name="Special 2 15 2 2" xfId="11168"/>
    <cellStyle name="Special 2 15 3" xfId="10630"/>
    <cellStyle name="Special 2 16" xfId="8526"/>
    <cellStyle name="Special 2 16 2" xfId="11027"/>
    <cellStyle name="Special 2 17" xfId="10266"/>
    <cellStyle name="Special 2 2" xfId="1053"/>
    <cellStyle name="Special 2 2 2" xfId="8548"/>
    <cellStyle name="Special 2 2 2 2" xfId="11049"/>
    <cellStyle name="Special 2 2 3" xfId="10297"/>
    <cellStyle name="Special 2 3" xfId="1649"/>
    <cellStyle name="Special 2 3 2" xfId="8593"/>
    <cellStyle name="Special 2 3 2 2" xfId="11085"/>
    <cellStyle name="Special 2 3 3" xfId="10381"/>
    <cellStyle name="Special 2 4" xfId="1696"/>
    <cellStyle name="Special 2 4 2" xfId="8596"/>
    <cellStyle name="Special 2 4 2 2" xfId="11088"/>
    <cellStyle name="Special 2 4 3" xfId="10384"/>
    <cellStyle name="Special 2 5" xfId="1709"/>
    <cellStyle name="Special 2 5 2" xfId="8600"/>
    <cellStyle name="Special 2 5 2 2" xfId="11091"/>
    <cellStyle name="Special 2 5 3" xfId="10387"/>
    <cellStyle name="Special 2 6" xfId="1715"/>
    <cellStyle name="Special 2 6 2" xfId="8601"/>
    <cellStyle name="Special 2 6 2 2" xfId="11092"/>
    <cellStyle name="Special 2 6 3" xfId="10388"/>
    <cellStyle name="Special 2 7" xfId="1792"/>
    <cellStyle name="Special 2 7 2" xfId="8606"/>
    <cellStyle name="Special 2 7 2 2" xfId="11095"/>
    <cellStyle name="Special 2 7 3" xfId="10394"/>
    <cellStyle name="Special 2 8" xfId="1779"/>
    <cellStyle name="Special 2 8 2" xfId="8605"/>
    <cellStyle name="Special 2 8 2 2" xfId="11094"/>
    <cellStyle name="Special 2 8 3" xfId="10393"/>
    <cellStyle name="Special 2 9" xfId="1846"/>
    <cellStyle name="Special 2 9 2" xfId="8609"/>
    <cellStyle name="Special 2 9 2 2" xfId="11098"/>
    <cellStyle name="Special 2 9 3" xfId="10400"/>
    <cellStyle name="Special 20" xfId="1479"/>
    <cellStyle name="Special 20 2" xfId="8567"/>
    <cellStyle name="Special 20 2 2" xfId="11065"/>
    <cellStyle name="Special 20 3" xfId="10352"/>
    <cellStyle name="Special 21" xfId="1488"/>
    <cellStyle name="Special 21 2" xfId="8568"/>
    <cellStyle name="Special 21 2 2" xfId="11066"/>
    <cellStyle name="Special 21 3" xfId="10354"/>
    <cellStyle name="Special 22" xfId="1497"/>
    <cellStyle name="Special 22 2" xfId="8569"/>
    <cellStyle name="Special 22 2 2" xfId="11067"/>
    <cellStyle name="Special 22 3" xfId="10355"/>
    <cellStyle name="Special 23" xfId="1505"/>
    <cellStyle name="Special 23 2" xfId="8570"/>
    <cellStyle name="Special 23 2 2" xfId="11068"/>
    <cellStyle name="Special 23 3" xfId="10356"/>
    <cellStyle name="Special 24" xfId="1514"/>
    <cellStyle name="Special 24 2" xfId="8571"/>
    <cellStyle name="Special 24 2 2" xfId="11069"/>
    <cellStyle name="Special 24 3" xfId="10357"/>
    <cellStyle name="Special 25" xfId="1523"/>
    <cellStyle name="Special 25 2" xfId="8572"/>
    <cellStyle name="Special 25 2 2" xfId="11070"/>
    <cellStyle name="Special 25 3" xfId="10361"/>
    <cellStyle name="Special 26" xfId="1532"/>
    <cellStyle name="Special 26 2" xfId="8573"/>
    <cellStyle name="Special 26 2 2" xfId="11071"/>
    <cellStyle name="Special 26 3" xfId="10362"/>
    <cellStyle name="Special 27" xfId="1541"/>
    <cellStyle name="Special 27 2" xfId="8574"/>
    <cellStyle name="Special 27 2 2" xfId="11072"/>
    <cellStyle name="Special 27 3" xfId="10363"/>
    <cellStyle name="Special 28" xfId="1550"/>
    <cellStyle name="Special 28 2" xfId="8575"/>
    <cellStyle name="Special 28 2 2" xfId="11073"/>
    <cellStyle name="Special 28 3" xfId="10366"/>
    <cellStyle name="Special 29" xfId="1559"/>
    <cellStyle name="Special 29 2" xfId="8576"/>
    <cellStyle name="Special 29 2 2" xfId="11074"/>
    <cellStyle name="Special 29 3" xfId="10367"/>
    <cellStyle name="Special 3" xfId="678"/>
    <cellStyle name="Special 3 10" xfId="10267"/>
    <cellStyle name="Special 3 2" xfId="1331"/>
    <cellStyle name="Special 3 2 2" xfId="8551"/>
    <cellStyle name="Special 3 2 2 2" xfId="11050"/>
    <cellStyle name="Special 3 2 3" xfId="10331"/>
    <cellStyle name="Special 3 3" xfId="1651"/>
    <cellStyle name="Special 3 3 2" xfId="8594"/>
    <cellStyle name="Special 3 3 2 2" xfId="11086"/>
    <cellStyle name="Special 3 3 3" xfId="10382"/>
    <cellStyle name="Special 3 4" xfId="1699"/>
    <cellStyle name="Special 3 4 2" xfId="8597"/>
    <cellStyle name="Special 3 4 2 2" xfId="11089"/>
    <cellStyle name="Special 3 4 3" xfId="10385"/>
    <cellStyle name="Special 3 5" xfId="1706"/>
    <cellStyle name="Special 3 5 2" xfId="8598"/>
    <cellStyle name="Special 3 5 2 2" xfId="11090"/>
    <cellStyle name="Special 3 5 3" xfId="10386"/>
    <cellStyle name="Special 3 6" xfId="1812"/>
    <cellStyle name="Special 3 6 2" xfId="2245"/>
    <cellStyle name="Special 3 6 2 2" xfId="8630"/>
    <cellStyle name="Special 3 6 2 2 2" xfId="11112"/>
    <cellStyle name="Special 3 6 2 3" xfId="10440"/>
    <cellStyle name="Special 3 6 3" xfId="2481"/>
    <cellStyle name="Special 3 6 3 2" xfId="8640"/>
    <cellStyle name="Special 3 6 3 2 2" xfId="11122"/>
    <cellStyle name="Special 3 6 3 3" xfId="10460"/>
    <cellStyle name="Special 3 6 4" xfId="2808"/>
    <cellStyle name="Special 3 6 4 2" xfId="8659"/>
    <cellStyle name="Special 3 6 4 2 2" xfId="11134"/>
    <cellStyle name="Special 3 6 4 3" xfId="10490"/>
    <cellStyle name="Special 3 6 5" xfId="3921"/>
    <cellStyle name="Special 3 6 5 2" xfId="8688"/>
    <cellStyle name="Special 3 6 5 2 2" xfId="11155"/>
    <cellStyle name="Special 3 6 5 3" xfId="10576"/>
    <cellStyle name="Special 3 6 6" xfId="3817"/>
    <cellStyle name="Special 3 6 6 2" xfId="8687"/>
    <cellStyle name="Special 3 6 6 2 2" xfId="11154"/>
    <cellStyle name="Special 3 6 6 3" xfId="10569"/>
    <cellStyle name="Special 3 6 7" xfId="3728"/>
    <cellStyle name="Special 3 6 7 2" xfId="8684"/>
    <cellStyle name="Special 3 6 7 2 2" xfId="11151"/>
    <cellStyle name="Special 3 6 7 3" xfId="10562"/>
    <cellStyle name="Special 3 6 8" xfId="8607"/>
    <cellStyle name="Special 3 6 8 2" xfId="11096"/>
    <cellStyle name="Special 3 6 9" xfId="10396"/>
    <cellStyle name="Special 3 7" xfId="1847"/>
    <cellStyle name="Special 3 7 2" xfId="2276"/>
    <cellStyle name="Special 3 7 2 2" xfId="8633"/>
    <cellStyle name="Special 3 7 2 2 2" xfId="11115"/>
    <cellStyle name="Special 3 7 2 3" xfId="10443"/>
    <cellStyle name="Special 3 7 3" xfId="2512"/>
    <cellStyle name="Special 3 7 3 2" xfId="8642"/>
    <cellStyle name="Special 3 7 3 2 2" xfId="11124"/>
    <cellStyle name="Special 3 7 3 3" xfId="10462"/>
    <cellStyle name="Special 3 7 4" xfId="2839"/>
    <cellStyle name="Special 3 7 4 2" xfId="8661"/>
    <cellStyle name="Special 3 7 4 2 2" xfId="11136"/>
    <cellStyle name="Special 3 7 4 3" xfId="10493"/>
    <cellStyle name="Special 3 7 5" xfId="3955"/>
    <cellStyle name="Special 3 7 5 2" xfId="8691"/>
    <cellStyle name="Special 3 7 5 2 2" xfId="11157"/>
    <cellStyle name="Special 3 7 5 3" xfId="10578"/>
    <cellStyle name="Special 3 7 6" xfId="4140"/>
    <cellStyle name="Special 3 7 6 2" xfId="8703"/>
    <cellStyle name="Special 3 7 6 2 2" xfId="11164"/>
    <cellStyle name="Special 3 7 6 3" xfId="10595"/>
    <cellStyle name="Special 3 7 7" xfId="3688"/>
    <cellStyle name="Special 3 7 7 2" xfId="8683"/>
    <cellStyle name="Special 3 7 7 2 2" xfId="11150"/>
    <cellStyle name="Special 3 7 7 3" xfId="10555"/>
    <cellStyle name="Special 3 7 8" xfId="8610"/>
    <cellStyle name="Special 3 7 8 2" xfId="11099"/>
    <cellStyle name="Special 3 7 9" xfId="10401"/>
    <cellStyle name="Special 3 8" xfId="1836"/>
    <cellStyle name="Special 3 8 2" xfId="2267"/>
    <cellStyle name="Special 3 8 2 2" xfId="8632"/>
    <cellStyle name="Special 3 8 2 2 2" xfId="11114"/>
    <cellStyle name="Special 3 8 2 3" xfId="10442"/>
    <cellStyle name="Special 3 8 3" xfId="2503"/>
    <cellStyle name="Special 3 8 3 2" xfId="8641"/>
    <cellStyle name="Special 3 8 3 2 2" xfId="11123"/>
    <cellStyle name="Special 3 8 3 3" xfId="10461"/>
    <cellStyle name="Special 3 8 4" xfId="2830"/>
    <cellStyle name="Special 3 8 4 2" xfId="8660"/>
    <cellStyle name="Special 3 8 4 2 2" xfId="11135"/>
    <cellStyle name="Special 3 8 4 3" xfId="10491"/>
    <cellStyle name="Special 3 8 5" xfId="3945"/>
    <cellStyle name="Special 3 8 5 2" xfId="8690"/>
    <cellStyle name="Special 3 8 5 2 2" xfId="11156"/>
    <cellStyle name="Special 3 8 5 3" xfId="10577"/>
    <cellStyle name="Special 3 8 6" xfId="4768"/>
    <cellStyle name="Special 3 8 6 2" xfId="8718"/>
    <cellStyle name="Special 3 8 6 2 2" xfId="11169"/>
    <cellStyle name="Special 3 8 6 3" xfId="10631"/>
    <cellStyle name="Special 3 8 7" xfId="5603"/>
    <cellStyle name="Special 3 8 7 2" xfId="8737"/>
    <cellStyle name="Special 3 8 7 2 2" xfId="11175"/>
    <cellStyle name="Special 3 8 7 3" xfId="10690"/>
    <cellStyle name="Special 3 8 8" xfId="8608"/>
    <cellStyle name="Special 3 8 8 2" xfId="11097"/>
    <cellStyle name="Special 3 8 9" xfId="10399"/>
    <cellStyle name="Special 3 9" xfId="8527"/>
    <cellStyle name="Special 3 9 2" xfId="11028"/>
    <cellStyle name="Special 30" xfId="1568"/>
    <cellStyle name="Special 30 2" xfId="8577"/>
    <cellStyle name="Special 30 2 2" xfId="11075"/>
    <cellStyle name="Special 30 3" xfId="10368"/>
    <cellStyle name="Special 31" xfId="1577"/>
    <cellStyle name="Special 31 2" xfId="8578"/>
    <cellStyle name="Special 31 2 2" xfId="11076"/>
    <cellStyle name="Special 31 3" xfId="10370"/>
    <cellStyle name="Special 32" xfId="1586"/>
    <cellStyle name="Special 32 2" xfId="8579"/>
    <cellStyle name="Special 32 2 2" xfId="11077"/>
    <cellStyle name="Special 32 3" xfId="10371"/>
    <cellStyle name="Special 33" xfId="1594"/>
    <cellStyle name="Special 33 2" xfId="8582"/>
    <cellStyle name="Special 33 2 2" xfId="11078"/>
    <cellStyle name="Special 33 3" xfId="10372"/>
    <cellStyle name="Special 34" xfId="1601"/>
    <cellStyle name="Special 34 2" xfId="8585"/>
    <cellStyle name="Special 34 2 2" xfId="11079"/>
    <cellStyle name="Special 34 3" xfId="10373"/>
    <cellStyle name="Special 35" xfId="1607"/>
    <cellStyle name="Special 35 2" xfId="8587"/>
    <cellStyle name="Special 35 2 2" xfId="11080"/>
    <cellStyle name="Special 35 3" xfId="10375"/>
    <cellStyle name="Special 36" xfId="1613"/>
    <cellStyle name="Special 36 2" xfId="8589"/>
    <cellStyle name="Special 36 2 2" xfId="11081"/>
    <cellStyle name="Special 36 3" xfId="10376"/>
    <cellStyle name="Special 37" xfId="1619"/>
    <cellStyle name="Special 37 2" xfId="8590"/>
    <cellStyle name="Special 37 2 2" xfId="11082"/>
    <cellStyle name="Special 37 3" xfId="10378"/>
    <cellStyle name="Special 38" xfId="1622"/>
    <cellStyle name="Special 38 2" xfId="8591"/>
    <cellStyle name="Special 38 2 2" xfId="11083"/>
    <cellStyle name="Special 38 3" xfId="10379"/>
    <cellStyle name="Special 39" xfId="1628"/>
    <cellStyle name="Special 39 2" xfId="1898"/>
    <cellStyle name="Special 39 2 2" xfId="2321"/>
    <cellStyle name="Special 39 2 2 2" xfId="8634"/>
    <cellStyle name="Special 39 2 2 2 2" xfId="11116"/>
    <cellStyle name="Special 39 2 2 3" xfId="10446"/>
    <cellStyle name="Special 39 2 3" xfId="2553"/>
    <cellStyle name="Special 39 2 3 2" xfId="8644"/>
    <cellStyle name="Special 39 2 3 2 2" xfId="11125"/>
    <cellStyle name="Special 39 2 3 3" xfId="10466"/>
    <cellStyle name="Special 39 2 4" xfId="2880"/>
    <cellStyle name="Special 39 2 4 2" xfId="8663"/>
    <cellStyle name="Special 39 2 4 2 2" xfId="11137"/>
    <cellStyle name="Special 39 2 4 3" xfId="10496"/>
    <cellStyle name="Special 39 2 5" xfId="4002"/>
    <cellStyle name="Special 39 2 5 2" xfId="8693"/>
    <cellStyle name="Special 39 2 5 2 2" xfId="11158"/>
    <cellStyle name="Special 39 2 5 3" xfId="10583"/>
    <cellStyle name="Special 39 2 6" xfId="3736"/>
    <cellStyle name="Special 39 2 6 2" xfId="8685"/>
    <cellStyle name="Special 39 2 6 2 2" xfId="11152"/>
    <cellStyle name="Special 39 2 6 3" xfId="10563"/>
    <cellStyle name="Special 39 2 7" xfId="4877"/>
    <cellStyle name="Special 39 2 7 2" xfId="8722"/>
    <cellStyle name="Special 39 2 7 2 2" xfId="11171"/>
    <cellStyle name="Special 39 2 7 3" xfId="10642"/>
    <cellStyle name="Special 39 2 8" xfId="8612"/>
    <cellStyle name="Special 39 2 8 2" xfId="11100"/>
    <cellStyle name="Special 39 2 9" xfId="10404"/>
    <cellStyle name="Special 39 3" xfId="1941"/>
    <cellStyle name="Special 39 3 2" xfId="2363"/>
    <cellStyle name="Special 39 3 2 2" xfId="8636"/>
    <cellStyle name="Special 39 3 2 2 2" xfId="11118"/>
    <cellStyle name="Special 39 3 2 3" xfId="10449"/>
    <cellStyle name="Special 39 3 3" xfId="2594"/>
    <cellStyle name="Special 39 3 3 2" xfId="8647"/>
    <cellStyle name="Special 39 3 3 2 2" xfId="11127"/>
    <cellStyle name="Special 39 3 3 3" xfId="10469"/>
    <cellStyle name="Special 39 3 4" xfId="2921"/>
    <cellStyle name="Special 39 3 4 2" xfId="8665"/>
    <cellStyle name="Special 39 3 4 2 2" xfId="11139"/>
    <cellStyle name="Special 39 3 4 3" xfId="10501"/>
    <cellStyle name="Special 39 3 5" xfId="4046"/>
    <cellStyle name="Special 39 3 5 2" xfId="8697"/>
    <cellStyle name="Special 39 3 5 2 2" xfId="11160"/>
    <cellStyle name="Special 39 3 5 3" xfId="10587"/>
    <cellStyle name="Special 39 3 6" xfId="4579"/>
    <cellStyle name="Special 39 3 6 2" xfId="8713"/>
    <cellStyle name="Special 39 3 6 2 2" xfId="11167"/>
    <cellStyle name="Special 39 3 6 3" xfId="10616"/>
    <cellStyle name="Special 39 3 7" xfId="5436"/>
    <cellStyle name="Special 39 3 7 2" xfId="8734"/>
    <cellStyle name="Special 39 3 7 2 2" xfId="11174"/>
    <cellStyle name="Special 39 3 7 3" xfId="10679"/>
    <cellStyle name="Special 39 3 8" xfId="8615"/>
    <cellStyle name="Special 39 3 8 2" xfId="11103"/>
    <cellStyle name="Special 39 3 9" xfId="10410"/>
    <cellStyle name="Special 39 4" xfId="1981"/>
    <cellStyle name="Special 39 4 2" xfId="2402"/>
    <cellStyle name="Special 39 4 2 2" xfId="8638"/>
    <cellStyle name="Special 39 4 2 2 2" xfId="11120"/>
    <cellStyle name="Special 39 4 2 3" xfId="10454"/>
    <cellStyle name="Special 39 4 3" xfId="2633"/>
    <cellStyle name="Special 39 4 3 2" xfId="8649"/>
    <cellStyle name="Special 39 4 3 2 2" xfId="11129"/>
    <cellStyle name="Special 39 4 3 3" xfId="10474"/>
    <cellStyle name="Special 39 4 4" xfId="2960"/>
    <cellStyle name="Special 39 4 4 2" xfId="8667"/>
    <cellStyle name="Special 39 4 4 2 2" xfId="11141"/>
    <cellStyle name="Special 39 4 4 3" xfId="10505"/>
    <cellStyle name="Special 39 4 5" xfId="4085"/>
    <cellStyle name="Special 39 4 5 2" xfId="8700"/>
    <cellStyle name="Special 39 4 5 2 2" xfId="11162"/>
    <cellStyle name="Special 39 4 5 3" xfId="10590"/>
    <cellStyle name="Special 39 4 6" xfId="3602"/>
    <cellStyle name="Special 39 4 6 2" xfId="8679"/>
    <cellStyle name="Special 39 4 6 2 2" xfId="11146"/>
    <cellStyle name="Special 39 4 6 3" xfId="10547"/>
    <cellStyle name="Special 39 4 7" xfId="3426"/>
    <cellStyle name="Special 39 4 7 2" xfId="8677"/>
    <cellStyle name="Special 39 4 7 2 2" xfId="11144"/>
    <cellStyle name="Special 39 4 7 3" xfId="10536"/>
    <cellStyle name="Special 39 4 8" xfId="8619"/>
    <cellStyle name="Special 39 4 8 2" xfId="11106"/>
    <cellStyle name="Special 39 4 9" xfId="10416"/>
    <cellStyle name="Special 39 5" xfId="8592"/>
    <cellStyle name="Special 39 5 2" xfId="11084"/>
    <cellStyle name="Special 39 6" xfId="10380"/>
    <cellStyle name="Special 4" xfId="1187"/>
    <cellStyle name="Special 4 2" xfId="8528"/>
    <cellStyle name="Special 4 2 2" xfId="11029"/>
    <cellStyle name="Special 4 3" xfId="10311"/>
    <cellStyle name="Special 40" xfId="1672"/>
    <cellStyle name="Special 40 2" xfId="1920"/>
    <cellStyle name="Special 40 2 2" xfId="2343"/>
    <cellStyle name="Special 40 2 2 2" xfId="8635"/>
    <cellStyle name="Special 40 2 2 2 2" xfId="11117"/>
    <cellStyle name="Special 40 2 2 3" xfId="10448"/>
    <cellStyle name="Special 40 2 3" xfId="2575"/>
    <cellStyle name="Special 40 2 3 2" xfId="8645"/>
    <cellStyle name="Special 40 2 3 2 2" xfId="11126"/>
    <cellStyle name="Special 40 2 3 3" xfId="10467"/>
    <cellStyle name="Special 40 2 4" xfId="2902"/>
    <cellStyle name="Special 40 2 4 2" xfId="8664"/>
    <cellStyle name="Special 40 2 4 2 2" xfId="11138"/>
    <cellStyle name="Special 40 2 4 3" xfId="10499"/>
    <cellStyle name="Special 40 2 5" xfId="4025"/>
    <cellStyle name="Special 40 2 5 2" xfId="8695"/>
    <cellStyle name="Special 40 2 5 2 2" xfId="11159"/>
    <cellStyle name="Special 40 2 5 3" xfId="10586"/>
    <cellStyle name="Special 40 2 6" xfId="3686"/>
    <cellStyle name="Special 40 2 6 2" xfId="8682"/>
    <cellStyle name="Special 40 2 6 2 2" xfId="11149"/>
    <cellStyle name="Special 40 2 6 3" xfId="10554"/>
    <cellStyle name="Special 40 2 7" xfId="4858"/>
    <cellStyle name="Special 40 2 7 2" xfId="8721"/>
    <cellStyle name="Special 40 2 7 2 2" xfId="11170"/>
    <cellStyle name="Special 40 2 7 3" xfId="10640"/>
    <cellStyle name="Special 40 2 8" xfId="8613"/>
    <cellStyle name="Special 40 2 8 2" xfId="11101"/>
    <cellStyle name="Special 40 2 9" xfId="10407"/>
    <cellStyle name="Special 40 3" xfId="1963"/>
    <cellStyle name="Special 40 3 2" xfId="2385"/>
    <cellStyle name="Special 40 3 2 2" xfId="8637"/>
    <cellStyle name="Special 40 3 2 2 2" xfId="11119"/>
    <cellStyle name="Special 40 3 2 3" xfId="10451"/>
    <cellStyle name="Special 40 3 3" xfId="2616"/>
    <cellStyle name="Special 40 3 3 2" xfId="8648"/>
    <cellStyle name="Special 40 3 3 2 2" xfId="11128"/>
    <cellStyle name="Special 40 3 3 3" xfId="10471"/>
    <cellStyle name="Special 40 3 4" xfId="2943"/>
    <cellStyle name="Special 40 3 4 2" xfId="8666"/>
    <cellStyle name="Special 40 3 4 2 2" xfId="11140"/>
    <cellStyle name="Special 40 3 4 3" xfId="10502"/>
    <cellStyle name="Special 40 3 5" xfId="4068"/>
    <cellStyle name="Special 40 3 5 2" xfId="8699"/>
    <cellStyle name="Special 40 3 5 2 2" xfId="11161"/>
    <cellStyle name="Special 40 3 5 3" xfId="10588"/>
    <cellStyle name="Special 40 3 6" xfId="3669"/>
    <cellStyle name="Special 40 3 6 2" xfId="8681"/>
    <cellStyle name="Special 40 3 6 2 2" xfId="11148"/>
    <cellStyle name="Special 40 3 6 3" xfId="10553"/>
    <cellStyle name="Special 40 3 7" xfId="3664"/>
    <cellStyle name="Special 40 3 7 2" xfId="8680"/>
    <cellStyle name="Special 40 3 7 2 2" xfId="11147"/>
    <cellStyle name="Special 40 3 7 3" xfId="10552"/>
    <cellStyle name="Special 40 3 8" xfId="8617"/>
    <cellStyle name="Special 40 3 8 2" xfId="11104"/>
    <cellStyle name="Special 40 3 9" xfId="10412"/>
    <cellStyle name="Special 40 4" xfId="1998"/>
    <cellStyle name="Special 40 4 2" xfId="2419"/>
    <cellStyle name="Special 40 4 2 2" xfId="8639"/>
    <cellStyle name="Special 40 4 2 2 2" xfId="11121"/>
    <cellStyle name="Special 40 4 2 3" xfId="10455"/>
    <cellStyle name="Special 40 4 3" xfId="2650"/>
    <cellStyle name="Special 40 4 3 2" xfId="8651"/>
    <cellStyle name="Special 40 4 3 2 2" xfId="11130"/>
    <cellStyle name="Special 40 4 3 3" xfId="10476"/>
    <cellStyle name="Special 40 4 4" xfId="2977"/>
    <cellStyle name="Special 40 4 4 2" xfId="8668"/>
    <cellStyle name="Special 40 4 4 2 2" xfId="11142"/>
    <cellStyle name="Special 40 4 4 3" xfId="10507"/>
    <cellStyle name="Special 40 4 5" xfId="4102"/>
    <cellStyle name="Special 40 4 5 2" xfId="8701"/>
    <cellStyle name="Special 40 4 5 2 2" xfId="11163"/>
    <cellStyle name="Special 40 4 5 3" xfId="10592"/>
    <cellStyle name="Special 40 4 6" xfId="4520"/>
    <cellStyle name="Special 40 4 6 2" xfId="8711"/>
    <cellStyle name="Special 40 4 6 2 2" xfId="11166"/>
    <cellStyle name="Special 40 4 6 3" xfId="10611"/>
    <cellStyle name="Special 40 4 7" xfId="5390"/>
    <cellStyle name="Special 40 4 7 2" xfId="8732"/>
    <cellStyle name="Special 40 4 7 2 2" xfId="11173"/>
    <cellStyle name="Special 40 4 7 3" xfId="10674"/>
    <cellStyle name="Special 40 4 8" xfId="8621"/>
    <cellStyle name="Special 40 4 8 2" xfId="11107"/>
    <cellStyle name="Special 40 4 9" xfId="10418"/>
    <cellStyle name="Special 40 5" xfId="8595"/>
    <cellStyle name="Special 40 5 2" xfId="11087"/>
    <cellStyle name="Special 40 6" xfId="10383"/>
    <cellStyle name="Special 41" xfId="6642"/>
    <cellStyle name="Special 41 2" xfId="8755"/>
    <cellStyle name="Special 41 2 2" xfId="11180"/>
    <cellStyle name="Special 41 3" xfId="10752"/>
    <cellStyle name="Special 42" xfId="6648"/>
    <cellStyle name="Special 42 2" xfId="8757"/>
    <cellStyle name="Special 42 2 2" xfId="11181"/>
    <cellStyle name="Special 42 3" xfId="10754"/>
    <cellStyle name="Special 43" xfId="6654"/>
    <cellStyle name="Special 43 2" xfId="8759"/>
    <cellStyle name="Special 43 2 2" xfId="11182"/>
    <cellStyle name="Special 43 3" xfId="10755"/>
    <cellStyle name="Special 44" xfId="6720"/>
    <cellStyle name="Special 44 2" xfId="8765"/>
    <cellStyle name="Special 44 2 2" xfId="11186"/>
    <cellStyle name="Special 44 3" xfId="10762"/>
    <cellStyle name="Special 45" xfId="7024"/>
    <cellStyle name="Special 45 2" xfId="8791"/>
    <cellStyle name="Special 45 2 2" xfId="11208"/>
    <cellStyle name="Special 45 3" xfId="10785"/>
    <cellStyle name="Special 46" xfId="6760"/>
    <cellStyle name="Special 46 2" xfId="8773"/>
    <cellStyle name="Special 46 2 2" xfId="11193"/>
    <cellStyle name="Special 46 3" xfId="10767"/>
    <cellStyle name="Special 47" xfId="7069"/>
    <cellStyle name="Special 47 2" xfId="8794"/>
    <cellStyle name="Special 47 2 2" xfId="11211"/>
    <cellStyle name="Special 47 3" xfId="10789"/>
    <cellStyle name="Special 48" xfId="7553"/>
    <cellStyle name="Special 48 2" xfId="8827"/>
    <cellStyle name="Special 48 2 2" xfId="11242"/>
    <cellStyle name="Special 48 3" xfId="10824"/>
    <cellStyle name="Special 49" xfId="7254"/>
    <cellStyle name="Special 49 2" xfId="8805"/>
    <cellStyle name="Special 49 2 2" xfId="11221"/>
    <cellStyle name="Special 49 3" xfId="10803"/>
    <cellStyle name="Special 5" xfId="842"/>
    <cellStyle name="Special 5 2" xfId="8540"/>
    <cellStyle name="Special 5 2 2" xfId="11041"/>
    <cellStyle name="Special 5 3" xfId="10280"/>
    <cellStyle name="Special 50" xfId="7400"/>
    <cellStyle name="Special 50 2" xfId="8815"/>
    <cellStyle name="Special 50 2 2" xfId="11230"/>
    <cellStyle name="Special 50 3" xfId="10815"/>
    <cellStyle name="Special 51" xfId="6863"/>
    <cellStyle name="Special 51 2" xfId="8779"/>
    <cellStyle name="Special 51 2 2" xfId="11198"/>
    <cellStyle name="Special 51 3" xfId="10771"/>
    <cellStyle name="Special 52" xfId="6904"/>
    <cellStyle name="Special 52 2" xfId="8783"/>
    <cellStyle name="Special 52 2 2" xfId="11202"/>
    <cellStyle name="Special 52 3" xfId="10773"/>
    <cellStyle name="Special 53" xfId="7351"/>
    <cellStyle name="Special 53 2" xfId="8811"/>
    <cellStyle name="Special 53 2 2" xfId="11227"/>
    <cellStyle name="Special 53 3" xfId="10810"/>
    <cellStyle name="Special 54" xfId="869"/>
    <cellStyle name="Special 54 2" xfId="10284"/>
    <cellStyle name="Special 55" xfId="9932"/>
    <cellStyle name="Special 56" xfId="14759"/>
    <cellStyle name="Special 6" xfId="1354"/>
    <cellStyle name="Special 6 2" xfId="8552"/>
    <cellStyle name="Special 6 2 2" xfId="11051"/>
    <cellStyle name="Special 6 3" xfId="10333"/>
    <cellStyle name="Special 7" xfId="1362"/>
    <cellStyle name="Special 7 2" xfId="8553"/>
    <cellStyle name="Special 7 2 2" xfId="11052"/>
    <cellStyle name="Special 7 3" xfId="10334"/>
    <cellStyle name="Special 8" xfId="1371"/>
    <cellStyle name="Special 8 2" xfId="8554"/>
    <cellStyle name="Special 8 2 2" xfId="11053"/>
    <cellStyle name="Special 8 3" xfId="10335"/>
    <cellStyle name="Special 9" xfId="1380"/>
    <cellStyle name="Special 9 2" xfId="8555"/>
    <cellStyle name="Special 9 2 2" xfId="11054"/>
    <cellStyle name="Special 9 3" xfId="10337"/>
    <cellStyle name="specstores" xfId="41107"/>
    <cellStyle name="StmtTtl1" xfId="12081"/>
    <cellStyle name="StmtTtl2" xfId="12082"/>
    <cellStyle name="STYL1 - Style1" xfId="834"/>
    <cellStyle name="STYL1 - Style1 2" xfId="11755"/>
    <cellStyle name="STYL1 - Style1 2 2" xfId="14179"/>
    <cellStyle name="STYL1 - Style1 2 3" xfId="14410"/>
    <cellStyle name="STYL1 - Style1 2 4" xfId="12187"/>
    <cellStyle name="STYL1 - Style1 3" xfId="10272"/>
    <cellStyle name="STYL1 - Style1 3 2" xfId="13627"/>
    <cellStyle name="STYL1 - Style1 3 3" xfId="14195"/>
    <cellStyle name="STYL1 - Style1 3 4" xfId="12230"/>
    <cellStyle name="STYL1 - Style1 4" xfId="11891"/>
    <cellStyle name="STYL1 - Style1 4 2" xfId="14422"/>
    <cellStyle name="STYL1 - Style1 4 3" xfId="14387"/>
    <cellStyle name="STYL1 - Style1 5" xfId="12083"/>
    <cellStyle name="Style 1" xfId="17"/>
    <cellStyle name="Style 1 2" xfId="680"/>
    <cellStyle name="Style 1 2 2" xfId="12084"/>
    <cellStyle name="Style 1 2 2 2" xfId="15367"/>
    <cellStyle name="Style 1 2 3" xfId="41108"/>
    <cellStyle name="Style 1 3" xfId="681"/>
    <cellStyle name="Style 1 4" xfId="679"/>
    <cellStyle name="Style 1 5" xfId="14760"/>
    <cellStyle name="Style 1_Book9" xfId="12085"/>
    <cellStyle name="Style 21" xfId="917"/>
    <cellStyle name="Style 22" xfId="918"/>
    <cellStyle name="Style 24" xfId="919"/>
    <cellStyle name="Style 27" xfId="682"/>
    <cellStyle name="Style 27 2" xfId="15369"/>
    <cellStyle name="Style 35" xfId="683"/>
    <cellStyle name="Style 35 2" xfId="15370"/>
    <cellStyle name="Style 36" xfId="684"/>
    <cellStyle name="Style 36 2" xfId="15371"/>
    <cellStyle name="Subtotal" xfId="12086"/>
    <cellStyle name="Sub-total" xfId="12087"/>
    <cellStyle name="Summary" xfId="15585"/>
    <cellStyle name="System" xfId="15586"/>
    <cellStyle name="Table  - Style6" xfId="1104"/>
    <cellStyle name="Table  - Style6 2" xfId="8541"/>
    <cellStyle name="Table  - Style6 2 2" xfId="11042"/>
    <cellStyle name="Table  - Style6 3" xfId="8840"/>
    <cellStyle name="Table Col Head" xfId="15587"/>
    <cellStyle name="Table Sub Head" xfId="15588"/>
    <cellStyle name="Table Title" xfId="15589"/>
    <cellStyle name="Table Units" xfId="15590"/>
    <cellStyle name="TableBase" xfId="15591"/>
    <cellStyle name="TableHead" xfId="15592"/>
    <cellStyle name="Text" xfId="685"/>
    <cellStyle name="Text 10" xfId="1716"/>
    <cellStyle name="Text 11" xfId="1794"/>
    <cellStyle name="Text 12" xfId="1777"/>
    <cellStyle name="Text 13" xfId="1850"/>
    <cellStyle name="Text 14" xfId="2074"/>
    <cellStyle name="Text 15" xfId="2066"/>
    <cellStyle name="Text 16" xfId="2702"/>
    <cellStyle name="Text 17" xfId="3485"/>
    <cellStyle name="Text 18" xfId="4344"/>
    <cellStyle name="Text 19" xfId="5247"/>
    <cellStyle name="Text 2" xfId="1205"/>
    <cellStyle name="Text 20" xfId="6644"/>
    <cellStyle name="Text 21" xfId="6650"/>
    <cellStyle name="Text 22" xfId="6655"/>
    <cellStyle name="Text 23" xfId="6722"/>
    <cellStyle name="Text 24" xfId="7257"/>
    <cellStyle name="Text 25" xfId="7661"/>
    <cellStyle name="Text 26" xfId="7589"/>
    <cellStyle name="Text 27" xfId="7319"/>
    <cellStyle name="Text 28" xfId="6974"/>
    <cellStyle name="Text 29" xfId="7122"/>
    <cellStyle name="Text 3" xfId="1190"/>
    <cellStyle name="Text 30" xfId="7808"/>
    <cellStyle name="Text 31" xfId="7734"/>
    <cellStyle name="Text 32" xfId="7497"/>
    <cellStyle name="Text 33" xfId="15593"/>
    <cellStyle name="Text 4" xfId="1186"/>
    <cellStyle name="Text 5" xfId="996"/>
    <cellStyle name="Text 6" xfId="1100"/>
    <cellStyle name="Text 7" xfId="1629"/>
    <cellStyle name="Text 8" xfId="1673"/>
    <cellStyle name="Text 9" xfId="1707"/>
    <cellStyle name="Time" xfId="15594"/>
    <cellStyle name="Title" xfId="25" builtinId="15" customBuiltin="1"/>
    <cellStyle name="Title  - Style1" xfId="700"/>
    <cellStyle name="Title - Underline" xfId="15595"/>
    <cellStyle name="Title 10" xfId="7675"/>
    <cellStyle name="Title 10 2" xfId="41110"/>
    <cellStyle name="Title 10 3" xfId="41109"/>
    <cellStyle name="Title 100" xfId="41111"/>
    <cellStyle name="Title 100 2" xfId="41112"/>
    <cellStyle name="Title 101" xfId="41113"/>
    <cellStyle name="Title 101 2" xfId="41114"/>
    <cellStyle name="Title 102" xfId="41115"/>
    <cellStyle name="Title 102 2" xfId="41116"/>
    <cellStyle name="Title 103" xfId="41117"/>
    <cellStyle name="Title 103 2" xfId="41118"/>
    <cellStyle name="Title 104" xfId="41119"/>
    <cellStyle name="Title 104 2" xfId="41120"/>
    <cellStyle name="Title 105" xfId="41121"/>
    <cellStyle name="Title 105 2" xfId="41122"/>
    <cellStyle name="Title 106" xfId="41123"/>
    <cellStyle name="Title 106 2" xfId="41124"/>
    <cellStyle name="Title 107" xfId="41125"/>
    <cellStyle name="Title 107 2" xfId="41126"/>
    <cellStyle name="Title 108" xfId="41127"/>
    <cellStyle name="Title 108 2" xfId="41128"/>
    <cellStyle name="Title 109" xfId="41129"/>
    <cellStyle name="Title 109 2" xfId="41130"/>
    <cellStyle name="Title 11" xfId="7253"/>
    <cellStyle name="Title 11 2" xfId="41132"/>
    <cellStyle name="Title 11 3" xfId="41131"/>
    <cellStyle name="Title 110" xfId="41133"/>
    <cellStyle name="Title 110 2" xfId="41134"/>
    <cellStyle name="Title 111" xfId="41135"/>
    <cellStyle name="Title 111 2" xfId="41136"/>
    <cellStyle name="Title 112" xfId="41137"/>
    <cellStyle name="Title 112 2" xfId="41138"/>
    <cellStyle name="Title 113" xfId="41139"/>
    <cellStyle name="Title 113 2" xfId="41140"/>
    <cellStyle name="Title 114" xfId="41141"/>
    <cellStyle name="Title 114 2" xfId="41142"/>
    <cellStyle name="Title 115" xfId="41143"/>
    <cellStyle name="Title 115 2" xfId="41144"/>
    <cellStyle name="Title 116" xfId="41145"/>
    <cellStyle name="Title 116 2" xfId="41146"/>
    <cellStyle name="Title 117" xfId="41147"/>
    <cellStyle name="Title 117 2" xfId="41148"/>
    <cellStyle name="Title 118" xfId="41149"/>
    <cellStyle name="Title 118 2" xfId="41150"/>
    <cellStyle name="Title 119" xfId="41151"/>
    <cellStyle name="Title 119 2" xfId="41152"/>
    <cellStyle name="Title 12" xfId="7702"/>
    <cellStyle name="Title 12 2" xfId="41154"/>
    <cellStyle name="Title 12 3" xfId="41153"/>
    <cellStyle name="Title 120" xfId="41155"/>
    <cellStyle name="Title 120 2" xfId="41156"/>
    <cellStyle name="Title 121" xfId="41157"/>
    <cellStyle name="Title 121 2" xfId="41158"/>
    <cellStyle name="Title 122" xfId="41159"/>
    <cellStyle name="Title 122 2" xfId="41160"/>
    <cellStyle name="Title 123" xfId="41161"/>
    <cellStyle name="Title 123 2" xfId="41162"/>
    <cellStyle name="Title 124" xfId="41163"/>
    <cellStyle name="Title 124 2" xfId="41164"/>
    <cellStyle name="Title 125" xfId="41165"/>
    <cellStyle name="Title 125 2" xfId="41166"/>
    <cellStyle name="Title 126" xfId="41167"/>
    <cellStyle name="Title 126 2" xfId="41168"/>
    <cellStyle name="Title 127" xfId="41169"/>
    <cellStyle name="Title 127 2" xfId="41170"/>
    <cellStyle name="Title 128" xfId="41171"/>
    <cellStyle name="Title 128 2" xfId="41172"/>
    <cellStyle name="Title 129" xfId="41173"/>
    <cellStyle name="Title 129 2" xfId="41174"/>
    <cellStyle name="Title 13" xfId="7868"/>
    <cellStyle name="Title 13 2" xfId="41176"/>
    <cellStyle name="Title 13 3" xfId="41175"/>
    <cellStyle name="Title 130" xfId="41177"/>
    <cellStyle name="Title 130 2" xfId="41178"/>
    <cellStyle name="Title 131" xfId="41179"/>
    <cellStyle name="Title 131 2" xfId="41180"/>
    <cellStyle name="Title 132" xfId="41181"/>
    <cellStyle name="Title 132 2" xfId="41182"/>
    <cellStyle name="Title 133" xfId="41183"/>
    <cellStyle name="Title 133 2" xfId="41184"/>
    <cellStyle name="Title 134" xfId="41185"/>
    <cellStyle name="Title 134 2" xfId="41186"/>
    <cellStyle name="Title 135" xfId="41187"/>
    <cellStyle name="Title 135 2" xfId="41188"/>
    <cellStyle name="Title 136" xfId="41189"/>
    <cellStyle name="Title 136 2" xfId="41190"/>
    <cellStyle name="Title 137" xfId="41191"/>
    <cellStyle name="Title 137 2" xfId="41192"/>
    <cellStyle name="Title 138" xfId="41193"/>
    <cellStyle name="Title 138 2" xfId="41194"/>
    <cellStyle name="Title 139" xfId="41195"/>
    <cellStyle name="Title 139 2" xfId="41196"/>
    <cellStyle name="Title 14" xfId="14761"/>
    <cellStyle name="Title 14 2" xfId="41198"/>
    <cellStyle name="Title 14 3" xfId="41197"/>
    <cellStyle name="Title 140" xfId="41199"/>
    <cellStyle name="Title 140 2" xfId="41200"/>
    <cellStyle name="Title 141" xfId="41201"/>
    <cellStyle name="Title 141 2" xfId="41202"/>
    <cellStyle name="Title 142" xfId="41203"/>
    <cellStyle name="Title 142 2" xfId="41204"/>
    <cellStyle name="Title 143" xfId="41205"/>
    <cellStyle name="Title 143 2" xfId="41206"/>
    <cellStyle name="Title 144" xfId="41207"/>
    <cellStyle name="Title 144 2" xfId="41208"/>
    <cellStyle name="Title 145" xfId="41209"/>
    <cellStyle name="Title 145 2" xfId="41210"/>
    <cellStyle name="Title 146" xfId="41211"/>
    <cellStyle name="Title 146 2" xfId="41212"/>
    <cellStyle name="Title 147" xfId="41213"/>
    <cellStyle name="Title 147 2" xfId="41214"/>
    <cellStyle name="Title 148" xfId="41215"/>
    <cellStyle name="Title 148 2" xfId="41216"/>
    <cellStyle name="Title 149" xfId="41217"/>
    <cellStyle name="Title 149 2" xfId="41218"/>
    <cellStyle name="Title 15" xfId="14765"/>
    <cellStyle name="Title 15 2" xfId="41220"/>
    <cellStyle name="Title 15 3" xfId="41219"/>
    <cellStyle name="Title 150" xfId="41221"/>
    <cellStyle name="Title 150 2" xfId="41222"/>
    <cellStyle name="Title 151" xfId="41223"/>
    <cellStyle name="Title 151 2" xfId="41224"/>
    <cellStyle name="Title 152" xfId="41225"/>
    <cellStyle name="Title 152 2" xfId="41226"/>
    <cellStyle name="Title 153" xfId="41227"/>
    <cellStyle name="Title 153 2" xfId="41228"/>
    <cellStyle name="Title 154" xfId="41229"/>
    <cellStyle name="Title 154 2" xfId="41230"/>
    <cellStyle name="Title 155" xfId="41231"/>
    <cellStyle name="Title 155 2" xfId="41232"/>
    <cellStyle name="Title 156" xfId="41233"/>
    <cellStyle name="Title 156 2" xfId="41234"/>
    <cellStyle name="Title 157" xfId="41235"/>
    <cellStyle name="Title 157 2" xfId="41236"/>
    <cellStyle name="Title 158" xfId="41237"/>
    <cellStyle name="Title 158 2" xfId="41238"/>
    <cellStyle name="Title 159" xfId="41239"/>
    <cellStyle name="Title 159 2" xfId="41240"/>
    <cellStyle name="Title 16" xfId="14763"/>
    <cellStyle name="Title 16 2" xfId="41242"/>
    <cellStyle name="Title 16 3" xfId="41241"/>
    <cellStyle name="Title 160" xfId="41243"/>
    <cellStyle name="Title 160 2" xfId="41244"/>
    <cellStyle name="Title 161" xfId="41245"/>
    <cellStyle name="Title 161 2" xfId="41246"/>
    <cellStyle name="Title 162" xfId="41247"/>
    <cellStyle name="Title 162 2" xfId="41248"/>
    <cellStyle name="Title 163" xfId="41249"/>
    <cellStyle name="Title 163 2" xfId="41250"/>
    <cellStyle name="Title 164" xfId="41251"/>
    <cellStyle name="Title 164 2" xfId="41252"/>
    <cellStyle name="Title 165" xfId="41253"/>
    <cellStyle name="Title 165 2" xfId="41254"/>
    <cellStyle name="Title 166" xfId="41255"/>
    <cellStyle name="Title 166 2" xfId="41256"/>
    <cellStyle name="Title 167" xfId="41257"/>
    <cellStyle name="Title 167 2" xfId="41258"/>
    <cellStyle name="Title 168" xfId="41259"/>
    <cellStyle name="Title 168 2" xfId="41260"/>
    <cellStyle name="Title 169" xfId="41261"/>
    <cellStyle name="Title 169 2" xfId="41262"/>
    <cellStyle name="Title 17" xfId="14766"/>
    <cellStyle name="Title 17 2" xfId="41264"/>
    <cellStyle name="Title 17 3" xfId="41263"/>
    <cellStyle name="Title 170" xfId="41265"/>
    <cellStyle name="Title 170 2" xfId="41266"/>
    <cellStyle name="Title 171" xfId="41267"/>
    <cellStyle name="Title 171 2" xfId="41268"/>
    <cellStyle name="Title 172" xfId="41269"/>
    <cellStyle name="Title 172 2" xfId="41270"/>
    <cellStyle name="Title 173" xfId="41271"/>
    <cellStyle name="Title 173 2" xfId="41272"/>
    <cellStyle name="Title 174" xfId="41273"/>
    <cellStyle name="Title 174 2" xfId="41274"/>
    <cellStyle name="Title 175" xfId="41275"/>
    <cellStyle name="Title 175 2" xfId="41276"/>
    <cellStyle name="Title 176" xfId="41277"/>
    <cellStyle name="Title 176 2" xfId="41278"/>
    <cellStyle name="Title 177" xfId="41279"/>
    <cellStyle name="Title 177 2" xfId="41280"/>
    <cellStyle name="Title 178" xfId="41281"/>
    <cellStyle name="Title 178 2" xfId="41282"/>
    <cellStyle name="Title 179" xfId="41283"/>
    <cellStyle name="Title 179 2" xfId="41284"/>
    <cellStyle name="Title 18" xfId="41285"/>
    <cellStyle name="Title 18 2" xfId="41286"/>
    <cellStyle name="Title 180" xfId="41287"/>
    <cellStyle name="Title 180 2" xfId="41288"/>
    <cellStyle name="Title 181" xfId="41289"/>
    <cellStyle name="Title 181 2" xfId="41290"/>
    <cellStyle name="Title 182" xfId="41291"/>
    <cellStyle name="Title 182 2" xfId="41292"/>
    <cellStyle name="Title 183" xfId="41293"/>
    <cellStyle name="Title 183 2" xfId="41294"/>
    <cellStyle name="Title 184" xfId="41295"/>
    <cellStyle name="Title 184 2" xfId="41296"/>
    <cellStyle name="Title 185" xfId="41297"/>
    <cellStyle name="Title 185 2" xfId="41298"/>
    <cellStyle name="Title 186" xfId="41299"/>
    <cellStyle name="Title 186 2" xfId="41300"/>
    <cellStyle name="Title 187" xfId="41301"/>
    <cellStyle name="Title 187 2" xfId="41302"/>
    <cellStyle name="Title 188" xfId="41303"/>
    <cellStyle name="Title 188 2" xfId="41304"/>
    <cellStyle name="Title 189" xfId="41305"/>
    <cellStyle name="Title 189 2" xfId="41306"/>
    <cellStyle name="Title 19" xfId="41307"/>
    <cellStyle name="Title 19 2" xfId="41308"/>
    <cellStyle name="Title 190" xfId="41309"/>
    <cellStyle name="Title 190 2" xfId="41310"/>
    <cellStyle name="Title 191" xfId="41311"/>
    <cellStyle name="Title 191 2" xfId="41312"/>
    <cellStyle name="Title 192" xfId="41313"/>
    <cellStyle name="Title 192 2" xfId="41314"/>
    <cellStyle name="Title 193" xfId="41315"/>
    <cellStyle name="Title 194" xfId="41316"/>
    <cellStyle name="Title 195" xfId="41317"/>
    <cellStyle name="Title 196" xfId="41318"/>
    <cellStyle name="Title 197" xfId="41319"/>
    <cellStyle name="Title 198" xfId="41320"/>
    <cellStyle name="Title 199" xfId="41321"/>
    <cellStyle name="Title 2" xfId="686"/>
    <cellStyle name="Title 2 10" xfId="7129"/>
    <cellStyle name="Title 2 11" xfId="7138"/>
    <cellStyle name="Title 2 12" xfId="6807"/>
    <cellStyle name="Title 2 13" xfId="9979"/>
    <cellStyle name="Title 2 2" xfId="832"/>
    <cellStyle name="Title 2 2 2" xfId="41322"/>
    <cellStyle name="Title 2 3" xfId="6727"/>
    <cellStyle name="Title 2 4" xfId="6726"/>
    <cellStyle name="Title 2 5" xfId="6728"/>
    <cellStyle name="Title 2 6" xfId="7135"/>
    <cellStyle name="Title 2 7" xfId="7557"/>
    <cellStyle name="Title 2 8" xfId="7110"/>
    <cellStyle name="Title 2 9" xfId="7255"/>
    <cellStyle name="Title 20" xfId="41323"/>
    <cellStyle name="Title 20 2" xfId="41324"/>
    <cellStyle name="Title 200" xfId="41325"/>
    <cellStyle name="Title 201" xfId="41326"/>
    <cellStyle name="Title 202" xfId="41327"/>
    <cellStyle name="Title 203" xfId="41328"/>
    <cellStyle name="Title 204" xfId="41329"/>
    <cellStyle name="Title 205" xfId="41330"/>
    <cellStyle name="Title 206" xfId="41331"/>
    <cellStyle name="Title 207" xfId="41332"/>
    <cellStyle name="Title 208" xfId="41333"/>
    <cellStyle name="Title 209" xfId="41334"/>
    <cellStyle name="Title 21" xfId="41335"/>
    <cellStyle name="Title 21 2" xfId="41336"/>
    <cellStyle name="Title 210" xfId="41337"/>
    <cellStyle name="Title 211" xfId="41338"/>
    <cellStyle name="Title 212" xfId="41339"/>
    <cellStyle name="Title 213" xfId="41340"/>
    <cellStyle name="Title 214" xfId="41341"/>
    <cellStyle name="Title 215" xfId="41342"/>
    <cellStyle name="Title 216" xfId="41343"/>
    <cellStyle name="Title 217" xfId="41344"/>
    <cellStyle name="Title 218" xfId="41345"/>
    <cellStyle name="Title 219" xfId="41346"/>
    <cellStyle name="Title 22" xfId="41347"/>
    <cellStyle name="Title 22 2" xfId="41348"/>
    <cellStyle name="Title 220" xfId="41349"/>
    <cellStyle name="Title 221" xfId="41350"/>
    <cellStyle name="Title 222" xfId="41351"/>
    <cellStyle name="Title 223" xfId="41352"/>
    <cellStyle name="Title 224" xfId="41353"/>
    <cellStyle name="Title 225" xfId="41354"/>
    <cellStyle name="Title 226" xfId="41355"/>
    <cellStyle name="Title 227" xfId="41356"/>
    <cellStyle name="Title 228" xfId="41357"/>
    <cellStyle name="Title 229" xfId="41358"/>
    <cellStyle name="Title 23" xfId="41359"/>
    <cellStyle name="Title 23 2" xfId="41360"/>
    <cellStyle name="Title 230" xfId="41361"/>
    <cellStyle name="Title 231" xfId="41362"/>
    <cellStyle name="Title 232" xfId="41363"/>
    <cellStyle name="Title 233" xfId="41364"/>
    <cellStyle name="Title 234" xfId="41365"/>
    <cellStyle name="Title 235" xfId="41366"/>
    <cellStyle name="Title 236" xfId="41367"/>
    <cellStyle name="Title 237" xfId="41368"/>
    <cellStyle name="Title 238" xfId="41369"/>
    <cellStyle name="Title 239" xfId="41370"/>
    <cellStyle name="Title 24" xfId="41371"/>
    <cellStyle name="Title 24 2" xfId="41372"/>
    <cellStyle name="Title 240" xfId="41373"/>
    <cellStyle name="Title 241" xfId="41374"/>
    <cellStyle name="Title 242" xfId="41375"/>
    <cellStyle name="Title 243" xfId="41376"/>
    <cellStyle name="Title 244" xfId="41377"/>
    <cellStyle name="Title 245" xfId="41378"/>
    <cellStyle name="Title 246" xfId="41379"/>
    <cellStyle name="Title 247" xfId="41380"/>
    <cellStyle name="Title 248" xfId="41381"/>
    <cellStyle name="Title 249" xfId="41382"/>
    <cellStyle name="Title 25" xfId="41383"/>
    <cellStyle name="Title 25 2" xfId="41384"/>
    <cellStyle name="Title 250" xfId="41385"/>
    <cellStyle name="Title 251" xfId="41386"/>
    <cellStyle name="Title 252" xfId="41387"/>
    <cellStyle name="Title 253" xfId="41388"/>
    <cellStyle name="Title 254" xfId="41389"/>
    <cellStyle name="Title 255" xfId="41390"/>
    <cellStyle name="Title 256" xfId="41391"/>
    <cellStyle name="Title 26" xfId="41392"/>
    <cellStyle name="Title 26 2" xfId="41393"/>
    <cellStyle name="Title 27" xfId="41394"/>
    <cellStyle name="Title 27 2" xfId="41395"/>
    <cellStyle name="Title 28" xfId="41396"/>
    <cellStyle name="Title 28 2" xfId="41397"/>
    <cellStyle name="Title 29" xfId="41398"/>
    <cellStyle name="Title 29 2" xfId="41399"/>
    <cellStyle name="Title 3" xfId="831"/>
    <cellStyle name="Title 3 2" xfId="15372"/>
    <cellStyle name="Title 3 2 2" xfId="41401"/>
    <cellStyle name="Title 3 3" xfId="41400"/>
    <cellStyle name="Title 30" xfId="41402"/>
    <cellStyle name="Title 30 2" xfId="41403"/>
    <cellStyle name="Title 31" xfId="41404"/>
    <cellStyle name="Title 31 2" xfId="41405"/>
    <cellStyle name="Title 32" xfId="41406"/>
    <cellStyle name="Title 32 2" xfId="41407"/>
    <cellStyle name="Title 33" xfId="41408"/>
    <cellStyle name="Title 33 2" xfId="41409"/>
    <cellStyle name="Title 34" xfId="41410"/>
    <cellStyle name="Title 34 2" xfId="41411"/>
    <cellStyle name="Title 35" xfId="41412"/>
    <cellStyle name="Title 35 2" xfId="41413"/>
    <cellStyle name="Title 36" xfId="41414"/>
    <cellStyle name="Title 36 2" xfId="41415"/>
    <cellStyle name="Title 37" xfId="41416"/>
    <cellStyle name="Title 37 2" xfId="41417"/>
    <cellStyle name="Title 38" xfId="41418"/>
    <cellStyle name="Title 38 2" xfId="41419"/>
    <cellStyle name="Title 39" xfId="41420"/>
    <cellStyle name="Title 39 2" xfId="41421"/>
    <cellStyle name="Title 4" xfId="6725"/>
    <cellStyle name="Title 4 2" xfId="41423"/>
    <cellStyle name="Title 4 3" xfId="41422"/>
    <cellStyle name="Title 40" xfId="41424"/>
    <cellStyle name="Title 40 2" xfId="41425"/>
    <cellStyle name="Title 41" xfId="41426"/>
    <cellStyle name="Title 41 2" xfId="41427"/>
    <cellStyle name="Title 42" xfId="41428"/>
    <cellStyle name="Title 42 2" xfId="41429"/>
    <cellStyle name="Title 43" xfId="41430"/>
    <cellStyle name="Title 43 2" xfId="41431"/>
    <cellStyle name="Title 44" xfId="41432"/>
    <cellStyle name="Title 44 2" xfId="41433"/>
    <cellStyle name="Title 45" xfId="41434"/>
    <cellStyle name="Title 45 2" xfId="41435"/>
    <cellStyle name="Title 46" xfId="41436"/>
    <cellStyle name="Title 46 2" xfId="41437"/>
    <cellStyle name="Title 47" xfId="41438"/>
    <cellStyle name="Title 47 2" xfId="41439"/>
    <cellStyle name="Title 48" xfId="41440"/>
    <cellStyle name="Title 48 2" xfId="41441"/>
    <cellStyle name="Title 49" xfId="41442"/>
    <cellStyle name="Title 49 2" xfId="41443"/>
    <cellStyle name="Title 5" xfId="6901"/>
    <cellStyle name="Title 5 2" xfId="41445"/>
    <cellStyle name="Title 5 3" xfId="41444"/>
    <cellStyle name="Title 50" xfId="41446"/>
    <cellStyle name="Title 50 2" xfId="41447"/>
    <cellStyle name="Title 51" xfId="41448"/>
    <cellStyle name="Title 51 2" xfId="41449"/>
    <cellStyle name="Title 52" xfId="41450"/>
    <cellStyle name="Title 52 2" xfId="41451"/>
    <cellStyle name="Title 53" xfId="41452"/>
    <cellStyle name="Title 53 2" xfId="41453"/>
    <cellStyle name="Title 54" xfId="41454"/>
    <cellStyle name="Title 54 2" xfId="41455"/>
    <cellStyle name="Title 55" xfId="41456"/>
    <cellStyle name="Title 55 2" xfId="41457"/>
    <cellStyle name="Title 56" xfId="41458"/>
    <cellStyle name="Title 56 2" xfId="41459"/>
    <cellStyle name="Title 57" xfId="41460"/>
    <cellStyle name="Title 57 2" xfId="41461"/>
    <cellStyle name="Title 58" xfId="41462"/>
    <cellStyle name="Title 58 2" xfId="41463"/>
    <cellStyle name="Title 59" xfId="41464"/>
    <cellStyle name="Title 59 2" xfId="41465"/>
    <cellStyle name="Title 6" xfId="7043"/>
    <cellStyle name="Title 6 2" xfId="41467"/>
    <cellStyle name="Title 6 3" xfId="41466"/>
    <cellStyle name="Title 60" xfId="41468"/>
    <cellStyle name="Title 60 2" xfId="41469"/>
    <cellStyle name="Title 61" xfId="41470"/>
    <cellStyle name="Title 61 2" xfId="41471"/>
    <cellStyle name="Title 62" xfId="41472"/>
    <cellStyle name="Title 62 2" xfId="41473"/>
    <cellStyle name="Title 63" xfId="41474"/>
    <cellStyle name="Title 63 2" xfId="41475"/>
    <cellStyle name="Title 64" xfId="41476"/>
    <cellStyle name="Title 64 2" xfId="41477"/>
    <cellStyle name="Title 65" xfId="41478"/>
    <cellStyle name="Title 65 2" xfId="41479"/>
    <cellStyle name="Title 66" xfId="41480"/>
    <cellStyle name="Title 66 2" xfId="41481"/>
    <cellStyle name="Title 67" xfId="41482"/>
    <cellStyle name="Title 67 2" xfId="41483"/>
    <cellStyle name="Title 68" xfId="41484"/>
    <cellStyle name="Title 68 2" xfId="41485"/>
    <cellStyle name="Title 69" xfId="41486"/>
    <cellStyle name="Title 69 2" xfId="41487"/>
    <cellStyle name="Title 7" xfId="6742"/>
    <cellStyle name="Title 7 2" xfId="41489"/>
    <cellStyle name="Title 7 3" xfId="41488"/>
    <cellStyle name="Title 70" xfId="41490"/>
    <cellStyle name="Title 70 2" xfId="41491"/>
    <cellStyle name="Title 71" xfId="41492"/>
    <cellStyle name="Title 71 2" xfId="41493"/>
    <cellStyle name="Title 72" xfId="41494"/>
    <cellStyle name="Title 72 2" xfId="41495"/>
    <cellStyle name="Title 73" xfId="41496"/>
    <cellStyle name="Title 73 2" xfId="41497"/>
    <cellStyle name="Title 74" xfId="41498"/>
    <cellStyle name="Title 74 2" xfId="41499"/>
    <cellStyle name="Title 75" xfId="41500"/>
    <cellStyle name="Title 75 2" xfId="41501"/>
    <cellStyle name="Title 76" xfId="41502"/>
    <cellStyle name="Title 76 2" xfId="41503"/>
    <cellStyle name="Title 77" xfId="41504"/>
    <cellStyle name="Title 77 2" xfId="41505"/>
    <cellStyle name="Title 78" xfId="41506"/>
    <cellStyle name="Title 78 2" xfId="41507"/>
    <cellStyle name="Title 79" xfId="41508"/>
    <cellStyle name="Title 79 2" xfId="41509"/>
    <cellStyle name="Title 8" xfId="7300"/>
    <cellStyle name="Title 8 2" xfId="41511"/>
    <cellStyle name="Title 8 3" xfId="41510"/>
    <cellStyle name="Title 80" xfId="41512"/>
    <cellStyle name="Title 80 2" xfId="41513"/>
    <cellStyle name="Title 81" xfId="41514"/>
    <cellStyle name="Title 81 2" xfId="41515"/>
    <cellStyle name="Title 82" xfId="41516"/>
    <cellStyle name="Title 82 2" xfId="41517"/>
    <cellStyle name="Title 83" xfId="41518"/>
    <cellStyle name="Title 83 2" xfId="41519"/>
    <cellStyle name="Title 84" xfId="41520"/>
    <cellStyle name="Title 84 2" xfId="41521"/>
    <cellStyle name="Title 85" xfId="41522"/>
    <cellStyle name="Title 85 2" xfId="41523"/>
    <cellStyle name="Title 86" xfId="41524"/>
    <cellStyle name="Title 86 2" xfId="41525"/>
    <cellStyle name="Title 87" xfId="41526"/>
    <cellStyle name="Title 87 2" xfId="41527"/>
    <cellStyle name="Title 88" xfId="41528"/>
    <cellStyle name="Title 88 2" xfId="41529"/>
    <cellStyle name="Title 89" xfId="41530"/>
    <cellStyle name="Title 89 2" xfId="41531"/>
    <cellStyle name="Title 9" xfId="6943"/>
    <cellStyle name="Title 9 2" xfId="41533"/>
    <cellStyle name="Title 9 3" xfId="41532"/>
    <cellStyle name="Title 90" xfId="41534"/>
    <cellStyle name="Title 90 2" xfId="41535"/>
    <cellStyle name="Title 91" xfId="41536"/>
    <cellStyle name="Title 91 2" xfId="41537"/>
    <cellStyle name="Title 92" xfId="41538"/>
    <cellStyle name="Title 92 2" xfId="41539"/>
    <cellStyle name="Title 93" xfId="41540"/>
    <cellStyle name="Title 93 2" xfId="41541"/>
    <cellStyle name="Title 94" xfId="41542"/>
    <cellStyle name="Title 94 2" xfId="41543"/>
    <cellStyle name="Title 95" xfId="41544"/>
    <cellStyle name="Title 95 2" xfId="41545"/>
    <cellStyle name="Title 96" xfId="41546"/>
    <cellStyle name="Title 96 2" xfId="41547"/>
    <cellStyle name="Title 97" xfId="41548"/>
    <cellStyle name="Title 97 2" xfId="41549"/>
    <cellStyle name="Title 98" xfId="41550"/>
    <cellStyle name="Title 98 2" xfId="41551"/>
    <cellStyle name="Title 99" xfId="41552"/>
    <cellStyle name="Title 99 2" xfId="41553"/>
    <cellStyle name="Title: Major" xfId="12088"/>
    <cellStyle name="Title: Minor" xfId="12089"/>
    <cellStyle name="Title: Worksheet" xfId="12090"/>
    <cellStyle name="Titles" xfId="160"/>
    <cellStyle name="Titles - Other" xfId="15598"/>
    <cellStyle name="Titles 10" xfId="42781"/>
    <cellStyle name="Titles 11" xfId="42755"/>
    <cellStyle name="Titles 12" xfId="42779"/>
    <cellStyle name="Titles 13" xfId="42753"/>
    <cellStyle name="Titles 14" xfId="42777"/>
    <cellStyle name="Titles 15" xfId="42748"/>
    <cellStyle name="Titles 16" xfId="42804"/>
    <cellStyle name="Titles 17" xfId="42785"/>
    <cellStyle name="Titles 18" xfId="42775"/>
    <cellStyle name="Titles 19" xfId="42815"/>
    <cellStyle name="Titles 2" xfId="687"/>
    <cellStyle name="Titles 2 2" xfId="41554"/>
    <cellStyle name="Titles 20" xfId="42757"/>
    <cellStyle name="Titles 21" xfId="42814"/>
    <cellStyle name="Titles 22" xfId="42770"/>
    <cellStyle name="Titles 23" xfId="42702"/>
    <cellStyle name="Titles 24" xfId="42845"/>
    <cellStyle name="Titles 25" xfId="42860"/>
    <cellStyle name="Titles 26" xfId="42865"/>
    <cellStyle name="Titles 27" xfId="42868"/>
    <cellStyle name="Titles 28" xfId="42898"/>
    <cellStyle name="Titles 29" xfId="42901"/>
    <cellStyle name="Titles 3" xfId="688"/>
    <cellStyle name="Titles 30" xfId="42955"/>
    <cellStyle name="Titles 31" xfId="42972"/>
    <cellStyle name="Titles 32" xfId="42976"/>
    <cellStyle name="Titles 33" xfId="42971"/>
    <cellStyle name="Titles 34" xfId="42975"/>
    <cellStyle name="Titles 4" xfId="12095"/>
    <cellStyle name="Titles 5" xfId="42634"/>
    <cellStyle name="Titles 6" xfId="42640"/>
    <cellStyle name="Titles 7" xfId="42650"/>
    <cellStyle name="Titles 8" xfId="42652"/>
    <cellStyle name="Titles 9" xfId="42759"/>
    <cellStyle name="Total 10" xfId="1247"/>
    <cellStyle name="Total 10 10" xfId="7114"/>
    <cellStyle name="Total 10 11" xfId="7686"/>
    <cellStyle name="Total 10 12" xfId="7670"/>
    <cellStyle name="Total 10 13" xfId="41555"/>
    <cellStyle name="Total 10 2" xfId="1381"/>
    <cellStyle name="Total 10 2 2" xfId="41556"/>
    <cellStyle name="Total 10 3" xfId="6788"/>
    <cellStyle name="Total 10 4" xfId="6708"/>
    <cellStyle name="Total 10 5" xfId="6995"/>
    <cellStyle name="Total 10 6" xfId="7148"/>
    <cellStyle name="Total 10 7" xfId="7695"/>
    <cellStyle name="Total 10 8" xfId="7452"/>
    <cellStyle name="Total 10 9" xfId="7462"/>
    <cellStyle name="Total 100" xfId="41557"/>
    <cellStyle name="Total 100 2" xfId="41558"/>
    <cellStyle name="Total 101" xfId="41559"/>
    <cellStyle name="Total 101 2" xfId="41560"/>
    <cellStyle name="Total 102" xfId="41561"/>
    <cellStyle name="Total 102 2" xfId="41562"/>
    <cellStyle name="Total 103" xfId="41563"/>
    <cellStyle name="Total 103 2" xfId="41564"/>
    <cellStyle name="Total 104" xfId="41565"/>
    <cellStyle name="Total 104 2" xfId="41566"/>
    <cellStyle name="Total 105" xfId="41567"/>
    <cellStyle name="Total 105 2" xfId="41568"/>
    <cellStyle name="Total 106" xfId="41569"/>
    <cellStyle name="Total 106 2" xfId="41570"/>
    <cellStyle name="Total 107" xfId="41571"/>
    <cellStyle name="Total 107 2" xfId="41572"/>
    <cellStyle name="Total 108" xfId="41573"/>
    <cellStyle name="Total 108 2" xfId="41574"/>
    <cellStyle name="Total 109" xfId="41575"/>
    <cellStyle name="Total 109 2" xfId="41576"/>
    <cellStyle name="Total 11" xfId="1245"/>
    <cellStyle name="Total 11 10" xfId="6848"/>
    <cellStyle name="Total 11 11" xfId="7449"/>
    <cellStyle name="Total 11 12" xfId="7853"/>
    <cellStyle name="Total 11 13" xfId="41577"/>
    <cellStyle name="Total 11 2" xfId="1390"/>
    <cellStyle name="Total 11 2 2" xfId="41578"/>
    <cellStyle name="Total 11 3" xfId="6791"/>
    <cellStyle name="Total 11 4" xfId="6706"/>
    <cellStyle name="Total 11 5" xfId="7045"/>
    <cellStyle name="Total 11 6" xfId="7432"/>
    <cellStyle name="Total 11 7" xfId="7268"/>
    <cellStyle name="Total 11 8" xfId="7431"/>
    <cellStyle name="Total 11 9" xfId="7420"/>
    <cellStyle name="Total 110" xfId="41579"/>
    <cellStyle name="Total 110 2" xfId="41580"/>
    <cellStyle name="Total 111" xfId="41581"/>
    <cellStyle name="Total 111 2" xfId="41582"/>
    <cellStyle name="Total 112" xfId="41583"/>
    <cellStyle name="Total 112 2" xfId="41584"/>
    <cellStyle name="Total 113" xfId="41585"/>
    <cellStyle name="Total 113 2" xfId="41586"/>
    <cellStyle name="Total 114" xfId="41587"/>
    <cellStyle name="Total 114 2" xfId="41588"/>
    <cellStyle name="Total 115" xfId="41589"/>
    <cellStyle name="Total 115 2" xfId="41590"/>
    <cellStyle name="Total 116" xfId="41591"/>
    <cellStyle name="Total 116 2" xfId="41592"/>
    <cellStyle name="Total 117" xfId="41593"/>
    <cellStyle name="Total 117 2" xfId="41594"/>
    <cellStyle name="Total 118" xfId="41595"/>
    <cellStyle name="Total 118 2" xfId="41596"/>
    <cellStyle name="Total 119" xfId="41597"/>
    <cellStyle name="Total 119 2" xfId="41598"/>
    <cellStyle name="Total 12" xfId="1243"/>
    <cellStyle name="Total 12 10" xfId="7177"/>
    <cellStyle name="Total 12 11" xfId="6957"/>
    <cellStyle name="Total 12 12" xfId="6782"/>
    <cellStyle name="Total 12 13" xfId="41599"/>
    <cellStyle name="Total 12 2" xfId="1399"/>
    <cellStyle name="Total 12 2 2" xfId="41600"/>
    <cellStyle name="Total 12 3" xfId="6795"/>
    <cellStyle name="Total 12 4" xfId="6701"/>
    <cellStyle name="Total 12 5" xfId="7308"/>
    <cellStyle name="Total 12 6" xfId="7549"/>
    <cellStyle name="Total 12 7" xfId="7545"/>
    <cellStyle name="Total 12 8" xfId="7304"/>
    <cellStyle name="Total 12 9" xfId="7279"/>
    <cellStyle name="Total 120" xfId="41601"/>
    <cellStyle name="Total 120 2" xfId="41602"/>
    <cellStyle name="Total 121" xfId="41603"/>
    <cellStyle name="Total 121 2" xfId="41604"/>
    <cellStyle name="Total 122" xfId="41605"/>
    <cellStyle name="Total 122 2" xfId="41606"/>
    <cellStyle name="Total 123" xfId="41607"/>
    <cellStyle name="Total 123 2" xfId="41608"/>
    <cellStyle name="Total 124" xfId="41609"/>
    <cellStyle name="Total 124 2" xfId="41610"/>
    <cellStyle name="Total 125" xfId="41611"/>
    <cellStyle name="Total 125 2" xfId="41612"/>
    <cellStyle name="Total 126" xfId="41613"/>
    <cellStyle name="Total 126 2" xfId="41614"/>
    <cellStyle name="Total 127" xfId="41615"/>
    <cellStyle name="Total 127 2" xfId="41616"/>
    <cellStyle name="Total 128" xfId="41617"/>
    <cellStyle name="Total 128 2" xfId="41618"/>
    <cellStyle name="Total 129" xfId="41619"/>
    <cellStyle name="Total 129 2" xfId="41620"/>
    <cellStyle name="Total 13" xfId="1236"/>
    <cellStyle name="Total 13 10" xfId="7237"/>
    <cellStyle name="Total 13 11" xfId="7793"/>
    <cellStyle name="Total 13 12" xfId="7645"/>
    <cellStyle name="Total 13 13" xfId="41621"/>
    <cellStyle name="Total 13 2" xfId="1408"/>
    <cellStyle name="Total 13 2 2" xfId="41622"/>
    <cellStyle name="Total 13 3" xfId="6797"/>
    <cellStyle name="Total 13 4" xfId="6698"/>
    <cellStyle name="Total 13 5" xfId="6839"/>
    <cellStyle name="Total 13 6" xfId="7397"/>
    <cellStyle name="Total 13 7" xfId="7594"/>
    <cellStyle name="Total 13 8" xfId="7331"/>
    <cellStyle name="Total 13 9" xfId="7186"/>
    <cellStyle name="Total 130" xfId="41623"/>
    <cellStyle name="Total 130 2" xfId="41624"/>
    <cellStyle name="Total 131" xfId="41625"/>
    <cellStyle name="Total 131 2" xfId="41626"/>
    <cellStyle name="Total 132" xfId="41627"/>
    <cellStyle name="Total 132 2" xfId="41628"/>
    <cellStyle name="Total 133" xfId="41629"/>
    <cellStyle name="Total 133 2" xfId="41630"/>
    <cellStyle name="Total 134" xfId="41631"/>
    <cellStyle name="Total 134 2" xfId="41632"/>
    <cellStyle name="Total 135" xfId="41633"/>
    <cellStyle name="Total 135 2" xfId="41634"/>
    <cellStyle name="Total 136" xfId="41635"/>
    <cellStyle name="Total 136 2" xfId="41636"/>
    <cellStyle name="Total 137" xfId="41637"/>
    <cellStyle name="Total 137 2" xfId="41638"/>
    <cellStyle name="Total 138" xfId="41639"/>
    <cellStyle name="Total 138 2" xfId="41640"/>
    <cellStyle name="Total 139" xfId="41641"/>
    <cellStyle name="Total 139 2" xfId="41642"/>
    <cellStyle name="Total 14" xfId="1233"/>
    <cellStyle name="Total 14 10" xfId="7766"/>
    <cellStyle name="Total 14 11" xfId="7256"/>
    <cellStyle name="Total 14 12" xfId="7843"/>
    <cellStyle name="Total 14 13" xfId="41643"/>
    <cellStyle name="Total 14 2" xfId="1417"/>
    <cellStyle name="Total 14 2 2" xfId="41644"/>
    <cellStyle name="Total 14 3" xfId="6800"/>
    <cellStyle name="Total 14 4" xfId="6695"/>
    <cellStyle name="Total 14 5" xfId="6847"/>
    <cellStyle name="Total 14 6" xfId="7626"/>
    <cellStyle name="Total 14 7" xfId="6770"/>
    <cellStyle name="Total 14 8" xfId="1083"/>
    <cellStyle name="Total 14 9" xfId="7290"/>
    <cellStyle name="Total 140" xfId="41645"/>
    <cellStyle name="Total 140 2" xfId="41646"/>
    <cellStyle name="Total 141" xfId="41647"/>
    <cellStyle name="Total 141 2" xfId="41648"/>
    <cellStyle name="Total 142" xfId="41649"/>
    <cellStyle name="Total 142 2" xfId="41650"/>
    <cellStyle name="Total 143" xfId="41651"/>
    <cellStyle name="Total 143 2" xfId="41652"/>
    <cellStyle name="Total 144" xfId="41653"/>
    <cellStyle name="Total 144 2" xfId="41654"/>
    <cellStyle name="Total 145" xfId="41655"/>
    <cellStyle name="Total 145 2" xfId="41656"/>
    <cellStyle name="Total 146" xfId="41657"/>
    <cellStyle name="Total 146 2" xfId="41658"/>
    <cellStyle name="Total 147" xfId="41659"/>
    <cellStyle name="Total 147 2" xfId="41660"/>
    <cellStyle name="Total 148" xfId="41661"/>
    <cellStyle name="Total 148 2" xfId="41662"/>
    <cellStyle name="Total 149" xfId="41663"/>
    <cellStyle name="Total 149 2" xfId="41664"/>
    <cellStyle name="Total 15" xfId="1232"/>
    <cellStyle name="Total 15 10" xfId="7647"/>
    <cellStyle name="Total 15 11" xfId="6891"/>
    <cellStyle name="Total 15 12" xfId="7098"/>
    <cellStyle name="Total 15 13" xfId="41665"/>
    <cellStyle name="Total 15 2" xfId="1426"/>
    <cellStyle name="Total 15 2 2" xfId="41666"/>
    <cellStyle name="Total 15 3" xfId="6803"/>
    <cellStyle name="Total 15 4" xfId="7056"/>
    <cellStyle name="Total 15 5" xfId="6830"/>
    <cellStyle name="Total 15 6" xfId="7660"/>
    <cellStyle name="Total 15 7" xfId="7403"/>
    <cellStyle name="Total 15 8" xfId="7747"/>
    <cellStyle name="Total 15 9" xfId="7648"/>
    <cellStyle name="Total 150" xfId="41667"/>
    <cellStyle name="Total 150 2" xfId="41668"/>
    <cellStyle name="Total 151" xfId="41669"/>
    <cellStyle name="Total 151 2" xfId="41670"/>
    <cellStyle name="Total 152" xfId="41671"/>
    <cellStyle name="Total 152 2" xfId="41672"/>
    <cellStyle name="Total 153" xfId="41673"/>
    <cellStyle name="Total 153 2" xfId="41674"/>
    <cellStyle name="Total 154" xfId="41675"/>
    <cellStyle name="Total 154 2" xfId="41676"/>
    <cellStyle name="Total 155" xfId="41677"/>
    <cellStyle name="Total 155 2" xfId="41678"/>
    <cellStyle name="Total 156" xfId="41679"/>
    <cellStyle name="Total 156 2" xfId="41680"/>
    <cellStyle name="Total 157" xfId="41681"/>
    <cellStyle name="Total 157 2" xfId="41682"/>
    <cellStyle name="Total 158" xfId="41683"/>
    <cellStyle name="Total 158 2" xfId="41684"/>
    <cellStyle name="Total 159" xfId="41685"/>
    <cellStyle name="Total 159 2" xfId="41686"/>
    <cellStyle name="Total 16" xfId="1229"/>
    <cellStyle name="Total 16 10" xfId="7261"/>
    <cellStyle name="Total 16 11" xfId="7455"/>
    <cellStyle name="Total 16 12" xfId="7725"/>
    <cellStyle name="Total 16 13" xfId="41687"/>
    <cellStyle name="Total 16 2" xfId="1435"/>
    <cellStyle name="Total 16 2 2" xfId="41688"/>
    <cellStyle name="Total 16 3" xfId="6805"/>
    <cellStyle name="Total 16 4" xfId="7493"/>
    <cellStyle name="Total 16 5" xfId="7252"/>
    <cellStyle name="Total 16 6" xfId="7530"/>
    <cellStyle name="Total 16 7" xfId="6928"/>
    <cellStyle name="Total 16 8" xfId="7441"/>
    <cellStyle name="Total 16 9" xfId="7664"/>
    <cellStyle name="Total 160" xfId="41689"/>
    <cellStyle name="Total 160 2" xfId="41690"/>
    <cellStyle name="Total 161" xfId="41691"/>
    <cellStyle name="Total 161 2" xfId="41692"/>
    <cellStyle name="Total 162" xfId="41693"/>
    <cellStyle name="Total 162 2" xfId="41694"/>
    <cellStyle name="Total 163" xfId="41695"/>
    <cellStyle name="Total 163 2" xfId="41696"/>
    <cellStyle name="Total 164" xfId="41697"/>
    <cellStyle name="Total 164 2" xfId="41698"/>
    <cellStyle name="Total 165" xfId="41699"/>
    <cellStyle name="Total 165 2" xfId="41700"/>
    <cellStyle name="Total 166" xfId="41701"/>
    <cellStyle name="Total 166 2" xfId="41702"/>
    <cellStyle name="Total 167" xfId="41703"/>
    <cellStyle name="Total 167 2" xfId="41704"/>
    <cellStyle name="Total 168" xfId="41705"/>
    <cellStyle name="Total 168 2" xfId="41706"/>
    <cellStyle name="Total 169" xfId="41707"/>
    <cellStyle name="Total 169 2" xfId="41708"/>
    <cellStyle name="Total 17" xfId="1228"/>
    <cellStyle name="Total 17 10" xfId="7318"/>
    <cellStyle name="Total 17 11" xfId="7188"/>
    <cellStyle name="Total 17 12" xfId="7763"/>
    <cellStyle name="Total 17 13" xfId="41709"/>
    <cellStyle name="Total 17 2" xfId="1444"/>
    <cellStyle name="Total 17 2 2" xfId="41710"/>
    <cellStyle name="Total 17 3" xfId="6810"/>
    <cellStyle name="Total 17 4" xfId="7238"/>
    <cellStyle name="Total 17 5" xfId="7685"/>
    <cellStyle name="Total 17 6" xfId="7739"/>
    <cellStyle name="Total 17 7" xfId="6963"/>
    <cellStyle name="Total 17 8" xfId="7294"/>
    <cellStyle name="Total 17 9" xfId="7821"/>
    <cellStyle name="Total 170" xfId="41711"/>
    <cellStyle name="Total 170 2" xfId="41712"/>
    <cellStyle name="Total 171" xfId="41713"/>
    <cellStyle name="Total 171 2" xfId="41714"/>
    <cellStyle name="Total 172" xfId="41715"/>
    <cellStyle name="Total 172 2" xfId="41716"/>
    <cellStyle name="Total 173" xfId="41717"/>
    <cellStyle name="Total 173 2" xfId="41718"/>
    <cellStyle name="Total 174" xfId="41719"/>
    <cellStyle name="Total 174 2" xfId="41720"/>
    <cellStyle name="Total 175" xfId="41721"/>
    <cellStyle name="Total 175 2" xfId="41722"/>
    <cellStyle name="Total 176" xfId="41723"/>
    <cellStyle name="Total 176 2" xfId="41724"/>
    <cellStyle name="Total 177" xfId="41725"/>
    <cellStyle name="Total 177 2" xfId="41726"/>
    <cellStyle name="Total 178" xfId="41727"/>
    <cellStyle name="Total 178 2" xfId="41728"/>
    <cellStyle name="Total 179" xfId="41729"/>
    <cellStyle name="Total 179 2" xfId="41730"/>
    <cellStyle name="Total 18" xfId="1224"/>
    <cellStyle name="Total 18 10" xfId="7860"/>
    <cellStyle name="Total 18 11" xfId="7877"/>
    <cellStyle name="Total 18 12" xfId="7893"/>
    <cellStyle name="Total 18 13" xfId="41731"/>
    <cellStyle name="Total 18 2" xfId="1453"/>
    <cellStyle name="Total 18 2 2" xfId="41732"/>
    <cellStyle name="Total 18 3" xfId="6813"/>
    <cellStyle name="Total 18 4" xfId="7701"/>
    <cellStyle name="Total 18 5" xfId="7730"/>
    <cellStyle name="Total 18 6" xfId="7628"/>
    <cellStyle name="Total 18 7" xfId="6945"/>
    <cellStyle name="Total 18 8" xfId="7819"/>
    <cellStyle name="Total 18 9" xfId="7556"/>
    <cellStyle name="Total 180" xfId="41733"/>
    <cellStyle name="Total 180 2" xfId="41734"/>
    <cellStyle name="Total 181" xfId="41735"/>
    <cellStyle name="Total 181 2" xfId="41736"/>
    <cellStyle name="Total 182" xfId="41737"/>
    <cellStyle name="Total 182 2" xfId="41738"/>
    <cellStyle name="Total 183" xfId="41739"/>
    <cellStyle name="Total 183 2" xfId="41740"/>
    <cellStyle name="Total 184" xfId="41741"/>
    <cellStyle name="Total 184 2" xfId="41742"/>
    <cellStyle name="Total 185" xfId="41743"/>
    <cellStyle name="Total 185 2" xfId="41744"/>
    <cellStyle name="Total 186" xfId="41745"/>
    <cellStyle name="Total 186 2" xfId="41746"/>
    <cellStyle name="Total 187" xfId="41747"/>
    <cellStyle name="Total 187 2" xfId="41748"/>
    <cellStyle name="Total 188" xfId="41749"/>
    <cellStyle name="Total 188 2" xfId="41750"/>
    <cellStyle name="Total 189" xfId="41751"/>
    <cellStyle name="Total 189 2" xfId="41752"/>
    <cellStyle name="Total 19" xfId="1216"/>
    <cellStyle name="Total 19 10" xfId="7547"/>
    <cellStyle name="Total 19 11" xfId="7314"/>
    <cellStyle name="Total 19 12" xfId="6747"/>
    <cellStyle name="Total 19 13" xfId="41753"/>
    <cellStyle name="Total 19 2" xfId="1462"/>
    <cellStyle name="Total 19 2 2" xfId="41754"/>
    <cellStyle name="Total 19 3" xfId="6816"/>
    <cellStyle name="Total 19 4" xfId="7585"/>
    <cellStyle name="Total 19 5" xfId="7658"/>
    <cellStyle name="Total 19 6" xfId="6815"/>
    <cellStyle name="Total 19 7" xfId="7010"/>
    <cellStyle name="Total 19 8" xfId="7540"/>
    <cellStyle name="Total 19 9" xfId="7479"/>
    <cellStyle name="Total 190" xfId="41755"/>
    <cellStyle name="Total 190 2" xfId="41756"/>
    <cellStyle name="Total 191" xfId="41757"/>
    <cellStyle name="Total 191 2" xfId="41758"/>
    <cellStyle name="Total 192" xfId="41759"/>
    <cellStyle name="Total 192 2" xfId="41760"/>
    <cellStyle name="Total 193" xfId="41761"/>
    <cellStyle name="Total 194" xfId="41762"/>
    <cellStyle name="Total 195" xfId="41763"/>
    <cellStyle name="Total 196" xfId="41764"/>
    <cellStyle name="Total 197" xfId="41765"/>
    <cellStyle name="Total 198" xfId="41766"/>
    <cellStyle name="Total 199" xfId="41767"/>
    <cellStyle name="Total 2" xfId="689"/>
    <cellStyle name="Total 2 10" xfId="6754"/>
    <cellStyle name="Total 2 10 2" xfId="8770"/>
    <cellStyle name="Total 2 10 2 2" xfId="11191"/>
    <cellStyle name="Total 2 10 3" xfId="8743"/>
    <cellStyle name="Total 2 11" xfId="7169"/>
    <cellStyle name="Total 2 11 2" xfId="8801"/>
    <cellStyle name="Total 2 11 2 2" xfId="11218"/>
    <cellStyle name="Total 2 11 3" xfId="8714"/>
    <cellStyle name="Total 2 12" xfId="7337"/>
    <cellStyle name="Total 2 12 2" xfId="8809"/>
    <cellStyle name="Total 2 12 2 2" xfId="11225"/>
    <cellStyle name="Total 2 12 3" xfId="8662"/>
    <cellStyle name="Total 2 13" xfId="7472"/>
    <cellStyle name="Total 2 13 2" xfId="8824"/>
    <cellStyle name="Total 2 13 2 2" xfId="11239"/>
    <cellStyle name="Total 2 13 3" xfId="8762"/>
    <cellStyle name="Total 2 14" xfId="7798"/>
    <cellStyle name="Total 2 14 2" xfId="8837"/>
    <cellStyle name="Total 2 14 2 2" xfId="11250"/>
    <cellStyle name="Total 2 14 3" xfId="9338"/>
    <cellStyle name="Total 2 15" xfId="7202"/>
    <cellStyle name="Total 2 15 2" xfId="8804"/>
    <cellStyle name="Total 2 15 2 2" xfId="11220"/>
    <cellStyle name="Total 2 15 3" xfId="8745"/>
    <cellStyle name="Total 2 16" xfId="1273"/>
    <cellStyle name="Total 2 17" xfId="9980"/>
    <cellStyle name="Total 2 18" xfId="14805"/>
    <cellStyle name="Total 2 2" xfId="816"/>
    <cellStyle name="Total 2 2 10" xfId="7137"/>
    <cellStyle name="Total 2 2 11" xfId="7180"/>
    <cellStyle name="Total 2 2 12" xfId="6975"/>
    <cellStyle name="Total 2 2 13" xfId="7221"/>
    <cellStyle name="Total 2 2 14" xfId="7293"/>
    <cellStyle name="Total 2 2 15" xfId="987"/>
    <cellStyle name="Total 2 2 15 2" xfId="10292"/>
    <cellStyle name="Total 2 2 16" xfId="8542"/>
    <cellStyle name="Total 2 2 16 2" xfId="11043"/>
    <cellStyle name="Total 2 2 17" xfId="8786"/>
    <cellStyle name="Total 2 2 18" xfId="11847"/>
    <cellStyle name="Total 2 2 2" xfId="1119"/>
    <cellStyle name="Total 2 2 2 2" xfId="2255"/>
    <cellStyle name="Total 2 2 2 3" xfId="2491"/>
    <cellStyle name="Total 2 2 2 4" xfId="2818"/>
    <cellStyle name="Total 2 2 2 5" xfId="3931"/>
    <cellStyle name="Total 2 2 2 6" xfId="3826"/>
    <cellStyle name="Total 2 2 2 7" xfId="3804"/>
    <cellStyle name="Total 2 2 3" xfId="1835"/>
    <cellStyle name="Total 2 2 3 2" xfId="2266"/>
    <cellStyle name="Total 2 2 3 3" xfId="2502"/>
    <cellStyle name="Total 2 2 3 4" xfId="2829"/>
    <cellStyle name="Total 2 2 3 5" xfId="3944"/>
    <cellStyle name="Total 2 2 3 6" xfId="4340"/>
    <cellStyle name="Total 2 2 3 7" xfId="5244"/>
    <cellStyle name="Total 2 2 4" xfId="1872"/>
    <cellStyle name="Total 2 2 4 2" xfId="2297"/>
    <cellStyle name="Total 2 2 4 3" xfId="2532"/>
    <cellStyle name="Total 2 2 4 4" xfId="2859"/>
    <cellStyle name="Total 2 2 4 5" xfId="3978"/>
    <cellStyle name="Total 2 2 4 6" xfId="4585"/>
    <cellStyle name="Total 2 2 4 7" xfId="5440"/>
    <cellStyle name="Total 2 2 5" xfId="6769"/>
    <cellStyle name="Total 2 2 6" xfId="6823"/>
    <cellStyle name="Total 2 2 7" xfId="7151"/>
    <cellStyle name="Total 2 2 8" xfId="6865"/>
    <cellStyle name="Total 2 2 9" xfId="7027"/>
    <cellStyle name="Total 2 3" xfId="1640"/>
    <cellStyle name="Total 2 3 2" xfId="1908"/>
    <cellStyle name="Total 2 3 2 2" xfId="2332"/>
    <cellStyle name="Total 2 3 2 3" xfId="2564"/>
    <cellStyle name="Total 2 3 2 4" xfId="2891"/>
    <cellStyle name="Total 2 3 2 5" xfId="4013"/>
    <cellStyle name="Total 2 3 2 6" xfId="3829"/>
    <cellStyle name="Total 2 3 2 7" xfId="3687"/>
    <cellStyle name="Total 2 3 3" xfId="1952"/>
    <cellStyle name="Total 2 3 3 2" xfId="2374"/>
    <cellStyle name="Total 2 3 3 3" xfId="2605"/>
    <cellStyle name="Total 2 3 3 4" xfId="2932"/>
    <cellStyle name="Total 2 3 3 5" xfId="4057"/>
    <cellStyle name="Total 2 3 3 6" xfId="4349"/>
    <cellStyle name="Total 2 3 3 7" xfId="5249"/>
    <cellStyle name="Total 2 3 4" xfId="1991"/>
    <cellStyle name="Total 2 3 4 2" xfId="2412"/>
    <cellStyle name="Total 2 3 4 3" xfId="2643"/>
    <cellStyle name="Total 2 3 4 4" xfId="2970"/>
    <cellStyle name="Total 2 3 4 5" xfId="4095"/>
    <cellStyle name="Total 2 3 4 6" xfId="4557"/>
    <cellStyle name="Total 2 3 4 7" xfId="5421"/>
    <cellStyle name="Total 2 4" xfId="1684"/>
    <cellStyle name="Total 2 4 2" xfId="1930"/>
    <cellStyle name="Total 2 4 2 2" xfId="2353"/>
    <cellStyle name="Total 2 4 2 3" xfId="2585"/>
    <cellStyle name="Total 2 4 2 4" xfId="2912"/>
    <cellStyle name="Total 2 4 2 5" xfId="4035"/>
    <cellStyle name="Total 2 4 2 6" xfId="4851"/>
    <cellStyle name="Total 2 4 2 7" xfId="5663"/>
    <cellStyle name="Total 2 4 3" xfId="1973"/>
    <cellStyle name="Total 2 4 3 2" xfId="2395"/>
    <cellStyle name="Total 2 4 3 3" xfId="2626"/>
    <cellStyle name="Total 2 4 3 4" xfId="2953"/>
    <cellStyle name="Total 2 4 3 5" xfId="4078"/>
    <cellStyle name="Total 2 4 3 6" xfId="3391"/>
    <cellStyle name="Total 2 4 3 7" xfId="4803"/>
    <cellStyle name="Total 2 4 4" xfId="2008"/>
    <cellStyle name="Total 2 4 4 2" xfId="2429"/>
    <cellStyle name="Total 2 4 4 3" xfId="2660"/>
    <cellStyle name="Total 2 4 4 4" xfId="2987"/>
    <cellStyle name="Total 2 4 4 5" xfId="4112"/>
    <cellStyle name="Total 2 4 4 6" xfId="3769"/>
    <cellStyle name="Total 2 4 4 7" xfId="4838"/>
    <cellStyle name="Total 2 5" xfId="1662"/>
    <cellStyle name="Total 2 6" xfId="6730"/>
    <cellStyle name="Total 2 6 2" xfId="8766"/>
    <cellStyle name="Total 2 6 2 2" xfId="11187"/>
    <cellStyle name="Total 2 6 3" xfId="8744"/>
    <cellStyle name="Total 2 7" xfId="6857"/>
    <cellStyle name="Total 2 7 2" xfId="8777"/>
    <cellStyle name="Total 2 7 2 2" xfId="11196"/>
    <cellStyle name="Total 2 7 3" xfId="8835"/>
    <cellStyle name="Total 2 8" xfId="7470"/>
    <cellStyle name="Total 2 8 2" xfId="8823"/>
    <cellStyle name="Total 2 8 2 2" xfId="11238"/>
    <cellStyle name="Total 2 8 3" xfId="8812"/>
    <cellStyle name="Total 2 9" xfId="7426"/>
    <cellStyle name="Total 2 9 2" xfId="8820"/>
    <cellStyle name="Total 2 9 2 2" xfId="11235"/>
    <cellStyle name="Total 2 9 3" xfId="8549"/>
    <cellStyle name="Total 20" xfId="1214"/>
    <cellStyle name="Total 20 10" xfId="7538"/>
    <cellStyle name="Total 20 11" xfId="6910"/>
    <cellStyle name="Total 20 12" xfId="7759"/>
    <cellStyle name="Total 20 13" xfId="41768"/>
    <cellStyle name="Total 20 2" xfId="1471"/>
    <cellStyle name="Total 20 2 2" xfId="41769"/>
    <cellStyle name="Total 20 3" xfId="6818"/>
    <cellStyle name="Total 20 4" xfId="7546"/>
    <cellStyle name="Total 20 5" xfId="7173"/>
    <cellStyle name="Total 20 6" xfId="7574"/>
    <cellStyle name="Total 20 7" xfId="7654"/>
    <cellStyle name="Total 20 8" xfId="6875"/>
    <cellStyle name="Total 20 9" xfId="7033"/>
    <cellStyle name="Total 200" xfId="41770"/>
    <cellStyle name="Total 201" xfId="41771"/>
    <cellStyle name="Total 202" xfId="41772"/>
    <cellStyle name="Total 203" xfId="41773"/>
    <cellStyle name="Total 204" xfId="41774"/>
    <cellStyle name="Total 205" xfId="41775"/>
    <cellStyle name="Total 206" xfId="41776"/>
    <cellStyle name="Total 207" xfId="41777"/>
    <cellStyle name="Total 208" xfId="41778"/>
    <cellStyle name="Total 209" xfId="41779"/>
    <cellStyle name="Total 21" xfId="1213"/>
    <cellStyle name="Total 21 10" xfId="7674"/>
    <cellStyle name="Total 21 11" xfId="7831"/>
    <cellStyle name="Total 21 12" xfId="7381"/>
    <cellStyle name="Total 21 13" xfId="41780"/>
    <cellStyle name="Total 21 2" xfId="1480"/>
    <cellStyle name="Total 21 2 2" xfId="41781"/>
    <cellStyle name="Total 21 3" xfId="6821"/>
    <cellStyle name="Total 21 4" xfId="7166"/>
    <cellStyle name="Total 21 5" xfId="7091"/>
    <cellStyle name="Total 21 6" xfId="7000"/>
    <cellStyle name="Total 21 7" xfId="6950"/>
    <cellStyle name="Total 21 8" xfId="7655"/>
    <cellStyle name="Total 21 9" xfId="7503"/>
    <cellStyle name="Total 210" xfId="41782"/>
    <cellStyle name="Total 211" xfId="41783"/>
    <cellStyle name="Total 212" xfId="41784"/>
    <cellStyle name="Total 213" xfId="41785"/>
    <cellStyle name="Total 214" xfId="41786"/>
    <cellStyle name="Total 215" xfId="41787"/>
    <cellStyle name="Total 216" xfId="41788"/>
    <cellStyle name="Total 217" xfId="41789"/>
    <cellStyle name="Total 218" xfId="41790"/>
    <cellStyle name="Total 219" xfId="41791"/>
    <cellStyle name="Total 22" xfId="1212"/>
    <cellStyle name="Total 22 10" xfId="7704"/>
    <cellStyle name="Total 22 11" xfId="7870"/>
    <cellStyle name="Total 22 12" xfId="7886"/>
    <cellStyle name="Total 22 13" xfId="41792"/>
    <cellStyle name="Total 22 2" xfId="1489"/>
    <cellStyle name="Total 22 2 2" xfId="41793"/>
    <cellStyle name="Total 22 3" xfId="6824"/>
    <cellStyle name="Total 22 4" xfId="6965"/>
    <cellStyle name="Total 22 5" xfId="7715"/>
    <cellStyle name="Total 22 6" xfId="6942"/>
    <cellStyle name="Total 22 7" xfId="7776"/>
    <cellStyle name="Total 22 8" xfId="7807"/>
    <cellStyle name="Total 22 9" xfId="6922"/>
    <cellStyle name="Total 220" xfId="41794"/>
    <cellStyle name="Total 221" xfId="41795"/>
    <cellStyle name="Total 222" xfId="41796"/>
    <cellStyle name="Total 223" xfId="41797"/>
    <cellStyle name="Total 224" xfId="41798"/>
    <cellStyle name="Total 225" xfId="41799"/>
    <cellStyle name="Total 226" xfId="41800"/>
    <cellStyle name="Total 227" xfId="41801"/>
    <cellStyle name="Total 228" xfId="41802"/>
    <cellStyle name="Total 229" xfId="41803"/>
    <cellStyle name="Total 23" xfId="1204"/>
    <cellStyle name="Total 23 2" xfId="41805"/>
    <cellStyle name="Total 23 3" xfId="41804"/>
    <cellStyle name="Total 230" xfId="41806"/>
    <cellStyle name="Total 231" xfId="41807"/>
    <cellStyle name="Total 232" xfId="41808"/>
    <cellStyle name="Total 233" xfId="41809"/>
    <cellStyle name="Total 234" xfId="41810"/>
    <cellStyle name="Total 235" xfId="41811"/>
    <cellStyle name="Total 236" xfId="41812"/>
    <cellStyle name="Total 237" xfId="41813"/>
    <cellStyle name="Total 238" xfId="41814"/>
    <cellStyle name="Total 239" xfId="41815"/>
    <cellStyle name="Total 24" xfId="1189"/>
    <cellStyle name="Total 24 2" xfId="41817"/>
    <cellStyle name="Total 24 3" xfId="41816"/>
    <cellStyle name="Total 240" xfId="41818"/>
    <cellStyle name="Total 241" xfId="41819"/>
    <cellStyle name="Total 242" xfId="41820"/>
    <cellStyle name="Total 243" xfId="41821"/>
    <cellStyle name="Total 244" xfId="41822"/>
    <cellStyle name="Total 245" xfId="41823"/>
    <cellStyle name="Total 246" xfId="41824"/>
    <cellStyle name="Total 247" xfId="41825"/>
    <cellStyle name="Total 248" xfId="41826"/>
    <cellStyle name="Total 249" xfId="41827"/>
    <cellStyle name="Total 25" xfId="1185"/>
    <cellStyle name="Total 25 2" xfId="41829"/>
    <cellStyle name="Total 25 3" xfId="41828"/>
    <cellStyle name="Total 250" xfId="41830"/>
    <cellStyle name="Total 251" xfId="41831"/>
    <cellStyle name="Total 252" xfId="41832"/>
    <cellStyle name="Total 253" xfId="41833"/>
    <cellStyle name="Total 254" xfId="41834"/>
    <cellStyle name="Total 255" xfId="41835"/>
    <cellStyle name="Total 256" xfId="41836"/>
    <cellStyle name="Total 257" xfId="41837"/>
    <cellStyle name="Total 26" xfId="830"/>
    <cellStyle name="Total 26 10" xfId="7858"/>
    <cellStyle name="Total 26 11" xfId="7876"/>
    <cellStyle name="Total 26 12" xfId="7892"/>
    <cellStyle name="Total 26 13" xfId="41838"/>
    <cellStyle name="Total 26 2" xfId="1524"/>
    <cellStyle name="Total 26 2 2" xfId="41839"/>
    <cellStyle name="Total 26 3" xfId="6832"/>
    <cellStyle name="Total 26 4" xfId="7697"/>
    <cellStyle name="Total 26 5" xfId="7724"/>
    <cellStyle name="Total 26 6" xfId="7134"/>
    <cellStyle name="Total 26 7" xfId="7147"/>
    <cellStyle name="Total 26 8" xfId="7816"/>
    <cellStyle name="Total 26 9" xfId="6983"/>
    <cellStyle name="Total 27" xfId="1533"/>
    <cellStyle name="Total 27 2" xfId="41841"/>
    <cellStyle name="Total 27 3" xfId="41840"/>
    <cellStyle name="Total 28" xfId="1542"/>
    <cellStyle name="Total 28 2" xfId="41843"/>
    <cellStyle name="Total 28 3" xfId="41842"/>
    <cellStyle name="Total 29" xfId="1551"/>
    <cellStyle name="Total 29 2" xfId="41845"/>
    <cellStyle name="Total 29 3" xfId="41844"/>
    <cellStyle name="Total 3" xfId="690"/>
    <cellStyle name="Total 3 10" xfId="6882"/>
    <cellStyle name="Total 3 10 2" xfId="8781"/>
    <cellStyle name="Total 3 10 2 2" xfId="11200"/>
    <cellStyle name="Total 3 10 3" xfId="8748"/>
    <cellStyle name="Total 3 11" xfId="7693"/>
    <cellStyle name="Total 3 11 2" xfId="8833"/>
    <cellStyle name="Total 3 11 2 2" xfId="11248"/>
    <cellStyle name="Total 3 11 3" xfId="8657"/>
    <cellStyle name="Total 3 12" xfId="6751"/>
    <cellStyle name="Total 3 12 2" xfId="8768"/>
    <cellStyle name="Total 3 12 2 2" xfId="11189"/>
    <cellStyle name="Total 3 12 3" xfId="8726"/>
    <cellStyle name="Total 3 13" xfId="7411"/>
    <cellStyle name="Total 3 13 2" xfId="8818"/>
    <cellStyle name="Total 3 13 2 2" xfId="11233"/>
    <cellStyle name="Total 3 13 3" xfId="8674"/>
    <cellStyle name="Total 3 14" xfId="6753"/>
    <cellStyle name="Total 3 14 2" xfId="8769"/>
    <cellStyle name="Total 3 14 2 2" xfId="11190"/>
    <cellStyle name="Total 3 14 3" xfId="8643"/>
    <cellStyle name="Total 3 15" xfId="6999"/>
    <cellStyle name="Total 3 15 2" xfId="8789"/>
    <cellStyle name="Total 3 15 2 2" xfId="11206"/>
    <cellStyle name="Total 3 15 3" xfId="8719"/>
    <cellStyle name="Total 3 16" xfId="15373"/>
    <cellStyle name="Total 3 17" xfId="41846"/>
    <cellStyle name="Total 3 2" xfId="817"/>
    <cellStyle name="Total 3 2 10" xfId="7485"/>
    <cellStyle name="Total 3 2 11" xfId="7072"/>
    <cellStyle name="Total 3 2 12" xfId="6776"/>
    <cellStyle name="Total 3 2 13" xfId="798"/>
    <cellStyle name="Total 3 2 13 2" xfId="10278"/>
    <cellStyle name="Total 3 2 14" xfId="8543"/>
    <cellStyle name="Total 3 2 14 2" xfId="11044"/>
    <cellStyle name="Total 3 2 15" xfId="8834"/>
    <cellStyle name="Total 3 2 16" xfId="41847"/>
    <cellStyle name="Total 3 2 2" xfId="1325"/>
    <cellStyle name="Total 3 2 3" xfId="6773"/>
    <cellStyle name="Total 3 2 4" xfId="6794"/>
    <cellStyle name="Total 3 2 5" xfId="6702"/>
    <cellStyle name="Total 3 2 6" xfId="7280"/>
    <cellStyle name="Total 3 2 7" xfId="7359"/>
    <cellStyle name="Total 3 2 8" xfId="7074"/>
    <cellStyle name="Total 3 2 9" xfId="7123"/>
    <cellStyle name="Total 3 3" xfId="1650"/>
    <cellStyle name="Total 3 4" xfId="1697"/>
    <cellStyle name="Total 3 5" xfId="1708"/>
    <cellStyle name="Total 3 6" xfId="6731"/>
    <cellStyle name="Total 3 6 2" xfId="8767"/>
    <cellStyle name="Total 3 6 2 2" xfId="11188"/>
    <cellStyle name="Total 3 6 3" xfId="8730"/>
    <cellStyle name="Total 3 7" xfId="6756"/>
    <cellStyle name="Total 3 7 2" xfId="8771"/>
    <cellStyle name="Total 3 7 2 2" xfId="11192"/>
    <cellStyle name="Total 3 7 3" xfId="8707"/>
    <cellStyle name="Total 3 8" xfId="6903"/>
    <cellStyle name="Total 3 8 2" xfId="8782"/>
    <cellStyle name="Total 3 8 2 2" xfId="11201"/>
    <cellStyle name="Total 3 8 3" xfId="8733"/>
    <cellStyle name="Total 3 9" xfId="7042"/>
    <cellStyle name="Total 3 9 2" xfId="8793"/>
    <cellStyle name="Total 3 9 2 2" xfId="11210"/>
    <cellStyle name="Total 3 9 3" xfId="8741"/>
    <cellStyle name="Total 30" xfId="1560"/>
    <cellStyle name="Total 30 2" xfId="41849"/>
    <cellStyle name="Total 30 3" xfId="41848"/>
    <cellStyle name="Total 31" xfId="1569"/>
    <cellStyle name="Total 31 2" xfId="41851"/>
    <cellStyle name="Total 31 3" xfId="41850"/>
    <cellStyle name="Total 32" xfId="1578"/>
    <cellStyle name="Total 32 2" xfId="41853"/>
    <cellStyle name="Total 32 3" xfId="41852"/>
    <cellStyle name="Total 33" xfId="1587"/>
    <cellStyle name="Total 33 2" xfId="41855"/>
    <cellStyle name="Total 33 3" xfId="41854"/>
    <cellStyle name="Total 34" xfId="1595"/>
    <cellStyle name="Total 34 2" xfId="41857"/>
    <cellStyle name="Total 34 3" xfId="41856"/>
    <cellStyle name="Total 35" xfId="1602"/>
    <cellStyle name="Total 35 2" xfId="41859"/>
    <cellStyle name="Total 35 3" xfId="41858"/>
    <cellStyle name="Total 36" xfId="1608"/>
    <cellStyle name="Total 36 2" xfId="41861"/>
    <cellStyle name="Total 36 3" xfId="41860"/>
    <cellStyle name="Total 37" xfId="1614"/>
    <cellStyle name="Total 37 2" xfId="41863"/>
    <cellStyle name="Total 37 3" xfId="41862"/>
    <cellStyle name="Total 38" xfId="1620"/>
    <cellStyle name="Total 38 2" xfId="41865"/>
    <cellStyle name="Total 38 3" xfId="41864"/>
    <cellStyle name="Total 39" xfId="1623"/>
    <cellStyle name="Total 39 2" xfId="41867"/>
    <cellStyle name="Total 39 3" xfId="41866"/>
    <cellStyle name="Total 4" xfId="702"/>
    <cellStyle name="Total 4 10" xfId="2077"/>
    <cellStyle name="Total 4 11" xfId="2065"/>
    <cellStyle name="Total 4 12" xfId="2703"/>
    <cellStyle name="Total 4 13" xfId="3488"/>
    <cellStyle name="Total 4 14" xfId="3743"/>
    <cellStyle name="Total 4 15" xfId="4580"/>
    <cellStyle name="Total 4 16" xfId="6732"/>
    <cellStyle name="Total 4 17" xfId="6724"/>
    <cellStyle name="Total 4 18" xfId="6971"/>
    <cellStyle name="Total 4 19" xfId="7787"/>
    <cellStyle name="Total 4 2" xfId="840"/>
    <cellStyle name="Total 4 2 2" xfId="41868"/>
    <cellStyle name="Total 4 20" xfId="7535"/>
    <cellStyle name="Total 4 21" xfId="7335"/>
    <cellStyle name="Total 4 22" xfId="7856"/>
    <cellStyle name="Total 4 23" xfId="7217"/>
    <cellStyle name="Total 4 24" xfId="7640"/>
    <cellStyle name="Total 4 25" xfId="6948"/>
    <cellStyle name="Total 4 26" xfId="1267"/>
    <cellStyle name="Total 4 27" xfId="11795"/>
    <cellStyle name="Total 4 28" xfId="15374"/>
    <cellStyle name="Total 4 3" xfId="1652"/>
    <cellStyle name="Total 4 4" xfId="1700"/>
    <cellStyle name="Total 4 5" xfId="1705"/>
    <cellStyle name="Total 4 6" xfId="1717"/>
    <cellStyle name="Total 4 7" xfId="1797"/>
    <cellStyle name="Total 4 8" xfId="1827"/>
    <cellStyle name="Total 4 9" xfId="1932"/>
    <cellStyle name="Total 40" xfId="1630"/>
    <cellStyle name="Total 40 2" xfId="1899"/>
    <cellStyle name="Total 40 2 2" xfId="2322"/>
    <cellStyle name="Total 40 2 3" xfId="2554"/>
    <cellStyle name="Total 40 2 4" xfId="2881"/>
    <cellStyle name="Total 40 2 5" xfId="4003"/>
    <cellStyle name="Total 40 2 6" xfId="4799"/>
    <cellStyle name="Total 40 2 7" xfId="5630"/>
    <cellStyle name="Total 40 2 8" xfId="41870"/>
    <cellStyle name="Total 40 3" xfId="1942"/>
    <cellStyle name="Total 40 3 2" xfId="2364"/>
    <cellStyle name="Total 40 3 3" xfId="2595"/>
    <cellStyle name="Total 40 3 4" xfId="2922"/>
    <cellStyle name="Total 40 3 5" xfId="4047"/>
    <cellStyle name="Total 40 3 6" xfId="4417"/>
    <cellStyle name="Total 40 3 7" xfId="5307"/>
    <cellStyle name="Total 40 4" xfId="1982"/>
    <cellStyle name="Total 40 4 2" xfId="2403"/>
    <cellStyle name="Total 40 4 3" xfId="2634"/>
    <cellStyle name="Total 40 4 4" xfId="2961"/>
    <cellStyle name="Total 40 4 5" xfId="4086"/>
    <cellStyle name="Total 40 4 6" xfId="3597"/>
    <cellStyle name="Total 40 4 7" xfId="4329"/>
    <cellStyle name="Total 40 5" xfId="41869"/>
    <cellStyle name="Total 41" xfId="1674"/>
    <cellStyle name="Total 41 2" xfId="1921"/>
    <cellStyle name="Total 41 2 2" xfId="2344"/>
    <cellStyle name="Total 41 2 3" xfId="2576"/>
    <cellStyle name="Total 41 2 4" xfId="2903"/>
    <cellStyle name="Total 41 2 5" xfId="4026"/>
    <cellStyle name="Total 41 2 6" xfId="3680"/>
    <cellStyle name="Total 41 2 7" xfId="4444"/>
    <cellStyle name="Total 41 2 8" xfId="41872"/>
    <cellStyle name="Total 41 3" xfId="1964"/>
    <cellStyle name="Total 41 3 2" xfId="2386"/>
    <cellStyle name="Total 41 3 3" xfId="2617"/>
    <cellStyle name="Total 41 3 4" xfId="2944"/>
    <cellStyle name="Total 41 3 5" xfId="4069"/>
    <cellStyle name="Total 41 3 6" xfId="3663"/>
    <cellStyle name="Total 41 3 7" xfId="3889"/>
    <cellStyle name="Total 41 4" xfId="1999"/>
    <cellStyle name="Total 41 4 2" xfId="2420"/>
    <cellStyle name="Total 41 4 3" xfId="2651"/>
    <cellStyle name="Total 41 4 4" xfId="2978"/>
    <cellStyle name="Total 41 4 5" xfId="4103"/>
    <cellStyle name="Total 41 4 6" xfId="4354"/>
    <cellStyle name="Total 41 4 7" xfId="5253"/>
    <cellStyle name="Total 41 5" xfId="41871"/>
    <cellStyle name="Total 42" xfId="6645"/>
    <cellStyle name="Total 42 2" xfId="41874"/>
    <cellStyle name="Total 42 3" xfId="41873"/>
    <cellStyle name="Total 43" xfId="6651"/>
    <cellStyle name="Total 43 2" xfId="41876"/>
    <cellStyle name="Total 43 3" xfId="41875"/>
    <cellStyle name="Total 44" xfId="6656"/>
    <cellStyle name="Total 44 2" xfId="41878"/>
    <cellStyle name="Total 44 3" xfId="41877"/>
    <cellStyle name="Total 45" xfId="6729"/>
    <cellStyle name="Total 45 2" xfId="41880"/>
    <cellStyle name="Total 45 3" xfId="41879"/>
    <cellStyle name="Total 46" xfId="6873"/>
    <cellStyle name="Total 46 2" xfId="41882"/>
    <cellStyle name="Total 46 3" xfId="41881"/>
    <cellStyle name="Total 47" xfId="7044"/>
    <cellStyle name="Total 47 2" xfId="41884"/>
    <cellStyle name="Total 47 3" xfId="41883"/>
    <cellStyle name="Total 48" xfId="7212"/>
    <cellStyle name="Total 48 2" xfId="41886"/>
    <cellStyle name="Total 48 3" xfId="41885"/>
    <cellStyle name="Total 49" xfId="7484"/>
    <cellStyle name="Total 49 2" xfId="41888"/>
    <cellStyle name="Total 49 3" xfId="41887"/>
    <cellStyle name="Total 5" xfId="921"/>
    <cellStyle name="Total 5 10" xfId="6763"/>
    <cellStyle name="Total 5 11" xfId="6774"/>
    <cellStyle name="Total 5 12" xfId="7141"/>
    <cellStyle name="Total 5 13" xfId="7245"/>
    <cellStyle name="Total 5 14" xfId="7630"/>
    <cellStyle name="Total 5 15" xfId="7018"/>
    <cellStyle name="Total 5 16" xfId="7767"/>
    <cellStyle name="Total 5 17" xfId="6918"/>
    <cellStyle name="Total 5 18" xfId="7691"/>
    <cellStyle name="Total 5 19" xfId="1266"/>
    <cellStyle name="Total 5 2" xfId="1016"/>
    <cellStyle name="Total 5 2 2" xfId="41890"/>
    <cellStyle name="Total 5 20" xfId="41889"/>
    <cellStyle name="Total 5 3" xfId="1654"/>
    <cellStyle name="Total 5 4" xfId="1702"/>
    <cellStyle name="Total 5 5" xfId="1695"/>
    <cellStyle name="Total 5 6" xfId="1813"/>
    <cellStyle name="Total 5 6 2" xfId="2246"/>
    <cellStyle name="Total 5 6 3" xfId="2482"/>
    <cellStyle name="Total 5 6 4" xfId="2809"/>
    <cellStyle name="Total 5 6 5" xfId="3922"/>
    <cellStyle name="Total 5 6 6" xfId="4876"/>
    <cellStyle name="Total 5 6 7" xfId="5676"/>
    <cellStyle name="Total 5 7" xfId="1935"/>
    <cellStyle name="Total 5 7 2" xfId="2357"/>
    <cellStyle name="Total 5 7 3" xfId="2588"/>
    <cellStyle name="Total 5 7 4" xfId="2915"/>
    <cellStyle name="Total 5 7 5" xfId="4040"/>
    <cellStyle name="Total 5 7 6" xfId="4403"/>
    <cellStyle name="Total 5 7 7" xfId="5297"/>
    <cellStyle name="Total 5 8" xfId="1977"/>
    <cellStyle name="Total 5 8 2" xfId="2398"/>
    <cellStyle name="Total 5 8 3" xfId="2629"/>
    <cellStyle name="Total 5 8 4" xfId="2956"/>
    <cellStyle name="Total 5 8 5" xfId="4081"/>
    <cellStyle name="Total 5 8 6" xfId="3388"/>
    <cellStyle name="Total 5 8 7" xfId="4436"/>
    <cellStyle name="Total 5 9" xfId="6764"/>
    <cellStyle name="Total 50" xfId="7007"/>
    <cellStyle name="Total 50 2" xfId="41892"/>
    <cellStyle name="Total 50 3" xfId="41891"/>
    <cellStyle name="Total 51" xfId="6902"/>
    <cellStyle name="Total 51 2" xfId="41894"/>
    <cellStyle name="Total 51 3" xfId="41893"/>
    <cellStyle name="Total 52" xfId="7735"/>
    <cellStyle name="Total 52 2" xfId="41896"/>
    <cellStyle name="Total 52 3" xfId="41895"/>
    <cellStyle name="Total 53" xfId="7153"/>
    <cellStyle name="Total 53 2" xfId="41898"/>
    <cellStyle name="Total 53 3" xfId="41897"/>
    <cellStyle name="Total 54" xfId="7554"/>
    <cellStyle name="Total 54 2" xfId="41900"/>
    <cellStyle name="Total 54 3" xfId="41899"/>
    <cellStyle name="Total 55" xfId="14762"/>
    <cellStyle name="Total 55 2" xfId="41902"/>
    <cellStyle name="Total 55 3" xfId="41901"/>
    <cellStyle name="Total 56" xfId="41903"/>
    <cellStyle name="Total 56 2" xfId="41904"/>
    <cellStyle name="Total 57" xfId="41905"/>
    <cellStyle name="Total 57 2" xfId="41906"/>
    <cellStyle name="Total 58" xfId="41907"/>
    <cellStyle name="Total 58 2" xfId="41908"/>
    <cellStyle name="Total 59" xfId="41909"/>
    <cellStyle name="Total 59 2" xfId="41910"/>
    <cellStyle name="Total 6" xfId="1251"/>
    <cellStyle name="Total 6 10" xfId="6887"/>
    <cellStyle name="Total 6 11" xfId="7197"/>
    <cellStyle name="Total 6 12" xfId="7271"/>
    <cellStyle name="Total 6 13" xfId="41911"/>
    <cellStyle name="Total 6 2" xfId="1347"/>
    <cellStyle name="Total 6 2 2" xfId="41912"/>
    <cellStyle name="Total 6 3" xfId="6777"/>
    <cellStyle name="Total 6 4" xfId="7196"/>
    <cellStyle name="Total 6 5" xfId="7065"/>
    <cellStyle name="Total 6 6" xfId="6897"/>
    <cellStyle name="Total 6 7" xfId="7527"/>
    <cellStyle name="Total 6 8" xfId="7652"/>
    <cellStyle name="Total 6 9" xfId="7736"/>
    <cellStyle name="Total 60" xfId="41913"/>
    <cellStyle name="Total 60 2" xfId="41914"/>
    <cellStyle name="Total 61" xfId="41915"/>
    <cellStyle name="Total 61 2" xfId="41916"/>
    <cellStyle name="Total 62" xfId="41917"/>
    <cellStyle name="Total 62 2" xfId="41918"/>
    <cellStyle name="Total 63" xfId="41919"/>
    <cellStyle name="Total 63 2" xfId="41920"/>
    <cellStyle name="Total 64" xfId="41921"/>
    <cellStyle name="Total 64 2" xfId="41922"/>
    <cellStyle name="Total 65" xfId="41923"/>
    <cellStyle name="Total 65 2" xfId="41924"/>
    <cellStyle name="Total 66" xfId="41925"/>
    <cellStyle name="Total 66 2" xfId="41926"/>
    <cellStyle name="Total 67" xfId="41927"/>
    <cellStyle name="Total 67 2" xfId="41928"/>
    <cellStyle name="Total 68" xfId="41929"/>
    <cellStyle name="Total 68 2" xfId="41930"/>
    <cellStyle name="Total 69" xfId="41931"/>
    <cellStyle name="Total 69 2" xfId="41932"/>
    <cellStyle name="Total 7" xfId="1250"/>
    <cellStyle name="Total 7 10" xfId="7448"/>
    <cellStyle name="Total 7 11" xfId="7317"/>
    <cellStyle name="Total 7 12" xfId="7009"/>
    <cellStyle name="Total 7 13" xfId="41933"/>
    <cellStyle name="Total 7 2" xfId="1355"/>
    <cellStyle name="Total 7 2 2" xfId="41934"/>
    <cellStyle name="Total 7 3" xfId="6778"/>
    <cellStyle name="Total 7 4" xfId="6883"/>
    <cellStyle name="Total 7 5" xfId="7676"/>
    <cellStyle name="Total 7 6" xfId="7558"/>
    <cellStyle name="Total 7 7" xfId="7163"/>
    <cellStyle name="Total 7 8" xfId="6709"/>
    <cellStyle name="Total 7 9" xfId="7696"/>
    <cellStyle name="Total 70" xfId="41935"/>
    <cellStyle name="Total 70 2" xfId="41936"/>
    <cellStyle name="Total 71" xfId="41937"/>
    <cellStyle name="Total 71 2" xfId="41938"/>
    <cellStyle name="Total 72" xfId="41939"/>
    <cellStyle name="Total 72 2" xfId="41940"/>
    <cellStyle name="Total 73" xfId="41941"/>
    <cellStyle name="Total 73 2" xfId="41942"/>
    <cellStyle name="Total 74" xfId="41943"/>
    <cellStyle name="Total 74 2" xfId="41944"/>
    <cellStyle name="Total 75" xfId="41945"/>
    <cellStyle name="Total 75 2" xfId="41946"/>
    <cellStyle name="Total 76" xfId="41947"/>
    <cellStyle name="Total 76 2" xfId="41948"/>
    <cellStyle name="Total 77" xfId="41949"/>
    <cellStyle name="Total 77 2" xfId="41950"/>
    <cellStyle name="Total 78" xfId="41951"/>
    <cellStyle name="Total 78 2" xfId="41952"/>
    <cellStyle name="Total 79" xfId="41953"/>
    <cellStyle name="Total 79 2" xfId="41954"/>
    <cellStyle name="Total 8" xfId="1249"/>
    <cellStyle name="Total 8 10" xfId="7111"/>
    <cellStyle name="Total 8 11" xfId="7698"/>
    <cellStyle name="Total 8 12" xfId="6802"/>
    <cellStyle name="Total 8 13" xfId="15375"/>
    <cellStyle name="Total 8 14" xfId="41955"/>
    <cellStyle name="Total 8 2" xfId="1363"/>
    <cellStyle name="Total 8 2 2" xfId="41956"/>
    <cellStyle name="Total 8 3" xfId="6781"/>
    <cellStyle name="Total 8 4" xfId="6713"/>
    <cellStyle name="Total 8 5" xfId="7231"/>
    <cellStyle name="Total 8 6" xfId="6663"/>
    <cellStyle name="Total 8 7" xfId="7350"/>
    <cellStyle name="Total 8 8" xfId="7014"/>
    <cellStyle name="Total 8 9" xfId="7509"/>
    <cellStyle name="Total 80" xfId="41957"/>
    <cellStyle name="Total 80 2" xfId="41958"/>
    <cellStyle name="Total 81" xfId="41959"/>
    <cellStyle name="Total 81 2" xfId="41960"/>
    <cellStyle name="Total 82" xfId="41961"/>
    <cellStyle name="Total 82 2" xfId="41962"/>
    <cellStyle name="Total 83" xfId="41963"/>
    <cellStyle name="Total 83 2" xfId="41964"/>
    <cellStyle name="Total 84" xfId="41965"/>
    <cellStyle name="Total 84 2" xfId="41966"/>
    <cellStyle name="Total 85" xfId="41967"/>
    <cellStyle name="Total 85 2" xfId="41968"/>
    <cellStyle name="Total 86" xfId="41969"/>
    <cellStyle name="Total 86 2" xfId="41970"/>
    <cellStyle name="Total 87" xfId="41971"/>
    <cellStyle name="Total 87 2" xfId="41972"/>
    <cellStyle name="Total 88" xfId="41973"/>
    <cellStyle name="Total 88 2" xfId="41974"/>
    <cellStyle name="Total 89" xfId="41975"/>
    <cellStyle name="Total 89 2" xfId="41976"/>
    <cellStyle name="Total 9" xfId="1248"/>
    <cellStyle name="Total 9 10" xfId="7777"/>
    <cellStyle name="Total 9 11" xfId="7101"/>
    <cellStyle name="Total 9 12" xfId="7164"/>
    <cellStyle name="Total 9 13" xfId="15376"/>
    <cellStyle name="Total 9 14" xfId="41977"/>
    <cellStyle name="Total 9 2" xfId="1372"/>
    <cellStyle name="Total 9 2 2" xfId="41978"/>
    <cellStyle name="Total 9 3" xfId="6784"/>
    <cellStyle name="Total 9 4" xfId="6711"/>
    <cellStyle name="Total 9 5" xfId="7004"/>
    <cellStyle name="Total 9 6" xfId="6746"/>
    <cellStyle name="Total 9 7" xfId="7102"/>
    <cellStyle name="Total 9 8" xfId="7726"/>
    <cellStyle name="Total 9 9" xfId="6861"/>
    <cellStyle name="Total 90" xfId="41979"/>
    <cellStyle name="Total 90 2" xfId="41980"/>
    <cellStyle name="Total 91" xfId="41981"/>
    <cellStyle name="Total 91 2" xfId="41982"/>
    <cellStyle name="Total 92" xfId="41983"/>
    <cellStyle name="Total 92 2" xfId="41984"/>
    <cellStyle name="Total 93" xfId="41985"/>
    <cellStyle name="Total 93 2" xfId="41986"/>
    <cellStyle name="Total 94" xfId="41987"/>
    <cellStyle name="Total 94 2" xfId="41988"/>
    <cellStyle name="Total 95" xfId="41989"/>
    <cellStyle name="Total 95 2" xfId="41990"/>
    <cellStyle name="Total 96" xfId="41991"/>
    <cellStyle name="Total 96 2" xfId="41992"/>
    <cellStyle name="Total 97" xfId="41993"/>
    <cellStyle name="Total 97 2" xfId="41994"/>
    <cellStyle name="Total 98" xfId="41995"/>
    <cellStyle name="Total 98 2" xfId="41996"/>
    <cellStyle name="Total 99" xfId="41997"/>
    <cellStyle name="Total 99 2" xfId="41998"/>
    <cellStyle name="Total2 - Style2" xfId="161"/>
    <cellStyle name="Total2 - Style2 2" xfId="15377"/>
    <cellStyle name="Total2 - Style2 2 2" xfId="41999"/>
    <cellStyle name="Total4 - Style4" xfId="12091"/>
    <cellStyle name="TotCol - Style5" xfId="1003"/>
    <cellStyle name="TotRow - Style4" xfId="1006"/>
    <cellStyle name="TotRow - Style4 2" xfId="8544"/>
    <cellStyle name="TotRow - Style4 2 2" xfId="11045"/>
    <cellStyle name="TotRow - Style4 3" xfId="8838"/>
    <cellStyle name="TRANSMISSION RELIABILITY PORTION OF PROJECT" xfId="162"/>
    <cellStyle name="TRANSMISSION RELIABILITY PORTION OF PROJECT 2" xfId="42000"/>
    <cellStyle name="Tusental (0)_pldt" xfId="42001"/>
    <cellStyle name="Tusental_pldt" xfId="42002"/>
    <cellStyle name="Underl - Style4" xfId="163"/>
    <cellStyle name="Underl - Style4 2" xfId="9929"/>
    <cellStyle name="Underl - Style4 2 2" xfId="15378"/>
    <cellStyle name="UNLocked" xfId="1077"/>
    <cellStyle name="UNLocked 10" xfId="1392"/>
    <cellStyle name="UNLocked 10 2" xfId="8048"/>
    <cellStyle name="UNLocked 10 2 2" xfId="10518"/>
    <cellStyle name="UNLocked 10 2 2 2" xfId="13687"/>
    <cellStyle name="UNLocked 10 2 2 3" xfId="14256"/>
    <cellStyle name="UNLocked 10 2 2 4" xfId="12167"/>
    <cellStyle name="UNLocked 10 2 3" xfId="10677"/>
    <cellStyle name="UNLocked 10 2 3 2" xfId="13731"/>
    <cellStyle name="UNLocked 10 2 3 3" xfId="14308"/>
    <cellStyle name="UNLocked 10 2 3 4" xfId="12176"/>
    <cellStyle name="UNLocked 10 2 4" xfId="10557"/>
    <cellStyle name="UNLocked 10 2 4 2" xfId="14272"/>
    <cellStyle name="UNLocked 10 2 4 3" xfId="12142"/>
    <cellStyle name="UNLocked 11" xfId="1401"/>
    <cellStyle name="UNLocked 11 2" xfId="8049"/>
    <cellStyle name="UNLocked 11 2 2" xfId="10437"/>
    <cellStyle name="UNLocked 11 2 2 2" xfId="13666"/>
    <cellStyle name="UNLocked 11 2 2 3" xfId="14230"/>
    <cellStyle name="UNLocked 11 2 2 4" xfId="13908"/>
    <cellStyle name="UNLocked 11 2 3" xfId="10580"/>
    <cellStyle name="UNLocked 11 2 3 2" xfId="13704"/>
    <cellStyle name="UNLocked 11 2 3 3" xfId="14279"/>
    <cellStyle name="UNLocked 11 2 3 4" xfId="14193"/>
    <cellStyle name="UNLocked 11 2 4" xfId="10705"/>
    <cellStyle name="UNLocked 11 2 4 2" xfId="14323"/>
    <cellStyle name="UNLocked 11 2 4 3" xfId="12174"/>
    <cellStyle name="UNLocked 12" xfId="1410"/>
    <cellStyle name="UNLocked 12 2" xfId="8050"/>
    <cellStyle name="UNLocked 12 2 2" xfId="10389"/>
    <cellStyle name="UNLocked 12 2 2 2" xfId="13657"/>
    <cellStyle name="UNLocked 12 2 2 3" xfId="14215"/>
    <cellStyle name="UNLocked 12 2 2 4" xfId="12111"/>
    <cellStyle name="UNLocked 12 2 3" xfId="10741"/>
    <cellStyle name="UNLocked 12 2 3 2" xfId="13757"/>
    <cellStyle name="UNLocked 12 2 3 3" xfId="14341"/>
    <cellStyle name="UNLocked 12 2 3 4" xfId="12170"/>
    <cellStyle name="UNLocked 12 2 4" xfId="10851"/>
    <cellStyle name="UNLocked 12 2 4 2" xfId="14377"/>
    <cellStyle name="UNLocked 12 2 4 3" xfId="12200"/>
    <cellStyle name="UNLocked 13" xfId="1419"/>
    <cellStyle name="UNLocked 13 2" xfId="8051"/>
    <cellStyle name="UNLocked 13 2 2" xfId="10579"/>
    <cellStyle name="UNLocked 13 2 2 2" xfId="13703"/>
    <cellStyle name="UNLocked 13 2 2 3" xfId="14278"/>
    <cellStyle name="UNLocked 13 2 2 4" xfId="12171"/>
    <cellStyle name="UNLocked 13 2 3" xfId="10798"/>
    <cellStyle name="UNLocked 13 2 3 2" xfId="13767"/>
    <cellStyle name="UNLocked 13 2 3 3" xfId="14354"/>
    <cellStyle name="UNLocked 13 2 3 4" xfId="12292"/>
    <cellStyle name="UNLocked 13 2 4" xfId="10668"/>
    <cellStyle name="UNLocked 13 2 4 2" xfId="14305"/>
    <cellStyle name="UNLocked 13 2 4 3" xfId="12253"/>
    <cellStyle name="UNLocked 14" xfId="1428"/>
    <cellStyle name="UNLocked 14 2" xfId="8052"/>
    <cellStyle name="UNLocked 14 2 2" xfId="10537"/>
    <cellStyle name="UNLocked 14 2 2 2" xfId="13693"/>
    <cellStyle name="UNLocked 14 2 2 3" xfId="14263"/>
    <cellStyle name="UNLocked 14 2 2 4" xfId="13047"/>
    <cellStyle name="UNLocked 14 2 3" xfId="10279"/>
    <cellStyle name="UNLocked 14 2 3 2" xfId="13630"/>
    <cellStyle name="UNLocked 14 2 3 3" xfId="14200"/>
    <cellStyle name="UNLocked 14 2 3 4" xfId="14401"/>
    <cellStyle name="UNLocked 14 2 4" xfId="10276"/>
    <cellStyle name="UNLocked 14 2 4 2" xfId="14198"/>
    <cellStyle name="UNLocked 14 2 4 3" xfId="12213"/>
    <cellStyle name="UNLocked 15" xfId="1437"/>
    <cellStyle name="UNLocked 15 2" xfId="8053"/>
    <cellStyle name="UNLocked 15 2 2" xfId="10544"/>
    <cellStyle name="UNLocked 15 2 2 2" xfId="13696"/>
    <cellStyle name="UNLocked 15 2 2 3" xfId="14266"/>
    <cellStyle name="UNLocked 15 2 2 4" xfId="12178"/>
    <cellStyle name="UNLocked 15 2 3" xfId="10511"/>
    <cellStyle name="UNLocked 15 2 3 2" xfId="13682"/>
    <cellStyle name="UNLocked 15 2 3 3" xfId="14250"/>
    <cellStyle name="UNLocked 15 2 3 4" xfId="12184"/>
    <cellStyle name="UNLocked 15 2 4" xfId="11917"/>
    <cellStyle name="UNLocked 15 2 4 2" xfId="14431"/>
    <cellStyle name="UNLocked 15 2 4 3" xfId="12207"/>
    <cellStyle name="UNLocked 16" xfId="1446"/>
    <cellStyle name="UNLocked 16 2" xfId="8054"/>
    <cellStyle name="UNLocked 16 2 2" xfId="10714"/>
    <cellStyle name="UNLocked 16 2 2 2" xfId="13746"/>
    <cellStyle name="UNLocked 16 2 2 3" xfId="14329"/>
    <cellStyle name="UNLocked 16 2 2 4" xfId="12173"/>
    <cellStyle name="UNLocked 16 2 3" xfId="10713"/>
    <cellStyle name="UNLocked 16 2 3 2" xfId="13745"/>
    <cellStyle name="UNLocked 16 2 3 3" xfId="14328"/>
    <cellStyle name="UNLocked 16 2 3 4" xfId="12249"/>
    <cellStyle name="UNLocked 16 2 4" xfId="10315"/>
    <cellStyle name="UNLocked 16 2 4 2" xfId="14208"/>
    <cellStyle name="UNLocked 16 2 4 3" xfId="12196"/>
    <cellStyle name="UNLocked 17" xfId="1455"/>
    <cellStyle name="UNLocked 17 2" xfId="8055"/>
    <cellStyle name="UNLocked 17 2 2" xfId="10687"/>
    <cellStyle name="UNLocked 17 2 2 2" xfId="13736"/>
    <cellStyle name="UNLocked 17 2 2 3" xfId="14313"/>
    <cellStyle name="UNLocked 17 2 2 4" xfId="14379"/>
    <cellStyle name="UNLocked 17 2 3" xfId="10452"/>
    <cellStyle name="UNLocked 17 2 3 2" xfId="13670"/>
    <cellStyle name="UNLocked 17 2 3 3" xfId="14234"/>
    <cellStyle name="UNLocked 17 2 3 4" xfId="14187"/>
    <cellStyle name="UNLocked 17 2 4" xfId="11928"/>
    <cellStyle name="UNLocked 17 2 4 2" xfId="14433"/>
    <cellStyle name="UNLocked 17 2 4 3" xfId="13819"/>
    <cellStyle name="UNLocked 18" xfId="1464"/>
    <cellStyle name="UNLocked 18 2" xfId="8057"/>
    <cellStyle name="UNLocked 18 2 2" xfId="10488"/>
    <cellStyle name="UNLocked 18 2 2 2" xfId="13677"/>
    <cellStyle name="UNLocked 18 2 2 3" xfId="14241"/>
    <cellStyle name="UNLocked 18 2 2 4" xfId="12139"/>
    <cellStyle name="UNLocked 18 2 3" xfId="10510"/>
    <cellStyle name="UNLocked 18 2 3 2" xfId="13681"/>
    <cellStyle name="UNLocked 18 2 3 3" xfId="14249"/>
    <cellStyle name="UNLocked 18 2 3 4" xfId="14395"/>
    <cellStyle name="UNLocked 18 2 4" xfId="10759"/>
    <cellStyle name="UNLocked 18 2 4 2" xfId="14345"/>
    <cellStyle name="UNLocked 18 2 4 3" xfId="13756"/>
    <cellStyle name="UNLocked 19" xfId="1473"/>
    <cellStyle name="UNLocked 19 2" xfId="8059"/>
    <cellStyle name="UNLocked 19 2 2" xfId="10615"/>
    <cellStyle name="UNLocked 19 2 2 2" xfId="13712"/>
    <cellStyle name="UNLocked 19 2 2 3" xfId="14289"/>
    <cellStyle name="UNLocked 19 2 2 4" xfId="14383"/>
    <cellStyle name="UNLocked 19 2 3" xfId="10497"/>
    <cellStyle name="UNLocked 19 2 3 2" xfId="13679"/>
    <cellStyle name="UNLocked 19 2 3 3" xfId="14244"/>
    <cellStyle name="UNLocked 19 2 3 4" xfId="12099"/>
    <cellStyle name="UNLocked 19 2 4" xfId="10724"/>
    <cellStyle name="UNLocked 19 2 4 2" xfId="14334"/>
    <cellStyle name="UNLocked 19 2 4 3" xfId="12109"/>
    <cellStyle name="UNLocked 2" xfId="829"/>
    <cellStyle name="UNLocked 2 2" xfId="8029"/>
    <cellStyle name="UNLocked 2 2 2" xfId="10571"/>
    <cellStyle name="UNLocked 2 2 2 2" xfId="13702"/>
    <cellStyle name="UNLocked 2 2 2 3" xfId="14276"/>
    <cellStyle name="UNLocked 2 2 2 4" xfId="14189"/>
    <cellStyle name="UNLocked 2 2 3" xfId="10649"/>
    <cellStyle name="UNLocked 2 2 3 2" xfId="13722"/>
    <cellStyle name="UNLocked 2 2 3 3" xfId="14299"/>
    <cellStyle name="UNLocked 2 2 3 4" xfId="12160"/>
    <cellStyle name="UNLocked 2 2 4" xfId="11893"/>
    <cellStyle name="UNLocked 2 2 4 2" xfId="14424"/>
    <cellStyle name="UNLocked 2 2 4 3" xfId="12148"/>
    <cellStyle name="UNLocked 20" xfId="1482"/>
    <cellStyle name="UNLocked 20 2" xfId="8061"/>
    <cellStyle name="UNLocked 20 2 2" xfId="10729"/>
    <cellStyle name="UNLocked 20 2 2 2" xfId="13753"/>
    <cellStyle name="UNLocked 20 2 2 3" xfId="14337"/>
    <cellStyle name="UNLocked 20 2 2 4" xfId="12112"/>
    <cellStyle name="UNLocked 20 2 3" xfId="10814"/>
    <cellStyle name="UNLocked 20 2 3 2" xfId="13775"/>
    <cellStyle name="UNLocked 20 2 3 3" xfId="14364"/>
    <cellStyle name="UNLocked 20 2 3 4" xfId="12185"/>
    <cellStyle name="UNLocked 20 2 4" xfId="10808"/>
    <cellStyle name="UNLocked 20 2 4 2" xfId="14359"/>
    <cellStyle name="UNLocked 20 2 4 3" xfId="12248"/>
    <cellStyle name="UNLocked 21" xfId="1491"/>
    <cellStyle name="UNLocked 21 2" xfId="8062"/>
    <cellStyle name="UNLocked 21 2 2" xfId="10696"/>
    <cellStyle name="UNLocked 21 2 2 2" xfId="13739"/>
    <cellStyle name="UNLocked 21 2 2 3" xfId="14318"/>
    <cellStyle name="UNLocked 21 2 2 4" xfId="13729"/>
    <cellStyle name="UNLocked 21 2 3" xfId="10725"/>
    <cellStyle name="UNLocked 21 2 3 2" xfId="13751"/>
    <cellStyle name="UNLocked 21 2 3 3" xfId="14335"/>
    <cellStyle name="UNLocked 21 2 3 4" xfId="12189"/>
    <cellStyle name="UNLocked 21 2 4" xfId="11743"/>
    <cellStyle name="UNLocked 21 2 4 2" xfId="14406"/>
    <cellStyle name="UNLocked 21 2 4 3" xfId="12154"/>
    <cellStyle name="UNLocked 22" xfId="1499"/>
    <cellStyle name="UNLocked 22 2" xfId="8063"/>
    <cellStyle name="UNLocked 22 2 2" xfId="10650"/>
    <cellStyle name="UNLocked 22 2 2 2" xfId="13723"/>
    <cellStyle name="UNLocked 22 2 2 3" xfId="14300"/>
    <cellStyle name="UNLocked 22 2 2 4" xfId="12214"/>
    <cellStyle name="UNLocked 22 2 3" xfId="10806"/>
    <cellStyle name="UNLocked 22 2 3 2" xfId="13769"/>
    <cellStyle name="UNLocked 22 2 3 3" xfId="14357"/>
    <cellStyle name="UNLocked 22 2 3 4" xfId="12217"/>
    <cellStyle name="UNLocked 22 2 4" xfId="10269"/>
    <cellStyle name="UNLocked 22 2 4 2" xfId="14194"/>
    <cellStyle name="UNLocked 22 2 4 3" xfId="12251"/>
    <cellStyle name="UNLocked 23" xfId="1508"/>
    <cellStyle name="UNLocked 23 2" xfId="8064"/>
    <cellStyle name="UNLocked 23 2 2" xfId="10515"/>
    <cellStyle name="UNLocked 23 2 2 2" xfId="13685"/>
    <cellStyle name="UNLocked 23 2 2 3" xfId="14253"/>
    <cellStyle name="UNLocked 23 2 2 4" xfId="12233"/>
    <cellStyle name="UNLocked 23 2 3" xfId="10353"/>
    <cellStyle name="UNLocked 23 2 3 2" xfId="13656"/>
    <cellStyle name="UNLocked 23 2 3 3" xfId="14213"/>
    <cellStyle name="UNLocked 23 2 3 4" xfId="14394"/>
    <cellStyle name="UNLocked 23 2 4" xfId="11883"/>
    <cellStyle name="UNLocked 23 2 4 2" xfId="14419"/>
    <cellStyle name="UNLocked 23 2 4 3" xfId="12141"/>
    <cellStyle name="UNLocked 24" xfId="1517"/>
    <cellStyle name="UNLocked 24 2" xfId="8065"/>
    <cellStyle name="UNLocked 24 2 2" xfId="10430"/>
    <cellStyle name="UNLocked 24 2 2 2" xfId="13665"/>
    <cellStyle name="UNLocked 24 2 2 3" xfId="14229"/>
    <cellStyle name="UNLocked 24 2 2 4" xfId="12191"/>
    <cellStyle name="UNLocked 24 2 3" xfId="10582"/>
    <cellStyle name="UNLocked 24 2 3 2" xfId="13706"/>
    <cellStyle name="UNLocked 24 2 3 3" xfId="14281"/>
    <cellStyle name="UNLocked 24 2 3 4" xfId="12246"/>
    <cellStyle name="UNLocked 24 2 4" xfId="11908"/>
    <cellStyle name="UNLocked 24 2 4 2" xfId="14429"/>
    <cellStyle name="UNLocked 24 2 4 3" xfId="13653"/>
    <cellStyle name="UNLocked 25" xfId="1526"/>
    <cellStyle name="UNLocked 25 2" xfId="8066"/>
    <cellStyle name="UNLocked 25 2 2" xfId="10635"/>
    <cellStyle name="UNLocked 25 2 2 2" xfId="13717"/>
    <cellStyle name="UNLocked 25 2 2 3" xfId="14293"/>
    <cellStyle name="UNLocked 25 2 2 4" xfId="12183"/>
    <cellStyle name="UNLocked 25 2 3" xfId="10509"/>
    <cellStyle name="UNLocked 25 2 3 2" xfId="13680"/>
    <cellStyle name="UNLocked 25 2 3 3" xfId="14248"/>
    <cellStyle name="UNLocked 25 2 3 4" xfId="12245"/>
    <cellStyle name="UNLocked 25 2 4" xfId="10402"/>
    <cellStyle name="UNLocked 25 2 4 2" xfId="14220"/>
    <cellStyle name="UNLocked 25 2 4 3" xfId="14274"/>
    <cellStyle name="UNLocked 26" xfId="1535"/>
    <cellStyle name="UNLocked 26 2" xfId="8068"/>
    <cellStyle name="UNLocked 26 2 2" xfId="10600"/>
    <cellStyle name="UNLocked 26 2 2 2" xfId="13711"/>
    <cellStyle name="UNLocked 26 2 2 3" xfId="14286"/>
    <cellStyle name="UNLocked 26 2 2 4" xfId="12211"/>
    <cellStyle name="UNLocked 26 2 3" xfId="10349"/>
    <cellStyle name="UNLocked 26 2 3 2" xfId="13655"/>
    <cellStyle name="UNLocked 26 2 3 3" xfId="14211"/>
    <cellStyle name="UNLocked 26 2 3 4" xfId="12163"/>
    <cellStyle name="UNLocked 26 2 4" xfId="10694"/>
    <cellStyle name="UNLocked 26 2 4 2" xfId="14317"/>
    <cellStyle name="UNLocked 26 2 4 3" xfId="12143"/>
    <cellStyle name="UNLocked 27" xfId="1544"/>
    <cellStyle name="UNLocked 27 2" xfId="8070"/>
    <cellStyle name="UNLocked 27 2 2" xfId="10699"/>
    <cellStyle name="UNLocked 27 2 2 2" xfId="13740"/>
    <cellStyle name="UNLocked 27 2 2 3" xfId="14319"/>
    <cellStyle name="UNLocked 27 2 2 4" xfId="14385"/>
    <cellStyle name="UNLocked 27 2 3" xfId="10730"/>
    <cellStyle name="UNLocked 27 2 3 2" xfId="13754"/>
    <cellStyle name="UNLocked 27 2 3 3" xfId="14338"/>
    <cellStyle name="UNLocked 27 2 3 4" xfId="14412"/>
    <cellStyle name="UNLocked 27 2 4" xfId="10804"/>
    <cellStyle name="UNLocked 27 2 4 2" xfId="14356"/>
    <cellStyle name="UNLocked 27 2 4 3" xfId="13823"/>
    <cellStyle name="UNLocked 28" xfId="1553"/>
    <cellStyle name="UNLocked 28 2" xfId="8071"/>
    <cellStyle name="UNLocked 28 2 2" xfId="10653"/>
    <cellStyle name="UNLocked 28 2 2 2" xfId="13724"/>
    <cellStyle name="UNLocked 28 2 2 3" xfId="14301"/>
    <cellStyle name="UNLocked 28 2 2 4" xfId="12161"/>
    <cellStyle name="UNLocked 28 2 3" xfId="10038"/>
    <cellStyle name="UNLocked 28 2 3 2" xfId="13421"/>
    <cellStyle name="UNLocked 28 2 3 3" xfId="12210"/>
    <cellStyle name="UNLocked 28 2 3 4" xfId="12216"/>
    <cellStyle name="UNLocked 28 2 4" xfId="10746"/>
    <cellStyle name="UNLocked 28 2 4 2" xfId="14343"/>
    <cellStyle name="UNLocked 28 2 4 3" xfId="14396"/>
    <cellStyle name="UNLocked 29" xfId="1562"/>
    <cellStyle name="UNLocked 29 2" xfId="8072"/>
    <cellStyle name="UNLocked 29 2 2" xfId="10516"/>
    <cellStyle name="UNLocked 29 2 2 2" xfId="13686"/>
    <cellStyle name="UNLocked 29 2 2 3" xfId="14254"/>
    <cellStyle name="UNLocked 29 2 2 4" xfId="12194"/>
    <cellStyle name="UNLocked 29 2 3" xfId="10585"/>
    <cellStyle name="UNLocked 29 2 3 2" xfId="13707"/>
    <cellStyle name="UNLocked 29 2 3 3" xfId="14282"/>
    <cellStyle name="UNLocked 29 2 3 4" xfId="14178"/>
    <cellStyle name="UNLocked 29 2 4" xfId="11898"/>
    <cellStyle name="UNLocked 29 2 4 2" xfId="14425"/>
    <cellStyle name="UNLocked 29 2 4 3" xfId="14366"/>
    <cellStyle name="UNLocked 3" xfId="828"/>
    <cellStyle name="UNLocked 3 10" xfId="2079"/>
    <cellStyle name="UNLocked 3 10 2" xfId="8122"/>
    <cellStyle name="UNLocked 3 10 2 2" xfId="10786"/>
    <cellStyle name="UNLocked 3 10 2 2 2" xfId="13765"/>
    <cellStyle name="UNLocked 3 10 2 2 3" xfId="14351"/>
    <cellStyle name="UNLocked 3 10 2 2 4" xfId="12259"/>
    <cellStyle name="UNLocked 3 10 2 3" xfId="10793"/>
    <cellStyle name="UNLocked 3 10 2 3 2" xfId="13766"/>
    <cellStyle name="UNLocked 3 10 2 3 3" xfId="14353"/>
    <cellStyle name="UNLocked 3 10 2 3 4" xfId="14392"/>
    <cellStyle name="UNLocked 3 10 2 4" xfId="10573"/>
    <cellStyle name="UNLocked 3 10 2 4 2" xfId="14277"/>
    <cellStyle name="UNLocked 3 10 2 4 3" xfId="14219"/>
    <cellStyle name="UNLocked 3 11" xfId="2063"/>
    <cellStyle name="UNLocked 3 11 2" xfId="8119"/>
    <cellStyle name="UNLocked 3 11 2 2" xfId="10837"/>
    <cellStyle name="UNLocked 3 11 2 2 2" xfId="13782"/>
    <cellStyle name="UNLocked 3 11 2 2 3" xfId="14372"/>
    <cellStyle name="UNLocked 3 11 2 2 4" xfId="12198"/>
    <cellStyle name="UNLocked 3 11 2 3" xfId="10589"/>
    <cellStyle name="UNLocked 3 11 2 3 2" xfId="13708"/>
    <cellStyle name="UNLocked 3 11 2 3 3" xfId="14283"/>
    <cellStyle name="UNLocked 3 11 2 3 4" xfId="13112"/>
    <cellStyle name="UNLocked 3 11 2 4" xfId="10517"/>
    <cellStyle name="UNLocked 3 11 2 4 2" xfId="14255"/>
    <cellStyle name="UNLocked 3 11 2 4 3" xfId="12179"/>
    <cellStyle name="UNLocked 3 12" xfId="2705"/>
    <cellStyle name="UNLocked 3 12 2" xfId="8141"/>
    <cellStyle name="UNLocked 3 12 2 2" xfId="10721"/>
    <cellStyle name="UNLocked 3 12 2 2 2" xfId="13750"/>
    <cellStyle name="UNLocked 3 12 2 2 3" xfId="14333"/>
    <cellStyle name="UNLocked 3 12 2 2 4" xfId="13417"/>
    <cellStyle name="UNLocked 3 12 2 3" xfId="10422"/>
    <cellStyle name="UNLocked 3 12 2 3 2" xfId="13662"/>
    <cellStyle name="UNLocked 3 12 2 3 3" xfId="14225"/>
    <cellStyle name="UNLocked 3 12 2 3 4" xfId="14402"/>
    <cellStyle name="UNLocked 3 12 2 4" xfId="10735"/>
    <cellStyle name="UNLocked 3 12 2 4 2" xfId="14339"/>
    <cellStyle name="UNLocked 3 12 2 4 3" xfId="12105"/>
    <cellStyle name="UNLocked 3 13" xfId="3495"/>
    <cellStyle name="UNLocked 3 13 2" xfId="8169"/>
    <cellStyle name="UNLocked 3 13 2 2" xfId="10411"/>
    <cellStyle name="UNLocked 3 13 2 2 2" xfId="13660"/>
    <cellStyle name="UNLocked 3 13 2 2 3" xfId="14221"/>
    <cellStyle name="UNLocked 3 13 2 2 4" xfId="12144"/>
    <cellStyle name="UNLocked 3 13 2 3" xfId="10772"/>
    <cellStyle name="UNLocked 3 13 2 3 2" xfId="13763"/>
    <cellStyle name="UNLocked 3 13 2 3 3" xfId="14349"/>
    <cellStyle name="UNLocked 3 13 2 3 4" xfId="12221"/>
    <cellStyle name="UNLocked 3 13 2 4" xfId="11916"/>
    <cellStyle name="UNLocked 3 13 2 4 2" xfId="14430"/>
    <cellStyle name="UNLocked 3 13 2 4 3" xfId="12186"/>
    <cellStyle name="UNLocked 3 14" xfId="3705"/>
    <cellStyle name="UNLocked 3 14 2" xfId="8177"/>
    <cellStyle name="UNLocked 3 14 2 2" xfId="10711"/>
    <cellStyle name="UNLocked 3 14 2 2 2" xfId="13743"/>
    <cellStyle name="UNLocked 3 14 2 2 3" xfId="14326"/>
    <cellStyle name="UNLocked 3 14 2 2 4" xfId="12226"/>
    <cellStyle name="UNLocked 3 14 2 3" xfId="10519"/>
    <cellStyle name="UNLocked 3 14 2 3 2" xfId="13688"/>
    <cellStyle name="UNLocked 3 14 2 3 3" xfId="14257"/>
    <cellStyle name="UNLocked 3 14 2 3 4" xfId="12257"/>
    <cellStyle name="UNLocked 3 14 2 4" xfId="11904"/>
    <cellStyle name="UNLocked 3 14 2 4 2" xfId="14428"/>
    <cellStyle name="UNLocked 3 14 2 4 3" xfId="13822"/>
    <cellStyle name="UNLocked 3 15" xfId="3568"/>
    <cellStyle name="UNLocked 3 15 2" xfId="8173"/>
    <cellStyle name="UNLocked 3 15 2 2" xfId="10719"/>
    <cellStyle name="UNLocked 3 15 2 2 2" xfId="13749"/>
    <cellStyle name="UNLocked 3 15 2 2 3" xfId="14332"/>
    <cellStyle name="UNLocked 3 15 2 2 4" xfId="12145"/>
    <cellStyle name="UNLocked 3 15 2 3" xfId="10314"/>
    <cellStyle name="UNLocked 3 15 2 3 2" xfId="13639"/>
    <cellStyle name="UNLocked 3 15 2 3 3" xfId="14207"/>
    <cellStyle name="UNLocked 3 15 2 3 4" xfId="12113"/>
    <cellStyle name="UNLocked 3 15 2 4" xfId="10351"/>
    <cellStyle name="UNLocked 3 15 2 4 2" xfId="14212"/>
    <cellStyle name="UNLocked 3 15 2 4 3" xfId="12098"/>
    <cellStyle name="UNLocked 3 16" xfId="8030"/>
    <cellStyle name="UNLocked 3 16 2" xfId="10715"/>
    <cellStyle name="UNLocked 3 16 2 2" xfId="13747"/>
    <cellStyle name="UNLocked 3 16 2 3" xfId="14330"/>
    <cellStyle name="UNLocked 3 16 2 4" xfId="12197"/>
    <cellStyle name="UNLocked 3 16 3" xfId="10744"/>
    <cellStyle name="UNLocked 3 16 3 2" xfId="13758"/>
    <cellStyle name="UNLocked 3 16 3 3" xfId="14342"/>
    <cellStyle name="UNLocked 3 16 3 4" xfId="12209"/>
    <cellStyle name="UNLocked 3 16 4" xfId="11750"/>
    <cellStyle name="UNLocked 3 16 4 2" xfId="14408"/>
    <cellStyle name="UNLocked 3 16 4 3" xfId="12250"/>
    <cellStyle name="UNLocked 3 2" xfId="1139"/>
    <cellStyle name="UNLocked 3 2 2" xfId="8041"/>
    <cellStyle name="UNLocked 3 2 2 2" xfId="10456"/>
    <cellStyle name="UNLocked 3 2 2 2 2" xfId="13671"/>
    <cellStyle name="UNLocked 3 2 2 2 3" xfId="14235"/>
    <cellStyle name="UNLocked 3 2 2 2 4" xfId="12193"/>
    <cellStyle name="UNLocked 3 2 2 3" xfId="10676"/>
    <cellStyle name="UNLocked 3 2 2 3 2" xfId="13730"/>
    <cellStyle name="UNLocked 3 2 2 3 3" xfId="14307"/>
    <cellStyle name="UNLocked 3 2 2 3 4" xfId="12238"/>
    <cellStyle name="UNLocked 3 2 2 4" xfId="10792"/>
    <cellStyle name="UNLocked 3 2 2 4 2" xfId="14352"/>
    <cellStyle name="UNLocked 3 2 2 4 3" xfId="12201"/>
    <cellStyle name="UNLocked 3 3" xfId="1653"/>
    <cellStyle name="UNLocked 3 3 2" xfId="8086"/>
    <cellStyle name="UNLocked 3 3 2 2" xfId="10482"/>
    <cellStyle name="UNLocked 3 3 2 2 2" xfId="13674"/>
    <cellStyle name="UNLocked 3 3 2 2 3" xfId="14238"/>
    <cellStyle name="UNLocked 3 3 2 2 4" xfId="12175"/>
    <cellStyle name="UNLocked 3 3 2 3" xfId="10420"/>
    <cellStyle name="UNLocked 3 3 2 3 2" xfId="13661"/>
    <cellStyle name="UNLocked 3 3 2 3 3" xfId="14224"/>
    <cellStyle name="UNLocked 3 3 2 3 4" xfId="12241"/>
    <cellStyle name="UNLocked 3 3 2 4" xfId="10395"/>
    <cellStyle name="UNLocked 3 3 2 4 2" xfId="14216"/>
    <cellStyle name="UNLocked 3 3 2 4 3" xfId="12199"/>
    <cellStyle name="UNLocked 3 4" xfId="1701"/>
    <cellStyle name="UNLocked 3 4 2" xfId="8093"/>
    <cellStyle name="UNLocked 3 4 2 2" xfId="10513"/>
    <cellStyle name="UNLocked 3 4 2 2 2" xfId="13683"/>
    <cellStyle name="UNLocked 3 4 2 2 3" xfId="14251"/>
    <cellStyle name="UNLocked 3 4 2 2 4" xfId="13079"/>
    <cellStyle name="UNLocked 3 4 2 3" xfId="10275"/>
    <cellStyle name="UNLocked 3 4 2 3 2" xfId="13629"/>
    <cellStyle name="UNLocked 3 4 2 3 3" xfId="14197"/>
    <cellStyle name="UNLocked 3 4 2 3 4" xfId="12262"/>
    <cellStyle name="UNLocked 3 4 2 4" xfId="10830"/>
    <cellStyle name="UNLocked 3 4 2 4 2" xfId="14369"/>
    <cellStyle name="UNLocked 3 4 2 4 3" xfId="12219"/>
    <cellStyle name="UNLocked 3 5" xfId="1704"/>
    <cellStyle name="UNLocked 3 5 2" xfId="8094"/>
    <cellStyle name="UNLocked 3 5 2 2" xfId="10429"/>
    <cellStyle name="UNLocked 3 5 2 2 2" xfId="13664"/>
    <cellStyle name="UNLocked 3 5 2 2 3" xfId="14228"/>
    <cellStyle name="UNLocked 3 5 2 2 4" xfId="14191"/>
    <cellStyle name="UNLocked 3 5 2 3" xfId="10495"/>
    <cellStyle name="UNLocked 3 5 2 3 2" xfId="13678"/>
    <cellStyle name="UNLocked 3 5 2 3 3" xfId="14243"/>
    <cellStyle name="UNLocked 3 5 2 3 4" xfId="13820"/>
    <cellStyle name="UNLocked 3 5 2 4" xfId="10498"/>
    <cellStyle name="UNLocked 3 5 2 4 2" xfId="14245"/>
    <cellStyle name="UNLocked 3 5 2 4 3" xfId="14384"/>
    <cellStyle name="UNLocked 3 6" xfId="1719"/>
    <cellStyle name="UNLocked 3 6 2" xfId="8097"/>
    <cellStyle name="UNLocked 3 6 2 2" xfId="10598"/>
    <cellStyle name="UNLocked 3 6 2 2 2" xfId="13710"/>
    <cellStyle name="UNLocked 3 6 2 2 3" xfId="14285"/>
    <cellStyle name="UNLocked 3 6 2 2 4" xfId="12263"/>
    <cellStyle name="UNLocked 3 6 2 3" xfId="10822"/>
    <cellStyle name="UNLocked 3 6 2 3 2" xfId="13776"/>
    <cellStyle name="UNLocked 3 6 2 3 3" xfId="14365"/>
    <cellStyle name="UNLocked 3 6 2 3 4" xfId="12234"/>
    <cellStyle name="UNLocked 3 6 2 4" xfId="10706"/>
    <cellStyle name="UNLocked 3 6 2 4 2" xfId="14324"/>
    <cellStyle name="UNLocked 3 6 2 4 3" xfId="13824"/>
    <cellStyle name="UNLocked 3 7" xfId="1800"/>
    <cellStyle name="UNLocked 3 7 2" xfId="8104"/>
    <cellStyle name="UNLocked 3 7 2 2" xfId="10783"/>
    <cellStyle name="UNLocked 3 7 2 2 2" xfId="13764"/>
    <cellStyle name="UNLocked 3 7 2 2 3" xfId="14350"/>
    <cellStyle name="UNLocked 3 7 2 2 4" xfId="14386"/>
    <cellStyle name="UNLocked 3 7 2 3" xfId="10535"/>
    <cellStyle name="UNLocked 3 7 2 3 2" xfId="13692"/>
    <cellStyle name="UNLocked 3 7 2 3 3" xfId="14262"/>
    <cellStyle name="UNLocked 3 7 2 3 4" xfId="12247"/>
    <cellStyle name="UNLocked 3 7 2 4" xfId="10299"/>
    <cellStyle name="UNLocked 3 7 2 4 2" xfId="14204"/>
    <cellStyle name="UNLocked 3 7 2 4 3" xfId="14202"/>
    <cellStyle name="UNLocked 3 8" xfId="1877"/>
    <cellStyle name="UNLocked 3 8 2" xfId="8106"/>
    <cellStyle name="UNLocked 3 8 2 2" xfId="10801"/>
    <cellStyle name="UNLocked 3 8 2 2 2" xfId="13768"/>
    <cellStyle name="UNLocked 3 8 2 2 3" xfId="14355"/>
    <cellStyle name="UNLocked 3 8 2 2 4" xfId="13659"/>
    <cellStyle name="UNLocked 3 8 2 3" xfId="10663"/>
    <cellStyle name="UNLocked 3 8 2 3 2" xfId="13727"/>
    <cellStyle name="UNLocked 3 8 2 3 3" xfId="14303"/>
    <cellStyle name="UNLocked 3 8 2 3 4" xfId="14398"/>
    <cellStyle name="UNLocked 3 8 2 4" xfId="10071"/>
    <cellStyle name="UNLocked 3 8 2 4 2" xfId="12118"/>
    <cellStyle name="UNLocked 3 8 2 4 3" xfId="12224"/>
    <cellStyle name="UNLocked 3 9" xfId="1756"/>
    <cellStyle name="UNLocked 3 9 2" xfId="8101"/>
    <cellStyle name="UNLocked 3 9 2 2" xfId="10514"/>
    <cellStyle name="UNLocked 3 9 2 2 2" xfId="13684"/>
    <cellStyle name="UNLocked 3 9 2 2 3" xfId="14252"/>
    <cellStyle name="UNLocked 3 9 2 2 4" xfId="12206"/>
    <cellStyle name="UNLocked 3 9 2 3" xfId="10524"/>
    <cellStyle name="UNLocked 3 9 2 3 2" xfId="13690"/>
    <cellStyle name="UNLocked 3 9 2 3 3" xfId="14259"/>
    <cellStyle name="UNLocked 3 9 2 3 4" xfId="12164"/>
    <cellStyle name="UNLocked 3 9 2 4" xfId="11890"/>
    <cellStyle name="UNLocked 3 9 2 4 2" xfId="14421"/>
    <cellStyle name="UNLocked 3 9 2 4 3" xfId="12156"/>
    <cellStyle name="UNLocked 30" xfId="1571"/>
    <cellStyle name="UNLocked 30 2" xfId="8074"/>
    <cellStyle name="UNLocked 30 2 2" xfId="10296"/>
    <cellStyle name="UNLocked 30 2 2 2" xfId="13632"/>
    <cellStyle name="UNLocked 30 2 2 3" xfId="14203"/>
    <cellStyle name="UNLocked 30 2 2 4" xfId="12227"/>
    <cellStyle name="UNLocked 30 2 3" xfId="10665"/>
    <cellStyle name="UNLocked 30 2 3 2" xfId="13728"/>
    <cellStyle name="UNLocked 30 2 3 3" xfId="14304"/>
    <cellStyle name="UNLocked 30 2 3 4" xfId="12101"/>
    <cellStyle name="UNLocked 30 2 4" xfId="10527"/>
    <cellStyle name="UNLocked 30 2 4 2" xfId="14260"/>
    <cellStyle name="UNLocked 30 2 4 3" xfId="12232"/>
    <cellStyle name="UNLocked 31" xfId="1580"/>
    <cellStyle name="UNLocked 31 2" xfId="8075"/>
    <cellStyle name="UNLocked 31 2 2" xfId="11764"/>
    <cellStyle name="UNLocked 31 2 2 2" xfId="14182"/>
    <cellStyle name="UNLocked 31 2 2 3" xfId="14414"/>
    <cellStyle name="UNLocked 31 2 2 4" xfId="12222"/>
    <cellStyle name="UNLocked 31 2 3" xfId="10532"/>
    <cellStyle name="UNLocked 31 2 3 2" xfId="13691"/>
    <cellStyle name="UNLocked 31 2 3 3" xfId="14261"/>
    <cellStyle name="UNLocked 31 2 3 4" xfId="12138"/>
    <cellStyle name="UNLocked 31 2 4" xfId="11892"/>
    <cellStyle name="UNLocked 31 2 4 2" xfId="14423"/>
    <cellStyle name="UNLocked 31 2 4 3" xfId="12243"/>
    <cellStyle name="UNLocked 32" xfId="1589"/>
    <cellStyle name="UNLocked 32 2" xfId="8076"/>
    <cellStyle name="UNLocked 32 2 2" xfId="10829"/>
    <cellStyle name="UNLocked 32 2 2 2" xfId="13778"/>
    <cellStyle name="UNLocked 32 2 2 3" xfId="14368"/>
    <cellStyle name="UNLocked 32 2 2 4" xfId="14432"/>
    <cellStyle name="UNLocked 32 2 3" xfId="10770"/>
    <cellStyle name="UNLocked 32 2 3 2" xfId="13762"/>
    <cellStyle name="UNLocked 32 2 3 3" xfId="14348"/>
    <cellStyle name="UNLocked 32 2 3 4" xfId="12190"/>
    <cellStyle name="UNLocked 32 2 4" xfId="10601"/>
    <cellStyle name="UNLocked 32 2 4 2" xfId="14287"/>
    <cellStyle name="UNLocked 32 2 4 3" xfId="12162"/>
    <cellStyle name="UNLocked 33" xfId="1597"/>
    <cellStyle name="UNLocked 33 2" xfId="8077"/>
    <cellStyle name="UNLocked 33 2 2" xfId="10807"/>
    <cellStyle name="UNLocked 33 2 2 2" xfId="13770"/>
    <cellStyle name="UNLocked 33 2 2 3" xfId="14358"/>
    <cellStyle name="UNLocked 33 2 2 4" xfId="14389"/>
    <cellStyle name="UNLocked 33 2 3" xfId="10485"/>
    <cellStyle name="UNLocked 33 2 3 2" xfId="13675"/>
    <cellStyle name="UNLocked 33 2 3 3" xfId="14239"/>
    <cellStyle name="UNLocked 33 2 3 4" xfId="12202"/>
    <cellStyle name="UNLocked 33 2 4" xfId="10707"/>
    <cellStyle name="UNLocked 33 2 4 2" xfId="14325"/>
    <cellStyle name="UNLocked 33 2 4 3" xfId="12168"/>
    <cellStyle name="UNLocked 34" xfId="1604"/>
    <cellStyle name="UNLocked 34 2" xfId="8078"/>
    <cellStyle name="UNLocked 34 2 2" xfId="10809"/>
    <cellStyle name="UNLocked 34 2 2 2" xfId="13771"/>
    <cellStyle name="UNLocked 34 2 2 3" xfId="14360"/>
    <cellStyle name="UNLocked 34 2 2 4" xfId="13415"/>
    <cellStyle name="UNLocked 34 2 3" xfId="10812"/>
    <cellStyle name="UNLocked 34 2 3 2" xfId="13773"/>
    <cellStyle name="UNLocked 34 2 3 3" xfId="14362"/>
    <cellStyle name="UNLocked 34 2 3 4" xfId="12180"/>
    <cellStyle name="UNLocked 34 2 4" xfId="10033"/>
    <cellStyle name="UNLocked 34 2 4 2" xfId="12172"/>
    <cellStyle name="UNLocked 34 2 4 3" xfId="12215"/>
    <cellStyle name="UNLocked 35" xfId="1610"/>
    <cellStyle name="UNLocked 35 2" xfId="8079"/>
    <cellStyle name="UNLocked 35 2 2" xfId="10310"/>
    <cellStyle name="UNLocked 35 2 2 2" xfId="13637"/>
    <cellStyle name="UNLocked 35 2 2 3" xfId="14206"/>
    <cellStyle name="UNLocked 35 2 2 4" xfId="12104"/>
    <cellStyle name="UNLocked 35 2 3" xfId="10030"/>
    <cellStyle name="UNLocked 35 2 3 2" xfId="13419"/>
    <cellStyle name="UNLocked 35 2 3 3" xfId="12212"/>
    <cellStyle name="UNLocked 35 2 3 4" xfId="12626"/>
    <cellStyle name="UNLocked 35 2 4" xfId="10508"/>
    <cellStyle name="UNLocked 35 2 4 2" xfId="14247"/>
    <cellStyle name="UNLocked 35 2 4 3" xfId="12155"/>
    <cellStyle name="UNLocked 36" xfId="1616"/>
    <cellStyle name="UNLocked 36 2" xfId="8080"/>
    <cellStyle name="UNLocked 36 2 2" xfId="10682"/>
    <cellStyle name="UNLocked 36 2 2 2" xfId="13733"/>
    <cellStyle name="UNLocked 36 2 2 3" xfId="14310"/>
    <cellStyle name="UNLocked 36 2 2 4" xfId="12406"/>
    <cellStyle name="UNLocked 36 2 3" xfId="10645"/>
    <cellStyle name="UNLocked 36 2 3 2" xfId="13720"/>
    <cellStyle name="UNLocked 36 2 3 3" xfId="14297"/>
    <cellStyle name="UNLocked 36 2 3 4" xfId="12137"/>
    <cellStyle name="UNLocked 36 2 4" xfId="10670"/>
    <cellStyle name="UNLocked 36 2 4 2" xfId="14306"/>
    <cellStyle name="UNLocked 36 2 4 3" xfId="12177"/>
    <cellStyle name="UNLocked 37" xfId="1621"/>
    <cellStyle name="UNLocked 37 2" xfId="8081"/>
    <cellStyle name="UNLocked 37 2 2" xfId="10619"/>
    <cellStyle name="UNLocked 37 2 2 2" xfId="13714"/>
    <cellStyle name="UNLocked 37 2 2 3" xfId="14290"/>
    <cellStyle name="UNLocked 37 2 2 4" xfId="12255"/>
    <cellStyle name="UNLocked 37 2 3" xfId="10486"/>
    <cellStyle name="UNLocked 37 2 3 2" xfId="13676"/>
    <cellStyle name="UNLocked 37 2 3 3" xfId="14240"/>
    <cellStyle name="UNLocked 37 2 3 4" xfId="12220"/>
    <cellStyle name="UNLocked 37 2 4" xfId="10051"/>
    <cellStyle name="UNLocked 37 2 4 2" xfId="12192"/>
    <cellStyle name="UNLocked 37 2 4 3" xfId="14399"/>
    <cellStyle name="UNLocked 38" xfId="1624"/>
    <cellStyle name="UNLocked 38 2" xfId="8082"/>
    <cellStyle name="UNLocked 38 2 2" xfId="10541"/>
    <cellStyle name="UNLocked 38 2 2 2" xfId="13694"/>
    <cellStyle name="UNLocked 38 2 2 3" xfId="14264"/>
    <cellStyle name="UNLocked 38 2 2 4" xfId="13725"/>
    <cellStyle name="UNLocked 38 2 3" xfId="10624"/>
    <cellStyle name="UNLocked 38 2 3 2" xfId="13715"/>
    <cellStyle name="UNLocked 38 2 3 3" xfId="14291"/>
    <cellStyle name="UNLocked 38 2 3 4" xfId="12159"/>
    <cellStyle name="UNLocked 38 2 4" xfId="11899"/>
    <cellStyle name="UNLocked 38 2 4 2" xfId="14426"/>
    <cellStyle name="UNLocked 38 2 4 3" xfId="12235"/>
    <cellStyle name="UNLocked 39" xfId="1631"/>
    <cellStyle name="UNLocked 39 2" xfId="8084"/>
    <cellStyle name="UNLocked 39 2 2" xfId="10683"/>
    <cellStyle name="UNLocked 39 2 2 2" xfId="13734"/>
    <cellStyle name="UNLocked 39 2 2 3" xfId="14311"/>
    <cellStyle name="UNLocked 39 2 2 4" xfId="14380"/>
    <cellStyle name="UNLocked 39 2 3" xfId="10860"/>
    <cellStyle name="UNLocked 39 2 3 2" xfId="13796"/>
    <cellStyle name="UNLocked 39 2 3 3" xfId="14378"/>
    <cellStyle name="UNLocked 39 2 3 4" xfId="14190"/>
    <cellStyle name="UNLocked 39 2 4" xfId="10610"/>
    <cellStyle name="UNLocked 39 2 4 2" xfId="14288"/>
    <cellStyle name="UNLocked 39 2 4 3" xfId="12157"/>
    <cellStyle name="UNLocked 4" xfId="1129"/>
    <cellStyle name="UNLocked 4 2" xfId="8031"/>
    <cellStyle name="UNLocked 4 2 2" xfId="10688"/>
    <cellStyle name="UNLocked 4 2 2 2" xfId="13737"/>
    <cellStyle name="UNLocked 4 2 2 3" xfId="14314"/>
    <cellStyle name="UNLocked 4 2 2 4" xfId="12203"/>
    <cellStyle name="UNLocked 4 2 3" xfId="10397"/>
    <cellStyle name="UNLocked 4 2 3 2" xfId="13658"/>
    <cellStyle name="UNLocked 4 2 3 3" xfId="14217"/>
    <cellStyle name="UNLocked 4 2 3 4" xfId="12258"/>
    <cellStyle name="UNLocked 4 2 4" xfId="10503"/>
    <cellStyle name="UNLocked 4 2 4 2" xfId="14246"/>
    <cellStyle name="UNLocked 4 2 4 3" xfId="12182"/>
    <cellStyle name="UNLocked 40" xfId="1675"/>
    <cellStyle name="UNLocked 40 2" xfId="8090"/>
    <cellStyle name="UNLocked 40 2 2" xfId="10727"/>
    <cellStyle name="UNLocked 40 2 2 2" xfId="13752"/>
    <cellStyle name="UNLocked 40 2 2 3" xfId="14336"/>
    <cellStyle name="UNLocked 40 2 2 4" xfId="12122"/>
    <cellStyle name="UNLocked 40 2 3" xfId="10685"/>
    <cellStyle name="UNLocked 40 2 3 2" xfId="13735"/>
    <cellStyle name="UNLocked 40 2 3 3" xfId="14312"/>
    <cellStyle name="UNLocked 40 2 3 4" xfId="14404"/>
    <cellStyle name="UNLocked 40 2 4" xfId="11902"/>
    <cellStyle name="UNLocked 40 2 4 2" xfId="14427"/>
    <cellStyle name="UNLocked 40 2 4 3" xfId="12152"/>
    <cellStyle name="UNLocked 41" xfId="1671"/>
    <cellStyle name="UNLocked 41 2" xfId="8088"/>
    <cellStyle name="UNLocked 41 2 2" xfId="10551"/>
    <cellStyle name="UNLocked 41 2 2 2" xfId="13698"/>
    <cellStyle name="UNLocked 41 2 2 3" xfId="14270"/>
    <cellStyle name="UNLocked 41 2 2 4" xfId="12140"/>
    <cellStyle name="UNLocked 41 2 3" xfId="10475"/>
    <cellStyle name="UNLocked 41 2 3 2" xfId="13673"/>
    <cellStyle name="UNLocked 41 2 3 3" xfId="14237"/>
    <cellStyle name="UNLocked 41 2 3 4" xfId="12103"/>
    <cellStyle name="UNLocked 41 2 4" xfId="10332"/>
    <cellStyle name="UNLocked 41 2 4 2" xfId="14209"/>
    <cellStyle name="UNLocked 41 2 4 3" xfId="12252"/>
    <cellStyle name="UNLocked 42" xfId="1718"/>
    <cellStyle name="UNLocked 42 2" xfId="8096"/>
    <cellStyle name="UNLocked 42 2 2" xfId="10549"/>
    <cellStyle name="UNLocked 42 2 2 2" xfId="13697"/>
    <cellStyle name="UNLocked 42 2 2 3" xfId="14269"/>
    <cellStyle name="UNLocked 42 2 2 4" xfId="12225"/>
    <cellStyle name="UNLocked 42 2 3" xfId="10037"/>
    <cellStyle name="UNLocked 42 2 3 2" xfId="13420"/>
    <cellStyle name="UNLocked 42 2 3 3" xfId="12223"/>
    <cellStyle name="UNLocked 42 2 3 4" xfId="12110"/>
    <cellStyle name="UNLocked 42 2 4" xfId="10417"/>
    <cellStyle name="UNLocked 42 2 4 2" xfId="14223"/>
    <cellStyle name="UNLocked 42 2 4 3" xfId="12181"/>
    <cellStyle name="UNLocked 43" xfId="1798"/>
    <cellStyle name="UNLocked 43 2" xfId="8103"/>
    <cellStyle name="UNLocked 43 2 2" xfId="10273"/>
    <cellStyle name="UNLocked 43 2 2 2" xfId="13628"/>
    <cellStyle name="UNLocked 43 2 2 3" xfId="14196"/>
    <cellStyle name="UNLocked 43 2 2 4" xfId="14218"/>
    <cellStyle name="UNLocked 43 2 3" xfId="10561"/>
    <cellStyle name="UNLocked 43 2 3 2" xfId="13700"/>
    <cellStyle name="UNLocked 43 2 3 3" xfId="14273"/>
    <cellStyle name="UNLocked 43 2 3 4" xfId="12108"/>
    <cellStyle name="UNLocked 43 2 4" xfId="11931"/>
    <cellStyle name="UNLocked 43 2 4 2" xfId="14434"/>
    <cellStyle name="UNLocked 43 2 4 3" xfId="14295"/>
    <cellStyle name="UNLocked 44" xfId="1885"/>
    <cellStyle name="UNLocked 44 2" xfId="8107"/>
    <cellStyle name="UNLocked 44 2 2" xfId="10832"/>
    <cellStyle name="UNLocked 44 2 2 2" xfId="13779"/>
    <cellStyle name="UNLocked 44 2 2 3" xfId="14370"/>
    <cellStyle name="UNLocked 44 2 2 4" xfId="12740"/>
    <cellStyle name="UNLocked 44 2 3" xfId="10834"/>
    <cellStyle name="UNLocked 44 2 3 2" xfId="13780"/>
    <cellStyle name="UNLocked 44 2 3 3" xfId="14371"/>
    <cellStyle name="UNLocked 44 2 3 4" xfId="12260"/>
    <cellStyle name="UNLocked 44 2 4" xfId="10415"/>
    <cellStyle name="UNLocked 44 2 4 2" xfId="14222"/>
    <cellStyle name="UNLocked 44 2 4 3" xfId="14397"/>
    <cellStyle name="UNLocked 45" xfId="1752"/>
    <cellStyle name="UNLocked 45 2" xfId="8100"/>
    <cellStyle name="UNLocked 45 2 2" xfId="10647"/>
    <cellStyle name="UNLocked 45 2 2 2" xfId="13721"/>
    <cellStyle name="UNLocked 45 2 2 3" xfId="14298"/>
    <cellStyle name="UNLocked 45 2 2 4" xfId="12205"/>
    <cellStyle name="UNLocked 45 2 3" xfId="11767"/>
    <cellStyle name="UNLocked 45 2 3 2" xfId="14184"/>
    <cellStyle name="UNLocked 45 2 3 3" xfId="14416"/>
    <cellStyle name="UNLocked 45 2 3 4" xfId="12622"/>
    <cellStyle name="UNLocked 45 2 4" xfId="10423"/>
    <cellStyle name="UNLocked 45 2 4 2" xfId="14226"/>
    <cellStyle name="UNLocked 45 2 4 3" xfId="14391"/>
    <cellStyle name="UNLocked 46" xfId="2078"/>
    <cellStyle name="UNLocked 46 2" xfId="8121"/>
    <cellStyle name="UNLocked 46 2 2" xfId="10843"/>
    <cellStyle name="UNLocked 46 2 2 2" xfId="13786"/>
    <cellStyle name="UNLocked 46 2 2 3" xfId="14374"/>
    <cellStyle name="UNLocked 46 2 2 4" xfId="12236"/>
    <cellStyle name="UNLocked 46 2 3" xfId="10643"/>
    <cellStyle name="UNLocked 46 2 3 2" xfId="13719"/>
    <cellStyle name="UNLocked 46 2 3 3" xfId="14296"/>
    <cellStyle name="UNLocked 46 2 3 4" xfId="14400"/>
    <cellStyle name="UNLocked 46 2 4" xfId="11758"/>
    <cellStyle name="UNLocked 46 2 4 2" xfId="14411"/>
    <cellStyle name="UNLocked 46 2 4 3" xfId="12134"/>
    <cellStyle name="UNLocked 47" xfId="2064"/>
    <cellStyle name="UNLocked 47 2" xfId="8120"/>
    <cellStyle name="UNLocked 47 2 2" xfId="10845"/>
    <cellStyle name="UNLocked 47 2 2 2" xfId="13787"/>
    <cellStyle name="UNLocked 47 2 2 3" xfId="14375"/>
    <cellStyle name="UNLocked 47 2 2 4" xfId="14192"/>
    <cellStyle name="UNLocked 47 2 3" xfId="10718"/>
    <cellStyle name="UNLocked 47 2 3 2" xfId="13748"/>
    <cellStyle name="UNLocked 47 2 3 3" xfId="14331"/>
    <cellStyle name="UNLocked 47 2 3 4" xfId="14390"/>
    <cellStyle name="UNLocked 47 2 4" xfId="10545"/>
    <cellStyle name="UNLocked 47 2 4 2" xfId="14267"/>
    <cellStyle name="UNLocked 47 2 4 3" xfId="12229"/>
    <cellStyle name="UNLocked 48" xfId="2704"/>
    <cellStyle name="UNLocked 48 2" xfId="8140"/>
    <cellStyle name="UNLocked 48 2 2" xfId="10594"/>
    <cellStyle name="UNLocked 48 2 2 2" xfId="13709"/>
    <cellStyle name="UNLocked 48 2 2 3" xfId="14284"/>
    <cellStyle name="UNLocked 48 2 2 4" xfId="13744"/>
    <cellStyle name="UNLocked 48 2 3" xfId="10813"/>
    <cellStyle name="UNLocked 48 2 3 2" xfId="13774"/>
    <cellStyle name="UNLocked 48 2 3 3" xfId="14363"/>
    <cellStyle name="UNLocked 48 2 3 4" xfId="14405"/>
    <cellStyle name="UNLocked 48 2 4" xfId="10438"/>
    <cellStyle name="UNLocked 48 2 4 2" xfId="14231"/>
    <cellStyle name="UNLocked 48 2 4 3" xfId="12228"/>
    <cellStyle name="UNLocked 49" xfId="3493"/>
    <cellStyle name="UNLocked 49 2" xfId="8168"/>
    <cellStyle name="UNLocked 49 2 2" xfId="10450"/>
    <cellStyle name="UNLocked 49 2 2 2" xfId="13669"/>
    <cellStyle name="UNLocked 49 2 2 3" xfId="14233"/>
    <cellStyle name="UNLocked 49 2 2 4" xfId="13760"/>
    <cellStyle name="UNLocked 49 2 3" xfId="10439"/>
    <cellStyle name="UNLocked 49 2 3 2" xfId="13667"/>
    <cellStyle name="UNLocked 49 2 3 3" xfId="14232"/>
    <cellStyle name="UNLocked 49 2 3 4" xfId="12151"/>
    <cellStyle name="UNLocked 49 2 4" xfId="10365"/>
    <cellStyle name="UNLocked 49 2 4 2" xfId="14214"/>
    <cellStyle name="UNLocked 49 2 4 3" xfId="12254"/>
    <cellStyle name="UNLocked 5" xfId="839"/>
    <cellStyle name="UNLocked 5 2" xfId="8032"/>
    <cellStyle name="UNLocked 5 2 2" xfId="10627"/>
    <cellStyle name="UNLocked 5 2 2 2" xfId="13716"/>
    <cellStyle name="UNLocked 5 2 2 3" xfId="14292"/>
    <cellStyle name="UNLocked 5 2 2 4" xfId="12165"/>
    <cellStyle name="UNLocked 5 2 3" xfId="10342"/>
    <cellStyle name="UNLocked 5 2 3 2" xfId="13654"/>
    <cellStyle name="UNLocked 5 2 3 3" xfId="14210"/>
    <cellStyle name="UNLocked 5 2 3 4" xfId="14185"/>
    <cellStyle name="UNLocked 5 2 4" xfId="11889"/>
    <cellStyle name="UNLocked 5 2 4 2" xfId="14420"/>
    <cellStyle name="UNLocked 5 2 4 3" xfId="14382"/>
    <cellStyle name="UNLocked 50" xfId="3717"/>
    <cellStyle name="UNLocked 50 2" xfId="8178"/>
    <cellStyle name="UNLocked 50 2 2" xfId="10678"/>
    <cellStyle name="UNLocked 50 2 2 2" xfId="13732"/>
    <cellStyle name="UNLocked 50 2 2 3" xfId="14309"/>
    <cellStyle name="UNLocked 50 2 2 4" xfId="12106"/>
    <cellStyle name="UNLocked 50 2 3" xfId="10765"/>
    <cellStyle name="UNLocked 50 2 3 2" xfId="13761"/>
    <cellStyle name="UNLocked 50 2 3 3" xfId="14347"/>
    <cellStyle name="UNLocked 50 2 3 4" xfId="14180"/>
    <cellStyle name="UNLocked 50 2 4" xfId="10165"/>
    <cellStyle name="UNLocked 50 2 4 2" xfId="14188"/>
    <cellStyle name="UNLocked 50 2 4 3" xfId="12100"/>
    <cellStyle name="UNLocked 51" xfId="3531"/>
    <cellStyle name="UNLocked 51 2" xfId="8171"/>
    <cellStyle name="UNLocked 51 2 2" xfId="10556"/>
    <cellStyle name="UNLocked 51 2 2 2" xfId="13699"/>
    <cellStyle name="UNLocked 51 2 2 3" xfId="14271"/>
    <cellStyle name="UNLocked 51 2 2 4" xfId="12147"/>
    <cellStyle name="UNLocked 51 2 3" xfId="10828"/>
    <cellStyle name="UNLocked 51 2 3 2" xfId="13777"/>
    <cellStyle name="UNLocked 51 2 3 3" xfId="14367"/>
    <cellStyle name="UNLocked 51 2 3 4" xfId="12629"/>
    <cellStyle name="UNLocked 51 2 4" xfId="10712"/>
    <cellStyle name="UNLocked 51 2 4 2" xfId="14327"/>
    <cellStyle name="UNLocked 51 2 4 3" xfId="12150"/>
    <cellStyle name="UNLocked 52" xfId="6646"/>
    <cellStyle name="UNLocked 52 2" xfId="8291"/>
    <cellStyle name="UNLocked 52 2 2" xfId="10692"/>
    <cellStyle name="UNLocked 52 2 2 2" xfId="13738"/>
    <cellStyle name="UNLocked 52 2 2 3" xfId="14315"/>
    <cellStyle name="UNLocked 52 2 2 4" xfId="12633"/>
    <cellStyle name="UNLocked 52 2 3" xfId="10847"/>
    <cellStyle name="UNLocked 52 2 3 2" xfId="13788"/>
    <cellStyle name="UNLocked 52 2 3 3" xfId="14376"/>
    <cellStyle name="UNLocked 52 2 3 4" xfId="12231"/>
    <cellStyle name="UNLocked 52 2 4" xfId="10546"/>
    <cellStyle name="UNLocked 52 2 4 2" xfId="14268"/>
    <cellStyle name="UNLocked 52 2 4 3" xfId="12169"/>
    <cellStyle name="UNLocked 53" xfId="6652"/>
    <cellStyle name="UNLocked 53 2" xfId="8292"/>
    <cellStyle name="UNLocked 53 2 2" xfId="10637"/>
    <cellStyle name="UNLocked 53 2 2 2" xfId="13718"/>
    <cellStyle name="UNLocked 53 2 2 3" xfId="14294"/>
    <cellStyle name="UNLocked 53 2 2 4" xfId="14403"/>
    <cellStyle name="UNLocked 53 2 3" xfId="10842"/>
    <cellStyle name="UNLocked 53 2 3 2" xfId="13785"/>
    <cellStyle name="UNLocked 53 2 3 3" xfId="14373"/>
    <cellStyle name="UNLocked 53 2 3 4" xfId="13713"/>
    <cellStyle name="UNLocked 53 2 4" xfId="10492"/>
    <cellStyle name="UNLocked 53 2 4 2" xfId="14242"/>
    <cellStyle name="UNLocked 53 2 4 3" xfId="12188"/>
    <cellStyle name="UNLocked 54" xfId="6657"/>
    <cellStyle name="UNLocked 54 2" xfId="8293"/>
    <cellStyle name="UNLocked 54 2 2" xfId="10581"/>
    <cellStyle name="UNLocked 54 2 2 2" xfId="13705"/>
    <cellStyle name="UNLocked 54 2 2 3" xfId="14280"/>
    <cellStyle name="UNLocked 54 2 2 4" xfId="12242"/>
    <cellStyle name="UNLocked 54 2 3" xfId="10568"/>
    <cellStyle name="UNLocked 54 2 3 2" xfId="13701"/>
    <cellStyle name="UNLocked 54 2 3 3" xfId="14275"/>
    <cellStyle name="UNLocked 54 2 3 4" xfId="12208"/>
    <cellStyle name="UNLocked 54 2 4" xfId="10764"/>
    <cellStyle name="UNLocked 54 2 4 2" xfId="14346"/>
    <cellStyle name="UNLocked 54 2 4 3" xfId="12102"/>
    <cellStyle name="UNLocked 55" xfId="8028"/>
    <cellStyle name="UNLocked 55 2" xfId="10543"/>
    <cellStyle name="UNLocked 55 2 2" xfId="13695"/>
    <cellStyle name="UNLocked 55 2 3" xfId="14265"/>
    <cellStyle name="UNLocked 55 2 4" xfId="12153"/>
    <cellStyle name="UNLocked 55 3" xfId="11766"/>
    <cellStyle name="UNLocked 55 3 2" xfId="14183"/>
    <cellStyle name="UNLocked 55 3 3" xfId="14415"/>
    <cellStyle name="UNLocked 55 3 4" xfId="12256"/>
    <cellStyle name="UNLocked 55 4" xfId="10277"/>
    <cellStyle name="UNLocked 55 4 2" xfId="14199"/>
    <cellStyle name="UNLocked 55 4 3" xfId="12237"/>
    <cellStyle name="UNLocked 6" xfId="1124"/>
    <cellStyle name="UNLocked 6 2" xfId="8040"/>
    <cellStyle name="UNLocked 6 2 2" xfId="10522"/>
    <cellStyle name="UNLocked 6 2 2 2" xfId="13689"/>
    <cellStyle name="UNLocked 6 2 2 3" xfId="14258"/>
    <cellStyle name="UNLocked 6 2 2 4" xfId="12166"/>
    <cellStyle name="UNLocked 6 2 3" xfId="10470"/>
    <cellStyle name="UNLocked 6 2 3 2" xfId="13672"/>
    <cellStyle name="UNLocked 6 2 3 3" xfId="14236"/>
    <cellStyle name="UNLocked 6 2 3 4" xfId="14344"/>
    <cellStyle name="UNLocked 6 2 4" xfId="11879"/>
    <cellStyle name="UNLocked 6 2 4 2" xfId="14417"/>
    <cellStyle name="UNLocked 6 2 4 3" xfId="12239"/>
    <cellStyle name="UNLocked 7" xfId="1365"/>
    <cellStyle name="UNLocked 7 2" xfId="8045"/>
    <cellStyle name="UNLocked 7 2 2" xfId="10737"/>
    <cellStyle name="UNLocked 7 2 2 2" xfId="13755"/>
    <cellStyle name="UNLocked 7 2 2 3" xfId="14340"/>
    <cellStyle name="UNLocked 7 2 2 4" xfId="12204"/>
    <cellStyle name="UNLocked 7 2 3" xfId="10704"/>
    <cellStyle name="UNLocked 7 2 3 2" xfId="13742"/>
    <cellStyle name="UNLocked 7 2 3 3" xfId="14322"/>
    <cellStyle name="UNLocked 7 2 3 4" xfId="12149"/>
    <cellStyle name="UNLocked 7 2 4" xfId="10693"/>
    <cellStyle name="UNLocked 7 2 4 2" xfId="14316"/>
    <cellStyle name="UNLocked 7 2 4 3" xfId="12135"/>
    <cellStyle name="UNLocked 8" xfId="1374"/>
    <cellStyle name="UNLocked 8 2" xfId="8046"/>
    <cellStyle name="UNLocked 8 2 2" xfId="10703"/>
    <cellStyle name="UNLocked 8 2 2 2" xfId="13741"/>
    <cellStyle name="UNLocked 8 2 2 3" xfId="14321"/>
    <cellStyle name="UNLocked 8 2 2 4" xfId="12240"/>
    <cellStyle name="UNLocked 8 2 3" xfId="10425"/>
    <cellStyle name="UNLocked 8 2 3 2" xfId="13663"/>
    <cellStyle name="UNLocked 8 2 3 3" xfId="14227"/>
    <cellStyle name="UNLocked 8 2 3 4" xfId="12158"/>
    <cellStyle name="UNLocked 8 2 4" xfId="10702"/>
    <cellStyle name="UNLocked 8 2 4 2" xfId="14320"/>
    <cellStyle name="UNLocked 8 2 4 3" xfId="12218"/>
    <cellStyle name="UNLocked 9" xfId="1383"/>
    <cellStyle name="UNLocked 9 2" xfId="8047"/>
    <cellStyle name="UNLocked 9 2 2" xfId="10658"/>
    <cellStyle name="UNLocked 9 2 2 2" xfId="13726"/>
    <cellStyle name="UNLocked 9 2 2 3" xfId="14302"/>
    <cellStyle name="UNLocked 9 2 2 4" xfId="12329"/>
    <cellStyle name="UNLocked 9 2 3" xfId="10811"/>
    <cellStyle name="UNLocked 9 2 3 2" xfId="13772"/>
    <cellStyle name="UNLocked 9 2 3 3" xfId="14361"/>
    <cellStyle name="UNLocked 9 2 3 4" xfId="14381"/>
    <cellStyle name="UNLocked 9 2 4" xfId="11880"/>
    <cellStyle name="UNLocked 9 2 4 2" xfId="14418"/>
    <cellStyle name="UNLocked 9 2 4 3" xfId="12195"/>
    <cellStyle name="Unprot" xfId="691"/>
    <cellStyle name="Unprot 2" xfId="14913"/>
    <cellStyle name="Unprot 3" xfId="15379"/>
    <cellStyle name="Unprot$" xfId="692"/>
    <cellStyle name="Unprot$ 2" xfId="693"/>
    <cellStyle name="Unprot$ 3" xfId="694"/>
    <cellStyle name="Unprot$ 4" xfId="15380"/>
    <cellStyle name="Unprot_Book4 (11) (2)" xfId="15381"/>
    <cellStyle name="Unprotect" xfId="695"/>
    <cellStyle name="Valuta (0)_pldt" xfId="42003"/>
    <cellStyle name="Valuta_pldt" xfId="42004"/>
    <cellStyle name="Warning Text 10" xfId="6930"/>
    <cellStyle name="Warning Text 10 2" xfId="42006"/>
    <cellStyle name="Warning Text 10 3" xfId="42005"/>
    <cellStyle name="Warning Text 100" xfId="42007"/>
    <cellStyle name="Warning Text 100 2" xfId="42008"/>
    <cellStyle name="Warning Text 101" xfId="42009"/>
    <cellStyle name="Warning Text 101 2" xfId="42010"/>
    <cellStyle name="Warning Text 102" xfId="42011"/>
    <cellStyle name="Warning Text 102 2" xfId="42012"/>
    <cellStyle name="Warning Text 103" xfId="42013"/>
    <cellStyle name="Warning Text 103 2" xfId="42014"/>
    <cellStyle name="Warning Text 104" xfId="42015"/>
    <cellStyle name="Warning Text 104 2" xfId="42016"/>
    <cellStyle name="Warning Text 105" xfId="42017"/>
    <cellStyle name="Warning Text 105 2" xfId="42018"/>
    <cellStyle name="Warning Text 106" xfId="42019"/>
    <cellStyle name="Warning Text 106 2" xfId="42020"/>
    <cellStyle name="Warning Text 107" xfId="42021"/>
    <cellStyle name="Warning Text 107 2" xfId="42022"/>
    <cellStyle name="Warning Text 108" xfId="42023"/>
    <cellStyle name="Warning Text 108 2" xfId="42024"/>
    <cellStyle name="Warning Text 109" xfId="42025"/>
    <cellStyle name="Warning Text 109 2" xfId="42026"/>
    <cellStyle name="Warning Text 11" xfId="7292"/>
    <cellStyle name="Warning Text 11 2" xfId="42028"/>
    <cellStyle name="Warning Text 11 3" xfId="42027"/>
    <cellStyle name="Warning Text 110" xfId="42029"/>
    <cellStyle name="Warning Text 110 2" xfId="42030"/>
    <cellStyle name="Warning Text 111" xfId="42031"/>
    <cellStyle name="Warning Text 111 2" xfId="42032"/>
    <cellStyle name="Warning Text 112" xfId="42033"/>
    <cellStyle name="Warning Text 112 2" xfId="42034"/>
    <cellStyle name="Warning Text 113" xfId="42035"/>
    <cellStyle name="Warning Text 113 2" xfId="42036"/>
    <cellStyle name="Warning Text 114" xfId="42037"/>
    <cellStyle name="Warning Text 114 2" xfId="42038"/>
    <cellStyle name="Warning Text 115" xfId="42039"/>
    <cellStyle name="Warning Text 115 2" xfId="42040"/>
    <cellStyle name="Warning Text 116" xfId="42041"/>
    <cellStyle name="Warning Text 116 2" xfId="42042"/>
    <cellStyle name="Warning Text 117" xfId="42043"/>
    <cellStyle name="Warning Text 117 2" xfId="42044"/>
    <cellStyle name="Warning Text 118" xfId="42045"/>
    <cellStyle name="Warning Text 118 2" xfId="42046"/>
    <cellStyle name="Warning Text 119" xfId="42047"/>
    <cellStyle name="Warning Text 119 2" xfId="42048"/>
    <cellStyle name="Warning Text 12" xfId="7841"/>
    <cellStyle name="Warning Text 12 2" xfId="42050"/>
    <cellStyle name="Warning Text 12 3" xfId="42049"/>
    <cellStyle name="Warning Text 120" xfId="42051"/>
    <cellStyle name="Warning Text 120 2" xfId="42052"/>
    <cellStyle name="Warning Text 121" xfId="42053"/>
    <cellStyle name="Warning Text 121 2" xfId="42054"/>
    <cellStyle name="Warning Text 122" xfId="42055"/>
    <cellStyle name="Warning Text 122 2" xfId="42056"/>
    <cellStyle name="Warning Text 123" xfId="42057"/>
    <cellStyle name="Warning Text 123 2" xfId="42058"/>
    <cellStyle name="Warning Text 124" xfId="42059"/>
    <cellStyle name="Warning Text 124 2" xfId="42060"/>
    <cellStyle name="Warning Text 125" xfId="42061"/>
    <cellStyle name="Warning Text 125 2" xfId="42062"/>
    <cellStyle name="Warning Text 126" xfId="42063"/>
    <cellStyle name="Warning Text 126 2" xfId="42064"/>
    <cellStyle name="Warning Text 127" xfId="42065"/>
    <cellStyle name="Warning Text 127 2" xfId="42066"/>
    <cellStyle name="Warning Text 128" xfId="42067"/>
    <cellStyle name="Warning Text 128 2" xfId="42068"/>
    <cellStyle name="Warning Text 129" xfId="42069"/>
    <cellStyle name="Warning Text 129 2" xfId="42070"/>
    <cellStyle name="Warning Text 13" xfId="7683"/>
    <cellStyle name="Warning Text 13 2" xfId="42072"/>
    <cellStyle name="Warning Text 13 3" xfId="42071"/>
    <cellStyle name="Warning Text 130" xfId="42073"/>
    <cellStyle name="Warning Text 130 2" xfId="42074"/>
    <cellStyle name="Warning Text 131" xfId="42075"/>
    <cellStyle name="Warning Text 131 2" xfId="42076"/>
    <cellStyle name="Warning Text 132" xfId="42077"/>
    <cellStyle name="Warning Text 132 2" xfId="42078"/>
    <cellStyle name="Warning Text 133" xfId="42079"/>
    <cellStyle name="Warning Text 133 2" xfId="42080"/>
    <cellStyle name="Warning Text 134" xfId="42081"/>
    <cellStyle name="Warning Text 134 2" xfId="42082"/>
    <cellStyle name="Warning Text 135" xfId="42083"/>
    <cellStyle name="Warning Text 135 2" xfId="42084"/>
    <cellStyle name="Warning Text 136" xfId="42085"/>
    <cellStyle name="Warning Text 136 2" xfId="42086"/>
    <cellStyle name="Warning Text 137" xfId="42087"/>
    <cellStyle name="Warning Text 137 2" xfId="42088"/>
    <cellStyle name="Warning Text 138" xfId="42089"/>
    <cellStyle name="Warning Text 138 2" xfId="42090"/>
    <cellStyle name="Warning Text 139" xfId="42091"/>
    <cellStyle name="Warning Text 139 2" xfId="42092"/>
    <cellStyle name="Warning Text 14" xfId="42093"/>
    <cellStyle name="Warning Text 14 2" xfId="42094"/>
    <cellStyle name="Warning Text 140" xfId="42095"/>
    <cellStyle name="Warning Text 140 2" xfId="42096"/>
    <cellStyle name="Warning Text 141" xfId="42097"/>
    <cellStyle name="Warning Text 141 2" xfId="42098"/>
    <cellStyle name="Warning Text 142" xfId="42099"/>
    <cellStyle name="Warning Text 142 2" xfId="42100"/>
    <cellStyle name="Warning Text 143" xfId="42101"/>
    <cellStyle name="Warning Text 143 2" xfId="42102"/>
    <cellStyle name="Warning Text 144" xfId="42103"/>
    <cellStyle name="Warning Text 144 2" xfId="42104"/>
    <cellStyle name="Warning Text 145" xfId="42105"/>
    <cellStyle name="Warning Text 145 2" xfId="42106"/>
    <cellStyle name="Warning Text 146" xfId="42107"/>
    <cellStyle name="Warning Text 146 2" xfId="42108"/>
    <cellStyle name="Warning Text 147" xfId="42109"/>
    <cellStyle name="Warning Text 147 2" xfId="42110"/>
    <cellStyle name="Warning Text 148" xfId="42111"/>
    <cellStyle name="Warning Text 148 2" xfId="42112"/>
    <cellStyle name="Warning Text 149" xfId="42113"/>
    <cellStyle name="Warning Text 149 2" xfId="42114"/>
    <cellStyle name="Warning Text 15" xfId="42115"/>
    <cellStyle name="Warning Text 15 2" xfId="42116"/>
    <cellStyle name="Warning Text 150" xfId="42117"/>
    <cellStyle name="Warning Text 150 2" xfId="42118"/>
    <cellStyle name="Warning Text 151" xfId="42119"/>
    <cellStyle name="Warning Text 151 2" xfId="42120"/>
    <cellStyle name="Warning Text 152" xfId="42121"/>
    <cellStyle name="Warning Text 152 2" xfId="42122"/>
    <cellStyle name="Warning Text 153" xfId="42123"/>
    <cellStyle name="Warning Text 153 2" xfId="42124"/>
    <cellStyle name="Warning Text 154" xfId="42125"/>
    <cellStyle name="Warning Text 154 2" xfId="42126"/>
    <cellStyle name="Warning Text 155" xfId="42127"/>
    <cellStyle name="Warning Text 155 2" xfId="42128"/>
    <cellStyle name="Warning Text 156" xfId="42129"/>
    <cellStyle name="Warning Text 156 2" xfId="42130"/>
    <cellStyle name="Warning Text 157" xfId="42131"/>
    <cellStyle name="Warning Text 157 2" xfId="42132"/>
    <cellStyle name="Warning Text 158" xfId="42133"/>
    <cellStyle name="Warning Text 158 2" xfId="42134"/>
    <cellStyle name="Warning Text 159" xfId="42135"/>
    <cellStyle name="Warning Text 159 2" xfId="42136"/>
    <cellStyle name="Warning Text 16" xfId="42137"/>
    <cellStyle name="Warning Text 16 2" xfId="42138"/>
    <cellStyle name="Warning Text 160" xfId="42139"/>
    <cellStyle name="Warning Text 160 2" xfId="42140"/>
    <cellStyle name="Warning Text 161" xfId="42141"/>
    <cellStyle name="Warning Text 161 2" xfId="42142"/>
    <cellStyle name="Warning Text 162" xfId="42143"/>
    <cellStyle name="Warning Text 162 2" xfId="42144"/>
    <cellStyle name="Warning Text 163" xfId="42145"/>
    <cellStyle name="Warning Text 163 2" xfId="42146"/>
    <cellStyle name="Warning Text 164" xfId="42147"/>
    <cellStyle name="Warning Text 164 2" xfId="42148"/>
    <cellStyle name="Warning Text 165" xfId="42149"/>
    <cellStyle name="Warning Text 165 2" xfId="42150"/>
    <cellStyle name="Warning Text 166" xfId="42151"/>
    <cellStyle name="Warning Text 166 2" xfId="42152"/>
    <cellStyle name="Warning Text 167" xfId="42153"/>
    <cellStyle name="Warning Text 167 2" xfId="42154"/>
    <cellStyle name="Warning Text 168" xfId="42155"/>
    <cellStyle name="Warning Text 168 2" xfId="42156"/>
    <cellStyle name="Warning Text 169" xfId="42157"/>
    <cellStyle name="Warning Text 169 2" xfId="42158"/>
    <cellStyle name="Warning Text 17" xfId="42159"/>
    <cellStyle name="Warning Text 17 2" xfId="42160"/>
    <cellStyle name="Warning Text 170" xfId="42161"/>
    <cellStyle name="Warning Text 170 2" xfId="42162"/>
    <cellStyle name="Warning Text 171" xfId="42163"/>
    <cellStyle name="Warning Text 171 2" xfId="42164"/>
    <cellStyle name="Warning Text 172" xfId="42165"/>
    <cellStyle name="Warning Text 172 2" xfId="42166"/>
    <cellStyle name="Warning Text 173" xfId="42167"/>
    <cellStyle name="Warning Text 173 2" xfId="42168"/>
    <cellStyle name="Warning Text 174" xfId="42169"/>
    <cellStyle name="Warning Text 174 2" xfId="42170"/>
    <cellStyle name="Warning Text 175" xfId="42171"/>
    <cellStyle name="Warning Text 175 2" xfId="42172"/>
    <cellStyle name="Warning Text 176" xfId="42173"/>
    <cellStyle name="Warning Text 176 2" xfId="42174"/>
    <cellStyle name="Warning Text 177" xfId="42175"/>
    <cellStyle name="Warning Text 177 2" xfId="42176"/>
    <cellStyle name="Warning Text 178" xfId="42177"/>
    <cellStyle name="Warning Text 178 2" xfId="42178"/>
    <cellStyle name="Warning Text 179" xfId="42179"/>
    <cellStyle name="Warning Text 179 2" xfId="42180"/>
    <cellStyle name="Warning Text 18" xfId="42181"/>
    <cellStyle name="Warning Text 18 2" xfId="42182"/>
    <cellStyle name="Warning Text 180" xfId="42183"/>
    <cellStyle name="Warning Text 180 2" xfId="42184"/>
    <cellStyle name="Warning Text 181" xfId="42185"/>
    <cellStyle name="Warning Text 181 2" xfId="42186"/>
    <cellStyle name="Warning Text 182" xfId="42187"/>
    <cellStyle name="Warning Text 182 2" xfId="42188"/>
    <cellStyle name="Warning Text 183" xfId="42189"/>
    <cellStyle name="Warning Text 183 2" xfId="42190"/>
    <cellStyle name="Warning Text 184" xfId="42191"/>
    <cellStyle name="Warning Text 184 2" xfId="42192"/>
    <cellStyle name="Warning Text 185" xfId="42193"/>
    <cellStyle name="Warning Text 185 2" xfId="42194"/>
    <cellStyle name="Warning Text 186" xfId="42195"/>
    <cellStyle name="Warning Text 186 2" xfId="42196"/>
    <cellStyle name="Warning Text 187" xfId="42197"/>
    <cellStyle name="Warning Text 187 2" xfId="42198"/>
    <cellStyle name="Warning Text 188" xfId="42199"/>
    <cellStyle name="Warning Text 188 2" xfId="42200"/>
    <cellStyle name="Warning Text 189" xfId="42201"/>
    <cellStyle name="Warning Text 189 2" xfId="42202"/>
    <cellStyle name="Warning Text 19" xfId="42203"/>
    <cellStyle name="Warning Text 19 2" xfId="42204"/>
    <cellStyle name="Warning Text 190" xfId="42205"/>
    <cellStyle name="Warning Text 190 2" xfId="42206"/>
    <cellStyle name="Warning Text 191" xfId="42207"/>
    <cellStyle name="Warning Text 191 2" xfId="42208"/>
    <cellStyle name="Warning Text 192" xfId="42209"/>
    <cellStyle name="Warning Text 192 2" xfId="42210"/>
    <cellStyle name="Warning Text 193" xfId="42211"/>
    <cellStyle name="Warning Text 194" xfId="42212"/>
    <cellStyle name="Warning Text 195" xfId="42213"/>
    <cellStyle name="Warning Text 196" xfId="42214"/>
    <cellStyle name="Warning Text 197" xfId="42215"/>
    <cellStyle name="Warning Text 198" xfId="42216"/>
    <cellStyle name="Warning Text 199" xfId="42217"/>
    <cellStyle name="Warning Text 2" xfId="696"/>
    <cellStyle name="Warning Text 2 10" xfId="7030"/>
    <cellStyle name="Warning Text 2 11" xfId="1326"/>
    <cellStyle name="Warning Text 2 12" xfId="7476"/>
    <cellStyle name="Warning Text 2 13" xfId="9981"/>
    <cellStyle name="Warning Text 2 2" xfId="818"/>
    <cellStyle name="Warning Text 2 2 2" xfId="1143"/>
    <cellStyle name="Warning Text 2 3" xfId="6739"/>
    <cellStyle name="Warning Text 2 4" xfId="6936"/>
    <cellStyle name="Warning Text 2 5" xfId="7112"/>
    <cellStyle name="Warning Text 2 6" xfId="7200"/>
    <cellStyle name="Warning Text 2 7" xfId="7379"/>
    <cellStyle name="Warning Text 2 8" xfId="7182"/>
    <cellStyle name="Warning Text 2 9" xfId="7622"/>
    <cellStyle name="Warning Text 20" xfId="42218"/>
    <cellStyle name="Warning Text 20 2" xfId="42219"/>
    <cellStyle name="Warning Text 200" xfId="42220"/>
    <cellStyle name="Warning Text 201" xfId="42221"/>
    <cellStyle name="Warning Text 202" xfId="42222"/>
    <cellStyle name="Warning Text 203" xfId="42223"/>
    <cellStyle name="Warning Text 204" xfId="42224"/>
    <cellStyle name="Warning Text 205" xfId="42225"/>
    <cellStyle name="Warning Text 206" xfId="42226"/>
    <cellStyle name="Warning Text 207" xfId="42227"/>
    <cellStyle name="Warning Text 208" xfId="42228"/>
    <cellStyle name="Warning Text 209" xfId="42229"/>
    <cellStyle name="Warning Text 21" xfId="42230"/>
    <cellStyle name="Warning Text 21 2" xfId="42231"/>
    <cellStyle name="Warning Text 210" xfId="42232"/>
    <cellStyle name="Warning Text 211" xfId="42233"/>
    <cellStyle name="Warning Text 212" xfId="42234"/>
    <cellStyle name="Warning Text 213" xfId="42235"/>
    <cellStyle name="Warning Text 214" xfId="42236"/>
    <cellStyle name="Warning Text 215" xfId="42237"/>
    <cellStyle name="Warning Text 216" xfId="42238"/>
    <cellStyle name="Warning Text 217" xfId="42239"/>
    <cellStyle name="Warning Text 218" xfId="42240"/>
    <cellStyle name="Warning Text 219" xfId="42241"/>
    <cellStyle name="Warning Text 22" xfId="42242"/>
    <cellStyle name="Warning Text 22 2" xfId="42243"/>
    <cellStyle name="Warning Text 220" xfId="42244"/>
    <cellStyle name="Warning Text 221" xfId="42245"/>
    <cellStyle name="Warning Text 222" xfId="42246"/>
    <cellStyle name="Warning Text 223" xfId="42247"/>
    <cellStyle name="Warning Text 224" xfId="42248"/>
    <cellStyle name="Warning Text 225" xfId="42249"/>
    <cellStyle name="Warning Text 226" xfId="42250"/>
    <cellStyle name="Warning Text 227" xfId="42251"/>
    <cellStyle name="Warning Text 228" xfId="42252"/>
    <cellStyle name="Warning Text 229" xfId="42253"/>
    <cellStyle name="Warning Text 23" xfId="42254"/>
    <cellStyle name="Warning Text 23 2" xfId="42255"/>
    <cellStyle name="Warning Text 230" xfId="42256"/>
    <cellStyle name="Warning Text 231" xfId="42257"/>
    <cellStyle name="Warning Text 232" xfId="42258"/>
    <cellStyle name="Warning Text 233" xfId="42259"/>
    <cellStyle name="Warning Text 234" xfId="42260"/>
    <cellStyle name="Warning Text 235" xfId="42261"/>
    <cellStyle name="Warning Text 236" xfId="42262"/>
    <cellStyle name="Warning Text 237" xfId="42263"/>
    <cellStyle name="Warning Text 238" xfId="42264"/>
    <cellStyle name="Warning Text 239" xfId="42265"/>
    <cellStyle name="Warning Text 24" xfId="42266"/>
    <cellStyle name="Warning Text 24 2" xfId="42267"/>
    <cellStyle name="Warning Text 240" xfId="42268"/>
    <cellStyle name="Warning Text 241" xfId="42269"/>
    <cellStyle name="Warning Text 242" xfId="42270"/>
    <cellStyle name="Warning Text 243" xfId="42271"/>
    <cellStyle name="Warning Text 244" xfId="42272"/>
    <cellStyle name="Warning Text 245" xfId="42273"/>
    <cellStyle name="Warning Text 246" xfId="42274"/>
    <cellStyle name="Warning Text 247" xfId="42275"/>
    <cellStyle name="Warning Text 248" xfId="42276"/>
    <cellStyle name="Warning Text 249" xfId="42277"/>
    <cellStyle name="Warning Text 25" xfId="42278"/>
    <cellStyle name="Warning Text 25 2" xfId="42279"/>
    <cellStyle name="Warning Text 250" xfId="42280"/>
    <cellStyle name="Warning Text 251" xfId="42281"/>
    <cellStyle name="Warning Text 252" xfId="42282"/>
    <cellStyle name="Warning Text 253" xfId="42283"/>
    <cellStyle name="Warning Text 254" xfId="42284"/>
    <cellStyle name="Warning Text 255" xfId="42285"/>
    <cellStyle name="Warning Text 256" xfId="42286"/>
    <cellStyle name="Warning Text 257" xfId="42287"/>
    <cellStyle name="Warning Text 26" xfId="42288"/>
    <cellStyle name="Warning Text 26 2" xfId="42289"/>
    <cellStyle name="Warning Text 27" xfId="42290"/>
    <cellStyle name="Warning Text 27 2" xfId="42291"/>
    <cellStyle name="Warning Text 28" xfId="42292"/>
    <cellStyle name="Warning Text 28 2" xfId="42293"/>
    <cellStyle name="Warning Text 29" xfId="42294"/>
    <cellStyle name="Warning Text 29 2" xfId="42295"/>
    <cellStyle name="Warning Text 3" xfId="819"/>
    <cellStyle name="Warning Text 3 2" xfId="827"/>
    <cellStyle name="Warning Text 3 3" xfId="15382"/>
    <cellStyle name="Warning Text 30" xfId="42296"/>
    <cellStyle name="Warning Text 30 2" xfId="42297"/>
    <cellStyle name="Warning Text 31" xfId="42298"/>
    <cellStyle name="Warning Text 31 2" xfId="42299"/>
    <cellStyle name="Warning Text 32" xfId="42300"/>
    <cellStyle name="Warning Text 32 2" xfId="42301"/>
    <cellStyle name="Warning Text 33" xfId="42302"/>
    <cellStyle name="Warning Text 33 2" xfId="42303"/>
    <cellStyle name="Warning Text 34" xfId="42304"/>
    <cellStyle name="Warning Text 34 2" xfId="42305"/>
    <cellStyle name="Warning Text 35" xfId="42306"/>
    <cellStyle name="Warning Text 35 2" xfId="42307"/>
    <cellStyle name="Warning Text 36" xfId="42308"/>
    <cellStyle name="Warning Text 36 2" xfId="42309"/>
    <cellStyle name="Warning Text 37" xfId="42310"/>
    <cellStyle name="Warning Text 37 2" xfId="42311"/>
    <cellStyle name="Warning Text 38" xfId="42312"/>
    <cellStyle name="Warning Text 38 2" xfId="42313"/>
    <cellStyle name="Warning Text 39" xfId="42314"/>
    <cellStyle name="Warning Text 39 2" xfId="42315"/>
    <cellStyle name="Warning Text 4" xfId="699"/>
    <cellStyle name="Warning Text 4 2" xfId="6738"/>
    <cellStyle name="Warning Text 4 2 2" xfId="42316"/>
    <cellStyle name="Warning Text 4 3" xfId="11792"/>
    <cellStyle name="Warning Text 40" xfId="42317"/>
    <cellStyle name="Warning Text 40 2" xfId="42318"/>
    <cellStyle name="Warning Text 41" xfId="42319"/>
    <cellStyle name="Warning Text 41 2" xfId="42320"/>
    <cellStyle name="Warning Text 42" xfId="42321"/>
    <cellStyle name="Warning Text 42 2" xfId="42322"/>
    <cellStyle name="Warning Text 43" xfId="42323"/>
    <cellStyle name="Warning Text 43 2" xfId="42324"/>
    <cellStyle name="Warning Text 44" xfId="42325"/>
    <cellStyle name="Warning Text 44 2" xfId="42326"/>
    <cellStyle name="Warning Text 45" xfId="42327"/>
    <cellStyle name="Warning Text 45 2" xfId="42328"/>
    <cellStyle name="Warning Text 46" xfId="42329"/>
    <cellStyle name="Warning Text 46 2" xfId="42330"/>
    <cellStyle name="Warning Text 47" xfId="42331"/>
    <cellStyle name="Warning Text 47 2" xfId="42332"/>
    <cellStyle name="Warning Text 48" xfId="42333"/>
    <cellStyle name="Warning Text 48 2" xfId="42334"/>
    <cellStyle name="Warning Text 49" xfId="42335"/>
    <cellStyle name="Warning Text 49 2" xfId="42336"/>
    <cellStyle name="Warning Text 5" xfId="7058"/>
    <cellStyle name="Warning Text 5 2" xfId="42338"/>
    <cellStyle name="Warning Text 5 3" xfId="42337"/>
    <cellStyle name="Warning Text 50" xfId="42339"/>
    <cellStyle name="Warning Text 50 2" xfId="42340"/>
    <cellStyle name="Warning Text 51" xfId="42341"/>
    <cellStyle name="Warning Text 51 2" xfId="42342"/>
    <cellStyle name="Warning Text 52" xfId="42343"/>
    <cellStyle name="Warning Text 52 2" xfId="42344"/>
    <cellStyle name="Warning Text 53" xfId="42345"/>
    <cellStyle name="Warning Text 53 2" xfId="42346"/>
    <cellStyle name="Warning Text 54" xfId="42347"/>
    <cellStyle name="Warning Text 54 2" xfId="42348"/>
    <cellStyle name="Warning Text 55" xfId="42349"/>
    <cellStyle name="Warning Text 55 2" xfId="42350"/>
    <cellStyle name="Warning Text 56" xfId="42351"/>
    <cellStyle name="Warning Text 56 2" xfId="42352"/>
    <cellStyle name="Warning Text 57" xfId="42353"/>
    <cellStyle name="Warning Text 57 2" xfId="42354"/>
    <cellStyle name="Warning Text 58" xfId="42355"/>
    <cellStyle name="Warning Text 58 2" xfId="42356"/>
    <cellStyle name="Warning Text 59" xfId="42357"/>
    <cellStyle name="Warning Text 59 2" xfId="42358"/>
    <cellStyle name="Warning Text 6" xfId="6820"/>
    <cellStyle name="Warning Text 6 2" xfId="42360"/>
    <cellStyle name="Warning Text 6 3" xfId="42359"/>
    <cellStyle name="Warning Text 60" xfId="42361"/>
    <cellStyle name="Warning Text 60 2" xfId="42362"/>
    <cellStyle name="Warning Text 61" xfId="42363"/>
    <cellStyle name="Warning Text 61 2" xfId="42364"/>
    <cellStyle name="Warning Text 62" xfId="42365"/>
    <cellStyle name="Warning Text 62 2" xfId="42366"/>
    <cellStyle name="Warning Text 63" xfId="42367"/>
    <cellStyle name="Warning Text 63 2" xfId="42368"/>
    <cellStyle name="Warning Text 64" xfId="42369"/>
    <cellStyle name="Warning Text 64 2" xfId="42370"/>
    <cellStyle name="Warning Text 65" xfId="42371"/>
    <cellStyle name="Warning Text 65 2" xfId="42372"/>
    <cellStyle name="Warning Text 66" xfId="42373"/>
    <cellStyle name="Warning Text 66 2" xfId="42374"/>
    <cellStyle name="Warning Text 67" xfId="42375"/>
    <cellStyle name="Warning Text 67 2" xfId="42376"/>
    <cellStyle name="Warning Text 68" xfId="42377"/>
    <cellStyle name="Warning Text 68 2" xfId="42378"/>
    <cellStyle name="Warning Text 69" xfId="42379"/>
    <cellStyle name="Warning Text 69 2" xfId="42380"/>
    <cellStyle name="Warning Text 7" xfId="7602"/>
    <cellStyle name="Warning Text 7 2" xfId="42382"/>
    <cellStyle name="Warning Text 7 3" xfId="42381"/>
    <cellStyle name="Warning Text 70" xfId="42383"/>
    <cellStyle name="Warning Text 70 2" xfId="42384"/>
    <cellStyle name="Warning Text 71" xfId="42385"/>
    <cellStyle name="Warning Text 71 2" xfId="42386"/>
    <cellStyle name="Warning Text 72" xfId="42387"/>
    <cellStyle name="Warning Text 72 2" xfId="42388"/>
    <cellStyle name="Warning Text 73" xfId="42389"/>
    <cellStyle name="Warning Text 73 2" xfId="42390"/>
    <cellStyle name="Warning Text 74" xfId="42391"/>
    <cellStyle name="Warning Text 74 2" xfId="42392"/>
    <cellStyle name="Warning Text 75" xfId="42393"/>
    <cellStyle name="Warning Text 75 2" xfId="42394"/>
    <cellStyle name="Warning Text 76" xfId="42395"/>
    <cellStyle name="Warning Text 76 2" xfId="42396"/>
    <cellStyle name="Warning Text 77" xfId="42397"/>
    <cellStyle name="Warning Text 77 2" xfId="42398"/>
    <cellStyle name="Warning Text 78" xfId="42399"/>
    <cellStyle name="Warning Text 78 2" xfId="42400"/>
    <cellStyle name="Warning Text 79" xfId="42401"/>
    <cellStyle name="Warning Text 79 2" xfId="42402"/>
    <cellStyle name="Warning Text 8" xfId="7717"/>
    <cellStyle name="Warning Text 8 2" xfId="42404"/>
    <cellStyle name="Warning Text 8 3" xfId="42403"/>
    <cellStyle name="Warning Text 80" xfId="42405"/>
    <cellStyle name="Warning Text 80 2" xfId="42406"/>
    <cellStyle name="Warning Text 81" xfId="42407"/>
    <cellStyle name="Warning Text 81 2" xfId="42408"/>
    <cellStyle name="Warning Text 82" xfId="42409"/>
    <cellStyle name="Warning Text 82 2" xfId="42410"/>
    <cellStyle name="Warning Text 83" xfId="42411"/>
    <cellStyle name="Warning Text 83 2" xfId="42412"/>
    <cellStyle name="Warning Text 84" xfId="42413"/>
    <cellStyle name="Warning Text 84 2" xfId="42414"/>
    <cellStyle name="Warning Text 85" xfId="42415"/>
    <cellStyle name="Warning Text 85 2" xfId="42416"/>
    <cellStyle name="Warning Text 86" xfId="42417"/>
    <cellStyle name="Warning Text 86 2" xfId="42418"/>
    <cellStyle name="Warning Text 87" xfId="42419"/>
    <cellStyle name="Warning Text 87 2" xfId="42420"/>
    <cellStyle name="Warning Text 88" xfId="42421"/>
    <cellStyle name="Warning Text 88 2" xfId="42422"/>
    <cellStyle name="Warning Text 89" xfId="42423"/>
    <cellStyle name="Warning Text 89 2" xfId="42424"/>
    <cellStyle name="Warning Text 9" xfId="6951"/>
    <cellStyle name="Warning Text 9 2" xfId="42426"/>
    <cellStyle name="Warning Text 9 3" xfId="42425"/>
    <cellStyle name="Warning Text 90" xfId="42427"/>
    <cellStyle name="Warning Text 90 2" xfId="42428"/>
    <cellStyle name="Warning Text 91" xfId="42429"/>
    <cellStyle name="Warning Text 91 2" xfId="42430"/>
    <cellStyle name="Warning Text 92" xfId="42431"/>
    <cellStyle name="Warning Text 92 2" xfId="42432"/>
    <cellStyle name="Warning Text 93" xfId="42433"/>
    <cellStyle name="Warning Text 93 2" xfId="42434"/>
    <cellStyle name="Warning Text 94" xfId="42435"/>
    <cellStyle name="Warning Text 94 2" xfId="42436"/>
    <cellStyle name="Warning Text 95" xfId="42437"/>
    <cellStyle name="Warning Text 95 2" xfId="42438"/>
    <cellStyle name="Warning Text 96" xfId="42439"/>
    <cellStyle name="Warning Text 96 2" xfId="42440"/>
    <cellStyle name="Warning Text 97" xfId="42441"/>
    <cellStyle name="Warning Text 97 2" xfId="42442"/>
    <cellStyle name="Warning Text 98" xfId="42443"/>
    <cellStyle name="Warning Text 98 2" xfId="42444"/>
    <cellStyle name="Warning Text 99" xfId="42445"/>
    <cellStyle name="Warning Text 99 2" xfId="42446"/>
    <cellStyle name="WhitePattern" xfId="15601"/>
    <cellStyle name="WhitePattern1" xfId="15602"/>
    <cellStyle name="WhiteText" xfId="15603"/>
    <cellStyle name="Year" xfId="15604"/>
  </cellStyles>
  <dxfs count="63">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s>
  <tableStyles count="0" defaultTableStyle="TableStyleMedium9"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6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0</xdr:col>
      <xdr:colOff>41911</xdr:colOff>
      <xdr:row>23</xdr:row>
      <xdr:rowOff>0</xdr:rowOff>
    </xdr:from>
    <xdr:to>
      <xdr:col>6</xdr:col>
      <xdr:colOff>708660</xdr:colOff>
      <xdr:row>23</xdr:row>
      <xdr:rowOff>87630</xdr:rowOff>
    </xdr:to>
    <xdr:sp macro="" textlink="">
      <xdr:nvSpPr>
        <xdr:cNvPr id="3" name="TextBox 2"/>
        <xdr:cNvSpPr txBox="1"/>
      </xdr:nvSpPr>
      <xdr:spPr>
        <a:xfrm>
          <a:off x="41911" y="4373881"/>
          <a:ext cx="6884669" cy="590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a:solidFill>
                <a:schemeClr val="dk1"/>
              </a:solidFill>
              <a:effectLst/>
              <a:latin typeface="+mn-lt"/>
              <a:ea typeface="+mn-ea"/>
              <a:cs typeface="+mn-cs"/>
            </a:rPr>
            <a:t>This restating adjustment removes the Trojan balances and tax impacts from results as ordered by the Commission in the Third Supplemental Order, Docket No. UE-991832.</a:t>
          </a:r>
          <a:br>
            <a:rPr lang="en-US" sz="1100" b="0" i="0" u="none" strike="noStrike">
              <a:solidFill>
                <a:schemeClr val="dk1"/>
              </a:solidFill>
              <a:effectLst/>
              <a:latin typeface="+mn-lt"/>
              <a:ea typeface="+mn-ea"/>
              <a:cs typeface="+mn-cs"/>
            </a:rPr>
          </a:br>
          <a:endParaRPr lang="en-US" sz="1100"/>
        </a:p>
      </xdr:txBody>
    </xdr:sp>
    <xdr:clientData/>
  </xdr:twoCellAnchor>
</xdr:wsDr>
</file>

<file path=xl/theme/theme1.xml><?xml version="1.0" encoding="utf-8"?>
<a:theme xmlns:a="http://schemas.openxmlformats.org/drawingml/2006/main" name="Office Theme">
  <a:themeElements>
    <a:clrScheme name="Pap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70C0"/>
    <pageSetUpPr fitToPage="1"/>
  </sheetPr>
  <dimension ref="A1:Z81"/>
  <sheetViews>
    <sheetView tabSelected="1" zoomScaleNormal="100" workbookViewId="0">
      <selection activeCell="F16" sqref="F16"/>
    </sheetView>
  </sheetViews>
  <sheetFormatPr defaultColWidth="9.109375" defaultRowHeight="13.2"/>
  <cols>
    <col min="1" max="1" width="2.88671875" style="4" customWidth="1"/>
    <col min="2" max="2" width="29" style="4" customWidth="1"/>
    <col min="3" max="3" width="15.33203125" style="4" customWidth="1"/>
    <col min="4" max="4" width="2.5546875" style="6" customWidth="1"/>
    <col min="5" max="5" width="13.44140625" style="4" customWidth="1"/>
    <col min="6" max="6" width="15.5546875" style="4" customWidth="1"/>
    <col min="7" max="7" width="14.109375" style="4" customWidth="1"/>
    <col min="8" max="8" width="15" style="4" customWidth="1"/>
    <col min="9" max="9" width="2.5546875" style="6" customWidth="1"/>
    <col min="10" max="10" width="12.77734375" style="4" customWidth="1"/>
    <col min="11" max="11" width="2.5546875" style="6" customWidth="1"/>
    <col min="12" max="12" width="16.109375" style="4" customWidth="1"/>
    <col min="13" max="13" width="12.88671875" style="4" customWidth="1"/>
    <col min="14" max="17" width="6.6640625" style="4" hidden="1" customWidth="1"/>
    <col min="18" max="19" width="10.5546875" style="4" customWidth="1"/>
    <col min="20" max="20" width="14.5546875" style="4" customWidth="1"/>
    <col min="21" max="21" width="15" style="4" customWidth="1"/>
    <col min="22" max="22" width="14.44140625" style="4" customWidth="1"/>
    <col min="23" max="26" width="6.6640625" style="4" hidden="1" customWidth="1"/>
    <col min="27" max="27" width="12.109375" style="4" customWidth="1"/>
    <col min="28" max="28" width="18.44140625" style="4" bestFit="1" customWidth="1"/>
    <col min="29" max="29" width="18.5546875" style="4" customWidth="1"/>
    <col min="30" max="30" width="13.109375" style="4" customWidth="1"/>
    <col min="31" max="31" width="13.88671875" style="4" bestFit="1" customWidth="1"/>
    <col min="32" max="32" width="14.109375" style="4" customWidth="1"/>
    <col min="33" max="33" width="11.33203125" style="4" customWidth="1"/>
    <col min="34" max="35" width="13.109375" style="4" customWidth="1"/>
    <col min="36" max="36" width="14.44140625" style="4" customWidth="1"/>
    <col min="37" max="37" width="16" style="4" customWidth="1"/>
    <col min="38" max="38" width="12.88671875" style="4" customWidth="1"/>
    <col min="39" max="39" width="11.6640625" style="4" customWidth="1"/>
    <col min="40" max="40" width="11.88671875" style="4" customWidth="1"/>
    <col min="41" max="41" width="15.5546875" style="4" bestFit="1" customWidth="1"/>
    <col min="42" max="42" width="15.44140625" style="4" customWidth="1"/>
    <col min="43" max="43" width="15.109375" style="4" customWidth="1"/>
    <col min="44" max="44" width="17.109375" style="4" customWidth="1"/>
    <col min="45" max="45" width="20.6640625" style="4" customWidth="1"/>
    <col min="46" max="46" width="21.109375" style="4" customWidth="1"/>
    <col min="47" max="47" width="16.44140625" style="4" customWidth="1"/>
    <col min="48" max="48" width="15.5546875" style="4" customWidth="1"/>
    <col min="49" max="49" width="15.33203125" style="4" customWidth="1"/>
    <col min="50" max="50" width="10.6640625" style="4" customWidth="1"/>
    <col min="51" max="51" width="19.44140625" style="4" customWidth="1"/>
    <col min="52" max="52" width="17.88671875" style="4" customWidth="1"/>
    <col min="53" max="54" width="13.44140625" style="4" customWidth="1"/>
    <col min="55" max="56" width="12.109375" style="4" customWidth="1"/>
    <col min="57" max="57" width="12.109375" style="4" bestFit="1" customWidth="1"/>
    <col min="58" max="58" width="14.44140625" style="4" customWidth="1"/>
    <col min="59" max="59" width="13.44140625" style="4" bestFit="1" customWidth="1"/>
    <col min="60" max="16384" width="9.109375" style="4"/>
  </cols>
  <sheetData>
    <row r="1" spans="1:12">
      <c r="A1" s="1375" t="s">
        <v>662</v>
      </c>
      <c r="B1" s="1375"/>
      <c r="C1" s="1375"/>
      <c r="D1" s="1375"/>
      <c r="E1" s="1375"/>
      <c r="F1" s="1375"/>
      <c r="G1" s="1375"/>
      <c r="H1" s="1375"/>
      <c r="I1" s="1375"/>
      <c r="J1" s="1375"/>
      <c r="K1" s="1375"/>
      <c r="L1" s="1375"/>
    </row>
    <row r="2" spans="1:12">
      <c r="A2" s="1375" t="s">
        <v>1050</v>
      </c>
      <c r="B2" s="1375"/>
      <c r="C2" s="1375"/>
      <c r="D2" s="1375"/>
      <c r="E2" s="1375"/>
      <c r="F2" s="1375"/>
      <c r="G2" s="1375"/>
      <c r="H2" s="1375"/>
      <c r="I2" s="1375"/>
      <c r="J2" s="1375"/>
      <c r="K2" s="1375"/>
      <c r="L2" s="1375"/>
    </row>
    <row r="3" spans="1:12">
      <c r="A3" s="1375" t="s">
        <v>1037</v>
      </c>
      <c r="B3" s="1375"/>
      <c r="C3" s="1375"/>
      <c r="D3" s="1375"/>
      <c r="E3" s="1375"/>
      <c r="F3" s="1375"/>
      <c r="G3" s="1375"/>
      <c r="H3" s="1375"/>
      <c r="I3" s="1375"/>
      <c r="J3" s="1375"/>
      <c r="K3" s="1375"/>
      <c r="L3" s="1375"/>
    </row>
    <row r="4" spans="1:12" ht="5.4" customHeight="1">
      <c r="A4" s="1372"/>
      <c r="B4" s="1372"/>
      <c r="C4" s="1372"/>
      <c r="D4" s="1336"/>
      <c r="E4" s="1372"/>
      <c r="F4" s="1372"/>
      <c r="G4" s="1372"/>
      <c r="H4" s="1372"/>
      <c r="I4" s="1336"/>
      <c r="J4" s="1372"/>
      <c r="K4" s="1336"/>
      <c r="L4" s="1372"/>
    </row>
    <row r="5" spans="1:12">
      <c r="C5" s="18" t="s">
        <v>630</v>
      </c>
      <c r="D5" s="1337"/>
      <c r="E5" s="18" t="s">
        <v>631</v>
      </c>
      <c r="F5" s="18" t="s">
        <v>632</v>
      </c>
      <c r="G5" s="18" t="s">
        <v>633</v>
      </c>
      <c r="H5" s="18" t="s">
        <v>634</v>
      </c>
      <c r="I5" s="1337"/>
      <c r="J5" s="18" t="s">
        <v>635</v>
      </c>
      <c r="K5" s="1337"/>
      <c r="L5" s="18" t="s">
        <v>636</v>
      </c>
    </row>
    <row r="6" spans="1:12">
      <c r="B6" s="8"/>
      <c r="C6" s="1374" t="s">
        <v>1030</v>
      </c>
      <c r="D6" s="1338"/>
      <c r="E6" s="1374" t="s">
        <v>1031</v>
      </c>
      <c r="F6" s="1374" t="s">
        <v>1032</v>
      </c>
      <c r="G6" s="1374" t="s">
        <v>1033</v>
      </c>
      <c r="H6" s="1374" t="s">
        <v>1034</v>
      </c>
      <c r="I6" s="1338"/>
      <c r="J6" s="1374" t="s">
        <v>7</v>
      </c>
      <c r="K6" s="1338"/>
      <c r="L6" s="1374" t="s">
        <v>1035</v>
      </c>
    </row>
    <row r="7" spans="1:12">
      <c r="B7" s="19"/>
      <c r="C7" s="1374"/>
      <c r="D7" s="1338"/>
      <c r="E7" s="1374"/>
      <c r="F7" s="1374"/>
      <c r="G7" s="1374"/>
      <c r="H7" s="1374"/>
      <c r="I7" s="1338"/>
      <c r="J7" s="1374"/>
      <c r="K7" s="1338"/>
      <c r="L7" s="1374"/>
    </row>
    <row r="8" spans="1:12">
      <c r="B8" s="19" t="s">
        <v>10</v>
      </c>
      <c r="C8" s="8"/>
      <c r="D8" s="20"/>
      <c r="E8" s="8"/>
      <c r="F8" s="8"/>
      <c r="G8" s="8"/>
      <c r="H8" s="1373"/>
      <c r="I8" s="20"/>
      <c r="J8" s="1179">
        <f>J9/H9</f>
        <v>2.4069019871081298E-2</v>
      </c>
      <c r="K8" s="20"/>
      <c r="L8" s="8"/>
    </row>
    <row r="9" spans="1:12">
      <c r="A9" s="4">
        <v>1</v>
      </c>
      <c r="B9" s="1180" t="s">
        <v>11</v>
      </c>
      <c r="C9" s="1171">
        <v>317700180</v>
      </c>
      <c r="D9" s="1008"/>
      <c r="E9" s="1172">
        <f>'Adjustments - restating'!C7</f>
        <v>3905479.1195230857</v>
      </c>
      <c r="F9" s="1131">
        <f>+C9+E9</f>
        <v>321605659.11952311</v>
      </c>
      <c r="G9" s="1161">
        <f>'Adjustments - Pro Forma'!C7</f>
        <v>0</v>
      </c>
      <c r="H9" s="1132">
        <f>+F9+G9</f>
        <v>321605659.11952311</v>
      </c>
      <c r="I9" s="1008"/>
      <c r="J9" s="1162">
        <f>+RevReqCalc!E19</f>
        <v>7740733</v>
      </c>
      <c r="K9" s="1008"/>
      <c r="L9" s="1148">
        <f>+J9+H9</f>
        <v>329346392.11952311</v>
      </c>
    </row>
    <row r="10" spans="1:12">
      <c r="A10" s="4">
        <v>2</v>
      </c>
      <c r="B10" s="1154" t="s">
        <v>12</v>
      </c>
      <c r="C10" s="1149">
        <v>0</v>
      </c>
      <c r="D10" s="1008"/>
      <c r="E10" s="1134">
        <f>'Adjustments - restating'!C8</f>
        <v>0</v>
      </c>
      <c r="F10" s="1008">
        <f>+C10+E10</f>
        <v>0</v>
      </c>
      <c r="G10" s="7">
        <f>'Adjustments - Pro Forma'!C8</f>
        <v>0</v>
      </c>
      <c r="H10" s="1133">
        <f>+F10+G10</f>
        <v>0</v>
      </c>
      <c r="I10" s="1008"/>
      <c r="J10" s="1150"/>
      <c r="K10" s="1008"/>
      <c r="L10" s="1149">
        <f>+J10+H10</f>
        <v>0</v>
      </c>
    </row>
    <row r="11" spans="1:12">
      <c r="A11" s="4">
        <v>3</v>
      </c>
      <c r="B11" s="1154" t="s">
        <v>13</v>
      </c>
      <c r="C11" s="1149">
        <v>18487997</v>
      </c>
      <c r="D11" s="1008"/>
      <c r="E11" s="1134">
        <f>'Adjustments - restating'!C9</f>
        <v>49115714.281319283</v>
      </c>
      <c r="F11" s="1008">
        <f>+C11+E11</f>
        <v>67603711.28131929</v>
      </c>
      <c r="G11" s="7">
        <f>'Adjustments - Pro Forma'!C9</f>
        <v>-47045811.781707957</v>
      </c>
      <c r="H11" s="1133">
        <f>+F11+G11</f>
        <v>20557899.499611333</v>
      </c>
      <c r="I11" s="1008"/>
      <c r="J11" s="1150"/>
      <c r="K11" s="1008"/>
      <c r="L11" s="1149">
        <f>+J11+H11</f>
        <v>20557899.499611333</v>
      </c>
    </row>
    <row r="12" spans="1:12">
      <c r="A12" s="4">
        <v>4</v>
      </c>
      <c r="B12" s="1154" t="s">
        <v>14</v>
      </c>
      <c r="C12" s="1149">
        <v>11424456</v>
      </c>
      <c r="D12" s="1008"/>
      <c r="E12" s="1134">
        <f>'Adjustments - restating'!C10</f>
        <v>-5636806.9866822474</v>
      </c>
      <c r="F12" s="1008">
        <f>+C12+E12</f>
        <v>5787649.0133177526</v>
      </c>
      <c r="G12" s="7">
        <f>'Adjustments - Pro Forma'!C10</f>
        <v>-317050.80746160296</v>
      </c>
      <c r="H12" s="1133">
        <f>+F12+G12</f>
        <v>5470598.20585615</v>
      </c>
      <c r="I12" s="1008"/>
      <c r="J12" s="1150"/>
      <c r="K12" s="1008"/>
      <c r="L12" s="1149">
        <f>+J12+H12</f>
        <v>5470598.20585615</v>
      </c>
    </row>
    <row r="13" spans="1:12">
      <c r="A13" s="4">
        <v>5</v>
      </c>
      <c r="B13" s="1181" t="s">
        <v>15</v>
      </c>
      <c r="C13" s="1166">
        <f>SUM(C9:C12)</f>
        <v>347612633</v>
      </c>
      <c r="D13" s="7"/>
      <c r="E13" s="1142">
        <f>SUM(E9:E12)</f>
        <v>47384386.414160118</v>
      </c>
      <c r="F13" s="1164">
        <f>SUM(F9:F12)</f>
        <v>394997019.41416019</v>
      </c>
      <c r="G13" s="1112">
        <f>SUM(G9:G12)</f>
        <v>-47362862.589169562</v>
      </c>
      <c r="H13" s="1165">
        <f>SUM(H9:H12)</f>
        <v>347634156.82499057</v>
      </c>
      <c r="I13" s="7"/>
      <c r="J13" s="1166">
        <f>SUM(J9:J12)</f>
        <v>7740733</v>
      </c>
      <c r="K13" s="7"/>
      <c r="L13" s="1166">
        <f>SUM(L9:L12)</f>
        <v>355374889.82499057</v>
      </c>
    </row>
    <row r="14" spans="1:12">
      <c r="A14" s="4">
        <v>6</v>
      </c>
      <c r="B14" s="1154"/>
      <c r="C14" s="1150"/>
      <c r="D14" s="7"/>
      <c r="E14" s="1134"/>
      <c r="F14" s="7"/>
      <c r="G14" s="7"/>
      <c r="H14" s="1135"/>
      <c r="I14" s="7"/>
      <c r="J14" s="1150"/>
      <c r="K14" s="7"/>
      <c r="L14" s="1150"/>
    </row>
    <row r="15" spans="1:12">
      <c r="A15" s="4">
        <v>7</v>
      </c>
      <c r="B15" s="1182" t="s">
        <v>16</v>
      </c>
      <c r="C15" s="1150"/>
      <c r="D15" s="7"/>
      <c r="E15" s="1134"/>
      <c r="F15" s="7"/>
      <c r="G15" s="7"/>
      <c r="H15" s="1135"/>
      <c r="I15" s="7"/>
      <c r="J15" s="1150"/>
      <c r="K15" s="7"/>
      <c r="L15" s="1150"/>
    </row>
    <row r="16" spans="1:12">
      <c r="A16" s="4">
        <v>8</v>
      </c>
      <c r="B16" s="1154" t="s">
        <v>17</v>
      </c>
      <c r="C16" s="1149">
        <v>59484322</v>
      </c>
      <c r="D16" s="1008"/>
      <c r="E16" s="1134">
        <f>'Adjustments - restating'!C14</f>
        <v>2343666.6061982932</v>
      </c>
      <c r="F16" s="1008">
        <f t="shared" ref="F16:F25" si="0">+C16+E16</f>
        <v>61827988.606198296</v>
      </c>
      <c r="G16" s="7">
        <f>'Adjustments - Pro Forma'!C14</f>
        <v>5079244.3369059209</v>
      </c>
      <c r="H16" s="1133">
        <f t="shared" ref="H16:H25" si="1">+F16+G16</f>
        <v>66907232.943104215</v>
      </c>
      <c r="I16" s="1008"/>
      <c r="J16" s="1150"/>
      <c r="K16" s="1008"/>
      <c r="L16" s="1149">
        <f t="shared" ref="L16:L25" si="2">+J16+H16</f>
        <v>66907232.943104215</v>
      </c>
    </row>
    <row r="17" spans="1:12">
      <c r="A17" s="4">
        <v>9</v>
      </c>
      <c r="B17" s="1154" t="s">
        <v>18</v>
      </c>
      <c r="C17" s="1149"/>
      <c r="D17" s="1008"/>
      <c r="E17" s="1134">
        <f>'Adjustments - restating'!C15</f>
        <v>0</v>
      </c>
      <c r="F17" s="1008">
        <f t="shared" si="0"/>
        <v>0</v>
      </c>
      <c r="G17" s="7">
        <f>'Adjustments - Pro Forma'!C15</f>
        <v>0</v>
      </c>
      <c r="H17" s="1133">
        <f t="shared" si="1"/>
        <v>0</v>
      </c>
      <c r="I17" s="1008"/>
      <c r="J17" s="1150"/>
      <c r="K17" s="1008"/>
      <c r="L17" s="1149">
        <f t="shared" si="2"/>
        <v>0</v>
      </c>
    </row>
    <row r="18" spans="1:12">
      <c r="A18" s="4">
        <v>10</v>
      </c>
      <c r="B18" s="1154" t="s">
        <v>19</v>
      </c>
      <c r="C18" s="1149">
        <v>7355376</v>
      </c>
      <c r="D18" s="1008"/>
      <c r="E18" s="1134">
        <f>'Adjustments - restating'!C16</f>
        <v>-28190.057298298911</v>
      </c>
      <c r="F18" s="1008">
        <f t="shared" si="0"/>
        <v>7327185.9427017011</v>
      </c>
      <c r="G18" s="7">
        <f>'Adjustments - Pro Forma'!C16</f>
        <v>104469.51195568303</v>
      </c>
      <c r="H18" s="1133">
        <f t="shared" si="1"/>
        <v>7431655.4546573842</v>
      </c>
      <c r="I18" s="1008"/>
      <c r="J18" s="1150"/>
      <c r="K18" s="1008"/>
      <c r="L18" s="1149">
        <f t="shared" si="2"/>
        <v>7431655.4546573842</v>
      </c>
    </row>
    <row r="19" spans="1:12">
      <c r="A19" s="4">
        <v>11</v>
      </c>
      <c r="B19" s="1154" t="s">
        <v>20</v>
      </c>
      <c r="C19" s="1149">
        <v>94996039</v>
      </c>
      <c r="D19" s="1008"/>
      <c r="E19" s="1134">
        <f>'Adjustments - restating'!C17</f>
        <v>34773731.224899374</v>
      </c>
      <c r="F19" s="1008">
        <f t="shared" si="0"/>
        <v>129769770.22489938</v>
      </c>
      <c r="G19" s="7">
        <f>'Adjustments - Pro Forma'!C17</f>
        <v>-55361467.322213531</v>
      </c>
      <c r="H19" s="1133">
        <f t="shared" si="1"/>
        <v>74408302.902685851</v>
      </c>
      <c r="I19" s="1008"/>
      <c r="J19" s="1150"/>
      <c r="K19" s="1008"/>
      <c r="L19" s="1149">
        <f t="shared" si="2"/>
        <v>74408302.902685851</v>
      </c>
    </row>
    <row r="20" spans="1:12">
      <c r="A20" s="4">
        <v>12</v>
      </c>
      <c r="B20" s="1154" t="s">
        <v>21</v>
      </c>
      <c r="C20" s="1149">
        <v>27085771</v>
      </c>
      <c r="D20" s="1008"/>
      <c r="E20" s="1134">
        <f>'Adjustments - restating'!C18</f>
        <v>303885.44285197707</v>
      </c>
      <c r="F20" s="1008">
        <f t="shared" si="0"/>
        <v>27389656.442851976</v>
      </c>
      <c r="G20" s="7">
        <f>'Adjustments - Pro Forma'!C18</f>
        <v>3751494.1317068874</v>
      </c>
      <c r="H20" s="1133">
        <f t="shared" si="1"/>
        <v>31141150.574558862</v>
      </c>
      <c r="I20" s="1008"/>
      <c r="J20" s="1150"/>
      <c r="K20" s="1008"/>
      <c r="L20" s="1149">
        <f t="shared" si="2"/>
        <v>31141150.574558862</v>
      </c>
    </row>
    <row r="21" spans="1:12">
      <c r="A21" s="4">
        <v>13</v>
      </c>
      <c r="B21" s="1154" t="s">
        <v>22</v>
      </c>
      <c r="C21" s="1149">
        <v>12193373</v>
      </c>
      <c r="D21" s="1008"/>
      <c r="E21" s="1134">
        <f>'Adjustments - restating'!C19</f>
        <v>-371809.29202738922</v>
      </c>
      <c r="F21" s="1008">
        <f t="shared" si="0"/>
        <v>11821563.70797261</v>
      </c>
      <c r="G21" s="7">
        <f>'Adjustments - Pro Forma'!C19</f>
        <v>259055.63411386727</v>
      </c>
      <c r="H21" s="1133">
        <f t="shared" si="1"/>
        <v>12080619.342086477</v>
      </c>
      <c r="I21" s="1008"/>
      <c r="J21" s="1150"/>
      <c r="K21" s="1008"/>
      <c r="L21" s="1149">
        <f t="shared" si="2"/>
        <v>12080619.342086477</v>
      </c>
    </row>
    <row r="22" spans="1:12">
      <c r="A22" s="4">
        <v>14</v>
      </c>
      <c r="B22" s="1154" t="s">
        <v>23</v>
      </c>
      <c r="C22" s="1149">
        <v>6347128</v>
      </c>
      <c r="D22" s="1008"/>
      <c r="E22" s="1134">
        <f>'Adjustments - restating'!C20</f>
        <v>402258.48389767006</v>
      </c>
      <c r="F22" s="1008">
        <f t="shared" si="0"/>
        <v>6749386.4838976702</v>
      </c>
      <c r="G22" s="7">
        <f>'Adjustments - Pro Forma'!C20</f>
        <v>140245.90084645982</v>
      </c>
      <c r="H22" s="1133">
        <f t="shared" si="1"/>
        <v>6889632.3847441301</v>
      </c>
      <c r="I22" s="1008"/>
      <c r="J22" s="1150">
        <f>J9*'Conversion factor'!D8</f>
        <v>47295.878629999999</v>
      </c>
      <c r="K22" s="1008"/>
      <c r="L22" s="1149">
        <f t="shared" si="2"/>
        <v>6936928.2633741302</v>
      </c>
    </row>
    <row r="23" spans="1:12">
      <c r="A23" s="4">
        <v>15</v>
      </c>
      <c r="B23" s="1154" t="s">
        <v>24</v>
      </c>
      <c r="C23" s="1149">
        <v>11445807</v>
      </c>
      <c r="D23" s="1008"/>
      <c r="E23" s="1134">
        <f>'Adjustments - restating'!C21</f>
        <v>-10683512.888207437</v>
      </c>
      <c r="F23" s="1008">
        <f t="shared" si="0"/>
        <v>762294.11179256253</v>
      </c>
      <c r="G23" s="7">
        <f>'Adjustments - Pro Forma'!C21</f>
        <v>21520.249650806429</v>
      </c>
      <c r="H23" s="1133">
        <f t="shared" si="1"/>
        <v>783814.36144336895</v>
      </c>
      <c r="I23" s="1008"/>
      <c r="J23" s="1150"/>
      <c r="K23" s="1008"/>
      <c r="L23" s="1149">
        <f t="shared" si="2"/>
        <v>783814.36144336895</v>
      </c>
    </row>
    <row r="24" spans="1:12">
      <c r="A24" s="4">
        <v>16</v>
      </c>
      <c r="B24" s="1154" t="s">
        <v>25</v>
      </c>
      <c r="C24" s="1149"/>
      <c r="D24" s="1008"/>
      <c r="E24" s="1134">
        <f>'Adjustments - restating'!C22</f>
        <v>0</v>
      </c>
      <c r="F24" s="1008">
        <f t="shared" si="0"/>
        <v>0</v>
      </c>
      <c r="G24" s="7">
        <f>'Adjustments - Pro Forma'!C22</f>
        <v>0</v>
      </c>
      <c r="H24" s="1133">
        <f t="shared" si="1"/>
        <v>0</v>
      </c>
      <c r="I24" s="1008"/>
      <c r="J24" s="1150"/>
      <c r="K24" s="1008"/>
      <c r="L24" s="1149">
        <f t="shared" si="2"/>
        <v>0</v>
      </c>
    </row>
    <row r="25" spans="1:12">
      <c r="A25" s="4">
        <v>17</v>
      </c>
      <c r="B25" s="1153" t="s">
        <v>26</v>
      </c>
      <c r="C25" s="1151">
        <v>13226426</v>
      </c>
      <c r="D25" s="1008"/>
      <c r="E25" s="1144">
        <f>'Adjustments - restating'!C23</f>
        <v>-1360415.8439035986</v>
      </c>
      <c r="F25" s="1010">
        <f t="shared" si="0"/>
        <v>11866010.156096401</v>
      </c>
      <c r="G25" s="1145">
        <f>'Adjustments - Pro Forma'!C23</f>
        <v>313213.88028660452</v>
      </c>
      <c r="H25" s="1136">
        <f t="shared" si="1"/>
        <v>12179224.036383005</v>
      </c>
      <c r="I25" s="1008"/>
      <c r="J25" s="1157"/>
      <c r="K25" s="1008"/>
      <c r="L25" s="1151">
        <f t="shared" si="2"/>
        <v>12179224.036383005</v>
      </c>
    </row>
    <row r="26" spans="1:12">
      <c r="A26" s="4">
        <v>18</v>
      </c>
      <c r="B26" s="1183" t="s">
        <v>1036</v>
      </c>
      <c r="C26" s="1150">
        <f t="shared" ref="C26:L26" si="3">SUM(C16:C25)</f>
        <v>232134242</v>
      </c>
      <c r="D26" s="7"/>
      <c r="E26" s="1134">
        <f>SUM(E16:E25)</f>
        <v>25379613.676410589</v>
      </c>
      <c r="F26" s="7">
        <f t="shared" si="3"/>
        <v>257513855.67641056</v>
      </c>
      <c r="G26" s="7">
        <f>SUM(G16:G25)</f>
        <v>-45692223.6767473</v>
      </c>
      <c r="H26" s="1135">
        <f t="shared" si="3"/>
        <v>211821631.99966329</v>
      </c>
      <c r="I26" s="7"/>
      <c r="J26" s="1150">
        <f t="shared" si="3"/>
        <v>47295.878629999999</v>
      </c>
      <c r="K26" s="7"/>
      <c r="L26" s="1150">
        <f t="shared" si="3"/>
        <v>211868927.87829328</v>
      </c>
    </row>
    <row r="27" spans="1:12">
      <c r="A27" s="4">
        <v>19</v>
      </c>
      <c r="B27" s="1184"/>
      <c r="C27" s="1150"/>
      <c r="D27" s="7"/>
      <c r="E27" s="1134"/>
      <c r="F27" s="7"/>
      <c r="G27" s="7"/>
      <c r="H27" s="1135"/>
      <c r="I27" s="7"/>
      <c r="J27" s="1150"/>
      <c r="K27" s="7"/>
      <c r="L27" s="1150"/>
    </row>
    <row r="28" spans="1:12">
      <c r="A28" s="4">
        <v>20</v>
      </c>
      <c r="B28" s="1154" t="s">
        <v>28</v>
      </c>
      <c r="C28" s="1149">
        <v>42465252</v>
      </c>
      <c r="D28" s="1008"/>
      <c r="E28" s="1134">
        <f>'Adjustments - restating'!C26</f>
        <v>1209605.8285510486</v>
      </c>
      <c r="F28" s="1008">
        <f t="shared" ref="F28:F35" si="4">+C28+E28</f>
        <v>43674857.828551047</v>
      </c>
      <c r="G28" s="7">
        <f>'Adjustments - Pro Forma'!C26</f>
        <v>750603.02257623198</v>
      </c>
      <c r="H28" s="1133">
        <f t="shared" ref="H28:H35" si="5">+F28+G28</f>
        <v>44425460.851127282</v>
      </c>
      <c r="I28" s="1008"/>
      <c r="J28" s="1150"/>
      <c r="K28" s="1008"/>
      <c r="L28" s="1149">
        <f t="shared" ref="L28:L35" si="6">+J28+H28</f>
        <v>44425460.851127282</v>
      </c>
    </row>
    <row r="29" spans="1:12">
      <c r="A29" s="4">
        <v>21</v>
      </c>
      <c r="B29" s="1154" t="s">
        <v>8</v>
      </c>
      <c r="C29" s="1149">
        <v>5034157</v>
      </c>
      <c r="D29" s="1008"/>
      <c r="E29" s="1134">
        <f>'Adjustments - restating'!C27</f>
        <v>0</v>
      </c>
      <c r="F29" s="1008">
        <f t="shared" si="4"/>
        <v>5034157</v>
      </c>
      <c r="G29" s="7">
        <f>'Adjustments - Pro Forma'!C27</f>
        <v>82361.759263031505</v>
      </c>
      <c r="H29" s="1133">
        <f t="shared" si="5"/>
        <v>5116518.7592630312</v>
      </c>
      <c r="I29" s="1008"/>
      <c r="J29" s="1150"/>
      <c r="K29" s="1008"/>
      <c r="L29" s="1149">
        <f t="shared" si="6"/>
        <v>5116518.7592630312</v>
      </c>
    </row>
    <row r="30" spans="1:12">
      <c r="A30" s="4">
        <v>22</v>
      </c>
      <c r="B30" s="1154" t="s">
        <v>29</v>
      </c>
      <c r="C30" s="1149">
        <v>21700554</v>
      </c>
      <c r="D30" s="1008"/>
      <c r="E30" s="1134">
        <f>'Adjustments - restating'!C28</f>
        <v>-41073.316515808037</v>
      </c>
      <c r="F30" s="1008">
        <f t="shared" si="4"/>
        <v>21659480.683484193</v>
      </c>
      <c r="G30" s="7">
        <f>'Adjustments - Pro Forma'!C28</f>
        <v>-807244.49001859501</v>
      </c>
      <c r="H30" s="1133">
        <f t="shared" si="5"/>
        <v>20852236.193465598</v>
      </c>
      <c r="I30" s="1008"/>
      <c r="J30" s="1150">
        <f>('Conversion factor'!D9+'Conversion factor'!D10)*J9</f>
        <v>315280.05509000004</v>
      </c>
      <c r="K30" s="1008"/>
      <c r="L30" s="1149">
        <f t="shared" si="6"/>
        <v>21167516.248555597</v>
      </c>
    </row>
    <row r="31" spans="1:12" s="6" customFormat="1">
      <c r="A31" s="6">
        <v>23</v>
      </c>
      <c r="B31" s="1154" t="s">
        <v>30</v>
      </c>
      <c r="C31" s="1149">
        <v>1000694</v>
      </c>
      <c r="D31" s="1008"/>
      <c r="E31" s="1134">
        <f>E81</f>
        <v>7624348</v>
      </c>
      <c r="F31" s="1008">
        <f t="shared" si="4"/>
        <v>8625042</v>
      </c>
      <c r="G31" s="7">
        <f>G81</f>
        <v>-3488183.4448383031</v>
      </c>
      <c r="H31" s="1133">
        <f t="shared" si="5"/>
        <v>5136858.5551616969</v>
      </c>
      <c r="I31" s="1008"/>
      <c r="J31" s="1150">
        <f>J81</f>
        <v>2582354</v>
      </c>
      <c r="K31" s="1008"/>
      <c r="L31" s="1149">
        <f>L81</f>
        <v>7719213.5551616969</v>
      </c>
    </row>
    <row r="32" spans="1:12">
      <c r="A32" s="4">
        <v>24</v>
      </c>
      <c r="B32" s="1154" t="s">
        <v>31</v>
      </c>
      <c r="C32" s="1149">
        <v>0</v>
      </c>
      <c r="D32" s="1008"/>
      <c r="E32" s="1134">
        <f>E77</f>
        <v>0</v>
      </c>
      <c r="F32" s="1008">
        <f t="shared" si="4"/>
        <v>0</v>
      </c>
      <c r="G32" s="7">
        <f>G77</f>
        <v>0</v>
      </c>
      <c r="H32" s="1133">
        <f t="shared" si="5"/>
        <v>0</v>
      </c>
      <c r="I32" s="1008"/>
      <c r="J32" s="1150"/>
      <c r="K32" s="1008"/>
      <c r="L32" s="1149">
        <f t="shared" si="6"/>
        <v>0</v>
      </c>
    </row>
    <row r="33" spans="1:12">
      <c r="A33" s="4">
        <v>25</v>
      </c>
      <c r="B33" s="1154" t="s">
        <v>32</v>
      </c>
      <c r="C33" s="1149">
        <v>4870545</v>
      </c>
      <c r="D33" s="1008"/>
      <c r="E33" s="1134">
        <f>'Adjustments - restating'!C31</f>
        <v>-1356096.5790122841</v>
      </c>
      <c r="F33" s="1008">
        <f t="shared" si="4"/>
        <v>3514448.4209877159</v>
      </c>
      <c r="G33" s="7">
        <f>'Adjustments - Pro Forma'!C31</f>
        <v>2341343.8120242329</v>
      </c>
      <c r="H33" s="1133">
        <f t="shared" si="5"/>
        <v>5855792.2330119489</v>
      </c>
      <c r="I33" s="1008"/>
      <c r="J33" s="1150"/>
      <c r="K33" s="1008"/>
      <c r="L33" s="1149">
        <f t="shared" si="6"/>
        <v>5855792.2330119489</v>
      </c>
    </row>
    <row r="34" spans="1:12">
      <c r="A34" s="4">
        <v>26</v>
      </c>
      <c r="B34" s="1154" t="s">
        <v>33</v>
      </c>
      <c r="C34" s="1149"/>
      <c r="D34" s="1008"/>
      <c r="E34" s="1134">
        <f>'Adjustments - restating'!C32</f>
        <v>0</v>
      </c>
      <c r="F34" s="1008">
        <f t="shared" si="4"/>
        <v>0</v>
      </c>
      <c r="G34" s="7">
        <f>'Adjustments - Pro Forma'!C32</f>
        <v>0</v>
      </c>
      <c r="H34" s="1133">
        <f t="shared" si="5"/>
        <v>0</v>
      </c>
      <c r="I34" s="1008"/>
      <c r="J34" s="1150"/>
      <c r="K34" s="1008"/>
      <c r="L34" s="1149">
        <f t="shared" si="6"/>
        <v>0</v>
      </c>
    </row>
    <row r="35" spans="1:12">
      <c r="A35" s="4">
        <v>27</v>
      </c>
      <c r="B35" s="1154" t="s">
        <v>34</v>
      </c>
      <c r="C35" s="1149">
        <v>17412</v>
      </c>
      <c r="D35" s="1008"/>
      <c r="E35" s="1134">
        <f>'Adjustments - restating'!C33</f>
        <v>-3490.1945226639618</v>
      </c>
      <c r="F35" s="1008">
        <f t="shared" si="4"/>
        <v>13921.805477336038</v>
      </c>
      <c r="G35" s="7">
        <f>'Adjustments - Pro Forma'!C33</f>
        <v>-776048.95839665306</v>
      </c>
      <c r="H35" s="1133">
        <f t="shared" si="5"/>
        <v>-762127.15291931701</v>
      </c>
      <c r="I35" s="1008"/>
      <c r="J35" s="1150"/>
      <c r="K35" s="1008"/>
      <c r="L35" s="1149">
        <f t="shared" si="6"/>
        <v>-762127.15291931701</v>
      </c>
    </row>
    <row r="36" spans="1:12">
      <c r="A36" s="4">
        <v>28</v>
      </c>
      <c r="B36" s="1181" t="s">
        <v>35</v>
      </c>
      <c r="C36" s="1166">
        <f t="shared" ref="C36:L36" si="7">SUM(C26:C35)</f>
        <v>307222856</v>
      </c>
      <c r="D36" s="7"/>
      <c r="E36" s="1142">
        <f>SUM(E26:E35)</f>
        <v>32812907.41491089</v>
      </c>
      <c r="F36" s="1164">
        <f t="shared" si="7"/>
        <v>340035763.41491085</v>
      </c>
      <c r="G36" s="1112">
        <f>SUM(G26:G35)</f>
        <v>-47589391.976137348</v>
      </c>
      <c r="H36" s="1165">
        <f t="shared" si="7"/>
        <v>292446371.43877357</v>
      </c>
      <c r="I36" s="7"/>
      <c r="J36" s="1166">
        <f t="shared" si="7"/>
        <v>2944929.9337200001</v>
      </c>
      <c r="K36" s="7"/>
      <c r="L36" s="1166">
        <f t="shared" si="7"/>
        <v>295391302.37249357</v>
      </c>
    </row>
    <row r="37" spans="1:12" ht="13.8" thickBot="1">
      <c r="A37" s="4">
        <v>29</v>
      </c>
      <c r="B37" s="1154"/>
      <c r="C37" s="1150"/>
      <c r="D37" s="7"/>
      <c r="E37" s="1134"/>
      <c r="F37" s="7"/>
      <c r="G37" s="7"/>
      <c r="H37" s="1135"/>
      <c r="I37" s="7"/>
      <c r="J37" s="1150"/>
      <c r="K37" s="7"/>
      <c r="L37" s="1150"/>
    </row>
    <row r="38" spans="1:12" ht="13.8" thickBot="1">
      <c r="A38" s="4">
        <v>30</v>
      </c>
      <c r="B38" s="1192" t="s">
        <v>629</v>
      </c>
      <c r="C38" s="1194">
        <f t="shared" ref="C38:L38" si="8">C13-C36</f>
        <v>40389777</v>
      </c>
      <c r="D38" s="7"/>
      <c r="E38" s="1341">
        <f>E13-E36</f>
        <v>14571478.999249227</v>
      </c>
      <c r="F38" s="1193">
        <f t="shared" si="8"/>
        <v>54961255.999249339</v>
      </c>
      <c r="G38" s="1193">
        <f>G13-G36</f>
        <v>226529.38696778566</v>
      </c>
      <c r="H38" s="1342">
        <f t="shared" si="8"/>
        <v>55187785.386216998</v>
      </c>
      <c r="I38" s="7"/>
      <c r="J38" s="1343">
        <f t="shared" si="8"/>
        <v>4795803.0662799999</v>
      </c>
      <c r="K38" s="7"/>
      <c r="L38" s="1343">
        <f t="shared" si="8"/>
        <v>59983587.452497005</v>
      </c>
    </row>
    <row r="39" spans="1:12">
      <c r="A39" s="4">
        <v>31</v>
      </c>
      <c r="B39" s="1154"/>
      <c r="C39" s="1150"/>
      <c r="D39" s="7"/>
      <c r="E39" s="1134"/>
      <c r="F39" s="7"/>
      <c r="G39" s="7"/>
      <c r="H39" s="1135"/>
      <c r="I39" s="7"/>
      <c r="J39" s="1150"/>
      <c r="K39" s="7"/>
      <c r="L39" s="1150"/>
    </row>
    <row r="40" spans="1:12">
      <c r="A40" s="4">
        <v>32</v>
      </c>
      <c r="B40" s="1182" t="s">
        <v>36</v>
      </c>
      <c r="C40" s="1150"/>
      <c r="D40" s="7"/>
      <c r="E40" s="1134"/>
      <c r="F40" s="7"/>
      <c r="G40" s="7"/>
      <c r="H40" s="1135"/>
      <c r="I40" s="7"/>
      <c r="J40" s="1150"/>
      <c r="K40" s="7"/>
      <c r="L40" s="1150"/>
    </row>
    <row r="41" spans="1:12">
      <c r="A41" s="4">
        <v>33</v>
      </c>
      <c r="B41" s="1154" t="s">
        <v>37</v>
      </c>
      <c r="C41" s="1149">
        <v>1647982661</v>
      </c>
      <c r="D41" s="1008"/>
      <c r="E41" s="1134">
        <f>'Adjustments - restating'!C39</f>
        <v>63205959.0172254</v>
      </c>
      <c r="F41" s="1008">
        <f t="shared" ref="F41:F51" si="9">+C41+E41</f>
        <v>1711188620.0172255</v>
      </c>
      <c r="G41" s="7">
        <f>'Adjustments - Pro Forma'!C39</f>
        <v>40737064.294960074</v>
      </c>
      <c r="H41" s="1133">
        <f t="shared" ref="H41:H51" si="10">+F41+G41</f>
        <v>1751925684.3121855</v>
      </c>
      <c r="I41" s="1008"/>
      <c r="J41" s="1150"/>
      <c r="K41" s="1008"/>
      <c r="L41" s="1149">
        <f t="shared" ref="L41:L51" si="11">+J41+H41</f>
        <v>1751925684.3121855</v>
      </c>
    </row>
    <row r="42" spans="1:12">
      <c r="A42" s="4">
        <v>34</v>
      </c>
      <c r="B42" s="1154" t="s">
        <v>38</v>
      </c>
      <c r="C42" s="1149">
        <v>234062</v>
      </c>
      <c r="D42" s="1008"/>
      <c r="E42" s="1134">
        <f>'Adjustments - restating'!C40</f>
        <v>0</v>
      </c>
      <c r="F42" s="1008">
        <f t="shared" si="9"/>
        <v>234062</v>
      </c>
      <c r="G42" s="7">
        <f>'Adjustments - Pro Forma'!C40</f>
        <v>0</v>
      </c>
      <c r="H42" s="1133">
        <f t="shared" si="10"/>
        <v>234062</v>
      </c>
      <c r="I42" s="1008"/>
      <c r="J42" s="1150"/>
      <c r="K42" s="1008"/>
      <c r="L42" s="1149">
        <f t="shared" si="11"/>
        <v>234062</v>
      </c>
    </row>
    <row r="43" spans="1:12">
      <c r="A43" s="4">
        <v>35</v>
      </c>
      <c r="B43" s="1154" t="s">
        <v>39</v>
      </c>
      <c r="C43" s="1149">
        <v>13696536</v>
      </c>
      <c r="D43" s="1008"/>
      <c r="E43" s="1134">
        <f>'Adjustments - restating'!C41</f>
        <v>-5468734.5442685261</v>
      </c>
      <c r="F43" s="1008">
        <f t="shared" si="9"/>
        <v>8227801.4557314739</v>
      </c>
      <c r="G43" s="7">
        <f>'Adjustments - Pro Forma'!C41</f>
        <v>-202651.71009212057</v>
      </c>
      <c r="H43" s="1133">
        <f t="shared" si="10"/>
        <v>8025149.7456393531</v>
      </c>
      <c r="I43" s="1008"/>
      <c r="J43" s="1150"/>
      <c r="K43" s="1008"/>
      <c r="L43" s="1149">
        <f t="shared" si="11"/>
        <v>8025149.7456393531</v>
      </c>
    </row>
    <row r="44" spans="1:12">
      <c r="A44" s="4">
        <v>36</v>
      </c>
      <c r="B44" s="1154" t="s">
        <v>40</v>
      </c>
      <c r="C44" s="1149"/>
      <c r="D44" s="1008"/>
      <c r="E44" s="1134">
        <f>'Adjustments - restating'!C42</f>
        <v>0</v>
      </c>
      <c r="F44" s="1008">
        <f t="shared" si="9"/>
        <v>0</v>
      </c>
      <c r="G44" s="7">
        <f>'Adjustments - Pro Forma'!C42</f>
        <v>0</v>
      </c>
      <c r="H44" s="1133">
        <f t="shared" si="10"/>
        <v>0</v>
      </c>
      <c r="I44" s="1008"/>
      <c r="J44" s="1150"/>
      <c r="K44" s="1008"/>
      <c r="L44" s="1149">
        <f t="shared" si="11"/>
        <v>0</v>
      </c>
    </row>
    <row r="45" spans="1:12">
      <c r="A45" s="4">
        <v>37</v>
      </c>
      <c r="B45" s="1154" t="s">
        <v>41</v>
      </c>
      <c r="C45" s="1149"/>
      <c r="D45" s="1008"/>
      <c r="E45" s="1134">
        <f>'Adjustments - restating'!C43</f>
        <v>0</v>
      </c>
      <c r="F45" s="1008">
        <f t="shared" si="9"/>
        <v>0</v>
      </c>
      <c r="G45" s="7">
        <f>'Adjustments - Pro Forma'!C43</f>
        <v>0</v>
      </c>
      <c r="H45" s="1133">
        <f t="shared" si="10"/>
        <v>0</v>
      </c>
      <c r="I45" s="1008"/>
      <c r="J45" s="1150"/>
      <c r="K45" s="1008"/>
      <c r="L45" s="1149">
        <f t="shared" si="11"/>
        <v>0</v>
      </c>
    </row>
    <row r="46" spans="1:12">
      <c r="A46" s="4">
        <v>38</v>
      </c>
      <c r="B46" s="1154" t="s">
        <v>42</v>
      </c>
      <c r="C46" s="1149">
        <v>1743279</v>
      </c>
      <c r="D46" s="1008"/>
      <c r="E46" s="1134">
        <f>'Adjustments - restating'!C44</f>
        <v>-1743278.7185106392</v>
      </c>
      <c r="F46" s="1008">
        <f t="shared" si="9"/>
        <v>0.28148936084471643</v>
      </c>
      <c r="G46" s="7">
        <f>'Adjustments - Pro Forma'!C44</f>
        <v>0</v>
      </c>
      <c r="H46" s="1133">
        <f t="shared" si="10"/>
        <v>0.28148936084471643</v>
      </c>
      <c r="I46" s="1008"/>
      <c r="J46" s="1150"/>
      <c r="K46" s="1008"/>
      <c r="L46" s="1149">
        <f t="shared" si="11"/>
        <v>0.28148936084471643</v>
      </c>
    </row>
    <row r="47" spans="1:12">
      <c r="A47" s="4">
        <v>39</v>
      </c>
      <c r="B47" s="1154" t="s">
        <v>43</v>
      </c>
      <c r="C47" s="1149">
        <v>6914149</v>
      </c>
      <c r="D47" s="1008"/>
      <c r="E47" s="1134">
        <f>'Adjustments - restating'!C45</f>
        <v>-6914148.5720945681</v>
      </c>
      <c r="F47" s="1008">
        <f t="shared" si="9"/>
        <v>0.4279054319486022</v>
      </c>
      <c r="G47" s="7">
        <f>'Adjustments - Pro Forma'!C45</f>
        <v>0</v>
      </c>
      <c r="H47" s="1133">
        <f t="shared" si="10"/>
        <v>0.4279054319486022</v>
      </c>
      <c r="I47" s="1008"/>
      <c r="J47" s="1150"/>
      <c r="K47" s="1008"/>
      <c r="L47" s="1149">
        <f t="shared" si="11"/>
        <v>0.4279054319486022</v>
      </c>
    </row>
    <row r="48" spans="1:12">
      <c r="A48" s="4">
        <v>40</v>
      </c>
      <c r="B48" s="1154" t="s">
        <v>44</v>
      </c>
      <c r="C48" s="1149">
        <v>6926885</v>
      </c>
      <c r="D48" s="1008"/>
      <c r="E48" s="1134">
        <f>'Adjustments - restating'!C46</f>
        <v>-6926884.9266495155</v>
      </c>
      <c r="F48" s="1008">
        <f t="shared" si="9"/>
        <v>7.3350484482944012E-2</v>
      </c>
      <c r="G48" s="7">
        <f>'Adjustments - Pro Forma'!C46</f>
        <v>0</v>
      </c>
      <c r="H48" s="1133">
        <f t="shared" si="10"/>
        <v>7.3350484482944012E-2</v>
      </c>
      <c r="I48" s="1008"/>
      <c r="J48" s="1150"/>
      <c r="K48" s="1008"/>
      <c r="L48" s="1149">
        <f t="shared" si="11"/>
        <v>7.3350484482944012E-2</v>
      </c>
    </row>
    <row r="49" spans="1:12">
      <c r="A49" s="4">
        <v>41</v>
      </c>
      <c r="B49" s="1154" t="s">
        <v>9</v>
      </c>
      <c r="C49" s="1149">
        <v>2438704</v>
      </c>
      <c r="D49" s="1008"/>
      <c r="E49" s="1134">
        <f>'Adjustments - restating'!C47</f>
        <v>28579779.133268069</v>
      </c>
      <c r="F49" s="1008">
        <f t="shared" si="9"/>
        <v>31018483.133268069</v>
      </c>
      <c r="G49" s="7">
        <f>'Adjustments - Pro Forma'!C47</f>
        <v>0</v>
      </c>
      <c r="H49" s="1133">
        <f t="shared" si="10"/>
        <v>31018483.133268069</v>
      </c>
      <c r="I49" s="1008"/>
      <c r="J49" s="1150"/>
      <c r="K49" s="1008"/>
      <c r="L49" s="1149">
        <f t="shared" si="11"/>
        <v>31018483.133268069</v>
      </c>
    </row>
    <row r="50" spans="1:12">
      <c r="A50" s="4">
        <v>42</v>
      </c>
      <c r="B50" s="1154" t="s">
        <v>45</v>
      </c>
      <c r="C50" s="1149">
        <v>1932316</v>
      </c>
      <c r="D50" s="1008"/>
      <c r="E50" s="1134">
        <f>'Adjustments - restating'!C48</f>
        <v>0</v>
      </c>
      <c r="F50" s="1008">
        <f t="shared" si="9"/>
        <v>1932316</v>
      </c>
      <c r="G50" s="7">
        <f>'Adjustments - Pro Forma'!C48</f>
        <v>0</v>
      </c>
      <c r="H50" s="1133">
        <f t="shared" si="10"/>
        <v>1932316</v>
      </c>
      <c r="I50" s="1008"/>
      <c r="J50" s="1150"/>
      <c r="K50" s="1008"/>
      <c r="L50" s="1149">
        <f t="shared" si="11"/>
        <v>1932316</v>
      </c>
    </row>
    <row r="51" spans="1:12">
      <c r="A51" s="4">
        <v>43</v>
      </c>
      <c r="B51" s="1154" t="s">
        <v>46</v>
      </c>
      <c r="C51" s="1149"/>
      <c r="D51" s="1008"/>
      <c r="E51" s="1134">
        <f>'Adjustments - restating'!C49</f>
        <v>0</v>
      </c>
      <c r="F51" s="1008">
        <f t="shared" si="9"/>
        <v>0</v>
      </c>
      <c r="G51" s="7">
        <f>'Adjustments - Pro Forma'!C49</f>
        <v>0</v>
      </c>
      <c r="H51" s="1133">
        <f t="shared" si="10"/>
        <v>0</v>
      </c>
      <c r="I51" s="1008"/>
      <c r="J51" s="1150"/>
      <c r="K51" s="1008"/>
      <c r="L51" s="1149">
        <f t="shared" si="11"/>
        <v>0</v>
      </c>
    </row>
    <row r="52" spans="1:12">
      <c r="A52" s="4">
        <v>44</v>
      </c>
      <c r="B52" s="1181" t="s">
        <v>47</v>
      </c>
      <c r="C52" s="1166">
        <f t="shared" ref="C52:L52" si="12">SUM(C41:C51)</f>
        <v>1681868592</v>
      </c>
      <c r="D52" s="7"/>
      <c r="E52" s="1163">
        <f>SUM(E41:E51)</f>
        <v>70732691.388970211</v>
      </c>
      <c r="F52" s="1164">
        <f t="shared" si="12"/>
        <v>1752601283.3889701</v>
      </c>
      <c r="G52" s="1164">
        <f>SUM(G41:G51)</f>
        <v>40534412.584867954</v>
      </c>
      <c r="H52" s="1165">
        <f t="shared" si="12"/>
        <v>1793135695.9738381</v>
      </c>
      <c r="I52" s="7"/>
      <c r="J52" s="1166">
        <f t="shared" si="12"/>
        <v>0</v>
      </c>
      <c r="K52" s="7"/>
      <c r="L52" s="1166">
        <f t="shared" si="12"/>
        <v>1793135695.9738381</v>
      </c>
    </row>
    <row r="53" spans="1:12">
      <c r="A53" s="4">
        <v>45</v>
      </c>
      <c r="B53" s="1154"/>
      <c r="C53" s="1150"/>
      <c r="D53" s="7"/>
      <c r="E53" s="1134"/>
      <c r="F53" s="7"/>
      <c r="G53" s="7"/>
      <c r="H53" s="1135"/>
      <c r="I53" s="7"/>
      <c r="J53" s="1150"/>
      <c r="K53" s="7"/>
      <c r="L53" s="1150"/>
    </row>
    <row r="54" spans="1:12">
      <c r="A54" s="4">
        <v>46</v>
      </c>
      <c r="B54" s="1182" t="s">
        <v>48</v>
      </c>
      <c r="C54" s="1150"/>
      <c r="D54" s="7"/>
      <c r="E54" s="1134"/>
      <c r="F54" s="7"/>
      <c r="G54" s="7"/>
      <c r="H54" s="1135"/>
      <c r="I54" s="7"/>
      <c r="J54" s="1150"/>
      <c r="K54" s="7"/>
      <c r="L54" s="1150"/>
    </row>
    <row r="55" spans="1:12">
      <c r="A55" s="4">
        <v>47</v>
      </c>
      <c r="B55" s="1154" t="s">
        <v>49</v>
      </c>
      <c r="C55" s="1149">
        <v>-609540662</v>
      </c>
      <c r="D55" s="1008"/>
      <c r="E55" s="1134">
        <f>'Adjustments - restating'!C53</f>
        <v>-29125685.574347764</v>
      </c>
      <c r="F55" s="1008">
        <f t="shared" ref="F55:F61" si="13">+C55+E55</f>
        <v>-638666347.57434773</v>
      </c>
      <c r="G55" s="7">
        <f>'Adjustments - Pro Forma'!C53</f>
        <v>-967568.43619991688</v>
      </c>
      <c r="H55" s="1133">
        <f t="shared" ref="H55:H61" si="14">+F55+G55</f>
        <v>-639633916.01054764</v>
      </c>
      <c r="I55" s="1008"/>
      <c r="J55" s="1150"/>
      <c r="K55" s="1008"/>
      <c r="L55" s="1149">
        <f t="shared" ref="L55:L61" si="15">+J55+H55</f>
        <v>-639633916.01054764</v>
      </c>
    </row>
    <row r="56" spans="1:12">
      <c r="A56" s="4">
        <v>48</v>
      </c>
      <c r="B56" s="1154" t="s">
        <v>50</v>
      </c>
      <c r="C56" s="1149">
        <v>-46230330</v>
      </c>
      <c r="D56" s="1008"/>
      <c r="E56" s="1134">
        <f>'Adjustments - restating'!C54</f>
        <v>-38827.45374999987</v>
      </c>
      <c r="F56" s="1008">
        <f t="shared" si="13"/>
        <v>-46269157.453749999</v>
      </c>
      <c r="G56" s="7">
        <f>'Adjustments - Pro Forma'!C54</f>
        <v>0</v>
      </c>
      <c r="H56" s="1133">
        <f t="shared" si="14"/>
        <v>-46269157.453749999</v>
      </c>
      <c r="I56" s="1008"/>
      <c r="J56" s="1150"/>
      <c r="K56" s="1008"/>
      <c r="L56" s="1149">
        <f t="shared" si="15"/>
        <v>-46269157.453749999</v>
      </c>
    </row>
    <row r="57" spans="1:12">
      <c r="A57" s="4">
        <v>49</v>
      </c>
      <c r="B57" s="1154" t="s">
        <v>51</v>
      </c>
      <c r="C57" s="1149">
        <v>-231233127</v>
      </c>
      <c r="D57" s="1008"/>
      <c r="E57" s="1134">
        <f>'Adjustments - restating'!C55</f>
        <v>-13295615.908060301</v>
      </c>
      <c r="F57" s="1008">
        <f t="shared" si="13"/>
        <v>-244528742.90806031</v>
      </c>
      <c r="G57" s="7">
        <f>'Adjustments - Pro Forma'!C55</f>
        <v>-2143045.1848245496</v>
      </c>
      <c r="H57" s="1133">
        <f t="shared" si="14"/>
        <v>-246671788.09288487</v>
      </c>
      <c r="I57" s="1008"/>
      <c r="J57" s="1150"/>
      <c r="K57" s="1008"/>
      <c r="L57" s="1149">
        <f t="shared" si="15"/>
        <v>-246671788.09288487</v>
      </c>
    </row>
    <row r="58" spans="1:12">
      <c r="A58" s="4">
        <v>50</v>
      </c>
      <c r="B58" s="1154" t="s">
        <v>52</v>
      </c>
      <c r="C58" s="1149">
        <v>-248421</v>
      </c>
      <c r="D58" s="1008"/>
      <c r="E58" s="1134">
        <f>'Adjustments - restating'!C56</f>
        <v>1645.6848</v>
      </c>
      <c r="F58" s="1008">
        <f t="shared" si="13"/>
        <v>-246775.31520000001</v>
      </c>
      <c r="G58" s="7">
        <f>'Adjustments - Pro Forma'!C56</f>
        <v>0</v>
      </c>
      <c r="H58" s="1133">
        <f t="shared" si="14"/>
        <v>-246775.31520000001</v>
      </c>
      <c r="I58" s="1008"/>
      <c r="J58" s="1150"/>
      <c r="K58" s="1008"/>
      <c r="L58" s="1149">
        <f t="shared" si="15"/>
        <v>-246775.31520000001</v>
      </c>
    </row>
    <row r="59" spans="1:12">
      <c r="A59" s="4">
        <v>51</v>
      </c>
      <c r="B59" s="1154" t="s">
        <v>53</v>
      </c>
      <c r="C59" s="1149">
        <v>-7410</v>
      </c>
      <c r="D59" s="1008"/>
      <c r="E59" s="1134">
        <f>'Adjustments - restating'!C57</f>
        <v>-481414.22831967159</v>
      </c>
      <c r="F59" s="1008">
        <f t="shared" si="13"/>
        <v>-488824.22831967159</v>
      </c>
      <c r="G59" s="7">
        <f>'Adjustments - Pro Forma'!C57</f>
        <v>0</v>
      </c>
      <c r="H59" s="1133">
        <f t="shared" si="14"/>
        <v>-488824.22831967159</v>
      </c>
      <c r="I59" s="1008"/>
      <c r="J59" s="1150"/>
      <c r="K59" s="1008"/>
      <c r="L59" s="1149">
        <f t="shared" si="15"/>
        <v>-488824.22831967159</v>
      </c>
    </row>
    <row r="60" spans="1:12">
      <c r="A60" s="4">
        <v>52</v>
      </c>
      <c r="B60" s="1154" t="s">
        <v>54</v>
      </c>
      <c r="C60" s="1149"/>
      <c r="D60" s="1008"/>
      <c r="E60" s="1134">
        <f>'Adjustments - restating'!C58</f>
        <v>-3361133.729166666</v>
      </c>
      <c r="F60" s="1008">
        <f t="shared" si="13"/>
        <v>-3361133.729166666</v>
      </c>
      <c r="G60" s="7">
        <f>'Adjustments - Pro Forma'!C58</f>
        <v>0</v>
      </c>
      <c r="H60" s="1133">
        <f t="shared" si="14"/>
        <v>-3361133.729166666</v>
      </c>
      <c r="I60" s="1008"/>
      <c r="J60" s="1150"/>
      <c r="K60" s="1008"/>
      <c r="L60" s="1149">
        <f t="shared" si="15"/>
        <v>-3361133.729166666</v>
      </c>
    </row>
    <row r="61" spans="1:12">
      <c r="A61" s="4">
        <v>53</v>
      </c>
      <c r="B61" s="1154" t="s">
        <v>55</v>
      </c>
      <c r="C61" s="1149">
        <v>-6352268</v>
      </c>
      <c r="D61" s="1008"/>
      <c r="E61" s="1134">
        <f>'Adjustments - restating'!C59</f>
        <v>-83642.64791666661</v>
      </c>
      <c r="F61" s="1008">
        <f t="shared" si="13"/>
        <v>-6435910.6479166662</v>
      </c>
      <c r="G61" s="7">
        <f>'Adjustments - Pro Forma'!C59</f>
        <v>-402745.59474258736</v>
      </c>
      <c r="H61" s="1133">
        <f t="shared" si="14"/>
        <v>-6838656.242659254</v>
      </c>
      <c r="I61" s="1008"/>
      <c r="J61" s="1150"/>
      <c r="K61" s="1008"/>
      <c r="L61" s="1149">
        <f t="shared" si="15"/>
        <v>-6838656.242659254</v>
      </c>
    </row>
    <row r="62" spans="1:12">
      <c r="A62" s="4">
        <v>54</v>
      </c>
      <c r="B62" s="1181" t="s">
        <v>71</v>
      </c>
      <c r="C62" s="1166">
        <f>SUM(C55:C61)</f>
        <v>-893612218</v>
      </c>
      <c r="D62" s="7"/>
      <c r="E62" s="1163">
        <f>SUM(E55:E61)</f>
        <v>-46384673.856761068</v>
      </c>
      <c r="F62" s="1164">
        <f>SUM(F55:F61)</f>
        <v>-939996891.85676098</v>
      </c>
      <c r="G62" s="1164">
        <f>SUM(G55:G61)</f>
        <v>-3513359.2157670539</v>
      </c>
      <c r="H62" s="1165">
        <f>SUM(H55:H61)</f>
        <v>-943510251.072528</v>
      </c>
      <c r="I62" s="7"/>
      <c r="J62" s="1166">
        <f>SUM(J55:J61)</f>
        <v>0</v>
      </c>
      <c r="K62" s="7"/>
      <c r="L62" s="1166">
        <f>SUM(L55:L61)</f>
        <v>-943510251.072528</v>
      </c>
    </row>
    <row r="63" spans="1:12">
      <c r="A63" s="4">
        <v>55</v>
      </c>
      <c r="B63" s="1154"/>
      <c r="C63" s="1150"/>
      <c r="D63" s="7"/>
      <c r="E63" s="1134"/>
      <c r="F63" s="7"/>
      <c r="G63" s="7"/>
      <c r="H63" s="1135"/>
      <c r="I63" s="7"/>
      <c r="J63" s="1150"/>
      <c r="K63" s="7"/>
      <c r="L63" s="1150"/>
    </row>
    <row r="64" spans="1:12" ht="13.8" thickBot="1">
      <c r="A64" s="4">
        <v>56</v>
      </c>
      <c r="B64" s="1190" t="s">
        <v>57</v>
      </c>
      <c r="C64" s="1170">
        <f>C52+C62</f>
        <v>788256374</v>
      </c>
      <c r="D64" s="7"/>
      <c r="E64" s="1167">
        <f>E52+E62</f>
        <v>24348017.532209143</v>
      </c>
      <c r="F64" s="1168">
        <f>F52+F62</f>
        <v>812604391.53220916</v>
      </c>
      <c r="G64" s="1168">
        <f>G52+G62</f>
        <v>37021053.369100899</v>
      </c>
      <c r="H64" s="1169">
        <f>H52+H62</f>
        <v>849625444.90131009</v>
      </c>
      <c r="I64" s="7"/>
      <c r="J64" s="1191">
        <f>J52+J62</f>
        <v>0</v>
      </c>
      <c r="K64" s="7"/>
      <c r="L64" s="1170">
        <f>L52+L62</f>
        <v>849625444.90131009</v>
      </c>
    </row>
    <row r="65" spans="1:12" ht="14.4" thickTop="1" thickBot="1">
      <c r="A65" s="4">
        <v>57</v>
      </c>
      <c r="B65" s="1154"/>
      <c r="C65" s="1153"/>
      <c r="D65" s="1097"/>
      <c r="E65" s="1134"/>
      <c r="F65" s="1097"/>
      <c r="G65" s="7"/>
      <c r="H65" s="1138"/>
      <c r="I65" s="1097"/>
      <c r="J65" s="1153"/>
      <c r="K65" s="1097"/>
      <c r="L65" s="1153"/>
    </row>
    <row r="66" spans="1:12" ht="13.8" thickBot="1">
      <c r="A66" s="4">
        <v>58</v>
      </c>
      <c r="B66" s="1195" t="s">
        <v>0</v>
      </c>
      <c r="C66" s="1197">
        <f>C38/C64</f>
        <v>5.1239391563740147E-2</v>
      </c>
      <c r="D66" s="1339"/>
      <c r="E66" s="1344"/>
      <c r="F66" s="1196">
        <f>F38/F64</f>
        <v>6.7635932776116237E-2</v>
      </c>
      <c r="G66" s="1196"/>
      <c r="H66" s="1345">
        <f>H38/H64</f>
        <v>6.4955429145165777E-2</v>
      </c>
      <c r="I66" s="1339"/>
      <c r="J66" s="1346"/>
      <c r="K66" s="1339"/>
      <c r="L66" s="1347">
        <f>L38/L64</f>
        <v>7.0600036536646468E-2</v>
      </c>
    </row>
    <row r="67" spans="1:12" ht="14.4" thickBot="1">
      <c r="A67" s="4">
        <v>59</v>
      </c>
      <c r="B67" s="1186"/>
      <c r="C67" s="1154"/>
      <c r="D67" s="20"/>
      <c r="E67" s="1134"/>
      <c r="F67" s="20"/>
      <c r="G67" s="7"/>
      <c r="H67" s="1139"/>
      <c r="I67" s="20"/>
      <c r="J67" s="1158"/>
      <c r="K67" s="20"/>
      <c r="L67" s="1154"/>
    </row>
    <row r="68" spans="1:12" ht="13.8" thickBot="1">
      <c r="A68" s="4">
        <v>60</v>
      </c>
      <c r="B68" s="1187" t="s">
        <v>58</v>
      </c>
      <c r="C68" s="1154"/>
      <c r="D68" s="20"/>
      <c r="E68" s="1134"/>
      <c r="F68" s="20"/>
      <c r="G68" s="7"/>
      <c r="H68" s="1139"/>
      <c r="I68" s="20"/>
      <c r="J68" s="1198">
        <v>0.35</v>
      </c>
      <c r="K68" s="20"/>
      <c r="L68" s="1154"/>
    </row>
    <row r="69" spans="1:12">
      <c r="A69" s="4">
        <v>61</v>
      </c>
      <c r="B69" s="1154" t="s">
        <v>61</v>
      </c>
      <c r="C69" s="1150">
        <f>C13-C26-C28-C29-C30-C35</f>
        <v>46261016</v>
      </c>
      <c r="D69" s="7"/>
      <c r="E69" s="1137">
        <f>E13-E26-E28-E29-E30-E35</f>
        <v>20839730.420236949</v>
      </c>
      <c r="F69" s="7">
        <f t="shared" ref="F69:F74" si="16">+C69+E69</f>
        <v>67100746.420236945</v>
      </c>
      <c r="G69" s="21">
        <f>G13-G26-G28-G29-G30-G35</f>
        <v>-920310.24584627768</v>
      </c>
      <c r="H69" s="1135">
        <f t="shared" ref="H69:H74" si="17">+F69+G69</f>
        <v>66180436.174390666</v>
      </c>
      <c r="I69" s="7"/>
      <c r="J69" s="1152">
        <f>J13-J26-J28-J29-J30-J35</f>
        <v>7378157.0662799999</v>
      </c>
      <c r="K69" s="7"/>
      <c r="L69" s="1150">
        <f>L13-L26-L28-L29-L30-L35</f>
        <v>73558593.240670711</v>
      </c>
    </row>
    <row r="70" spans="1:12">
      <c r="A70" s="4">
        <v>62</v>
      </c>
      <c r="B70" s="1154" t="s">
        <v>62</v>
      </c>
      <c r="C70" s="1149">
        <v>0</v>
      </c>
      <c r="D70" s="1008"/>
      <c r="E70" s="1134">
        <f>'Adjustments - restating'!C69</f>
        <v>0</v>
      </c>
      <c r="F70" s="7">
        <f t="shared" si="16"/>
        <v>0</v>
      </c>
      <c r="G70" s="21">
        <f>'Adjustments - Pro Forma'!C69</f>
        <v>0</v>
      </c>
      <c r="H70" s="1133">
        <f t="shared" si="17"/>
        <v>0</v>
      </c>
      <c r="I70" s="1008"/>
      <c r="J70" s="1155"/>
      <c r="K70" s="1008"/>
      <c r="L70" s="1149"/>
    </row>
    <row r="71" spans="1:12">
      <c r="A71" s="4">
        <v>63</v>
      </c>
      <c r="B71" s="1154" t="s">
        <v>63</v>
      </c>
      <c r="C71" s="1149">
        <v>-3560992</v>
      </c>
      <c r="D71" s="1008"/>
      <c r="E71" s="1137">
        <f>'Adjustments - restating'!C70</f>
        <v>0</v>
      </c>
      <c r="F71" s="1008">
        <f t="shared" si="16"/>
        <v>-3560992</v>
      </c>
      <c r="G71" s="21">
        <f>'Adjustments - Pro Forma'!C70</f>
        <v>0</v>
      </c>
      <c r="H71" s="1133">
        <f t="shared" si="17"/>
        <v>-3560992</v>
      </c>
      <c r="I71" s="1008"/>
      <c r="J71" s="1155"/>
      <c r="K71" s="1008"/>
      <c r="L71" s="1149">
        <f>+J71+H71</f>
        <v>-3560992</v>
      </c>
    </row>
    <row r="72" spans="1:12">
      <c r="A72" s="4">
        <v>64</v>
      </c>
      <c r="B72" s="1154" t="s">
        <v>5</v>
      </c>
      <c r="C72" s="1149">
        <v>21485186</v>
      </c>
      <c r="D72" s="1008"/>
      <c r="E72" s="1137">
        <f>'Adjustments - restating'!C71</f>
        <v>-177756.65610742569</v>
      </c>
      <c r="F72" s="1008">
        <f t="shared" si="16"/>
        <v>21307429.343892574</v>
      </c>
      <c r="G72" s="21">
        <f>'Adjustments - Pro Forma'!C71</f>
        <v>970734.96375973523</v>
      </c>
      <c r="H72" s="1133">
        <f t="shared" si="17"/>
        <v>22278164.30765231</v>
      </c>
      <c r="I72" s="1008"/>
      <c r="J72" s="1155"/>
      <c r="K72" s="1008"/>
      <c r="L72" s="1149">
        <f>+J72+H72</f>
        <v>22278164.30765231</v>
      </c>
    </row>
    <row r="73" spans="1:12">
      <c r="A73" s="4">
        <v>65</v>
      </c>
      <c r="B73" s="1154" t="s">
        <v>64</v>
      </c>
      <c r="C73" s="1149">
        <v>-9707042</v>
      </c>
      <c r="D73" s="1008"/>
      <c r="E73" s="1137">
        <f>'Adjustments - restating'!C72</f>
        <v>1307442.0048251702</v>
      </c>
      <c r="F73" s="1008">
        <f t="shared" si="16"/>
        <v>-8399599.9951748289</v>
      </c>
      <c r="G73" s="21">
        <f>'Adjustments - Pro Forma'!C72</f>
        <v>549094.19966801419</v>
      </c>
      <c r="H73" s="1133">
        <f t="shared" si="17"/>
        <v>-7850505.7955068145</v>
      </c>
      <c r="I73" s="1008"/>
      <c r="J73" s="1155"/>
      <c r="K73" s="1008"/>
      <c r="L73" s="1149">
        <f>+J73+H73</f>
        <v>-7850505.7955068145</v>
      </c>
    </row>
    <row r="74" spans="1:12">
      <c r="A74" s="4">
        <v>66</v>
      </c>
      <c r="B74" s="1185" t="s">
        <v>65</v>
      </c>
      <c r="C74" s="1151">
        <v>0</v>
      </c>
      <c r="D74" s="1008"/>
      <c r="E74" s="1348">
        <f>'Adjustments - restating'!C73</f>
        <v>541075.95803906047</v>
      </c>
      <c r="F74" s="1010">
        <f t="shared" si="16"/>
        <v>541075.95803906047</v>
      </c>
      <c r="G74" s="1349">
        <f>'Adjustments - Pro Forma'!C73</f>
        <v>6718478.7721369304</v>
      </c>
      <c r="H74" s="1136">
        <f t="shared" si="17"/>
        <v>7259554.7301759906</v>
      </c>
      <c r="I74" s="1008"/>
      <c r="J74" s="1159"/>
      <c r="K74" s="1008"/>
      <c r="L74" s="1151">
        <f>+J74+H74</f>
        <v>7259554.7301759906</v>
      </c>
    </row>
    <row r="75" spans="1:12">
      <c r="A75" s="4">
        <v>67</v>
      </c>
      <c r="B75" s="1154"/>
      <c r="C75" s="1155"/>
      <c r="D75" s="1130"/>
      <c r="E75" s="1140"/>
      <c r="F75" s="1130"/>
      <c r="G75" s="1130"/>
      <c r="H75" s="1141"/>
      <c r="I75" s="1130"/>
      <c r="J75" s="1155"/>
      <c r="K75" s="1130"/>
      <c r="L75" s="1155"/>
    </row>
    <row r="76" spans="1:12">
      <c r="A76" s="4">
        <v>68</v>
      </c>
      <c r="B76" s="1154" t="s">
        <v>66</v>
      </c>
      <c r="C76" s="1150">
        <f>C69-C71-C72+C73-C74</f>
        <v>18629780</v>
      </c>
      <c r="D76" s="7"/>
      <c r="E76" s="1140">
        <f>E69-E70-E71-E72+E73-E74</f>
        <v>21783853.123130485</v>
      </c>
      <c r="F76" s="7">
        <f t="shared" ref="F76" si="18">F69-F70-F71-F72+F73-F74</f>
        <v>40413633.123130485</v>
      </c>
      <c r="G76" s="1130">
        <f>G69-G70-G71-G72+G73-G74</f>
        <v>-8060429.7820749292</v>
      </c>
      <c r="H76" s="1135">
        <f>H69-H70-H71-H72+H73-H74</f>
        <v>32353203.341055561</v>
      </c>
      <c r="I76" s="7"/>
      <c r="J76" s="1155">
        <f>J69-J70-J71-J72+J73-J74</f>
        <v>7378157.0662799999</v>
      </c>
      <c r="K76" s="7"/>
      <c r="L76" s="1150">
        <f>L69-L70-L71-L72+L73-L74</f>
        <v>39731360.407335594</v>
      </c>
    </row>
    <row r="77" spans="1:12">
      <c r="A77" s="4">
        <v>69</v>
      </c>
      <c r="B77" s="1154" t="s">
        <v>67</v>
      </c>
      <c r="C77" s="1149">
        <v>0</v>
      </c>
      <c r="D77" s="1008"/>
      <c r="E77" s="1140">
        <f>'Adjustments - restating'!C76</f>
        <v>0</v>
      </c>
      <c r="F77" s="1008">
        <f>+C77+E77</f>
        <v>0</v>
      </c>
      <c r="G77" s="1130">
        <f>'Adjustments - Pro Forma'!C76</f>
        <v>0</v>
      </c>
      <c r="H77" s="1133">
        <f>+C77+E77</f>
        <v>0</v>
      </c>
      <c r="I77" s="1008"/>
      <c r="J77" s="1155"/>
      <c r="K77" s="1008"/>
      <c r="L77" s="1149">
        <f>+J77+H77</f>
        <v>0</v>
      </c>
    </row>
    <row r="78" spans="1:12">
      <c r="A78" s="4">
        <v>70</v>
      </c>
      <c r="B78" s="1188" t="s">
        <v>68</v>
      </c>
      <c r="C78" s="1156">
        <f t="shared" ref="C78:L78" si="19">C76-C77</f>
        <v>18629780</v>
      </c>
      <c r="D78" s="7"/>
      <c r="E78" s="1147">
        <f>E76-E77</f>
        <v>21783853.123130485</v>
      </c>
      <c r="F78" s="1112">
        <f t="shared" si="19"/>
        <v>40413633.123130485</v>
      </c>
      <c r="G78" s="1416">
        <f>G76-G77</f>
        <v>-8060429.7820749292</v>
      </c>
      <c r="H78" s="1143">
        <f t="shared" si="19"/>
        <v>32353203.341055561</v>
      </c>
      <c r="I78" s="7"/>
      <c r="J78" s="1160">
        <f t="shared" si="19"/>
        <v>7378157.0662799999</v>
      </c>
      <c r="K78" s="7"/>
      <c r="L78" s="1156">
        <f t="shared" si="19"/>
        <v>39731360.407335594</v>
      </c>
    </row>
    <row r="79" spans="1:12">
      <c r="A79" s="4">
        <v>71</v>
      </c>
      <c r="B79" s="1154" t="s">
        <v>480</v>
      </c>
      <c r="C79" s="1150">
        <f>ROUND(C78*J68,0)</f>
        <v>6520423</v>
      </c>
      <c r="D79" s="7"/>
      <c r="E79" s="1140">
        <f>ROUNDDOWN(E78*J68,0)</f>
        <v>7624348</v>
      </c>
      <c r="F79" s="7">
        <f>+C79+E79</f>
        <v>14144771</v>
      </c>
      <c r="G79" s="1130">
        <f>ROUNDDOWN(G78*J68,0)</f>
        <v>-2821150</v>
      </c>
      <c r="H79" s="1135">
        <f>+F79+G79</f>
        <v>11323621</v>
      </c>
      <c r="I79" s="7"/>
      <c r="J79" s="1155">
        <f>ROUNDDOWN(J78*J68,0)</f>
        <v>2582354</v>
      </c>
      <c r="K79" s="7"/>
      <c r="L79" s="1150">
        <f>ROUNDDOWN(L78*J68,0)</f>
        <v>13905976</v>
      </c>
    </row>
    <row r="80" spans="1:12">
      <c r="A80" s="4">
        <v>72</v>
      </c>
      <c r="B80" s="1154" t="s">
        <v>479</v>
      </c>
      <c r="C80" s="1149">
        <f>1000694-C79</f>
        <v>-5519729</v>
      </c>
      <c r="D80" s="1008"/>
      <c r="E80" s="1140">
        <f>'Adjustments - restating'!C79</f>
        <v>0</v>
      </c>
      <c r="F80" s="1008">
        <f>+C80+E80</f>
        <v>-5519729</v>
      </c>
      <c r="G80" s="1130">
        <f>'Adjustments - Pro Forma'!C79</f>
        <v>-667033.44483830314</v>
      </c>
      <c r="H80" s="1133">
        <f>+F80+G80</f>
        <v>-6186762.4448383031</v>
      </c>
      <c r="I80" s="1008"/>
      <c r="J80" s="1155">
        <f>'Adjustments - Pro Forma'!F79</f>
        <v>0</v>
      </c>
      <c r="K80" s="1008"/>
      <c r="L80" s="1149">
        <f>+H80+J80</f>
        <v>-6186762.4448383031</v>
      </c>
    </row>
    <row r="81" spans="1:12">
      <c r="A81" s="4">
        <v>73</v>
      </c>
      <c r="B81" s="1189" t="s">
        <v>72</v>
      </c>
      <c r="C81" s="1157">
        <f>+C80+C79</f>
        <v>1000694</v>
      </c>
      <c r="D81" s="7"/>
      <c r="E81" s="1173">
        <f>+E80+E79</f>
        <v>7624348</v>
      </c>
      <c r="F81" s="1145">
        <f>+F80+F79</f>
        <v>8625042</v>
      </c>
      <c r="G81" s="1417">
        <f>+G80+G79</f>
        <v>-3488183.4448383031</v>
      </c>
      <c r="H81" s="1146">
        <f>+F81+G81</f>
        <v>5136858.5551616969</v>
      </c>
      <c r="I81" s="7"/>
      <c r="J81" s="1418">
        <f>+J80+J79</f>
        <v>2582354</v>
      </c>
      <c r="K81" s="7"/>
      <c r="L81" s="1157">
        <f>L79+L80</f>
        <v>7719213.5551616969</v>
      </c>
    </row>
  </sheetData>
  <mergeCells count="10">
    <mergeCell ref="L6:L7"/>
    <mergeCell ref="A1:L1"/>
    <mergeCell ref="A2:L2"/>
    <mergeCell ref="A3:L3"/>
    <mergeCell ref="C6:C7"/>
    <mergeCell ref="E6:E7"/>
    <mergeCell ref="F6:F7"/>
    <mergeCell ref="G6:G7"/>
    <mergeCell ref="H6:H7"/>
    <mergeCell ref="J6:J7"/>
  </mergeCells>
  <phoneticPr fontId="0" type="noConversion"/>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rowBreaks count="1" manualBreakCount="1">
    <brk id="52" max="16383" man="1"/>
  </rowBreaks>
  <ignoredErrors>
    <ignoredError sqref="H78"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218"/>
  <sheetViews>
    <sheetView workbookViewId="0">
      <selection activeCell="F16" sqref="F16"/>
    </sheetView>
  </sheetViews>
  <sheetFormatPr defaultColWidth="10" defaultRowHeight="13.2"/>
  <cols>
    <col min="1" max="1" width="26.21875" style="1" customWidth="1"/>
    <col min="2" max="2" width="9.6640625" style="1" customWidth="1"/>
    <col min="3" max="3" width="6.21875" style="1" customWidth="1"/>
    <col min="4" max="4" width="11.88671875" style="1" customWidth="1"/>
    <col min="5" max="5" width="9" style="1" customWidth="1"/>
    <col min="6" max="6" width="10" style="1" bestFit="1" customWidth="1"/>
    <col min="7" max="7" width="11.6640625" style="1" bestFit="1" customWidth="1"/>
    <col min="8" max="8" width="7.33203125" style="1" customWidth="1"/>
    <col min="9" max="16384" width="10" style="1"/>
  </cols>
  <sheetData>
    <row r="1" spans="1:8">
      <c r="A1" s="17" t="str">
        <f>RevReqSummary!A1</f>
        <v>PacifiCorp General Rate Case UE-140617</v>
      </c>
      <c r="B1" s="23"/>
      <c r="C1" s="23"/>
      <c r="D1" s="23"/>
      <c r="E1" s="23"/>
      <c r="F1" s="23"/>
      <c r="G1" s="23"/>
      <c r="H1" s="24"/>
    </row>
    <row r="2" spans="1:8">
      <c r="A2" s="17" t="str">
        <f>RevReqSummary!A2</f>
        <v>For The Twelve Months Ended December 2013 - Staff Revenue Requirement</v>
      </c>
      <c r="B2" s="23"/>
      <c r="C2" s="23"/>
      <c r="D2" s="23"/>
      <c r="E2" s="23"/>
      <c r="F2" s="23"/>
      <c r="G2" s="23"/>
      <c r="H2" s="24"/>
    </row>
    <row r="3" spans="1:8">
      <c r="A3" s="25" t="s">
        <v>395</v>
      </c>
      <c r="B3" s="23"/>
      <c r="C3" s="23"/>
      <c r="D3" s="23"/>
      <c r="E3" s="23"/>
      <c r="F3" s="23"/>
      <c r="G3" s="23"/>
      <c r="H3" s="24"/>
    </row>
    <row r="4" spans="1:8">
      <c r="A4" s="25" t="s">
        <v>484</v>
      </c>
      <c r="B4" s="23"/>
      <c r="C4" s="23"/>
      <c r="D4" s="23"/>
      <c r="E4" s="23"/>
      <c r="F4" s="23"/>
      <c r="G4" s="23"/>
      <c r="H4" s="24"/>
    </row>
    <row r="5" spans="1:8">
      <c r="B5" s="23"/>
      <c r="C5" s="23"/>
      <c r="D5" s="23"/>
      <c r="E5" s="23"/>
      <c r="F5" s="23"/>
      <c r="G5" s="23"/>
      <c r="H5" s="24"/>
    </row>
    <row r="6" spans="1:8">
      <c r="B6" s="23"/>
      <c r="C6" s="23"/>
      <c r="D6" s="23" t="s">
        <v>131</v>
      </c>
      <c r="E6" s="23"/>
      <c r="F6" s="23"/>
      <c r="G6" s="23" t="s">
        <v>141</v>
      </c>
      <c r="H6" s="24"/>
    </row>
    <row r="7" spans="1:8">
      <c r="B7" s="26" t="s">
        <v>132</v>
      </c>
      <c r="C7" s="26" t="s">
        <v>660</v>
      </c>
      <c r="D7" s="26" t="s">
        <v>134</v>
      </c>
      <c r="E7" s="26" t="s">
        <v>135</v>
      </c>
      <c r="F7" s="26" t="s">
        <v>136</v>
      </c>
      <c r="G7" s="26" t="s">
        <v>137</v>
      </c>
      <c r="H7" s="27"/>
    </row>
    <row r="8" spans="1:8">
      <c r="A8" s="28" t="s">
        <v>138</v>
      </c>
      <c r="B8" s="30"/>
      <c r="C8" s="30"/>
      <c r="D8" s="30"/>
      <c r="E8" s="30"/>
      <c r="F8" s="30"/>
      <c r="G8" s="44"/>
      <c r="H8" s="24"/>
    </row>
    <row r="9" spans="1:8">
      <c r="A9" s="45" t="s">
        <v>139</v>
      </c>
      <c r="B9" s="30">
        <v>440</v>
      </c>
      <c r="C9" s="30" t="s">
        <v>140</v>
      </c>
      <c r="D9" s="32">
        <v>-3295454.1925052181</v>
      </c>
      <c r="E9" s="30" t="s">
        <v>141</v>
      </c>
      <c r="F9" s="33">
        <f>INDEX(WCAAllocations,IFERROR(MATCH(E9,WCAFactors,0),2),IFERROR(MATCH(E9,WCAStates,0),4))</f>
        <v>1</v>
      </c>
      <c r="G9" s="46">
        <f>D9</f>
        <v>-3295454.1925052181</v>
      </c>
      <c r="H9" s="24"/>
    </row>
    <row r="10" spans="1:8">
      <c r="A10" s="45" t="s">
        <v>143</v>
      </c>
      <c r="B10" s="30">
        <v>442</v>
      </c>
      <c r="C10" s="30" t="s">
        <v>140</v>
      </c>
      <c r="D10" s="32">
        <v>-2623431.8543896517</v>
      </c>
      <c r="E10" s="30" t="s">
        <v>141</v>
      </c>
      <c r="F10" s="33">
        <f>INDEX(WCAAllocations,IFERROR(MATCH(E10,WCAFactors,0),2),IFERROR(MATCH(E10,WCAStates,0),4))</f>
        <v>1</v>
      </c>
      <c r="G10" s="46">
        <f>D10</f>
        <v>-2623431.8543896517</v>
      </c>
      <c r="H10" s="24"/>
    </row>
    <row r="11" spans="1:8" ht="15.6">
      <c r="A11" s="45" t="s">
        <v>793</v>
      </c>
      <c r="B11" s="30">
        <v>442</v>
      </c>
      <c r="C11" s="30" t="s">
        <v>140</v>
      </c>
      <c r="D11" s="32">
        <v>-1528199.9830079658</v>
      </c>
      <c r="E11" s="30" t="s">
        <v>141</v>
      </c>
      <c r="F11" s="33">
        <f>INDEX(WCAAllocations,IFERROR(MATCH(E11,WCAFactors,0),2),IFERROR(MATCH(E11,WCAStates,0),4))</f>
        <v>1</v>
      </c>
      <c r="G11" s="46">
        <f>D11</f>
        <v>-1528199.9830079658</v>
      </c>
      <c r="H11" s="24"/>
    </row>
    <row r="12" spans="1:8">
      <c r="A12" s="45" t="s">
        <v>144</v>
      </c>
      <c r="B12" s="30">
        <v>444</v>
      </c>
      <c r="C12" s="30" t="s">
        <v>140</v>
      </c>
      <c r="D12" s="32">
        <v>19501.598623834783</v>
      </c>
      <c r="E12" s="30" t="s">
        <v>141</v>
      </c>
      <c r="F12" s="33">
        <f>INDEX(WCAAllocations,IFERROR(MATCH(E12,WCAFactors,0),2),IFERROR(MATCH(E12,WCAStates,0),4))</f>
        <v>1</v>
      </c>
      <c r="G12" s="46">
        <f>D12</f>
        <v>19501.598623834783</v>
      </c>
      <c r="H12" s="24"/>
    </row>
    <row r="13" spans="1:8">
      <c r="A13" s="29"/>
      <c r="B13" s="30"/>
      <c r="C13" s="30"/>
      <c r="D13" s="47"/>
      <c r="E13" s="30"/>
      <c r="F13" s="48"/>
      <c r="G13" s="46"/>
      <c r="H13" s="24"/>
    </row>
    <row r="14" spans="1:8" ht="13.8" thickBot="1">
      <c r="A14" s="29" t="s">
        <v>3</v>
      </c>
      <c r="B14" s="30"/>
      <c r="C14" s="30"/>
      <c r="D14" s="38">
        <f>SUM(D9:D12)</f>
        <v>-7427584.4312790008</v>
      </c>
      <c r="E14" s="30"/>
      <c r="F14" s="48"/>
      <c r="G14" s="49">
        <f>SUM(G9:G13)</f>
        <v>-7427584.4312790008</v>
      </c>
      <c r="H14" s="24"/>
    </row>
    <row r="15" spans="1:8" ht="13.8" thickTop="1">
      <c r="A15" s="29"/>
      <c r="B15" s="30"/>
      <c r="C15" s="30"/>
      <c r="D15" s="50"/>
      <c r="E15" s="30"/>
      <c r="F15" s="48"/>
      <c r="G15" s="46"/>
      <c r="H15" s="24"/>
    </row>
    <row r="16" spans="1:8" ht="15.6">
      <c r="A16" s="51" t="s">
        <v>794</v>
      </c>
      <c r="B16" s="30"/>
      <c r="C16" s="30"/>
      <c r="D16" s="50"/>
      <c r="E16" s="30"/>
      <c r="F16" s="48"/>
      <c r="G16" s="46"/>
      <c r="H16" s="24"/>
    </row>
    <row r="17" spans="1:8">
      <c r="A17" s="37"/>
      <c r="B17" s="30"/>
      <c r="C17" s="30"/>
      <c r="D17" s="52"/>
      <c r="E17" s="30"/>
      <c r="F17" s="48"/>
      <c r="G17" s="46"/>
      <c r="H17" s="24"/>
    </row>
    <row r="18" spans="1:8">
      <c r="A18" s="53" t="s">
        <v>145</v>
      </c>
      <c r="B18" s="30"/>
      <c r="C18" s="30"/>
      <c r="D18" s="31"/>
      <c r="E18" s="30"/>
      <c r="F18" s="48"/>
      <c r="G18" s="46"/>
      <c r="H18" s="24"/>
    </row>
    <row r="19" spans="1:8">
      <c r="A19" s="1393" t="s">
        <v>670</v>
      </c>
      <c r="B19" s="1393"/>
      <c r="C19" s="1393"/>
      <c r="D19" s="1393"/>
      <c r="E19" s="1393"/>
      <c r="F19" s="1393"/>
      <c r="G19" s="1393"/>
      <c r="H19" s="24"/>
    </row>
    <row r="20" spans="1:8" ht="13.2" customHeight="1">
      <c r="A20" s="1393"/>
      <c r="B20" s="1393"/>
      <c r="C20" s="1393"/>
      <c r="D20" s="1393"/>
      <c r="E20" s="1393"/>
      <c r="F20" s="1393"/>
      <c r="G20" s="1393"/>
      <c r="H20" s="1311"/>
    </row>
    <row r="21" spans="1:8">
      <c r="A21" s="1393"/>
      <c r="B21" s="1393"/>
      <c r="C21" s="1393"/>
      <c r="D21" s="1393"/>
      <c r="E21" s="1393"/>
      <c r="F21" s="1393"/>
      <c r="G21" s="1393"/>
      <c r="H21" s="1311"/>
    </row>
    <row r="22" spans="1:8">
      <c r="A22" s="1393"/>
      <c r="B22" s="1393"/>
      <c r="C22" s="1393"/>
      <c r="D22" s="1393"/>
      <c r="E22" s="1393"/>
      <c r="F22" s="1393"/>
      <c r="G22" s="1393"/>
      <c r="H22" s="1311"/>
    </row>
    <row r="23" spans="1:8">
      <c r="A23" s="1393"/>
      <c r="B23" s="1393"/>
      <c r="C23" s="1393"/>
      <c r="D23" s="1393"/>
      <c r="E23" s="1393"/>
      <c r="F23" s="1393"/>
      <c r="G23" s="1393"/>
      <c r="H23" s="1311"/>
    </row>
    <row r="24" spans="1:8">
      <c r="A24" s="1393"/>
      <c r="B24" s="1393"/>
      <c r="C24" s="1393"/>
      <c r="D24" s="1393"/>
      <c r="E24" s="1393"/>
      <c r="F24" s="1393"/>
      <c r="G24" s="1393"/>
      <c r="H24" s="1311"/>
    </row>
    <row r="25" spans="1:8">
      <c r="A25" s="29"/>
      <c r="B25" s="30"/>
      <c r="C25" s="30"/>
      <c r="D25" s="50"/>
      <c r="E25" s="30"/>
      <c r="F25" s="371"/>
      <c r="G25" s="46"/>
      <c r="H25" s="24"/>
    </row>
    <row r="26" spans="1:8">
      <c r="A26" s="29"/>
      <c r="B26" s="30"/>
      <c r="C26" s="30"/>
      <c r="D26" s="50"/>
      <c r="E26" s="30"/>
      <c r="F26" s="48"/>
      <c r="G26" s="46"/>
      <c r="H26" s="24"/>
    </row>
    <row r="27" spans="1:8">
      <c r="A27" s="29"/>
      <c r="B27" s="30"/>
      <c r="C27" s="30"/>
      <c r="D27" s="50"/>
      <c r="E27" s="30"/>
      <c r="F27" s="48"/>
      <c r="G27" s="46"/>
      <c r="H27" s="54"/>
    </row>
    <row r="28" spans="1:8">
      <c r="B28" s="30"/>
      <c r="C28" s="30"/>
      <c r="D28" s="50"/>
      <c r="E28" s="30"/>
      <c r="F28" s="48"/>
      <c r="G28" s="46"/>
      <c r="H28" s="24"/>
    </row>
    <row r="29" spans="1:8">
      <c r="A29" s="29"/>
      <c r="B29" s="30"/>
      <c r="C29" s="30"/>
      <c r="D29" s="50"/>
      <c r="E29" s="30"/>
      <c r="F29" s="48"/>
      <c r="G29" s="46"/>
      <c r="H29" s="24"/>
    </row>
    <row r="30" spans="1:8">
      <c r="A30" s="29"/>
      <c r="B30" s="30"/>
      <c r="C30" s="30"/>
      <c r="D30" s="50"/>
      <c r="E30" s="30"/>
      <c r="F30" s="48"/>
      <c r="G30" s="46"/>
      <c r="H30" s="24"/>
    </row>
    <row r="31" spans="1:8">
      <c r="A31" s="29"/>
      <c r="B31" s="30"/>
      <c r="C31" s="30"/>
      <c r="D31" s="50"/>
      <c r="E31" s="30"/>
      <c r="F31" s="48"/>
      <c r="G31" s="46"/>
      <c r="H31" s="24"/>
    </row>
    <row r="41" spans="1:8">
      <c r="A41" s="29"/>
      <c r="B41" s="30"/>
      <c r="C41" s="30"/>
      <c r="D41" s="30"/>
      <c r="E41" s="30"/>
      <c r="F41" s="30"/>
      <c r="G41" s="30"/>
      <c r="H41" s="30"/>
    </row>
    <row r="43" spans="1:8">
      <c r="B43" s="42"/>
    </row>
    <row r="44" spans="1:8">
      <c r="B44" s="42"/>
    </row>
    <row r="45" spans="1:8">
      <c r="B45" s="42"/>
    </row>
    <row r="46" spans="1:8">
      <c r="B46" s="42"/>
    </row>
    <row r="47" spans="1:8">
      <c r="B47" s="42"/>
    </row>
    <row r="48" spans="1:8">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sheetData>
  <mergeCells count="1">
    <mergeCell ref="A19:G24"/>
  </mergeCells>
  <conditionalFormatting sqref="H1">
    <cfRule type="cellIs" dxfId="59" priority="5" stopIfTrue="1" operator="equal">
      <formula>"x.x"</formula>
    </cfRule>
  </conditionalFormatting>
  <conditionalFormatting sqref="A9">
    <cfRule type="cellIs" dxfId="58" priority="4" stopIfTrue="1" operator="equal">
      <formula>"Title"</formula>
    </cfRule>
  </conditionalFormatting>
  <conditionalFormatting sqref="A8">
    <cfRule type="cellIs" dxfId="57" priority="3"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25:C31">
      <formula1>"1, 2, 3"</formula1>
    </dataValidation>
    <dataValidation type="list" errorStyle="warning" allowBlank="1" showInputMessage="1" showErrorMessage="1" errorTitle="Factor" error="This factor is not included in the drop-down list. Is this the factor you want to use?" sqref="E25:E31">
      <formula1>$E$1:$E$10</formula1>
    </dataValidation>
    <dataValidation type="list" errorStyle="warning" allowBlank="1" showInputMessage="1" showErrorMessage="1" errorTitle="FERC ACCOUNT" error="This FERC Account is not included in the drop-down list. Is this the account you want to use?" sqref="B25:B31 B9:B18">
      <formula1>$B$1:$B$241</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Z41"/>
  <sheetViews>
    <sheetView workbookViewId="0">
      <selection activeCell="F16" sqref="F16"/>
    </sheetView>
  </sheetViews>
  <sheetFormatPr defaultColWidth="13.5546875" defaultRowHeight="13.2"/>
  <cols>
    <col min="1" max="1" width="32.5546875" style="1" customWidth="1"/>
    <col min="2" max="2" width="9.6640625" style="1" bestFit="1" customWidth="1"/>
    <col min="3" max="3" width="6.88671875" style="1" customWidth="1"/>
    <col min="4" max="4" width="11.21875" style="1" bestFit="1" customWidth="1"/>
    <col min="5" max="5" width="8" style="1" bestFit="1" customWidth="1"/>
    <col min="6" max="6" width="10" style="1" bestFit="1" customWidth="1"/>
    <col min="7" max="7" width="11.6640625" style="1" bestFit="1" customWidth="1"/>
    <col min="8" max="8" width="7.33203125" style="1" customWidth="1"/>
    <col min="9" max="16384" width="13.5546875" style="1"/>
  </cols>
  <sheetData>
    <row r="1" spans="1:26">
      <c r="A1" s="17" t="str">
        <f>RevReqSummary!A1</f>
        <v>PacifiCorp General Rate Case UE-140617</v>
      </c>
      <c r="B1" s="23"/>
      <c r="C1" s="23"/>
      <c r="D1" s="23"/>
      <c r="E1" s="23"/>
      <c r="F1" s="23"/>
      <c r="G1" s="23"/>
      <c r="H1" s="24"/>
      <c r="I1" s="23"/>
      <c r="J1" s="23"/>
      <c r="K1" s="23"/>
      <c r="L1" s="23"/>
      <c r="M1" s="4"/>
      <c r="N1" s="4"/>
      <c r="O1" s="4"/>
      <c r="P1" s="4"/>
      <c r="Q1" s="4"/>
      <c r="R1" s="4"/>
      <c r="S1" s="4"/>
      <c r="T1" s="57"/>
      <c r="U1" s="29"/>
      <c r="V1" s="42"/>
      <c r="X1" s="58"/>
    </row>
    <row r="2" spans="1:26">
      <c r="A2" s="17" t="str">
        <f>RevReqSummary!A2</f>
        <v>For The Twelve Months Ended December 2013 - Staff Revenue Requirement</v>
      </c>
      <c r="B2" s="23"/>
      <c r="C2" s="23"/>
      <c r="D2" s="23"/>
      <c r="E2" s="23"/>
      <c r="F2" s="23"/>
      <c r="G2" s="23"/>
      <c r="H2" s="24"/>
      <c r="I2" s="59"/>
      <c r="J2" s="59"/>
      <c r="K2" s="59"/>
      <c r="L2" s="59"/>
      <c r="M2" s="4"/>
      <c r="N2" s="4"/>
      <c r="O2" s="4"/>
      <c r="P2" s="4"/>
      <c r="Q2" s="4"/>
      <c r="R2" s="4"/>
      <c r="S2" s="4"/>
      <c r="T2" s="4"/>
      <c r="U2" s="29"/>
      <c r="V2" s="42"/>
      <c r="X2" s="58"/>
    </row>
    <row r="3" spans="1:26">
      <c r="A3" s="25" t="s">
        <v>239</v>
      </c>
      <c r="B3" s="23"/>
      <c r="C3" s="23"/>
      <c r="D3" s="23"/>
      <c r="E3" s="23"/>
      <c r="F3" s="23"/>
      <c r="G3" s="23"/>
      <c r="H3" s="24"/>
      <c r="I3" s="59"/>
      <c r="J3" s="59"/>
      <c r="K3" s="59"/>
      <c r="L3" s="59"/>
      <c r="M3" s="4"/>
      <c r="N3" s="4"/>
      <c r="O3" s="4"/>
      <c r="P3" s="4"/>
      <c r="Q3" s="4"/>
      <c r="R3" s="4"/>
      <c r="S3" s="4"/>
      <c r="T3" s="4"/>
      <c r="U3" s="29"/>
      <c r="V3" s="42"/>
      <c r="X3" s="58"/>
    </row>
    <row r="4" spans="1:26">
      <c r="A4" s="25" t="s">
        <v>485</v>
      </c>
      <c r="B4" s="23"/>
      <c r="C4" s="23"/>
      <c r="D4" s="23"/>
      <c r="E4" s="23"/>
      <c r="F4" s="23"/>
      <c r="G4" s="23"/>
      <c r="H4" s="24"/>
      <c r="I4" s="59"/>
      <c r="J4" s="59"/>
      <c r="K4" s="59"/>
      <c r="L4" s="59"/>
      <c r="M4" s="4"/>
      <c r="N4" s="4"/>
      <c r="O4" s="4"/>
      <c r="P4" s="4"/>
      <c r="Q4" s="4"/>
      <c r="R4" s="4"/>
      <c r="S4" s="4"/>
      <c r="T4" s="4"/>
      <c r="U4" s="29"/>
      <c r="V4" s="42"/>
      <c r="X4" s="58"/>
    </row>
    <row r="5" spans="1:26">
      <c r="B5" s="23"/>
      <c r="C5" s="23"/>
      <c r="D5" s="23"/>
      <c r="E5" s="23"/>
      <c r="F5" s="23"/>
      <c r="G5" s="23"/>
      <c r="H5" s="24"/>
      <c r="I5" s="59"/>
      <c r="J5" s="59"/>
      <c r="K5" s="59"/>
      <c r="L5" s="59"/>
      <c r="M5" s="4"/>
      <c r="N5" s="4"/>
      <c r="O5" s="4"/>
      <c r="P5" s="4"/>
      <c r="Q5" s="4"/>
      <c r="R5" s="4"/>
      <c r="S5" s="4"/>
      <c r="T5" s="4"/>
      <c r="U5" s="29"/>
      <c r="V5" s="42"/>
      <c r="X5" s="58"/>
    </row>
    <row r="6" spans="1:26">
      <c r="B6" s="23"/>
      <c r="C6" s="23"/>
      <c r="D6" s="23" t="s">
        <v>131</v>
      </c>
      <c r="E6" s="23"/>
      <c r="F6" s="23"/>
      <c r="G6" s="23" t="s">
        <v>141</v>
      </c>
      <c r="H6" s="24"/>
      <c r="I6" s="23"/>
      <c r="J6" s="23"/>
      <c r="K6" s="23"/>
      <c r="L6" s="23"/>
      <c r="M6" s="15"/>
      <c r="N6" s="60"/>
      <c r="O6" s="15"/>
      <c r="P6" s="6"/>
      <c r="Q6" s="4"/>
      <c r="R6" s="4"/>
      <c r="S6" s="4"/>
      <c r="T6" s="4"/>
      <c r="U6" s="30"/>
      <c r="V6" s="42"/>
      <c r="X6" s="58"/>
    </row>
    <row r="7" spans="1:26">
      <c r="B7" s="26" t="s">
        <v>132</v>
      </c>
      <c r="C7" s="26" t="s">
        <v>660</v>
      </c>
      <c r="D7" s="26" t="s">
        <v>134</v>
      </c>
      <c r="E7" s="26" t="s">
        <v>135</v>
      </c>
      <c r="F7" s="26" t="s">
        <v>136</v>
      </c>
      <c r="G7" s="26" t="s">
        <v>137</v>
      </c>
      <c r="H7" s="27"/>
      <c r="I7" s="23"/>
      <c r="J7" s="23"/>
      <c r="K7" s="23"/>
      <c r="L7" s="23"/>
      <c r="M7" s="15"/>
      <c r="N7" s="15"/>
      <c r="O7" s="15"/>
      <c r="P7" s="61"/>
      <c r="Q7" s="15"/>
      <c r="R7" s="15"/>
      <c r="S7" s="15"/>
      <c r="T7" s="15"/>
      <c r="U7" s="41"/>
      <c r="V7" s="42"/>
      <c r="X7" s="58"/>
    </row>
    <row r="8" spans="1:26">
      <c r="A8" s="28" t="s">
        <v>138</v>
      </c>
      <c r="B8" s="30"/>
      <c r="C8" s="30"/>
      <c r="D8" s="30"/>
      <c r="E8" s="30"/>
      <c r="F8" s="30"/>
      <c r="G8" s="31"/>
      <c r="H8" s="24"/>
      <c r="I8" s="62"/>
      <c r="J8" s="62"/>
      <c r="K8" s="62"/>
      <c r="L8" s="62"/>
      <c r="M8" s="63"/>
      <c r="N8" s="63"/>
      <c r="O8" s="63"/>
      <c r="P8" s="63"/>
      <c r="Q8" s="63"/>
      <c r="R8" s="63"/>
      <c r="S8" s="63"/>
      <c r="T8" s="63"/>
      <c r="U8" s="64"/>
      <c r="V8" s="65"/>
      <c r="X8" s="58"/>
      <c r="Y8" s="2"/>
      <c r="Z8" s="2"/>
    </row>
    <row r="9" spans="1:26">
      <c r="A9" s="37" t="s">
        <v>139</v>
      </c>
      <c r="B9" s="30">
        <v>440</v>
      </c>
      <c r="C9" s="30" t="s">
        <v>140</v>
      </c>
      <c r="D9" s="55">
        <v>7595104.4886623984</v>
      </c>
      <c r="E9" s="30" t="s">
        <v>141</v>
      </c>
      <c r="F9" s="33">
        <f>INDEX(WCAAllocations,IFERROR(MATCH(E9,WCAFactors,0),2),IFERROR(MATCH(E9,WCAStates,0),4))</f>
        <v>1</v>
      </c>
      <c r="G9" s="34">
        <f>D9</f>
        <v>7595104.4886623984</v>
      </c>
      <c r="H9" s="24"/>
      <c r="I9" s="66"/>
      <c r="J9" s="30"/>
      <c r="K9" s="66"/>
      <c r="L9" s="67"/>
      <c r="M9" s="68"/>
      <c r="N9" s="68"/>
      <c r="O9" s="68"/>
      <c r="P9" s="68"/>
      <c r="Q9" s="68"/>
      <c r="R9" s="68"/>
      <c r="S9" s="68"/>
      <c r="T9" s="68"/>
      <c r="U9" s="64"/>
      <c r="V9" s="65"/>
      <c r="X9" s="58"/>
      <c r="Y9" s="2"/>
      <c r="Z9" s="2"/>
    </row>
    <row r="10" spans="1:26">
      <c r="A10" s="37" t="s">
        <v>143</v>
      </c>
      <c r="B10" s="30">
        <v>442</v>
      </c>
      <c r="C10" s="30" t="s">
        <v>140</v>
      </c>
      <c r="D10" s="55">
        <v>6067369.3616972622</v>
      </c>
      <c r="E10" s="30" t="s">
        <v>141</v>
      </c>
      <c r="F10" s="33">
        <f>INDEX(WCAAllocations,IFERROR(MATCH(E10,WCAFactors,0),2),IFERROR(MATCH(E10,WCAStates,0),4))</f>
        <v>1</v>
      </c>
      <c r="G10" s="34">
        <f>D10</f>
        <v>6067369.3616972622</v>
      </c>
      <c r="H10" s="24"/>
      <c r="I10" s="69"/>
      <c r="J10" s="70"/>
      <c r="K10" s="69"/>
      <c r="L10" s="71"/>
      <c r="M10" s="72"/>
      <c r="N10" s="68"/>
      <c r="O10" s="68"/>
      <c r="P10" s="68"/>
      <c r="Q10" s="68"/>
      <c r="R10" s="68"/>
      <c r="S10" s="68"/>
      <c r="T10" s="68"/>
      <c r="U10" s="64"/>
      <c r="V10" s="65"/>
      <c r="X10" s="58"/>
      <c r="Y10" s="2"/>
      <c r="Z10" s="2"/>
    </row>
    <row r="11" spans="1:26" ht="15.6">
      <c r="A11" s="37" t="s">
        <v>795</v>
      </c>
      <c r="B11" s="30">
        <v>442</v>
      </c>
      <c r="C11" s="30" t="s">
        <v>140</v>
      </c>
      <c r="D11" s="55">
        <v>3363359.2407241114</v>
      </c>
      <c r="E11" s="30" t="s">
        <v>141</v>
      </c>
      <c r="F11" s="33">
        <f>INDEX(WCAAllocations,IFERROR(MATCH(E11,WCAFactors,0),2),IFERROR(MATCH(E11,WCAStates,0),4))</f>
        <v>1</v>
      </c>
      <c r="G11" s="34">
        <f>D11</f>
        <v>3363359.2407241114</v>
      </c>
      <c r="H11" s="24"/>
      <c r="I11" s="69"/>
      <c r="J11" s="70"/>
      <c r="K11" s="69"/>
      <c r="L11" s="71"/>
      <c r="M11" s="72"/>
      <c r="N11" s="68"/>
      <c r="O11" s="68"/>
      <c r="P11" s="68"/>
      <c r="Q11" s="68"/>
      <c r="R11" s="68"/>
      <c r="S11" s="68"/>
      <c r="T11" s="68"/>
      <c r="U11" s="64"/>
      <c r="V11" s="65"/>
      <c r="X11" s="58"/>
      <c r="Y11" s="2"/>
      <c r="Z11" s="2"/>
    </row>
    <row r="12" spans="1:26">
      <c r="A12" s="37" t="s">
        <v>276</v>
      </c>
      <c r="B12" s="30">
        <v>444</v>
      </c>
      <c r="C12" s="30" t="s">
        <v>140</v>
      </c>
      <c r="D12" s="55">
        <v>-8.2702816865057684</v>
      </c>
      <c r="E12" s="30" t="s">
        <v>141</v>
      </c>
      <c r="F12" s="33">
        <f>INDEX(WCAAllocations,IFERROR(MATCH(E12,WCAFactors,0),2),IFERROR(MATCH(E12,WCAStates,0),4))</f>
        <v>1</v>
      </c>
      <c r="G12" s="34">
        <f>D12</f>
        <v>-8.2702816865057684</v>
      </c>
      <c r="H12" s="24"/>
      <c r="I12" s="73"/>
      <c r="J12" s="70"/>
      <c r="K12" s="73"/>
      <c r="L12" s="71"/>
      <c r="M12" s="72"/>
      <c r="N12" s="68"/>
      <c r="O12" s="68"/>
      <c r="P12" s="68"/>
      <c r="Q12" s="68"/>
      <c r="R12" s="68"/>
      <c r="S12" s="68"/>
      <c r="T12" s="68"/>
      <c r="U12" s="64"/>
      <c r="V12" s="65"/>
      <c r="X12" s="58"/>
      <c r="Y12" s="2"/>
      <c r="Z12" s="2"/>
    </row>
    <row r="13" spans="1:26" ht="13.8" thickBot="1">
      <c r="A13" s="37" t="s">
        <v>277</v>
      </c>
      <c r="B13" s="30"/>
      <c r="C13" s="30"/>
      <c r="D13" s="38">
        <f>SUM(D9:D12)</f>
        <v>17025824.820802085</v>
      </c>
      <c r="E13" s="30"/>
      <c r="F13" s="36"/>
      <c r="G13" s="38">
        <f>SUM(G9:G12)</f>
        <v>17025824.820802085</v>
      </c>
      <c r="H13" s="24"/>
      <c r="I13" s="66"/>
      <c r="J13" s="70"/>
      <c r="K13" s="66"/>
      <c r="L13" s="71"/>
      <c r="M13" s="72"/>
      <c r="N13" s="68"/>
      <c r="O13" s="68"/>
      <c r="P13" s="68"/>
      <c r="Q13" s="74"/>
      <c r="R13" s="75"/>
      <c r="S13" s="68"/>
      <c r="T13" s="74"/>
      <c r="U13" s="64"/>
      <c r="V13" s="65"/>
      <c r="X13" s="58"/>
      <c r="Y13" s="2"/>
      <c r="Z13" s="2"/>
    </row>
    <row r="14" spans="1:26" ht="13.8" thickTop="1">
      <c r="A14" s="56"/>
      <c r="B14" s="30"/>
      <c r="C14" s="30"/>
      <c r="D14" s="35"/>
      <c r="E14" s="30"/>
      <c r="F14" s="36"/>
      <c r="G14" s="34"/>
      <c r="H14" s="24"/>
      <c r="I14" s="66"/>
      <c r="J14" s="71"/>
      <c r="K14" s="66"/>
      <c r="L14" s="71"/>
      <c r="M14" s="72"/>
      <c r="N14" s="68"/>
      <c r="O14" s="72"/>
      <c r="P14" s="68"/>
      <c r="Q14" s="74"/>
      <c r="R14" s="75"/>
      <c r="S14" s="68"/>
      <c r="T14" s="74"/>
      <c r="U14" s="64"/>
      <c r="V14" s="65"/>
      <c r="X14" s="58"/>
      <c r="Y14" s="2"/>
      <c r="Z14" s="2"/>
    </row>
    <row r="15" spans="1:26">
      <c r="A15" s="56"/>
      <c r="B15" s="30"/>
      <c r="C15" s="30"/>
      <c r="E15" s="30"/>
      <c r="F15" s="36"/>
      <c r="G15" s="34"/>
      <c r="H15" s="24"/>
      <c r="I15" s="76"/>
      <c r="J15" s="71"/>
      <c r="K15" s="76"/>
      <c r="L15" s="71"/>
      <c r="M15" s="72"/>
      <c r="N15" s="68"/>
      <c r="O15" s="72"/>
      <c r="P15" s="68"/>
      <c r="Q15" s="68"/>
      <c r="R15" s="75"/>
      <c r="S15" s="68"/>
      <c r="T15" s="74"/>
      <c r="U15" s="64"/>
      <c r="V15" s="65"/>
      <c r="X15" s="58"/>
      <c r="Y15" s="2"/>
      <c r="Z15" s="2"/>
    </row>
    <row r="16" spans="1:26" ht="15.6">
      <c r="A16" s="51" t="s">
        <v>796</v>
      </c>
      <c r="B16" s="30"/>
      <c r="C16" s="30"/>
      <c r="D16" s="35"/>
      <c r="E16" s="30"/>
      <c r="F16" s="36"/>
      <c r="G16" s="34"/>
      <c r="H16" s="24"/>
      <c r="I16" s="66"/>
      <c r="J16" s="71"/>
      <c r="K16" s="66"/>
      <c r="L16" s="71"/>
      <c r="M16" s="72"/>
      <c r="N16" s="68"/>
      <c r="O16" s="68"/>
      <c r="P16" s="68"/>
      <c r="Q16" s="68"/>
      <c r="R16" s="68"/>
      <c r="S16" s="68"/>
      <c r="T16" s="68"/>
      <c r="U16" s="64"/>
      <c r="V16" s="65"/>
      <c r="X16" s="58"/>
      <c r="Y16" s="2"/>
      <c r="Z16" s="2"/>
    </row>
    <row r="17" spans="1:26">
      <c r="A17" s="29"/>
      <c r="B17" s="30"/>
      <c r="C17" s="30"/>
      <c r="D17" s="35"/>
      <c r="E17" s="30"/>
      <c r="F17" s="36"/>
      <c r="G17" s="34"/>
      <c r="H17" s="24"/>
      <c r="I17" s="66"/>
      <c r="J17" s="71"/>
      <c r="K17" s="66"/>
      <c r="L17" s="71"/>
      <c r="M17" s="75"/>
      <c r="N17" s="68"/>
      <c r="O17" s="68"/>
      <c r="P17" s="75"/>
      <c r="Q17" s="75"/>
      <c r="R17" s="75"/>
      <c r="S17" s="75"/>
      <c r="T17" s="75"/>
      <c r="U17" s="64"/>
      <c r="V17" s="65"/>
      <c r="X17" s="58"/>
      <c r="Y17" s="2"/>
      <c r="Z17" s="2"/>
    </row>
    <row r="18" spans="1:26">
      <c r="A18" s="53" t="s">
        <v>652</v>
      </c>
      <c r="B18" s="30"/>
      <c r="C18" s="30"/>
      <c r="D18" s="30"/>
      <c r="E18" s="30"/>
      <c r="F18" s="30"/>
      <c r="G18" s="30"/>
      <c r="H18" s="24"/>
      <c r="I18" s="66"/>
      <c r="J18" s="71"/>
      <c r="K18" s="66"/>
      <c r="L18" s="71"/>
      <c r="M18" s="75"/>
      <c r="N18" s="75"/>
      <c r="O18" s="68"/>
      <c r="P18" s="77"/>
      <c r="Q18" s="77"/>
      <c r="R18" s="77"/>
      <c r="S18" s="75"/>
      <c r="T18" s="75"/>
      <c r="U18" s="64"/>
      <c r="V18" s="65"/>
      <c r="X18" s="58"/>
      <c r="Y18" s="2"/>
      <c r="Z18" s="2"/>
    </row>
    <row r="19" spans="1:26">
      <c r="A19" s="1393" t="s">
        <v>671</v>
      </c>
      <c r="B19" s="1393"/>
      <c r="C19" s="1393"/>
      <c r="D19" s="1393"/>
      <c r="E19" s="1393"/>
      <c r="F19" s="1393"/>
      <c r="G19" s="1393"/>
      <c r="H19" s="1311"/>
      <c r="I19" s="71"/>
      <c r="J19" s="71"/>
      <c r="K19" s="71"/>
      <c r="L19" s="71"/>
      <c r="M19" s="80"/>
      <c r="N19" s="81"/>
      <c r="O19" s="82"/>
      <c r="P19" s="83"/>
      <c r="Q19" s="84"/>
      <c r="R19" s="68"/>
      <c r="S19" s="75"/>
      <c r="T19" s="75"/>
      <c r="U19" s="64"/>
      <c r="V19" s="65"/>
      <c r="X19" s="58"/>
      <c r="Y19" s="2"/>
      <c r="Z19" s="2"/>
    </row>
    <row r="20" spans="1:26">
      <c r="A20" s="1393"/>
      <c r="B20" s="1393"/>
      <c r="C20" s="1393"/>
      <c r="D20" s="1393"/>
      <c r="E20" s="1393"/>
      <c r="F20" s="1393"/>
      <c r="G20" s="1393"/>
      <c r="H20" s="1311"/>
      <c r="I20" s="71"/>
      <c r="J20" s="71"/>
      <c r="K20" s="71"/>
      <c r="L20" s="71"/>
      <c r="M20" s="68"/>
      <c r="N20" s="68"/>
      <c r="O20" s="68"/>
      <c r="P20" s="68"/>
      <c r="Q20" s="68"/>
      <c r="R20" s="68"/>
      <c r="S20" s="68"/>
      <c r="T20" s="68"/>
      <c r="U20" s="64"/>
      <c r="V20" s="65"/>
      <c r="X20" s="58"/>
      <c r="Y20" s="2"/>
      <c r="Z20" s="2"/>
    </row>
    <row r="21" spans="1:26">
      <c r="A21" s="1393"/>
      <c r="B21" s="1393"/>
      <c r="C21" s="1393"/>
      <c r="D21" s="1393"/>
      <c r="E21" s="1393"/>
      <c r="F21" s="1393"/>
      <c r="G21" s="1393"/>
      <c r="H21" s="1311"/>
      <c r="I21" s="71"/>
      <c r="J21" s="71"/>
      <c r="K21" s="71"/>
      <c r="L21" s="71"/>
      <c r="M21" s="72"/>
      <c r="N21" s="68"/>
      <c r="O21" s="72"/>
      <c r="P21" s="68"/>
      <c r="Q21" s="68"/>
      <c r="R21" s="68"/>
      <c r="S21" s="68"/>
      <c r="T21" s="68"/>
      <c r="U21" s="64"/>
      <c r="V21" s="65"/>
      <c r="X21" s="58"/>
      <c r="Y21" s="2"/>
      <c r="Z21" s="2"/>
    </row>
    <row r="22" spans="1:26">
      <c r="A22" s="1393"/>
      <c r="B22" s="1393"/>
      <c r="C22" s="1393"/>
      <c r="D22" s="1393"/>
      <c r="E22" s="1393"/>
      <c r="F22" s="1393"/>
      <c r="G22" s="1393"/>
      <c r="H22" s="1311"/>
      <c r="I22" s="71"/>
      <c r="J22" s="71"/>
      <c r="K22" s="71"/>
      <c r="L22" s="71"/>
      <c r="M22" s="72"/>
      <c r="N22" s="68"/>
      <c r="O22" s="72"/>
      <c r="P22" s="75"/>
      <c r="Q22" s="77"/>
      <c r="R22" s="85"/>
      <c r="S22" s="75"/>
      <c r="T22" s="75"/>
      <c r="U22" s="64"/>
      <c r="V22" s="65"/>
      <c r="X22" s="58"/>
      <c r="Y22" s="2"/>
      <c r="Z22" s="2"/>
    </row>
    <row r="23" spans="1:26">
      <c r="A23" s="1311"/>
      <c r="B23" s="1311"/>
      <c r="C23" s="1311"/>
      <c r="D23" s="1311"/>
      <c r="E23" s="1311"/>
      <c r="F23" s="1311"/>
      <c r="G23" s="1311"/>
      <c r="H23" s="1311"/>
      <c r="I23" s="71"/>
      <c r="J23" s="71"/>
      <c r="K23" s="71"/>
      <c r="L23" s="71"/>
      <c r="M23" s="72"/>
      <c r="N23" s="68"/>
      <c r="O23" s="72"/>
      <c r="P23" s="68"/>
      <c r="Q23" s="68"/>
      <c r="R23" s="68"/>
      <c r="S23" s="68"/>
      <c r="T23" s="68"/>
      <c r="U23" s="64"/>
      <c r="V23" s="65"/>
      <c r="X23" s="58"/>
      <c r="Y23" s="2"/>
      <c r="Z23" s="2"/>
    </row>
    <row r="24" spans="1:26">
      <c r="A24" s="1311"/>
      <c r="B24" s="1311"/>
      <c r="C24" s="1311"/>
      <c r="D24" s="1311"/>
      <c r="E24" s="1311"/>
      <c r="F24" s="1311"/>
      <c r="G24" s="1311"/>
      <c r="H24" s="1311"/>
      <c r="I24" s="71"/>
      <c r="J24" s="71"/>
      <c r="K24" s="71"/>
      <c r="L24" s="71"/>
      <c r="M24" s="72"/>
      <c r="N24" s="68"/>
      <c r="O24" s="72"/>
      <c r="P24" s="75"/>
      <c r="Q24" s="75"/>
      <c r="R24" s="75"/>
      <c r="S24" s="75"/>
      <c r="T24" s="75"/>
      <c r="U24" s="64"/>
      <c r="V24" s="65"/>
      <c r="X24" s="58"/>
      <c r="Y24" s="2"/>
      <c r="Z24" s="2"/>
    </row>
    <row r="25" spans="1:26">
      <c r="A25" s="1311"/>
      <c r="B25" s="1311"/>
      <c r="C25" s="1311"/>
      <c r="D25" s="1311"/>
      <c r="E25" s="1311"/>
      <c r="F25" s="1311"/>
      <c r="G25" s="1311"/>
      <c r="H25" s="1311"/>
      <c r="I25" s="71"/>
      <c r="J25" s="71"/>
      <c r="K25" s="71"/>
      <c r="L25" s="71"/>
      <c r="M25" s="75"/>
      <c r="N25" s="75"/>
      <c r="O25" s="75"/>
      <c r="P25" s="75"/>
      <c r="Q25" s="77"/>
      <c r="R25" s="68"/>
      <c r="S25" s="75"/>
      <c r="T25" s="75"/>
      <c r="U25" s="64"/>
      <c r="V25" s="65"/>
      <c r="X25" s="58"/>
      <c r="Y25" s="2"/>
      <c r="Z25" s="2"/>
    </row>
    <row r="26" spans="1:26">
      <c r="A26" s="1311"/>
      <c r="B26" s="1311"/>
      <c r="C26" s="1311"/>
      <c r="D26" s="1311"/>
      <c r="E26" s="1311"/>
      <c r="F26" s="1311"/>
      <c r="G26" s="1311"/>
      <c r="H26" s="1311"/>
      <c r="I26" s="71"/>
      <c r="J26" s="71"/>
      <c r="K26" s="71"/>
      <c r="L26" s="71"/>
      <c r="M26" s="75"/>
      <c r="N26" s="75"/>
      <c r="O26" s="75"/>
      <c r="P26" s="75"/>
      <c r="Q26" s="77"/>
      <c r="R26" s="68"/>
      <c r="S26" s="75"/>
      <c r="T26" s="75"/>
      <c r="U26" s="64"/>
      <c r="V26" s="65"/>
      <c r="X26" s="58"/>
      <c r="Y26" s="2"/>
      <c r="Z26" s="2"/>
    </row>
    <row r="27" spans="1:26">
      <c r="A27" s="1311"/>
      <c r="B27" s="1311"/>
      <c r="C27" s="1311"/>
      <c r="D27" s="1311"/>
      <c r="E27" s="1311"/>
      <c r="F27" s="1311"/>
      <c r="G27" s="1311"/>
      <c r="H27" s="1311"/>
      <c r="I27" s="71"/>
      <c r="J27" s="71"/>
      <c r="K27" s="71"/>
      <c r="L27" s="71"/>
      <c r="M27" s="79"/>
      <c r="N27" s="75"/>
      <c r="O27" s="75"/>
      <c r="P27" s="75"/>
      <c r="Q27" s="75"/>
      <c r="R27" s="68"/>
      <c r="S27" s="75"/>
      <c r="T27" s="75"/>
      <c r="U27" s="64"/>
      <c r="V27" s="65"/>
      <c r="X27" s="58"/>
      <c r="Y27" s="2"/>
      <c r="Z27" s="2"/>
    </row>
    <row r="28" spans="1:26">
      <c r="A28" s="86"/>
      <c r="B28" s="71"/>
      <c r="C28" s="71"/>
      <c r="D28" s="88"/>
      <c r="E28" s="89"/>
      <c r="F28" s="89"/>
      <c r="G28" s="90"/>
      <c r="H28" s="78"/>
      <c r="I28" s="71"/>
      <c r="J28" s="71"/>
      <c r="K28" s="71"/>
      <c r="L28" s="71"/>
      <c r="M28" s="75"/>
      <c r="N28" s="75"/>
      <c r="O28" s="75"/>
      <c r="P28" s="75"/>
      <c r="Q28" s="77"/>
      <c r="R28" s="68"/>
      <c r="S28" s="75"/>
      <c r="T28" s="75"/>
      <c r="U28" s="64"/>
      <c r="V28" s="65"/>
      <c r="X28" s="58"/>
      <c r="Y28" s="2"/>
      <c r="Z28" s="2"/>
    </row>
    <row r="29" spans="1:26">
      <c r="H29" s="78"/>
      <c r="I29" s="71"/>
      <c r="J29" s="71"/>
      <c r="K29" s="71"/>
      <c r="L29" s="71"/>
      <c r="M29" s="79"/>
      <c r="N29" s="75"/>
      <c r="O29" s="75"/>
      <c r="P29" s="75"/>
      <c r="Q29" s="77"/>
      <c r="R29" s="68"/>
      <c r="S29" s="75"/>
      <c r="T29" s="75"/>
      <c r="U29" s="64"/>
      <c r="V29" s="65"/>
      <c r="X29" s="58"/>
      <c r="Y29" s="2"/>
      <c r="Z29" s="2"/>
    </row>
    <row r="30" spans="1:26">
      <c r="H30" s="78"/>
      <c r="I30" s="62"/>
      <c r="J30" s="62"/>
      <c r="K30" s="62"/>
      <c r="L30" s="62"/>
      <c r="M30" s="75"/>
      <c r="N30" s="75"/>
      <c r="O30" s="91"/>
      <c r="P30" s="91"/>
      <c r="Q30" s="77"/>
      <c r="R30" s="68"/>
      <c r="S30" s="63"/>
      <c r="T30" s="63"/>
      <c r="U30" s="64"/>
      <c r="V30" s="65"/>
      <c r="X30" s="58"/>
      <c r="Y30" s="2"/>
      <c r="Z30" s="2"/>
    </row>
    <row r="31" spans="1:26">
      <c r="H31" s="78"/>
      <c r="I31" s="62"/>
      <c r="J31" s="62"/>
      <c r="K31" s="62"/>
      <c r="L31" s="62"/>
      <c r="M31" s="79"/>
      <c r="N31" s="75"/>
      <c r="O31" s="75"/>
      <c r="P31" s="75"/>
      <c r="Q31" s="75"/>
      <c r="R31" s="68"/>
      <c r="S31" s="63"/>
      <c r="T31" s="63"/>
      <c r="U31" s="64"/>
      <c r="V31" s="65"/>
      <c r="X31" s="58"/>
      <c r="Y31" s="2"/>
      <c r="Z31" s="2"/>
    </row>
    <row r="32" spans="1:26">
      <c r="H32" s="78"/>
      <c r="I32" s="62"/>
      <c r="J32" s="62"/>
      <c r="K32" s="62"/>
      <c r="L32" s="62"/>
      <c r="M32" s="92"/>
      <c r="N32" s="75"/>
      <c r="O32" s="75"/>
      <c r="P32" s="75"/>
      <c r="Q32" s="77"/>
      <c r="R32" s="68"/>
      <c r="S32" s="63"/>
      <c r="T32" s="63"/>
      <c r="U32" s="64"/>
      <c r="V32" s="65"/>
      <c r="X32" s="58"/>
      <c r="Y32" s="2"/>
      <c r="Z32" s="2"/>
    </row>
    <row r="33" spans="1:26">
      <c r="H33" s="30"/>
      <c r="I33" s="62"/>
      <c r="J33" s="62"/>
      <c r="K33" s="62"/>
      <c r="L33" s="62"/>
      <c r="M33" s="93"/>
      <c r="N33" s="75"/>
      <c r="O33" s="75"/>
      <c r="P33" s="75"/>
      <c r="Q33" s="75"/>
      <c r="R33" s="75"/>
      <c r="S33" s="63"/>
      <c r="T33" s="63"/>
      <c r="U33" s="64"/>
      <c r="V33" s="65"/>
      <c r="X33" s="58"/>
      <c r="Y33" s="2"/>
      <c r="Z33" s="2"/>
    </row>
    <row r="34" spans="1:26">
      <c r="F34" s="122"/>
      <c r="I34" s="62"/>
      <c r="J34" s="62"/>
      <c r="K34" s="62"/>
      <c r="L34" s="62"/>
      <c r="M34" s="94"/>
      <c r="N34" s="63"/>
      <c r="O34" s="63"/>
      <c r="P34" s="63"/>
      <c r="Q34" s="63"/>
      <c r="R34" s="63"/>
      <c r="S34" s="63"/>
      <c r="T34" s="63"/>
      <c r="U34" s="64"/>
      <c r="V34" s="65"/>
      <c r="X34" s="58"/>
      <c r="Y34" s="2"/>
      <c r="Z34" s="2"/>
    </row>
    <row r="35" spans="1:26">
      <c r="H35" s="95"/>
      <c r="I35" s="62"/>
      <c r="J35" s="62"/>
      <c r="K35" s="62"/>
      <c r="L35" s="62"/>
      <c r="M35" s="75"/>
      <c r="N35" s="75"/>
      <c r="O35" s="75"/>
      <c r="P35" s="63"/>
      <c r="Q35" s="63"/>
      <c r="R35" s="63"/>
      <c r="S35" s="63"/>
      <c r="T35" s="63"/>
      <c r="U35" s="64"/>
      <c r="V35" s="65"/>
      <c r="X35" s="58"/>
      <c r="Y35" s="2"/>
      <c r="Z35" s="2"/>
    </row>
    <row r="36" spans="1:26">
      <c r="A36" s="87"/>
      <c r="B36" s="71"/>
      <c r="C36" s="71"/>
      <c r="D36" s="40"/>
      <c r="E36" s="71"/>
      <c r="F36" s="71"/>
      <c r="G36" s="90"/>
      <c r="H36" s="62"/>
      <c r="I36" s="62"/>
      <c r="J36" s="62"/>
      <c r="K36" s="62"/>
      <c r="L36" s="62"/>
      <c r="M36" s="75"/>
      <c r="N36" s="75"/>
      <c r="O36" s="75"/>
      <c r="P36" s="63"/>
      <c r="Q36" s="63"/>
      <c r="R36" s="63"/>
      <c r="S36" s="63"/>
      <c r="T36" s="63"/>
      <c r="U36" s="64"/>
      <c r="V36" s="65"/>
      <c r="X36" s="58"/>
      <c r="Y36" s="2"/>
      <c r="Z36" s="2"/>
    </row>
    <row r="37" spans="1:26">
      <c r="A37" s="87"/>
      <c r="B37" s="71"/>
      <c r="C37" s="71"/>
      <c r="D37" s="40"/>
      <c r="E37" s="71"/>
      <c r="F37" s="71"/>
      <c r="G37" s="90"/>
      <c r="H37" s="96"/>
      <c r="I37" s="96"/>
      <c r="J37" s="96"/>
      <c r="K37" s="96"/>
      <c r="L37" s="96"/>
      <c r="M37" s="75"/>
      <c r="N37" s="75"/>
      <c r="O37" s="75"/>
      <c r="P37" s="63"/>
      <c r="Q37" s="63"/>
      <c r="R37" s="63"/>
      <c r="S37" s="63"/>
      <c r="T37" s="63"/>
      <c r="U37" s="64"/>
      <c r="V37" s="65"/>
      <c r="X37" s="58"/>
      <c r="Y37" s="2"/>
      <c r="Z37" s="2"/>
    </row>
    <row r="38" spans="1:26">
      <c r="A38" s="87"/>
      <c r="B38" s="71"/>
      <c r="C38" s="71"/>
      <c r="D38" s="40"/>
      <c r="E38" s="71"/>
      <c r="F38" s="71"/>
      <c r="G38" s="90"/>
      <c r="H38" s="96"/>
      <c r="I38" s="96"/>
      <c r="J38" s="96"/>
      <c r="K38" s="96"/>
      <c r="L38" s="96"/>
      <c r="M38" s="75"/>
      <c r="N38" s="75"/>
      <c r="O38" s="75"/>
      <c r="P38" s="63"/>
      <c r="Q38" s="63"/>
      <c r="R38" s="63"/>
      <c r="S38" s="63"/>
      <c r="T38" s="63"/>
      <c r="U38" s="64"/>
      <c r="V38" s="65"/>
      <c r="X38" s="58"/>
      <c r="Y38" s="2"/>
      <c r="Z38" s="2"/>
    </row>
    <row r="39" spans="1:26">
      <c r="A39" s="87"/>
      <c r="B39" s="71"/>
      <c r="C39" s="71"/>
      <c r="D39" s="40"/>
      <c r="E39" s="71"/>
      <c r="F39" s="71"/>
      <c r="G39" s="90"/>
      <c r="H39" s="96"/>
      <c r="I39" s="96"/>
      <c r="J39" s="96"/>
      <c r="K39" s="96"/>
      <c r="L39" s="96"/>
      <c r="M39" s="75"/>
      <c r="N39" s="75"/>
      <c r="O39" s="75"/>
      <c r="P39" s="63"/>
      <c r="Q39" s="63"/>
      <c r="R39" s="63"/>
      <c r="S39" s="63"/>
      <c r="T39" s="63"/>
      <c r="U39" s="64"/>
      <c r="V39" s="65"/>
      <c r="X39" s="58"/>
      <c r="Y39" s="2"/>
      <c r="Z39" s="2"/>
    </row>
    <row r="40" spans="1:26">
      <c r="A40" s="97"/>
      <c r="B40" s="71"/>
      <c r="C40" s="71"/>
      <c r="D40" s="40"/>
      <c r="E40" s="71"/>
      <c r="F40" s="71"/>
      <c r="G40" s="90"/>
      <c r="H40" s="96"/>
      <c r="I40" s="96"/>
      <c r="J40" s="96"/>
      <c r="K40" s="96"/>
      <c r="L40" s="96"/>
      <c r="M40" s="75"/>
      <c r="N40" s="75"/>
      <c r="O40" s="75"/>
      <c r="P40" s="63"/>
      <c r="Q40" s="63"/>
      <c r="R40" s="63"/>
      <c r="S40" s="63"/>
      <c r="T40" s="63"/>
      <c r="U40" s="64"/>
      <c r="V40" s="65"/>
      <c r="X40" s="58"/>
      <c r="Y40" s="2"/>
      <c r="Z40" s="2"/>
    </row>
    <row r="41" spans="1:26">
      <c r="A41" s="87"/>
      <c r="B41" s="71"/>
      <c r="C41" s="71"/>
      <c r="D41" s="40"/>
      <c r="E41" s="71"/>
      <c r="F41" s="71"/>
      <c r="G41" s="90"/>
      <c r="H41" s="96"/>
      <c r="I41" s="96"/>
      <c r="J41" s="96"/>
      <c r="K41" s="96"/>
      <c r="L41" s="96"/>
      <c r="M41" s="63"/>
      <c r="N41" s="75"/>
      <c r="O41" s="75"/>
      <c r="P41" s="63"/>
      <c r="Q41" s="63"/>
      <c r="R41" s="63"/>
      <c r="S41" s="63"/>
      <c r="T41" s="63"/>
      <c r="U41" s="64"/>
      <c r="V41" s="65"/>
      <c r="X41" s="58"/>
      <c r="Y41" s="2"/>
      <c r="Z41" s="2"/>
    </row>
  </sheetData>
  <mergeCells count="1">
    <mergeCell ref="A19:G22"/>
  </mergeCells>
  <conditionalFormatting sqref="H1">
    <cfRule type="cellIs" dxfId="56" priority="2" stopIfTrue="1" operator="equal">
      <formula>"x.x"</formula>
    </cfRule>
  </conditionalFormatting>
  <conditionalFormatting sqref="A8">
    <cfRule type="cellIs" dxfId="55" priority="1"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E13:E17">
      <formula1>$E$37:$E$116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3:C17">
      <formula1>"1, 2, 3"</formula1>
    </dataValidation>
    <dataValidation type="list" allowBlank="1" showInputMessage="1" showErrorMessage="1" errorTitle="Adjustment Type Entry Error" error="An invalid adjustment type was entered._x000a__x000a_Valid values are 1, 2, or 3" sqref="C36:C41 C28">
      <formula1>"1,2,3"</formula1>
    </dataValidation>
    <dataValidation type="list" errorStyle="warning" allowBlank="1" showInputMessage="1" showErrorMessage="1" errorTitle="FERC ACCOUNT" error="This FERC Account is not included in the drop-down list. Is this the account you want to use?" sqref="B9:B17">
      <formula1>$B$37:$B$359</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G94"/>
  <sheetViews>
    <sheetView workbookViewId="0">
      <selection activeCell="F16" sqref="F16"/>
    </sheetView>
  </sheetViews>
  <sheetFormatPr defaultColWidth="8.88671875" defaultRowHeight="13.2"/>
  <cols>
    <col min="1" max="1" width="36.109375" style="124" customWidth="1"/>
    <col min="2" max="2" width="10.33203125" style="122" bestFit="1" customWidth="1"/>
    <col min="3" max="3" width="6" style="122" bestFit="1" customWidth="1"/>
    <col min="4" max="4" width="10.6640625" style="123" bestFit="1" customWidth="1"/>
    <col min="5" max="5" width="8.77734375" style="123" bestFit="1" customWidth="1"/>
    <col min="6" max="6" width="10.88671875" style="123" bestFit="1" customWidth="1"/>
    <col min="7" max="7" width="12.33203125" style="123" bestFit="1" customWidth="1"/>
    <col min="8" max="59" width="9.109375" style="123" customWidth="1"/>
    <col min="60" max="16384" width="8.88671875" style="122"/>
  </cols>
  <sheetData>
    <row r="1" spans="1:7">
      <c r="A1" s="17" t="str">
        <f>RevReqSummary!A1</f>
        <v>PacifiCorp General Rate Case UE-140617</v>
      </c>
      <c r="B1" s="98"/>
      <c r="C1" s="99"/>
      <c r="D1" s="98"/>
      <c r="E1" s="98"/>
      <c r="F1" s="100"/>
      <c r="G1" s="100"/>
    </row>
    <row r="2" spans="1:7">
      <c r="A2" s="17" t="str">
        <f>RevReqSummary!A2</f>
        <v>For The Twelve Months Ended December 2013 - Staff Revenue Requirement</v>
      </c>
      <c r="B2" s="98"/>
      <c r="C2" s="99"/>
      <c r="D2" s="98"/>
      <c r="E2" s="98"/>
      <c r="F2" s="98"/>
      <c r="G2" s="98"/>
    </row>
    <row r="3" spans="1:7">
      <c r="A3" s="101" t="s">
        <v>128</v>
      </c>
      <c r="B3" s="98"/>
      <c r="C3" s="99"/>
      <c r="D3" s="98"/>
      <c r="E3" s="98"/>
      <c r="F3" s="98"/>
      <c r="G3" s="98"/>
    </row>
    <row r="4" spans="1:7">
      <c r="A4" s="101" t="s">
        <v>486</v>
      </c>
      <c r="B4" s="98"/>
      <c r="C4" s="99"/>
      <c r="D4" s="102"/>
      <c r="E4" s="103"/>
      <c r="F4" s="103"/>
      <c r="G4" s="103"/>
    </row>
    <row r="5" spans="1:7">
      <c r="A5" s="98"/>
      <c r="B5" s="98"/>
      <c r="C5" s="99"/>
      <c r="D5" s="102"/>
      <c r="E5" s="99"/>
      <c r="F5" s="99"/>
      <c r="G5" s="99"/>
    </row>
    <row r="6" spans="1:7">
      <c r="A6" s="100"/>
      <c r="B6" s="104"/>
      <c r="C6" s="104"/>
      <c r="D6" s="104" t="s">
        <v>131</v>
      </c>
      <c r="E6" s="104"/>
      <c r="F6" s="105"/>
      <c r="G6" s="104" t="s">
        <v>141</v>
      </c>
    </row>
    <row r="7" spans="1:7">
      <c r="A7" s="100"/>
      <c r="B7" s="106" t="s">
        <v>132</v>
      </c>
      <c r="C7" s="26" t="s">
        <v>660</v>
      </c>
      <c r="D7" s="106" t="s">
        <v>134</v>
      </c>
      <c r="E7" s="106" t="s">
        <v>135</v>
      </c>
      <c r="F7" s="106" t="s">
        <v>136</v>
      </c>
      <c r="G7" s="106" t="s">
        <v>137</v>
      </c>
    </row>
    <row r="8" spans="1:7">
      <c r="A8" s="101" t="s">
        <v>278</v>
      </c>
      <c r="B8" s="98"/>
      <c r="C8" s="99"/>
      <c r="D8" s="98"/>
      <c r="E8" s="99"/>
      <c r="F8" s="99"/>
      <c r="G8" s="44"/>
    </row>
    <row r="9" spans="1:7">
      <c r="A9" s="98" t="s">
        <v>520</v>
      </c>
      <c r="B9" s="99">
        <v>4118</v>
      </c>
      <c r="C9" s="99" t="s">
        <v>398</v>
      </c>
      <c r="D9" s="107">
        <v>26460.97</v>
      </c>
      <c r="E9" s="108" t="s">
        <v>148</v>
      </c>
      <c r="F9" s="109">
        <f>'WCA Allocation Factors'!E10</f>
        <v>7.5697931989234163E-2</v>
      </c>
      <c r="G9" s="44">
        <f>D9*F9</f>
        <v>2003.0407074291656</v>
      </c>
    </row>
    <row r="10" spans="1:7">
      <c r="A10" s="98" t="s">
        <v>521</v>
      </c>
      <c r="B10" s="99">
        <v>4118</v>
      </c>
      <c r="C10" s="99" t="s">
        <v>398</v>
      </c>
      <c r="D10" s="107">
        <v>-778051.99910408224</v>
      </c>
      <c r="E10" s="108" t="s">
        <v>141</v>
      </c>
      <c r="F10" s="110" t="s">
        <v>142</v>
      </c>
      <c r="G10" s="44">
        <f>D10</f>
        <v>-778051.99910408224</v>
      </c>
    </row>
    <row r="11" spans="1:7" ht="13.8" thickBot="1">
      <c r="A11" s="100"/>
      <c r="B11" s="104"/>
      <c r="C11" s="104"/>
      <c r="D11" s="111">
        <f>SUM(D9:D10)</f>
        <v>-751591.02910408226</v>
      </c>
      <c r="E11" s="100"/>
      <c r="F11" s="112"/>
      <c r="G11" s="111">
        <f>SUM(G9:G10)</f>
        <v>-776048.95839665306</v>
      </c>
    </row>
    <row r="12" spans="1:7" ht="13.8" thickTop="1">
      <c r="A12" s="101"/>
      <c r="B12" s="99"/>
      <c r="C12" s="99"/>
      <c r="D12" s="69"/>
      <c r="E12" s="98"/>
      <c r="F12" s="113"/>
      <c r="G12" s="98"/>
    </row>
    <row r="13" spans="1:7">
      <c r="A13" s="101" t="s">
        <v>222</v>
      </c>
      <c r="B13" s="99"/>
      <c r="C13" s="99"/>
      <c r="D13" s="114"/>
      <c r="E13" s="103"/>
      <c r="F13" s="110"/>
      <c r="G13" s="44"/>
    </row>
    <row r="14" spans="1:7">
      <c r="A14" s="98" t="s">
        <v>244</v>
      </c>
      <c r="B14" s="99">
        <v>25398</v>
      </c>
      <c r="C14" s="99" t="s">
        <v>398</v>
      </c>
      <c r="D14" s="107">
        <v>-402745.59474258736</v>
      </c>
      <c r="E14" s="108" t="s">
        <v>141</v>
      </c>
      <c r="F14" s="110" t="s">
        <v>142</v>
      </c>
      <c r="G14" s="44">
        <f>D14</f>
        <v>-402745.59474258736</v>
      </c>
    </row>
    <row r="15" spans="1:7" ht="13.8" thickBot="1">
      <c r="A15" s="101"/>
      <c r="B15" s="99"/>
      <c r="C15" s="115"/>
      <c r="D15" s="116">
        <f>SUM(D14:D14)</f>
        <v>-402745.59474258736</v>
      </c>
      <c r="E15" s="99"/>
      <c r="F15" s="110"/>
      <c r="G15" s="116">
        <f>SUM(G14:G14)</f>
        <v>-402745.59474258736</v>
      </c>
    </row>
    <row r="16" spans="1:7" ht="13.8" thickTop="1">
      <c r="A16" s="101"/>
      <c r="B16" s="99"/>
      <c r="C16" s="115"/>
      <c r="D16" s="117"/>
      <c r="E16" s="103"/>
      <c r="F16" s="110"/>
      <c r="G16" s="44"/>
    </row>
    <row r="17" spans="1:10">
      <c r="A17" s="101"/>
      <c r="B17" s="99"/>
      <c r="C17" s="115"/>
      <c r="D17" s="117"/>
      <c r="E17" s="103"/>
      <c r="F17" s="110"/>
      <c r="G17" s="44"/>
    </row>
    <row r="18" spans="1:10">
      <c r="A18" s="101" t="s">
        <v>234</v>
      </c>
      <c r="B18" s="99"/>
      <c r="C18" s="115"/>
      <c r="D18" s="114"/>
      <c r="E18" s="108"/>
      <c r="F18" s="118"/>
      <c r="G18" s="44"/>
    </row>
    <row r="19" spans="1:10">
      <c r="A19" s="98" t="s">
        <v>279</v>
      </c>
      <c r="B19" s="99">
        <v>190</v>
      </c>
      <c r="C19" s="99" t="s">
        <v>398</v>
      </c>
      <c r="D19" s="119">
        <v>152820.8753697275</v>
      </c>
      <c r="E19" s="30" t="s">
        <v>141</v>
      </c>
      <c r="F19" s="33">
        <f>INDEX(WCAAllocations,IFERROR(MATCH(E19,WCAFactors,0),2),IFERROR(MATCH(E19,WCAStates,0),4))</f>
        <v>1</v>
      </c>
      <c r="G19" s="44">
        <f>D19</f>
        <v>152820.8753697275</v>
      </c>
    </row>
    <row r="20" spans="1:10">
      <c r="A20" s="98" t="s">
        <v>267</v>
      </c>
      <c r="B20" s="99" t="s">
        <v>191</v>
      </c>
      <c r="C20" s="99" t="s">
        <v>398</v>
      </c>
      <c r="D20" s="119">
        <v>58.417828750555501</v>
      </c>
      <c r="E20" s="30" t="s">
        <v>141</v>
      </c>
      <c r="F20" s="33">
        <f>INDEX(WCAAllocations,IFERROR(MATCH(E20,WCAFactors,0),2),IFERROR(MATCH(E20,WCAStates,0),4))</f>
        <v>1</v>
      </c>
      <c r="G20" s="44">
        <f>D20</f>
        <v>58.417828750555501</v>
      </c>
    </row>
    <row r="21" spans="1:10">
      <c r="A21" s="98" t="s">
        <v>268</v>
      </c>
      <c r="B21" s="99" t="s">
        <v>193</v>
      </c>
      <c r="C21" s="99" t="s">
        <v>398</v>
      </c>
      <c r="D21" s="119">
        <v>778051.99910408224</v>
      </c>
      <c r="E21" s="30" t="s">
        <v>141</v>
      </c>
      <c r="F21" s="33">
        <f>INDEX(WCAAllocations,IFERROR(MATCH(E21,WCAFactors,0),2),IFERROR(MATCH(E21,WCAStates,0),4))</f>
        <v>1</v>
      </c>
      <c r="G21" s="44">
        <f>D21</f>
        <v>778051.99910408224</v>
      </c>
    </row>
    <row r="22" spans="1:10">
      <c r="A22" s="98" t="s">
        <v>280</v>
      </c>
      <c r="B22" s="99">
        <v>41110</v>
      </c>
      <c r="C22" s="99" t="s">
        <v>398</v>
      </c>
      <c r="D22" s="119">
        <v>-22.19877492521109</v>
      </c>
      <c r="E22" s="30" t="s">
        <v>141</v>
      </c>
      <c r="F22" s="33">
        <f>INDEX(WCAAllocations,IFERROR(MATCH(E22,WCAFactors,0),2),IFERROR(MATCH(E22,WCAStates,0),4))</f>
        <v>1</v>
      </c>
      <c r="G22" s="44">
        <f>D22</f>
        <v>-22.19877492521109</v>
      </c>
    </row>
    <row r="23" spans="1:10">
      <c r="A23" s="98" t="s">
        <v>280</v>
      </c>
      <c r="B23" s="99">
        <v>41010</v>
      </c>
      <c r="C23" s="99" t="s">
        <v>398</v>
      </c>
      <c r="D23" s="119">
        <v>295278.49756776338</v>
      </c>
      <c r="E23" s="30" t="s">
        <v>141</v>
      </c>
      <c r="F23" s="33">
        <f>INDEX(WCAAllocations,IFERROR(MATCH(E23,WCAFactors,0),2),IFERROR(MATCH(E23,WCAStates,0),4))</f>
        <v>1</v>
      </c>
      <c r="G23" s="44">
        <f>D23</f>
        <v>295278.49756776338</v>
      </c>
    </row>
    <row r="24" spans="1:10">
      <c r="A24" s="98"/>
      <c r="B24" s="98"/>
      <c r="C24" s="99"/>
      <c r="D24" s="117"/>
      <c r="E24" s="120"/>
      <c r="F24" s="98"/>
      <c r="G24" s="117"/>
    </row>
    <row r="25" spans="1:10">
      <c r="A25" s="101"/>
      <c r="B25" s="98"/>
      <c r="C25" s="99"/>
      <c r="D25" s="117"/>
      <c r="E25" s="98"/>
      <c r="F25" s="98"/>
      <c r="G25" s="117"/>
    </row>
    <row r="26" spans="1:10">
      <c r="A26" s="101" t="s">
        <v>145</v>
      </c>
      <c r="B26" s="98"/>
      <c r="C26" s="99"/>
      <c r="D26" s="121"/>
      <c r="E26" s="98"/>
      <c r="F26" s="98"/>
      <c r="G26" s="98"/>
    </row>
    <row r="27" spans="1:10" ht="13.2" customHeight="1">
      <c r="A27" s="1394" t="s">
        <v>672</v>
      </c>
      <c r="B27" s="1394"/>
      <c r="C27" s="1394"/>
      <c r="D27" s="1394"/>
      <c r="E27" s="1394"/>
      <c r="F27" s="1394"/>
      <c r="G27" s="1394"/>
      <c r="H27" s="1312"/>
      <c r="I27" s="1312"/>
      <c r="J27" s="1312"/>
    </row>
    <row r="28" spans="1:10">
      <c r="A28" s="1394"/>
      <c r="B28" s="1394"/>
      <c r="C28" s="1394"/>
      <c r="D28" s="1394"/>
      <c r="E28" s="1394"/>
      <c r="F28" s="1394"/>
      <c r="G28" s="1394"/>
      <c r="H28" s="1312"/>
      <c r="I28" s="1312"/>
      <c r="J28" s="1312"/>
    </row>
    <row r="29" spans="1:10">
      <c r="A29" s="1394"/>
      <c r="B29" s="1394"/>
      <c r="C29" s="1394"/>
      <c r="D29" s="1394"/>
      <c r="E29" s="1394"/>
      <c r="F29" s="1394"/>
      <c r="G29" s="1394"/>
      <c r="H29" s="1312"/>
      <c r="I29" s="1312"/>
      <c r="J29" s="1312"/>
    </row>
    <row r="30" spans="1:10">
      <c r="A30" s="1394"/>
      <c r="B30" s="1394"/>
      <c r="C30" s="1394"/>
      <c r="D30" s="1394"/>
      <c r="E30" s="1394"/>
      <c r="F30" s="1394"/>
      <c r="G30" s="1394"/>
      <c r="H30" s="1312"/>
      <c r="I30" s="1312"/>
      <c r="J30" s="1312"/>
    </row>
    <row r="31" spans="1:10">
      <c r="A31" s="1394"/>
      <c r="B31" s="1394"/>
      <c r="C31" s="1394"/>
      <c r="D31" s="1394"/>
      <c r="E31" s="1394"/>
      <c r="F31" s="1394"/>
      <c r="G31" s="1394"/>
      <c r="H31" s="1312"/>
      <c r="I31" s="1312"/>
      <c r="J31" s="1312"/>
    </row>
    <row r="32" spans="1:10">
      <c r="A32" s="1394"/>
      <c r="B32" s="1394"/>
      <c r="C32" s="1394"/>
      <c r="D32" s="1394"/>
      <c r="E32" s="1394"/>
      <c r="F32" s="1394"/>
      <c r="G32" s="1394"/>
      <c r="H32" s="1312"/>
      <c r="I32" s="1312"/>
      <c r="J32" s="1312"/>
    </row>
    <row r="33" spans="1:10">
      <c r="A33" s="1394"/>
      <c r="B33" s="1394"/>
      <c r="C33" s="1394"/>
      <c r="D33" s="1394"/>
      <c r="E33" s="1394"/>
      <c r="F33" s="1394"/>
      <c r="G33" s="1394"/>
      <c r="H33" s="1312"/>
      <c r="I33" s="1312"/>
      <c r="J33" s="1312"/>
    </row>
    <row r="34" spans="1:10">
      <c r="H34" s="125"/>
    </row>
    <row r="36" spans="1:10">
      <c r="A36" s="98"/>
      <c r="B36" s="98"/>
      <c r="C36" s="99"/>
      <c r="D36" s="98"/>
      <c r="E36" s="98"/>
      <c r="F36" s="98"/>
      <c r="G36" s="98"/>
    </row>
    <row r="37" spans="1:10">
      <c r="A37" s="126"/>
      <c r="B37" s="127"/>
      <c r="C37" s="127"/>
      <c r="D37" s="127"/>
    </row>
    <row r="38" spans="1:10">
      <c r="A38" s="126"/>
      <c r="B38" s="127"/>
      <c r="C38" s="127"/>
      <c r="D38" s="127"/>
    </row>
    <row r="39" spans="1:10">
      <c r="A39" s="126"/>
      <c r="B39" s="127"/>
      <c r="C39" s="127"/>
      <c r="D39" s="127"/>
    </row>
    <row r="40" spans="1:10">
      <c r="A40" s="126"/>
      <c r="B40" s="127"/>
      <c r="C40" s="127"/>
      <c r="D40" s="127"/>
    </row>
    <row r="41" spans="1:10">
      <c r="A41" s="126"/>
      <c r="B41" s="127"/>
      <c r="C41" s="127"/>
      <c r="D41" s="127"/>
    </row>
    <row r="42" spans="1:10">
      <c r="A42" s="126"/>
      <c r="B42" s="127"/>
      <c r="C42" s="127"/>
      <c r="D42" s="127"/>
    </row>
    <row r="43" spans="1:10">
      <c r="A43" s="126"/>
      <c r="B43" s="127"/>
      <c r="C43" s="127"/>
      <c r="D43" s="127"/>
    </row>
    <row r="44" spans="1:10">
      <c r="A44" s="126"/>
      <c r="B44" s="127"/>
      <c r="C44" s="127"/>
      <c r="D44" s="127"/>
    </row>
    <row r="45" spans="1:10">
      <c r="A45" s="126"/>
      <c r="B45" s="127"/>
      <c r="C45" s="127"/>
      <c r="D45" s="127"/>
    </row>
    <row r="46" spans="1:10">
      <c r="A46" s="126"/>
      <c r="B46" s="127"/>
      <c r="C46" s="127"/>
      <c r="D46" s="127"/>
    </row>
    <row r="47" spans="1:10">
      <c r="A47" s="126"/>
      <c r="B47" s="127"/>
      <c r="C47" s="127"/>
      <c r="D47" s="127"/>
    </row>
    <row r="48" spans="1:10">
      <c r="A48" s="126"/>
      <c r="B48" s="127"/>
      <c r="C48" s="127"/>
      <c r="D48" s="127"/>
    </row>
    <row r="49" spans="1:4">
      <c r="A49" s="126"/>
      <c r="B49" s="127"/>
      <c r="C49" s="127"/>
      <c r="D49" s="127"/>
    </row>
    <row r="50" spans="1:4">
      <c r="A50" s="126"/>
      <c r="B50" s="127"/>
      <c r="C50" s="127"/>
      <c r="D50" s="127"/>
    </row>
    <row r="51" spans="1:4">
      <c r="A51" s="126"/>
      <c r="B51" s="127"/>
      <c r="C51" s="127"/>
      <c r="D51" s="127"/>
    </row>
    <row r="52" spans="1:4">
      <c r="A52" s="126"/>
      <c r="B52" s="127"/>
      <c r="C52" s="127"/>
      <c r="D52" s="127"/>
    </row>
    <row r="53" spans="1:4">
      <c r="A53" s="126"/>
      <c r="B53" s="127"/>
      <c r="C53" s="127"/>
      <c r="D53" s="127"/>
    </row>
    <row r="54" spans="1:4">
      <c r="A54" s="126"/>
      <c r="B54" s="127"/>
      <c r="C54" s="127"/>
      <c r="D54" s="127"/>
    </row>
    <row r="55" spans="1:4">
      <c r="A55" s="126"/>
      <c r="B55" s="127"/>
      <c r="C55" s="127"/>
      <c r="D55" s="127"/>
    </row>
    <row r="56" spans="1:4">
      <c r="A56" s="126"/>
      <c r="B56" s="127"/>
      <c r="C56" s="127"/>
      <c r="D56" s="127"/>
    </row>
    <row r="57" spans="1:4">
      <c r="A57" s="126"/>
      <c r="B57" s="127"/>
      <c r="C57" s="127"/>
      <c r="D57" s="127"/>
    </row>
    <row r="58" spans="1:4">
      <c r="A58" s="126"/>
      <c r="B58" s="127"/>
      <c r="C58" s="127"/>
      <c r="D58" s="127"/>
    </row>
    <row r="59" spans="1:4">
      <c r="A59" s="126"/>
      <c r="B59" s="127"/>
      <c r="C59" s="127"/>
      <c r="D59" s="127"/>
    </row>
    <row r="60" spans="1:4">
      <c r="A60" s="128"/>
      <c r="B60" s="129"/>
      <c r="C60" s="129"/>
      <c r="D60" s="129"/>
    </row>
    <row r="61" spans="1:4">
      <c r="A61" s="126"/>
      <c r="B61" s="130"/>
      <c r="C61" s="131"/>
      <c r="D61" s="132"/>
    </row>
    <row r="62" spans="1:4" ht="13.8">
      <c r="A62" s="133"/>
      <c r="B62" s="131"/>
      <c r="C62" s="131"/>
      <c r="D62" s="132"/>
    </row>
    <row r="63" spans="1:4">
      <c r="A63" s="126"/>
      <c r="B63" s="131"/>
      <c r="C63" s="131"/>
      <c r="D63" s="132"/>
    </row>
    <row r="64" spans="1:4">
      <c r="A64" s="126"/>
      <c r="B64" s="134"/>
      <c r="C64" s="134"/>
      <c r="D64" s="135"/>
    </row>
    <row r="65" spans="1:4">
      <c r="A65" s="126"/>
      <c r="B65" s="134"/>
      <c r="C65" s="134"/>
      <c r="D65" s="135"/>
    </row>
    <row r="66" spans="1:4">
      <c r="A66" s="126"/>
      <c r="B66" s="134"/>
      <c r="C66" s="134"/>
      <c r="D66" s="135"/>
    </row>
    <row r="67" spans="1:4">
      <c r="A67" s="126"/>
      <c r="B67" s="127"/>
      <c r="C67" s="127"/>
      <c r="D67" s="127"/>
    </row>
    <row r="68" spans="1:4">
      <c r="A68" s="126"/>
      <c r="B68" s="127"/>
      <c r="C68" s="127"/>
      <c r="D68" s="127"/>
    </row>
    <row r="69" spans="1:4">
      <c r="A69" s="126"/>
      <c r="B69" s="127"/>
      <c r="C69" s="127"/>
      <c r="D69" s="127"/>
    </row>
    <row r="70" spans="1:4">
      <c r="A70" s="126"/>
      <c r="B70" s="127"/>
      <c r="C70" s="127"/>
      <c r="D70" s="127"/>
    </row>
    <row r="71" spans="1:4">
      <c r="A71" s="126"/>
      <c r="B71" s="127"/>
      <c r="C71" s="127"/>
      <c r="D71" s="127"/>
    </row>
    <row r="72" spans="1:4">
      <c r="A72" s="126"/>
      <c r="B72" s="127"/>
      <c r="C72" s="127"/>
      <c r="D72" s="127"/>
    </row>
    <row r="73" spans="1:4">
      <c r="A73" s="126"/>
      <c r="B73" s="127"/>
      <c r="C73" s="127"/>
      <c r="D73" s="127"/>
    </row>
    <row r="74" spans="1:4">
      <c r="A74" s="126"/>
      <c r="B74" s="136"/>
      <c r="C74" s="136"/>
      <c r="D74" s="136"/>
    </row>
    <row r="75" spans="1:4">
      <c r="A75" s="126"/>
      <c r="B75" s="127"/>
      <c r="C75" s="127"/>
      <c r="D75" s="127"/>
    </row>
    <row r="76" spans="1:4">
      <c r="A76" s="126"/>
      <c r="B76" s="127"/>
      <c r="C76" s="127"/>
      <c r="D76" s="127"/>
    </row>
    <row r="77" spans="1:4">
      <c r="A77" s="126"/>
      <c r="B77" s="127"/>
      <c r="C77" s="127"/>
      <c r="D77" s="127"/>
    </row>
    <row r="78" spans="1:4">
      <c r="A78" s="126"/>
      <c r="B78" s="127"/>
      <c r="C78" s="127"/>
      <c r="D78" s="127"/>
    </row>
    <row r="79" spans="1:4">
      <c r="A79" s="37"/>
      <c r="B79" s="29"/>
      <c r="C79" s="29"/>
      <c r="D79" s="29"/>
    </row>
    <row r="80" spans="1:4">
      <c r="A80" s="37"/>
      <c r="B80" s="29"/>
      <c r="C80" s="29"/>
      <c r="D80" s="29"/>
    </row>
    <row r="81" spans="1:4">
      <c r="A81" s="137"/>
      <c r="B81" s="123"/>
      <c r="C81" s="123"/>
    </row>
    <row r="82" spans="1:4">
      <c r="A82" s="137"/>
      <c r="B82" s="123"/>
      <c r="C82" s="123"/>
    </row>
    <row r="83" spans="1:4">
      <c r="A83" s="137"/>
      <c r="B83" s="123"/>
      <c r="C83" s="123"/>
    </row>
    <row r="84" spans="1:4">
      <c r="A84" s="137"/>
      <c r="B84" s="123"/>
      <c r="C84" s="123"/>
    </row>
    <row r="85" spans="1:4">
      <c r="A85" s="137"/>
      <c r="B85" s="123"/>
      <c r="C85" s="123"/>
    </row>
    <row r="86" spans="1:4">
      <c r="A86" s="137"/>
      <c r="B86" s="123"/>
      <c r="C86" s="123"/>
    </row>
    <row r="87" spans="1:4">
      <c r="A87" s="137"/>
      <c r="B87" s="123"/>
      <c r="C87" s="123"/>
    </row>
    <row r="88" spans="1:4">
      <c r="A88" s="137"/>
      <c r="B88" s="123"/>
      <c r="C88" s="123"/>
    </row>
    <row r="90" spans="1:4">
      <c r="A90" s="138"/>
      <c r="B90" s="139"/>
      <c r="C90" s="139"/>
      <c r="D90" s="127"/>
    </row>
    <row r="91" spans="1:4">
      <c r="A91" s="138"/>
      <c r="B91" s="139"/>
      <c r="C91" s="139"/>
      <c r="D91" s="127"/>
    </row>
    <row r="92" spans="1:4">
      <c r="A92" s="140"/>
      <c r="B92" s="1"/>
      <c r="C92" s="1"/>
      <c r="D92" s="29"/>
    </row>
    <row r="93" spans="1:4">
      <c r="A93" s="140"/>
      <c r="B93" s="1"/>
      <c r="C93" s="1"/>
      <c r="D93" s="29"/>
    </row>
    <row r="94" spans="1:4">
      <c r="A94" s="140"/>
      <c r="B94" s="1"/>
      <c r="C94" s="1"/>
      <c r="D94" s="29"/>
    </row>
  </sheetData>
  <mergeCells count="1">
    <mergeCell ref="A27:G33"/>
  </mergeCells>
  <dataValidations count="2">
    <dataValidation type="list" allowBlank="1" showInputMessage="1" showErrorMessage="1" errorTitle="Adjustment Type Entry Error" error="An invalid adjustment type was entered._x000a__x000a_Valid values are 1, 2, or 3" sqref="C8 C36 C24:C26">
      <formula1>"1,2,3"</formula1>
    </dataValidation>
    <dataValidation type="list" allowBlank="1" showInputMessage="1" showErrorMessage="1" errorTitle="Account Entry Error" error="The account entered is not valid." sqref="B36 B8:B26">
      <formula1>ValidAccount</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E19:E23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469"/>
  <sheetViews>
    <sheetView workbookViewId="0">
      <selection activeCell="F16" sqref="F16"/>
    </sheetView>
  </sheetViews>
  <sheetFormatPr defaultColWidth="10" defaultRowHeight="13.2"/>
  <cols>
    <col min="1" max="1" width="30.5546875" style="234" customWidth="1"/>
    <col min="2" max="2" width="10.33203125" style="234" bestFit="1" customWidth="1"/>
    <col min="3" max="3" width="6" style="234" bestFit="1" customWidth="1"/>
    <col min="4" max="4" width="12.5546875" style="2" bestFit="1" customWidth="1"/>
    <col min="5" max="5" width="8.77734375" style="234" bestFit="1" customWidth="1"/>
    <col min="6" max="6" width="10.88671875" style="245" bestFit="1" customWidth="1"/>
    <col min="7" max="7" width="15.109375" style="234" bestFit="1" customWidth="1"/>
    <col min="8" max="16384" width="10" style="234"/>
  </cols>
  <sheetData>
    <row r="1" spans="1:8">
      <c r="A1" s="17" t="str">
        <f>RevReqSummary!A1</f>
        <v>PacifiCorp General Rate Case UE-140617</v>
      </c>
      <c r="B1" s="232"/>
      <c r="C1" s="232"/>
      <c r="D1" s="59"/>
      <c r="E1" s="232"/>
      <c r="F1" s="182"/>
      <c r="G1" s="233"/>
    </row>
    <row r="2" spans="1:8">
      <c r="A2" s="17" t="str">
        <f>RevReqSummary!A2</f>
        <v>For The Twelve Months Ended December 2013 - Staff Revenue Requirement</v>
      </c>
      <c r="B2" s="232"/>
      <c r="C2" s="232"/>
      <c r="D2" s="59"/>
      <c r="E2" s="232"/>
      <c r="F2" s="182"/>
      <c r="G2" s="233"/>
    </row>
    <row r="3" spans="1:8">
      <c r="A3" s="235" t="s">
        <v>617</v>
      </c>
      <c r="B3" s="232"/>
      <c r="C3" s="59"/>
      <c r="D3" s="232"/>
      <c r="E3" s="182"/>
      <c r="F3" s="233"/>
      <c r="G3" s="233"/>
    </row>
    <row r="4" spans="1:8">
      <c r="A4" s="235" t="s">
        <v>487</v>
      </c>
      <c r="B4" s="232"/>
      <c r="C4" s="232"/>
      <c r="D4" s="59"/>
      <c r="E4" s="232"/>
      <c r="F4" s="182"/>
      <c r="G4" s="233"/>
    </row>
    <row r="5" spans="1:8">
      <c r="B5" s="232"/>
      <c r="C5" s="232"/>
      <c r="D5" s="59"/>
      <c r="E5" s="232"/>
      <c r="F5" s="182"/>
      <c r="G5" s="233"/>
    </row>
    <row r="6" spans="1:8">
      <c r="B6" s="232"/>
      <c r="C6" s="232"/>
      <c r="D6" s="59" t="s">
        <v>131</v>
      </c>
      <c r="E6" s="232"/>
      <c r="F6" s="182"/>
      <c r="G6" s="233" t="s">
        <v>236</v>
      </c>
    </row>
    <row r="7" spans="1:8">
      <c r="B7" s="236" t="s">
        <v>132</v>
      </c>
      <c r="C7" s="26" t="s">
        <v>660</v>
      </c>
      <c r="D7" s="237" t="s">
        <v>134</v>
      </c>
      <c r="E7" s="236" t="s">
        <v>135</v>
      </c>
      <c r="F7" s="238" t="s">
        <v>136</v>
      </c>
      <c r="G7" s="239" t="s">
        <v>137</v>
      </c>
    </row>
    <row r="8" spans="1:8">
      <c r="A8" s="240" t="s">
        <v>399</v>
      </c>
      <c r="B8" s="241"/>
      <c r="C8" s="241"/>
      <c r="D8" s="242"/>
      <c r="E8" s="241"/>
      <c r="F8" s="155"/>
      <c r="G8" s="31"/>
    </row>
    <row r="9" spans="1:8" ht="26.4">
      <c r="A9" s="1313" t="s">
        <v>799</v>
      </c>
      <c r="B9" s="30">
        <v>456</v>
      </c>
      <c r="C9" s="232" t="s">
        <v>140</v>
      </c>
      <c r="D9" s="243">
        <v>-7601286.8600000003</v>
      </c>
      <c r="E9" s="30" t="s">
        <v>146</v>
      </c>
      <c r="F9" s="33">
        <f>INDEX(WCAAllocations,IFERROR(MATCH(E9,WCAFactors,0),2),IFERROR(MATCH(E9,WCAStates,0),4))</f>
        <v>7.9057273540331513E-2</v>
      </c>
      <c r="G9" s="59">
        <f>F9*D9</f>
        <v>-600937.01454954769</v>
      </c>
      <c r="H9" s="1"/>
    </row>
    <row r="10" spans="1:8">
      <c r="A10" s="244"/>
      <c r="B10" s="30"/>
      <c r="C10" s="232"/>
      <c r="D10" s="243"/>
      <c r="G10" s="59"/>
      <c r="H10" s="1"/>
    </row>
    <row r="11" spans="1:8">
      <c r="A11" s="244" t="s">
        <v>800</v>
      </c>
      <c r="B11" s="30">
        <v>456</v>
      </c>
      <c r="C11" s="232" t="s">
        <v>140</v>
      </c>
      <c r="D11" s="243">
        <v>-20901329.41</v>
      </c>
      <c r="E11" s="30" t="s">
        <v>146</v>
      </c>
      <c r="F11" s="33">
        <f>INDEX(WCAAllocations,IFERROR(MATCH(E11,WCAFactors,0),2),IFERROR(MATCH(E11,WCAStates,0),4))</f>
        <v>7.9057273540331513E-2</v>
      </c>
      <c r="G11" s="59">
        <f>F11*D11</f>
        <v>-1652402.1165229459</v>
      </c>
      <c r="H11" s="1"/>
    </row>
    <row r="12" spans="1:8">
      <c r="A12" s="244"/>
      <c r="B12" s="30"/>
      <c r="C12" s="241"/>
      <c r="D12" s="242"/>
      <c r="E12" s="30"/>
      <c r="F12" s="155"/>
      <c r="G12" s="31"/>
      <c r="H12" s="1"/>
    </row>
    <row r="13" spans="1:8" ht="13.8" thickBot="1">
      <c r="A13" s="244" t="s">
        <v>3</v>
      </c>
      <c r="B13" s="30"/>
      <c r="C13" s="241"/>
      <c r="D13" s="246">
        <f>SUM(D9:D12)</f>
        <v>-28502616.27</v>
      </c>
      <c r="E13" s="61"/>
      <c r="F13" s="155"/>
      <c r="G13" s="247">
        <f>SUM(G9:G12)</f>
        <v>-2253339.1310724937</v>
      </c>
      <c r="H13" s="1"/>
    </row>
    <row r="14" spans="1:8" ht="13.8" thickTop="1">
      <c r="A14" s="244"/>
      <c r="B14" s="30"/>
      <c r="C14" s="241"/>
      <c r="D14" s="242"/>
      <c r="E14" s="30"/>
      <c r="F14" s="155"/>
      <c r="G14" s="31"/>
      <c r="H14" s="144"/>
    </row>
    <row r="15" spans="1:8" s="244" customFormat="1">
      <c r="B15" s="30"/>
      <c r="C15" s="241"/>
      <c r="D15" s="242"/>
      <c r="E15" s="30"/>
      <c r="F15" s="155"/>
      <c r="G15" s="31"/>
      <c r="H15" s="29"/>
    </row>
    <row r="16" spans="1:8">
      <c r="A16" s="244"/>
      <c r="B16" s="30"/>
      <c r="C16" s="241"/>
      <c r="D16" s="31"/>
      <c r="E16" s="241"/>
      <c r="F16" s="155"/>
      <c r="G16" s="31"/>
    </row>
    <row r="17" spans="1:9">
      <c r="D17" s="249"/>
      <c r="F17" s="234"/>
    </row>
    <row r="18" spans="1:9">
      <c r="A18" s="250" t="s">
        <v>212</v>
      </c>
      <c r="B18" s="241"/>
      <c r="C18" s="232"/>
      <c r="D18" s="31"/>
      <c r="E18" s="241"/>
      <c r="F18" s="182"/>
      <c r="G18" s="59"/>
    </row>
    <row r="19" spans="1:9">
      <c r="A19" s="1395" t="s">
        <v>1048</v>
      </c>
      <c r="B19" s="1395"/>
      <c r="C19" s="1395"/>
      <c r="D19" s="1395"/>
      <c r="E19" s="1395"/>
      <c r="F19" s="1395"/>
      <c r="G19" s="1395"/>
      <c r="H19" s="244"/>
      <c r="I19" s="244"/>
    </row>
    <row r="20" spans="1:9">
      <c r="A20" s="1395"/>
      <c r="B20" s="1395"/>
      <c r="C20" s="1395"/>
      <c r="D20" s="1395"/>
      <c r="E20" s="1395"/>
      <c r="F20" s="1395"/>
      <c r="G20" s="1395"/>
      <c r="H20" s="244"/>
      <c r="I20" s="244"/>
    </row>
    <row r="21" spans="1:9">
      <c r="A21" s="1395"/>
      <c r="B21" s="1395"/>
      <c r="C21" s="1395"/>
      <c r="D21" s="1395"/>
      <c r="E21" s="1395"/>
      <c r="F21" s="1395"/>
      <c r="G21" s="1395"/>
      <c r="H21" s="244"/>
      <c r="I21" s="244"/>
    </row>
    <row r="22" spans="1:9">
      <c r="A22" s="1395"/>
      <c r="B22" s="1395"/>
      <c r="C22" s="1395"/>
      <c r="D22" s="1395"/>
      <c r="E22" s="1395"/>
      <c r="F22" s="1395"/>
      <c r="G22" s="1395"/>
      <c r="H22" s="244"/>
      <c r="I22" s="244"/>
    </row>
    <row r="23" spans="1:9">
      <c r="A23" s="1395"/>
      <c r="B23" s="1395"/>
      <c r="C23" s="1395"/>
      <c r="D23" s="1395"/>
      <c r="E23" s="1395"/>
      <c r="F23" s="1395"/>
      <c r="G23" s="1395"/>
      <c r="H23" s="244"/>
      <c r="I23" s="244"/>
    </row>
    <row r="24" spans="1:9">
      <c r="A24" s="1395"/>
      <c r="B24" s="1395"/>
      <c r="C24" s="1395"/>
      <c r="D24" s="1395"/>
      <c r="E24" s="1395"/>
      <c r="F24" s="1395"/>
      <c r="G24" s="1395"/>
      <c r="H24" s="244"/>
      <c r="I24" s="244"/>
    </row>
    <row r="25" spans="1:9">
      <c r="A25" s="1395"/>
      <c r="B25" s="1395"/>
      <c r="C25" s="1395"/>
      <c r="D25" s="1395"/>
      <c r="E25" s="1395"/>
      <c r="F25" s="1395"/>
      <c r="G25" s="1395"/>
      <c r="H25" s="244"/>
      <c r="I25" s="244"/>
    </row>
    <row r="26" spans="1:9">
      <c r="A26" s="252"/>
      <c r="B26" s="241"/>
      <c r="C26" s="241"/>
      <c r="D26" s="31"/>
      <c r="E26" s="241"/>
      <c r="F26" s="155"/>
      <c r="G26" s="251"/>
      <c r="H26" s="244"/>
      <c r="I26" s="244"/>
    </row>
    <row r="27" spans="1:9">
      <c r="A27" s="252"/>
      <c r="B27" s="241"/>
      <c r="C27" s="241"/>
      <c r="D27" s="31"/>
      <c r="E27" s="241"/>
      <c r="F27" s="155"/>
      <c r="G27" s="251"/>
      <c r="H27" s="244"/>
      <c r="I27" s="244"/>
    </row>
    <row r="28" spans="1:9">
      <c r="A28" s="252"/>
      <c r="B28" s="241"/>
      <c r="C28" s="241"/>
      <c r="D28" s="31"/>
      <c r="E28" s="241"/>
      <c r="F28" s="155"/>
      <c r="G28" s="251"/>
      <c r="H28" s="244"/>
      <c r="I28" s="244"/>
    </row>
    <row r="29" spans="1:9">
      <c r="A29" s="252"/>
      <c r="B29" s="241"/>
      <c r="C29" s="241"/>
      <c r="D29" s="31"/>
      <c r="E29" s="241"/>
      <c r="F29" s="155"/>
      <c r="G29" s="241"/>
      <c r="H29" s="244"/>
    </row>
    <row r="30" spans="1:9">
      <c r="A30" s="244"/>
      <c r="B30" s="244"/>
      <c r="C30" s="241"/>
      <c r="D30" s="136"/>
      <c r="E30" s="244"/>
      <c r="F30" s="253"/>
      <c r="G30" s="244"/>
      <c r="H30" s="244"/>
    </row>
    <row r="31" spans="1:9">
      <c r="C31" s="232"/>
    </row>
    <row r="32" spans="1:9">
      <c r="C32" s="232"/>
    </row>
    <row r="33" spans="3:6">
      <c r="C33" s="232"/>
      <c r="F33" s="370"/>
    </row>
    <row r="34" spans="3:6">
      <c r="C34" s="232"/>
    </row>
    <row r="35" spans="3:6">
      <c r="C35" s="232"/>
    </row>
    <row r="36" spans="3:6">
      <c r="C36" s="232"/>
    </row>
    <row r="37" spans="3:6">
      <c r="C37" s="232"/>
    </row>
    <row r="38" spans="3:6">
      <c r="C38" s="232"/>
    </row>
    <row r="39" spans="3:6">
      <c r="C39" s="232"/>
    </row>
    <row r="40" spans="3:6">
      <c r="C40" s="232"/>
    </row>
    <row r="41" spans="3:6">
      <c r="C41" s="232"/>
    </row>
    <row r="42" spans="3:6">
      <c r="C42" s="232"/>
    </row>
    <row r="43" spans="3:6">
      <c r="C43" s="232"/>
    </row>
    <row r="44" spans="3:6">
      <c r="C44" s="232"/>
    </row>
    <row r="45" spans="3:6">
      <c r="C45" s="232"/>
    </row>
    <row r="46" spans="3:6">
      <c r="C46" s="232"/>
    </row>
    <row r="47" spans="3:6">
      <c r="C47" s="232"/>
    </row>
    <row r="48" spans="3:6">
      <c r="C48" s="232"/>
    </row>
    <row r="49" spans="3:3">
      <c r="C49" s="232"/>
    </row>
    <row r="50" spans="3:3">
      <c r="C50" s="232"/>
    </row>
    <row r="51" spans="3:3">
      <c r="C51" s="232"/>
    </row>
    <row r="52" spans="3:3">
      <c r="C52" s="232"/>
    </row>
    <row r="53" spans="3:3">
      <c r="C53" s="232"/>
    </row>
    <row r="54" spans="3:3">
      <c r="C54" s="232"/>
    </row>
    <row r="55" spans="3:3">
      <c r="C55" s="232"/>
    </row>
    <row r="56" spans="3:3">
      <c r="C56" s="232"/>
    </row>
    <row r="57" spans="3:3">
      <c r="C57" s="232"/>
    </row>
    <row r="58" spans="3:3">
      <c r="C58" s="232"/>
    </row>
    <row r="59" spans="3:3">
      <c r="C59" s="232"/>
    </row>
    <row r="60" spans="3:3">
      <c r="C60" s="232"/>
    </row>
    <row r="61" spans="3:3">
      <c r="C61" s="232"/>
    </row>
    <row r="62" spans="3:3">
      <c r="C62" s="232"/>
    </row>
    <row r="63" spans="3:3">
      <c r="C63" s="232"/>
    </row>
    <row r="64" spans="3:3">
      <c r="C64" s="232"/>
    </row>
    <row r="65" spans="3:3">
      <c r="C65" s="232"/>
    </row>
    <row r="66" spans="3:3">
      <c r="C66" s="232"/>
    </row>
    <row r="67" spans="3:3">
      <c r="C67" s="232"/>
    </row>
    <row r="68" spans="3:3">
      <c r="C68" s="232"/>
    </row>
    <row r="69" spans="3:3">
      <c r="C69" s="232"/>
    </row>
    <row r="70" spans="3:3">
      <c r="C70" s="232"/>
    </row>
    <row r="71" spans="3:3">
      <c r="C71" s="232"/>
    </row>
    <row r="72" spans="3:3">
      <c r="C72" s="232"/>
    </row>
    <row r="73" spans="3:3">
      <c r="C73" s="232"/>
    </row>
    <row r="74" spans="3:3">
      <c r="C74" s="232"/>
    </row>
    <row r="75" spans="3:3">
      <c r="C75" s="232"/>
    </row>
    <row r="76" spans="3:3">
      <c r="C76" s="232"/>
    </row>
    <row r="77" spans="3:3">
      <c r="C77" s="232"/>
    </row>
    <row r="78" spans="3:3">
      <c r="C78" s="232"/>
    </row>
    <row r="79" spans="3:3">
      <c r="C79" s="232"/>
    </row>
    <row r="80" spans="3:3">
      <c r="C80" s="232"/>
    </row>
    <row r="81" spans="3:3">
      <c r="C81" s="232"/>
    </row>
    <row r="82" spans="3:3">
      <c r="C82" s="232"/>
    </row>
    <row r="83" spans="3:3">
      <c r="C83" s="232"/>
    </row>
    <row r="84" spans="3:3">
      <c r="C84" s="232"/>
    </row>
    <row r="85" spans="3:3">
      <c r="C85" s="232"/>
    </row>
    <row r="86" spans="3:3">
      <c r="C86" s="232"/>
    </row>
    <row r="87" spans="3:3">
      <c r="C87" s="232"/>
    </row>
    <row r="88" spans="3:3">
      <c r="C88" s="232"/>
    </row>
    <row r="89" spans="3:3">
      <c r="C89" s="232"/>
    </row>
    <row r="90" spans="3:3">
      <c r="C90" s="232"/>
    </row>
    <row r="91" spans="3:3">
      <c r="C91" s="232"/>
    </row>
    <row r="92" spans="3:3">
      <c r="C92" s="232"/>
    </row>
    <row r="93" spans="3:3">
      <c r="C93" s="232"/>
    </row>
    <row r="94" spans="3:3">
      <c r="C94" s="232"/>
    </row>
    <row r="95" spans="3:3">
      <c r="C95" s="232"/>
    </row>
    <row r="96" spans="3:3">
      <c r="C96" s="232"/>
    </row>
    <row r="97" spans="3:3">
      <c r="C97" s="232"/>
    </row>
    <row r="98" spans="3:3">
      <c r="C98" s="232"/>
    </row>
    <row r="99" spans="3:3">
      <c r="C99" s="232"/>
    </row>
    <row r="100" spans="3:3">
      <c r="C100" s="232"/>
    </row>
    <row r="101" spans="3:3">
      <c r="C101" s="232"/>
    </row>
    <row r="102" spans="3:3">
      <c r="C102" s="232"/>
    </row>
    <row r="103" spans="3:3">
      <c r="C103" s="232"/>
    </row>
    <row r="104" spans="3:3">
      <c r="C104" s="232"/>
    </row>
    <row r="105" spans="3:3">
      <c r="C105" s="232"/>
    </row>
    <row r="106" spans="3:3">
      <c r="C106" s="232"/>
    </row>
    <row r="107" spans="3:3">
      <c r="C107" s="232"/>
    </row>
    <row r="108" spans="3:3">
      <c r="C108" s="232"/>
    </row>
    <row r="109" spans="3:3">
      <c r="C109" s="232"/>
    </row>
    <row r="110" spans="3:3">
      <c r="C110" s="232"/>
    </row>
    <row r="111" spans="3:3">
      <c r="C111" s="232"/>
    </row>
    <row r="112" spans="3:3">
      <c r="C112" s="232"/>
    </row>
    <row r="113" spans="3:3">
      <c r="C113" s="232"/>
    </row>
    <row r="114" spans="3:3">
      <c r="C114" s="232"/>
    </row>
    <row r="115" spans="3:3">
      <c r="C115" s="232"/>
    </row>
    <row r="116" spans="3:3">
      <c r="C116" s="232"/>
    </row>
    <row r="117" spans="3:3">
      <c r="C117" s="232"/>
    </row>
    <row r="118" spans="3:3">
      <c r="C118" s="232"/>
    </row>
    <row r="119" spans="3:3">
      <c r="C119" s="232"/>
    </row>
    <row r="120" spans="3:3">
      <c r="C120" s="232"/>
    </row>
    <row r="121" spans="3:3">
      <c r="C121" s="232"/>
    </row>
    <row r="122" spans="3:3">
      <c r="C122" s="232"/>
    </row>
    <row r="123" spans="3:3">
      <c r="C123" s="232"/>
    </row>
    <row r="124" spans="3:3">
      <c r="C124" s="232"/>
    </row>
    <row r="125" spans="3:3">
      <c r="C125" s="232"/>
    </row>
    <row r="126" spans="3:3">
      <c r="C126" s="232"/>
    </row>
    <row r="127" spans="3:3">
      <c r="C127" s="232"/>
    </row>
    <row r="128" spans="3:3">
      <c r="C128" s="232"/>
    </row>
    <row r="129" spans="3:3">
      <c r="C129" s="232"/>
    </row>
    <row r="130" spans="3:3">
      <c r="C130" s="232"/>
    </row>
    <row r="131" spans="3:3">
      <c r="C131" s="232"/>
    </row>
    <row r="132" spans="3:3">
      <c r="C132" s="232"/>
    </row>
    <row r="133" spans="3:3">
      <c r="C133" s="232"/>
    </row>
    <row r="134" spans="3:3">
      <c r="C134" s="232"/>
    </row>
    <row r="135" spans="3:3">
      <c r="C135" s="232"/>
    </row>
    <row r="136" spans="3:3">
      <c r="C136" s="232"/>
    </row>
    <row r="137" spans="3:3">
      <c r="C137" s="232"/>
    </row>
    <row r="138" spans="3:3">
      <c r="C138" s="232"/>
    </row>
    <row r="139" spans="3:3">
      <c r="C139" s="232"/>
    </row>
    <row r="140" spans="3:3">
      <c r="C140" s="232"/>
    </row>
    <row r="141" spans="3:3">
      <c r="C141" s="232"/>
    </row>
    <row r="142" spans="3:3">
      <c r="C142" s="232"/>
    </row>
    <row r="143" spans="3:3">
      <c r="C143" s="232"/>
    </row>
    <row r="144" spans="3:3">
      <c r="C144" s="232"/>
    </row>
    <row r="145" spans="3:3">
      <c r="C145" s="232"/>
    </row>
    <row r="146" spans="3:3">
      <c r="C146" s="232"/>
    </row>
    <row r="147" spans="3:3">
      <c r="C147" s="232"/>
    </row>
    <row r="148" spans="3:3">
      <c r="C148" s="232"/>
    </row>
    <row r="149" spans="3:3">
      <c r="C149" s="232"/>
    </row>
    <row r="150" spans="3:3">
      <c r="C150" s="232"/>
    </row>
    <row r="151" spans="3:3">
      <c r="C151" s="232"/>
    </row>
    <row r="152" spans="3:3">
      <c r="C152" s="232"/>
    </row>
    <row r="153" spans="3:3">
      <c r="C153" s="232"/>
    </row>
    <row r="154" spans="3:3">
      <c r="C154" s="232"/>
    </row>
    <row r="155" spans="3:3">
      <c r="C155" s="232"/>
    </row>
    <row r="156" spans="3:3">
      <c r="C156" s="232"/>
    </row>
    <row r="157" spans="3:3">
      <c r="C157" s="232"/>
    </row>
    <row r="158" spans="3:3">
      <c r="C158" s="232"/>
    </row>
    <row r="159" spans="3:3">
      <c r="C159" s="232"/>
    </row>
    <row r="160" spans="3:3">
      <c r="C160" s="232"/>
    </row>
    <row r="161" spans="3:3">
      <c r="C161" s="232"/>
    </row>
    <row r="162" spans="3:3">
      <c r="C162" s="232"/>
    </row>
    <row r="163" spans="3:3">
      <c r="C163" s="232"/>
    </row>
    <row r="164" spans="3:3">
      <c r="C164" s="232"/>
    </row>
    <row r="165" spans="3:3">
      <c r="C165" s="232"/>
    </row>
    <row r="166" spans="3:3">
      <c r="C166" s="232"/>
    </row>
    <row r="167" spans="3:3">
      <c r="C167" s="232"/>
    </row>
    <row r="168" spans="3:3">
      <c r="C168" s="232"/>
    </row>
    <row r="169" spans="3:3">
      <c r="C169" s="232"/>
    </row>
    <row r="170" spans="3:3">
      <c r="C170" s="232"/>
    </row>
    <row r="171" spans="3:3">
      <c r="C171" s="232"/>
    </row>
    <row r="172" spans="3:3">
      <c r="C172" s="232"/>
    </row>
    <row r="173" spans="3:3">
      <c r="C173" s="232"/>
    </row>
    <row r="174" spans="3:3">
      <c r="C174" s="232"/>
    </row>
    <row r="175" spans="3:3">
      <c r="C175" s="232"/>
    </row>
    <row r="176" spans="3:3">
      <c r="C176" s="232"/>
    </row>
    <row r="177" spans="3:3">
      <c r="C177" s="232"/>
    </row>
    <row r="178" spans="3:3">
      <c r="C178" s="232"/>
    </row>
    <row r="179" spans="3:3">
      <c r="C179" s="232"/>
    </row>
    <row r="180" spans="3:3">
      <c r="C180" s="232"/>
    </row>
    <row r="181" spans="3:3">
      <c r="C181" s="232"/>
    </row>
    <row r="182" spans="3:3">
      <c r="C182" s="232"/>
    </row>
    <row r="183" spans="3:3">
      <c r="C183" s="232"/>
    </row>
    <row r="184" spans="3:3">
      <c r="C184" s="232"/>
    </row>
    <row r="185" spans="3:3">
      <c r="C185" s="232"/>
    </row>
    <row r="186" spans="3:3">
      <c r="C186" s="232"/>
    </row>
    <row r="187" spans="3:3">
      <c r="C187" s="232"/>
    </row>
    <row r="188" spans="3:3">
      <c r="C188" s="232"/>
    </row>
    <row r="189" spans="3:3">
      <c r="C189" s="232"/>
    </row>
    <row r="190" spans="3:3">
      <c r="C190" s="232"/>
    </row>
    <row r="191" spans="3:3">
      <c r="C191" s="232"/>
    </row>
    <row r="192" spans="3:3">
      <c r="C192" s="232"/>
    </row>
    <row r="193" spans="3:3">
      <c r="C193" s="232"/>
    </row>
    <row r="194" spans="3:3">
      <c r="C194" s="232"/>
    </row>
    <row r="195" spans="3:3">
      <c r="C195" s="232"/>
    </row>
    <row r="196" spans="3:3">
      <c r="C196" s="232"/>
    </row>
    <row r="197" spans="3:3">
      <c r="C197" s="232"/>
    </row>
    <row r="198" spans="3:3">
      <c r="C198" s="232"/>
    </row>
    <row r="199" spans="3:3">
      <c r="C199" s="232"/>
    </row>
    <row r="200" spans="3:3">
      <c r="C200" s="232"/>
    </row>
    <row r="201" spans="3:3">
      <c r="C201" s="232"/>
    </row>
    <row r="202" spans="3:3">
      <c r="C202" s="232"/>
    </row>
    <row r="203" spans="3:3">
      <c r="C203" s="232"/>
    </row>
    <row r="204" spans="3:3">
      <c r="C204" s="232"/>
    </row>
    <row r="205" spans="3:3">
      <c r="C205" s="232"/>
    </row>
    <row r="206" spans="3:3">
      <c r="C206" s="232"/>
    </row>
    <row r="207" spans="3:3">
      <c r="C207" s="232"/>
    </row>
    <row r="208" spans="3:3">
      <c r="C208" s="232"/>
    </row>
    <row r="209" spans="3:3">
      <c r="C209" s="232"/>
    </row>
    <row r="210" spans="3:3">
      <c r="C210" s="232"/>
    </row>
    <row r="211" spans="3:3">
      <c r="C211" s="232"/>
    </row>
    <row r="212" spans="3:3">
      <c r="C212" s="232"/>
    </row>
    <row r="213" spans="3:3">
      <c r="C213" s="232"/>
    </row>
    <row r="214" spans="3:3">
      <c r="C214" s="232"/>
    </row>
    <row r="215" spans="3:3">
      <c r="C215" s="232"/>
    </row>
    <row r="216" spans="3:3">
      <c r="C216" s="232"/>
    </row>
    <row r="217" spans="3:3">
      <c r="C217" s="232"/>
    </row>
    <row r="218" spans="3:3">
      <c r="C218" s="232"/>
    </row>
    <row r="219" spans="3:3">
      <c r="C219" s="232"/>
    </row>
    <row r="220" spans="3:3">
      <c r="C220" s="232"/>
    </row>
    <row r="221" spans="3:3">
      <c r="C221" s="232"/>
    </row>
    <row r="222" spans="3:3">
      <c r="C222" s="232"/>
    </row>
    <row r="223" spans="3:3">
      <c r="C223" s="232"/>
    </row>
    <row r="224" spans="3:3">
      <c r="C224" s="232"/>
    </row>
    <row r="225" spans="3:3">
      <c r="C225" s="232"/>
    </row>
    <row r="226" spans="3:3">
      <c r="C226" s="232"/>
    </row>
    <row r="227" spans="3:3">
      <c r="C227" s="232"/>
    </row>
    <row r="228" spans="3:3">
      <c r="C228" s="232"/>
    </row>
    <row r="229" spans="3:3">
      <c r="C229" s="232"/>
    </row>
    <row r="230" spans="3:3">
      <c r="C230" s="232"/>
    </row>
    <row r="231" spans="3:3">
      <c r="C231" s="232"/>
    </row>
    <row r="232" spans="3:3">
      <c r="C232" s="232"/>
    </row>
    <row r="233" spans="3:3">
      <c r="C233" s="232"/>
    </row>
    <row r="234" spans="3:3">
      <c r="C234" s="232"/>
    </row>
    <row r="235" spans="3:3">
      <c r="C235" s="232"/>
    </row>
    <row r="236" spans="3:3">
      <c r="C236" s="232"/>
    </row>
    <row r="237" spans="3:3">
      <c r="C237" s="232"/>
    </row>
    <row r="238" spans="3:3">
      <c r="C238" s="232"/>
    </row>
    <row r="239" spans="3:3">
      <c r="C239" s="232"/>
    </row>
    <row r="240" spans="3:3">
      <c r="C240" s="232"/>
    </row>
    <row r="241" spans="3:3">
      <c r="C241" s="232"/>
    </row>
    <row r="242" spans="3:3">
      <c r="C242" s="232"/>
    </row>
    <row r="243" spans="3:3">
      <c r="C243" s="232"/>
    </row>
    <row r="244" spans="3:3">
      <c r="C244" s="232"/>
    </row>
    <row r="245" spans="3:3">
      <c r="C245" s="232"/>
    </row>
    <row r="246" spans="3:3">
      <c r="C246" s="232"/>
    </row>
    <row r="247" spans="3:3">
      <c r="C247" s="232"/>
    </row>
    <row r="248" spans="3:3">
      <c r="C248" s="232"/>
    </row>
    <row r="249" spans="3:3">
      <c r="C249" s="232"/>
    </row>
    <row r="250" spans="3:3">
      <c r="C250" s="232"/>
    </row>
    <row r="251" spans="3:3">
      <c r="C251" s="232"/>
    </row>
    <row r="252" spans="3:3">
      <c r="C252" s="232"/>
    </row>
    <row r="253" spans="3:3">
      <c r="C253" s="232"/>
    </row>
    <row r="254" spans="3:3">
      <c r="C254" s="232"/>
    </row>
    <row r="255" spans="3:3">
      <c r="C255" s="232"/>
    </row>
    <row r="256" spans="3:3">
      <c r="C256" s="232"/>
    </row>
    <row r="257" spans="3:3">
      <c r="C257" s="232"/>
    </row>
    <row r="258" spans="3:3">
      <c r="C258" s="232"/>
    </row>
    <row r="259" spans="3:3">
      <c r="C259" s="232"/>
    </row>
    <row r="260" spans="3:3">
      <c r="C260" s="232"/>
    </row>
    <row r="261" spans="3:3">
      <c r="C261" s="232"/>
    </row>
    <row r="262" spans="3:3">
      <c r="C262" s="232"/>
    </row>
    <row r="263" spans="3:3">
      <c r="C263" s="232"/>
    </row>
    <row r="264" spans="3:3">
      <c r="C264" s="232"/>
    </row>
    <row r="265" spans="3:3">
      <c r="C265" s="232"/>
    </row>
    <row r="266" spans="3:3">
      <c r="C266" s="232"/>
    </row>
    <row r="267" spans="3:3">
      <c r="C267" s="232"/>
    </row>
    <row r="268" spans="3:3">
      <c r="C268" s="232"/>
    </row>
    <row r="269" spans="3:3">
      <c r="C269" s="232"/>
    </row>
    <row r="270" spans="3:3">
      <c r="C270" s="232"/>
    </row>
    <row r="271" spans="3:3">
      <c r="C271" s="232"/>
    </row>
    <row r="272" spans="3:3">
      <c r="C272" s="232"/>
    </row>
    <row r="273" spans="3:3">
      <c r="C273" s="232"/>
    </row>
    <row r="274" spans="3:3">
      <c r="C274" s="232"/>
    </row>
    <row r="275" spans="3:3">
      <c r="C275" s="232"/>
    </row>
    <row r="276" spans="3:3">
      <c r="C276" s="232"/>
    </row>
    <row r="277" spans="3:3">
      <c r="C277" s="232"/>
    </row>
    <row r="278" spans="3:3">
      <c r="C278" s="232"/>
    </row>
    <row r="279" spans="3:3">
      <c r="C279" s="232"/>
    </row>
    <row r="280" spans="3:3">
      <c r="C280" s="232"/>
    </row>
    <row r="281" spans="3:3">
      <c r="C281" s="232"/>
    </row>
    <row r="282" spans="3:3">
      <c r="C282" s="232"/>
    </row>
    <row r="283" spans="3:3">
      <c r="C283" s="232"/>
    </row>
    <row r="284" spans="3:3">
      <c r="C284" s="232"/>
    </row>
    <row r="285" spans="3:3">
      <c r="C285" s="232"/>
    </row>
    <row r="286" spans="3:3">
      <c r="C286" s="232"/>
    </row>
    <row r="287" spans="3:3">
      <c r="C287" s="232"/>
    </row>
    <row r="288" spans="3:3">
      <c r="C288" s="232"/>
    </row>
    <row r="289" spans="3:3">
      <c r="C289" s="232"/>
    </row>
    <row r="290" spans="3:3">
      <c r="C290" s="232"/>
    </row>
    <row r="291" spans="3:3">
      <c r="C291" s="232"/>
    </row>
    <row r="292" spans="3:3">
      <c r="C292" s="232"/>
    </row>
    <row r="293" spans="3:3">
      <c r="C293" s="232"/>
    </row>
    <row r="294" spans="3:3">
      <c r="C294" s="232"/>
    </row>
    <row r="295" spans="3:3">
      <c r="C295" s="232"/>
    </row>
    <row r="296" spans="3:3">
      <c r="C296" s="232"/>
    </row>
    <row r="297" spans="3:3">
      <c r="C297" s="232"/>
    </row>
    <row r="298" spans="3:3">
      <c r="C298" s="232"/>
    </row>
    <row r="299" spans="3:3">
      <c r="C299" s="232"/>
    </row>
    <row r="300" spans="3:3">
      <c r="C300" s="232"/>
    </row>
    <row r="301" spans="3:3">
      <c r="C301" s="232"/>
    </row>
    <row r="302" spans="3:3">
      <c r="C302" s="232"/>
    </row>
    <row r="303" spans="3:3">
      <c r="C303" s="232"/>
    </row>
    <row r="304" spans="3:3">
      <c r="C304" s="232"/>
    </row>
    <row r="305" spans="3:3">
      <c r="C305" s="232"/>
    </row>
    <row r="306" spans="3:3">
      <c r="C306" s="232"/>
    </row>
    <row r="307" spans="3:3">
      <c r="C307" s="232"/>
    </row>
    <row r="308" spans="3:3">
      <c r="C308" s="232"/>
    </row>
    <row r="309" spans="3:3">
      <c r="C309" s="232"/>
    </row>
    <row r="310" spans="3:3">
      <c r="C310" s="232"/>
    </row>
    <row r="311" spans="3:3">
      <c r="C311" s="232"/>
    </row>
    <row r="312" spans="3:3">
      <c r="C312" s="232"/>
    </row>
    <row r="313" spans="3:3">
      <c r="C313" s="232"/>
    </row>
    <row r="314" spans="3:3">
      <c r="C314" s="232"/>
    </row>
    <row r="315" spans="3:3">
      <c r="C315" s="232"/>
    </row>
    <row r="316" spans="3:3">
      <c r="C316" s="232"/>
    </row>
    <row r="317" spans="3:3">
      <c r="C317" s="232"/>
    </row>
    <row r="318" spans="3:3">
      <c r="C318" s="232"/>
    </row>
    <row r="319" spans="3:3">
      <c r="C319" s="232"/>
    </row>
    <row r="320" spans="3:3">
      <c r="C320" s="232"/>
    </row>
    <row r="321" spans="3:3">
      <c r="C321" s="232"/>
    </row>
    <row r="322" spans="3:3">
      <c r="C322" s="232"/>
    </row>
    <row r="323" spans="3:3">
      <c r="C323" s="232"/>
    </row>
    <row r="324" spans="3:3">
      <c r="C324" s="232"/>
    </row>
    <row r="325" spans="3:3">
      <c r="C325" s="232"/>
    </row>
    <row r="326" spans="3:3">
      <c r="C326" s="232"/>
    </row>
    <row r="327" spans="3:3">
      <c r="C327" s="232"/>
    </row>
    <row r="328" spans="3:3">
      <c r="C328" s="232"/>
    </row>
    <row r="329" spans="3:3">
      <c r="C329" s="232"/>
    </row>
    <row r="330" spans="3:3">
      <c r="C330" s="232"/>
    </row>
    <row r="331" spans="3:3">
      <c r="C331" s="232"/>
    </row>
    <row r="332" spans="3:3">
      <c r="C332" s="232"/>
    </row>
    <row r="333" spans="3:3">
      <c r="C333" s="232"/>
    </row>
    <row r="334" spans="3:3">
      <c r="C334" s="232"/>
    </row>
    <row r="335" spans="3:3">
      <c r="C335" s="232"/>
    </row>
    <row r="336" spans="3:3">
      <c r="C336" s="232"/>
    </row>
    <row r="337" spans="3:3">
      <c r="C337" s="232"/>
    </row>
    <row r="338" spans="3:3">
      <c r="C338" s="232"/>
    </row>
    <row r="339" spans="3:3">
      <c r="C339" s="232"/>
    </row>
    <row r="340" spans="3:3">
      <c r="C340" s="232"/>
    </row>
    <row r="341" spans="3:3">
      <c r="C341" s="232"/>
    </row>
    <row r="342" spans="3:3">
      <c r="C342" s="232"/>
    </row>
    <row r="343" spans="3:3">
      <c r="C343" s="232"/>
    </row>
    <row r="344" spans="3:3">
      <c r="C344" s="232"/>
    </row>
    <row r="345" spans="3:3">
      <c r="C345" s="232"/>
    </row>
    <row r="346" spans="3:3">
      <c r="C346" s="232"/>
    </row>
    <row r="347" spans="3:3">
      <c r="C347" s="232"/>
    </row>
    <row r="348" spans="3:3">
      <c r="C348" s="232"/>
    </row>
    <row r="349" spans="3:3">
      <c r="C349" s="232"/>
    </row>
    <row r="350" spans="3:3">
      <c r="C350" s="232"/>
    </row>
    <row r="351" spans="3:3">
      <c r="C351" s="232"/>
    </row>
    <row r="352" spans="3:3">
      <c r="C352" s="232"/>
    </row>
    <row r="353" spans="3:3">
      <c r="C353" s="232"/>
    </row>
    <row r="354" spans="3:3">
      <c r="C354" s="232"/>
    </row>
    <row r="355" spans="3:3">
      <c r="C355" s="232"/>
    </row>
    <row r="356" spans="3:3">
      <c r="C356" s="232"/>
    </row>
    <row r="357" spans="3:3">
      <c r="C357" s="232"/>
    </row>
    <row r="358" spans="3:3">
      <c r="C358" s="232"/>
    </row>
    <row r="359" spans="3:3">
      <c r="C359" s="232"/>
    </row>
    <row r="360" spans="3:3">
      <c r="C360" s="232"/>
    </row>
    <row r="361" spans="3:3">
      <c r="C361" s="232"/>
    </row>
    <row r="362" spans="3:3">
      <c r="C362" s="232"/>
    </row>
    <row r="363" spans="3:3">
      <c r="C363" s="232"/>
    </row>
    <row r="364" spans="3:3">
      <c r="C364" s="232"/>
    </row>
    <row r="365" spans="3:3">
      <c r="C365" s="232"/>
    </row>
    <row r="366" spans="3:3">
      <c r="C366" s="232"/>
    </row>
    <row r="367" spans="3:3">
      <c r="C367" s="232"/>
    </row>
    <row r="368" spans="3:3">
      <c r="C368" s="232"/>
    </row>
    <row r="369" spans="3:3">
      <c r="C369" s="232"/>
    </row>
    <row r="370" spans="3:3">
      <c r="C370" s="232"/>
    </row>
    <row r="371" spans="3:3">
      <c r="C371" s="232"/>
    </row>
    <row r="372" spans="3:3">
      <c r="C372" s="232"/>
    </row>
    <row r="373" spans="3:3">
      <c r="C373" s="232"/>
    </row>
    <row r="374" spans="3:3">
      <c r="C374" s="232"/>
    </row>
    <row r="375" spans="3:3">
      <c r="C375" s="232"/>
    </row>
    <row r="376" spans="3:3">
      <c r="C376" s="232"/>
    </row>
    <row r="377" spans="3:3">
      <c r="C377" s="232"/>
    </row>
    <row r="378" spans="3:3">
      <c r="C378" s="232"/>
    </row>
    <row r="379" spans="3:3">
      <c r="C379" s="232"/>
    </row>
    <row r="380" spans="3:3">
      <c r="C380" s="232"/>
    </row>
    <row r="381" spans="3:3">
      <c r="C381" s="232"/>
    </row>
    <row r="382" spans="3:3">
      <c r="C382" s="232"/>
    </row>
    <row r="383" spans="3:3">
      <c r="C383" s="232"/>
    </row>
    <row r="384" spans="3:3">
      <c r="C384" s="232"/>
    </row>
    <row r="385" spans="3:3">
      <c r="C385" s="232"/>
    </row>
    <row r="386" spans="3:3">
      <c r="C386" s="232"/>
    </row>
    <row r="387" spans="3:3">
      <c r="C387" s="232"/>
    </row>
    <row r="388" spans="3:3">
      <c r="C388" s="232"/>
    </row>
    <row r="389" spans="3:3">
      <c r="C389" s="232"/>
    </row>
    <row r="390" spans="3:3">
      <c r="C390" s="232"/>
    </row>
    <row r="391" spans="3:3">
      <c r="C391" s="232"/>
    </row>
    <row r="392" spans="3:3">
      <c r="C392" s="232"/>
    </row>
    <row r="393" spans="3:3">
      <c r="C393" s="232"/>
    </row>
    <row r="394" spans="3:3">
      <c r="C394" s="232"/>
    </row>
    <row r="395" spans="3:3">
      <c r="C395" s="232"/>
    </row>
    <row r="396" spans="3:3">
      <c r="C396" s="232"/>
    </row>
    <row r="397" spans="3:3">
      <c r="C397" s="232"/>
    </row>
    <row r="398" spans="3:3">
      <c r="C398" s="232"/>
    </row>
    <row r="399" spans="3:3">
      <c r="C399" s="232"/>
    </row>
    <row r="400" spans="3:3">
      <c r="C400" s="232"/>
    </row>
    <row r="401" spans="3:3">
      <c r="C401" s="232"/>
    </row>
    <row r="402" spans="3:3">
      <c r="C402" s="232"/>
    </row>
    <row r="403" spans="3:3">
      <c r="C403" s="232"/>
    </row>
    <row r="404" spans="3:3">
      <c r="C404" s="232"/>
    </row>
    <row r="405" spans="3:3">
      <c r="C405" s="232"/>
    </row>
    <row r="406" spans="3:3">
      <c r="C406" s="232"/>
    </row>
    <row r="407" spans="3:3">
      <c r="C407" s="232"/>
    </row>
    <row r="408" spans="3:3">
      <c r="C408" s="232"/>
    </row>
    <row r="409" spans="3:3">
      <c r="C409" s="232"/>
    </row>
    <row r="410" spans="3:3">
      <c r="C410" s="232"/>
    </row>
    <row r="411" spans="3:3">
      <c r="C411" s="232"/>
    </row>
    <row r="412" spans="3:3">
      <c r="C412" s="232"/>
    </row>
    <row r="413" spans="3:3">
      <c r="C413" s="232"/>
    </row>
    <row r="414" spans="3:3">
      <c r="C414" s="232"/>
    </row>
    <row r="415" spans="3:3">
      <c r="C415" s="232"/>
    </row>
    <row r="416" spans="3:3">
      <c r="C416" s="232"/>
    </row>
    <row r="417" spans="3:3">
      <c r="C417" s="232"/>
    </row>
    <row r="418" spans="3:3">
      <c r="C418" s="232"/>
    </row>
    <row r="419" spans="3:3">
      <c r="C419" s="232"/>
    </row>
    <row r="420" spans="3:3">
      <c r="C420" s="232"/>
    </row>
    <row r="421" spans="3:3">
      <c r="C421" s="232"/>
    </row>
    <row r="422" spans="3:3">
      <c r="C422" s="232"/>
    </row>
    <row r="423" spans="3:3">
      <c r="C423" s="232"/>
    </row>
    <row r="424" spans="3:3">
      <c r="C424" s="232"/>
    </row>
    <row r="425" spans="3:3">
      <c r="C425" s="232"/>
    </row>
    <row r="426" spans="3:3">
      <c r="C426" s="232"/>
    </row>
    <row r="427" spans="3:3">
      <c r="C427" s="232"/>
    </row>
    <row r="428" spans="3:3">
      <c r="C428" s="232"/>
    </row>
    <row r="429" spans="3:3">
      <c r="C429" s="232"/>
    </row>
    <row r="430" spans="3:3">
      <c r="C430" s="232"/>
    </row>
    <row r="431" spans="3:3">
      <c r="C431" s="232"/>
    </row>
    <row r="432" spans="3:3">
      <c r="C432" s="232"/>
    </row>
    <row r="433" spans="3:3">
      <c r="C433" s="232"/>
    </row>
    <row r="434" spans="3:3">
      <c r="C434" s="232"/>
    </row>
    <row r="435" spans="3:3">
      <c r="C435" s="232"/>
    </row>
    <row r="436" spans="3:3">
      <c r="C436" s="232"/>
    </row>
    <row r="437" spans="3:3">
      <c r="C437" s="232"/>
    </row>
    <row r="438" spans="3:3">
      <c r="C438" s="232"/>
    </row>
    <row r="439" spans="3:3">
      <c r="C439" s="232"/>
    </row>
    <row r="440" spans="3:3">
      <c r="C440" s="232"/>
    </row>
    <row r="441" spans="3:3">
      <c r="C441" s="232"/>
    </row>
    <row r="442" spans="3:3">
      <c r="C442" s="232"/>
    </row>
    <row r="443" spans="3:3">
      <c r="C443" s="232"/>
    </row>
    <row r="444" spans="3:3">
      <c r="C444" s="232"/>
    </row>
    <row r="445" spans="3:3">
      <c r="C445" s="232"/>
    </row>
    <row r="446" spans="3:3">
      <c r="C446" s="232"/>
    </row>
    <row r="447" spans="3:3">
      <c r="C447" s="232"/>
    </row>
    <row r="448" spans="3:3">
      <c r="C448" s="232"/>
    </row>
    <row r="449" spans="3:3">
      <c r="C449" s="232"/>
    </row>
    <row r="450" spans="3:3">
      <c r="C450" s="232"/>
    </row>
    <row r="451" spans="3:3">
      <c r="C451" s="232"/>
    </row>
    <row r="452" spans="3:3">
      <c r="C452" s="232"/>
    </row>
    <row r="453" spans="3:3">
      <c r="C453" s="232"/>
    </row>
    <row r="454" spans="3:3">
      <c r="C454" s="232"/>
    </row>
    <row r="455" spans="3:3">
      <c r="C455" s="232"/>
    </row>
    <row r="456" spans="3:3">
      <c r="C456" s="232"/>
    </row>
    <row r="457" spans="3:3">
      <c r="C457" s="232"/>
    </row>
    <row r="458" spans="3:3">
      <c r="C458" s="232"/>
    </row>
    <row r="459" spans="3:3">
      <c r="C459" s="232"/>
    </row>
    <row r="460" spans="3:3">
      <c r="C460" s="232"/>
    </row>
    <row r="461" spans="3:3">
      <c r="C461" s="232"/>
    </row>
    <row r="462" spans="3:3">
      <c r="C462" s="232"/>
    </row>
    <row r="463" spans="3:3">
      <c r="C463" s="232"/>
    </row>
    <row r="464" spans="3:3">
      <c r="C464" s="232"/>
    </row>
    <row r="465" spans="3:3">
      <c r="C465" s="232"/>
    </row>
    <row r="466" spans="3:3">
      <c r="C466" s="232"/>
    </row>
    <row r="467" spans="3:3">
      <c r="C467" s="232"/>
    </row>
    <row r="468" spans="3:3">
      <c r="C468" s="232"/>
    </row>
    <row r="469" spans="3:3">
      <c r="C469" s="232"/>
    </row>
  </sheetData>
  <mergeCells count="1">
    <mergeCell ref="A19:G25"/>
  </mergeCells>
  <conditionalFormatting sqref="A9:A12 A14:A16">
    <cfRule type="cellIs" dxfId="54" priority="3" stopIfTrue="1" operator="equal">
      <formula>"Title"</formula>
    </cfRule>
  </conditionalFormatting>
  <conditionalFormatting sqref="A8">
    <cfRule type="cellIs" dxfId="53" priority="2"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E18">
      <formula1>$E$30:$E$93</formula1>
    </dataValidation>
    <dataValidation type="list" errorStyle="warning" allowBlank="1" showInputMessage="1" showErrorMessage="1" errorTitle="FERC ACCOUNT" error="This FERC Account is not included in the drop-down list. Is this the account you want to use?" sqref="B18">
      <formula1>$B$30:$B$336</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1">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A30"/>
  <sheetViews>
    <sheetView workbookViewId="0">
      <selection activeCell="F16" sqref="F16"/>
    </sheetView>
  </sheetViews>
  <sheetFormatPr defaultColWidth="13.109375" defaultRowHeight="13.2"/>
  <cols>
    <col min="1" max="1" width="34.21875" style="1" customWidth="1"/>
    <col min="2" max="2" width="10.33203125" style="1" bestFit="1" customWidth="1"/>
    <col min="3" max="3" width="6" style="1" bestFit="1" customWidth="1"/>
    <col min="4" max="4" width="12.33203125" style="1" bestFit="1" customWidth="1"/>
    <col min="5" max="5" width="8.77734375" style="1" bestFit="1" customWidth="1"/>
    <col min="6" max="6" width="10.88671875" style="1" bestFit="1" customWidth="1"/>
    <col min="7" max="7" width="15.109375" style="1" bestFit="1" customWidth="1"/>
    <col min="8" max="16384" width="13.109375" style="1"/>
  </cols>
  <sheetData>
    <row r="1" spans="1:27">
      <c r="A1" s="17" t="str">
        <f>RevReqSummary!A1</f>
        <v>PacifiCorp General Rate Case UE-140617</v>
      </c>
      <c r="B1" s="30"/>
      <c r="C1" s="30"/>
      <c r="D1" s="136"/>
      <c r="E1" s="30"/>
      <c r="F1" s="23"/>
      <c r="G1" s="142"/>
      <c r="H1" s="3"/>
      <c r="I1" s="23"/>
      <c r="J1" s="23"/>
      <c r="K1" s="23"/>
      <c r="L1" s="23"/>
      <c r="M1" s="276"/>
      <c r="N1" s="6"/>
      <c r="O1" s="61"/>
      <c r="P1" s="4"/>
      <c r="Q1" s="4"/>
      <c r="R1" s="4"/>
      <c r="S1" s="277"/>
      <c r="T1" s="57"/>
      <c r="U1" s="29"/>
      <c r="V1" s="42"/>
      <c r="X1" s="58"/>
    </row>
    <row r="2" spans="1:27">
      <c r="A2" s="17" t="str">
        <f>RevReqSummary!A2</f>
        <v>For The Twelve Months Ended December 2013 - Staff Revenue Requirement</v>
      </c>
      <c r="B2" s="30"/>
      <c r="C2" s="30"/>
      <c r="D2" s="136"/>
      <c r="E2" s="30"/>
      <c r="F2" s="30"/>
      <c r="G2" s="171"/>
      <c r="H2" s="31"/>
      <c r="I2" s="31"/>
      <c r="J2" s="31"/>
      <c r="K2" s="31"/>
      <c r="L2" s="31"/>
      <c r="M2" s="276"/>
      <c r="N2" s="6"/>
      <c r="O2" s="61"/>
      <c r="P2" s="4"/>
      <c r="Q2" s="4"/>
      <c r="R2" s="4"/>
      <c r="S2" s="4"/>
      <c r="T2" s="4"/>
      <c r="U2" s="29"/>
      <c r="V2" s="42"/>
      <c r="X2" s="58"/>
    </row>
    <row r="3" spans="1:27">
      <c r="A3" s="25" t="s">
        <v>243</v>
      </c>
      <c r="B3" s="30"/>
      <c r="C3" s="30"/>
      <c r="D3" s="136"/>
      <c r="E3" s="30"/>
      <c r="F3" s="30"/>
      <c r="G3" s="156"/>
      <c r="H3" s="31"/>
      <c r="I3" s="31"/>
      <c r="J3" s="31"/>
      <c r="K3" s="31"/>
      <c r="L3" s="31"/>
      <c r="M3" s="6"/>
      <c r="N3" s="6"/>
      <c r="O3" s="6"/>
      <c r="P3" s="4"/>
      <c r="Q3" s="4"/>
      <c r="R3" s="4"/>
      <c r="S3" s="4"/>
      <c r="T3" s="4"/>
      <c r="U3" s="29"/>
      <c r="V3" s="42"/>
      <c r="X3" s="58"/>
    </row>
    <row r="4" spans="1:27">
      <c r="A4" s="53" t="s">
        <v>488</v>
      </c>
      <c r="B4" s="30"/>
      <c r="C4" s="30"/>
      <c r="D4" s="136"/>
      <c r="E4" s="30"/>
      <c r="F4" s="30"/>
      <c r="G4" s="156"/>
      <c r="H4" s="31"/>
      <c r="I4" s="31"/>
      <c r="J4" s="31"/>
      <c r="K4" s="31"/>
      <c r="L4" s="31"/>
      <c r="M4" s="6"/>
      <c r="N4" s="278"/>
      <c r="O4" s="6"/>
      <c r="P4" s="4"/>
      <c r="Q4" s="4"/>
      <c r="R4" s="4"/>
      <c r="S4" s="4"/>
      <c r="T4" s="4"/>
      <c r="U4" s="279"/>
      <c r="V4" s="42"/>
      <c r="X4" s="58"/>
    </row>
    <row r="5" spans="1:27">
      <c r="A5" s="29"/>
      <c r="B5" s="30"/>
      <c r="C5" s="30"/>
      <c r="D5" s="136"/>
      <c r="E5" s="30"/>
      <c r="F5" s="30"/>
      <c r="G5" s="156"/>
      <c r="H5" s="31"/>
      <c r="I5" s="31"/>
      <c r="J5" s="31"/>
      <c r="K5" s="31"/>
      <c r="L5" s="31"/>
      <c r="M5" s="6"/>
      <c r="N5" s="6"/>
      <c r="O5" s="6"/>
      <c r="P5" s="4"/>
      <c r="Q5" s="4"/>
      <c r="R5" s="4"/>
      <c r="S5" s="4"/>
      <c r="T5" s="4"/>
      <c r="U5" s="29"/>
      <c r="V5" s="42"/>
      <c r="X5" s="58"/>
    </row>
    <row r="6" spans="1:27">
      <c r="B6" s="23"/>
      <c r="C6" s="23"/>
      <c r="D6" s="59" t="s">
        <v>131</v>
      </c>
      <c r="E6" s="23"/>
      <c r="F6" s="23"/>
      <c r="G6" s="146" t="s">
        <v>236</v>
      </c>
      <c r="H6" s="23"/>
      <c r="I6" s="23"/>
      <c r="J6" s="23"/>
      <c r="K6" s="23"/>
      <c r="L6" s="23"/>
      <c r="M6" s="15"/>
      <c r="N6" s="60"/>
      <c r="O6" s="15"/>
      <c r="P6" s="6"/>
      <c r="Q6" s="4"/>
      <c r="R6" s="4"/>
      <c r="S6" s="4"/>
      <c r="T6" s="4"/>
      <c r="U6" s="30"/>
      <c r="V6" s="42"/>
      <c r="X6" s="58"/>
    </row>
    <row r="7" spans="1:27">
      <c r="B7" s="26" t="s">
        <v>132</v>
      </c>
      <c r="C7" s="26" t="s">
        <v>660</v>
      </c>
      <c r="D7" s="237" t="s">
        <v>134</v>
      </c>
      <c r="E7" s="26" t="s">
        <v>135</v>
      </c>
      <c r="F7" s="26" t="s">
        <v>136</v>
      </c>
      <c r="G7" s="149" t="s">
        <v>137</v>
      </c>
      <c r="H7" s="26"/>
      <c r="I7" s="23"/>
      <c r="J7" s="23"/>
      <c r="K7" s="23"/>
      <c r="L7" s="23"/>
      <c r="M7" s="15"/>
      <c r="N7" s="15"/>
      <c r="O7" s="15"/>
      <c r="P7" s="61"/>
      <c r="Q7" s="15"/>
      <c r="R7" s="15"/>
      <c r="S7" s="15"/>
      <c r="T7" s="15"/>
      <c r="U7" s="41"/>
      <c r="V7" s="280"/>
      <c r="X7" s="58"/>
    </row>
    <row r="8" spans="1:27">
      <c r="A8" s="255" t="s">
        <v>197</v>
      </c>
      <c r="B8" s="256"/>
      <c r="C8" s="256"/>
      <c r="D8" s="256"/>
      <c r="E8" s="71"/>
      <c r="F8" s="71"/>
      <c r="G8" s="40"/>
      <c r="H8" s="62"/>
      <c r="I8" s="62"/>
      <c r="J8" s="62"/>
      <c r="K8" s="62"/>
      <c r="L8" s="62"/>
      <c r="M8" s="75"/>
      <c r="N8" s="75"/>
      <c r="O8" s="75"/>
      <c r="P8" s="63"/>
      <c r="Q8" s="63"/>
      <c r="R8" s="63"/>
      <c r="S8" s="63"/>
      <c r="T8" s="63"/>
      <c r="U8" s="64"/>
      <c r="V8" s="65"/>
      <c r="X8" s="58"/>
      <c r="Y8" s="2"/>
      <c r="Z8" s="2"/>
    </row>
    <row r="9" spans="1:27">
      <c r="A9" s="257" t="s">
        <v>198</v>
      </c>
      <c r="B9" s="258">
        <v>456</v>
      </c>
      <c r="C9" s="258" t="s">
        <v>140</v>
      </c>
      <c r="D9" s="243">
        <v>-4480006.8099999987</v>
      </c>
      <c r="E9" s="30" t="s">
        <v>240</v>
      </c>
      <c r="F9" s="33">
        <f>INDEX(WCAAllocations,IFERROR(MATCH(E9,WCAFactors,0),2),IFERROR(MATCH(E9,WCAStates,0),4))</f>
        <v>4.7750639633854279E-2</v>
      </c>
      <c r="G9" s="31">
        <f>ROUND(+F9*D9,0)</f>
        <v>-213923</v>
      </c>
      <c r="H9" s="281"/>
      <c r="I9" s="262"/>
      <c r="J9" s="262"/>
      <c r="K9" s="77"/>
      <c r="L9" s="282"/>
    </row>
    <row r="10" spans="1:27">
      <c r="A10" s="257" t="s">
        <v>198</v>
      </c>
      <c r="B10" s="258">
        <v>456</v>
      </c>
      <c r="C10" s="258" t="s">
        <v>398</v>
      </c>
      <c r="D10" s="243">
        <v>9403371.4652340207</v>
      </c>
      <c r="E10" s="30" t="s">
        <v>240</v>
      </c>
      <c r="F10" s="33">
        <f>INDEX(WCAAllocations,IFERROR(MATCH(E10,WCAFactors,0),2),IFERROR(MATCH(E10,WCAStates,0),4))</f>
        <v>4.7750639633854279E-2</v>
      </c>
      <c r="G10" s="31">
        <f>ROUND(+F10*D10,0)</f>
        <v>449017</v>
      </c>
      <c r="H10" s="281"/>
      <c r="I10" s="262"/>
      <c r="J10" s="262"/>
      <c r="K10" s="77"/>
      <c r="L10" s="282"/>
    </row>
    <row r="11" spans="1:27">
      <c r="A11" s="257"/>
      <c r="B11" s="258"/>
      <c r="C11" s="258"/>
      <c r="D11" s="242"/>
      <c r="E11" s="70"/>
      <c r="F11" s="182"/>
      <c r="G11" s="31"/>
      <c r="H11" s="281"/>
      <c r="I11" s="283"/>
      <c r="J11" s="262"/>
      <c r="K11" s="283"/>
      <c r="L11" s="67"/>
    </row>
    <row r="12" spans="1:27" ht="13.8" thickBot="1">
      <c r="A12" s="259" t="s">
        <v>318</v>
      </c>
      <c r="B12" s="258"/>
      <c r="C12" s="258"/>
      <c r="D12" s="246">
        <f>SUM(D9:D11)</f>
        <v>4923364.6552340221</v>
      </c>
      <c r="E12" s="70"/>
      <c r="F12" s="260"/>
      <c r="G12" s="246">
        <f>SUM(G9:G11)</f>
        <v>235094</v>
      </c>
      <c r="H12" s="284"/>
      <c r="I12" s="283"/>
      <c r="J12" s="262"/>
      <c r="K12" s="285"/>
      <c r="L12" s="286"/>
      <c r="M12" s="5"/>
      <c r="N12" s="5"/>
      <c r="O12" s="5"/>
      <c r="P12" s="5"/>
      <c r="Q12" s="5"/>
      <c r="R12" s="5"/>
      <c r="S12" s="5"/>
      <c r="T12" s="287"/>
      <c r="U12" s="64"/>
      <c r="V12" s="65"/>
      <c r="X12" s="58"/>
      <c r="Y12" s="2"/>
      <c r="Z12" s="2"/>
      <c r="AA12" s="4"/>
    </row>
    <row r="13" spans="1:27" ht="13.8" thickTop="1">
      <c r="A13" s="259"/>
      <c r="B13" s="258"/>
      <c r="C13" s="258"/>
      <c r="D13" s="261"/>
      <c r="E13" s="70"/>
      <c r="F13" s="260"/>
      <c r="G13" s="261"/>
      <c r="H13" s="281"/>
      <c r="I13" s="77"/>
      <c r="J13" s="77"/>
      <c r="K13" s="77"/>
      <c r="L13" s="77"/>
      <c r="M13" s="5"/>
      <c r="N13" s="5"/>
      <c r="O13" s="5"/>
      <c r="P13" s="5"/>
      <c r="Q13" s="5"/>
      <c r="R13" s="5"/>
      <c r="S13" s="5"/>
      <c r="T13" s="287"/>
      <c r="U13" s="64"/>
      <c r="V13" s="65"/>
      <c r="X13" s="58"/>
      <c r="Y13" s="2"/>
      <c r="Z13" s="2"/>
      <c r="AA13" s="4"/>
    </row>
    <row r="14" spans="1:27">
      <c r="A14" s="259"/>
      <c r="B14" s="258"/>
      <c r="C14" s="258"/>
      <c r="D14" s="262"/>
      <c r="E14" s="263"/>
      <c r="F14" s="264"/>
      <c r="G14" s="35"/>
      <c r="H14" s="284"/>
      <c r="I14" s="285"/>
      <c r="J14" s="77"/>
      <c r="K14" s="285"/>
      <c r="L14" s="286"/>
      <c r="M14" s="5"/>
      <c r="N14" s="5"/>
      <c r="O14" s="5"/>
      <c r="P14" s="5"/>
      <c r="Q14" s="5"/>
      <c r="R14" s="5"/>
      <c r="S14" s="5"/>
      <c r="T14" s="287"/>
      <c r="U14" s="64"/>
      <c r="V14" s="65"/>
      <c r="X14" s="58"/>
      <c r="Y14" s="2"/>
      <c r="Z14" s="2"/>
    </row>
    <row r="15" spans="1:27">
      <c r="A15" s="259" t="s">
        <v>319</v>
      </c>
      <c r="B15" s="258">
        <v>566</v>
      </c>
      <c r="C15" s="258" t="s">
        <v>140</v>
      </c>
      <c r="D15" s="265">
        <v>-1418333.34</v>
      </c>
      <c r="E15" s="30" t="s">
        <v>146</v>
      </c>
      <c r="F15" s="33">
        <f>INDEX(WCAAllocations,IFERROR(MATCH(E15,WCAFactors,0),2),IFERROR(MATCH(E15,WCAStates,0),4))</f>
        <v>7.9057273540331513E-2</v>
      </c>
      <c r="G15" s="242">
        <f>ROUND(+F15*D15,0)</f>
        <v>-112130</v>
      </c>
      <c r="H15" s="284"/>
      <c r="I15" s="285"/>
      <c r="J15" s="77"/>
      <c r="K15" s="285"/>
      <c r="L15" s="286"/>
      <c r="M15" s="68"/>
      <c r="N15" s="68"/>
      <c r="O15" s="68"/>
      <c r="P15" s="68"/>
      <c r="Q15" s="68"/>
      <c r="R15" s="68"/>
      <c r="S15" s="68"/>
      <c r="T15" s="68"/>
      <c r="U15" s="64"/>
      <c r="V15" s="65"/>
      <c r="X15" s="58"/>
      <c r="Y15" s="2"/>
      <c r="Z15" s="2"/>
    </row>
    <row r="16" spans="1:27">
      <c r="A16" s="259"/>
      <c r="B16" s="258"/>
      <c r="C16" s="258"/>
      <c r="D16" s="262"/>
      <c r="E16" s="266"/>
      <c r="F16" s="267"/>
      <c r="G16" s="268"/>
      <c r="H16" s="284"/>
      <c r="I16" s="77"/>
      <c r="J16" s="77"/>
      <c r="K16" s="77"/>
      <c r="L16" s="77"/>
      <c r="M16" s="68"/>
      <c r="N16" s="68"/>
      <c r="O16" s="68"/>
      <c r="P16" s="68"/>
      <c r="Q16" s="68"/>
      <c r="R16" s="75"/>
      <c r="S16" s="68"/>
      <c r="T16" s="68"/>
      <c r="U16" s="64"/>
      <c r="V16" s="65"/>
      <c r="X16" s="58"/>
      <c r="Y16" s="2"/>
      <c r="Z16" s="2"/>
    </row>
    <row r="17" spans="1:26">
      <c r="A17" s="269"/>
      <c r="B17" s="270"/>
      <c r="C17" s="271"/>
      <c r="D17" s="272"/>
      <c r="E17" s="272"/>
      <c r="F17" s="273"/>
      <c r="G17" s="262"/>
      <c r="H17" s="284"/>
      <c r="I17" s="288"/>
      <c r="J17" s="77"/>
      <c r="K17" s="283"/>
      <c r="L17" s="67"/>
      <c r="M17" s="68"/>
      <c r="N17" s="68"/>
      <c r="O17" s="68"/>
      <c r="P17" s="68"/>
      <c r="Q17" s="68"/>
      <c r="R17" s="68"/>
      <c r="S17" s="68"/>
      <c r="T17" s="68"/>
      <c r="U17" s="64"/>
      <c r="V17" s="65"/>
      <c r="X17" s="58"/>
      <c r="Y17" s="2"/>
      <c r="Z17" s="2"/>
    </row>
    <row r="18" spans="1:26">
      <c r="A18" s="269" t="s">
        <v>204</v>
      </c>
      <c r="B18" s="258"/>
      <c r="C18" s="258"/>
      <c r="D18" s="262"/>
      <c r="E18" s="274"/>
      <c r="F18" s="273"/>
      <c r="G18" s="262"/>
      <c r="H18" s="284"/>
      <c r="I18" s="288"/>
      <c r="J18" s="77"/>
      <c r="K18" s="283"/>
      <c r="L18" s="67"/>
      <c r="M18" s="68"/>
      <c r="N18" s="68"/>
      <c r="O18" s="68"/>
      <c r="P18" s="68"/>
      <c r="Q18" s="68"/>
      <c r="R18" s="68"/>
      <c r="S18" s="68"/>
      <c r="T18" s="68"/>
      <c r="U18" s="64"/>
      <c r="V18" s="65"/>
      <c r="X18" s="58"/>
      <c r="Y18" s="2"/>
      <c r="Z18" s="2"/>
    </row>
    <row r="19" spans="1:26">
      <c r="A19" s="259" t="s">
        <v>673</v>
      </c>
      <c r="B19" s="258"/>
      <c r="C19" s="258"/>
      <c r="D19" s="242">
        <v>85492934.919999972</v>
      </c>
      <c r="E19" s="274"/>
      <c r="F19" s="273"/>
      <c r="G19" s="262"/>
      <c r="H19" s="284"/>
      <c r="I19" s="288"/>
      <c r="J19" s="96"/>
      <c r="K19" s="96"/>
      <c r="L19" s="96"/>
      <c r="M19" s="75"/>
      <c r="N19" s="75"/>
      <c r="O19" s="75"/>
      <c r="P19" s="63"/>
      <c r="Q19" s="63"/>
      <c r="R19" s="63"/>
      <c r="S19" s="289"/>
      <c r="T19" s="63"/>
      <c r="U19" s="64"/>
      <c r="V19" s="65"/>
      <c r="X19" s="58"/>
      <c r="Y19" s="2"/>
      <c r="Z19" s="2"/>
    </row>
    <row r="20" spans="1:26">
      <c r="A20" s="259" t="s">
        <v>242</v>
      </c>
      <c r="B20" s="256"/>
      <c r="C20" s="258"/>
      <c r="D20" s="1314">
        <v>0</v>
      </c>
      <c r="E20" s="274"/>
      <c r="F20" s="273"/>
      <c r="G20" s="262"/>
      <c r="H20" s="284"/>
      <c r="I20" s="288"/>
      <c r="J20" s="71"/>
      <c r="K20" s="71"/>
      <c r="L20" s="71"/>
      <c r="M20" s="290"/>
      <c r="N20" s="289"/>
      <c r="O20" s="289"/>
      <c r="P20" s="289"/>
      <c r="Q20" s="289"/>
      <c r="R20" s="63"/>
      <c r="S20" s="289"/>
      <c r="T20" s="68"/>
      <c r="U20" s="64"/>
      <c r="V20" s="65"/>
      <c r="X20" s="58"/>
      <c r="Y20" s="2"/>
      <c r="Z20" s="2"/>
    </row>
    <row r="21" spans="1:26" ht="13.8" thickBot="1">
      <c r="A21" s="259" t="s">
        <v>674</v>
      </c>
      <c r="B21" s="256"/>
      <c r="C21" s="258"/>
      <c r="D21" s="246">
        <f>+D20+D19</f>
        <v>85492934.919999972</v>
      </c>
      <c r="E21" s="274"/>
      <c r="F21" s="273"/>
      <c r="G21" s="262"/>
      <c r="H21" s="284"/>
      <c r="I21" s="288"/>
      <c r="J21" s="71"/>
      <c r="K21" s="71"/>
      <c r="L21" s="71"/>
      <c r="M21" s="75"/>
      <c r="N21" s="289"/>
      <c r="O21" s="289"/>
      <c r="P21" s="63"/>
      <c r="Q21" s="63"/>
      <c r="R21" s="63"/>
      <c r="S21" s="63"/>
      <c r="T21" s="63"/>
      <c r="U21" s="64"/>
      <c r="V21" s="65"/>
      <c r="X21" s="58"/>
      <c r="Y21" s="2"/>
      <c r="Z21" s="2"/>
    </row>
    <row r="22" spans="1:26" ht="13.8" thickTop="1">
      <c r="A22" s="269"/>
      <c r="B22" s="256"/>
      <c r="C22" s="258"/>
      <c r="D22" s="262"/>
      <c r="E22" s="274"/>
      <c r="F22" s="273"/>
      <c r="G22" s="262"/>
      <c r="H22" s="284"/>
      <c r="I22" s="288"/>
      <c r="J22" s="71"/>
      <c r="K22" s="71"/>
      <c r="L22" s="71"/>
      <c r="M22" s="75"/>
      <c r="N22" s="289"/>
      <c r="O22" s="289"/>
      <c r="P22" s="63"/>
      <c r="Q22" s="63"/>
      <c r="R22" s="63"/>
      <c r="S22" s="63"/>
      <c r="T22" s="63"/>
      <c r="U22" s="64"/>
      <c r="V22" s="65"/>
      <c r="X22" s="58"/>
      <c r="Y22" s="2"/>
      <c r="Z22" s="2"/>
    </row>
    <row r="23" spans="1:26">
      <c r="A23" s="87"/>
      <c r="B23" s="71"/>
      <c r="C23" s="71"/>
      <c r="D23" s="40"/>
      <c r="E23" s="71"/>
      <c r="F23" s="71"/>
      <c r="G23" s="90"/>
      <c r="H23" s="96"/>
      <c r="I23" s="96"/>
      <c r="J23" s="96"/>
      <c r="K23" s="96"/>
      <c r="L23" s="96"/>
      <c r="M23" s="75"/>
      <c r="N23" s="75"/>
      <c r="O23" s="75"/>
      <c r="P23" s="63"/>
      <c r="Q23" s="63"/>
      <c r="R23" s="63"/>
      <c r="S23" s="63"/>
      <c r="T23" s="63"/>
      <c r="U23" s="64"/>
      <c r="V23" s="65"/>
      <c r="X23" s="58"/>
      <c r="Y23" s="2"/>
      <c r="Z23" s="2"/>
    </row>
    <row r="24" spans="1:26">
      <c r="A24" s="97"/>
      <c r="B24" s="71"/>
      <c r="C24" s="71"/>
      <c r="D24" s="40"/>
      <c r="E24" s="71"/>
      <c r="F24" s="71"/>
      <c r="G24" s="89"/>
      <c r="H24" s="96"/>
      <c r="I24" s="96"/>
      <c r="J24" s="96"/>
      <c r="K24" s="96"/>
      <c r="L24" s="96"/>
      <c r="M24" s="75"/>
      <c r="N24" s="75"/>
      <c r="O24" s="75"/>
      <c r="P24" s="63"/>
      <c r="Q24" s="63"/>
      <c r="R24" s="63"/>
      <c r="S24" s="63"/>
      <c r="T24" s="63"/>
      <c r="U24" s="64"/>
      <c r="V24" s="65"/>
      <c r="X24" s="58"/>
      <c r="Y24" s="2"/>
      <c r="Z24" s="2"/>
    </row>
    <row r="25" spans="1:26">
      <c r="A25" s="97" t="s">
        <v>145</v>
      </c>
      <c r="B25" s="71"/>
      <c r="C25" s="71"/>
      <c r="D25" s="40"/>
      <c r="E25" s="71"/>
      <c r="F25" s="71"/>
      <c r="G25" s="89"/>
      <c r="H25" s="96"/>
      <c r="I25" s="96"/>
      <c r="J25" s="96"/>
      <c r="K25" s="96"/>
      <c r="L25" s="96"/>
      <c r="M25" s="75"/>
      <c r="N25" s="75"/>
      <c r="O25" s="75"/>
      <c r="P25" s="63"/>
      <c r="Q25" s="63"/>
      <c r="R25" s="63"/>
      <c r="S25" s="63"/>
      <c r="T25" s="63"/>
      <c r="U25" s="136"/>
      <c r="V25" s="65"/>
      <c r="X25" s="58"/>
      <c r="Y25" s="2"/>
      <c r="Z25" s="2"/>
    </row>
    <row r="26" spans="1:26">
      <c r="A26" s="1396" t="s">
        <v>1049</v>
      </c>
      <c r="B26" s="1396"/>
      <c r="C26" s="1396"/>
      <c r="D26" s="1396"/>
      <c r="E26" s="1396"/>
      <c r="F26" s="1396"/>
      <c r="G26" s="1396"/>
      <c r="H26" s="96"/>
      <c r="I26" s="96"/>
      <c r="J26" s="96"/>
      <c r="K26" s="96"/>
      <c r="L26" s="96"/>
      <c r="M26" s="75"/>
      <c r="N26" s="75"/>
      <c r="O26" s="75"/>
      <c r="P26" s="63"/>
      <c r="Q26" s="63"/>
      <c r="R26" s="63"/>
      <c r="S26" s="63"/>
      <c r="T26" s="63"/>
      <c r="U26" s="136"/>
      <c r="V26" s="65"/>
      <c r="X26" s="58"/>
      <c r="Y26" s="2"/>
      <c r="Z26" s="2"/>
    </row>
    <row r="27" spans="1:26">
      <c r="A27" s="1396"/>
      <c r="B27" s="1396"/>
      <c r="C27" s="1396"/>
      <c r="D27" s="1396"/>
      <c r="E27" s="1396"/>
      <c r="F27" s="1396"/>
      <c r="G27" s="1396"/>
      <c r="H27" s="96"/>
      <c r="I27" s="96"/>
      <c r="J27" s="96"/>
      <c r="K27" s="96"/>
      <c r="L27" s="96"/>
      <c r="M27" s="75"/>
      <c r="N27" s="75"/>
      <c r="O27" s="75"/>
      <c r="P27" s="63"/>
      <c r="Q27" s="63"/>
      <c r="R27" s="63"/>
      <c r="S27" s="63"/>
      <c r="T27" s="63"/>
      <c r="U27" s="136"/>
      <c r="V27" s="65"/>
      <c r="X27" s="58"/>
      <c r="Y27" s="2"/>
      <c r="Z27" s="2"/>
    </row>
    <row r="28" spans="1:26">
      <c r="A28" s="1396"/>
      <c r="B28" s="1396"/>
      <c r="C28" s="1396"/>
      <c r="D28" s="1396"/>
      <c r="E28" s="1396"/>
      <c r="F28" s="1396"/>
      <c r="G28" s="1396"/>
      <c r="H28" s="291"/>
      <c r="I28" s="96"/>
      <c r="J28" s="96"/>
      <c r="K28" s="96"/>
      <c r="L28" s="96"/>
      <c r="M28" s="75"/>
      <c r="N28" s="75"/>
      <c r="O28" s="75"/>
      <c r="P28" s="63"/>
      <c r="Q28" s="63"/>
      <c r="R28" s="63"/>
      <c r="S28" s="63"/>
      <c r="T28" s="63"/>
      <c r="U28" s="136"/>
      <c r="V28" s="65"/>
      <c r="X28" s="58"/>
      <c r="Y28" s="2"/>
      <c r="Z28" s="2"/>
    </row>
    <row r="29" spans="1:26">
      <c r="A29" s="1396"/>
      <c r="B29" s="1396"/>
      <c r="C29" s="1396"/>
      <c r="D29" s="1396"/>
      <c r="E29" s="1396"/>
      <c r="F29" s="1396"/>
      <c r="G29" s="1396"/>
      <c r="H29" s="31"/>
      <c r="I29" s="31"/>
      <c r="J29" s="31"/>
      <c r="K29" s="31"/>
      <c r="L29" s="31"/>
      <c r="M29" s="61"/>
      <c r="N29" s="61"/>
      <c r="O29" s="61"/>
      <c r="P29" s="4"/>
      <c r="Q29" s="4"/>
      <c r="R29" s="4"/>
      <c r="S29" s="4"/>
      <c r="T29" s="4"/>
      <c r="U29" s="30"/>
      <c r="V29" s="42"/>
      <c r="X29" s="58"/>
    </row>
    <row r="30" spans="1:26">
      <c r="A30" s="1396"/>
      <c r="B30" s="1396"/>
      <c r="C30" s="1396"/>
      <c r="D30" s="1396"/>
      <c r="E30" s="1396"/>
      <c r="F30" s="1396"/>
      <c r="G30" s="1396"/>
    </row>
  </sheetData>
  <mergeCells count="1">
    <mergeCell ref="A26:G30"/>
  </mergeCells>
  <conditionalFormatting sqref="A8">
    <cfRule type="cellIs" dxfId="52" priority="1" stopIfTrue="1" operator="equal">
      <formula>"Adjustment to Income/Expense/Rate Base:"</formula>
    </cfRule>
  </conditionalFormatting>
  <dataValidations count="2">
    <dataValidation type="list" allowBlank="1" showInputMessage="1" showErrorMessage="1" errorTitle="Adjustment Type Entry Error" error="An invalid adjustment type was entered._x000a__x000a_Valid values are 1, 2, or 3" sqref="C8 C23:C25">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9:E10">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49"/>
  <sheetViews>
    <sheetView workbookViewId="0">
      <selection activeCell="F16" sqref="F16"/>
    </sheetView>
  </sheetViews>
  <sheetFormatPr defaultColWidth="9.109375" defaultRowHeight="13.2"/>
  <cols>
    <col min="1" max="1" width="26.6640625" style="1" customWidth="1"/>
    <col min="2" max="2" width="9.88671875" style="1" bestFit="1" customWidth="1"/>
    <col min="3" max="3" width="4.6640625" style="1" bestFit="1" customWidth="1"/>
    <col min="4" max="4" width="11.44140625" style="1" bestFit="1" customWidth="1"/>
    <col min="5" max="5" width="8.109375" style="1" bestFit="1" customWidth="1"/>
    <col min="6" max="6" width="10.21875" style="1" bestFit="1" customWidth="1"/>
    <col min="7" max="7" width="14.6640625" style="1" bestFit="1" customWidth="1"/>
    <col min="8" max="16384" width="9.109375" style="1"/>
  </cols>
  <sheetData>
    <row r="1" spans="1:9">
      <c r="A1" s="17" t="str">
        <f>RevReqSummary!A1</f>
        <v>PacifiCorp General Rate Case UE-140617</v>
      </c>
      <c r="B1" s="293"/>
      <c r="C1" s="293"/>
      <c r="D1" s="136"/>
      <c r="E1" s="293"/>
      <c r="F1" s="294"/>
      <c r="G1" s="295"/>
      <c r="H1" s="318"/>
    </row>
    <row r="2" spans="1:9">
      <c r="A2" s="17" t="str">
        <f>RevReqSummary!A2</f>
        <v>For The Twelve Months Ended December 2013 - Staff Revenue Requirement</v>
      </c>
      <c r="B2" s="293"/>
      <c r="C2" s="293"/>
      <c r="D2" s="136"/>
      <c r="E2" s="293"/>
      <c r="F2" s="293"/>
      <c r="G2" s="296"/>
      <c r="H2" s="31"/>
    </row>
    <row r="3" spans="1:9">
      <c r="A3" s="297" t="s">
        <v>454</v>
      </c>
      <c r="B3" s="293"/>
      <c r="C3" s="293"/>
      <c r="D3" s="136"/>
      <c r="E3" s="293"/>
      <c r="F3" s="293"/>
      <c r="G3" s="296"/>
      <c r="H3" s="31"/>
    </row>
    <row r="4" spans="1:9">
      <c r="A4" s="297" t="s">
        <v>489</v>
      </c>
      <c r="B4" s="293"/>
      <c r="C4" s="293"/>
      <c r="D4" s="136"/>
      <c r="E4" s="298"/>
      <c r="F4" s="298"/>
      <c r="G4" s="299"/>
      <c r="H4" s="319"/>
    </row>
    <row r="5" spans="1:9">
      <c r="A5" s="292"/>
      <c r="B5" s="293"/>
      <c r="C5" s="293"/>
      <c r="D5" s="136"/>
      <c r="E5" s="293"/>
      <c r="F5" s="293"/>
      <c r="G5" s="300"/>
      <c r="H5" s="31"/>
    </row>
    <row r="6" spans="1:9">
      <c r="A6" s="294"/>
      <c r="B6" s="294"/>
      <c r="C6" s="294"/>
      <c r="D6" s="59" t="s">
        <v>131</v>
      </c>
      <c r="E6" s="294"/>
      <c r="F6" s="294"/>
      <c r="G6" s="301" t="s">
        <v>236</v>
      </c>
      <c r="H6" s="294"/>
    </row>
    <row r="7" spans="1:9">
      <c r="A7" s="302"/>
      <c r="B7" s="303" t="s">
        <v>132</v>
      </c>
      <c r="C7" s="26" t="s">
        <v>660</v>
      </c>
      <c r="D7" s="237" t="s">
        <v>134</v>
      </c>
      <c r="E7" s="303" t="s">
        <v>135</v>
      </c>
      <c r="F7" s="303" t="s">
        <v>136</v>
      </c>
      <c r="G7" s="304" t="s">
        <v>137</v>
      </c>
      <c r="H7" s="303"/>
    </row>
    <row r="8" spans="1:9">
      <c r="A8" s="305" t="s">
        <v>238</v>
      </c>
      <c r="B8" s="70"/>
      <c r="C8" s="70"/>
      <c r="D8" s="70"/>
      <c r="E8" s="307"/>
      <c r="F8" s="307"/>
      <c r="G8" s="96"/>
      <c r="H8" s="320"/>
    </row>
    <row r="9" spans="1:9">
      <c r="A9" s="308" t="s">
        <v>455</v>
      </c>
      <c r="B9" s="309">
        <v>456</v>
      </c>
      <c r="C9" s="309" t="s">
        <v>398</v>
      </c>
      <c r="D9" s="265">
        <v>179016.79515125602</v>
      </c>
      <c r="E9" s="30" t="s">
        <v>203</v>
      </c>
      <c r="F9" s="33">
        <f>INDEX(WCAAllocations,IFERROR(MATCH(E9,WCAFactors,0),2),IFERROR(MATCH(E9,WCAStates,0),4))</f>
        <v>0.23084885646883446</v>
      </c>
      <c r="G9" s="31">
        <f>D9*F9</f>
        <v>41325.822449383042</v>
      </c>
      <c r="H9" s="321"/>
    </row>
    <row r="10" spans="1:9">
      <c r="A10" s="310"/>
      <c r="B10" s="311"/>
      <c r="C10" s="311"/>
      <c r="E10" s="262"/>
      <c r="F10" s="312"/>
      <c r="G10" s="242"/>
      <c r="H10" s="322"/>
    </row>
    <row r="11" spans="1:9">
      <c r="A11" s="310"/>
      <c r="B11" s="311"/>
      <c r="C11" s="311"/>
      <c r="D11" s="262"/>
      <c r="E11" s="70"/>
      <c r="F11" s="155"/>
      <c r="G11" s="31"/>
    </row>
    <row r="12" spans="1:9">
      <c r="D12" s="29"/>
      <c r="E12" s="29"/>
      <c r="F12" s="29"/>
      <c r="G12" s="29"/>
      <c r="H12" s="322"/>
    </row>
    <row r="13" spans="1:9">
      <c r="A13" s="313" t="s">
        <v>212</v>
      </c>
      <c r="B13" s="307"/>
      <c r="C13" s="307"/>
      <c r="D13" s="40"/>
      <c r="E13" s="307"/>
      <c r="F13" s="307"/>
      <c r="G13" s="315"/>
      <c r="H13" s="96"/>
      <c r="I13" s="29"/>
    </row>
    <row r="14" spans="1:9">
      <c r="A14" s="1397" t="s">
        <v>801</v>
      </c>
      <c r="B14" s="1397"/>
      <c r="C14" s="1397"/>
      <c r="D14" s="1397"/>
      <c r="E14" s="1397"/>
      <c r="F14" s="1397"/>
      <c r="G14" s="1397"/>
      <c r="H14" s="316"/>
      <c r="I14" s="29"/>
    </row>
    <row r="15" spans="1:9">
      <c r="A15" s="1397"/>
      <c r="B15" s="1397"/>
      <c r="C15" s="1397"/>
      <c r="D15" s="1397"/>
      <c r="E15" s="1397"/>
      <c r="F15" s="1397"/>
      <c r="G15" s="1397"/>
      <c r="H15" s="1315"/>
      <c r="I15" s="1315"/>
    </row>
    <row r="16" spans="1:9">
      <c r="A16" s="1397"/>
      <c r="B16" s="1397"/>
      <c r="C16" s="1397"/>
      <c r="D16" s="1397"/>
      <c r="E16" s="1397"/>
      <c r="F16" s="1397"/>
      <c r="G16" s="1397"/>
      <c r="H16" s="1315"/>
      <c r="I16" s="1315"/>
    </row>
    <row r="17" spans="1:9">
      <c r="A17" s="1397"/>
      <c r="B17" s="1397"/>
      <c r="C17" s="1397"/>
      <c r="D17" s="1397"/>
      <c r="E17" s="1397"/>
      <c r="F17" s="1397"/>
      <c r="G17" s="1397"/>
      <c r="H17" s="1315"/>
      <c r="I17" s="1315"/>
    </row>
    <row r="18" spans="1:9">
      <c r="A18" s="1397"/>
      <c r="B18" s="1397"/>
      <c r="C18" s="1397"/>
      <c r="D18" s="1397"/>
      <c r="E18" s="1397"/>
      <c r="F18" s="1397"/>
      <c r="G18" s="1397"/>
      <c r="H18" s="1315"/>
      <c r="I18" s="1315"/>
    </row>
    <row r="19" spans="1:9">
      <c r="A19" s="1397"/>
      <c r="B19" s="1397"/>
      <c r="C19" s="1397"/>
      <c r="D19" s="1397"/>
      <c r="E19" s="1397"/>
      <c r="F19" s="1397"/>
      <c r="G19" s="1397"/>
      <c r="H19" s="1315"/>
      <c r="I19" s="1315"/>
    </row>
    <row r="20" spans="1:9">
      <c r="A20" s="1315"/>
      <c r="B20" s="1315"/>
      <c r="C20" s="1315"/>
      <c r="D20" s="1315"/>
      <c r="E20" s="1315"/>
      <c r="F20" s="1315"/>
      <c r="G20" s="1315"/>
      <c r="H20" s="1315"/>
      <c r="I20" s="1315"/>
    </row>
    <row r="21" spans="1:9">
      <c r="A21" s="1315"/>
      <c r="B21" s="1315"/>
      <c r="C21" s="1315"/>
      <c r="D21" s="1315"/>
      <c r="E21" s="1315"/>
      <c r="F21" s="1315"/>
      <c r="G21" s="1315"/>
      <c r="H21" s="1315"/>
      <c r="I21" s="1315"/>
    </row>
    <row r="22" spans="1:9">
      <c r="A22" s="1315"/>
      <c r="B22" s="1315"/>
      <c r="C22" s="1315"/>
      <c r="D22" s="1315"/>
      <c r="E22" s="1315"/>
      <c r="F22" s="1315"/>
      <c r="G22" s="1315"/>
      <c r="H22" s="1315"/>
      <c r="I22" s="1315"/>
    </row>
    <row r="23" spans="1:9">
      <c r="A23" s="1315"/>
      <c r="B23" s="1315"/>
      <c r="C23" s="1315"/>
      <c r="D23" s="1315"/>
      <c r="E23" s="1315"/>
      <c r="F23" s="1315"/>
      <c r="G23" s="1315"/>
      <c r="H23" s="1315"/>
      <c r="I23" s="1315"/>
    </row>
    <row r="24" spans="1:9">
      <c r="A24" s="323"/>
      <c r="B24" s="29"/>
      <c r="C24" s="29"/>
      <c r="D24" s="29"/>
      <c r="E24" s="29"/>
      <c r="F24" s="29"/>
      <c r="G24" s="29"/>
      <c r="H24" s="29"/>
      <c r="I24" s="29"/>
    </row>
    <row r="25" spans="1:9">
      <c r="A25" s="324"/>
      <c r="B25" s="325"/>
      <c r="C25" s="325"/>
      <c r="D25" s="68"/>
      <c r="E25" s="326"/>
      <c r="F25" s="327"/>
      <c r="G25" s="68"/>
      <c r="H25" s="325"/>
      <c r="I25" s="29"/>
    </row>
    <row r="26" spans="1:9">
      <c r="A26" s="317"/>
      <c r="B26" s="317"/>
      <c r="C26" s="317"/>
      <c r="D26" s="317"/>
      <c r="E26" s="317"/>
      <c r="F26" s="317"/>
      <c r="G26" s="317"/>
      <c r="H26" s="325"/>
    </row>
    <row r="27" spans="1:9">
      <c r="A27" s="317"/>
      <c r="B27" s="317"/>
      <c r="C27" s="317"/>
      <c r="D27" s="317"/>
      <c r="E27" s="317"/>
      <c r="F27" s="317"/>
      <c r="G27" s="317"/>
      <c r="H27" s="307"/>
    </row>
    <row r="28" spans="1:9">
      <c r="A28" s="317"/>
      <c r="B28" s="317"/>
      <c r="C28" s="317"/>
      <c r="D28" s="317"/>
      <c r="E28" s="317"/>
      <c r="F28" s="317"/>
      <c r="G28" s="317"/>
      <c r="H28" s="307"/>
    </row>
    <row r="29" spans="1:9">
      <c r="A29" s="314"/>
      <c r="B29" s="317"/>
      <c r="C29" s="317"/>
      <c r="D29" s="317"/>
      <c r="E29" s="317"/>
      <c r="F29" s="317"/>
      <c r="G29" s="317"/>
      <c r="H29" s="307"/>
    </row>
    <row r="30" spans="1:9">
      <c r="A30" s="314"/>
      <c r="B30" s="307"/>
      <c r="C30" s="307"/>
      <c r="D30" s="40"/>
      <c r="E30" s="328"/>
      <c r="F30" s="329"/>
      <c r="G30" s="96"/>
      <c r="H30" s="307"/>
    </row>
    <row r="31" spans="1:9">
      <c r="A31" s="314"/>
      <c r="B31" s="307"/>
      <c r="C31" s="307"/>
      <c r="D31" s="40"/>
      <c r="E31" s="328"/>
      <c r="F31" s="330"/>
      <c r="G31" s="96"/>
      <c r="H31" s="307"/>
    </row>
    <row r="32" spans="1:9">
      <c r="A32" s="314"/>
      <c r="B32" s="307"/>
      <c r="C32" s="307"/>
      <c r="D32" s="40"/>
      <c r="E32" s="328"/>
      <c r="F32" s="330"/>
      <c r="G32" s="96"/>
      <c r="H32" s="307"/>
    </row>
    <row r="33" spans="1:8">
      <c r="A33" s="331"/>
      <c r="B33" s="307"/>
      <c r="C33" s="307"/>
      <c r="D33" s="40"/>
      <c r="E33" s="328"/>
      <c r="F33" s="330"/>
      <c r="G33" s="96"/>
      <c r="H33" s="96"/>
    </row>
    <row r="34" spans="1:8">
      <c r="A34" s="331"/>
      <c r="B34" s="320"/>
      <c r="C34" s="320"/>
      <c r="D34" s="40"/>
      <c r="E34" s="328"/>
      <c r="F34" s="330"/>
      <c r="G34" s="96"/>
      <c r="H34" s="307"/>
    </row>
    <row r="35" spans="1:8">
      <c r="A35" s="331"/>
      <c r="B35" s="307"/>
      <c r="C35" s="307"/>
      <c r="D35" s="40"/>
      <c r="E35" s="369"/>
      <c r="F35" s="330"/>
      <c r="G35" s="96"/>
      <c r="H35" s="307"/>
    </row>
    <row r="36" spans="1:8">
      <c r="A36" s="332"/>
      <c r="B36" s="307"/>
      <c r="C36" s="307"/>
      <c r="D36" s="40"/>
      <c r="E36" s="328"/>
      <c r="F36" s="330"/>
      <c r="G36" s="96"/>
      <c r="H36" s="307"/>
    </row>
    <row r="37" spans="1:8">
      <c r="A37" s="332"/>
      <c r="B37" s="307"/>
      <c r="C37" s="307"/>
      <c r="D37" s="40"/>
      <c r="E37" s="307"/>
      <c r="F37" s="333"/>
      <c r="G37" s="315"/>
      <c r="H37" s="334"/>
    </row>
    <row r="38" spans="1:8">
      <c r="A38" s="314"/>
      <c r="B38" s="307"/>
      <c r="C38" s="307"/>
      <c r="D38" s="40"/>
      <c r="E38" s="307"/>
      <c r="F38" s="333"/>
      <c r="G38" s="315"/>
      <c r="H38" s="307"/>
    </row>
    <row r="39" spans="1:8">
      <c r="A39" s="332"/>
      <c r="B39" s="307"/>
      <c r="C39" s="307"/>
      <c r="D39" s="40"/>
      <c r="E39" s="307"/>
      <c r="F39" s="333"/>
      <c r="G39" s="315"/>
      <c r="H39" s="320"/>
    </row>
    <row r="40" spans="1:8">
      <c r="A40" s="332"/>
      <c r="B40" s="307"/>
      <c r="C40" s="307"/>
      <c r="D40" s="40"/>
      <c r="E40" s="335"/>
      <c r="F40" s="307"/>
      <c r="G40" s="315"/>
      <c r="H40" s="320"/>
    </row>
    <row r="41" spans="1:8">
      <c r="A41" s="332"/>
      <c r="B41" s="307"/>
      <c r="C41" s="307"/>
      <c r="D41" s="40"/>
      <c r="E41" s="335"/>
      <c r="F41" s="328"/>
      <c r="G41" s="315"/>
      <c r="H41" s="320"/>
    </row>
    <row r="42" spans="1:8">
      <c r="A42" s="332"/>
      <c r="B42" s="307"/>
      <c r="C42" s="307"/>
      <c r="D42" s="40"/>
      <c r="E42" s="336"/>
      <c r="F42" s="307"/>
      <c r="G42" s="40"/>
      <c r="H42" s="320"/>
    </row>
    <row r="43" spans="1:8">
      <c r="A43" s="332"/>
      <c r="B43" s="307"/>
      <c r="C43" s="307"/>
      <c r="D43" s="40"/>
      <c r="E43" s="337"/>
      <c r="F43" s="320"/>
      <c r="G43" s="338"/>
      <c r="H43" s="320"/>
    </row>
    <row r="44" spans="1:8">
      <c r="A44" s="332"/>
      <c r="B44" s="307"/>
      <c r="C44" s="307"/>
      <c r="D44" s="40"/>
      <c r="E44" s="307"/>
      <c r="F44" s="307"/>
      <c r="G44" s="40"/>
      <c r="H44" s="320"/>
    </row>
    <row r="45" spans="1:8">
      <c r="A45" s="313"/>
      <c r="B45" s="307"/>
      <c r="C45" s="307"/>
      <c r="D45" s="40"/>
      <c r="E45" s="336"/>
      <c r="F45" s="307"/>
      <c r="G45" s="315"/>
      <c r="H45" s="320"/>
    </row>
    <row r="46" spans="1:8">
      <c r="A46" s="332"/>
      <c r="B46" s="307"/>
      <c r="C46" s="307"/>
      <c r="D46" s="40"/>
      <c r="E46" s="336"/>
      <c r="F46" s="328"/>
      <c r="G46" s="315"/>
      <c r="H46" s="96"/>
    </row>
    <row r="47" spans="1:8">
      <c r="A47" s="314"/>
      <c r="B47" s="307"/>
      <c r="C47" s="307"/>
      <c r="D47" s="40"/>
      <c r="E47" s="307"/>
      <c r="F47" s="307"/>
      <c r="G47" s="315"/>
      <c r="H47" s="96"/>
    </row>
    <row r="48" spans="1:8">
      <c r="A48" s="314"/>
      <c r="B48" s="307"/>
      <c r="C48" s="307"/>
      <c r="D48" s="40"/>
      <c r="E48" s="307"/>
      <c r="F48" s="307"/>
      <c r="G48" s="315"/>
      <c r="H48" s="96"/>
    </row>
    <row r="49" spans="2:8">
      <c r="B49" s="307"/>
      <c r="C49" s="307"/>
      <c r="D49" s="40"/>
      <c r="E49" s="307"/>
      <c r="F49" s="307"/>
      <c r="G49" s="315"/>
      <c r="H49" s="96"/>
    </row>
  </sheetData>
  <mergeCells count="1">
    <mergeCell ref="A14:G19"/>
  </mergeCell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sheetPr>
  <dimension ref="A1:G32"/>
  <sheetViews>
    <sheetView workbookViewId="0">
      <selection activeCell="F16" sqref="F16"/>
    </sheetView>
  </sheetViews>
  <sheetFormatPr defaultRowHeight="13.2"/>
  <cols>
    <col min="1" max="1" width="29.109375" style="1" customWidth="1"/>
    <col min="2" max="2" width="9.6640625" style="23" bestFit="1" customWidth="1"/>
    <col min="3" max="3" width="4.6640625" style="23" bestFit="1" customWidth="1"/>
    <col min="4" max="4" width="10.109375" style="23" bestFit="1" customWidth="1"/>
    <col min="5" max="5" width="8" style="23" bestFit="1" customWidth="1"/>
    <col min="6" max="6" width="10" style="23" bestFit="1" customWidth="1"/>
    <col min="7" max="7" width="11.6640625" style="23" bestFit="1" customWidth="1"/>
    <col min="8" max="16384" width="8.88671875" style="1"/>
  </cols>
  <sheetData>
    <row r="1" spans="1:7">
      <c r="A1" s="17" t="str">
        <f>RevReqSummary!A1</f>
        <v>PacifiCorp General Rate Case UE-140617</v>
      </c>
    </row>
    <row r="2" spans="1:7">
      <c r="A2" s="17" t="str">
        <f>RevReqSummary!A2</f>
        <v>For The Twelve Months Ended December 2013 - Staff Revenue Requirement</v>
      </c>
    </row>
    <row r="3" spans="1:7">
      <c r="A3" s="25" t="s">
        <v>522</v>
      </c>
    </row>
    <row r="4" spans="1:7">
      <c r="A4" s="25" t="s">
        <v>653</v>
      </c>
    </row>
    <row r="7" spans="1:7">
      <c r="D7" s="23" t="s">
        <v>131</v>
      </c>
      <c r="E7" s="23" t="s">
        <v>523</v>
      </c>
      <c r="G7" s="23" t="s">
        <v>196</v>
      </c>
    </row>
    <row r="8" spans="1:7">
      <c r="B8" s="26" t="s">
        <v>132</v>
      </c>
      <c r="C8" s="26" t="s">
        <v>660</v>
      </c>
      <c r="D8" s="26" t="s">
        <v>134</v>
      </c>
      <c r="E8" s="26" t="s">
        <v>135</v>
      </c>
      <c r="F8" s="26" t="s">
        <v>136</v>
      </c>
      <c r="G8" s="26" t="s">
        <v>137</v>
      </c>
    </row>
    <row r="9" spans="1:7">
      <c r="A9" s="25" t="s">
        <v>197</v>
      </c>
    </row>
    <row r="10" spans="1:7">
      <c r="A10" s="1" t="s">
        <v>198</v>
      </c>
      <c r="B10" s="23">
        <v>456</v>
      </c>
      <c r="C10" s="23" t="s">
        <v>398</v>
      </c>
      <c r="D10" s="59">
        <v>84746.666666666672</v>
      </c>
      <c r="E10" s="30" t="s">
        <v>141</v>
      </c>
      <c r="F10" s="33">
        <f>INDEX(WCAAllocations,IFERROR(MATCH(E10,WCAFactors,0),2),IFERROR(MATCH(E10,WCAStates,0),4))</f>
        <v>1</v>
      </c>
      <c r="G10" s="1064">
        <v>0</v>
      </c>
    </row>
    <row r="14" spans="1:7">
      <c r="A14" s="25" t="s">
        <v>145</v>
      </c>
    </row>
    <row r="15" spans="1:7" s="29" customFormat="1" ht="14.4" customHeight="1">
      <c r="A15" s="1398" t="s">
        <v>1051</v>
      </c>
      <c r="B15" s="1398"/>
      <c r="C15" s="1398"/>
      <c r="D15" s="1398"/>
      <c r="E15" s="1398"/>
      <c r="F15" s="1398"/>
      <c r="G15" s="1398"/>
    </row>
    <row r="16" spans="1:7" s="29" customFormat="1">
      <c r="A16" s="1398"/>
      <c r="B16" s="1398"/>
      <c r="C16" s="1398"/>
      <c r="D16" s="1398"/>
      <c r="E16" s="1398"/>
      <c r="F16" s="1398"/>
      <c r="G16" s="1398"/>
    </row>
    <row r="17" spans="1:7" s="29" customFormat="1">
      <c r="A17" s="1398"/>
      <c r="B17" s="1398"/>
      <c r="C17" s="1398"/>
      <c r="D17" s="1398"/>
      <c r="E17" s="1398"/>
      <c r="F17" s="1398"/>
      <c r="G17" s="1398"/>
    </row>
    <row r="18" spans="1:7" s="29" customFormat="1">
      <c r="A18" s="1398"/>
      <c r="B18" s="1398"/>
      <c r="C18" s="1398"/>
      <c r="D18" s="1398"/>
      <c r="E18" s="1398"/>
      <c r="F18" s="1398"/>
      <c r="G18" s="1398"/>
    </row>
    <row r="19" spans="1:7" s="29" customFormat="1">
      <c r="A19" s="1399" t="s">
        <v>1052</v>
      </c>
      <c r="B19" s="1399"/>
      <c r="C19" s="1399"/>
      <c r="D19" s="1399"/>
      <c r="E19" s="1399"/>
      <c r="F19" s="1399"/>
      <c r="G19" s="1399"/>
    </row>
    <row r="20" spans="1:7" s="29" customFormat="1" ht="14.4" customHeight="1">
      <c r="A20" s="1399"/>
      <c r="B20" s="1399"/>
      <c r="C20" s="1399"/>
      <c r="D20" s="1399"/>
      <c r="E20" s="1399"/>
      <c r="F20" s="1399"/>
      <c r="G20" s="1399"/>
    </row>
    <row r="21" spans="1:7" s="29" customFormat="1">
      <c r="A21" s="1399"/>
      <c r="B21" s="1399"/>
      <c r="C21" s="1399"/>
      <c r="D21" s="1399"/>
      <c r="E21" s="1399"/>
      <c r="F21" s="1399"/>
      <c r="G21" s="1399"/>
    </row>
    <row r="22" spans="1:7" s="29" customFormat="1">
      <c r="A22" s="1399"/>
      <c r="B22" s="1399"/>
      <c r="C22" s="1399"/>
      <c r="D22" s="1399"/>
      <c r="E22" s="1399"/>
      <c r="F22" s="1399"/>
      <c r="G22" s="1399"/>
    </row>
    <row r="23" spans="1:7" s="29" customFormat="1">
      <c r="A23" s="1399"/>
      <c r="B23" s="1399"/>
      <c r="C23" s="1399"/>
      <c r="D23" s="1399"/>
      <c r="E23" s="1399"/>
      <c r="F23" s="1399"/>
      <c r="G23" s="1399"/>
    </row>
    <row r="24" spans="1:7" s="29" customFormat="1">
      <c r="A24" s="1399"/>
      <c r="B24" s="1399"/>
      <c r="C24" s="1399"/>
      <c r="D24" s="1399"/>
      <c r="E24" s="1399"/>
      <c r="F24" s="1399"/>
      <c r="G24" s="1399"/>
    </row>
    <row r="25" spans="1:7" s="29" customFormat="1">
      <c r="A25" s="1399"/>
      <c r="B25" s="1399"/>
      <c r="C25" s="1399"/>
      <c r="D25" s="1399"/>
      <c r="E25" s="1399"/>
      <c r="F25" s="1399"/>
      <c r="G25" s="1399"/>
    </row>
    <row r="26" spans="1:7" s="29" customFormat="1">
      <c r="B26" s="30"/>
      <c r="C26" s="30"/>
      <c r="D26" s="30"/>
      <c r="E26" s="30"/>
      <c r="F26" s="30"/>
      <c r="G26" s="30"/>
    </row>
    <row r="32" spans="1:7">
      <c r="F32" s="365"/>
    </row>
  </sheetData>
  <mergeCells count="2">
    <mergeCell ref="A15:G18"/>
    <mergeCell ref="A19:G25"/>
  </mergeCell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A36"/>
  <sheetViews>
    <sheetView workbookViewId="0">
      <selection activeCell="F16" sqref="F16"/>
    </sheetView>
  </sheetViews>
  <sheetFormatPr defaultRowHeight="13.2"/>
  <cols>
    <col min="1" max="1" width="31.5546875" style="1" customWidth="1"/>
    <col min="2" max="3" width="8.88671875" style="1"/>
    <col min="4" max="4" width="9.5546875" style="1" bestFit="1" customWidth="1"/>
    <col min="5" max="5" width="8.88671875" style="1"/>
    <col min="6" max="6" width="10.44140625" style="1" bestFit="1" customWidth="1"/>
    <col min="7" max="7" width="13.33203125" style="1" bestFit="1" customWidth="1"/>
    <col min="8" max="16384" width="8.88671875" style="1"/>
  </cols>
  <sheetData>
    <row r="1" spans="1:27">
      <c r="A1" s="17" t="str">
        <f>RevReqSummary!A1</f>
        <v>PacifiCorp General Rate Case UE-140617</v>
      </c>
      <c r="B1" s="169"/>
      <c r="C1" s="169"/>
      <c r="D1" s="197"/>
    </row>
    <row r="2" spans="1:27">
      <c r="A2" s="17" t="str">
        <f>RevReqSummary!A2</f>
        <v>For The Twelve Months Ended December 2013 - Staff Revenue Requirement</v>
      </c>
      <c r="B2" s="169"/>
      <c r="C2" s="169"/>
      <c r="D2" s="169"/>
    </row>
    <row r="3" spans="1:27">
      <c r="A3" s="17" t="s">
        <v>1094</v>
      </c>
      <c r="B3" s="169"/>
      <c r="C3" s="169"/>
      <c r="D3" s="169"/>
    </row>
    <row r="4" spans="1:27">
      <c r="A4" s="25" t="s">
        <v>675</v>
      </c>
      <c r="B4" s="169"/>
      <c r="C4" s="169"/>
      <c r="D4" s="169"/>
    </row>
    <row r="5" spans="1:27">
      <c r="A5" s="169"/>
      <c r="B5" s="169"/>
      <c r="C5" s="169"/>
      <c r="D5" s="169"/>
    </row>
    <row r="7" spans="1:27">
      <c r="B7" s="23"/>
      <c r="C7" s="23"/>
      <c r="D7" s="23" t="s">
        <v>131</v>
      </c>
      <c r="E7" s="23"/>
      <c r="F7" s="23"/>
      <c r="G7" s="23" t="s">
        <v>236</v>
      </c>
    </row>
    <row r="8" spans="1:27">
      <c r="B8" s="26" t="s">
        <v>132</v>
      </c>
      <c r="C8" s="26" t="s">
        <v>660</v>
      </c>
      <c r="D8" s="26" t="s">
        <v>134</v>
      </c>
      <c r="E8" s="26" t="s">
        <v>135</v>
      </c>
      <c r="F8" s="26" t="s">
        <v>136</v>
      </c>
      <c r="G8" s="26" t="s">
        <v>137</v>
      </c>
    </row>
    <row r="9" spans="1:27">
      <c r="A9" s="25" t="s">
        <v>238</v>
      </c>
      <c r="B9" s="30"/>
      <c r="C9" s="30"/>
      <c r="D9" s="30"/>
      <c r="E9" s="30"/>
      <c r="F9" s="30"/>
      <c r="G9" s="339"/>
    </row>
    <row r="10" spans="1:27">
      <c r="A10" s="1" t="s">
        <v>676</v>
      </c>
      <c r="B10" s="23">
        <v>456</v>
      </c>
      <c r="C10" s="23" t="s">
        <v>140</v>
      </c>
      <c r="D10" s="340">
        <v>-144582.63</v>
      </c>
      <c r="E10" s="30" t="s">
        <v>146</v>
      </c>
      <c r="F10" s="33">
        <f>INDEX(WCAAllocations,IFERROR(MATCH(E10,WCAFactors,0),2),IFERROR(MATCH(E10,WCAStates,0),4))</f>
        <v>7.9057273540331513E-2</v>
      </c>
      <c r="G10" s="341">
        <f>D10*F10</f>
        <v>-11430.308529090542</v>
      </c>
    </row>
    <row r="11" spans="1:27">
      <c r="A11" s="1" t="s">
        <v>677</v>
      </c>
      <c r="B11" s="23">
        <v>456</v>
      </c>
      <c r="C11" s="23" t="s">
        <v>398</v>
      </c>
      <c r="D11" s="340">
        <v>161659.41</v>
      </c>
      <c r="E11" s="30" t="s">
        <v>203</v>
      </c>
      <c r="F11" s="33">
        <f>INDEX(WCAAllocations,IFERROR(MATCH(E11,WCAFactors,0),2),IFERROR(MATCH(E11,WCAStates,0),4))</f>
        <v>0.23084885646883446</v>
      </c>
      <c r="G11" s="341">
        <f>D11*F11</f>
        <v>37318.889935926461</v>
      </c>
    </row>
    <row r="12" spans="1:27">
      <c r="A12" s="29"/>
      <c r="B12" s="30"/>
      <c r="C12" s="30"/>
      <c r="D12" s="342"/>
      <c r="E12" s="30"/>
      <c r="F12" s="48"/>
      <c r="G12" s="343"/>
    </row>
    <row r="13" spans="1:27" ht="13.8" thickBot="1">
      <c r="A13" s="259" t="s">
        <v>802</v>
      </c>
      <c r="B13" s="258"/>
      <c r="C13" s="258"/>
      <c r="D13" s="246">
        <f>SUM(D10:D12)</f>
        <v>17076.78</v>
      </c>
      <c r="E13" s="70"/>
      <c r="F13" s="260"/>
      <c r="G13" s="246">
        <f>SUM(G10:G12)</f>
        <v>25888.581406835918</v>
      </c>
      <c r="H13" s="284"/>
      <c r="I13" s="283"/>
      <c r="J13" s="262"/>
      <c r="K13" s="285"/>
      <c r="L13" s="286"/>
      <c r="M13" s="5"/>
      <c r="N13" s="5"/>
      <c r="O13" s="5"/>
      <c r="P13" s="5"/>
      <c r="Q13" s="5"/>
      <c r="R13" s="5"/>
      <c r="S13" s="5"/>
      <c r="T13" s="287"/>
      <c r="U13" s="64"/>
      <c r="V13" s="65"/>
      <c r="X13" s="58"/>
      <c r="Y13" s="2"/>
      <c r="Z13" s="2"/>
      <c r="AA13" s="4"/>
    </row>
    <row r="14" spans="1:27" ht="13.8" thickTop="1">
      <c r="A14" s="259"/>
      <c r="B14" s="258"/>
      <c r="C14" s="258"/>
      <c r="D14" s="242"/>
      <c r="E14" s="70"/>
      <c r="F14" s="260"/>
      <c r="G14" s="242"/>
      <c r="H14" s="284"/>
      <c r="I14" s="283"/>
      <c r="J14" s="262"/>
      <c r="K14" s="285"/>
      <c r="L14" s="286"/>
      <c r="M14" s="5"/>
      <c r="N14" s="5"/>
      <c r="O14" s="5"/>
      <c r="P14" s="5"/>
      <c r="Q14" s="5"/>
      <c r="R14" s="5"/>
      <c r="S14" s="5"/>
      <c r="T14" s="287"/>
      <c r="U14" s="64"/>
      <c r="V14" s="65"/>
      <c r="X14" s="58"/>
      <c r="Y14" s="2"/>
      <c r="Z14" s="2"/>
      <c r="AA14" s="4"/>
    </row>
    <row r="16" spans="1:27" ht="13.2" customHeight="1">
      <c r="A16" s="25" t="s">
        <v>145</v>
      </c>
      <c r="B16" s="1316"/>
      <c r="C16" s="1316"/>
      <c r="D16" s="1316"/>
      <c r="E16" s="1316"/>
      <c r="F16" s="1316"/>
      <c r="G16" s="1316"/>
      <c r="H16" s="1316"/>
      <c r="I16" s="1316"/>
    </row>
    <row r="17" spans="1:9">
      <c r="A17" s="1392" t="s">
        <v>678</v>
      </c>
      <c r="B17" s="1392"/>
      <c r="C17" s="1392"/>
      <c r="D17" s="1392"/>
      <c r="E17" s="1392"/>
      <c r="F17" s="1392"/>
      <c r="G17" s="1392"/>
      <c r="H17" s="1316"/>
      <c r="I17" s="1316"/>
    </row>
    <row r="18" spans="1:9">
      <c r="A18" s="1392"/>
      <c r="B18" s="1392"/>
      <c r="C18" s="1392"/>
      <c r="D18" s="1392"/>
      <c r="E18" s="1392"/>
      <c r="F18" s="1392"/>
      <c r="G18" s="1392"/>
      <c r="H18" s="1316"/>
      <c r="I18" s="1316"/>
    </row>
    <row r="19" spans="1:9">
      <c r="A19" s="1392"/>
      <c r="B19" s="1392"/>
      <c r="C19" s="1392"/>
      <c r="D19" s="1392"/>
      <c r="E19" s="1392"/>
      <c r="F19" s="1392"/>
      <c r="G19" s="1392"/>
      <c r="H19" s="1316"/>
      <c r="I19" s="1316"/>
    </row>
    <row r="20" spans="1:9">
      <c r="A20" s="1392"/>
      <c r="B20" s="1392"/>
      <c r="C20" s="1392"/>
      <c r="D20" s="1392"/>
      <c r="E20" s="1392"/>
      <c r="F20" s="1392"/>
      <c r="G20" s="1392"/>
      <c r="H20" s="1316"/>
      <c r="I20" s="1316"/>
    </row>
    <row r="21" spans="1:9">
      <c r="A21" s="1392"/>
      <c r="B21" s="1392"/>
      <c r="C21" s="1392"/>
      <c r="D21" s="1392"/>
      <c r="E21" s="1392"/>
      <c r="F21" s="1392"/>
      <c r="G21" s="1392"/>
      <c r="H21" s="1316"/>
      <c r="I21" s="1316"/>
    </row>
    <row r="22" spans="1:9">
      <c r="A22" s="1392"/>
      <c r="B22" s="1392"/>
      <c r="C22" s="1392"/>
      <c r="D22" s="1392"/>
      <c r="E22" s="1392"/>
      <c r="F22" s="1392"/>
      <c r="G22" s="1392"/>
      <c r="H22" s="1316"/>
      <c r="I22" s="1316"/>
    </row>
    <row r="23" spans="1:9">
      <c r="A23" s="1392"/>
      <c r="B23" s="1392"/>
      <c r="C23" s="1392"/>
      <c r="D23" s="1392"/>
      <c r="E23" s="1392"/>
      <c r="F23" s="1392"/>
      <c r="G23" s="1392"/>
      <c r="H23" s="1316"/>
      <c r="I23" s="1316"/>
    </row>
    <row r="24" spans="1:9">
      <c r="A24" s="1316"/>
      <c r="B24" s="1316"/>
      <c r="C24" s="1316"/>
      <c r="D24" s="1316"/>
      <c r="E24" s="1316"/>
      <c r="F24" s="1316"/>
      <c r="G24" s="1316"/>
      <c r="H24" s="1316"/>
      <c r="I24" s="1316"/>
    </row>
    <row r="36" spans="6:6">
      <c r="F36" s="122"/>
    </row>
  </sheetData>
  <mergeCells count="1">
    <mergeCell ref="A17:G23"/>
  </mergeCells>
  <conditionalFormatting sqref="A10:C11">
    <cfRule type="cellIs" dxfId="51" priority="2" stopIfTrue="1" operator="equal">
      <formula>"Title"</formula>
    </cfRule>
  </conditionalFormatting>
  <conditionalFormatting sqref="A9">
    <cfRule type="cellIs" dxfId="50" priority="1" stopIfTrue="1" operator="equal">
      <formula>"Adjustment to Income/Expense/Rate Base:"</formula>
    </cfRule>
  </conditionalFormatting>
  <dataValidations count="3">
    <dataValidation type="list" errorStyle="warning" allowBlank="1" showInputMessage="1" showErrorMessage="1" errorTitle="FERC ACCOUNT" error="This FERC Account is not included in the drop-down list. Is this the account you want to use?" sqref="B10">
      <formula1>$B$51:$B$385</formula1>
    </dataValidation>
    <dataValidation type="list" errorStyle="warning" allowBlank="1" showInputMessage="1" showErrorMessage="1" errorTitle="Factor" error="This factor is not included in the drop-down list. Is this the factor you want to use?" sqref="E12">
      <formula1>$E$52:$E$143</formula1>
    </dataValidation>
    <dataValidation type="list" errorStyle="warning" allowBlank="1" showInputMessage="1" showErrorMessage="1" errorTitle="FERC ACCOUNT" error="This FERC Account is not included in the drop-down list. Is this the account you want to use?" sqref="B11:B12">
      <formula1>$B$52:$B$386</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E10:E11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387"/>
  <sheetViews>
    <sheetView workbookViewId="0">
      <selection activeCell="F16" sqref="F16"/>
    </sheetView>
  </sheetViews>
  <sheetFormatPr defaultColWidth="10" defaultRowHeight="13.2"/>
  <cols>
    <col min="1" max="1" width="31.33203125" style="1" customWidth="1"/>
    <col min="2" max="2" width="9.6640625" style="1" bestFit="1" customWidth="1"/>
    <col min="3" max="3" width="12" style="1" customWidth="1"/>
    <col min="4" max="4" width="11.44140625" style="1" bestFit="1" customWidth="1"/>
    <col min="5" max="5" width="8" style="1" bestFit="1" customWidth="1"/>
    <col min="6" max="6" width="10.44140625" style="230" customWidth="1"/>
    <col min="7" max="7" width="14.6640625" style="231" bestFit="1" customWidth="1"/>
    <col min="8" max="16384" width="10" style="1"/>
  </cols>
  <sheetData>
    <row r="1" spans="1:7">
      <c r="A1" s="17" t="str">
        <f>RevReqSummary!A1</f>
        <v>PacifiCorp General Rate Case UE-140617</v>
      </c>
      <c r="B1" s="23"/>
      <c r="C1" s="23"/>
      <c r="D1" s="147"/>
      <c r="E1" s="23"/>
      <c r="F1" s="65"/>
      <c r="G1" s="146"/>
    </row>
    <row r="2" spans="1:7">
      <c r="A2" s="17" t="str">
        <f>RevReqSummary!A2</f>
        <v>For The Twelve Months Ended December 2013 - Staff Revenue Requirement</v>
      </c>
      <c r="B2" s="23"/>
      <c r="C2" s="23"/>
      <c r="D2" s="147"/>
      <c r="E2" s="23"/>
      <c r="F2" s="65"/>
      <c r="G2" s="146"/>
    </row>
    <row r="3" spans="1:7">
      <c r="A3" s="25" t="s">
        <v>321</v>
      </c>
      <c r="B3" s="23"/>
      <c r="C3" s="23"/>
      <c r="D3" s="147"/>
      <c r="E3" s="23"/>
      <c r="F3" s="65"/>
      <c r="G3" s="146"/>
    </row>
    <row r="4" spans="1:7">
      <c r="A4" s="25" t="s">
        <v>478</v>
      </c>
      <c r="B4" s="23"/>
      <c r="C4" s="23"/>
      <c r="D4" s="147"/>
      <c r="E4" s="23"/>
      <c r="F4" s="65"/>
      <c r="G4" s="146"/>
    </row>
    <row r="5" spans="1:7">
      <c r="B5" s="23"/>
      <c r="C5" s="23"/>
      <c r="D5" s="147"/>
      <c r="E5" s="23"/>
      <c r="F5" s="65"/>
      <c r="G5" s="146"/>
    </row>
    <row r="6" spans="1:7">
      <c r="B6" s="23"/>
      <c r="C6" s="23"/>
      <c r="D6" s="147" t="s">
        <v>131</v>
      </c>
      <c r="E6" s="23"/>
      <c r="F6" s="65"/>
      <c r="G6" s="146" t="s">
        <v>236</v>
      </c>
    </row>
    <row r="7" spans="1:7">
      <c r="A7" s="186" t="s">
        <v>238</v>
      </c>
      <c r="B7" s="188" t="s">
        <v>132</v>
      </c>
      <c r="C7" s="26" t="s">
        <v>660</v>
      </c>
      <c r="D7" s="189" t="s">
        <v>134</v>
      </c>
      <c r="E7" s="188" t="s">
        <v>135</v>
      </c>
      <c r="F7" s="190" t="s">
        <v>136</v>
      </c>
      <c r="G7" s="191" t="s">
        <v>137</v>
      </c>
    </row>
    <row r="8" spans="1:7">
      <c r="A8" s="192" t="s">
        <v>524</v>
      </c>
      <c r="B8" s="193">
        <v>421</v>
      </c>
      <c r="C8" s="193" t="s">
        <v>140</v>
      </c>
      <c r="D8" s="194">
        <v>-278673.27</v>
      </c>
      <c r="E8" s="30" t="s">
        <v>214</v>
      </c>
      <c r="F8" s="33">
        <f>INDEX(WCAAllocations,IFERROR(MATCH(E8,WCAFactors,0),2),IFERROR(MATCH(E8,WCAStates,0),4))</f>
        <v>0</v>
      </c>
      <c r="G8" s="195">
        <f>D8*F8</f>
        <v>0</v>
      </c>
    </row>
    <row r="9" spans="1:7">
      <c r="A9" s="192" t="s">
        <v>524</v>
      </c>
      <c r="B9" s="193">
        <v>421</v>
      </c>
      <c r="C9" s="193" t="s">
        <v>140</v>
      </c>
      <c r="D9" s="194">
        <v>286365.96000000002</v>
      </c>
      <c r="E9" s="30" t="s">
        <v>130</v>
      </c>
      <c r="F9" s="33">
        <f>INDEX(WCAAllocations,IFERROR(MATCH(E9,WCAFactors,0),2),IFERROR(MATCH(E9,WCAStates,0),4))</f>
        <v>6.8539355270203509E-2</v>
      </c>
      <c r="G9" s="195">
        <f>D9*F9</f>
        <v>19627.338269732889</v>
      </c>
    </row>
    <row r="10" spans="1:7">
      <c r="A10" s="192" t="s">
        <v>524</v>
      </c>
      <c r="B10" s="193">
        <v>421</v>
      </c>
      <c r="C10" s="193" t="s">
        <v>140</v>
      </c>
      <c r="D10" s="32">
        <v>16760.28</v>
      </c>
      <c r="E10" s="30" t="s">
        <v>172</v>
      </c>
      <c r="F10" s="33">
        <f>INDEX(WCAAllocations,IFERROR(MATCH(E10,WCAFactors,0),2),IFERROR(MATCH(E10,WCAStates,0),4))</f>
        <v>0</v>
      </c>
      <c r="G10" s="195">
        <f>D10*F10</f>
        <v>0</v>
      </c>
    </row>
    <row r="11" spans="1:7">
      <c r="A11" s="192" t="s">
        <v>524</v>
      </c>
      <c r="B11" s="193">
        <v>421</v>
      </c>
      <c r="C11" s="193" t="s">
        <v>140</v>
      </c>
      <c r="D11" s="198">
        <v>-24452.97</v>
      </c>
      <c r="E11" s="30" t="s">
        <v>203</v>
      </c>
      <c r="F11" s="33">
        <f>INDEX(WCAAllocations,IFERROR(MATCH(E11,WCAFactors,0),2),IFERROR(MATCH(E11,WCAStates,0),4))</f>
        <v>0.23084885646883446</v>
      </c>
      <c r="G11" s="195">
        <f>D11*F11</f>
        <v>-5644.9401617667154</v>
      </c>
    </row>
    <row r="12" spans="1:7">
      <c r="A12" s="187"/>
      <c r="B12" s="196"/>
      <c r="C12" s="199"/>
      <c r="D12" s="2">
        <f>SUM(D8:D11)</f>
        <v>0</v>
      </c>
      <c r="E12" s="200"/>
      <c r="F12" s="201"/>
      <c r="G12" s="195">
        <f>SUM(G8:G11)</f>
        <v>13982.398107966173</v>
      </c>
    </row>
    <row r="13" spans="1:7">
      <c r="A13" s="187"/>
      <c r="B13" s="196"/>
      <c r="C13" s="199"/>
      <c r="D13" s="202"/>
      <c r="E13" s="200"/>
      <c r="F13" s="201"/>
      <c r="G13" s="195"/>
    </row>
    <row r="14" spans="1:7">
      <c r="A14" s="187" t="s">
        <v>525</v>
      </c>
      <c r="B14" s="196">
        <v>421</v>
      </c>
      <c r="C14" s="199" t="s">
        <v>140</v>
      </c>
      <c r="D14" s="203">
        <v>-5797.59</v>
      </c>
      <c r="E14" s="30" t="s">
        <v>152</v>
      </c>
      <c r="F14" s="33">
        <f>INDEX(WCAAllocations,IFERROR(MATCH(E14,WCAFactors,0),2),IFERROR(MATCH(E14,WCAStates,0),4))</f>
        <v>6.9173575695716499E-2</v>
      </c>
      <c r="G14" s="195">
        <f>D14*F14</f>
        <v>-401.04003071772905</v>
      </c>
    </row>
    <row r="15" spans="1:7">
      <c r="A15" s="187" t="s">
        <v>525</v>
      </c>
      <c r="B15" s="204">
        <v>421</v>
      </c>
      <c r="C15" s="199" t="s">
        <v>140</v>
      </c>
      <c r="D15" s="205">
        <v>10195.200000000001</v>
      </c>
      <c r="E15" s="30" t="s">
        <v>171</v>
      </c>
      <c r="F15" s="33">
        <f>INDEX(WCAAllocations,IFERROR(MATCH(E15,WCAFactors,0),2),IFERROR(MATCH(E15,WCAStates,0),4))</f>
        <v>0</v>
      </c>
      <c r="G15" s="195">
        <f>D15*F15</f>
        <v>0</v>
      </c>
    </row>
    <row r="16" spans="1:7">
      <c r="A16" s="187" t="s">
        <v>525</v>
      </c>
      <c r="B16" s="206">
        <v>421</v>
      </c>
      <c r="C16" s="199" t="s">
        <v>140</v>
      </c>
      <c r="D16" s="203">
        <v>-309908.37</v>
      </c>
      <c r="E16" s="30" t="s">
        <v>130</v>
      </c>
      <c r="F16" s="33">
        <f>INDEX(WCAAllocations,IFERROR(MATCH(E16,WCAFactors,0),2),IFERROR(MATCH(E16,WCAStates,0),4))</f>
        <v>6.8539355270203509E-2</v>
      </c>
      <c r="G16" s="195">
        <f>D16*F16</f>
        <v>-21240.919872639679</v>
      </c>
    </row>
    <row r="17" spans="1:7">
      <c r="A17" s="187" t="s">
        <v>525</v>
      </c>
      <c r="B17" s="206">
        <v>421</v>
      </c>
      <c r="C17" s="199" t="s">
        <v>140</v>
      </c>
      <c r="D17" s="203">
        <v>6002.76</v>
      </c>
      <c r="E17" s="30" t="s">
        <v>214</v>
      </c>
      <c r="F17" s="33">
        <f>INDEX(WCAAllocations,IFERROR(MATCH(E17,WCAFactors,0),2),IFERROR(MATCH(E17,WCAStates,0),4))</f>
        <v>0</v>
      </c>
      <c r="G17" s="195">
        <f>D17*F17</f>
        <v>0</v>
      </c>
    </row>
    <row r="18" spans="1:7">
      <c r="A18" s="187" t="s">
        <v>525</v>
      </c>
      <c r="B18" s="206">
        <v>421</v>
      </c>
      <c r="C18" s="199" t="s">
        <v>140</v>
      </c>
      <c r="D18" s="203">
        <v>299508</v>
      </c>
      <c r="E18" s="30" t="s">
        <v>165</v>
      </c>
      <c r="F18" s="33">
        <f>INDEX(WCAAllocations,IFERROR(MATCH(E18,WCAFactors,0),2),IFERROR(MATCH(E18,WCAStates,0),4))</f>
        <v>0</v>
      </c>
      <c r="G18" s="195">
        <f>D18*F18</f>
        <v>0</v>
      </c>
    </row>
    <row r="19" spans="1:7">
      <c r="A19" s="187"/>
      <c r="B19" s="206"/>
      <c r="C19" s="199"/>
      <c r="D19" s="207">
        <f>SUM(D14:D18)</f>
        <v>0</v>
      </c>
      <c r="E19" s="200"/>
      <c r="F19" s="201"/>
      <c r="G19" s="208">
        <f>SUM(G14:G18)</f>
        <v>-21641.959903357409</v>
      </c>
    </row>
    <row r="20" spans="1:7">
      <c r="A20" s="187"/>
      <c r="B20" s="206"/>
      <c r="C20" s="199"/>
      <c r="D20" s="31"/>
      <c r="E20" s="209"/>
      <c r="F20" s="210"/>
      <c r="G20" s="195"/>
    </row>
    <row r="21" spans="1:7">
      <c r="A21" s="186" t="s">
        <v>199</v>
      </c>
      <c r="B21" s="206"/>
      <c r="C21" s="199"/>
      <c r="D21" s="31"/>
      <c r="E21" s="209"/>
      <c r="F21" s="210"/>
      <c r="G21" s="195"/>
    </row>
    <row r="22" spans="1:7">
      <c r="A22" s="211" t="s">
        <v>526</v>
      </c>
      <c r="B22" s="212">
        <v>557</v>
      </c>
      <c r="C22" s="213" t="s">
        <v>140</v>
      </c>
      <c r="D22" s="214">
        <v>-7223</v>
      </c>
      <c r="E22" s="30" t="s">
        <v>146</v>
      </c>
      <c r="F22" s="33">
        <f>INDEX(WCAAllocations,IFERROR(MATCH(E22,WCAFactors,0),2),IFERROR(MATCH(E22,WCAStates,0),4))</f>
        <v>7.9057273540331513E-2</v>
      </c>
      <c r="G22" s="195">
        <f>D22*F22</f>
        <v>-571.03068678181455</v>
      </c>
    </row>
    <row r="23" spans="1:7">
      <c r="A23" s="211"/>
      <c r="B23" s="212"/>
      <c r="C23" s="213"/>
      <c r="D23" s="31"/>
      <c r="E23" s="209"/>
      <c r="F23" s="210"/>
      <c r="G23" s="195"/>
    </row>
    <row r="24" spans="1:7">
      <c r="A24" s="211" t="s">
        <v>526</v>
      </c>
      <c r="B24" s="212">
        <v>580</v>
      </c>
      <c r="C24" s="213" t="s">
        <v>140</v>
      </c>
      <c r="D24" s="214">
        <v>-1989.91</v>
      </c>
      <c r="E24" s="30" t="s">
        <v>151</v>
      </c>
      <c r="F24" s="33">
        <f>INDEX(WCAAllocations,IFERROR(MATCH(E24,WCAFactors,0),2),IFERROR(MATCH(E24,WCAStates,0),4))</f>
        <v>6.2803307592478125E-2</v>
      </c>
      <c r="G24" s="195">
        <f>D24*F24</f>
        <v>-124.97292981134815</v>
      </c>
    </row>
    <row r="25" spans="1:7">
      <c r="A25" s="211"/>
      <c r="B25" s="212"/>
      <c r="C25" s="213"/>
      <c r="D25" s="31"/>
      <c r="E25" s="209"/>
      <c r="F25" s="210"/>
      <c r="G25" s="195"/>
    </row>
    <row r="26" spans="1:7">
      <c r="A26" s="211" t="s">
        <v>681</v>
      </c>
      <c r="B26" s="215">
        <v>903</v>
      </c>
      <c r="C26" s="216" t="s">
        <v>140</v>
      </c>
      <c r="D26" s="217">
        <v>-24626.32</v>
      </c>
      <c r="E26" s="30" t="s">
        <v>152</v>
      </c>
      <c r="F26" s="33">
        <f>INDEX(WCAAllocations,IFERROR(MATCH(E26,WCAFactors,0),2),IFERROR(MATCH(E26,WCAStates,0),4))</f>
        <v>6.9173575695716499E-2</v>
      </c>
      <c r="G26" s="195">
        <f>D26*F26</f>
        <v>-1703.490610626937</v>
      </c>
    </row>
    <row r="27" spans="1:7">
      <c r="A27" s="211" t="s">
        <v>681</v>
      </c>
      <c r="B27" s="215">
        <v>903</v>
      </c>
      <c r="C27" s="216" t="s">
        <v>140</v>
      </c>
      <c r="D27" s="217">
        <v>-46199.380000000005</v>
      </c>
      <c r="E27" s="30" t="s">
        <v>171</v>
      </c>
      <c r="F27" s="33">
        <f>INDEX(WCAAllocations,IFERROR(MATCH(E27,WCAFactors,0),2),IFERROR(MATCH(E27,WCAStates,0),4))</f>
        <v>0</v>
      </c>
      <c r="G27" s="195">
        <f>D27*F27</f>
        <v>0</v>
      </c>
    </row>
    <row r="28" spans="1:7">
      <c r="A28" s="211"/>
      <c r="B28" s="215"/>
      <c r="C28" s="216"/>
      <c r="D28" s="207">
        <f>SUM(D26:D27)</f>
        <v>-70825.700000000012</v>
      </c>
      <c r="E28" s="200"/>
      <c r="F28" s="201"/>
      <c r="G28" s="207">
        <f>SUM(G26:G27)</f>
        <v>-1703.490610626937</v>
      </c>
    </row>
    <row r="29" spans="1:7">
      <c r="A29" s="211"/>
      <c r="B29" s="215"/>
      <c r="C29" s="216"/>
      <c r="D29" s="31"/>
      <c r="E29" s="209"/>
      <c r="F29" s="210"/>
      <c r="G29" s="195"/>
    </row>
    <row r="30" spans="1:7">
      <c r="A30" s="211" t="s">
        <v>681</v>
      </c>
      <c r="B30" s="215">
        <v>909</v>
      </c>
      <c r="C30" s="216" t="s">
        <v>140</v>
      </c>
      <c r="D30" s="214">
        <v>20096.989999999998</v>
      </c>
      <c r="E30" s="30" t="s">
        <v>152</v>
      </c>
      <c r="F30" s="33">
        <f>INDEX(WCAAllocations,IFERROR(MATCH(E30,WCAFactors,0),2),IFERROR(MATCH(E30,WCAStates,0),4))</f>
        <v>6.9173575695716499E-2</v>
      </c>
      <c r="G30" s="195">
        <f>D30*F30</f>
        <v>1390.1806590210574</v>
      </c>
    </row>
    <row r="31" spans="1:7">
      <c r="A31" s="211" t="s">
        <v>681</v>
      </c>
      <c r="B31" s="215">
        <v>909</v>
      </c>
      <c r="C31" s="216" t="s">
        <v>140</v>
      </c>
      <c r="D31" s="217">
        <v>9797.6</v>
      </c>
      <c r="E31" s="30" t="s">
        <v>171</v>
      </c>
      <c r="F31" s="33">
        <f>INDEX(WCAAllocations,IFERROR(MATCH(E31,WCAFactors,0),2),IFERROR(MATCH(E31,WCAStates,0),4))</f>
        <v>0</v>
      </c>
      <c r="G31" s="195">
        <f>D31*F31</f>
        <v>0</v>
      </c>
    </row>
    <row r="32" spans="1:7">
      <c r="A32" s="211" t="s">
        <v>680</v>
      </c>
      <c r="B32" s="215">
        <v>909</v>
      </c>
      <c r="C32" s="216" t="s">
        <v>140</v>
      </c>
      <c r="D32" s="214">
        <v>-60595.66</v>
      </c>
      <c r="E32" s="30" t="s">
        <v>152</v>
      </c>
      <c r="F32" s="33">
        <f>INDEX(WCAAllocations,IFERROR(MATCH(E32,WCAFactors,0),2),IFERROR(MATCH(E32,WCAStates,0),4))</f>
        <v>6.9173575695716499E-2</v>
      </c>
      <c r="G32" s="195">
        <f>D32*F32</f>
        <v>-4191.6184738419006</v>
      </c>
    </row>
    <row r="33" spans="1:7">
      <c r="A33" s="211" t="s">
        <v>679</v>
      </c>
      <c r="B33" s="215">
        <v>909</v>
      </c>
      <c r="C33" s="216" t="s">
        <v>140</v>
      </c>
      <c r="D33" s="214">
        <v>-1589.24</v>
      </c>
      <c r="E33" s="30" t="s">
        <v>152</v>
      </c>
      <c r="F33" s="33">
        <f>INDEX(WCAAllocations,IFERROR(MATCH(E33,WCAFactors,0),2),IFERROR(MATCH(E33,WCAStates,0),4))</f>
        <v>6.9173575695716499E-2</v>
      </c>
      <c r="G33" s="195">
        <f>D33*F33</f>
        <v>-109.93341343866049</v>
      </c>
    </row>
    <row r="34" spans="1:7">
      <c r="A34" s="211"/>
      <c r="B34" s="215"/>
      <c r="C34" s="216"/>
      <c r="D34" s="207">
        <f>SUM(D30:D33)</f>
        <v>-32290.310000000009</v>
      </c>
      <c r="E34" s="200"/>
      <c r="F34" s="201"/>
      <c r="G34" s="207">
        <f>SUM(G30:G33)</f>
        <v>-2911.3712282595038</v>
      </c>
    </row>
    <row r="35" spans="1:7">
      <c r="A35" s="211"/>
      <c r="B35" s="215"/>
      <c r="C35" s="216"/>
      <c r="D35" s="31"/>
      <c r="E35" s="209"/>
      <c r="F35" s="368"/>
      <c r="G35" s="195"/>
    </row>
    <row r="36" spans="1:7">
      <c r="A36" s="211" t="s">
        <v>681</v>
      </c>
      <c r="B36" s="215">
        <v>921</v>
      </c>
      <c r="C36" s="216" t="s">
        <v>140</v>
      </c>
      <c r="D36" s="217">
        <v>-355.08</v>
      </c>
      <c r="E36" s="30" t="s">
        <v>130</v>
      </c>
      <c r="F36" s="33">
        <f t="shared" ref="F36:F44" si="0">INDEX(WCAAllocations,IFERROR(MATCH(E36,WCAFactors,0),2),IFERROR(MATCH(E36,WCAStates,0),4))</f>
        <v>6.8539355270203509E-2</v>
      </c>
      <c r="G36" s="195">
        <f t="shared" ref="G36:G44" si="1">D36*F36</f>
        <v>-24.33695426934386</v>
      </c>
    </row>
    <row r="37" spans="1:7">
      <c r="A37" s="211" t="s">
        <v>681</v>
      </c>
      <c r="B37" s="215">
        <v>929</v>
      </c>
      <c r="C37" s="216" t="s">
        <v>140</v>
      </c>
      <c r="D37" s="217">
        <v>40931.11</v>
      </c>
      <c r="E37" s="30" t="s">
        <v>130</v>
      </c>
      <c r="F37" s="33">
        <f t="shared" si="0"/>
        <v>6.8539355270203509E-2</v>
      </c>
      <c r="G37" s="195">
        <f t="shared" si="1"/>
        <v>2805.3918898937795</v>
      </c>
    </row>
    <row r="38" spans="1:7">
      <c r="A38" s="211" t="s">
        <v>682</v>
      </c>
      <c r="B38" s="215">
        <v>921</v>
      </c>
      <c r="C38" s="216" t="s">
        <v>140</v>
      </c>
      <c r="D38" s="217">
        <v>-6014.43</v>
      </c>
      <c r="E38" s="30" t="s">
        <v>130</v>
      </c>
      <c r="F38" s="33">
        <f t="shared" si="0"/>
        <v>6.8539355270203509E-2</v>
      </c>
      <c r="G38" s="195">
        <f t="shared" si="1"/>
        <v>-412.22515451777014</v>
      </c>
    </row>
    <row r="39" spans="1:7">
      <c r="A39" s="211" t="s">
        <v>683</v>
      </c>
      <c r="B39" s="215">
        <v>921</v>
      </c>
      <c r="C39" s="216" t="s">
        <v>140</v>
      </c>
      <c r="D39" s="217">
        <v>-612.94000000000005</v>
      </c>
      <c r="E39" s="30" t="s">
        <v>130</v>
      </c>
      <c r="F39" s="33">
        <f t="shared" si="0"/>
        <v>6.8539355270203509E-2</v>
      </c>
      <c r="G39" s="195">
        <f t="shared" si="1"/>
        <v>-42.010512419318545</v>
      </c>
    </row>
    <row r="40" spans="1:7">
      <c r="A40" s="211" t="s">
        <v>685</v>
      </c>
      <c r="B40" s="215">
        <v>923</v>
      </c>
      <c r="C40" s="216" t="s">
        <v>140</v>
      </c>
      <c r="D40" s="217">
        <v>-154730.35999999999</v>
      </c>
      <c r="E40" s="218" t="s">
        <v>130</v>
      </c>
      <c r="F40" s="33">
        <f t="shared" si="0"/>
        <v>6.8539355270203509E-2</v>
      </c>
      <c r="G40" s="195">
        <f t="shared" si="1"/>
        <v>-10605.119115126485</v>
      </c>
    </row>
    <row r="41" spans="1:7">
      <c r="A41" s="211" t="s">
        <v>684</v>
      </c>
      <c r="B41" s="215">
        <v>921</v>
      </c>
      <c r="C41" s="216" t="s">
        <v>140</v>
      </c>
      <c r="D41" s="217">
        <v>-5577.0300000000007</v>
      </c>
      <c r="E41" s="30" t="s">
        <v>130</v>
      </c>
      <c r="F41" s="33">
        <f t="shared" si="0"/>
        <v>6.8539355270203509E-2</v>
      </c>
      <c r="G41" s="195">
        <f t="shared" si="1"/>
        <v>-382.24604052258314</v>
      </c>
    </row>
    <row r="42" spans="1:7">
      <c r="A42" s="211" t="s">
        <v>679</v>
      </c>
      <c r="B42" s="215">
        <v>923</v>
      </c>
      <c r="C42" s="216" t="s">
        <v>140</v>
      </c>
      <c r="D42" s="217">
        <v>-118207.14</v>
      </c>
      <c r="E42" s="30" t="s">
        <v>130</v>
      </c>
      <c r="F42" s="33">
        <f t="shared" si="0"/>
        <v>6.8539355270203509E-2</v>
      </c>
      <c r="G42" s="195">
        <f t="shared" si="1"/>
        <v>-8101.8411639346841</v>
      </c>
    </row>
    <row r="43" spans="1:7">
      <c r="A43" s="211" t="s">
        <v>526</v>
      </c>
      <c r="B43" s="212">
        <v>921</v>
      </c>
      <c r="C43" s="213" t="s">
        <v>140</v>
      </c>
      <c r="D43" s="214">
        <v>-7047.41</v>
      </c>
      <c r="E43" s="30" t="s">
        <v>130</v>
      </c>
      <c r="F43" s="33">
        <f t="shared" si="0"/>
        <v>6.8539355270203509E-2</v>
      </c>
      <c r="G43" s="195">
        <f t="shared" si="1"/>
        <v>-483.02493772478488</v>
      </c>
    </row>
    <row r="44" spans="1:7">
      <c r="A44" s="211" t="s">
        <v>686</v>
      </c>
      <c r="B44" s="215">
        <v>924</v>
      </c>
      <c r="C44" s="216" t="s">
        <v>140</v>
      </c>
      <c r="D44" s="217">
        <v>118207.14</v>
      </c>
      <c r="E44" s="218" t="s">
        <v>130</v>
      </c>
      <c r="F44" s="33">
        <f t="shared" si="0"/>
        <v>6.8539355270203509E-2</v>
      </c>
      <c r="G44" s="195">
        <f t="shared" si="1"/>
        <v>8101.8411639346841</v>
      </c>
    </row>
    <row r="45" spans="1:7">
      <c r="A45" s="211"/>
      <c r="B45" s="215"/>
      <c r="C45" s="216"/>
      <c r="D45" s="207">
        <f>SUM(D36:D44)</f>
        <v>-133406.14000000001</v>
      </c>
      <c r="E45" s="200"/>
      <c r="F45" s="201"/>
      <c r="G45" s="207">
        <f>SUM(G36:G44)</f>
        <v>-9143.570824686507</v>
      </c>
    </row>
    <row r="46" spans="1:7">
      <c r="A46" s="211"/>
      <c r="B46" s="215"/>
      <c r="C46" s="216"/>
      <c r="D46" s="31"/>
      <c r="E46" s="209"/>
      <c r="F46" s="210"/>
      <c r="G46" s="195"/>
    </row>
    <row r="47" spans="1:7" ht="13.8" thickBot="1">
      <c r="A47" s="219" t="s">
        <v>527</v>
      </c>
      <c r="B47" s="23"/>
      <c r="C47" s="199"/>
      <c r="D47" s="220">
        <f>SUM(D22:D44)</f>
        <v>-348851.06999999995</v>
      </c>
      <c r="F47" s="1"/>
      <c r="G47" s="220">
        <f>G45+G34+G28+G24+G22</f>
        <v>-14454.436280166112</v>
      </c>
    </row>
    <row r="48" spans="1:7" ht="13.8" thickTop="1">
      <c r="A48" s="221"/>
      <c r="B48" s="222"/>
      <c r="C48" s="199"/>
      <c r="D48" s="223"/>
      <c r="F48" s="1"/>
      <c r="G48" s="224"/>
    </row>
    <row r="49" spans="1:7">
      <c r="A49" s="25" t="s">
        <v>145</v>
      </c>
      <c r="B49" s="30"/>
      <c r="C49" s="30"/>
      <c r="D49" s="35"/>
      <c r="E49" s="30"/>
      <c r="F49" s="225"/>
      <c r="G49" s="59"/>
    </row>
    <row r="50" spans="1:7">
      <c r="A50" s="1399" t="s">
        <v>1053</v>
      </c>
      <c r="B50" s="1399"/>
      <c r="C50" s="1399"/>
      <c r="D50" s="1399"/>
      <c r="E50" s="1399"/>
      <c r="F50" s="1399"/>
      <c r="G50" s="1399"/>
    </row>
    <row r="51" spans="1:7">
      <c r="A51" s="1399"/>
      <c r="B51" s="1399"/>
      <c r="C51" s="1399"/>
      <c r="D51" s="1399"/>
      <c r="E51" s="1399"/>
      <c r="F51" s="1399"/>
      <c r="G51" s="1399"/>
    </row>
    <row r="52" spans="1:7">
      <c r="A52" s="29"/>
      <c r="B52" s="29"/>
      <c r="C52" s="29"/>
      <c r="D52" s="170"/>
      <c r="E52" s="29"/>
      <c r="F52" s="229"/>
      <c r="G52" s="228"/>
    </row>
    <row r="53" spans="1:7">
      <c r="A53" s="29"/>
      <c r="B53" s="29"/>
      <c r="C53" s="143"/>
      <c r="D53" s="170"/>
      <c r="E53" s="29"/>
      <c r="F53" s="229"/>
      <c r="G53" s="156"/>
    </row>
    <row r="54" spans="1:7">
      <c r="A54" s="29"/>
      <c r="B54" s="29"/>
      <c r="C54" s="143"/>
      <c r="D54" s="170"/>
      <c r="E54" s="29"/>
      <c r="F54" s="229"/>
      <c r="G54" s="156"/>
    </row>
    <row r="55" spans="1:7">
      <c r="A55" s="29"/>
      <c r="B55" s="29"/>
      <c r="C55" s="143"/>
      <c r="D55" s="170"/>
      <c r="E55" s="29"/>
      <c r="F55" s="156"/>
      <c r="G55" s="156"/>
    </row>
    <row r="56" spans="1:7">
      <c r="A56" s="29"/>
      <c r="B56" s="29"/>
      <c r="C56" s="143"/>
      <c r="D56" s="170"/>
      <c r="E56" s="29"/>
      <c r="F56" s="29"/>
      <c r="G56" s="156"/>
    </row>
    <row r="57" spans="1:7">
      <c r="A57" s="29"/>
      <c r="B57" s="29"/>
      <c r="C57" s="143"/>
      <c r="D57" s="170"/>
      <c r="E57" s="29"/>
      <c r="F57" s="29"/>
      <c r="G57" s="156"/>
    </row>
    <row r="58" spans="1:7">
      <c r="C58" s="42"/>
      <c r="D58" s="141"/>
      <c r="F58" s="1"/>
      <c r="G58" s="144"/>
    </row>
    <row r="59" spans="1:7">
      <c r="C59" s="42"/>
      <c r="D59" s="141"/>
      <c r="F59" s="1"/>
      <c r="G59" s="144"/>
    </row>
    <row r="60" spans="1:7">
      <c r="C60" s="42"/>
      <c r="D60" s="141"/>
      <c r="F60" s="1"/>
      <c r="G60" s="144"/>
    </row>
    <row r="61" spans="1:7">
      <c r="C61" s="42"/>
      <c r="D61" s="141"/>
      <c r="F61" s="1"/>
      <c r="G61" s="144"/>
    </row>
    <row r="62" spans="1:7">
      <c r="C62" s="42"/>
      <c r="D62" s="141"/>
      <c r="F62" s="1"/>
      <c r="G62" s="144"/>
    </row>
    <row r="63" spans="1:7">
      <c r="C63" s="42"/>
      <c r="D63" s="141"/>
      <c r="F63" s="1"/>
      <c r="G63" s="144"/>
    </row>
    <row r="64" spans="1:7">
      <c r="C64" s="42"/>
      <c r="D64" s="141"/>
      <c r="F64" s="1"/>
      <c r="G64" s="144"/>
    </row>
    <row r="65" spans="3:7">
      <c r="C65" s="42"/>
      <c r="D65" s="141"/>
      <c r="F65" s="1"/>
      <c r="G65" s="144"/>
    </row>
    <row r="66" spans="3:7">
      <c r="C66" s="42"/>
      <c r="D66" s="141"/>
      <c r="F66" s="1"/>
      <c r="G66" s="144"/>
    </row>
    <row r="67" spans="3:7">
      <c r="C67" s="42"/>
      <c r="D67" s="185"/>
      <c r="F67" s="1"/>
      <c r="G67" s="1"/>
    </row>
    <row r="68" spans="3:7">
      <c r="C68" s="42"/>
      <c r="D68" s="185"/>
      <c r="F68" s="1"/>
      <c r="G68" s="1"/>
    </row>
    <row r="69" spans="3:7">
      <c r="C69" s="42"/>
      <c r="D69" s="185"/>
      <c r="F69" s="1"/>
      <c r="G69" s="1"/>
    </row>
    <row r="70" spans="3:7">
      <c r="C70" s="42"/>
      <c r="D70" s="185"/>
      <c r="F70" s="1"/>
      <c r="G70" s="1"/>
    </row>
    <row r="71" spans="3:7">
      <c r="C71" s="42"/>
      <c r="D71" s="185"/>
      <c r="F71" s="1"/>
      <c r="G71" s="1"/>
    </row>
    <row r="72" spans="3:7">
      <c r="C72" s="42"/>
      <c r="D72" s="185"/>
      <c r="F72" s="1"/>
      <c r="G72" s="1"/>
    </row>
    <row r="73" spans="3:7">
      <c r="C73" s="42"/>
      <c r="D73" s="185"/>
      <c r="F73" s="1"/>
      <c r="G73" s="1"/>
    </row>
    <row r="74" spans="3:7">
      <c r="C74" s="42"/>
      <c r="D74" s="185"/>
      <c r="F74" s="1"/>
      <c r="G74" s="1"/>
    </row>
    <row r="75" spans="3:7">
      <c r="C75" s="42"/>
      <c r="D75" s="185"/>
      <c r="F75" s="1"/>
      <c r="G75" s="1"/>
    </row>
    <row r="76" spans="3:7">
      <c r="C76" s="42"/>
      <c r="D76" s="185"/>
      <c r="F76" s="1"/>
      <c r="G76" s="1"/>
    </row>
    <row r="77" spans="3:7">
      <c r="C77" s="42"/>
      <c r="D77" s="185"/>
      <c r="F77" s="1"/>
      <c r="G77" s="1"/>
    </row>
    <row r="78" spans="3:7">
      <c r="C78" s="42"/>
      <c r="D78" s="185"/>
      <c r="F78" s="1"/>
      <c r="G78" s="1"/>
    </row>
    <row r="79" spans="3:7">
      <c r="C79" s="42"/>
      <c r="D79" s="185"/>
      <c r="F79" s="1"/>
      <c r="G79" s="1"/>
    </row>
    <row r="80" spans="3:7">
      <c r="C80" s="42"/>
      <c r="D80" s="185"/>
      <c r="F80" s="1"/>
      <c r="G80" s="1"/>
    </row>
    <row r="81" spans="3:7">
      <c r="C81" s="42"/>
      <c r="D81" s="185"/>
      <c r="F81" s="1"/>
      <c r="G81" s="1"/>
    </row>
    <row r="82" spans="3:7">
      <c r="C82" s="42"/>
      <c r="D82" s="185"/>
      <c r="F82" s="1"/>
      <c r="G82" s="1"/>
    </row>
    <row r="83" spans="3:7">
      <c r="C83" s="42"/>
      <c r="D83" s="185"/>
      <c r="F83" s="1"/>
      <c r="G83" s="1"/>
    </row>
    <row r="84" spans="3:7">
      <c r="C84" s="42"/>
      <c r="D84" s="185"/>
      <c r="F84" s="1"/>
      <c r="G84" s="1"/>
    </row>
    <row r="85" spans="3:7">
      <c r="C85" s="42"/>
      <c r="D85" s="185"/>
      <c r="F85" s="1"/>
      <c r="G85" s="1"/>
    </row>
    <row r="86" spans="3:7">
      <c r="C86" s="42"/>
      <c r="D86" s="185"/>
      <c r="F86" s="1"/>
      <c r="G86" s="1"/>
    </row>
    <row r="87" spans="3:7">
      <c r="C87" s="42"/>
      <c r="D87" s="185"/>
      <c r="F87" s="1"/>
      <c r="G87" s="1"/>
    </row>
    <row r="88" spans="3:7">
      <c r="C88" s="42"/>
      <c r="D88" s="185"/>
      <c r="F88" s="1"/>
      <c r="G88" s="1"/>
    </row>
    <row r="89" spans="3:7">
      <c r="C89" s="42"/>
      <c r="D89" s="185"/>
      <c r="F89" s="1"/>
      <c r="G89" s="1"/>
    </row>
    <row r="90" spans="3:7">
      <c r="C90" s="42"/>
      <c r="D90" s="185"/>
      <c r="F90" s="1"/>
      <c r="G90" s="1"/>
    </row>
    <row r="91" spans="3:7">
      <c r="C91" s="42"/>
      <c r="D91" s="185"/>
      <c r="F91" s="1"/>
      <c r="G91" s="1"/>
    </row>
    <row r="92" spans="3:7">
      <c r="C92" s="42"/>
      <c r="D92" s="185"/>
      <c r="F92" s="1"/>
      <c r="G92" s="1"/>
    </row>
    <row r="93" spans="3:7">
      <c r="C93" s="42"/>
      <c r="D93" s="185"/>
      <c r="F93" s="1"/>
      <c r="G93" s="1"/>
    </row>
    <row r="94" spans="3:7">
      <c r="C94" s="42"/>
      <c r="D94" s="185"/>
      <c r="F94" s="1"/>
      <c r="G94" s="1"/>
    </row>
    <row r="95" spans="3:7">
      <c r="C95" s="42"/>
      <c r="D95" s="185"/>
      <c r="F95" s="1"/>
      <c r="G95" s="1"/>
    </row>
    <row r="96" spans="3:7">
      <c r="C96" s="42"/>
      <c r="D96" s="185"/>
      <c r="F96" s="1"/>
      <c r="G96" s="1"/>
    </row>
    <row r="97" spans="3:7">
      <c r="C97" s="42"/>
      <c r="D97" s="185"/>
      <c r="F97" s="1"/>
      <c r="G97" s="1"/>
    </row>
    <row r="98" spans="3:7">
      <c r="C98" s="42"/>
      <c r="D98" s="185"/>
      <c r="F98" s="1"/>
      <c r="G98" s="1"/>
    </row>
    <row r="99" spans="3:7">
      <c r="C99" s="42"/>
      <c r="D99" s="185"/>
      <c r="F99" s="1"/>
      <c r="G99" s="1"/>
    </row>
    <row r="100" spans="3:7">
      <c r="C100" s="42"/>
      <c r="D100" s="185"/>
      <c r="F100" s="1"/>
      <c r="G100" s="1"/>
    </row>
    <row r="101" spans="3:7">
      <c r="C101" s="42"/>
      <c r="D101" s="185"/>
      <c r="F101" s="1"/>
      <c r="G101" s="1"/>
    </row>
    <row r="102" spans="3:7">
      <c r="C102" s="42"/>
      <c r="D102" s="185"/>
      <c r="F102" s="1"/>
      <c r="G102" s="1"/>
    </row>
    <row r="103" spans="3:7">
      <c r="C103" s="42"/>
      <c r="D103" s="185"/>
      <c r="F103" s="1"/>
      <c r="G103" s="1"/>
    </row>
    <row r="104" spans="3:7">
      <c r="C104" s="42"/>
      <c r="D104" s="185"/>
      <c r="F104" s="1"/>
      <c r="G104" s="1"/>
    </row>
    <row r="105" spans="3:7">
      <c r="C105" s="42"/>
      <c r="D105" s="185"/>
      <c r="F105" s="1"/>
      <c r="G105" s="1"/>
    </row>
    <row r="106" spans="3:7">
      <c r="C106" s="42"/>
      <c r="D106" s="185"/>
      <c r="F106" s="1"/>
      <c r="G106" s="1"/>
    </row>
    <row r="107" spans="3:7">
      <c r="C107" s="42"/>
      <c r="D107" s="185"/>
      <c r="F107" s="1"/>
      <c r="G107" s="1"/>
    </row>
    <row r="108" spans="3:7">
      <c r="C108" s="42"/>
      <c r="D108" s="185"/>
      <c r="F108" s="1"/>
      <c r="G108" s="1"/>
    </row>
    <row r="109" spans="3:7">
      <c r="C109" s="42"/>
      <c r="D109" s="185"/>
      <c r="F109" s="1"/>
      <c r="G109" s="1"/>
    </row>
    <row r="110" spans="3:7">
      <c r="C110" s="42"/>
      <c r="D110" s="185"/>
      <c r="F110" s="1"/>
      <c r="G110" s="1"/>
    </row>
    <row r="111" spans="3:7">
      <c r="C111" s="42"/>
      <c r="D111" s="185"/>
      <c r="F111" s="1"/>
      <c r="G111" s="1"/>
    </row>
    <row r="112" spans="3:7">
      <c r="C112" s="42"/>
      <c r="D112" s="185"/>
      <c r="F112" s="1"/>
      <c r="G112" s="1"/>
    </row>
    <row r="113" spans="3:7">
      <c r="C113" s="42"/>
      <c r="D113" s="185"/>
      <c r="F113" s="1"/>
      <c r="G113" s="1"/>
    </row>
    <row r="114" spans="3:7">
      <c r="C114" s="42"/>
      <c r="D114" s="185"/>
      <c r="F114" s="1"/>
      <c r="G114" s="1"/>
    </row>
    <row r="115" spans="3:7">
      <c r="C115" s="42"/>
      <c r="D115" s="185"/>
      <c r="F115" s="1"/>
      <c r="G115" s="1"/>
    </row>
    <row r="116" spans="3:7">
      <c r="C116" s="42"/>
      <c r="D116" s="185"/>
      <c r="F116" s="1"/>
      <c r="G116" s="1"/>
    </row>
    <row r="117" spans="3:7">
      <c r="C117" s="42"/>
      <c r="D117" s="185"/>
      <c r="F117" s="1"/>
      <c r="G117" s="1"/>
    </row>
    <row r="118" spans="3:7">
      <c r="C118" s="42"/>
      <c r="D118" s="185"/>
      <c r="F118" s="1"/>
      <c r="G118" s="1"/>
    </row>
    <row r="119" spans="3:7">
      <c r="C119" s="42"/>
      <c r="D119" s="185"/>
      <c r="F119" s="1"/>
      <c r="G119" s="1"/>
    </row>
    <row r="120" spans="3:7">
      <c r="C120" s="42"/>
      <c r="D120" s="185"/>
      <c r="F120" s="1"/>
      <c r="G120" s="1"/>
    </row>
    <row r="121" spans="3:7">
      <c r="C121" s="42"/>
      <c r="D121" s="185"/>
      <c r="F121" s="1"/>
      <c r="G121" s="1"/>
    </row>
    <row r="122" spans="3:7">
      <c r="C122" s="42"/>
      <c r="D122" s="185"/>
      <c r="F122" s="1"/>
      <c r="G122" s="1"/>
    </row>
    <row r="123" spans="3:7">
      <c r="C123" s="42"/>
      <c r="D123" s="185"/>
      <c r="F123" s="1"/>
      <c r="G123" s="1"/>
    </row>
    <row r="124" spans="3:7">
      <c r="C124" s="42"/>
      <c r="D124" s="185"/>
      <c r="F124" s="1"/>
      <c r="G124" s="1"/>
    </row>
    <row r="125" spans="3:7">
      <c r="C125" s="42"/>
      <c r="D125" s="185"/>
      <c r="F125" s="1"/>
      <c r="G125" s="1"/>
    </row>
    <row r="126" spans="3:7">
      <c r="C126" s="42"/>
      <c r="D126" s="185"/>
      <c r="F126" s="1"/>
      <c r="G126" s="1"/>
    </row>
    <row r="127" spans="3:7">
      <c r="C127" s="42"/>
      <c r="D127" s="185"/>
      <c r="F127" s="1"/>
      <c r="G127" s="1"/>
    </row>
    <row r="128" spans="3:7">
      <c r="C128" s="42"/>
      <c r="D128" s="185"/>
      <c r="F128" s="1"/>
      <c r="G128" s="1"/>
    </row>
    <row r="129" spans="3:7">
      <c r="C129" s="42"/>
      <c r="D129" s="185"/>
      <c r="F129" s="1"/>
      <c r="G129" s="1"/>
    </row>
    <row r="130" spans="3:7">
      <c r="C130" s="42"/>
      <c r="D130" s="185"/>
      <c r="F130" s="1"/>
      <c r="G130" s="1"/>
    </row>
    <row r="131" spans="3:7">
      <c r="C131" s="42"/>
      <c r="D131" s="185"/>
      <c r="F131" s="1"/>
      <c r="G131" s="1"/>
    </row>
    <row r="132" spans="3:7">
      <c r="C132" s="42"/>
      <c r="D132" s="185"/>
      <c r="F132" s="1"/>
      <c r="G132" s="1"/>
    </row>
    <row r="133" spans="3:7">
      <c r="C133" s="42"/>
      <c r="D133" s="185"/>
      <c r="F133" s="1"/>
      <c r="G133" s="1"/>
    </row>
    <row r="134" spans="3:7">
      <c r="C134" s="42"/>
      <c r="D134" s="185"/>
      <c r="F134" s="1"/>
      <c r="G134" s="1"/>
    </row>
    <row r="135" spans="3:7">
      <c r="C135" s="42"/>
      <c r="D135" s="185"/>
      <c r="F135" s="1"/>
      <c r="G135" s="1"/>
    </row>
    <row r="136" spans="3:7">
      <c r="C136" s="42"/>
      <c r="D136" s="185"/>
      <c r="F136" s="1"/>
      <c r="G136" s="1"/>
    </row>
    <row r="137" spans="3:7">
      <c r="C137" s="42"/>
      <c r="D137" s="185"/>
      <c r="F137" s="1"/>
      <c r="G137" s="1"/>
    </row>
    <row r="138" spans="3:7">
      <c r="C138" s="42"/>
      <c r="D138" s="185"/>
      <c r="F138" s="1"/>
      <c r="G138" s="1"/>
    </row>
    <row r="139" spans="3:7">
      <c r="C139" s="42"/>
      <c r="D139" s="185"/>
      <c r="F139" s="1"/>
      <c r="G139" s="1"/>
    </row>
    <row r="140" spans="3:7">
      <c r="C140" s="42"/>
      <c r="D140" s="185"/>
      <c r="F140" s="1"/>
      <c r="G140" s="1"/>
    </row>
    <row r="141" spans="3:7">
      <c r="C141" s="42"/>
      <c r="D141" s="185"/>
      <c r="F141" s="1"/>
      <c r="G141" s="1"/>
    </row>
    <row r="142" spans="3:7">
      <c r="C142" s="42"/>
      <c r="D142" s="185"/>
      <c r="F142" s="1"/>
      <c r="G142" s="1"/>
    </row>
    <row r="143" spans="3:7">
      <c r="C143" s="42"/>
      <c r="D143" s="185"/>
      <c r="F143" s="1"/>
      <c r="G143" s="1"/>
    </row>
    <row r="144" spans="3:7">
      <c r="C144" s="42"/>
      <c r="D144" s="185"/>
      <c r="F144" s="1"/>
      <c r="G144" s="1"/>
    </row>
    <row r="145" spans="3:7">
      <c r="C145" s="42"/>
      <c r="D145" s="185"/>
      <c r="F145" s="1"/>
      <c r="G145" s="1"/>
    </row>
    <row r="146" spans="3:7">
      <c r="C146" s="42"/>
      <c r="D146" s="185"/>
      <c r="F146" s="1"/>
      <c r="G146" s="1"/>
    </row>
    <row r="147" spans="3:7">
      <c r="C147" s="42"/>
      <c r="D147" s="185"/>
      <c r="F147" s="1"/>
      <c r="G147" s="1"/>
    </row>
    <row r="148" spans="3:7">
      <c r="C148" s="42"/>
      <c r="D148" s="185"/>
      <c r="F148" s="1"/>
      <c r="G148" s="1"/>
    </row>
    <row r="149" spans="3:7">
      <c r="C149" s="42"/>
      <c r="D149" s="185"/>
      <c r="F149" s="1"/>
      <c r="G149" s="1"/>
    </row>
    <row r="150" spans="3:7">
      <c r="C150" s="42"/>
      <c r="D150" s="185"/>
      <c r="F150" s="1"/>
      <c r="G150" s="1"/>
    </row>
    <row r="151" spans="3:7">
      <c r="C151" s="42"/>
      <c r="D151" s="185"/>
      <c r="F151" s="1"/>
      <c r="G151" s="1"/>
    </row>
    <row r="152" spans="3:7">
      <c r="C152" s="42"/>
      <c r="D152" s="185"/>
      <c r="F152" s="1"/>
      <c r="G152" s="1"/>
    </row>
    <row r="153" spans="3:7">
      <c r="C153" s="42"/>
      <c r="D153" s="185"/>
      <c r="F153" s="1"/>
      <c r="G153" s="1"/>
    </row>
    <row r="154" spans="3:7">
      <c r="C154" s="42"/>
      <c r="D154" s="185"/>
      <c r="F154" s="1"/>
      <c r="G154" s="1"/>
    </row>
    <row r="155" spans="3:7">
      <c r="C155" s="42"/>
      <c r="D155" s="185"/>
      <c r="F155" s="1"/>
      <c r="G155" s="1"/>
    </row>
    <row r="156" spans="3:7">
      <c r="C156" s="42"/>
      <c r="D156" s="185"/>
      <c r="F156" s="1"/>
      <c r="G156" s="1"/>
    </row>
    <row r="157" spans="3:7">
      <c r="C157" s="42"/>
      <c r="D157" s="185"/>
      <c r="F157" s="1"/>
      <c r="G157" s="1"/>
    </row>
    <row r="158" spans="3:7">
      <c r="C158" s="42"/>
      <c r="D158" s="185"/>
      <c r="F158" s="1"/>
      <c r="G158" s="1"/>
    </row>
    <row r="159" spans="3:7">
      <c r="C159" s="42"/>
      <c r="D159" s="185"/>
      <c r="F159" s="1"/>
      <c r="G159" s="1"/>
    </row>
    <row r="160" spans="3:7">
      <c r="C160" s="42"/>
      <c r="D160" s="185"/>
      <c r="F160" s="1"/>
      <c r="G160" s="1"/>
    </row>
    <row r="161" spans="3:7">
      <c r="C161" s="42"/>
      <c r="D161" s="185"/>
      <c r="F161" s="1"/>
      <c r="G161" s="1"/>
    </row>
    <row r="162" spans="3:7">
      <c r="C162" s="42"/>
      <c r="D162" s="185"/>
      <c r="F162" s="1"/>
      <c r="G162" s="1"/>
    </row>
    <row r="163" spans="3:7">
      <c r="C163" s="42"/>
      <c r="D163" s="185"/>
      <c r="F163" s="1"/>
      <c r="G163" s="1"/>
    </row>
    <row r="164" spans="3:7">
      <c r="C164" s="42"/>
      <c r="D164" s="185"/>
      <c r="F164" s="1"/>
      <c r="G164" s="1"/>
    </row>
    <row r="165" spans="3:7">
      <c r="C165" s="42"/>
      <c r="D165" s="185"/>
      <c r="F165" s="1"/>
      <c r="G165" s="1"/>
    </row>
    <row r="166" spans="3:7">
      <c r="C166" s="42"/>
      <c r="D166" s="185"/>
      <c r="F166" s="1"/>
      <c r="G166" s="1"/>
    </row>
    <row r="167" spans="3:7">
      <c r="C167" s="42"/>
      <c r="D167" s="185"/>
      <c r="F167" s="1"/>
      <c r="G167" s="1"/>
    </row>
    <row r="168" spans="3:7">
      <c r="C168" s="42"/>
      <c r="D168" s="185"/>
      <c r="F168" s="1"/>
      <c r="G168" s="1"/>
    </row>
    <row r="169" spans="3:7">
      <c r="C169" s="42"/>
      <c r="D169" s="185"/>
      <c r="F169" s="1"/>
      <c r="G169" s="1"/>
    </row>
    <row r="170" spans="3:7">
      <c r="C170" s="42"/>
      <c r="D170" s="185"/>
      <c r="F170" s="1"/>
      <c r="G170" s="1"/>
    </row>
    <row r="171" spans="3:7">
      <c r="C171" s="42"/>
      <c r="D171" s="185"/>
      <c r="F171" s="1"/>
      <c r="G171" s="1"/>
    </row>
    <row r="172" spans="3:7">
      <c r="C172" s="42"/>
      <c r="D172" s="185"/>
      <c r="F172" s="1"/>
      <c r="G172" s="1"/>
    </row>
    <row r="173" spans="3:7">
      <c r="C173" s="42"/>
      <c r="D173" s="185"/>
      <c r="F173" s="1"/>
      <c r="G173" s="1"/>
    </row>
    <row r="174" spans="3:7">
      <c r="C174" s="42"/>
      <c r="D174" s="185"/>
      <c r="F174" s="1"/>
      <c r="G174" s="1"/>
    </row>
    <row r="175" spans="3:7">
      <c r="C175" s="42"/>
      <c r="D175" s="185"/>
      <c r="F175" s="1"/>
      <c r="G175" s="1"/>
    </row>
    <row r="176" spans="3:7">
      <c r="C176" s="42"/>
      <c r="D176" s="185"/>
      <c r="F176" s="1"/>
      <c r="G176" s="1"/>
    </row>
    <row r="177" spans="3:7">
      <c r="C177" s="42"/>
      <c r="D177" s="185"/>
      <c r="F177" s="1"/>
      <c r="G177" s="1"/>
    </row>
    <row r="178" spans="3:7">
      <c r="C178" s="42"/>
      <c r="D178" s="185"/>
      <c r="F178" s="1"/>
      <c r="G178" s="1"/>
    </row>
    <row r="179" spans="3:7">
      <c r="C179" s="42"/>
      <c r="D179" s="185"/>
      <c r="F179" s="1"/>
      <c r="G179" s="1"/>
    </row>
    <row r="180" spans="3:7">
      <c r="C180" s="42"/>
      <c r="D180" s="185"/>
      <c r="F180" s="1"/>
      <c r="G180" s="1"/>
    </row>
    <row r="181" spans="3:7">
      <c r="C181" s="42"/>
      <c r="D181" s="185"/>
      <c r="F181" s="1"/>
      <c r="G181" s="1"/>
    </row>
    <row r="182" spans="3:7">
      <c r="C182" s="42"/>
      <c r="D182" s="185"/>
      <c r="F182" s="1"/>
      <c r="G182" s="1"/>
    </row>
    <row r="183" spans="3:7">
      <c r="C183" s="42"/>
      <c r="D183" s="185"/>
      <c r="F183" s="1"/>
      <c r="G183" s="1"/>
    </row>
    <row r="184" spans="3:7">
      <c r="C184" s="42"/>
      <c r="D184" s="185"/>
      <c r="F184" s="1"/>
      <c r="G184" s="1"/>
    </row>
    <row r="185" spans="3:7">
      <c r="C185" s="42"/>
      <c r="D185" s="185"/>
      <c r="F185" s="1"/>
      <c r="G185" s="1"/>
    </row>
    <row r="186" spans="3:7">
      <c r="C186" s="42"/>
      <c r="D186" s="185"/>
      <c r="F186" s="1"/>
      <c r="G186" s="1"/>
    </row>
    <row r="187" spans="3:7">
      <c r="C187" s="42"/>
      <c r="D187" s="185"/>
      <c r="F187" s="1"/>
      <c r="G187" s="1"/>
    </row>
    <row r="188" spans="3:7">
      <c r="C188" s="42"/>
      <c r="D188" s="185"/>
      <c r="F188" s="1"/>
      <c r="G188" s="1"/>
    </row>
    <row r="189" spans="3:7">
      <c r="C189" s="42"/>
      <c r="D189" s="185"/>
      <c r="F189" s="1"/>
      <c r="G189" s="1"/>
    </row>
    <row r="190" spans="3:7">
      <c r="C190" s="42"/>
      <c r="D190" s="185"/>
      <c r="F190" s="1"/>
      <c r="G190" s="1"/>
    </row>
    <row r="191" spans="3:7">
      <c r="C191" s="42"/>
      <c r="D191" s="185"/>
      <c r="F191" s="1"/>
      <c r="G191" s="1"/>
    </row>
    <row r="192" spans="3:7">
      <c r="C192" s="42"/>
      <c r="D192" s="185"/>
      <c r="F192" s="1"/>
      <c r="G192" s="1"/>
    </row>
    <row r="193" spans="3:7">
      <c r="C193" s="42"/>
      <c r="D193" s="185"/>
      <c r="F193" s="1"/>
      <c r="G193" s="1"/>
    </row>
    <row r="194" spans="3:7">
      <c r="C194" s="42"/>
      <c r="D194" s="185"/>
      <c r="F194" s="1"/>
      <c r="G194" s="1"/>
    </row>
    <row r="195" spans="3:7">
      <c r="C195" s="42"/>
      <c r="D195" s="185"/>
      <c r="F195" s="1"/>
      <c r="G195" s="1"/>
    </row>
    <row r="196" spans="3:7">
      <c r="C196" s="42"/>
      <c r="D196" s="185"/>
      <c r="F196" s="1"/>
      <c r="G196" s="1"/>
    </row>
    <row r="197" spans="3:7">
      <c r="C197" s="42"/>
      <c r="D197" s="185"/>
      <c r="F197" s="1"/>
      <c r="G197" s="1"/>
    </row>
    <row r="198" spans="3:7">
      <c r="C198" s="42"/>
      <c r="D198" s="185"/>
      <c r="F198" s="1"/>
      <c r="G198" s="1"/>
    </row>
    <row r="199" spans="3:7">
      <c r="C199" s="42"/>
      <c r="D199" s="185"/>
      <c r="F199" s="1"/>
      <c r="G199" s="1"/>
    </row>
    <row r="200" spans="3:7">
      <c r="C200" s="42"/>
      <c r="D200" s="185"/>
      <c r="F200" s="1"/>
      <c r="G200" s="1"/>
    </row>
    <row r="201" spans="3:7">
      <c r="C201" s="42"/>
      <c r="D201" s="185"/>
      <c r="F201" s="1"/>
      <c r="G201" s="1"/>
    </row>
    <row r="202" spans="3:7">
      <c r="C202" s="42"/>
      <c r="D202" s="185"/>
      <c r="F202" s="1"/>
      <c r="G202" s="1"/>
    </row>
    <row r="203" spans="3:7">
      <c r="C203" s="42"/>
      <c r="D203" s="185"/>
      <c r="F203" s="1"/>
      <c r="G203" s="1"/>
    </row>
    <row r="204" spans="3:7">
      <c r="C204" s="42"/>
      <c r="D204" s="185"/>
      <c r="F204" s="1"/>
      <c r="G204" s="1"/>
    </row>
    <row r="205" spans="3:7">
      <c r="C205" s="42"/>
      <c r="D205" s="185"/>
      <c r="F205" s="1"/>
      <c r="G205" s="1"/>
    </row>
    <row r="206" spans="3:7">
      <c r="C206" s="42"/>
      <c r="D206" s="185"/>
      <c r="F206" s="1"/>
      <c r="G206" s="1"/>
    </row>
    <row r="207" spans="3:7">
      <c r="C207" s="42"/>
      <c r="D207" s="185"/>
      <c r="F207" s="1"/>
      <c r="G207" s="1"/>
    </row>
    <row r="208" spans="3:7">
      <c r="C208" s="42"/>
      <c r="D208" s="185"/>
      <c r="F208" s="1"/>
      <c r="G208" s="1"/>
    </row>
    <row r="209" spans="3:7">
      <c r="C209" s="42"/>
      <c r="D209" s="185"/>
      <c r="F209" s="1"/>
      <c r="G209" s="1"/>
    </row>
    <row r="210" spans="3:7">
      <c r="C210" s="42"/>
      <c r="D210" s="185"/>
      <c r="F210" s="1"/>
      <c r="G210" s="1"/>
    </row>
    <row r="211" spans="3:7">
      <c r="C211" s="42"/>
      <c r="D211" s="185"/>
      <c r="F211" s="1"/>
      <c r="G211" s="1"/>
    </row>
    <row r="212" spans="3:7">
      <c r="C212" s="42"/>
      <c r="D212" s="185"/>
      <c r="F212" s="1"/>
      <c r="G212" s="1"/>
    </row>
    <row r="213" spans="3:7">
      <c r="C213" s="42"/>
      <c r="D213" s="185"/>
      <c r="F213" s="1"/>
      <c r="G213" s="1"/>
    </row>
    <row r="214" spans="3:7">
      <c r="C214" s="42"/>
      <c r="D214" s="185"/>
      <c r="F214" s="1"/>
      <c r="G214" s="1"/>
    </row>
    <row r="215" spans="3:7">
      <c r="C215" s="42"/>
      <c r="D215" s="185"/>
      <c r="F215" s="1"/>
      <c r="G215" s="1"/>
    </row>
    <row r="216" spans="3:7">
      <c r="C216" s="42"/>
      <c r="D216" s="185"/>
      <c r="F216" s="1"/>
      <c r="G216" s="1"/>
    </row>
    <row r="217" spans="3:7">
      <c r="C217" s="42"/>
      <c r="D217" s="185"/>
      <c r="F217" s="1"/>
      <c r="G217" s="1"/>
    </row>
    <row r="218" spans="3:7">
      <c r="C218" s="42"/>
      <c r="D218" s="185"/>
      <c r="F218" s="1"/>
      <c r="G218" s="1"/>
    </row>
    <row r="219" spans="3:7">
      <c r="C219" s="42"/>
      <c r="D219" s="185"/>
      <c r="F219" s="1"/>
      <c r="G219" s="1"/>
    </row>
    <row r="220" spans="3:7">
      <c r="C220" s="42"/>
      <c r="D220" s="185"/>
      <c r="F220" s="1"/>
      <c r="G220" s="1"/>
    </row>
    <row r="221" spans="3:7">
      <c r="C221" s="42"/>
      <c r="D221" s="185"/>
      <c r="F221" s="1"/>
      <c r="G221" s="1"/>
    </row>
    <row r="222" spans="3:7">
      <c r="C222" s="42"/>
      <c r="D222" s="185"/>
      <c r="F222" s="1"/>
      <c r="G222" s="1"/>
    </row>
    <row r="223" spans="3:7">
      <c r="C223" s="42"/>
      <c r="D223" s="185"/>
      <c r="F223" s="1"/>
      <c r="G223" s="1"/>
    </row>
    <row r="224" spans="3:7">
      <c r="C224" s="42"/>
      <c r="D224" s="185"/>
      <c r="F224" s="1"/>
      <c r="G224" s="1"/>
    </row>
    <row r="225" spans="3:7">
      <c r="C225" s="42"/>
      <c r="D225" s="185"/>
      <c r="F225" s="1"/>
      <c r="G225" s="1"/>
    </row>
    <row r="226" spans="3:7">
      <c r="C226" s="42"/>
      <c r="D226" s="185"/>
      <c r="F226" s="1"/>
      <c r="G226" s="1"/>
    </row>
    <row r="227" spans="3:7">
      <c r="C227" s="42"/>
      <c r="D227" s="185"/>
      <c r="F227" s="1"/>
      <c r="G227" s="1"/>
    </row>
    <row r="228" spans="3:7">
      <c r="C228" s="42"/>
      <c r="D228" s="185"/>
      <c r="F228" s="1"/>
      <c r="G228" s="1"/>
    </row>
    <row r="229" spans="3:7">
      <c r="C229" s="42"/>
      <c r="D229" s="185"/>
      <c r="F229" s="1"/>
      <c r="G229" s="1"/>
    </row>
    <row r="230" spans="3:7">
      <c r="C230" s="42"/>
      <c r="D230" s="185"/>
      <c r="F230" s="1"/>
      <c r="G230" s="1"/>
    </row>
    <row r="231" spans="3:7">
      <c r="C231" s="42"/>
      <c r="D231" s="185"/>
      <c r="F231" s="1"/>
      <c r="G231" s="1"/>
    </row>
    <row r="232" spans="3:7">
      <c r="C232" s="42"/>
      <c r="D232" s="185"/>
      <c r="F232" s="1"/>
      <c r="G232" s="1"/>
    </row>
    <row r="233" spans="3:7">
      <c r="C233" s="42"/>
      <c r="D233" s="185"/>
      <c r="F233" s="1"/>
      <c r="G233" s="1"/>
    </row>
    <row r="234" spans="3:7">
      <c r="C234" s="42"/>
      <c r="D234" s="185"/>
      <c r="F234" s="1"/>
      <c r="G234" s="1"/>
    </row>
    <row r="235" spans="3:7">
      <c r="C235" s="42"/>
      <c r="D235" s="185"/>
      <c r="F235" s="1"/>
      <c r="G235" s="1"/>
    </row>
    <row r="236" spans="3:7">
      <c r="C236" s="42"/>
      <c r="D236" s="185"/>
      <c r="F236" s="1"/>
      <c r="G236" s="1"/>
    </row>
    <row r="237" spans="3:7">
      <c r="C237" s="42"/>
      <c r="D237" s="185"/>
      <c r="F237" s="1"/>
      <c r="G237" s="1"/>
    </row>
    <row r="238" spans="3:7">
      <c r="C238" s="42"/>
      <c r="D238" s="185"/>
      <c r="F238" s="1"/>
      <c r="G238" s="1"/>
    </row>
    <row r="239" spans="3:7">
      <c r="C239" s="42"/>
      <c r="D239" s="185"/>
      <c r="F239" s="1"/>
      <c r="G239" s="1"/>
    </row>
    <row r="240" spans="3:7">
      <c r="C240" s="42"/>
      <c r="D240" s="185"/>
      <c r="F240" s="1"/>
      <c r="G240" s="1"/>
    </row>
    <row r="241" spans="3:7">
      <c r="C241" s="42"/>
      <c r="D241" s="185"/>
      <c r="F241" s="1"/>
      <c r="G241" s="1"/>
    </row>
    <row r="242" spans="3:7">
      <c r="C242" s="42"/>
      <c r="D242" s="185"/>
      <c r="F242" s="1"/>
      <c r="G242" s="1"/>
    </row>
    <row r="243" spans="3:7">
      <c r="C243" s="42"/>
      <c r="D243" s="185"/>
      <c r="F243" s="1"/>
      <c r="G243" s="1"/>
    </row>
    <row r="244" spans="3:7">
      <c r="C244" s="42"/>
      <c r="D244" s="185"/>
      <c r="F244" s="1"/>
      <c r="G244" s="1"/>
    </row>
    <row r="245" spans="3:7">
      <c r="C245" s="42"/>
      <c r="D245" s="185"/>
      <c r="F245" s="1"/>
      <c r="G245" s="1"/>
    </row>
    <row r="246" spans="3:7">
      <c r="C246" s="42"/>
      <c r="D246" s="185"/>
      <c r="F246" s="1"/>
      <c r="G246" s="1"/>
    </row>
    <row r="247" spans="3:7">
      <c r="C247" s="42"/>
      <c r="D247" s="185"/>
      <c r="F247" s="1"/>
      <c r="G247" s="1"/>
    </row>
    <row r="248" spans="3:7">
      <c r="C248" s="42"/>
      <c r="D248" s="185"/>
      <c r="F248" s="1"/>
      <c r="G248" s="1"/>
    </row>
    <row r="249" spans="3:7">
      <c r="C249" s="42"/>
      <c r="D249" s="185"/>
      <c r="F249" s="1"/>
      <c r="G249" s="1"/>
    </row>
    <row r="250" spans="3:7">
      <c r="C250" s="42"/>
      <c r="D250" s="185"/>
      <c r="F250" s="1"/>
      <c r="G250" s="1"/>
    </row>
    <row r="251" spans="3:7">
      <c r="C251" s="42"/>
      <c r="D251" s="185"/>
      <c r="F251" s="1"/>
      <c r="G251" s="1"/>
    </row>
    <row r="252" spans="3:7">
      <c r="C252" s="42"/>
      <c r="D252" s="185"/>
      <c r="F252" s="1"/>
      <c r="G252" s="1"/>
    </row>
    <row r="253" spans="3:7">
      <c r="C253" s="42"/>
      <c r="D253" s="185"/>
      <c r="F253" s="1"/>
      <c r="G253" s="1"/>
    </row>
    <row r="254" spans="3:7">
      <c r="C254" s="42"/>
      <c r="D254" s="185"/>
      <c r="F254" s="1"/>
      <c r="G254" s="1"/>
    </row>
    <row r="255" spans="3:7">
      <c r="C255" s="42"/>
      <c r="D255" s="185"/>
      <c r="F255" s="1"/>
      <c r="G255" s="1"/>
    </row>
    <row r="256" spans="3:7">
      <c r="C256" s="42"/>
      <c r="D256" s="185"/>
      <c r="F256" s="1"/>
      <c r="G256" s="1"/>
    </row>
    <row r="257" spans="3:7">
      <c r="C257" s="42"/>
      <c r="D257" s="185"/>
      <c r="F257" s="1"/>
      <c r="G257" s="1"/>
    </row>
    <row r="258" spans="3:7">
      <c r="C258" s="42"/>
      <c r="D258" s="185"/>
      <c r="F258" s="1"/>
      <c r="G258" s="1"/>
    </row>
    <row r="259" spans="3:7">
      <c r="C259" s="42"/>
      <c r="D259" s="185"/>
      <c r="F259" s="1"/>
      <c r="G259" s="1"/>
    </row>
    <row r="260" spans="3:7">
      <c r="C260" s="42"/>
      <c r="D260" s="185"/>
      <c r="F260" s="1"/>
      <c r="G260" s="1"/>
    </row>
    <row r="261" spans="3:7">
      <c r="C261" s="42"/>
      <c r="D261" s="185"/>
      <c r="F261" s="1"/>
      <c r="G261" s="1"/>
    </row>
    <row r="262" spans="3:7">
      <c r="C262" s="42"/>
      <c r="D262" s="185"/>
      <c r="F262" s="1"/>
      <c r="G262" s="1"/>
    </row>
    <row r="263" spans="3:7">
      <c r="C263" s="42"/>
      <c r="D263" s="185"/>
      <c r="F263" s="1"/>
      <c r="G263" s="1"/>
    </row>
    <row r="264" spans="3:7">
      <c r="C264" s="42"/>
      <c r="D264" s="185"/>
      <c r="F264" s="1"/>
      <c r="G264" s="1"/>
    </row>
    <row r="265" spans="3:7">
      <c r="C265" s="42"/>
      <c r="D265" s="185"/>
      <c r="F265" s="1"/>
      <c r="G265" s="1"/>
    </row>
    <row r="266" spans="3:7">
      <c r="C266" s="42"/>
      <c r="D266" s="185"/>
      <c r="F266" s="1"/>
      <c r="G266" s="1"/>
    </row>
    <row r="267" spans="3:7">
      <c r="C267" s="42"/>
      <c r="D267" s="185"/>
      <c r="F267" s="1"/>
      <c r="G267" s="1"/>
    </row>
    <row r="268" spans="3:7">
      <c r="C268" s="42"/>
      <c r="D268" s="185"/>
      <c r="F268" s="1"/>
      <c r="G268" s="1"/>
    </row>
    <row r="269" spans="3:7">
      <c r="C269" s="42"/>
      <c r="D269" s="185"/>
      <c r="F269" s="1"/>
      <c r="G269" s="1"/>
    </row>
    <row r="270" spans="3:7">
      <c r="C270" s="42"/>
      <c r="D270" s="185"/>
      <c r="F270" s="1"/>
      <c r="G270" s="1"/>
    </row>
    <row r="271" spans="3:7">
      <c r="C271" s="42"/>
      <c r="D271" s="185"/>
      <c r="F271" s="1"/>
      <c r="G271" s="1"/>
    </row>
    <row r="272" spans="3:7">
      <c r="C272" s="42"/>
      <c r="D272" s="185"/>
      <c r="F272" s="1"/>
      <c r="G272" s="1"/>
    </row>
    <row r="273" spans="3:7">
      <c r="C273" s="42"/>
      <c r="D273" s="185"/>
      <c r="F273" s="1"/>
      <c r="G273" s="1"/>
    </row>
    <row r="274" spans="3:7">
      <c r="C274" s="42"/>
      <c r="D274" s="185"/>
      <c r="F274" s="1"/>
      <c r="G274" s="1"/>
    </row>
    <row r="275" spans="3:7">
      <c r="C275" s="42"/>
      <c r="D275" s="185"/>
      <c r="F275" s="1"/>
      <c r="G275" s="1"/>
    </row>
    <row r="276" spans="3:7">
      <c r="C276" s="42"/>
      <c r="D276" s="185"/>
      <c r="F276" s="1"/>
      <c r="G276" s="1"/>
    </row>
    <row r="277" spans="3:7">
      <c r="C277" s="42"/>
      <c r="D277" s="185"/>
      <c r="F277" s="1"/>
      <c r="G277" s="1"/>
    </row>
    <row r="278" spans="3:7">
      <c r="C278" s="42"/>
      <c r="D278" s="185"/>
      <c r="F278" s="1"/>
      <c r="G278" s="1"/>
    </row>
    <row r="279" spans="3:7">
      <c r="C279" s="42"/>
      <c r="D279" s="185"/>
      <c r="F279" s="1"/>
      <c r="G279" s="1"/>
    </row>
    <row r="280" spans="3:7">
      <c r="C280" s="42"/>
      <c r="D280" s="185"/>
      <c r="F280" s="1"/>
      <c r="G280" s="1"/>
    </row>
    <row r="281" spans="3:7">
      <c r="C281" s="42"/>
      <c r="D281" s="185"/>
      <c r="F281" s="1"/>
      <c r="G281" s="1"/>
    </row>
    <row r="282" spans="3:7">
      <c r="C282" s="42"/>
      <c r="D282" s="185"/>
      <c r="F282" s="1"/>
      <c r="G282" s="1"/>
    </row>
    <row r="283" spans="3:7">
      <c r="C283" s="42"/>
      <c r="D283" s="185"/>
      <c r="F283" s="1"/>
      <c r="G283" s="1"/>
    </row>
    <row r="284" spans="3:7">
      <c r="C284" s="42"/>
      <c r="D284" s="185"/>
      <c r="F284" s="1"/>
      <c r="G284" s="1"/>
    </row>
    <row r="285" spans="3:7">
      <c r="C285" s="42"/>
      <c r="D285" s="185"/>
      <c r="F285" s="1"/>
      <c r="G285" s="1"/>
    </row>
    <row r="286" spans="3:7">
      <c r="C286" s="42"/>
      <c r="D286" s="185"/>
      <c r="F286" s="1"/>
      <c r="G286" s="1"/>
    </row>
    <row r="287" spans="3:7">
      <c r="C287" s="42"/>
      <c r="D287" s="185"/>
      <c r="F287" s="1"/>
      <c r="G287" s="1"/>
    </row>
    <row r="288" spans="3:7">
      <c r="C288" s="42"/>
      <c r="D288" s="185"/>
      <c r="F288" s="1"/>
      <c r="G288" s="1"/>
    </row>
    <row r="289" spans="3:7">
      <c r="C289" s="42"/>
      <c r="D289" s="185"/>
      <c r="F289" s="1"/>
      <c r="G289" s="1"/>
    </row>
    <row r="290" spans="3:7">
      <c r="C290" s="42"/>
      <c r="D290" s="185"/>
      <c r="F290" s="1"/>
      <c r="G290" s="1"/>
    </row>
    <row r="291" spans="3:7">
      <c r="C291" s="42"/>
      <c r="D291" s="185"/>
      <c r="F291" s="1"/>
      <c r="G291" s="1"/>
    </row>
    <row r="292" spans="3:7">
      <c r="C292" s="42"/>
      <c r="D292" s="185"/>
      <c r="F292" s="1"/>
      <c r="G292" s="1"/>
    </row>
    <row r="293" spans="3:7">
      <c r="C293" s="42"/>
      <c r="D293" s="185"/>
      <c r="F293" s="1"/>
      <c r="G293" s="1"/>
    </row>
    <row r="294" spans="3:7">
      <c r="C294" s="42"/>
      <c r="D294" s="185"/>
      <c r="F294" s="1"/>
      <c r="G294" s="1"/>
    </row>
    <row r="295" spans="3:7">
      <c r="C295" s="42"/>
      <c r="D295" s="185"/>
      <c r="F295" s="1"/>
      <c r="G295" s="1"/>
    </row>
    <row r="296" spans="3:7">
      <c r="C296" s="42"/>
      <c r="D296" s="185"/>
      <c r="F296" s="1"/>
      <c r="G296" s="1"/>
    </row>
    <row r="297" spans="3:7">
      <c r="C297" s="42"/>
      <c r="D297" s="185"/>
      <c r="F297" s="1"/>
      <c r="G297" s="1"/>
    </row>
    <row r="298" spans="3:7">
      <c r="C298" s="42"/>
      <c r="D298" s="185"/>
      <c r="F298" s="1"/>
      <c r="G298" s="1"/>
    </row>
    <row r="299" spans="3:7">
      <c r="C299" s="42"/>
      <c r="D299" s="185"/>
      <c r="F299" s="1"/>
      <c r="G299" s="1"/>
    </row>
    <row r="300" spans="3:7">
      <c r="C300" s="42"/>
      <c r="D300" s="185"/>
      <c r="F300" s="1"/>
      <c r="G300" s="1"/>
    </row>
    <row r="301" spans="3:7">
      <c r="C301" s="42"/>
      <c r="D301" s="185"/>
      <c r="F301" s="1"/>
      <c r="G301" s="1"/>
    </row>
    <row r="302" spans="3:7">
      <c r="C302" s="42"/>
      <c r="D302" s="185"/>
      <c r="F302" s="1"/>
      <c r="G302" s="1"/>
    </row>
    <row r="303" spans="3:7">
      <c r="C303" s="42"/>
      <c r="D303" s="185"/>
      <c r="F303" s="1"/>
      <c r="G303" s="1"/>
    </row>
    <row r="304" spans="3:7">
      <c r="C304" s="42"/>
      <c r="D304" s="185"/>
      <c r="F304" s="1"/>
      <c r="G304" s="1"/>
    </row>
    <row r="305" spans="3:7">
      <c r="C305" s="42"/>
      <c r="D305" s="185"/>
      <c r="F305" s="1"/>
      <c r="G305" s="1"/>
    </row>
    <row r="306" spans="3:7">
      <c r="C306" s="42"/>
      <c r="D306" s="185"/>
      <c r="F306" s="1"/>
      <c r="G306" s="1"/>
    </row>
    <row r="307" spans="3:7">
      <c r="C307" s="42"/>
      <c r="D307" s="185"/>
      <c r="F307" s="1"/>
      <c r="G307" s="1"/>
    </row>
    <row r="308" spans="3:7">
      <c r="C308" s="42"/>
      <c r="D308" s="185"/>
      <c r="F308" s="1"/>
      <c r="G308" s="1"/>
    </row>
    <row r="309" spans="3:7">
      <c r="C309" s="42"/>
      <c r="D309" s="185"/>
      <c r="F309" s="1"/>
      <c r="G309" s="1"/>
    </row>
    <row r="310" spans="3:7">
      <c r="C310" s="42"/>
      <c r="D310" s="185"/>
      <c r="F310" s="1"/>
      <c r="G310" s="1"/>
    </row>
    <row r="311" spans="3:7">
      <c r="C311" s="42"/>
      <c r="D311" s="185"/>
      <c r="F311" s="1"/>
      <c r="G311" s="1"/>
    </row>
    <row r="312" spans="3:7">
      <c r="C312" s="42"/>
      <c r="D312" s="185"/>
      <c r="F312" s="1"/>
      <c r="G312" s="1"/>
    </row>
    <row r="313" spans="3:7">
      <c r="C313" s="42"/>
      <c r="D313" s="185"/>
      <c r="F313" s="1"/>
      <c r="G313" s="1"/>
    </row>
    <row r="314" spans="3:7">
      <c r="C314" s="42"/>
      <c r="D314" s="185"/>
      <c r="F314" s="1"/>
      <c r="G314" s="1"/>
    </row>
    <row r="315" spans="3:7">
      <c r="C315" s="42"/>
      <c r="D315" s="185"/>
      <c r="F315" s="1"/>
      <c r="G315" s="1"/>
    </row>
    <row r="316" spans="3:7">
      <c r="C316" s="42"/>
      <c r="D316" s="185"/>
      <c r="F316" s="1"/>
      <c r="G316" s="1"/>
    </row>
    <row r="317" spans="3:7">
      <c r="C317" s="42"/>
      <c r="D317" s="185"/>
      <c r="F317" s="1"/>
      <c r="G317" s="1"/>
    </row>
    <row r="318" spans="3:7">
      <c r="C318" s="42"/>
      <c r="D318" s="185"/>
      <c r="F318" s="1"/>
      <c r="G318" s="1"/>
    </row>
    <row r="319" spans="3:7">
      <c r="C319" s="42"/>
      <c r="D319" s="185"/>
      <c r="F319" s="1"/>
      <c r="G319" s="1"/>
    </row>
    <row r="320" spans="3:7">
      <c r="C320" s="42"/>
      <c r="D320" s="185"/>
      <c r="F320" s="1"/>
      <c r="G320" s="1"/>
    </row>
    <row r="321" spans="3:7">
      <c r="C321" s="42"/>
      <c r="D321" s="185"/>
      <c r="F321" s="1"/>
      <c r="G321" s="1"/>
    </row>
    <row r="322" spans="3:7">
      <c r="C322" s="42"/>
      <c r="D322" s="185"/>
      <c r="F322" s="1"/>
      <c r="G322" s="1"/>
    </row>
    <row r="323" spans="3:7">
      <c r="C323" s="42"/>
      <c r="D323" s="185"/>
      <c r="F323" s="1"/>
      <c r="G323" s="1"/>
    </row>
    <row r="324" spans="3:7">
      <c r="C324" s="42"/>
      <c r="D324" s="185"/>
      <c r="F324" s="1"/>
      <c r="G324" s="1"/>
    </row>
    <row r="325" spans="3:7">
      <c r="C325" s="42"/>
      <c r="D325" s="185"/>
      <c r="F325" s="1"/>
      <c r="G325" s="1"/>
    </row>
    <row r="326" spans="3:7">
      <c r="C326" s="42"/>
      <c r="D326" s="185"/>
      <c r="F326" s="1"/>
      <c r="G326" s="1"/>
    </row>
    <row r="327" spans="3:7">
      <c r="C327" s="42"/>
      <c r="D327" s="185"/>
      <c r="F327" s="1"/>
      <c r="G327" s="1"/>
    </row>
    <row r="328" spans="3:7">
      <c r="C328" s="42"/>
      <c r="D328" s="185"/>
      <c r="F328" s="1"/>
      <c r="G328" s="1"/>
    </row>
    <row r="329" spans="3:7">
      <c r="C329" s="42"/>
      <c r="D329" s="185"/>
      <c r="F329" s="1"/>
      <c r="G329" s="1"/>
    </row>
    <row r="330" spans="3:7">
      <c r="C330" s="42"/>
      <c r="D330" s="185"/>
      <c r="F330" s="1"/>
      <c r="G330" s="1"/>
    </row>
    <row r="331" spans="3:7">
      <c r="C331" s="42"/>
      <c r="D331" s="185"/>
      <c r="F331" s="1"/>
      <c r="G331" s="1"/>
    </row>
    <row r="332" spans="3:7">
      <c r="C332" s="42"/>
      <c r="D332" s="185"/>
      <c r="F332" s="1"/>
      <c r="G332" s="1"/>
    </row>
    <row r="333" spans="3:7">
      <c r="C333" s="42"/>
      <c r="D333" s="185"/>
      <c r="F333" s="1"/>
      <c r="G333" s="1"/>
    </row>
    <row r="334" spans="3:7">
      <c r="C334" s="42"/>
      <c r="D334" s="185"/>
      <c r="F334" s="1"/>
      <c r="G334" s="1"/>
    </row>
    <row r="335" spans="3:7">
      <c r="C335" s="42"/>
      <c r="D335" s="185"/>
      <c r="F335" s="1"/>
      <c r="G335" s="1"/>
    </row>
    <row r="336" spans="3:7">
      <c r="C336" s="42"/>
      <c r="D336" s="185"/>
      <c r="F336" s="1"/>
      <c r="G336" s="1"/>
    </row>
    <row r="337" spans="3:7">
      <c r="C337" s="42"/>
      <c r="D337" s="185"/>
      <c r="F337" s="1"/>
      <c r="G337" s="1"/>
    </row>
    <row r="338" spans="3:7">
      <c r="C338" s="42"/>
      <c r="D338" s="185"/>
      <c r="F338" s="1"/>
      <c r="G338" s="1"/>
    </row>
    <row r="339" spans="3:7">
      <c r="C339" s="42"/>
      <c r="D339" s="185"/>
      <c r="F339" s="1"/>
      <c r="G339" s="1"/>
    </row>
    <row r="340" spans="3:7">
      <c r="C340" s="42"/>
      <c r="D340" s="185"/>
      <c r="F340" s="1"/>
      <c r="G340" s="1"/>
    </row>
    <row r="341" spans="3:7">
      <c r="C341" s="42"/>
      <c r="D341" s="185"/>
      <c r="F341" s="1"/>
      <c r="G341" s="1"/>
    </row>
    <row r="342" spans="3:7">
      <c r="C342" s="42"/>
      <c r="D342" s="185"/>
      <c r="F342" s="1"/>
      <c r="G342" s="1"/>
    </row>
    <row r="343" spans="3:7">
      <c r="C343" s="42"/>
      <c r="D343" s="185"/>
      <c r="F343" s="1"/>
      <c r="G343" s="1"/>
    </row>
    <row r="344" spans="3:7">
      <c r="C344" s="42"/>
      <c r="D344" s="185"/>
      <c r="F344" s="1"/>
      <c r="G344" s="1"/>
    </row>
    <row r="345" spans="3:7">
      <c r="C345" s="42"/>
      <c r="D345" s="185"/>
      <c r="F345" s="1"/>
      <c r="G345" s="1"/>
    </row>
    <row r="346" spans="3:7">
      <c r="C346" s="42"/>
      <c r="D346" s="185"/>
      <c r="F346" s="1"/>
      <c r="G346" s="1"/>
    </row>
    <row r="347" spans="3:7">
      <c r="C347" s="42"/>
      <c r="D347" s="185"/>
      <c r="F347" s="1"/>
      <c r="G347" s="1"/>
    </row>
    <row r="348" spans="3:7">
      <c r="C348" s="42"/>
      <c r="D348" s="185"/>
      <c r="F348" s="1"/>
      <c r="G348" s="1"/>
    </row>
    <row r="349" spans="3:7">
      <c r="C349" s="42"/>
      <c r="D349" s="185"/>
      <c r="F349" s="1"/>
      <c r="G349" s="1"/>
    </row>
    <row r="350" spans="3:7">
      <c r="C350" s="42"/>
      <c r="D350" s="185"/>
      <c r="F350" s="1"/>
      <c r="G350" s="1"/>
    </row>
    <row r="351" spans="3:7">
      <c r="C351" s="42"/>
      <c r="D351" s="185"/>
      <c r="F351" s="1"/>
      <c r="G351" s="1"/>
    </row>
    <row r="352" spans="3:7">
      <c r="C352" s="42"/>
      <c r="D352" s="185"/>
      <c r="F352" s="1"/>
      <c r="G352" s="1"/>
    </row>
    <row r="353" spans="3:7">
      <c r="C353" s="42"/>
      <c r="D353" s="185"/>
      <c r="F353" s="1"/>
      <c r="G353" s="1"/>
    </row>
    <row r="354" spans="3:7">
      <c r="C354" s="42"/>
      <c r="D354" s="185"/>
      <c r="F354" s="1"/>
      <c r="G354" s="1"/>
    </row>
    <row r="355" spans="3:7">
      <c r="C355" s="42"/>
      <c r="D355" s="185"/>
      <c r="F355" s="1"/>
      <c r="G355" s="1"/>
    </row>
    <row r="356" spans="3:7">
      <c r="C356" s="42"/>
      <c r="D356" s="185"/>
      <c r="F356" s="1"/>
      <c r="G356" s="1"/>
    </row>
    <row r="357" spans="3:7">
      <c r="C357" s="42"/>
      <c r="D357" s="185"/>
      <c r="F357" s="1"/>
      <c r="G357" s="1"/>
    </row>
    <row r="358" spans="3:7">
      <c r="C358" s="42"/>
      <c r="D358" s="185"/>
      <c r="F358" s="1"/>
      <c r="G358" s="1"/>
    </row>
    <row r="359" spans="3:7">
      <c r="C359" s="42"/>
      <c r="D359" s="185"/>
      <c r="F359" s="1"/>
      <c r="G359" s="1"/>
    </row>
    <row r="360" spans="3:7">
      <c r="C360" s="42"/>
      <c r="D360" s="185"/>
      <c r="F360" s="1"/>
      <c r="G360" s="1"/>
    </row>
    <row r="361" spans="3:7">
      <c r="C361" s="42"/>
      <c r="D361" s="185"/>
      <c r="F361" s="1"/>
      <c r="G361" s="1"/>
    </row>
    <row r="362" spans="3:7">
      <c r="C362" s="42"/>
      <c r="D362" s="185"/>
      <c r="F362" s="1"/>
      <c r="G362" s="1"/>
    </row>
    <row r="363" spans="3:7">
      <c r="C363" s="42"/>
      <c r="D363" s="185"/>
      <c r="F363" s="1"/>
      <c r="G363" s="1"/>
    </row>
    <row r="364" spans="3:7">
      <c r="C364" s="42"/>
      <c r="D364" s="185"/>
      <c r="F364" s="1"/>
      <c r="G364" s="1"/>
    </row>
    <row r="365" spans="3:7">
      <c r="C365" s="42"/>
      <c r="D365" s="185"/>
      <c r="F365" s="1"/>
      <c r="G365" s="1"/>
    </row>
    <row r="366" spans="3:7">
      <c r="C366" s="42"/>
      <c r="D366" s="185"/>
      <c r="F366" s="1"/>
      <c r="G366" s="1"/>
    </row>
    <row r="367" spans="3:7">
      <c r="C367" s="42"/>
      <c r="D367" s="185"/>
      <c r="F367" s="1"/>
      <c r="G367" s="1"/>
    </row>
    <row r="368" spans="3:7">
      <c r="C368" s="42"/>
      <c r="D368" s="185"/>
      <c r="F368" s="1"/>
      <c r="G368" s="1"/>
    </row>
    <row r="369" spans="3:7">
      <c r="C369" s="42"/>
      <c r="D369" s="185"/>
      <c r="F369" s="1"/>
      <c r="G369" s="1"/>
    </row>
    <row r="370" spans="3:7">
      <c r="C370" s="42"/>
      <c r="D370" s="185"/>
      <c r="F370" s="1"/>
      <c r="G370" s="1"/>
    </row>
    <row r="371" spans="3:7">
      <c r="C371" s="42"/>
      <c r="D371" s="185"/>
      <c r="F371" s="1"/>
      <c r="G371" s="1"/>
    </row>
    <row r="372" spans="3:7">
      <c r="C372" s="42"/>
      <c r="D372" s="185"/>
      <c r="F372" s="1"/>
      <c r="G372" s="1"/>
    </row>
    <row r="373" spans="3:7">
      <c r="C373" s="42"/>
      <c r="D373" s="185"/>
      <c r="F373" s="1"/>
      <c r="G373" s="1"/>
    </row>
    <row r="374" spans="3:7">
      <c r="C374" s="42"/>
      <c r="D374" s="185"/>
      <c r="F374" s="1"/>
      <c r="G374" s="1"/>
    </row>
    <row r="375" spans="3:7">
      <c r="C375" s="42"/>
      <c r="D375" s="185"/>
      <c r="F375" s="1"/>
      <c r="G375" s="1"/>
    </row>
    <row r="376" spans="3:7">
      <c r="C376" s="42"/>
      <c r="D376" s="185"/>
      <c r="F376" s="1"/>
      <c r="G376" s="1"/>
    </row>
    <row r="377" spans="3:7">
      <c r="C377" s="42"/>
      <c r="D377" s="185"/>
      <c r="F377" s="1"/>
      <c r="G377" s="1"/>
    </row>
    <row r="378" spans="3:7">
      <c r="C378" s="42"/>
      <c r="D378" s="185"/>
      <c r="F378" s="1"/>
      <c r="G378" s="1"/>
    </row>
    <row r="379" spans="3:7">
      <c r="C379" s="42"/>
      <c r="D379" s="185"/>
      <c r="F379" s="1"/>
      <c r="G379" s="1"/>
    </row>
    <row r="380" spans="3:7">
      <c r="C380" s="42"/>
      <c r="D380" s="185"/>
      <c r="F380" s="1"/>
      <c r="G380" s="1"/>
    </row>
    <row r="381" spans="3:7">
      <c r="C381" s="42"/>
      <c r="D381" s="185"/>
      <c r="F381" s="1"/>
      <c r="G381" s="1"/>
    </row>
    <row r="382" spans="3:7">
      <c r="C382" s="42"/>
      <c r="D382" s="185"/>
      <c r="F382" s="1"/>
      <c r="G382" s="1"/>
    </row>
    <row r="383" spans="3:7">
      <c r="C383" s="42"/>
      <c r="D383" s="185"/>
      <c r="F383" s="1"/>
      <c r="G383" s="1"/>
    </row>
    <row r="384" spans="3:7">
      <c r="C384" s="42"/>
      <c r="D384" s="185"/>
      <c r="F384" s="1"/>
      <c r="G384" s="1"/>
    </row>
    <row r="385" spans="3:7">
      <c r="C385" s="42"/>
      <c r="D385" s="185"/>
      <c r="F385" s="1"/>
      <c r="G385" s="1"/>
    </row>
    <row r="386" spans="3:7">
      <c r="C386" s="42"/>
      <c r="D386" s="185"/>
      <c r="F386" s="1"/>
      <c r="G386" s="1"/>
    </row>
    <row r="387" spans="3:7">
      <c r="C387" s="42"/>
      <c r="D387" s="185"/>
      <c r="F387" s="1"/>
      <c r="G387" s="1"/>
    </row>
  </sheetData>
  <sortState ref="A36:XFD44">
    <sortCondition ref="A36"/>
  </sortState>
  <mergeCells count="1">
    <mergeCell ref="A50:G51"/>
  </mergeCells>
  <conditionalFormatting sqref="A26:A35 A8:A11 A13:A16 A19:A21">
    <cfRule type="cellIs" dxfId="49" priority="5" stopIfTrue="1" operator="equal">
      <formula>"Title"</formula>
    </cfRule>
  </conditionalFormatting>
  <conditionalFormatting sqref="H1:I1">
    <cfRule type="cellIs" dxfId="48" priority="3" stopIfTrue="1" operator="equal">
      <formula>"x.x"</formula>
    </cfRule>
  </conditionalFormatting>
  <conditionalFormatting sqref="A18">
    <cfRule type="cellIs" dxfId="47" priority="2" stopIfTrue="1" operator="equal">
      <formula>"Title"</formula>
    </cfRule>
  </conditionalFormatting>
  <conditionalFormatting sqref="A17">
    <cfRule type="cellIs" dxfId="46" priority="1" stopIfTrue="1" operator="equal">
      <formula>"Title"</formula>
    </cfRule>
  </conditionalFormatting>
  <dataValidations count="9">
    <dataValidation type="list" errorStyle="warning" allowBlank="1" showInputMessage="1" showErrorMessage="1" errorTitle="FERC ACCOUNT" error="This FERC Account is not included in the drop-down list. Is this the account you want to use?" sqref="B13:B18 B32:B35 B37:B38 B49">
      <formula1>#REF!</formula1>
    </dataValidation>
    <dataValidation type="list" errorStyle="warning" allowBlank="1" showInputMessage="1" showErrorMessage="1" errorTitle="Factor" error="This factor is not included in the drop-down list. Is this the factor you want to use?" sqref="E49">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38 C49">
      <formula1>"1, 2, 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E18">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2">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6:E2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0:E33">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6:E42">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I79"/>
  <sheetViews>
    <sheetView workbookViewId="0">
      <selection activeCell="F16" sqref="F16"/>
    </sheetView>
  </sheetViews>
  <sheetFormatPr defaultColWidth="16.88671875" defaultRowHeight="13.2"/>
  <cols>
    <col min="1" max="1" width="29.33203125" style="1" customWidth="1"/>
    <col min="2" max="2" width="9.6640625" style="23" bestFit="1" customWidth="1"/>
    <col min="3" max="3" width="7.5546875" style="1" customWidth="1"/>
    <col min="4" max="4" width="14" style="1" bestFit="1" customWidth="1"/>
    <col min="5" max="5" width="9.88671875" style="23" bestFit="1" customWidth="1"/>
    <col min="6" max="6" width="10.33203125" style="1" customWidth="1"/>
    <col min="7" max="7" width="12.77734375" style="1" customWidth="1"/>
    <col min="8" max="8" width="8.109375" style="1" bestFit="1" customWidth="1"/>
    <col min="9" max="16384" width="16.88671875" style="1"/>
  </cols>
  <sheetData>
    <row r="1" spans="1:8">
      <c r="A1" s="17" t="str">
        <f>RevReqSummary!A1</f>
        <v>PacifiCorp General Rate Case UE-140617</v>
      </c>
      <c r="D1" s="141"/>
      <c r="G1" s="144"/>
      <c r="H1" s="970"/>
    </row>
    <row r="2" spans="1:8">
      <c r="A2" s="17" t="str">
        <f>RevReqSummary!A2</f>
        <v>For The Twelve Months Ended December 2013 - Staff Revenue Requirement</v>
      </c>
      <c r="D2" s="141"/>
      <c r="G2" s="144"/>
      <c r="H2" s="144"/>
    </row>
    <row r="3" spans="1:8">
      <c r="A3" s="25" t="s">
        <v>528</v>
      </c>
      <c r="D3" s="141"/>
      <c r="G3" s="144"/>
      <c r="H3" s="144"/>
    </row>
    <row r="4" spans="1:8">
      <c r="A4" s="25" t="s">
        <v>490</v>
      </c>
      <c r="D4" s="141"/>
      <c r="G4" s="144"/>
      <c r="H4" s="144"/>
    </row>
    <row r="5" spans="1:8">
      <c r="B5" s="65"/>
      <c r="C5" s="65"/>
      <c r="D5" s="147" t="s">
        <v>131</v>
      </c>
      <c r="E5" s="65"/>
      <c r="F5" s="65"/>
      <c r="G5" s="146" t="s">
        <v>236</v>
      </c>
    </row>
    <row r="6" spans="1:8">
      <c r="B6" s="26" t="s">
        <v>132</v>
      </c>
      <c r="C6" s="26" t="s">
        <v>660</v>
      </c>
      <c r="D6" s="148" t="s">
        <v>134</v>
      </c>
      <c r="E6" s="26" t="s">
        <v>135</v>
      </c>
      <c r="F6" s="26" t="s">
        <v>136</v>
      </c>
      <c r="G6" s="149" t="s">
        <v>137</v>
      </c>
    </row>
    <row r="7" spans="1:8">
      <c r="A7" s="1" t="s">
        <v>199</v>
      </c>
      <c r="D7" s="141"/>
      <c r="F7" s="629"/>
      <c r="G7" s="144"/>
    </row>
    <row r="8" spans="1:8">
      <c r="A8" s="37" t="s">
        <v>324</v>
      </c>
      <c r="B8" s="30">
        <v>500</v>
      </c>
      <c r="C8" s="30" t="s">
        <v>140</v>
      </c>
      <c r="D8" s="971">
        <v>-108784.01319927853</v>
      </c>
      <c r="E8" s="30" t="s">
        <v>214</v>
      </c>
      <c r="F8" s="33">
        <f t="shared" ref="F8:F67" si="0">INDEX(WCAAllocations,IFERROR(MATCH(E8,WCAFactors,0),2),IFERROR(MATCH(E8,WCAStates,0),4))</f>
        <v>0</v>
      </c>
      <c r="G8" s="144">
        <f>D8*F8</f>
        <v>0</v>
      </c>
    </row>
    <row r="9" spans="1:8">
      <c r="A9" s="37" t="s">
        <v>324</v>
      </c>
      <c r="B9" s="30">
        <v>500</v>
      </c>
      <c r="C9" s="30" t="s">
        <v>140</v>
      </c>
      <c r="D9" s="971">
        <v>-5.5300491282735189</v>
      </c>
      <c r="E9" s="30" t="s">
        <v>203</v>
      </c>
      <c r="F9" s="33">
        <f t="shared" si="0"/>
        <v>0.23084885646883446</v>
      </c>
      <c r="G9" s="144">
        <f t="shared" ref="G9:G67" si="1">D9*F9</f>
        <v>-1.2766055174784168</v>
      </c>
    </row>
    <row r="10" spans="1:8">
      <c r="A10" s="37" t="s">
        <v>324</v>
      </c>
      <c r="B10" s="30">
        <v>500</v>
      </c>
      <c r="C10" s="30" t="s">
        <v>140</v>
      </c>
      <c r="D10" s="963">
        <v>-7477.1996832047225</v>
      </c>
      <c r="E10" s="30" t="s">
        <v>231</v>
      </c>
      <c r="F10" s="33">
        <f t="shared" si="0"/>
        <v>0.22953887558714423</v>
      </c>
      <c r="G10" s="144">
        <f t="shared" si="1"/>
        <v>-1716.3080078233629</v>
      </c>
    </row>
    <row r="11" spans="1:8">
      <c r="A11" s="37" t="s">
        <v>324</v>
      </c>
      <c r="B11" s="30">
        <v>500</v>
      </c>
      <c r="C11" s="30" t="s">
        <v>140</v>
      </c>
      <c r="D11" s="959">
        <v>-42.036914037444966</v>
      </c>
      <c r="E11" s="30" t="s">
        <v>146</v>
      </c>
      <c r="F11" s="33">
        <f t="shared" si="0"/>
        <v>7.9057273540331513E-2</v>
      </c>
      <c r="G11" s="144">
        <f t="shared" si="1"/>
        <v>-3.3233238118496882</v>
      </c>
    </row>
    <row r="12" spans="1:8">
      <c r="A12" s="37" t="s">
        <v>325</v>
      </c>
      <c r="B12" s="30">
        <v>501</v>
      </c>
      <c r="C12" s="30" t="s">
        <v>140</v>
      </c>
      <c r="D12" s="959">
        <v>-1582.6143259548192</v>
      </c>
      <c r="E12" s="30" t="s">
        <v>261</v>
      </c>
      <c r="F12" s="33">
        <f t="shared" si="0"/>
        <v>0</v>
      </c>
      <c r="G12" s="144">
        <f t="shared" si="1"/>
        <v>0</v>
      </c>
      <c r="H12" s="144"/>
    </row>
    <row r="13" spans="1:8">
      <c r="A13" s="37" t="s">
        <v>325</v>
      </c>
      <c r="B13" s="30">
        <v>501</v>
      </c>
      <c r="C13" s="30" t="s">
        <v>140</v>
      </c>
      <c r="D13" s="959">
        <v>-981.72168054257281</v>
      </c>
      <c r="E13" s="30" t="s">
        <v>232</v>
      </c>
      <c r="F13" s="33">
        <f t="shared" si="0"/>
        <v>0.22612324164332259</v>
      </c>
      <c r="G13" s="144">
        <f t="shared" si="1"/>
        <v>-221.99008879581694</v>
      </c>
      <c r="H13" s="144"/>
    </row>
    <row r="14" spans="1:8">
      <c r="A14" s="37" t="s">
        <v>325</v>
      </c>
      <c r="B14" s="30">
        <v>501</v>
      </c>
      <c r="C14" s="30" t="s">
        <v>140</v>
      </c>
      <c r="D14" s="959">
        <v>-447.24948095512667</v>
      </c>
      <c r="E14" s="30" t="s">
        <v>148</v>
      </c>
      <c r="F14" s="33">
        <f t="shared" si="0"/>
        <v>7.5697931989234163E-2</v>
      </c>
      <c r="G14" s="144">
        <f t="shared" si="1"/>
        <v>-33.855860791561462</v>
      </c>
    </row>
    <row r="15" spans="1:8">
      <c r="A15" s="37" t="s">
        <v>326</v>
      </c>
      <c r="B15" s="30">
        <v>512</v>
      </c>
      <c r="C15" s="30" t="s">
        <v>140</v>
      </c>
      <c r="D15" s="959">
        <v>-44697.944679276821</v>
      </c>
      <c r="E15" s="30" t="s">
        <v>214</v>
      </c>
      <c r="F15" s="33">
        <f t="shared" si="0"/>
        <v>0</v>
      </c>
      <c r="G15" s="144">
        <f t="shared" si="1"/>
        <v>0</v>
      </c>
    </row>
    <row r="16" spans="1:8">
      <c r="A16" s="37" t="s">
        <v>326</v>
      </c>
      <c r="B16" s="30">
        <v>512</v>
      </c>
      <c r="C16" s="30" t="s">
        <v>140</v>
      </c>
      <c r="D16" s="959">
        <v>279.70544481509614</v>
      </c>
      <c r="E16" s="30" t="s">
        <v>203</v>
      </c>
      <c r="F16" s="33">
        <f t="shared" si="0"/>
        <v>0.23084885646883446</v>
      </c>
      <c r="G16" s="144">
        <f t="shared" si="1"/>
        <v>64.569682083671623</v>
      </c>
      <c r="H16" s="144"/>
    </row>
    <row r="17" spans="1:9">
      <c r="A17" s="37" t="s">
        <v>326</v>
      </c>
      <c r="B17" s="30">
        <v>512</v>
      </c>
      <c r="C17" s="30" t="s">
        <v>140</v>
      </c>
      <c r="D17" s="963">
        <v>-29624.900698921723</v>
      </c>
      <c r="E17" s="30" t="s">
        <v>231</v>
      </c>
      <c r="F17" s="33">
        <f t="shared" si="0"/>
        <v>0.22953887558714423</v>
      </c>
      <c r="G17" s="144">
        <f t="shared" si="1"/>
        <v>-6800.0663958112955</v>
      </c>
    </row>
    <row r="18" spans="1:9">
      <c r="A18" s="37"/>
      <c r="B18" s="30"/>
      <c r="C18" s="30"/>
      <c r="D18" s="207">
        <f>SUM(D8:D17)</f>
        <v>-193363.50526648492</v>
      </c>
      <c r="E18" s="200"/>
      <c r="F18" s="201"/>
      <c r="G18" s="208">
        <f>SUM(G8:G17)</f>
        <v>-8712.2506004676943</v>
      </c>
    </row>
    <row r="19" spans="1:9">
      <c r="A19" s="37"/>
      <c r="B19" s="30"/>
      <c r="C19" s="30"/>
      <c r="E19" s="1"/>
    </row>
    <row r="20" spans="1:9">
      <c r="A20" s="37" t="s">
        <v>327</v>
      </c>
      <c r="B20" s="30">
        <v>535</v>
      </c>
      <c r="C20" s="30" t="s">
        <v>140</v>
      </c>
      <c r="D20" s="959">
        <v>-9363.426148062259</v>
      </c>
      <c r="E20" s="30" t="s">
        <v>214</v>
      </c>
      <c r="F20" s="33">
        <f t="shared" si="0"/>
        <v>0</v>
      </c>
      <c r="G20" s="144">
        <f t="shared" si="1"/>
        <v>0</v>
      </c>
    </row>
    <row r="21" spans="1:9">
      <c r="A21" s="37" t="s">
        <v>327</v>
      </c>
      <c r="B21" s="30">
        <v>535</v>
      </c>
      <c r="C21" s="30" t="s">
        <v>140</v>
      </c>
      <c r="D21" s="959">
        <v>-12361.752950779708</v>
      </c>
      <c r="E21" s="30" t="s">
        <v>203</v>
      </c>
      <c r="F21" s="33">
        <f t="shared" si="0"/>
        <v>0.23084885646883446</v>
      </c>
      <c r="G21" s="144">
        <f t="shared" si="1"/>
        <v>-2853.6965326377358</v>
      </c>
      <c r="H21" s="144"/>
    </row>
    <row r="22" spans="1:9">
      <c r="A22" s="37" t="s">
        <v>328</v>
      </c>
      <c r="B22" s="30">
        <v>545</v>
      </c>
      <c r="C22" s="30" t="s">
        <v>140</v>
      </c>
      <c r="D22" s="959">
        <v>-1852.3982706006304</v>
      </c>
      <c r="E22" s="30" t="s">
        <v>214</v>
      </c>
      <c r="F22" s="33">
        <f t="shared" si="0"/>
        <v>0</v>
      </c>
      <c r="G22" s="144">
        <f t="shared" si="1"/>
        <v>0</v>
      </c>
    </row>
    <row r="23" spans="1:9">
      <c r="A23" s="37" t="s">
        <v>328</v>
      </c>
      <c r="B23" s="30">
        <v>545</v>
      </c>
      <c r="C23" s="30" t="s">
        <v>140</v>
      </c>
      <c r="D23" s="959">
        <v>-5093.2026284641197</v>
      </c>
      <c r="E23" s="30" t="s">
        <v>203</v>
      </c>
      <c r="F23" s="33">
        <f t="shared" si="0"/>
        <v>0.23084885646883446</v>
      </c>
      <c r="G23" s="144">
        <f t="shared" si="1"/>
        <v>-1175.760002545004</v>
      </c>
      <c r="H23" s="144"/>
    </row>
    <row r="24" spans="1:9">
      <c r="A24" s="37"/>
      <c r="B24" s="30"/>
      <c r="C24" s="30"/>
      <c r="D24" s="207">
        <f>SUM(D20:D23)</f>
        <v>-28670.77999790672</v>
      </c>
      <c r="E24" s="200"/>
      <c r="F24" s="201"/>
      <c r="G24" s="208">
        <f>SUM(G20:G23)</f>
        <v>-4029.4565351827396</v>
      </c>
      <c r="H24" s="144"/>
    </row>
    <row r="25" spans="1:9">
      <c r="A25" s="37"/>
      <c r="B25" s="30"/>
      <c r="C25" s="30"/>
      <c r="E25" s="1"/>
      <c r="H25" s="144"/>
    </row>
    <row r="26" spans="1:9">
      <c r="A26" s="37" t="s">
        <v>329</v>
      </c>
      <c r="B26" s="30">
        <v>548</v>
      </c>
      <c r="C26" s="30" t="s">
        <v>140</v>
      </c>
      <c r="D26" s="959">
        <v>-6306.367348838121</v>
      </c>
      <c r="E26" s="30" t="s">
        <v>214</v>
      </c>
      <c r="F26" s="33">
        <f t="shared" si="0"/>
        <v>0</v>
      </c>
      <c r="G26" s="144">
        <f t="shared" si="1"/>
        <v>0</v>
      </c>
    </row>
    <row r="27" spans="1:9" ht="15.6">
      <c r="A27" s="37" t="s">
        <v>329</v>
      </c>
      <c r="B27" s="30">
        <v>548</v>
      </c>
      <c r="C27" s="30" t="s">
        <v>140</v>
      </c>
      <c r="D27" s="959">
        <v>-2357.9931307477445</v>
      </c>
      <c r="E27" s="30" t="s">
        <v>203</v>
      </c>
      <c r="F27" s="33">
        <f t="shared" si="0"/>
        <v>0.23084885646883446</v>
      </c>
      <c r="G27" s="144">
        <f t="shared" si="1"/>
        <v>-544.34001779448374</v>
      </c>
      <c r="I27" s="972"/>
    </row>
    <row r="28" spans="1:9" ht="15.6">
      <c r="A28" s="37" t="s">
        <v>329</v>
      </c>
      <c r="B28" s="30">
        <v>548</v>
      </c>
      <c r="C28" s="30" t="s">
        <v>140</v>
      </c>
      <c r="D28" s="959">
        <v>-2913.7501474996934</v>
      </c>
      <c r="E28" s="30" t="s">
        <v>146</v>
      </c>
      <c r="F28" s="33">
        <f t="shared" si="0"/>
        <v>7.9057273540331513E-2</v>
      </c>
      <c r="G28" s="144">
        <f t="shared" si="1"/>
        <v>-230.35314243906456</v>
      </c>
      <c r="I28" s="972"/>
    </row>
    <row r="29" spans="1:9">
      <c r="A29" s="37" t="s">
        <v>329</v>
      </c>
      <c r="B29" s="30">
        <v>548</v>
      </c>
      <c r="C29" s="30" t="s">
        <v>140</v>
      </c>
      <c r="D29" s="959">
        <v>-5.1743147904132121</v>
      </c>
      <c r="E29" s="30" t="s">
        <v>171</v>
      </c>
      <c r="F29" s="33">
        <f t="shared" si="0"/>
        <v>0</v>
      </c>
      <c r="G29" s="144">
        <f t="shared" si="1"/>
        <v>0</v>
      </c>
    </row>
    <row r="30" spans="1:9">
      <c r="A30" s="37" t="s">
        <v>330</v>
      </c>
      <c r="B30" s="30">
        <v>553</v>
      </c>
      <c r="C30" s="30" t="s">
        <v>140</v>
      </c>
      <c r="D30" s="959">
        <v>-2078.3463906364477</v>
      </c>
      <c r="E30" s="30" t="s">
        <v>214</v>
      </c>
      <c r="F30" s="33">
        <f t="shared" si="0"/>
        <v>0</v>
      </c>
      <c r="G30" s="144">
        <f t="shared" si="1"/>
        <v>0</v>
      </c>
      <c r="H30" s="144"/>
    </row>
    <row r="31" spans="1:9">
      <c r="A31" s="37" t="s">
        <v>330</v>
      </c>
      <c r="B31" s="30">
        <v>553</v>
      </c>
      <c r="C31" s="30" t="s">
        <v>140</v>
      </c>
      <c r="D31" s="959">
        <v>-1206.5314614619183</v>
      </c>
      <c r="E31" s="30" t="s">
        <v>203</v>
      </c>
      <c r="F31" s="33">
        <f t="shared" si="0"/>
        <v>0.23084885646883446</v>
      </c>
      <c r="G31" s="144">
        <f t="shared" si="1"/>
        <v>-278.52640817215547</v>
      </c>
      <c r="H31" s="144"/>
    </row>
    <row r="32" spans="1:9">
      <c r="A32" s="37" t="s">
        <v>687</v>
      </c>
      <c r="B32" s="30">
        <v>557</v>
      </c>
      <c r="C32" s="30" t="s">
        <v>140</v>
      </c>
      <c r="D32" s="962">
        <v>-15097.716583050058</v>
      </c>
      <c r="E32" s="30" t="s">
        <v>214</v>
      </c>
      <c r="F32" s="33">
        <f t="shared" si="0"/>
        <v>0</v>
      </c>
      <c r="G32" s="144">
        <f t="shared" si="1"/>
        <v>0</v>
      </c>
      <c r="H32" s="144"/>
    </row>
    <row r="33" spans="1:9">
      <c r="A33" s="37" t="s">
        <v>687</v>
      </c>
      <c r="B33" s="30">
        <v>557</v>
      </c>
      <c r="C33" s="30" t="s">
        <v>140</v>
      </c>
      <c r="D33" s="959">
        <v>-211.43481385800771</v>
      </c>
      <c r="E33" s="30" t="s">
        <v>203</v>
      </c>
      <c r="F33" s="33">
        <f t="shared" si="0"/>
        <v>0.23084885646883446</v>
      </c>
      <c r="G33" s="144">
        <f t="shared" si="1"/>
        <v>-48.809484996821958</v>
      </c>
    </row>
    <row r="34" spans="1:9">
      <c r="A34" s="37" t="s">
        <v>687</v>
      </c>
      <c r="B34" s="30">
        <v>557</v>
      </c>
      <c r="C34" s="30" t="s">
        <v>140</v>
      </c>
      <c r="D34" s="959">
        <v>-2521.4811209491631</v>
      </c>
      <c r="E34" s="30" t="s">
        <v>231</v>
      </c>
      <c r="F34" s="33">
        <f t="shared" si="0"/>
        <v>0.22953887558714423</v>
      </c>
      <c r="G34" s="144">
        <f t="shared" si="1"/>
        <v>-578.7779413168829</v>
      </c>
    </row>
    <row r="35" spans="1:9">
      <c r="A35" s="37" t="s">
        <v>687</v>
      </c>
      <c r="B35" s="30">
        <v>557</v>
      </c>
      <c r="C35" s="30" t="s">
        <v>140</v>
      </c>
      <c r="D35" s="959">
        <v>-40236.371955282702</v>
      </c>
      <c r="E35" s="356" t="s">
        <v>146</v>
      </c>
      <c r="F35" s="33">
        <f t="shared" si="0"/>
        <v>7.9057273540331513E-2</v>
      </c>
      <c r="G35" s="144">
        <f t="shared" si="1"/>
        <v>-3180.977863939308</v>
      </c>
    </row>
    <row r="36" spans="1:9">
      <c r="A36" s="37"/>
      <c r="B36" s="30"/>
      <c r="C36" s="30"/>
      <c r="D36" s="207">
        <f>SUM(D26:D35)</f>
        <v>-72935.167267114273</v>
      </c>
      <c r="E36" s="200"/>
      <c r="F36" s="201"/>
      <c r="G36" s="208">
        <f>SUM(G26:G35)</f>
        <v>-4861.784858658717</v>
      </c>
    </row>
    <row r="37" spans="1:9">
      <c r="A37" s="37"/>
      <c r="B37" s="30"/>
      <c r="C37" s="30"/>
      <c r="E37" s="1"/>
    </row>
    <row r="38" spans="1:9">
      <c r="A38" s="37" t="s">
        <v>331</v>
      </c>
      <c r="B38" s="30">
        <v>560</v>
      </c>
      <c r="C38" s="30" t="s">
        <v>140</v>
      </c>
      <c r="D38" s="959">
        <v>-6272.1956373918138</v>
      </c>
      <c r="E38" s="30" t="s">
        <v>214</v>
      </c>
      <c r="F38" s="33">
        <f t="shared" si="0"/>
        <v>0</v>
      </c>
      <c r="G38" s="144">
        <f t="shared" si="1"/>
        <v>0</v>
      </c>
    </row>
    <row r="39" spans="1:9">
      <c r="A39" s="37" t="s">
        <v>331</v>
      </c>
      <c r="B39" s="30">
        <v>560</v>
      </c>
      <c r="C39" s="30" t="s">
        <v>140</v>
      </c>
      <c r="D39" s="959">
        <v>-1149.1135449313183</v>
      </c>
      <c r="E39" s="30" t="s">
        <v>203</v>
      </c>
      <c r="F39" s="33">
        <f t="shared" si="0"/>
        <v>0.23084885646883446</v>
      </c>
      <c r="G39" s="144">
        <f t="shared" si="1"/>
        <v>-265.27154780024347</v>
      </c>
    </row>
    <row r="40" spans="1:9">
      <c r="A40" s="37" t="s">
        <v>331</v>
      </c>
      <c r="B40" s="30">
        <v>560</v>
      </c>
      <c r="C40" s="30" t="s">
        <v>140</v>
      </c>
      <c r="D40" s="959">
        <v>-47.424136836298771</v>
      </c>
      <c r="E40" s="30" t="s">
        <v>231</v>
      </c>
      <c r="F40" s="33">
        <f t="shared" si="0"/>
        <v>0.22953887558714423</v>
      </c>
      <c r="G40" s="144">
        <f t="shared" si="1"/>
        <v>-10.885683045094888</v>
      </c>
    </row>
    <row r="41" spans="1:9">
      <c r="A41" s="37" t="s">
        <v>331</v>
      </c>
      <c r="B41" s="30">
        <v>560</v>
      </c>
      <c r="C41" s="30" t="s">
        <v>140</v>
      </c>
      <c r="D41" s="959">
        <v>-23458.766650907517</v>
      </c>
      <c r="E41" s="30" t="s">
        <v>146</v>
      </c>
      <c r="F41" s="33">
        <f t="shared" si="0"/>
        <v>7.9057273540331513E-2</v>
      </c>
      <c r="G41" s="144">
        <f t="shared" si="1"/>
        <v>-1854.5861320396023</v>
      </c>
      <c r="H41" s="144"/>
    </row>
    <row r="42" spans="1:9">
      <c r="A42" s="37" t="s">
        <v>332</v>
      </c>
      <c r="B42" s="30">
        <v>571</v>
      </c>
      <c r="C42" s="30" t="s">
        <v>140</v>
      </c>
      <c r="D42" s="959">
        <v>1305.0476383422765</v>
      </c>
      <c r="E42" s="30" t="s">
        <v>214</v>
      </c>
      <c r="F42" s="33">
        <f t="shared" si="0"/>
        <v>0</v>
      </c>
      <c r="G42" s="144">
        <f t="shared" si="1"/>
        <v>0</v>
      </c>
    </row>
    <row r="43" spans="1:9">
      <c r="A43" s="37" t="s">
        <v>332</v>
      </c>
      <c r="B43" s="30">
        <v>571</v>
      </c>
      <c r="C43" s="30" t="s">
        <v>140</v>
      </c>
      <c r="D43" s="959">
        <v>-1291.071433638954</v>
      </c>
      <c r="E43" s="30" t="s">
        <v>203</v>
      </c>
      <c r="F43" s="33">
        <f t="shared" si="0"/>
        <v>0.23084885646883446</v>
      </c>
      <c r="G43" s="144">
        <f t="shared" si="1"/>
        <v>-298.04236407513122</v>
      </c>
      <c r="I43" s="43"/>
    </row>
    <row r="44" spans="1:9">
      <c r="A44" s="37" t="s">
        <v>332</v>
      </c>
      <c r="B44" s="30">
        <v>571</v>
      </c>
      <c r="C44" s="30" t="s">
        <v>140</v>
      </c>
      <c r="D44" s="959">
        <v>-131.16764183398095</v>
      </c>
      <c r="E44" s="30" t="s">
        <v>231</v>
      </c>
      <c r="F44" s="33">
        <f t="shared" si="0"/>
        <v>0.22953887558714423</v>
      </c>
      <c r="G44" s="144">
        <f t="shared" si="1"/>
        <v>-30.108073019989249</v>
      </c>
    </row>
    <row r="45" spans="1:9">
      <c r="A45" s="37" t="s">
        <v>332</v>
      </c>
      <c r="B45" s="30">
        <v>571</v>
      </c>
      <c r="C45" s="30" t="s">
        <v>140</v>
      </c>
      <c r="D45" s="963">
        <v>-666.44849474922137</v>
      </c>
      <c r="E45" s="30" t="s">
        <v>146</v>
      </c>
      <c r="F45" s="33">
        <f t="shared" si="0"/>
        <v>7.9057273540331513E-2</v>
      </c>
      <c r="G45" s="144">
        <f t="shared" si="1"/>
        <v>-52.687600949931387</v>
      </c>
    </row>
    <row r="46" spans="1:9">
      <c r="A46" s="37"/>
      <c r="B46" s="30"/>
      <c r="C46" s="30"/>
      <c r="D46" s="207">
        <f>SUM(D38:D45)</f>
        <v>-31711.139901946826</v>
      </c>
      <c r="E46" s="200"/>
      <c r="F46" s="201"/>
      <c r="G46" s="207">
        <f>SUM(G38:G45)</f>
        <v>-2511.5814009299925</v>
      </c>
    </row>
    <row r="47" spans="1:9">
      <c r="A47" s="37"/>
      <c r="B47" s="30"/>
      <c r="C47" s="30"/>
      <c r="E47" s="1"/>
    </row>
    <row r="48" spans="1:9">
      <c r="A48" s="37" t="s">
        <v>333</v>
      </c>
      <c r="B48" s="30">
        <v>580</v>
      </c>
      <c r="C48" s="30" t="s">
        <v>140</v>
      </c>
      <c r="D48" s="959">
        <v>-37221.739557426321</v>
      </c>
      <c r="E48" s="30" t="s">
        <v>141</v>
      </c>
      <c r="F48" s="33" t="s">
        <v>797</v>
      </c>
      <c r="G48" s="144">
        <v>-2849.1167116991014</v>
      </c>
    </row>
    <row r="49" spans="1:8">
      <c r="A49" s="37" t="s">
        <v>333</v>
      </c>
      <c r="B49" s="30">
        <v>580</v>
      </c>
      <c r="C49" s="30" t="s">
        <v>140</v>
      </c>
      <c r="D49" s="959">
        <v>-47045.963183237356</v>
      </c>
      <c r="E49" s="30" t="s">
        <v>151</v>
      </c>
      <c r="F49" s="33">
        <f t="shared" si="0"/>
        <v>6.2803307592478125E-2</v>
      </c>
      <c r="G49" s="144">
        <f t="shared" si="1"/>
        <v>-2954.6420967812569</v>
      </c>
    </row>
    <row r="50" spans="1:8">
      <c r="A50" s="37" t="s">
        <v>200</v>
      </c>
      <c r="B50" s="30">
        <v>593</v>
      </c>
      <c r="C50" s="30" t="s">
        <v>140</v>
      </c>
      <c r="D50" s="962">
        <v>-1.8310325297849527E-11</v>
      </c>
      <c r="E50" s="30" t="s">
        <v>164</v>
      </c>
      <c r="F50" s="33">
        <f t="shared" si="0"/>
        <v>0</v>
      </c>
      <c r="G50" s="144">
        <f t="shared" si="1"/>
        <v>0</v>
      </c>
      <c r="H50" s="144"/>
    </row>
    <row r="51" spans="1:8">
      <c r="A51" s="37" t="s">
        <v>200</v>
      </c>
      <c r="B51" s="30">
        <v>593</v>
      </c>
      <c r="C51" s="30" t="s">
        <v>140</v>
      </c>
      <c r="D51" s="959">
        <v>-61040.98096803137</v>
      </c>
      <c r="E51" s="30" t="s">
        <v>141</v>
      </c>
      <c r="F51" s="33" t="s">
        <v>797</v>
      </c>
      <c r="G51" s="144">
        <v>-3609.3538359642348</v>
      </c>
    </row>
    <row r="52" spans="1:8">
      <c r="A52" s="37" t="s">
        <v>200</v>
      </c>
      <c r="B52" s="30">
        <v>593</v>
      </c>
      <c r="C52" s="30" t="s">
        <v>140</v>
      </c>
      <c r="D52" s="959">
        <v>-9216.6995477550136</v>
      </c>
      <c r="E52" s="30" t="s">
        <v>151</v>
      </c>
      <c r="F52" s="33">
        <f t="shared" si="0"/>
        <v>6.2803307592478125E-2</v>
      </c>
      <c r="G52" s="144">
        <f t="shared" si="1"/>
        <v>-578.83921668511209</v>
      </c>
    </row>
    <row r="53" spans="1:8">
      <c r="A53" s="37"/>
      <c r="B53" s="30"/>
      <c r="C53" s="30"/>
      <c r="D53" s="207">
        <f>SUM(D48:D52)</f>
        <v>-154525.38325645006</v>
      </c>
      <c r="E53" s="200"/>
      <c r="F53" s="201"/>
      <c r="G53" s="207">
        <f>SUM(G48:G52)</f>
        <v>-9991.9518611297044</v>
      </c>
    </row>
    <row r="54" spans="1:8">
      <c r="A54" s="37"/>
      <c r="B54" s="30"/>
      <c r="C54" s="30"/>
      <c r="E54" s="1"/>
    </row>
    <row r="55" spans="1:8">
      <c r="A55" s="37" t="s">
        <v>334</v>
      </c>
      <c r="B55" s="30">
        <v>903</v>
      </c>
      <c r="C55" s="30" t="s">
        <v>140</v>
      </c>
      <c r="D55" s="959">
        <v>-52642.223598934652</v>
      </c>
      <c r="E55" s="30" t="s">
        <v>152</v>
      </c>
      <c r="F55" s="33">
        <f t="shared" si="0"/>
        <v>6.9173575695716499E-2</v>
      </c>
      <c r="G55" s="144">
        <f t="shared" si="1"/>
        <v>-3641.4508389117395</v>
      </c>
      <c r="H55" s="144"/>
    </row>
    <row r="56" spans="1:8">
      <c r="A56" s="37" t="s">
        <v>334</v>
      </c>
      <c r="B56" s="30">
        <v>903</v>
      </c>
      <c r="C56" s="30" t="s">
        <v>140</v>
      </c>
      <c r="D56" s="959">
        <v>-30408.663495572488</v>
      </c>
      <c r="E56" s="30" t="s">
        <v>141</v>
      </c>
      <c r="F56" s="33" t="s">
        <v>797</v>
      </c>
      <c r="G56" s="144">
        <v>-1767.9432368221974</v>
      </c>
    </row>
    <row r="57" spans="1:8">
      <c r="A57" s="37"/>
      <c r="B57" s="30"/>
      <c r="C57" s="30"/>
      <c r="D57" s="207">
        <f>SUM(D55:D56)</f>
        <v>-83050.887094507139</v>
      </c>
      <c r="E57" s="200"/>
      <c r="F57" s="201"/>
      <c r="G57" s="207">
        <f>SUM(G55:G56)</f>
        <v>-5409.3940757339369</v>
      </c>
    </row>
    <row r="58" spans="1:8">
      <c r="A58" s="37"/>
      <c r="B58" s="30"/>
      <c r="C58" s="30"/>
      <c r="E58" s="1"/>
    </row>
    <row r="59" spans="1:8">
      <c r="A59" s="37" t="s">
        <v>335</v>
      </c>
      <c r="B59" s="30">
        <v>908</v>
      </c>
      <c r="C59" s="30" t="s">
        <v>140</v>
      </c>
      <c r="D59" s="959">
        <v>-3859.2347670648232</v>
      </c>
      <c r="E59" s="30" t="s">
        <v>152</v>
      </c>
      <c r="F59" s="33">
        <f t="shared" si="0"/>
        <v>6.9173575695716499E-2</v>
      </c>
      <c r="G59" s="144">
        <f t="shared" si="1"/>
        <v>-266.95706828709939</v>
      </c>
    </row>
    <row r="60" spans="1:8">
      <c r="A60" s="37" t="s">
        <v>335</v>
      </c>
      <c r="B60" s="30">
        <v>908</v>
      </c>
      <c r="C60" s="30" t="s">
        <v>140</v>
      </c>
      <c r="D60" s="973">
        <v>-103.23819284972666</v>
      </c>
      <c r="E60" s="30" t="s">
        <v>164</v>
      </c>
      <c r="F60" s="33">
        <f t="shared" si="0"/>
        <v>0</v>
      </c>
      <c r="G60" s="144">
        <f t="shared" si="1"/>
        <v>0</v>
      </c>
      <c r="H60" s="144"/>
    </row>
    <row r="61" spans="1:8">
      <c r="A61" s="37" t="s">
        <v>335</v>
      </c>
      <c r="B61" s="30">
        <v>908</v>
      </c>
      <c r="C61" s="30" t="s">
        <v>140</v>
      </c>
      <c r="D61" s="959">
        <v>-9528.7286736595324</v>
      </c>
      <c r="E61" s="30" t="s">
        <v>141</v>
      </c>
      <c r="F61" s="33" t="s">
        <v>797</v>
      </c>
      <c r="G61" s="144">
        <v>-563.09326962152409</v>
      </c>
    </row>
    <row r="62" spans="1:8">
      <c r="A62" s="37"/>
      <c r="B62" s="30"/>
      <c r="C62" s="30"/>
      <c r="D62" s="207">
        <f>SUM(D59:D61)</f>
        <v>-13491.201633574083</v>
      </c>
      <c r="E62" s="200"/>
      <c r="F62" s="201"/>
      <c r="G62" s="207">
        <f>SUM(G59:G61)</f>
        <v>-830.05033790862353</v>
      </c>
    </row>
    <row r="63" spans="1:8">
      <c r="A63" s="37"/>
      <c r="B63" s="30"/>
      <c r="C63" s="30"/>
      <c r="E63" s="1"/>
    </row>
    <row r="64" spans="1:8">
      <c r="A64" s="37" t="s">
        <v>26</v>
      </c>
      <c r="B64" s="30">
        <v>920</v>
      </c>
      <c r="C64" s="30" t="s">
        <v>140</v>
      </c>
      <c r="D64" s="959">
        <v>-3673.4039978824253</v>
      </c>
      <c r="E64" s="30" t="s">
        <v>141</v>
      </c>
      <c r="F64" s="33" t="s">
        <v>797</v>
      </c>
      <c r="G64" s="144">
        <v>-875.25760919000084</v>
      </c>
      <c r="H64" s="144"/>
    </row>
    <row r="65" spans="1:9">
      <c r="A65" s="37" t="s">
        <v>26</v>
      </c>
      <c r="B65" s="30">
        <v>920</v>
      </c>
      <c r="C65" s="30" t="s">
        <v>140</v>
      </c>
      <c r="D65" s="959">
        <v>-147295.36118625986</v>
      </c>
      <c r="E65" s="30" t="s">
        <v>130</v>
      </c>
      <c r="F65" s="33">
        <f t="shared" si="0"/>
        <v>6.8539355270203509E-2</v>
      </c>
      <c r="G65" s="144">
        <f t="shared" si="1"/>
        <v>-10095.52908999801</v>
      </c>
      <c r="H65" s="144"/>
    </row>
    <row r="66" spans="1:9">
      <c r="A66" s="37" t="s">
        <v>26</v>
      </c>
      <c r="B66" s="30">
        <v>935</v>
      </c>
      <c r="C66" s="30" t="s">
        <v>140</v>
      </c>
      <c r="D66" s="959">
        <v>49.768962347170927</v>
      </c>
      <c r="E66" s="30" t="s">
        <v>141</v>
      </c>
      <c r="F66" s="33" t="s">
        <v>797</v>
      </c>
      <c r="G66" s="144">
        <v>4.4505948122099091E-2</v>
      </c>
      <c r="H66" s="144"/>
    </row>
    <row r="67" spans="1:9">
      <c r="A67" s="37" t="s">
        <v>26</v>
      </c>
      <c r="B67" s="30">
        <v>935</v>
      </c>
      <c r="C67" s="30" t="s">
        <v>140</v>
      </c>
      <c r="D67" s="959">
        <v>-3965.156489074418</v>
      </c>
      <c r="E67" s="30" t="s">
        <v>130</v>
      </c>
      <c r="F67" s="33">
        <f t="shared" si="0"/>
        <v>6.8539355270203509E-2</v>
      </c>
      <c r="G67" s="144">
        <f t="shared" si="1"/>
        <v>-271.76926930662438</v>
      </c>
      <c r="H67" s="144"/>
    </row>
    <row r="68" spans="1:9">
      <c r="A68" s="140"/>
      <c r="B68" s="974"/>
      <c r="D68" s="207">
        <f>SUM(D64:D67)</f>
        <v>-154884.1527108695</v>
      </c>
      <c r="F68" s="629"/>
      <c r="G68" s="207">
        <f>SUM(G64:G67)</f>
        <v>-11242.511462546512</v>
      </c>
      <c r="H68" s="144"/>
    </row>
    <row r="69" spans="1:9">
      <c r="B69" s="974"/>
      <c r="D69" s="141"/>
      <c r="F69" s="629"/>
      <c r="G69" s="144"/>
      <c r="H69" s="144"/>
    </row>
    <row r="70" spans="1:9" ht="13.8" thickBot="1">
      <c r="A70" s="1" t="s">
        <v>3</v>
      </c>
      <c r="B70" s="974"/>
      <c r="D70" s="836">
        <f>D18+D24+D36+D46+D53+D57+D62+D68</f>
        <v>-732632.21712885355</v>
      </c>
      <c r="F70" s="629"/>
      <c r="G70" s="836">
        <f>G18+G24+G36+G46+G53+G57+G62+G68</f>
        <v>-47588.981132557921</v>
      </c>
      <c r="H70" s="144"/>
    </row>
    <row r="71" spans="1:9" ht="13.8" thickTop="1">
      <c r="B71" s="974"/>
      <c r="D71" s="141"/>
      <c r="F71" s="629"/>
      <c r="G71" s="144"/>
      <c r="H71" s="144"/>
    </row>
    <row r="72" spans="1:9">
      <c r="A72" s="25" t="s">
        <v>145</v>
      </c>
      <c r="B72" s="974"/>
      <c r="D72" s="141"/>
      <c r="F72" s="629"/>
      <c r="G72" s="144"/>
      <c r="H72" s="144"/>
    </row>
    <row r="73" spans="1:9" ht="13.2" customHeight="1">
      <c r="A73" s="1400" t="s">
        <v>688</v>
      </c>
      <c r="B73" s="1400"/>
      <c r="C73" s="1400"/>
      <c r="D73" s="1400"/>
      <c r="E73" s="1400"/>
      <c r="F73" s="1400"/>
      <c r="G73" s="1400"/>
      <c r="H73" s="1317"/>
      <c r="I73" s="1317"/>
    </row>
    <row r="74" spans="1:9">
      <c r="A74" s="1400"/>
      <c r="B74" s="1400"/>
      <c r="C74" s="1400"/>
      <c r="D74" s="1400"/>
      <c r="E74" s="1400"/>
      <c r="F74" s="1400"/>
      <c r="G74" s="1400"/>
      <c r="H74" s="1317"/>
      <c r="I74" s="1317"/>
    </row>
    <row r="75" spans="1:9">
      <c r="A75" s="1400"/>
      <c r="B75" s="1400"/>
      <c r="C75" s="1400"/>
      <c r="D75" s="1400"/>
      <c r="E75" s="1400"/>
      <c r="F75" s="1400"/>
      <c r="G75" s="1400"/>
      <c r="H75" s="29"/>
      <c r="I75" s="29"/>
    </row>
    <row r="76" spans="1:9">
      <c r="A76" s="1400"/>
      <c r="B76" s="1400"/>
      <c r="C76" s="1400"/>
      <c r="D76" s="1400"/>
      <c r="E76" s="1400"/>
      <c r="F76" s="1400"/>
      <c r="G76" s="1400"/>
      <c r="H76" s="29"/>
      <c r="I76" s="29"/>
    </row>
    <row r="77" spans="1:9">
      <c r="A77" s="1400"/>
      <c r="B77" s="1400"/>
      <c r="C77" s="1400"/>
      <c r="D77" s="1400"/>
      <c r="E77" s="1400"/>
      <c r="F77" s="1400"/>
      <c r="G77" s="1400"/>
      <c r="H77" s="29"/>
      <c r="I77" s="29"/>
    </row>
    <row r="78" spans="1:9">
      <c r="A78" s="29"/>
      <c r="B78" s="30"/>
      <c r="C78" s="29"/>
      <c r="D78" s="29"/>
      <c r="E78" s="30"/>
      <c r="F78" s="29"/>
      <c r="G78" s="29"/>
      <c r="H78" s="29"/>
      <c r="I78" s="29"/>
    </row>
    <row r="79" spans="1:9">
      <c r="A79" s="29"/>
      <c r="B79" s="30"/>
      <c r="C79" s="29"/>
      <c r="D79" s="29"/>
      <c r="E79" s="30"/>
      <c r="F79" s="29"/>
      <c r="G79" s="29"/>
      <c r="H79" s="29"/>
      <c r="I79" s="29"/>
    </row>
  </sheetData>
  <mergeCells count="1">
    <mergeCell ref="A73:G77"/>
  </mergeCells>
  <dataValidations disablePrompts="1"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20:E23 E26:E35 E38:E45 E48:E52 E55:E56 E59:E61 E64:E67">
      <formula1>#REF!</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sheetPr>
  <dimension ref="A1:K89"/>
  <sheetViews>
    <sheetView topLeftCell="A25" workbookViewId="0">
      <selection activeCell="F16" sqref="F16"/>
    </sheetView>
  </sheetViews>
  <sheetFormatPr defaultColWidth="9.109375" defaultRowHeight="13.2"/>
  <cols>
    <col min="1" max="1" width="3.44140625" style="703" customWidth="1"/>
    <col min="2" max="2" width="35.88671875" style="4" customWidth="1"/>
    <col min="3" max="3" width="4.88671875" style="1248" bestFit="1" customWidth="1"/>
    <col min="4" max="4" width="12.21875" style="976" bestFit="1" customWidth="1"/>
    <col min="5" max="5" width="13.33203125" style="976" bestFit="1" customWidth="1"/>
    <col min="6" max="6" width="14.6640625" style="976" bestFit="1" customWidth="1"/>
    <col min="7" max="7" width="12.21875" style="4" bestFit="1" customWidth="1"/>
    <col min="8" max="8" width="13.33203125" style="4" bestFit="1" customWidth="1"/>
    <col min="9" max="10" width="12.88671875" style="4" bestFit="1" customWidth="1"/>
    <col min="11" max="11" width="12.33203125" style="6" bestFit="1" customWidth="1"/>
    <col min="12" max="16384" width="9.109375" style="4"/>
  </cols>
  <sheetData>
    <row r="1" spans="1:11">
      <c r="A1" s="1382" t="str">
        <f>RevReqSummary!A1</f>
        <v>PacifiCorp General Rate Case UE-140617</v>
      </c>
      <c r="B1" s="1382"/>
      <c r="C1" s="1382"/>
      <c r="D1" s="1382"/>
      <c r="E1" s="1382"/>
      <c r="F1" s="1382"/>
      <c r="G1" s="1382"/>
      <c r="H1" s="1382"/>
      <c r="I1" s="1382"/>
      <c r="J1" s="1382"/>
      <c r="K1" s="1382"/>
    </row>
    <row r="2" spans="1:11">
      <c r="A2" s="1382" t="str">
        <f>RevReqSummary!A2</f>
        <v>For The Twelve Months Ended December 2013 - Staff Revenue Requirement</v>
      </c>
      <c r="B2" s="1382"/>
      <c r="C2" s="1382"/>
      <c r="D2" s="1382"/>
      <c r="E2" s="1382"/>
      <c r="F2" s="1382"/>
      <c r="G2" s="1382"/>
      <c r="H2" s="1382"/>
      <c r="I2" s="1382"/>
      <c r="J2" s="1382"/>
      <c r="K2" s="1382"/>
    </row>
    <row r="3" spans="1:11">
      <c r="A3" s="1382" t="s">
        <v>665</v>
      </c>
      <c r="B3" s="1382"/>
      <c r="C3" s="1382"/>
      <c r="D3" s="1382"/>
      <c r="E3" s="1382"/>
      <c r="F3" s="1382"/>
      <c r="G3" s="1382"/>
      <c r="H3" s="1382"/>
      <c r="I3" s="1382"/>
      <c r="J3" s="1382"/>
      <c r="K3" s="1382"/>
    </row>
    <row r="4" spans="1:11">
      <c r="A4" s="1226"/>
      <c r="B4" s="1225"/>
      <c r="C4" s="1239"/>
      <c r="D4" s="979"/>
      <c r="E4" s="977" t="s">
        <v>114</v>
      </c>
      <c r="F4" s="978"/>
      <c r="G4" s="980"/>
      <c r="H4" s="981" t="s">
        <v>107</v>
      </c>
      <c r="I4" s="982"/>
      <c r="J4" s="981" t="s">
        <v>664</v>
      </c>
      <c r="K4" s="1175"/>
    </row>
    <row r="5" spans="1:11">
      <c r="A5" s="1227"/>
      <c r="B5" s="985"/>
      <c r="C5" s="1240"/>
      <c r="D5" s="984"/>
      <c r="E5" s="1113"/>
      <c r="F5" s="983" t="s">
        <v>4</v>
      </c>
      <c r="G5" s="984"/>
      <c r="H5" s="1113"/>
      <c r="I5" s="1114" t="s">
        <v>4</v>
      </c>
      <c r="J5" s="1113" t="s">
        <v>4</v>
      </c>
      <c r="K5" s="993" t="s">
        <v>4</v>
      </c>
    </row>
    <row r="6" spans="1:11">
      <c r="A6" s="1227"/>
      <c r="B6" s="985"/>
      <c r="C6" s="1240" t="s">
        <v>91</v>
      </c>
      <c r="D6" s="985" t="s">
        <v>92</v>
      </c>
      <c r="E6" s="1113" t="s">
        <v>93</v>
      </c>
      <c r="F6" s="983" t="s">
        <v>94</v>
      </c>
      <c r="G6" s="985" t="s">
        <v>92</v>
      </c>
      <c r="H6" s="1113" t="s">
        <v>93</v>
      </c>
      <c r="I6" s="1114" t="s">
        <v>94</v>
      </c>
      <c r="J6" s="1113" t="s">
        <v>94</v>
      </c>
      <c r="K6" s="993" t="s">
        <v>94</v>
      </c>
    </row>
    <row r="7" spans="1:11" ht="15.6">
      <c r="A7" s="1227"/>
      <c r="B7" s="987"/>
      <c r="C7" s="1241" t="s">
        <v>95</v>
      </c>
      <c r="D7" s="987" t="s">
        <v>96</v>
      </c>
      <c r="E7" s="1113" t="s">
        <v>96</v>
      </c>
      <c r="F7" s="983" t="s">
        <v>804</v>
      </c>
      <c r="G7" s="987" t="s">
        <v>96</v>
      </c>
      <c r="H7" s="986" t="s">
        <v>96</v>
      </c>
      <c r="I7" s="988" t="s">
        <v>96</v>
      </c>
      <c r="J7" s="986" t="s">
        <v>96</v>
      </c>
      <c r="K7" s="989" t="s">
        <v>1</v>
      </c>
    </row>
    <row r="8" spans="1:11">
      <c r="B8" s="1113"/>
      <c r="C8" s="1242"/>
      <c r="D8" s="990"/>
      <c r="E8" s="991"/>
      <c r="F8" s="1208"/>
      <c r="G8" s="990"/>
      <c r="H8" s="991"/>
      <c r="I8" s="992"/>
      <c r="J8" s="982"/>
      <c r="K8" s="989"/>
    </row>
    <row r="9" spans="1:11">
      <c r="A9" s="703">
        <v>1</v>
      </c>
      <c r="B9" s="1214" t="s">
        <v>97</v>
      </c>
      <c r="C9" s="1243"/>
      <c r="D9" s="1215">
        <v>40389777</v>
      </c>
      <c r="E9" s="1216">
        <v>788256374</v>
      </c>
      <c r="F9" s="1217">
        <f>ROUND((-D9+(E9*$F$89))/$F$81,0)</f>
        <v>32401496</v>
      </c>
      <c r="G9" s="1215">
        <f>RevReqSummary!C38</f>
        <v>40389777</v>
      </c>
      <c r="H9" s="1216">
        <f>+RevReqSummary!C64</f>
        <v>788256374</v>
      </c>
      <c r="I9" s="1217">
        <f>ROUND((-G9+(H9*$F$89))/$F$81,0)</f>
        <v>32401496</v>
      </c>
      <c r="J9" s="1217">
        <f>ROUND((-G9+(H9*$K$89))/$I$81,0)</f>
        <v>24632593</v>
      </c>
      <c r="K9" s="1218">
        <f>J9-F9</f>
        <v>-7768903</v>
      </c>
    </row>
    <row r="10" spans="1:11">
      <c r="A10" s="703">
        <f>+A9+1</f>
        <v>2</v>
      </c>
      <c r="B10" s="996" t="s">
        <v>6</v>
      </c>
      <c r="C10" s="1242"/>
      <c r="D10" s="997"/>
      <c r="E10" s="998"/>
      <c r="F10" s="999"/>
      <c r="G10" s="997"/>
      <c r="H10" s="998"/>
      <c r="I10" s="999"/>
      <c r="J10" s="999"/>
      <c r="K10" s="995"/>
    </row>
    <row r="11" spans="1:11">
      <c r="A11" s="703">
        <f t="shared" ref="A11:A74" si="0">+A10+1</f>
        <v>3</v>
      </c>
      <c r="B11" s="1113" t="s">
        <v>113</v>
      </c>
      <c r="C11" s="1242"/>
      <c r="D11" s="997"/>
      <c r="E11" s="998"/>
      <c r="F11" s="999"/>
      <c r="G11" s="997"/>
      <c r="H11" s="998"/>
      <c r="I11" s="999"/>
      <c r="J11" s="999"/>
      <c r="K11" s="995"/>
    </row>
    <row r="12" spans="1:11">
      <c r="A12" s="703">
        <f t="shared" si="0"/>
        <v>4</v>
      </c>
      <c r="B12" s="650" t="s">
        <v>126</v>
      </c>
      <c r="C12" s="1242" t="s">
        <v>427</v>
      </c>
      <c r="D12" s="1000">
        <v>-3700295.2699999996</v>
      </c>
      <c r="E12" s="819">
        <v>0</v>
      </c>
      <c r="F12" s="1199">
        <f t="shared" ref="F12:F20" si="1">ROUND((-D12+(E12*$F$89))/$F$81,0)</f>
        <v>5973999</v>
      </c>
      <c r="G12" s="1000">
        <f>'Adj - Total'!D36</f>
        <v>-3700295.2699999996</v>
      </c>
      <c r="H12" s="819">
        <f>'Adj - Total'!D63</f>
        <v>0</v>
      </c>
      <c r="I12" s="1199">
        <f t="shared" ref="I12:I20" si="2">ROUND((-G12+(H12*$F$89))/$F$81,0)</f>
        <v>5973999</v>
      </c>
      <c r="J12" s="994">
        <f t="shared" ref="J12:J20" si="3">ROUND((-G12+(H12*$K$89))/$I$81,0)</f>
        <v>5972553</v>
      </c>
      <c r="K12" s="1250">
        <f t="shared" ref="K12:K20" si="4">J12-F12</f>
        <v>-1446</v>
      </c>
    </row>
    <row r="13" spans="1:11">
      <c r="A13" s="703">
        <f t="shared" si="0"/>
        <v>5</v>
      </c>
      <c r="B13" s="650" t="s">
        <v>127</v>
      </c>
      <c r="C13" s="1242" t="s">
        <v>428</v>
      </c>
      <c r="D13" s="1000">
        <v>-4827929.4312790008</v>
      </c>
      <c r="E13" s="819">
        <v>0</v>
      </c>
      <c r="F13" s="1199">
        <f t="shared" si="1"/>
        <v>7794526</v>
      </c>
      <c r="G13" s="1000">
        <f>'Adj - Total'!E36</f>
        <v>-4827929.4312790008</v>
      </c>
      <c r="H13" s="819">
        <f>'Adj - Total'!E63</f>
        <v>0</v>
      </c>
      <c r="I13" s="1199">
        <f t="shared" si="2"/>
        <v>7794526</v>
      </c>
      <c r="J13" s="994">
        <f t="shared" si="3"/>
        <v>7792639</v>
      </c>
      <c r="K13" s="1250">
        <f t="shared" si="4"/>
        <v>-1887</v>
      </c>
    </row>
    <row r="14" spans="1:11">
      <c r="A14" s="703">
        <f t="shared" si="0"/>
        <v>6</v>
      </c>
      <c r="B14" s="650" t="s">
        <v>239</v>
      </c>
      <c r="C14" s="1242" t="s">
        <v>386</v>
      </c>
      <c r="D14" s="1000">
        <v>11066785.820802085</v>
      </c>
      <c r="E14" s="819">
        <v>0</v>
      </c>
      <c r="F14" s="1199">
        <f t="shared" si="1"/>
        <v>-17866945</v>
      </c>
      <c r="G14" s="1000">
        <f>'Adj - Total'!F36</f>
        <v>11066785.820802085</v>
      </c>
      <c r="H14" s="819">
        <f>'Adj - Total'!F63</f>
        <v>0</v>
      </c>
      <c r="I14" s="1199">
        <f t="shared" si="2"/>
        <v>-17866945</v>
      </c>
      <c r="J14" s="994">
        <f t="shared" si="3"/>
        <v>-17862619</v>
      </c>
      <c r="K14" s="1250">
        <f t="shared" si="4"/>
        <v>4326</v>
      </c>
    </row>
    <row r="15" spans="1:11">
      <c r="A15" s="703">
        <f t="shared" si="0"/>
        <v>7</v>
      </c>
      <c r="B15" s="650" t="s">
        <v>638</v>
      </c>
      <c r="C15" s="1242" t="s">
        <v>387</v>
      </c>
      <c r="D15" s="1000">
        <v>481473.65960381489</v>
      </c>
      <c r="E15" s="819">
        <v>-249924.71937285986</v>
      </c>
      <c r="F15" s="1199">
        <f t="shared" si="1"/>
        <v>-808271</v>
      </c>
      <c r="G15" s="1000">
        <f>'Adj - Total'!G36</f>
        <v>481473.65960381489</v>
      </c>
      <c r="H15" s="819">
        <f>'Adj - Total'!G63</f>
        <v>-249924.71937285986</v>
      </c>
      <c r="I15" s="1199">
        <f t="shared" si="2"/>
        <v>-808271</v>
      </c>
      <c r="J15" s="994">
        <f t="shared" si="3"/>
        <v>-805614</v>
      </c>
      <c r="K15" s="1250">
        <f t="shared" si="4"/>
        <v>2657</v>
      </c>
    </row>
    <row r="16" spans="1:11">
      <c r="A16" s="703">
        <f t="shared" si="0"/>
        <v>8</v>
      </c>
      <c r="B16" s="650" t="s">
        <v>425</v>
      </c>
      <c r="C16" s="1242" t="s">
        <v>317</v>
      </c>
      <c r="D16" s="1000">
        <v>-1464670.1310724937</v>
      </c>
      <c r="E16" s="819">
        <v>0</v>
      </c>
      <c r="F16" s="1199">
        <f t="shared" si="1"/>
        <v>2364660</v>
      </c>
      <c r="G16" s="1000">
        <f>'Adj - Total'!H36</f>
        <v>-1464670.1310724937</v>
      </c>
      <c r="H16" s="819">
        <f>'Adj - Total'!H63</f>
        <v>0</v>
      </c>
      <c r="I16" s="1199">
        <f t="shared" si="2"/>
        <v>2364660</v>
      </c>
      <c r="J16" s="994">
        <f t="shared" si="3"/>
        <v>2364087</v>
      </c>
      <c r="K16" s="1250">
        <f t="shared" si="4"/>
        <v>-573</v>
      </c>
    </row>
    <row r="17" spans="1:11">
      <c r="A17" s="703">
        <f t="shared" si="0"/>
        <v>9</v>
      </c>
      <c r="B17" s="650" t="s">
        <v>129</v>
      </c>
      <c r="C17" s="1242" t="s">
        <v>388</v>
      </c>
      <c r="D17" s="1000">
        <v>225696</v>
      </c>
      <c r="E17" s="819">
        <v>0</v>
      </c>
      <c r="F17" s="1199">
        <f t="shared" si="1"/>
        <v>-364378</v>
      </c>
      <c r="G17" s="1000">
        <f>'Adj - Total'!I36</f>
        <v>225696</v>
      </c>
      <c r="H17" s="819">
        <f>'Adj - Total'!I63</f>
        <v>0</v>
      </c>
      <c r="I17" s="1199">
        <f t="shared" si="2"/>
        <v>-364378</v>
      </c>
      <c r="J17" s="994">
        <f t="shared" si="3"/>
        <v>-364290</v>
      </c>
      <c r="K17" s="1250">
        <f t="shared" si="4"/>
        <v>88</v>
      </c>
    </row>
    <row r="18" spans="1:11">
      <c r="A18" s="703">
        <f t="shared" si="0"/>
        <v>10</v>
      </c>
      <c r="B18" s="650" t="s">
        <v>457</v>
      </c>
      <c r="C18" s="1242" t="s">
        <v>456</v>
      </c>
      <c r="D18" s="1000">
        <v>26861.822449383042</v>
      </c>
      <c r="E18" s="819">
        <v>0</v>
      </c>
      <c r="F18" s="1199">
        <f t="shared" si="1"/>
        <v>-43367</v>
      </c>
      <c r="G18" s="1000">
        <f>'Adj - Total'!J36</f>
        <v>26861.822449383042</v>
      </c>
      <c r="H18" s="819">
        <f>'Adj - Total'!J63</f>
        <v>0</v>
      </c>
      <c r="I18" s="1199">
        <f t="shared" si="2"/>
        <v>-43367</v>
      </c>
      <c r="J18" s="994">
        <f t="shared" si="3"/>
        <v>-43357</v>
      </c>
      <c r="K18" s="1250">
        <f t="shared" si="4"/>
        <v>10</v>
      </c>
    </row>
    <row r="19" spans="1:11">
      <c r="A19" s="703">
        <f t="shared" si="0"/>
        <v>11</v>
      </c>
      <c r="B19" s="650" t="s">
        <v>522</v>
      </c>
      <c r="C19" s="1242" t="s">
        <v>619</v>
      </c>
      <c r="D19" s="1000">
        <v>55085.666666666672</v>
      </c>
      <c r="E19" s="819">
        <v>0</v>
      </c>
      <c r="F19" s="1199">
        <f t="shared" si="1"/>
        <v>-88934</v>
      </c>
      <c r="G19" s="1000">
        <f>'Adj - Total'!K36</f>
        <v>0</v>
      </c>
      <c r="H19" s="819">
        <f>'Adj - Total'!K63</f>
        <v>0</v>
      </c>
      <c r="I19" s="1199">
        <f t="shared" si="2"/>
        <v>0</v>
      </c>
      <c r="J19" s="994">
        <f t="shared" si="3"/>
        <v>0</v>
      </c>
      <c r="K19" s="1250">
        <f t="shared" si="4"/>
        <v>88934</v>
      </c>
    </row>
    <row r="20" spans="1:11">
      <c r="A20" s="703">
        <f t="shared" si="0"/>
        <v>12</v>
      </c>
      <c r="B20" s="650" t="s">
        <v>1028</v>
      </c>
      <c r="C20" s="1242" t="s">
        <v>1029</v>
      </c>
      <c r="D20" s="1000">
        <v>16827.581406835918</v>
      </c>
      <c r="E20" s="819">
        <v>0</v>
      </c>
      <c r="F20" s="1199">
        <f t="shared" si="1"/>
        <v>-27168</v>
      </c>
      <c r="G20" s="1000">
        <f>'Adj - Total'!L36</f>
        <v>16827.581406835918</v>
      </c>
      <c r="H20" s="819">
        <f>'Adj - Total'!L63</f>
        <v>0</v>
      </c>
      <c r="I20" s="1199">
        <f t="shared" si="2"/>
        <v>-27168</v>
      </c>
      <c r="J20" s="994">
        <f t="shared" si="3"/>
        <v>-27161</v>
      </c>
      <c r="K20" s="1250">
        <f t="shared" si="4"/>
        <v>7</v>
      </c>
    </row>
    <row r="21" spans="1:11">
      <c r="A21" s="703">
        <f t="shared" si="0"/>
        <v>13</v>
      </c>
      <c r="B21" s="650"/>
      <c r="C21" s="1242"/>
      <c r="D21" s="1000"/>
      <c r="E21" s="819"/>
      <c r="F21" s="1001"/>
      <c r="G21" s="984"/>
      <c r="H21" s="6"/>
      <c r="I21" s="1001"/>
      <c r="J21" s="1001"/>
      <c r="K21" s="1250"/>
    </row>
    <row r="22" spans="1:11">
      <c r="A22" s="703">
        <f t="shared" si="0"/>
        <v>14</v>
      </c>
      <c r="B22" s="1113" t="s">
        <v>110</v>
      </c>
      <c r="C22" s="1242"/>
      <c r="D22" s="1000"/>
      <c r="E22" s="819"/>
      <c r="F22" s="1001"/>
      <c r="G22" s="984"/>
      <c r="H22" s="6"/>
      <c r="I22" s="1001"/>
      <c r="J22" s="1001"/>
      <c r="K22" s="1250"/>
    </row>
    <row r="23" spans="1:11">
      <c r="A23" s="703">
        <f t="shared" si="0"/>
        <v>15</v>
      </c>
      <c r="B23" s="650" t="s">
        <v>124</v>
      </c>
      <c r="C23" s="1242" t="s">
        <v>320</v>
      </c>
      <c r="D23" s="1000">
        <v>14373.998075557345</v>
      </c>
      <c r="E23" s="819">
        <v>0</v>
      </c>
      <c r="F23" s="1199">
        <f t="shared" ref="F23:F35" si="5">ROUND((-D23+(E23*$F$89))/$F$81,0)</f>
        <v>-23206</v>
      </c>
      <c r="G23" s="1000">
        <f>'Adj - Total'!M36</f>
        <v>14373.998075557345</v>
      </c>
      <c r="H23" s="819">
        <f>'Adj - Total'!M63</f>
        <v>0</v>
      </c>
      <c r="I23" s="1199">
        <f t="shared" ref="I23:I35" si="6">ROUND((-G23+(H23*$F$89))/$F$81,0)</f>
        <v>-23206</v>
      </c>
      <c r="J23" s="994">
        <f t="shared" ref="J23:J35" si="7">ROUND((-G23+(H23*$K$89))/$I$81,0)</f>
        <v>-23201</v>
      </c>
      <c r="K23" s="1250">
        <f t="shared" ref="K23:K35" si="8">J23-F23</f>
        <v>5</v>
      </c>
    </row>
    <row r="24" spans="1:11">
      <c r="A24" s="703">
        <f t="shared" si="0"/>
        <v>16</v>
      </c>
      <c r="B24" s="650" t="s">
        <v>642</v>
      </c>
      <c r="C24" s="1242" t="s">
        <v>323</v>
      </c>
      <c r="D24" s="1000">
        <v>30932.981132557921</v>
      </c>
      <c r="E24" s="819">
        <v>0</v>
      </c>
      <c r="F24" s="1199">
        <f t="shared" si="5"/>
        <v>-49940</v>
      </c>
      <c r="G24" s="1000">
        <f>'Adj - Total'!N36</f>
        <v>30932.981132557921</v>
      </c>
      <c r="H24" s="819">
        <f>'Adj - Total'!N63</f>
        <v>0</v>
      </c>
      <c r="I24" s="1199">
        <f t="shared" si="6"/>
        <v>-49940</v>
      </c>
      <c r="J24" s="994">
        <f t="shared" si="7"/>
        <v>-49928</v>
      </c>
      <c r="K24" s="1250">
        <f t="shared" si="8"/>
        <v>12</v>
      </c>
    </row>
    <row r="25" spans="1:11">
      <c r="A25" s="703">
        <f t="shared" si="0"/>
        <v>17</v>
      </c>
      <c r="B25" s="650" t="s">
        <v>426</v>
      </c>
      <c r="C25" s="1242" t="s">
        <v>336</v>
      </c>
      <c r="D25" s="1000">
        <v>-801978.53661093162</v>
      </c>
      <c r="E25" s="819">
        <v>0</v>
      </c>
      <c r="F25" s="1199">
        <f t="shared" si="5"/>
        <v>1294767</v>
      </c>
      <c r="G25" s="1000">
        <f>'Adj - Total'!O36</f>
        <v>-801978.53661093162</v>
      </c>
      <c r="H25" s="819">
        <f>'Adj - Total'!O63</f>
        <v>0</v>
      </c>
      <c r="I25" s="1199">
        <f t="shared" si="6"/>
        <v>1294767</v>
      </c>
      <c r="J25" s="994">
        <f t="shared" si="7"/>
        <v>1294453</v>
      </c>
      <c r="K25" s="1250">
        <f t="shared" si="8"/>
        <v>-314</v>
      </c>
    </row>
    <row r="26" spans="1:11">
      <c r="A26" s="703">
        <f t="shared" si="0"/>
        <v>18</v>
      </c>
      <c r="B26" s="650" t="s">
        <v>529</v>
      </c>
      <c r="C26" s="1242" t="s">
        <v>338</v>
      </c>
      <c r="D26" s="1000">
        <v>3471.7537227038374</v>
      </c>
      <c r="E26" s="819">
        <v>0</v>
      </c>
      <c r="F26" s="1199">
        <f t="shared" si="5"/>
        <v>-5605</v>
      </c>
      <c r="G26" s="1000">
        <f>'Adj - Total'!P36</f>
        <v>3471.7537227038374</v>
      </c>
      <c r="H26" s="819">
        <f>'Adj - Total'!P63</f>
        <v>0</v>
      </c>
      <c r="I26" s="1199">
        <f t="shared" si="6"/>
        <v>-5605</v>
      </c>
      <c r="J26" s="994">
        <f t="shared" si="7"/>
        <v>-5604</v>
      </c>
      <c r="K26" s="1250">
        <f t="shared" si="8"/>
        <v>1</v>
      </c>
    </row>
    <row r="27" spans="1:11">
      <c r="A27" s="703">
        <f t="shared" si="0"/>
        <v>19</v>
      </c>
      <c r="B27" s="650" t="s">
        <v>125</v>
      </c>
      <c r="C27" s="1242" t="s">
        <v>389</v>
      </c>
      <c r="D27" s="1000">
        <v>-101033.59276701676</v>
      </c>
      <c r="E27" s="819">
        <v>0</v>
      </c>
      <c r="F27" s="1199">
        <f t="shared" si="5"/>
        <v>163115</v>
      </c>
      <c r="G27" s="1000">
        <f>'Adj - Total'!Q36</f>
        <v>-101033.59276701676</v>
      </c>
      <c r="H27" s="819">
        <f>'Adj - Total'!Q63</f>
        <v>0</v>
      </c>
      <c r="I27" s="1199">
        <f t="shared" si="6"/>
        <v>163115</v>
      </c>
      <c r="J27" s="994">
        <f t="shared" si="7"/>
        <v>163076</v>
      </c>
      <c r="K27" s="1250">
        <f t="shared" si="8"/>
        <v>-39</v>
      </c>
    </row>
    <row r="28" spans="1:11">
      <c r="A28" s="703">
        <f t="shared" si="0"/>
        <v>20</v>
      </c>
      <c r="B28" s="650" t="s">
        <v>423</v>
      </c>
      <c r="C28" s="1242" t="s">
        <v>339</v>
      </c>
      <c r="D28" s="1000">
        <v>6923689.5899999999</v>
      </c>
      <c r="E28" s="819">
        <v>0</v>
      </c>
      <c r="F28" s="1199">
        <f t="shared" si="5"/>
        <v>-11178059</v>
      </c>
      <c r="G28" s="1000">
        <f>'Adj - Total'!R36</f>
        <v>6923689.5899999999</v>
      </c>
      <c r="H28" s="819">
        <f>'Adj - Total'!R63</f>
        <v>0</v>
      </c>
      <c r="I28" s="1199">
        <f t="shared" si="6"/>
        <v>-11178059</v>
      </c>
      <c r="J28" s="994">
        <f t="shared" si="7"/>
        <v>-11175352</v>
      </c>
      <c r="K28" s="1250">
        <f t="shared" si="8"/>
        <v>2707</v>
      </c>
    </row>
    <row r="29" spans="1:11">
      <c r="A29" s="703">
        <f t="shared" si="0"/>
        <v>21</v>
      </c>
      <c r="B29" s="6" t="s">
        <v>403</v>
      </c>
      <c r="C29" s="1242" t="s">
        <v>343</v>
      </c>
      <c r="D29" s="1000">
        <v>1590632.7024140095</v>
      </c>
      <c r="E29" s="819">
        <v>0</v>
      </c>
      <c r="F29" s="1199">
        <f t="shared" si="5"/>
        <v>-2568022</v>
      </c>
      <c r="G29" s="1000">
        <f>'Adj - Total'!S36</f>
        <v>1744866.4615596212</v>
      </c>
      <c r="H29" s="819">
        <f>'Adj - Total'!S63</f>
        <v>0</v>
      </c>
      <c r="I29" s="1199">
        <f t="shared" si="6"/>
        <v>-2817027</v>
      </c>
      <c r="J29" s="994">
        <f t="shared" si="7"/>
        <v>-2816345</v>
      </c>
      <c r="K29" s="1250">
        <f t="shared" si="8"/>
        <v>-248323</v>
      </c>
    </row>
    <row r="30" spans="1:11">
      <c r="A30" s="703">
        <f t="shared" si="0"/>
        <v>22</v>
      </c>
      <c r="B30" s="6" t="s">
        <v>322</v>
      </c>
      <c r="C30" s="1242" t="s">
        <v>345</v>
      </c>
      <c r="D30" s="1000">
        <v>260.946618269174</v>
      </c>
      <c r="E30" s="819">
        <v>0</v>
      </c>
      <c r="F30" s="1199">
        <f t="shared" si="5"/>
        <v>-421</v>
      </c>
      <c r="G30" s="1000">
        <f>'Adj - Total'!T36</f>
        <v>260.94661826917422</v>
      </c>
      <c r="H30" s="819">
        <f>'Adj - Total'!T63</f>
        <v>0</v>
      </c>
      <c r="I30" s="1199">
        <f t="shared" si="6"/>
        <v>-421</v>
      </c>
      <c r="J30" s="994">
        <f t="shared" si="7"/>
        <v>-421</v>
      </c>
      <c r="K30" s="1250">
        <f t="shared" si="8"/>
        <v>0</v>
      </c>
    </row>
    <row r="31" spans="1:11">
      <c r="A31" s="703">
        <f t="shared" si="0"/>
        <v>23</v>
      </c>
      <c r="B31" s="6" t="s">
        <v>452</v>
      </c>
      <c r="C31" s="1242" t="s">
        <v>429</v>
      </c>
      <c r="D31" s="1000">
        <v>-972.52741804815014</v>
      </c>
      <c r="E31" s="819">
        <v>0</v>
      </c>
      <c r="F31" s="1199">
        <f t="shared" si="5"/>
        <v>1570</v>
      </c>
      <c r="G31" s="1000">
        <f>'Adj - Total'!U36</f>
        <v>-972.52741804815014</v>
      </c>
      <c r="H31" s="819">
        <f>'Adj - Total'!U63</f>
        <v>0</v>
      </c>
      <c r="I31" s="1199">
        <f t="shared" si="6"/>
        <v>1570</v>
      </c>
      <c r="J31" s="994">
        <f t="shared" si="7"/>
        <v>1570</v>
      </c>
      <c r="K31" s="1250">
        <f t="shared" si="8"/>
        <v>0</v>
      </c>
    </row>
    <row r="32" spans="1:11">
      <c r="A32" s="703">
        <f t="shared" si="0"/>
        <v>24</v>
      </c>
      <c r="B32" s="650" t="s">
        <v>543</v>
      </c>
      <c r="C32" s="1242" t="s">
        <v>430</v>
      </c>
      <c r="D32" s="1000">
        <v>-274576.00651124539</v>
      </c>
      <c r="E32" s="819">
        <v>0</v>
      </c>
      <c r="F32" s="1199">
        <f t="shared" si="5"/>
        <v>443294</v>
      </c>
      <c r="G32" s="1000">
        <f>'Adj - Total'!V36</f>
        <v>-274576.00651124539</v>
      </c>
      <c r="H32" s="819">
        <f>'Adj - Total'!V63</f>
        <v>0</v>
      </c>
      <c r="I32" s="1199">
        <f t="shared" si="6"/>
        <v>443294</v>
      </c>
      <c r="J32" s="994">
        <f t="shared" si="7"/>
        <v>443186</v>
      </c>
      <c r="K32" s="1250">
        <f t="shared" si="8"/>
        <v>-108</v>
      </c>
    </row>
    <row r="33" spans="1:11">
      <c r="A33" s="703">
        <f t="shared" si="0"/>
        <v>25</v>
      </c>
      <c r="B33" s="650" t="s">
        <v>639</v>
      </c>
      <c r="C33" s="1242" t="s">
        <v>431</v>
      </c>
      <c r="D33" s="1000">
        <v>-139979.2102726177</v>
      </c>
      <c r="E33" s="819">
        <v>0</v>
      </c>
      <c r="F33" s="1199">
        <f t="shared" si="5"/>
        <v>225992</v>
      </c>
      <c r="G33" s="1000">
        <f>'Adj - Total'!W36</f>
        <v>-139979.2102726177</v>
      </c>
      <c r="H33" s="819">
        <f>'Adj - Total'!W63</f>
        <v>0</v>
      </c>
      <c r="I33" s="1199">
        <f t="shared" si="6"/>
        <v>225992</v>
      </c>
      <c r="J33" s="994">
        <f t="shared" si="7"/>
        <v>225937</v>
      </c>
      <c r="K33" s="1250">
        <f t="shared" si="8"/>
        <v>-55</v>
      </c>
    </row>
    <row r="34" spans="1:11">
      <c r="A34" s="703">
        <f t="shared" si="0"/>
        <v>26</v>
      </c>
      <c r="B34" s="650" t="s">
        <v>668</v>
      </c>
      <c r="C34" s="1242" t="s">
        <v>474</v>
      </c>
      <c r="D34" s="1000">
        <v>27339</v>
      </c>
      <c r="E34" s="819">
        <v>0</v>
      </c>
      <c r="F34" s="1199">
        <f t="shared" si="5"/>
        <v>-44138</v>
      </c>
      <c r="G34" s="1000">
        <f>'Adj - Total'!X36</f>
        <v>0</v>
      </c>
      <c r="H34" s="819">
        <f>'Adj - Total'!X63</f>
        <v>0</v>
      </c>
      <c r="I34" s="1199">
        <f t="shared" si="6"/>
        <v>0</v>
      </c>
      <c r="J34" s="994">
        <f t="shared" si="7"/>
        <v>0</v>
      </c>
      <c r="K34" s="1250">
        <f t="shared" si="8"/>
        <v>44138</v>
      </c>
    </row>
    <row r="35" spans="1:11">
      <c r="A35" s="703">
        <f t="shared" si="0"/>
        <v>27</v>
      </c>
      <c r="B35" s="650" t="s">
        <v>1018</v>
      </c>
      <c r="C35" s="1242" t="s">
        <v>475</v>
      </c>
      <c r="D35" s="1000">
        <v>-936190.79689033842</v>
      </c>
      <c r="E35" s="819">
        <v>0</v>
      </c>
      <c r="F35" s="1199">
        <f t="shared" si="5"/>
        <v>1511448</v>
      </c>
      <c r="G35" s="1000">
        <f>'Adj - Total'!Y36</f>
        <v>0</v>
      </c>
      <c r="H35" s="819">
        <f>'Adj - Total'!Y63</f>
        <v>0</v>
      </c>
      <c r="I35" s="1199">
        <f t="shared" si="6"/>
        <v>0</v>
      </c>
      <c r="J35" s="994">
        <f t="shared" si="7"/>
        <v>0</v>
      </c>
      <c r="K35" s="1250">
        <f t="shared" si="8"/>
        <v>-1511448</v>
      </c>
    </row>
    <row r="36" spans="1:11">
      <c r="A36" s="703">
        <f t="shared" si="0"/>
        <v>28</v>
      </c>
      <c r="B36" s="650"/>
      <c r="C36" s="1242"/>
      <c r="D36" s="1000"/>
      <c r="E36" s="819"/>
      <c r="F36" s="1001"/>
      <c r="G36" s="984"/>
      <c r="H36" s="6"/>
      <c r="I36" s="1001"/>
      <c r="J36" s="1001"/>
      <c r="K36" s="1250"/>
    </row>
    <row r="37" spans="1:11">
      <c r="A37" s="703">
        <f t="shared" si="0"/>
        <v>29</v>
      </c>
      <c r="B37" s="1113" t="s">
        <v>115</v>
      </c>
      <c r="C37" s="1242"/>
      <c r="D37" s="1000"/>
      <c r="E37" s="819"/>
      <c r="F37" s="1001"/>
      <c r="G37" s="984"/>
      <c r="H37" s="6"/>
      <c r="I37" s="1001"/>
      <c r="J37" s="1001"/>
      <c r="K37" s="1250"/>
    </row>
    <row r="38" spans="1:11">
      <c r="A38" s="703">
        <f t="shared" si="0"/>
        <v>30</v>
      </c>
      <c r="B38" s="650" t="s">
        <v>384</v>
      </c>
      <c r="C38" s="1242">
        <v>5.0999999999999996</v>
      </c>
      <c r="D38" s="1000">
        <v>7484567.6746666431</v>
      </c>
      <c r="E38" s="819">
        <v>0</v>
      </c>
      <c r="F38" s="1199">
        <f>ROUND((-D38+(E38*$F$89))/$F$81,0)</f>
        <v>-12083577</v>
      </c>
      <c r="G38" s="1000">
        <f>'Adj - Total'!Z36</f>
        <v>7484567.6746666431</v>
      </c>
      <c r="H38" s="819">
        <f>'Adj - Total'!Z63</f>
        <v>0</v>
      </c>
      <c r="I38" s="1199">
        <f>ROUND((-G38+(H38*$F$89))/$F$81,0)</f>
        <v>-12083577</v>
      </c>
      <c r="J38" s="994">
        <f>ROUND((-G38+(H38*$K$89))/$I$81,0)</f>
        <v>-12080652</v>
      </c>
      <c r="K38" s="1250">
        <f>J38-F38</f>
        <v>2925</v>
      </c>
    </row>
    <row r="39" spans="1:11">
      <c r="A39" s="703">
        <f t="shared" si="0"/>
        <v>31</v>
      </c>
      <c r="B39" s="650" t="s">
        <v>385</v>
      </c>
      <c r="C39" s="1242" t="s">
        <v>419</v>
      </c>
      <c r="D39" s="1000">
        <v>-5539982.2450051978</v>
      </c>
      <c r="E39" s="819">
        <v>0</v>
      </c>
      <c r="F39" s="1199">
        <f>ROUND((-D39+(E39*$F$89))/$F$81,0)</f>
        <v>8944111</v>
      </c>
      <c r="G39" s="1000">
        <f>'Adj - Total'!AA36</f>
        <v>590408.56677233428</v>
      </c>
      <c r="H39" s="819">
        <f>'Adj - Total'!AA63</f>
        <v>0</v>
      </c>
      <c r="I39" s="1199">
        <f>ROUND((-G39+(H39*$F$89))/$F$81,0)</f>
        <v>-953194</v>
      </c>
      <c r="J39" s="994">
        <f>ROUND((-G39+(H39*$K$89))/$I$81,0)</f>
        <v>-952964</v>
      </c>
      <c r="K39" s="1250">
        <f>J39-F39</f>
        <v>-9897075</v>
      </c>
    </row>
    <row r="40" spans="1:11">
      <c r="A40" s="703">
        <f t="shared" si="0"/>
        <v>32</v>
      </c>
      <c r="B40" s="650" t="s">
        <v>360</v>
      </c>
      <c r="C40" s="1242" t="s">
        <v>432</v>
      </c>
      <c r="D40" s="1000">
        <v>441934.4167838149</v>
      </c>
      <c r="E40" s="819">
        <v>0</v>
      </c>
      <c r="F40" s="1199">
        <f>ROUND((-D40+(E40*$F$89))/$F$81,0)</f>
        <v>-713488</v>
      </c>
      <c r="G40" s="1000">
        <f>'Adj - Total'!AB36</f>
        <v>441934.4167838149</v>
      </c>
      <c r="H40" s="819">
        <f>'Adj - Total'!AB63</f>
        <v>0</v>
      </c>
      <c r="I40" s="1199">
        <f>ROUND((-G40+(H40*$F$89))/$F$81,0)</f>
        <v>-713488</v>
      </c>
      <c r="J40" s="994">
        <f>ROUND((-G40+(H40*$K$89))/$I$81,0)</f>
        <v>-713315</v>
      </c>
      <c r="K40" s="1250">
        <f>J40-F40</f>
        <v>173</v>
      </c>
    </row>
    <row r="41" spans="1:11">
      <c r="A41" s="703">
        <f t="shared" si="0"/>
        <v>33</v>
      </c>
      <c r="B41" s="6" t="s">
        <v>1021</v>
      </c>
      <c r="C41" s="1242" t="s">
        <v>433</v>
      </c>
      <c r="D41" s="1000">
        <v>314398.23129746714</v>
      </c>
      <c r="E41" s="819">
        <v>-8567345.2846213318</v>
      </c>
      <c r="F41" s="1199">
        <f>ROUND((-D41+(E41*$F$89))/$F$81,0)</f>
        <v>-1568475</v>
      </c>
      <c r="G41" s="1000">
        <f>'Adj - Total'!AC36</f>
        <v>314398.23129746714</v>
      </c>
      <c r="H41" s="819">
        <f>'Adj - Total'!AC63</f>
        <v>-8567345.2846213318</v>
      </c>
      <c r="I41" s="1199">
        <f>ROUND((-G41+(H41*$F$89))/$F$81,0)</f>
        <v>-1568475</v>
      </c>
      <c r="J41" s="994">
        <f>ROUND((-G41+(H41*$K$89))/$I$81,0)</f>
        <v>-1483743</v>
      </c>
      <c r="K41" s="1250">
        <f>J41-F41</f>
        <v>84732</v>
      </c>
    </row>
    <row r="42" spans="1:11">
      <c r="A42" s="703">
        <f t="shared" si="0"/>
        <v>34</v>
      </c>
      <c r="B42" s="650"/>
      <c r="C42" s="1242"/>
      <c r="D42" s="1002"/>
      <c r="E42" s="644"/>
      <c r="F42" s="1001"/>
      <c r="G42" s="984"/>
      <c r="H42" s="6"/>
      <c r="I42" s="1001"/>
      <c r="J42" s="1001"/>
      <c r="K42" s="1250"/>
    </row>
    <row r="43" spans="1:11">
      <c r="A43" s="703">
        <f t="shared" si="0"/>
        <v>35</v>
      </c>
      <c r="B43" s="1113" t="s">
        <v>118</v>
      </c>
      <c r="C43" s="1242"/>
      <c r="D43" s="1002"/>
      <c r="E43" s="644"/>
      <c r="F43" s="1001"/>
      <c r="G43" s="984"/>
      <c r="H43" s="6"/>
      <c r="I43" s="1001"/>
      <c r="J43" s="1001"/>
      <c r="K43" s="1250"/>
    </row>
    <row r="44" spans="1:11">
      <c r="A44" s="703">
        <f t="shared" si="0"/>
        <v>36</v>
      </c>
      <c r="B44" s="650" t="s">
        <v>122</v>
      </c>
      <c r="C44" s="1242" t="s">
        <v>362</v>
      </c>
      <c r="D44" s="1000">
        <v>-3781.2329403176627</v>
      </c>
      <c r="E44" s="819">
        <v>-212765.11892330143</v>
      </c>
      <c r="F44" s="1199">
        <f>ROUND((-D44+(E44*$F$89))/$F$81,0)</f>
        <v>-20242</v>
      </c>
      <c r="G44" s="1000">
        <f>'Adj - Total'!AD36</f>
        <v>-3781.2329403176627</v>
      </c>
      <c r="H44" s="819">
        <f>'Adj - Total'!AD63</f>
        <v>-212765.11892330143</v>
      </c>
      <c r="I44" s="1199">
        <f>ROUND((-G44+(H44*$F$89))/$F$81,0)</f>
        <v>-20242</v>
      </c>
      <c r="J44" s="994">
        <f>ROUND((-G44+(H44*$K$89))/$I$81,0)</f>
        <v>-18142</v>
      </c>
      <c r="K44" s="1250">
        <f>J44-F44</f>
        <v>2100</v>
      </c>
    </row>
    <row r="45" spans="1:11">
      <c r="A45" s="703">
        <f t="shared" si="0"/>
        <v>37</v>
      </c>
      <c r="B45" s="650" t="s">
        <v>641</v>
      </c>
      <c r="C45" s="1242" t="s">
        <v>615</v>
      </c>
      <c r="D45" s="1000">
        <v>0</v>
      </c>
      <c r="E45" s="819">
        <v>-6526992.7775002476</v>
      </c>
      <c r="F45" s="1199">
        <f>ROUND((-D45+(E45*$F$89))/$F$81,0)</f>
        <v>-808234</v>
      </c>
      <c r="G45" s="1000">
        <f>'Adj - Total'!AE36</f>
        <v>0</v>
      </c>
      <c r="H45" s="819">
        <f>'Adj - Total'!AE63</f>
        <v>-6526992.7775002476</v>
      </c>
      <c r="I45" s="1199">
        <f>ROUND((-G45+(H45*$F$89))/$F$81,0)</f>
        <v>-808234</v>
      </c>
      <c r="J45" s="994">
        <f>ROUND((-G45+(H45*$K$89))/$I$81,0)</f>
        <v>-743775</v>
      </c>
      <c r="K45" s="1250">
        <f>J45-F45</f>
        <v>64459</v>
      </c>
    </row>
    <row r="46" spans="1:11">
      <c r="A46" s="703">
        <f t="shared" si="0"/>
        <v>38</v>
      </c>
      <c r="B46" s="650" t="s">
        <v>577</v>
      </c>
      <c r="C46" s="1242" t="s">
        <v>616</v>
      </c>
      <c r="D46" s="1000">
        <v>-1249180.3745660563</v>
      </c>
      <c r="E46" s="819">
        <v>-1249180.3745660563</v>
      </c>
      <c r="F46" s="1199">
        <f>ROUND((-D46+(E46*$F$89))/$F$81,0)</f>
        <v>1862073</v>
      </c>
      <c r="G46" s="1000">
        <f>'Adj - Total'!AF36</f>
        <v>-1249180.3745660563</v>
      </c>
      <c r="H46" s="819">
        <f>'Adj - Total'!AF63</f>
        <v>-1249180.3745660563</v>
      </c>
      <c r="I46" s="1199">
        <f>ROUND((-G46+(H46*$F$89))/$F$81,0)</f>
        <v>1862073</v>
      </c>
      <c r="J46" s="994">
        <f>ROUND((-G46+(H46*$K$89))/$I$81,0)</f>
        <v>1873922</v>
      </c>
      <c r="K46" s="1250">
        <f>J46-F46</f>
        <v>11849</v>
      </c>
    </row>
    <row r="47" spans="1:11">
      <c r="A47" s="703">
        <f t="shared" si="0"/>
        <v>39</v>
      </c>
      <c r="B47" s="650" t="s">
        <v>1016</v>
      </c>
      <c r="C47" s="1242" t="s">
        <v>1019</v>
      </c>
      <c r="D47" s="1000">
        <v>74723.8394267369</v>
      </c>
      <c r="E47" s="819">
        <v>-143763.74042216278</v>
      </c>
      <c r="F47" s="1199">
        <f>ROUND((-D47+(E47*$F$89))/$F$81,0)</f>
        <v>-138441</v>
      </c>
      <c r="G47" s="1000">
        <f>'Adj - Total'!AG36</f>
        <v>74723.8394267369</v>
      </c>
      <c r="H47" s="819">
        <f>'Adj - Total'!AG63</f>
        <v>-143763.74042216278</v>
      </c>
      <c r="I47" s="1199">
        <f>ROUND((-G47+(H47*$F$89))/$F$81,0)</f>
        <v>-138441</v>
      </c>
      <c r="J47" s="994">
        <f>ROUND((-G47+(H47*$K$89))/$I$81,0)</f>
        <v>-136992</v>
      </c>
      <c r="K47" s="1250">
        <f>J47-F47</f>
        <v>1449</v>
      </c>
    </row>
    <row r="48" spans="1:11">
      <c r="A48" s="703">
        <f t="shared" si="0"/>
        <v>40</v>
      </c>
      <c r="B48" s="650"/>
      <c r="C48" s="1242"/>
      <c r="D48" s="1000"/>
      <c r="E48" s="819"/>
      <c r="F48" s="1001"/>
      <c r="G48" s="984"/>
      <c r="H48" s="6"/>
      <c r="I48" s="1001"/>
      <c r="J48" s="1001"/>
      <c r="K48" s="1250"/>
    </row>
    <row r="49" spans="1:11">
      <c r="A49" s="703">
        <f t="shared" si="0"/>
        <v>41</v>
      </c>
      <c r="B49" s="1113" t="s">
        <v>111</v>
      </c>
      <c r="C49" s="1242"/>
      <c r="D49" s="1000"/>
      <c r="E49" s="819"/>
      <c r="F49" s="1001"/>
      <c r="G49" s="984"/>
      <c r="H49" s="6"/>
      <c r="I49" s="1001"/>
      <c r="J49" s="1001"/>
      <c r="K49" s="1250">
        <f t="shared" ref="K49:K57" si="9">J49-F49</f>
        <v>0</v>
      </c>
    </row>
    <row r="50" spans="1:11">
      <c r="A50" s="703">
        <f t="shared" si="0"/>
        <v>42</v>
      </c>
      <c r="B50" s="650" t="s">
        <v>106</v>
      </c>
      <c r="C50" s="1242">
        <v>7.1</v>
      </c>
      <c r="D50" s="1000">
        <v>-87526</v>
      </c>
      <c r="E50" s="819">
        <v>0</v>
      </c>
      <c r="F50" s="1199">
        <f t="shared" ref="F50:F57" si="10">ROUND((-D50+(E50*$F$89))/$F$81,0)</f>
        <v>141308</v>
      </c>
      <c r="G50" s="1000">
        <f>'Adj - Total'!AH36</f>
        <v>277542</v>
      </c>
      <c r="H50" s="819">
        <f>'Adj - Total'!AH63</f>
        <v>0</v>
      </c>
      <c r="I50" s="1199">
        <f t="shared" ref="I50:I57" si="11">ROUND((-G50+(H50*$F$89))/$F$81,0)</f>
        <v>-448082</v>
      </c>
      <c r="J50" s="994">
        <f t="shared" ref="J50:J57" si="12">ROUND((-G50+(H50*$K$89))/$I$81,0)</f>
        <v>-447974</v>
      </c>
      <c r="K50" s="1250">
        <f t="shared" si="9"/>
        <v>-589282</v>
      </c>
    </row>
    <row r="51" spans="1:11">
      <c r="A51" s="703">
        <f t="shared" si="0"/>
        <v>43</v>
      </c>
      <c r="B51" s="650" t="s">
        <v>579</v>
      </c>
      <c r="C51" s="1242">
        <v>7.2</v>
      </c>
      <c r="D51" s="1000">
        <v>-335268.78438014071</v>
      </c>
      <c r="E51" s="819">
        <v>0</v>
      </c>
      <c r="F51" s="1199">
        <f t="shared" si="10"/>
        <v>541280</v>
      </c>
      <c r="G51" s="1000">
        <f>'Adj - Total'!AI36</f>
        <v>0</v>
      </c>
      <c r="H51" s="819">
        <f>'Adj - Total'!AI63</f>
        <v>0</v>
      </c>
      <c r="I51" s="1199">
        <f t="shared" si="11"/>
        <v>0</v>
      </c>
      <c r="J51" s="994">
        <f t="shared" si="12"/>
        <v>0</v>
      </c>
      <c r="K51" s="1250">
        <f t="shared" si="9"/>
        <v>-541280</v>
      </c>
    </row>
    <row r="52" spans="1:11">
      <c r="A52" s="703">
        <f t="shared" si="0"/>
        <v>44</v>
      </c>
      <c r="B52" s="650" t="s">
        <v>121</v>
      </c>
      <c r="C52" s="1242">
        <v>7.3</v>
      </c>
      <c r="D52" s="1000">
        <v>661916.82775972039</v>
      </c>
      <c r="E52" s="819">
        <v>0</v>
      </c>
      <c r="F52" s="1199">
        <f t="shared" si="10"/>
        <v>-1068642</v>
      </c>
      <c r="G52" s="1000">
        <f>'Adj - Total'!AJ36</f>
        <v>661916.82775972039</v>
      </c>
      <c r="H52" s="819">
        <f>'Adj - Total'!AJ63</f>
        <v>0</v>
      </c>
      <c r="I52" s="1199">
        <f t="shared" si="11"/>
        <v>-1068642</v>
      </c>
      <c r="J52" s="994">
        <f t="shared" si="12"/>
        <v>-1068383</v>
      </c>
      <c r="K52" s="1250">
        <f t="shared" si="9"/>
        <v>259</v>
      </c>
    </row>
    <row r="53" spans="1:11">
      <c r="A53" s="703">
        <f t="shared" si="0"/>
        <v>45</v>
      </c>
      <c r="B53" s="650" t="s">
        <v>614</v>
      </c>
      <c r="C53" s="1242">
        <v>7.4</v>
      </c>
      <c r="D53" s="1000">
        <v>0</v>
      </c>
      <c r="E53" s="819">
        <v>-1637024.1070903214</v>
      </c>
      <c r="F53" s="1199">
        <f t="shared" si="10"/>
        <v>-202712</v>
      </c>
      <c r="G53" s="1000">
        <f>'Adj - Total'!AK36</f>
        <v>0</v>
      </c>
      <c r="H53" s="819">
        <f>'Adj - Total'!AK63</f>
        <v>-1637024.1070903214</v>
      </c>
      <c r="I53" s="1199">
        <f t="shared" si="11"/>
        <v>-202712</v>
      </c>
      <c r="J53" s="994">
        <f t="shared" si="12"/>
        <v>-186545</v>
      </c>
      <c r="K53" s="1250">
        <f t="shared" si="9"/>
        <v>16167</v>
      </c>
    </row>
    <row r="54" spans="1:11">
      <c r="A54" s="703">
        <f t="shared" si="0"/>
        <v>46</v>
      </c>
      <c r="B54" s="650" t="s">
        <v>581</v>
      </c>
      <c r="C54" s="1242">
        <v>7.5</v>
      </c>
      <c r="D54" s="1000">
        <v>-25873</v>
      </c>
      <c r="E54" s="819">
        <v>0</v>
      </c>
      <c r="F54" s="1199">
        <f t="shared" si="10"/>
        <v>41771</v>
      </c>
      <c r="G54" s="1000">
        <f>'Adj - Total'!AL36</f>
        <v>0</v>
      </c>
      <c r="H54" s="819">
        <f>'Adj - Total'!AL63</f>
        <v>0</v>
      </c>
      <c r="I54" s="1199">
        <f t="shared" si="11"/>
        <v>0</v>
      </c>
      <c r="J54" s="994">
        <f t="shared" si="12"/>
        <v>0</v>
      </c>
      <c r="K54" s="1250">
        <f t="shared" si="9"/>
        <v>-41771</v>
      </c>
    </row>
    <row r="55" spans="1:11">
      <c r="A55" s="703">
        <f t="shared" si="0"/>
        <v>47</v>
      </c>
      <c r="B55" s="6" t="s">
        <v>420</v>
      </c>
      <c r="C55" s="1242">
        <v>7.6</v>
      </c>
      <c r="D55" s="1000">
        <v>407648.85953784268</v>
      </c>
      <c r="E55" s="819">
        <v>-9662968.9592523444</v>
      </c>
      <c r="F55" s="1199">
        <f t="shared" si="10"/>
        <v>-1854696</v>
      </c>
      <c r="G55" s="1000">
        <f>'Adj - Total'!AM36</f>
        <v>407648.85953784268</v>
      </c>
      <c r="H55" s="819">
        <f>'Adj - Total'!AM63</f>
        <v>-9662968.9592523444</v>
      </c>
      <c r="I55" s="1199">
        <f t="shared" si="11"/>
        <v>-1854696</v>
      </c>
      <c r="J55" s="994">
        <f t="shared" si="12"/>
        <v>-1759107</v>
      </c>
      <c r="K55" s="1250">
        <f t="shared" si="9"/>
        <v>95589</v>
      </c>
    </row>
    <row r="56" spans="1:11">
      <c r="A56" s="703">
        <f t="shared" si="0"/>
        <v>48</v>
      </c>
      <c r="B56" s="650" t="s">
        <v>367</v>
      </c>
      <c r="C56" s="1242" t="s">
        <v>476</v>
      </c>
      <c r="D56" s="1000">
        <v>493727</v>
      </c>
      <c r="E56" s="819">
        <v>246864</v>
      </c>
      <c r="F56" s="1199">
        <f t="shared" si="10"/>
        <v>-766536</v>
      </c>
      <c r="G56" s="1000">
        <f>'Adj - Total'!AN36</f>
        <v>493727</v>
      </c>
      <c r="H56" s="819">
        <f>'Adj - Total'!AN63</f>
        <v>246864</v>
      </c>
      <c r="I56" s="1199">
        <f t="shared" si="11"/>
        <v>-766536</v>
      </c>
      <c r="J56" s="994">
        <f t="shared" si="12"/>
        <v>-768781</v>
      </c>
      <c r="K56" s="1250">
        <f t="shared" si="9"/>
        <v>-2245</v>
      </c>
    </row>
    <row r="57" spans="1:11">
      <c r="A57" s="703">
        <f t="shared" si="0"/>
        <v>49</v>
      </c>
      <c r="B57" s="650" t="s">
        <v>434</v>
      </c>
      <c r="C57" s="1242" t="s">
        <v>1020</v>
      </c>
      <c r="D57" s="1000">
        <v>524708.49001859501</v>
      </c>
      <c r="E57" s="819">
        <v>0</v>
      </c>
      <c r="F57" s="1199">
        <f t="shared" si="10"/>
        <v>-847124</v>
      </c>
      <c r="G57" s="1000">
        <f>'Adj - Total'!AO36</f>
        <v>524708.49001859501</v>
      </c>
      <c r="H57" s="819">
        <f>'Adj - Total'!AO63</f>
        <v>0</v>
      </c>
      <c r="I57" s="1199">
        <f t="shared" si="11"/>
        <v>-847124</v>
      </c>
      <c r="J57" s="994">
        <f t="shared" si="12"/>
        <v>-846919</v>
      </c>
      <c r="K57" s="1250">
        <f t="shared" si="9"/>
        <v>205</v>
      </c>
    </row>
    <row r="58" spans="1:11">
      <c r="A58" s="703">
        <f t="shared" si="0"/>
        <v>50</v>
      </c>
      <c r="B58" s="650"/>
      <c r="C58" s="1242"/>
      <c r="D58" s="1000"/>
      <c r="E58" s="819"/>
      <c r="F58" s="1001"/>
      <c r="G58" s="984"/>
      <c r="H58" s="6"/>
      <c r="I58" s="1001"/>
      <c r="J58" s="1001"/>
      <c r="K58" s="1250"/>
    </row>
    <row r="59" spans="1:11">
      <c r="A59" s="703">
        <f t="shared" si="0"/>
        <v>51</v>
      </c>
      <c r="B59" s="1113" t="s">
        <v>112</v>
      </c>
      <c r="C59" s="1242"/>
      <c r="D59" s="1000"/>
      <c r="E59" s="819"/>
      <c r="F59" s="1001"/>
      <c r="G59" s="984"/>
      <c r="H59" s="6"/>
      <c r="I59" s="1001"/>
      <c r="J59" s="1001"/>
      <c r="K59" s="1250"/>
    </row>
    <row r="60" spans="1:11">
      <c r="A60" s="703">
        <f t="shared" si="0"/>
        <v>52</v>
      </c>
      <c r="B60" s="650" t="s">
        <v>369</v>
      </c>
      <c r="C60" s="1242">
        <v>8.1</v>
      </c>
      <c r="D60" s="1000">
        <v>-138615</v>
      </c>
      <c r="E60" s="819">
        <v>26734872.303152114</v>
      </c>
      <c r="F60" s="1199">
        <f t="shared" ref="F60:F72" si="13">ROUND((-D60+(E60*$F$89))/$F$81,0)</f>
        <v>3534355</v>
      </c>
      <c r="G60" s="1000">
        <f>'Adj - Total'!AP36</f>
        <v>-138615</v>
      </c>
      <c r="H60" s="819">
        <f>'Adj - Total'!AP63</f>
        <v>26734872.303152114</v>
      </c>
      <c r="I60" s="1199">
        <f t="shared" ref="I60:I72" si="14">ROUND((-G60+(H60*$F$89))/$F$81,0)</f>
        <v>3534355</v>
      </c>
      <c r="J60" s="994">
        <f t="shared" ref="J60:J72" si="15">ROUND((-G60+(H60*$K$89))/$I$81,0)</f>
        <v>3270272</v>
      </c>
      <c r="K60" s="1250">
        <f t="shared" ref="K60:K72" si="16">J60-F60</f>
        <v>-264083</v>
      </c>
    </row>
    <row r="61" spans="1:11">
      <c r="A61" s="703">
        <f t="shared" si="0"/>
        <v>53</v>
      </c>
      <c r="B61" s="650" t="s">
        <v>381</v>
      </c>
      <c r="C61" s="1242">
        <v>8.1999999999999993</v>
      </c>
      <c r="D61" s="1000">
        <v>-171516.90404896234</v>
      </c>
      <c r="E61" s="819">
        <v>-250034.33575255581</v>
      </c>
      <c r="F61" s="1199">
        <f t="shared" si="13"/>
        <v>245947</v>
      </c>
      <c r="G61" s="1000">
        <f>'Adj - Total'!AQ36</f>
        <v>-171516.90404896234</v>
      </c>
      <c r="H61" s="819">
        <f>'Adj - Total'!AQ63</f>
        <v>-250034.33575255581</v>
      </c>
      <c r="I61" s="1199">
        <f t="shared" si="14"/>
        <v>245947</v>
      </c>
      <c r="J61" s="994">
        <f t="shared" si="15"/>
        <v>248349</v>
      </c>
      <c r="K61" s="1250">
        <f t="shared" si="16"/>
        <v>2402</v>
      </c>
    </row>
    <row r="62" spans="1:11">
      <c r="A62" s="703">
        <f t="shared" si="0"/>
        <v>54</v>
      </c>
      <c r="B62" s="650" t="s">
        <v>269</v>
      </c>
      <c r="C62" s="1242">
        <v>8.3000000000000007</v>
      </c>
      <c r="D62" s="1000">
        <v>0</v>
      </c>
      <c r="E62" s="819">
        <v>-481414.22831967159</v>
      </c>
      <c r="F62" s="1199">
        <f t="shared" si="13"/>
        <v>-59613</v>
      </c>
      <c r="G62" s="1000">
        <f>'Adj - Total'!AR36</f>
        <v>0</v>
      </c>
      <c r="H62" s="819">
        <f>'Adj - Total'!AR63</f>
        <v>-481414.22831967159</v>
      </c>
      <c r="I62" s="1199">
        <f t="shared" si="14"/>
        <v>-59613</v>
      </c>
      <c r="J62" s="994">
        <f t="shared" si="15"/>
        <v>-54859</v>
      </c>
      <c r="K62" s="1250">
        <f t="shared" si="16"/>
        <v>4754</v>
      </c>
    </row>
    <row r="63" spans="1:11">
      <c r="A63" s="703">
        <f t="shared" si="0"/>
        <v>55</v>
      </c>
      <c r="B63" s="650" t="s">
        <v>418</v>
      </c>
      <c r="C63" s="1242">
        <v>8.4</v>
      </c>
      <c r="D63" s="1000">
        <v>-633488.72686467902</v>
      </c>
      <c r="E63" s="819">
        <v>37099265.654320329</v>
      </c>
      <c r="F63" s="1199">
        <f t="shared" si="13"/>
        <v>5616730</v>
      </c>
      <c r="G63" s="1000">
        <f>'Adj - Total'!AS36</f>
        <v>-633488.72686467902</v>
      </c>
      <c r="H63" s="819">
        <f>'Adj - Total'!AS63</f>
        <v>37099265.654320329</v>
      </c>
      <c r="I63" s="1199">
        <f t="shared" si="14"/>
        <v>5616730</v>
      </c>
      <c r="J63" s="994">
        <f t="shared" si="15"/>
        <v>5250096</v>
      </c>
      <c r="K63" s="1250">
        <f t="shared" si="16"/>
        <v>-366634</v>
      </c>
    </row>
    <row r="64" spans="1:11">
      <c r="A64" s="703">
        <f t="shared" si="0"/>
        <v>56</v>
      </c>
      <c r="B64" s="650" t="s">
        <v>119</v>
      </c>
      <c r="C64" s="1242">
        <v>8.5</v>
      </c>
      <c r="D64" s="1000">
        <v>0</v>
      </c>
      <c r="E64" s="819">
        <v>-23721363.983606651</v>
      </c>
      <c r="F64" s="1199">
        <f t="shared" si="13"/>
        <v>-2937405</v>
      </c>
      <c r="G64" s="1000">
        <f>'Adj - Total'!AT36</f>
        <v>0</v>
      </c>
      <c r="H64" s="819">
        <f>'Adj - Total'!AT63</f>
        <v>-23721363.983606651</v>
      </c>
      <c r="I64" s="1199">
        <f t="shared" si="14"/>
        <v>-2937405</v>
      </c>
      <c r="J64" s="994">
        <f t="shared" si="15"/>
        <v>-2703137</v>
      </c>
      <c r="K64" s="1250">
        <f t="shared" si="16"/>
        <v>234268</v>
      </c>
    </row>
    <row r="65" spans="1:11">
      <c r="A65" s="703">
        <f t="shared" si="0"/>
        <v>57</v>
      </c>
      <c r="B65" s="650" t="s">
        <v>120</v>
      </c>
      <c r="C65" s="1242" t="s">
        <v>621</v>
      </c>
      <c r="D65" s="1000">
        <v>-58360.818566997426</v>
      </c>
      <c r="E65" s="819">
        <v>97700.229568832146</v>
      </c>
      <c r="F65" s="1199">
        <f t="shared" si="13"/>
        <v>106320</v>
      </c>
      <c r="G65" s="1000">
        <f>'Adj - Total'!AU36</f>
        <v>-58360.818566997426</v>
      </c>
      <c r="H65" s="819">
        <f>'Adj - Total'!AU63</f>
        <v>97700.229568832146</v>
      </c>
      <c r="I65" s="1199">
        <f t="shared" si="14"/>
        <v>106320</v>
      </c>
      <c r="J65" s="994">
        <f t="shared" si="15"/>
        <v>105332</v>
      </c>
      <c r="K65" s="1250">
        <f t="shared" si="16"/>
        <v>-988</v>
      </c>
    </row>
    <row r="66" spans="1:11">
      <c r="A66" s="703">
        <f t="shared" si="0"/>
        <v>58</v>
      </c>
      <c r="B66" s="6" t="s">
        <v>1022</v>
      </c>
      <c r="C66" s="1242">
        <v>8.6999999999999993</v>
      </c>
      <c r="D66" s="1000">
        <v>17990.552800000001</v>
      </c>
      <c r="E66" s="819">
        <v>-360048.63899999904</v>
      </c>
      <c r="F66" s="1199">
        <f t="shared" si="13"/>
        <v>-73630</v>
      </c>
      <c r="G66" s="1000">
        <f>'Adj - Total'!AV36</f>
        <v>17990.552800000001</v>
      </c>
      <c r="H66" s="819">
        <f>'Adj - Total'!AV63</f>
        <v>-360048.63899999904</v>
      </c>
      <c r="I66" s="1199">
        <f t="shared" si="14"/>
        <v>-73630</v>
      </c>
      <c r="J66" s="994">
        <f t="shared" si="15"/>
        <v>-70067</v>
      </c>
      <c r="K66" s="1250">
        <f t="shared" si="16"/>
        <v>3563</v>
      </c>
    </row>
    <row r="67" spans="1:11">
      <c r="A67" s="703">
        <f t="shared" si="0"/>
        <v>59</v>
      </c>
      <c r="B67" s="650" t="s">
        <v>378</v>
      </c>
      <c r="C67" s="1242" t="s">
        <v>622</v>
      </c>
      <c r="D67" s="1000">
        <v>-99762</v>
      </c>
      <c r="E67" s="819">
        <v>-83642.64791666661</v>
      </c>
      <c r="F67" s="1199">
        <f t="shared" si="13"/>
        <v>150705</v>
      </c>
      <c r="G67" s="1000">
        <f>'Adj - Total'!AW36</f>
        <v>-99762</v>
      </c>
      <c r="H67" s="819">
        <f>'Adj - Total'!AW63</f>
        <v>-83642.64791666661</v>
      </c>
      <c r="I67" s="1199">
        <f t="shared" si="14"/>
        <v>150705</v>
      </c>
      <c r="J67" s="994">
        <f t="shared" si="15"/>
        <v>151492</v>
      </c>
      <c r="K67" s="1250">
        <f t="shared" si="16"/>
        <v>787</v>
      </c>
    </row>
    <row r="68" spans="1:11">
      <c r="A68" s="703">
        <f t="shared" si="0"/>
        <v>60</v>
      </c>
      <c r="B68" s="1003" t="s">
        <v>54</v>
      </c>
      <c r="C68" s="1244" t="s">
        <v>623</v>
      </c>
      <c r="D68" s="1200">
        <v>-2710.3672727272733</v>
      </c>
      <c r="E68" s="1209">
        <v>-3361133.729166666</v>
      </c>
      <c r="F68" s="1199">
        <f t="shared" si="13"/>
        <v>-411832</v>
      </c>
      <c r="G68" s="1000">
        <f>'Adj - Total'!AX36</f>
        <v>-2710.3672727272733</v>
      </c>
      <c r="H68" s="819">
        <f>'Adj - Total'!AX63</f>
        <v>-3361133.729166666</v>
      </c>
      <c r="I68" s="1199">
        <f t="shared" si="14"/>
        <v>-411832</v>
      </c>
      <c r="J68" s="994">
        <f t="shared" si="15"/>
        <v>-378639</v>
      </c>
      <c r="K68" s="1250">
        <f t="shared" si="16"/>
        <v>33193</v>
      </c>
    </row>
    <row r="69" spans="1:11">
      <c r="A69" s="703">
        <f t="shared" si="0"/>
        <v>61</v>
      </c>
      <c r="B69" s="6" t="s">
        <v>422</v>
      </c>
      <c r="C69" s="1242" t="s">
        <v>379</v>
      </c>
      <c r="D69" s="1000">
        <v>-1950000</v>
      </c>
      <c r="E69" s="819">
        <v>0</v>
      </c>
      <c r="F69" s="1199">
        <f t="shared" si="13"/>
        <v>3148208</v>
      </c>
      <c r="G69" s="1000">
        <f>'Adj - Total'!AY36</f>
        <v>-2944621</v>
      </c>
      <c r="H69" s="819">
        <f>'Adj - Total'!AY63</f>
        <v>0</v>
      </c>
      <c r="I69" s="1199">
        <f t="shared" si="14"/>
        <v>4753989</v>
      </c>
      <c r="J69" s="994">
        <f t="shared" si="15"/>
        <v>4752838</v>
      </c>
      <c r="K69" s="1250">
        <f t="shared" si="16"/>
        <v>1604630</v>
      </c>
    </row>
    <row r="70" spans="1:11">
      <c r="A70" s="703">
        <f t="shared" si="0"/>
        <v>62</v>
      </c>
      <c r="B70" s="650" t="s">
        <v>594</v>
      </c>
      <c r="C70" s="1242" t="s">
        <v>624</v>
      </c>
      <c r="D70" s="1004">
        <v>236962.79765522532</v>
      </c>
      <c r="E70" s="819">
        <v>0</v>
      </c>
      <c r="F70" s="1199">
        <f t="shared" si="13"/>
        <v>-382568</v>
      </c>
      <c r="G70" s="1000">
        <f>'Adj - Total'!AZ36</f>
        <v>236962.79765522532</v>
      </c>
      <c r="H70" s="819">
        <f>'Adj - Total'!AZ63</f>
        <v>0</v>
      </c>
      <c r="I70" s="1199">
        <f t="shared" si="14"/>
        <v>-382568</v>
      </c>
      <c r="J70" s="994">
        <f t="shared" si="15"/>
        <v>-382476</v>
      </c>
      <c r="K70" s="1250">
        <f t="shared" si="16"/>
        <v>92</v>
      </c>
    </row>
    <row r="71" spans="1:11">
      <c r="A71" s="703">
        <f t="shared" si="0"/>
        <v>63</v>
      </c>
      <c r="B71" s="650" t="s">
        <v>640</v>
      </c>
      <c r="C71" s="1242" t="s">
        <v>625</v>
      </c>
      <c r="D71" s="1002">
        <v>0</v>
      </c>
      <c r="E71" s="287">
        <v>22392710.951431125</v>
      </c>
      <c r="F71" s="1199">
        <f t="shared" si="13"/>
        <v>2772878</v>
      </c>
      <c r="G71" s="1000">
        <f>'Adj - Total'!BA36</f>
        <v>0</v>
      </c>
      <c r="H71" s="819">
        <f>'Adj - Total'!BA63</f>
        <v>22392710.951431125</v>
      </c>
      <c r="I71" s="1199">
        <f t="shared" si="14"/>
        <v>2772878</v>
      </c>
      <c r="J71" s="994">
        <f t="shared" si="15"/>
        <v>2551732</v>
      </c>
      <c r="K71" s="1250">
        <f t="shared" si="16"/>
        <v>-221146</v>
      </c>
    </row>
    <row r="72" spans="1:11">
      <c r="A72" s="703">
        <f t="shared" si="0"/>
        <v>64</v>
      </c>
      <c r="B72" s="650" t="s">
        <v>620</v>
      </c>
      <c r="C72" s="1242" t="s">
        <v>626</v>
      </c>
      <c r="D72" s="1004">
        <v>0</v>
      </c>
      <c r="E72" s="819">
        <v>31018483.084840588</v>
      </c>
      <c r="F72" s="1199">
        <f t="shared" si="13"/>
        <v>3841004</v>
      </c>
      <c r="G72" s="1000">
        <f>'Adj - Total'!BB36</f>
        <v>0</v>
      </c>
      <c r="H72" s="819">
        <f>'Adj - Total'!BB63</f>
        <v>31018483.084840588</v>
      </c>
      <c r="I72" s="1199">
        <f t="shared" si="14"/>
        <v>3841004</v>
      </c>
      <c r="J72" s="994">
        <f t="shared" si="15"/>
        <v>3534670</v>
      </c>
      <c r="K72" s="1250">
        <f t="shared" si="16"/>
        <v>-306334</v>
      </c>
    </row>
    <row r="73" spans="1:11">
      <c r="A73" s="703">
        <f t="shared" si="0"/>
        <v>65</v>
      </c>
      <c r="B73" s="650"/>
      <c r="C73" s="1242"/>
      <c r="D73" s="1004"/>
      <c r="E73" s="819"/>
      <c r="F73" s="1001"/>
      <c r="G73" s="984"/>
      <c r="H73" s="6"/>
      <c r="I73" s="1001"/>
      <c r="J73" s="1001"/>
      <c r="K73" s="1250"/>
    </row>
    <row r="74" spans="1:11">
      <c r="A74" s="703">
        <f t="shared" si="0"/>
        <v>66</v>
      </c>
      <c r="B74" s="6" t="s">
        <v>477</v>
      </c>
      <c r="C74" s="1242">
        <v>9.1</v>
      </c>
      <c r="D74" s="1210">
        <v>-650290.35568108479</v>
      </c>
      <c r="E74" s="1211">
        <v>286777.32350789511</v>
      </c>
      <c r="F74" s="1212">
        <f>ROUND((-D74+(E74*$F$89))/$F$81,0)</f>
        <v>1085383</v>
      </c>
      <c r="G74" s="1213">
        <f>'Adj - Total'!BC36</f>
        <v>-650290.35568108479</v>
      </c>
      <c r="H74" s="1211">
        <f>'Adj - Total'!BC63</f>
        <v>286777.32350789511</v>
      </c>
      <c r="I74" s="1212">
        <f>ROUND((-G74+(H74*$F$89))/$F$81,0)</f>
        <v>1085383</v>
      </c>
      <c r="J74" s="994">
        <f>ROUND((-G74+(H74*$K$89))/$I$81,0)</f>
        <v>1082297</v>
      </c>
      <c r="K74" s="1250">
        <f>J74-F74</f>
        <v>-3086</v>
      </c>
    </row>
    <row r="75" spans="1:11" ht="13.8" thickBot="1">
      <c r="A75" s="703">
        <f>+A74+1</f>
        <v>67</v>
      </c>
      <c r="B75" s="1228" t="s">
        <v>396</v>
      </c>
      <c r="C75" s="1245"/>
      <c r="D75" s="1005">
        <f>SUM(D9:D74)</f>
        <v>48317805.900690071</v>
      </c>
      <c r="E75" s="1177">
        <f t="shared" ref="E75:K75" si="17">SUM(E9:E74)</f>
        <v>849625444.90130985</v>
      </c>
      <c r="F75" s="1177">
        <f t="shared" si="17"/>
        <v>27201271</v>
      </c>
      <c r="G75" s="1005">
        <f t="shared" si="17"/>
        <v>55187785.38621705</v>
      </c>
      <c r="H75" s="1177">
        <f t="shared" si="17"/>
        <v>849625444.90130985</v>
      </c>
      <c r="I75" s="1177">
        <f t="shared" si="17"/>
        <v>16109925</v>
      </c>
      <c r="J75" s="1005">
        <f t="shared" si="17"/>
        <v>7740732</v>
      </c>
      <c r="K75" s="1178">
        <f t="shared" si="17"/>
        <v>-19460539</v>
      </c>
    </row>
    <row r="76" spans="1:11" ht="14.4" thickTop="1" thickBot="1">
      <c r="A76" s="703">
        <f>+A75+1</f>
        <v>68</v>
      </c>
      <c r="B76" s="6"/>
      <c r="C76" s="1246"/>
      <c r="D76" s="1006"/>
      <c r="E76" s="1006"/>
      <c r="F76" s="1006"/>
      <c r="G76" s="1006"/>
      <c r="H76" s="1006"/>
      <c r="I76" s="1006"/>
      <c r="J76" s="1006"/>
      <c r="K76" s="1006"/>
    </row>
    <row r="77" spans="1:11" s="6" customFormat="1">
      <c r="A77" s="703">
        <f>+A76+1</f>
        <v>69</v>
      </c>
      <c r="B77" s="1384" t="s">
        <v>663</v>
      </c>
      <c r="C77" s="1385"/>
      <c r="D77" s="1385"/>
      <c r="E77" s="1385"/>
      <c r="F77" s="1230">
        <f>ROUND((-D75+(E75*$F$89))/$F$81,0)</f>
        <v>27201269</v>
      </c>
      <c r="G77" s="1229"/>
      <c r="H77" s="1229"/>
      <c r="I77" s="1231">
        <f>ROUND((-G75+(H75*$F$89))/$F$81,0)</f>
        <v>16109923</v>
      </c>
      <c r="J77" s="1219"/>
      <c r="K77" s="1219"/>
    </row>
    <row r="78" spans="1:11">
      <c r="A78" s="703">
        <f>+A77+1</f>
        <v>70</v>
      </c>
      <c r="B78" s="1233" t="s">
        <v>661</v>
      </c>
      <c r="C78" s="1246"/>
      <c r="D78" s="1007"/>
      <c r="E78" s="1007"/>
      <c r="F78" s="994">
        <f>ROUND((-D75+(E75*$K$89))/$I$81,0)</f>
        <v>18829393</v>
      </c>
      <c r="G78" s="1219"/>
      <c r="H78" s="1008"/>
      <c r="I78" s="1234">
        <f>ROUND((-G75+(H75*$K$89))/$I$81,0)</f>
        <v>7740733</v>
      </c>
      <c r="J78" s="6"/>
      <c r="K78" s="1174"/>
    </row>
    <row r="79" spans="1:11" ht="13.8" thickBot="1">
      <c r="A79" s="703">
        <f>+A78+1</f>
        <v>71</v>
      </c>
      <c r="B79" s="1232" t="s">
        <v>109</v>
      </c>
      <c r="C79" s="1247"/>
      <c r="D79" s="1235"/>
      <c r="E79" s="1236"/>
      <c r="F79" s="1237">
        <f>F78/RevReqSummary!$H$9</f>
        <v>5.8548077330325063E-2</v>
      </c>
      <c r="G79" s="1236"/>
      <c r="H79" s="1235"/>
      <c r="I79" s="1238">
        <f>I78/RevReqSummary!$H$9</f>
        <v>2.4069019871081298E-2</v>
      </c>
      <c r="J79" s="6"/>
    </row>
    <row r="80" spans="1:11">
      <c r="A80" s="703">
        <f t="shared" ref="A80:A89" si="18">+A79+1</f>
        <v>72</v>
      </c>
      <c r="B80" s="650"/>
      <c r="C80" s="1246"/>
      <c r="D80" s="1007"/>
      <c r="E80" s="1007"/>
      <c r="F80" s="994"/>
      <c r="G80" s="1219"/>
      <c r="H80" s="1008"/>
      <c r="I80" s="1009"/>
      <c r="J80" s="6"/>
      <c r="K80" s="1174"/>
    </row>
    <row r="81" spans="1:11">
      <c r="A81" s="703">
        <f t="shared" si="18"/>
        <v>73</v>
      </c>
      <c r="B81" s="1252" t="s">
        <v>77</v>
      </c>
      <c r="C81" s="1253"/>
      <c r="D81" s="1254"/>
      <c r="E81" s="1255"/>
      <c r="F81" s="1255">
        <f>'Conversion factor'!C19</f>
        <v>0.61939999999999995</v>
      </c>
      <c r="G81" s="1255"/>
      <c r="H81" s="1254"/>
      <c r="I81" s="1256">
        <f>'Conversion factor'!D19</f>
        <v>0.61955000000000005</v>
      </c>
      <c r="J81" s="6"/>
      <c r="K81" s="1221"/>
    </row>
    <row r="82" spans="1:11">
      <c r="A82" s="703">
        <f t="shared" si="18"/>
        <v>74</v>
      </c>
      <c r="D82" s="4"/>
      <c r="E82" s="4"/>
      <c r="F82" s="4"/>
      <c r="J82" s="1011"/>
      <c r="K82" s="1220"/>
    </row>
    <row r="83" spans="1:11" s="1" customFormat="1">
      <c r="A83" s="703">
        <f t="shared" si="18"/>
        <v>75</v>
      </c>
      <c r="B83" s="1012" t="s">
        <v>108</v>
      </c>
      <c r="C83" s="1246"/>
      <c r="D83" s="1383" t="s">
        <v>99</v>
      </c>
      <c r="E83" s="1383"/>
      <c r="F83" s="1383"/>
      <c r="G83" s="6"/>
      <c r="H83" s="1383" t="s">
        <v>107</v>
      </c>
      <c r="I83" s="1383"/>
      <c r="J83" s="1383"/>
      <c r="K83" s="1383"/>
    </row>
    <row r="84" spans="1:11">
      <c r="A84" s="703">
        <f t="shared" si="18"/>
        <v>76</v>
      </c>
      <c r="B84" s="690"/>
      <c r="C84" s="1249"/>
      <c r="D84" s="980" t="s">
        <v>105</v>
      </c>
      <c r="E84" s="1206"/>
      <c r="F84" s="1207" t="s">
        <v>74</v>
      </c>
      <c r="G84" s="1176"/>
      <c r="H84" s="980" t="s">
        <v>105</v>
      </c>
      <c r="I84" s="1206"/>
      <c r="J84" s="1206"/>
      <c r="K84" s="1207" t="s">
        <v>74</v>
      </c>
    </row>
    <row r="85" spans="1:11" s="1" customFormat="1">
      <c r="A85" s="703">
        <f t="shared" si="18"/>
        <v>77</v>
      </c>
      <c r="B85" s="1376" t="s">
        <v>75</v>
      </c>
      <c r="C85" s="1377"/>
      <c r="D85" s="1222">
        <f>'Cost of Capital'!C8</f>
        <v>0.48250000000000004</v>
      </c>
      <c r="E85" s="1201">
        <f>'Cost of Capital'!D8</f>
        <v>5.1799999999999999E-2</v>
      </c>
      <c r="F85" s="1202">
        <f>'Cost of Capital'!E8</f>
        <v>2.4993500000000002E-2</v>
      </c>
      <c r="G85" s="1176"/>
      <c r="H85" s="1222">
        <f>'Cost of Capital'!C18</f>
        <v>0.50619999999999998</v>
      </c>
      <c r="I85" s="1201">
        <f>'Cost of Capital'!D18</f>
        <v>5.1799999999999999E-2</v>
      </c>
      <c r="J85" s="1201">
        <f>'Cost of Capital'!E18</f>
        <v>2.6221159999999997E-2</v>
      </c>
      <c r="K85" s="1202">
        <f>'Cost of Capital'!E18</f>
        <v>2.6221159999999997E-2</v>
      </c>
    </row>
    <row r="86" spans="1:11" s="1" customFormat="1">
      <c r="A86" s="703">
        <f t="shared" si="18"/>
        <v>78</v>
      </c>
      <c r="B86" s="1378" t="s">
        <v>76</v>
      </c>
      <c r="C86" s="1379"/>
      <c r="D86" s="1222">
        <f>'Cost of Capital'!C9</f>
        <v>0</v>
      </c>
      <c r="E86" s="1201">
        <f>'Cost of Capital'!D9</f>
        <v>0</v>
      </c>
      <c r="F86" s="1202">
        <f>'Cost of Capital'!E9</f>
        <v>0</v>
      </c>
      <c r="G86" s="1176"/>
      <c r="H86" s="1222">
        <f>'Cost of Capital'!C19</f>
        <v>0</v>
      </c>
      <c r="I86" s="1201">
        <f>'Cost of Capital'!D19</f>
        <v>0</v>
      </c>
      <c r="J86" s="1201">
        <f>'Cost of Capital'!E19</f>
        <v>0</v>
      </c>
      <c r="K86" s="1202">
        <f>'Cost of Capital'!E19</f>
        <v>0</v>
      </c>
    </row>
    <row r="87" spans="1:11" s="1" customFormat="1">
      <c r="A87" s="703">
        <f t="shared" si="18"/>
        <v>79</v>
      </c>
      <c r="B87" s="1376" t="s">
        <v>89</v>
      </c>
      <c r="C87" s="1377"/>
      <c r="D87" s="1222">
        <f>'Cost of Capital'!C10</f>
        <v>2.0000000000000001E-4</v>
      </c>
      <c r="E87" s="1201">
        <f>'Cost of Capital'!D10</f>
        <v>6.7500000000000004E-2</v>
      </c>
      <c r="F87" s="1202">
        <f>'Cost of Capital'!E10</f>
        <v>1.3500000000000001E-5</v>
      </c>
      <c r="G87" s="1176"/>
      <c r="H87" s="1222">
        <f>'Cost of Capital'!C20</f>
        <v>2.8E-3</v>
      </c>
      <c r="I87" s="1201">
        <f>'Cost of Capital'!D20</f>
        <v>5.4300000000000001E-2</v>
      </c>
      <c r="J87" s="1201">
        <f>'Cost of Capital'!E20</f>
        <v>1.5204000000000001E-4</v>
      </c>
      <c r="K87" s="1202">
        <f>'Cost of Capital'!E20</f>
        <v>1.5204000000000001E-4</v>
      </c>
    </row>
    <row r="88" spans="1:11" s="1" customFormat="1">
      <c r="A88" s="703">
        <f t="shared" si="18"/>
        <v>80</v>
      </c>
      <c r="B88" s="1380" t="s">
        <v>90</v>
      </c>
      <c r="C88" s="1381"/>
      <c r="D88" s="1223">
        <f>'Cost of Capital'!C11</f>
        <v>0.51729999999999998</v>
      </c>
      <c r="E88" s="1201">
        <f>'Cost of Capital'!D11</f>
        <v>0.1</v>
      </c>
      <c r="F88" s="1251">
        <f>'Cost of Capital'!E11</f>
        <v>5.1729999999999998E-2</v>
      </c>
      <c r="G88" s="1176"/>
      <c r="H88" s="1222">
        <f>'Cost of Capital'!C21</f>
        <v>0.49099999999999999</v>
      </c>
      <c r="I88" s="1203">
        <f>'Cost of Capital'!D21</f>
        <v>0.09</v>
      </c>
      <c r="J88" s="1203">
        <f>'Cost of Capital'!E21</f>
        <v>4.419E-2</v>
      </c>
      <c r="K88" s="1202">
        <f>'Cost of Capital'!E21</f>
        <v>4.419E-2</v>
      </c>
    </row>
    <row r="89" spans="1:11">
      <c r="A89" s="703">
        <f t="shared" si="18"/>
        <v>81</v>
      </c>
      <c r="B89" s="1380" t="s">
        <v>83</v>
      </c>
      <c r="C89" s="1381"/>
      <c r="D89" s="1223">
        <f>'Cost of Capital'!C12</f>
        <v>1</v>
      </c>
      <c r="E89" s="1204"/>
      <c r="F89" s="1251">
        <f>'Cost of Capital'!E12</f>
        <v>7.6700000000000004E-2</v>
      </c>
      <c r="G89" s="1176"/>
      <c r="H89" s="1224">
        <f>'Cost of Capital'!C22</f>
        <v>1</v>
      </c>
      <c r="I89" s="1204"/>
      <c r="J89" s="1204">
        <f>'Cost of Capital'!E22</f>
        <v>7.0599999999999996E-2</v>
      </c>
      <c r="K89" s="1205">
        <f>'Cost of Capital'!E22</f>
        <v>7.0599999999999996E-2</v>
      </c>
    </row>
  </sheetData>
  <mergeCells count="11">
    <mergeCell ref="A1:K1"/>
    <mergeCell ref="A2:K2"/>
    <mergeCell ref="A3:K3"/>
    <mergeCell ref="D83:F83"/>
    <mergeCell ref="H83:K83"/>
    <mergeCell ref="B77:E77"/>
    <mergeCell ref="B85:C85"/>
    <mergeCell ref="B86:C86"/>
    <mergeCell ref="B87:C87"/>
    <mergeCell ref="B88:C88"/>
    <mergeCell ref="B89:C89"/>
  </mergeCell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rowBreaks count="1" manualBreakCount="1">
    <brk id="56" max="16383" man="1"/>
  </rowBreaks>
  <ignoredErrors>
    <ignoredError sqref="C16:C17"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outlinePr showOutlineSymbols="0"/>
  </sheetPr>
  <dimension ref="A1:G74"/>
  <sheetViews>
    <sheetView workbookViewId="0">
      <selection activeCell="F16" sqref="F16"/>
    </sheetView>
  </sheetViews>
  <sheetFormatPr defaultRowHeight="13.2"/>
  <cols>
    <col min="1" max="1" width="26.44140625" style="938" customWidth="1"/>
    <col min="2" max="2" width="9.6640625" style="938" bestFit="1" customWidth="1"/>
    <col min="3" max="3" width="4.6640625" style="938" bestFit="1" customWidth="1"/>
    <col min="4" max="4" width="11.21875" style="939" bestFit="1" customWidth="1"/>
    <col min="5" max="5" width="8" style="938" bestFit="1" customWidth="1"/>
    <col min="6" max="6" width="11.5546875" style="939" customWidth="1"/>
    <col min="7" max="7" width="12.109375" style="941" bestFit="1" customWidth="1"/>
    <col min="8" max="252" width="9.109375" style="938"/>
    <col min="253" max="253" width="18" style="938" customWidth="1"/>
    <col min="254" max="255" width="14.33203125" style="938" customWidth="1"/>
    <col min="256" max="256" width="2.6640625" style="938" customWidth="1"/>
    <col min="257" max="258" width="17.6640625" style="938" customWidth="1"/>
    <col min="259" max="259" width="2.6640625" style="938" customWidth="1"/>
    <col min="260" max="261" width="17.109375" style="938" customWidth="1"/>
    <col min="262" max="262" width="14.109375" style="938" customWidth="1"/>
    <col min="263" max="508" width="9.109375" style="938"/>
    <col min="509" max="509" width="18" style="938" customWidth="1"/>
    <col min="510" max="511" width="14.33203125" style="938" customWidth="1"/>
    <col min="512" max="512" width="2.6640625" style="938" customWidth="1"/>
    <col min="513" max="514" width="17.6640625" style="938" customWidth="1"/>
    <col min="515" max="515" width="2.6640625" style="938" customWidth="1"/>
    <col min="516" max="517" width="17.109375" style="938" customWidth="1"/>
    <col min="518" max="518" width="14.109375" style="938" customWidth="1"/>
    <col min="519" max="764" width="9.109375" style="938"/>
    <col min="765" max="765" width="18" style="938" customWidth="1"/>
    <col min="766" max="767" width="14.33203125" style="938" customWidth="1"/>
    <col min="768" max="768" width="2.6640625" style="938" customWidth="1"/>
    <col min="769" max="770" width="17.6640625" style="938" customWidth="1"/>
    <col min="771" max="771" width="2.6640625" style="938" customWidth="1"/>
    <col min="772" max="773" width="17.109375" style="938" customWidth="1"/>
    <col min="774" max="774" width="14.109375" style="938" customWidth="1"/>
    <col min="775" max="1020" width="9.109375" style="938"/>
    <col min="1021" max="1021" width="18" style="938" customWidth="1"/>
    <col min="1022" max="1023" width="14.33203125" style="938" customWidth="1"/>
    <col min="1024" max="1024" width="2.6640625" style="938" customWidth="1"/>
    <col min="1025" max="1026" width="17.6640625" style="938" customWidth="1"/>
    <col min="1027" max="1027" width="2.6640625" style="938" customWidth="1"/>
    <col min="1028" max="1029" width="17.109375" style="938" customWidth="1"/>
    <col min="1030" max="1030" width="14.109375" style="938" customWidth="1"/>
    <col min="1031" max="1276" width="9.109375" style="938"/>
    <col min="1277" max="1277" width="18" style="938" customWidth="1"/>
    <col min="1278" max="1279" width="14.33203125" style="938" customWidth="1"/>
    <col min="1280" max="1280" width="2.6640625" style="938" customWidth="1"/>
    <col min="1281" max="1282" width="17.6640625" style="938" customWidth="1"/>
    <col min="1283" max="1283" width="2.6640625" style="938" customWidth="1"/>
    <col min="1284" max="1285" width="17.109375" style="938" customWidth="1"/>
    <col min="1286" max="1286" width="14.109375" style="938" customWidth="1"/>
    <col min="1287" max="1532" width="9.109375" style="938"/>
    <col min="1533" max="1533" width="18" style="938" customWidth="1"/>
    <col min="1534" max="1535" width="14.33203125" style="938" customWidth="1"/>
    <col min="1536" max="1536" width="2.6640625" style="938" customWidth="1"/>
    <col min="1537" max="1538" width="17.6640625" style="938" customWidth="1"/>
    <col min="1539" max="1539" width="2.6640625" style="938" customWidth="1"/>
    <col min="1540" max="1541" width="17.109375" style="938" customWidth="1"/>
    <col min="1542" max="1542" width="14.109375" style="938" customWidth="1"/>
    <col min="1543" max="1788" width="9.109375" style="938"/>
    <col min="1789" max="1789" width="18" style="938" customWidth="1"/>
    <col min="1790" max="1791" width="14.33203125" style="938" customWidth="1"/>
    <col min="1792" max="1792" width="2.6640625" style="938" customWidth="1"/>
    <col min="1793" max="1794" width="17.6640625" style="938" customWidth="1"/>
    <col min="1795" max="1795" width="2.6640625" style="938" customWidth="1"/>
    <col min="1796" max="1797" width="17.109375" style="938" customWidth="1"/>
    <col min="1798" max="1798" width="14.109375" style="938" customWidth="1"/>
    <col min="1799" max="2044" width="9.109375" style="938"/>
    <col min="2045" max="2045" width="18" style="938" customWidth="1"/>
    <col min="2046" max="2047" width="14.33203125" style="938" customWidth="1"/>
    <col min="2048" max="2048" width="2.6640625" style="938" customWidth="1"/>
    <col min="2049" max="2050" width="17.6640625" style="938" customWidth="1"/>
    <col min="2051" max="2051" width="2.6640625" style="938" customWidth="1"/>
    <col min="2052" max="2053" width="17.109375" style="938" customWidth="1"/>
    <col min="2054" max="2054" width="14.109375" style="938" customWidth="1"/>
    <col min="2055" max="2300" width="9.109375" style="938"/>
    <col min="2301" max="2301" width="18" style="938" customWidth="1"/>
    <col min="2302" max="2303" width="14.33203125" style="938" customWidth="1"/>
    <col min="2304" max="2304" width="2.6640625" style="938" customWidth="1"/>
    <col min="2305" max="2306" width="17.6640625" style="938" customWidth="1"/>
    <col min="2307" max="2307" width="2.6640625" style="938" customWidth="1"/>
    <col min="2308" max="2309" width="17.109375" style="938" customWidth="1"/>
    <col min="2310" max="2310" width="14.109375" style="938" customWidth="1"/>
    <col min="2311" max="2556" width="9.109375" style="938"/>
    <col min="2557" max="2557" width="18" style="938" customWidth="1"/>
    <col min="2558" max="2559" width="14.33203125" style="938" customWidth="1"/>
    <col min="2560" max="2560" width="2.6640625" style="938" customWidth="1"/>
    <col min="2561" max="2562" width="17.6640625" style="938" customWidth="1"/>
    <col min="2563" max="2563" width="2.6640625" style="938" customWidth="1"/>
    <col min="2564" max="2565" width="17.109375" style="938" customWidth="1"/>
    <col min="2566" max="2566" width="14.109375" style="938" customWidth="1"/>
    <col min="2567" max="2812" width="9.109375" style="938"/>
    <col min="2813" max="2813" width="18" style="938" customWidth="1"/>
    <col min="2814" max="2815" width="14.33203125" style="938" customWidth="1"/>
    <col min="2816" max="2816" width="2.6640625" style="938" customWidth="1"/>
    <col min="2817" max="2818" width="17.6640625" style="938" customWidth="1"/>
    <col min="2819" max="2819" width="2.6640625" style="938" customWidth="1"/>
    <col min="2820" max="2821" width="17.109375" style="938" customWidth="1"/>
    <col min="2822" max="2822" width="14.109375" style="938" customWidth="1"/>
    <col min="2823" max="3068" width="9.109375" style="938"/>
    <col min="3069" max="3069" width="18" style="938" customWidth="1"/>
    <col min="3070" max="3071" width="14.33203125" style="938" customWidth="1"/>
    <col min="3072" max="3072" width="2.6640625" style="938" customWidth="1"/>
    <col min="3073" max="3074" width="17.6640625" style="938" customWidth="1"/>
    <col min="3075" max="3075" width="2.6640625" style="938" customWidth="1"/>
    <col min="3076" max="3077" width="17.109375" style="938" customWidth="1"/>
    <col min="3078" max="3078" width="14.109375" style="938" customWidth="1"/>
    <col min="3079" max="3324" width="9.109375" style="938"/>
    <col min="3325" max="3325" width="18" style="938" customWidth="1"/>
    <col min="3326" max="3327" width="14.33203125" style="938" customWidth="1"/>
    <col min="3328" max="3328" width="2.6640625" style="938" customWidth="1"/>
    <col min="3329" max="3330" width="17.6640625" style="938" customWidth="1"/>
    <col min="3331" max="3331" width="2.6640625" style="938" customWidth="1"/>
    <col min="3332" max="3333" width="17.109375" style="938" customWidth="1"/>
    <col min="3334" max="3334" width="14.109375" style="938" customWidth="1"/>
    <col min="3335" max="3580" width="9.109375" style="938"/>
    <col min="3581" max="3581" width="18" style="938" customWidth="1"/>
    <col min="3582" max="3583" width="14.33203125" style="938" customWidth="1"/>
    <col min="3584" max="3584" width="2.6640625" style="938" customWidth="1"/>
    <col min="3585" max="3586" width="17.6640625" style="938" customWidth="1"/>
    <col min="3587" max="3587" width="2.6640625" style="938" customWidth="1"/>
    <col min="3588" max="3589" width="17.109375" style="938" customWidth="1"/>
    <col min="3590" max="3590" width="14.109375" style="938" customWidth="1"/>
    <col min="3591" max="3836" width="9.109375" style="938"/>
    <col min="3837" max="3837" width="18" style="938" customWidth="1"/>
    <col min="3838" max="3839" width="14.33203125" style="938" customWidth="1"/>
    <col min="3840" max="3840" width="2.6640625" style="938" customWidth="1"/>
    <col min="3841" max="3842" width="17.6640625" style="938" customWidth="1"/>
    <col min="3843" max="3843" width="2.6640625" style="938" customWidth="1"/>
    <col min="3844" max="3845" width="17.109375" style="938" customWidth="1"/>
    <col min="3846" max="3846" width="14.109375" style="938" customWidth="1"/>
    <col min="3847" max="4092" width="9.109375" style="938"/>
    <col min="4093" max="4093" width="18" style="938" customWidth="1"/>
    <col min="4094" max="4095" width="14.33203125" style="938" customWidth="1"/>
    <col min="4096" max="4096" width="2.6640625" style="938" customWidth="1"/>
    <col min="4097" max="4098" width="17.6640625" style="938" customWidth="1"/>
    <col min="4099" max="4099" width="2.6640625" style="938" customWidth="1"/>
    <col min="4100" max="4101" width="17.109375" style="938" customWidth="1"/>
    <col min="4102" max="4102" width="14.109375" style="938" customWidth="1"/>
    <col min="4103" max="4348" width="9.109375" style="938"/>
    <col min="4349" max="4349" width="18" style="938" customWidth="1"/>
    <col min="4350" max="4351" width="14.33203125" style="938" customWidth="1"/>
    <col min="4352" max="4352" width="2.6640625" style="938" customWidth="1"/>
    <col min="4353" max="4354" width="17.6640625" style="938" customWidth="1"/>
    <col min="4355" max="4355" width="2.6640625" style="938" customWidth="1"/>
    <col min="4356" max="4357" width="17.109375" style="938" customWidth="1"/>
    <col min="4358" max="4358" width="14.109375" style="938" customWidth="1"/>
    <col min="4359" max="4604" width="9.109375" style="938"/>
    <col min="4605" max="4605" width="18" style="938" customWidth="1"/>
    <col min="4606" max="4607" width="14.33203125" style="938" customWidth="1"/>
    <col min="4608" max="4608" width="2.6640625" style="938" customWidth="1"/>
    <col min="4609" max="4610" width="17.6640625" style="938" customWidth="1"/>
    <col min="4611" max="4611" width="2.6640625" style="938" customWidth="1"/>
    <col min="4612" max="4613" width="17.109375" style="938" customWidth="1"/>
    <col min="4614" max="4614" width="14.109375" style="938" customWidth="1"/>
    <col min="4615" max="4860" width="9.109375" style="938"/>
    <col min="4861" max="4861" width="18" style="938" customWidth="1"/>
    <col min="4862" max="4863" width="14.33203125" style="938" customWidth="1"/>
    <col min="4864" max="4864" width="2.6640625" style="938" customWidth="1"/>
    <col min="4865" max="4866" width="17.6640625" style="938" customWidth="1"/>
    <col min="4867" max="4867" width="2.6640625" style="938" customWidth="1"/>
    <col min="4868" max="4869" width="17.109375" style="938" customWidth="1"/>
    <col min="4870" max="4870" width="14.109375" style="938" customWidth="1"/>
    <col min="4871" max="5116" width="9.109375" style="938"/>
    <col min="5117" max="5117" width="18" style="938" customWidth="1"/>
    <col min="5118" max="5119" width="14.33203125" style="938" customWidth="1"/>
    <col min="5120" max="5120" width="2.6640625" style="938" customWidth="1"/>
    <col min="5121" max="5122" width="17.6640625" style="938" customWidth="1"/>
    <col min="5123" max="5123" width="2.6640625" style="938" customWidth="1"/>
    <col min="5124" max="5125" width="17.109375" style="938" customWidth="1"/>
    <col min="5126" max="5126" width="14.109375" style="938" customWidth="1"/>
    <col min="5127" max="5372" width="9.109375" style="938"/>
    <col min="5373" max="5373" width="18" style="938" customWidth="1"/>
    <col min="5374" max="5375" width="14.33203125" style="938" customWidth="1"/>
    <col min="5376" max="5376" width="2.6640625" style="938" customWidth="1"/>
    <col min="5377" max="5378" width="17.6640625" style="938" customWidth="1"/>
    <col min="5379" max="5379" width="2.6640625" style="938" customWidth="1"/>
    <col min="5380" max="5381" width="17.109375" style="938" customWidth="1"/>
    <col min="5382" max="5382" width="14.109375" style="938" customWidth="1"/>
    <col min="5383" max="5628" width="9.109375" style="938"/>
    <col min="5629" max="5629" width="18" style="938" customWidth="1"/>
    <col min="5630" max="5631" width="14.33203125" style="938" customWidth="1"/>
    <col min="5632" max="5632" width="2.6640625" style="938" customWidth="1"/>
    <col min="5633" max="5634" width="17.6640625" style="938" customWidth="1"/>
    <col min="5635" max="5635" width="2.6640625" style="938" customWidth="1"/>
    <col min="5636" max="5637" width="17.109375" style="938" customWidth="1"/>
    <col min="5638" max="5638" width="14.109375" style="938" customWidth="1"/>
    <col min="5639" max="5884" width="9.109375" style="938"/>
    <col min="5885" max="5885" width="18" style="938" customWidth="1"/>
    <col min="5886" max="5887" width="14.33203125" style="938" customWidth="1"/>
    <col min="5888" max="5888" width="2.6640625" style="938" customWidth="1"/>
    <col min="5889" max="5890" width="17.6640625" style="938" customWidth="1"/>
    <col min="5891" max="5891" width="2.6640625" style="938" customWidth="1"/>
    <col min="5892" max="5893" width="17.109375" style="938" customWidth="1"/>
    <col min="5894" max="5894" width="14.109375" style="938" customWidth="1"/>
    <col min="5895" max="6140" width="9.109375" style="938"/>
    <col min="6141" max="6141" width="18" style="938" customWidth="1"/>
    <col min="6142" max="6143" width="14.33203125" style="938" customWidth="1"/>
    <col min="6144" max="6144" width="2.6640625" style="938" customWidth="1"/>
    <col min="6145" max="6146" width="17.6640625" style="938" customWidth="1"/>
    <col min="6147" max="6147" width="2.6640625" style="938" customWidth="1"/>
    <col min="6148" max="6149" width="17.109375" style="938" customWidth="1"/>
    <col min="6150" max="6150" width="14.109375" style="938" customWidth="1"/>
    <col min="6151" max="6396" width="9.109375" style="938"/>
    <col min="6397" max="6397" width="18" style="938" customWidth="1"/>
    <col min="6398" max="6399" width="14.33203125" style="938" customWidth="1"/>
    <col min="6400" max="6400" width="2.6640625" style="938" customWidth="1"/>
    <col min="6401" max="6402" width="17.6640625" style="938" customWidth="1"/>
    <col min="6403" max="6403" width="2.6640625" style="938" customWidth="1"/>
    <col min="6404" max="6405" width="17.109375" style="938" customWidth="1"/>
    <col min="6406" max="6406" width="14.109375" style="938" customWidth="1"/>
    <col min="6407" max="6652" width="9.109375" style="938"/>
    <col min="6653" max="6653" width="18" style="938" customWidth="1"/>
    <col min="6654" max="6655" width="14.33203125" style="938" customWidth="1"/>
    <col min="6656" max="6656" width="2.6640625" style="938" customWidth="1"/>
    <col min="6657" max="6658" width="17.6640625" style="938" customWidth="1"/>
    <col min="6659" max="6659" width="2.6640625" style="938" customWidth="1"/>
    <col min="6660" max="6661" width="17.109375" style="938" customWidth="1"/>
    <col min="6662" max="6662" width="14.109375" style="938" customWidth="1"/>
    <col min="6663" max="6908" width="9.109375" style="938"/>
    <col min="6909" max="6909" width="18" style="938" customWidth="1"/>
    <col min="6910" max="6911" width="14.33203125" style="938" customWidth="1"/>
    <col min="6912" max="6912" width="2.6640625" style="938" customWidth="1"/>
    <col min="6913" max="6914" width="17.6640625" style="938" customWidth="1"/>
    <col min="6915" max="6915" width="2.6640625" style="938" customWidth="1"/>
    <col min="6916" max="6917" width="17.109375" style="938" customWidth="1"/>
    <col min="6918" max="6918" width="14.109375" style="938" customWidth="1"/>
    <col min="6919" max="7164" width="9.109375" style="938"/>
    <col min="7165" max="7165" width="18" style="938" customWidth="1"/>
    <col min="7166" max="7167" width="14.33203125" style="938" customWidth="1"/>
    <col min="7168" max="7168" width="2.6640625" style="938" customWidth="1"/>
    <col min="7169" max="7170" width="17.6640625" style="938" customWidth="1"/>
    <col min="7171" max="7171" width="2.6640625" style="938" customWidth="1"/>
    <col min="7172" max="7173" width="17.109375" style="938" customWidth="1"/>
    <col min="7174" max="7174" width="14.109375" style="938" customWidth="1"/>
    <col min="7175" max="7420" width="9.109375" style="938"/>
    <col min="7421" max="7421" width="18" style="938" customWidth="1"/>
    <col min="7422" max="7423" width="14.33203125" style="938" customWidth="1"/>
    <col min="7424" max="7424" width="2.6640625" style="938" customWidth="1"/>
    <col min="7425" max="7426" width="17.6640625" style="938" customWidth="1"/>
    <col min="7427" max="7427" width="2.6640625" style="938" customWidth="1"/>
    <col min="7428" max="7429" width="17.109375" style="938" customWidth="1"/>
    <col min="7430" max="7430" width="14.109375" style="938" customWidth="1"/>
    <col min="7431" max="7676" width="9.109375" style="938"/>
    <col min="7677" max="7677" width="18" style="938" customWidth="1"/>
    <col min="7678" max="7679" width="14.33203125" style="938" customWidth="1"/>
    <col min="7680" max="7680" width="2.6640625" style="938" customWidth="1"/>
    <col min="7681" max="7682" width="17.6640625" style="938" customWidth="1"/>
    <col min="7683" max="7683" width="2.6640625" style="938" customWidth="1"/>
    <col min="7684" max="7685" width="17.109375" style="938" customWidth="1"/>
    <col min="7686" max="7686" width="14.109375" style="938" customWidth="1"/>
    <col min="7687" max="7932" width="9.109375" style="938"/>
    <col min="7933" max="7933" width="18" style="938" customWidth="1"/>
    <col min="7934" max="7935" width="14.33203125" style="938" customWidth="1"/>
    <col min="7936" max="7936" width="2.6640625" style="938" customWidth="1"/>
    <col min="7937" max="7938" width="17.6640625" style="938" customWidth="1"/>
    <col min="7939" max="7939" width="2.6640625" style="938" customWidth="1"/>
    <col min="7940" max="7941" width="17.109375" style="938" customWidth="1"/>
    <col min="7942" max="7942" width="14.109375" style="938" customWidth="1"/>
    <col min="7943" max="8188" width="9.109375" style="938"/>
    <col min="8189" max="8189" width="18" style="938" customWidth="1"/>
    <col min="8190" max="8191" width="14.33203125" style="938" customWidth="1"/>
    <col min="8192" max="8192" width="2.6640625" style="938" customWidth="1"/>
    <col min="8193" max="8194" width="17.6640625" style="938" customWidth="1"/>
    <col min="8195" max="8195" width="2.6640625" style="938" customWidth="1"/>
    <col min="8196" max="8197" width="17.109375" style="938" customWidth="1"/>
    <col min="8198" max="8198" width="14.109375" style="938" customWidth="1"/>
    <col min="8199" max="8444" width="9.109375" style="938"/>
    <col min="8445" max="8445" width="18" style="938" customWidth="1"/>
    <col min="8446" max="8447" width="14.33203125" style="938" customWidth="1"/>
    <col min="8448" max="8448" width="2.6640625" style="938" customWidth="1"/>
    <col min="8449" max="8450" width="17.6640625" style="938" customWidth="1"/>
    <col min="8451" max="8451" width="2.6640625" style="938" customWidth="1"/>
    <col min="8452" max="8453" width="17.109375" style="938" customWidth="1"/>
    <col min="8454" max="8454" width="14.109375" style="938" customWidth="1"/>
    <col min="8455" max="8700" width="9.109375" style="938"/>
    <col min="8701" max="8701" width="18" style="938" customWidth="1"/>
    <col min="8702" max="8703" width="14.33203125" style="938" customWidth="1"/>
    <col min="8704" max="8704" width="2.6640625" style="938" customWidth="1"/>
    <col min="8705" max="8706" width="17.6640625" style="938" customWidth="1"/>
    <col min="8707" max="8707" width="2.6640625" style="938" customWidth="1"/>
    <col min="8708" max="8709" width="17.109375" style="938" customWidth="1"/>
    <col min="8710" max="8710" width="14.109375" style="938" customWidth="1"/>
    <col min="8711" max="8956" width="9.109375" style="938"/>
    <col min="8957" max="8957" width="18" style="938" customWidth="1"/>
    <col min="8958" max="8959" width="14.33203125" style="938" customWidth="1"/>
    <col min="8960" max="8960" width="2.6640625" style="938" customWidth="1"/>
    <col min="8961" max="8962" width="17.6640625" style="938" customWidth="1"/>
    <col min="8963" max="8963" width="2.6640625" style="938" customWidth="1"/>
    <col min="8964" max="8965" width="17.109375" style="938" customWidth="1"/>
    <col min="8966" max="8966" width="14.109375" style="938" customWidth="1"/>
    <col min="8967" max="9212" width="9.109375" style="938"/>
    <col min="9213" max="9213" width="18" style="938" customWidth="1"/>
    <col min="9214" max="9215" width="14.33203125" style="938" customWidth="1"/>
    <col min="9216" max="9216" width="2.6640625" style="938" customWidth="1"/>
    <col min="9217" max="9218" width="17.6640625" style="938" customWidth="1"/>
    <col min="9219" max="9219" width="2.6640625" style="938" customWidth="1"/>
    <col min="9220" max="9221" width="17.109375" style="938" customWidth="1"/>
    <col min="9222" max="9222" width="14.109375" style="938" customWidth="1"/>
    <col min="9223" max="9468" width="9.109375" style="938"/>
    <col min="9469" max="9469" width="18" style="938" customWidth="1"/>
    <col min="9470" max="9471" width="14.33203125" style="938" customWidth="1"/>
    <col min="9472" max="9472" width="2.6640625" style="938" customWidth="1"/>
    <col min="9473" max="9474" width="17.6640625" style="938" customWidth="1"/>
    <col min="9475" max="9475" width="2.6640625" style="938" customWidth="1"/>
    <col min="9476" max="9477" width="17.109375" style="938" customWidth="1"/>
    <col min="9478" max="9478" width="14.109375" style="938" customWidth="1"/>
    <col min="9479" max="9724" width="9.109375" style="938"/>
    <col min="9725" max="9725" width="18" style="938" customWidth="1"/>
    <col min="9726" max="9727" width="14.33203125" style="938" customWidth="1"/>
    <col min="9728" max="9728" width="2.6640625" style="938" customWidth="1"/>
    <col min="9729" max="9730" width="17.6640625" style="938" customWidth="1"/>
    <col min="9731" max="9731" width="2.6640625" style="938" customWidth="1"/>
    <col min="9732" max="9733" width="17.109375" style="938" customWidth="1"/>
    <col min="9734" max="9734" width="14.109375" style="938" customWidth="1"/>
    <col min="9735" max="9980" width="9.109375" style="938"/>
    <col min="9981" max="9981" width="18" style="938" customWidth="1"/>
    <col min="9982" max="9983" width="14.33203125" style="938" customWidth="1"/>
    <col min="9984" max="9984" width="2.6640625" style="938" customWidth="1"/>
    <col min="9985" max="9986" width="17.6640625" style="938" customWidth="1"/>
    <col min="9987" max="9987" width="2.6640625" style="938" customWidth="1"/>
    <col min="9988" max="9989" width="17.109375" style="938" customWidth="1"/>
    <col min="9990" max="9990" width="14.109375" style="938" customWidth="1"/>
    <col min="9991" max="10236" width="9.109375" style="938"/>
    <col min="10237" max="10237" width="18" style="938" customWidth="1"/>
    <col min="10238" max="10239" width="14.33203125" style="938" customWidth="1"/>
    <col min="10240" max="10240" width="2.6640625" style="938" customWidth="1"/>
    <col min="10241" max="10242" width="17.6640625" style="938" customWidth="1"/>
    <col min="10243" max="10243" width="2.6640625" style="938" customWidth="1"/>
    <col min="10244" max="10245" width="17.109375" style="938" customWidth="1"/>
    <col min="10246" max="10246" width="14.109375" style="938" customWidth="1"/>
    <col min="10247" max="10492" width="9.109375" style="938"/>
    <col min="10493" max="10493" width="18" style="938" customWidth="1"/>
    <col min="10494" max="10495" width="14.33203125" style="938" customWidth="1"/>
    <col min="10496" max="10496" width="2.6640625" style="938" customWidth="1"/>
    <col min="10497" max="10498" width="17.6640625" style="938" customWidth="1"/>
    <col min="10499" max="10499" width="2.6640625" style="938" customWidth="1"/>
    <col min="10500" max="10501" width="17.109375" style="938" customWidth="1"/>
    <col min="10502" max="10502" width="14.109375" style="938" customWidth="1"/>
    <col min="10503" max="10748" width="9.109375" style="938"/>
    <col min="10749" max="10749" width="18" style="938" customWidth="1"/>
    <col min="10750" max="10751" width="14.33203125" style="938" customWidth="1"/>
    <col min="10752" max="10752" width="2.6640625" style="938" customWidth="1"/>
    <col min="10753" max="10754" width="17.6640625" style="938" customWidth="1"/>
    <col min="10755" max="10755" width="2.6640625" style="938" customWidth="1"/>
    <col min="10756" max="10757" width="17.109375" style="938" customWidth="1"/>
    <col min="10758" max="10758" width="14.109375" style="938" customWidth="1"/>
    <col min="10759" max="11004" width="9.109375" style="938"/>
    <col min="11005" max="11005" width="18" style="938" customWidth="1"/>
    <col min="11006" max="11007" width="14.33203125" style="938" customWidth="1"/>
    <col min="11008" max="11008" width="2.6640625" style="938" customWidth="1"/>
    <col min="11009" max="11010" width="17.6640625" style="938" customWidth="1"/>
    <col min="11011" max="11011" width="2.6640625" style="938" customWidth="1"/>
    <col min="11012" max="11013" width="17.109375" style="938" customWidth="1"/>
    <col min="11014" max="11014" width="14.109375" style="938" customWidth="1"/>
    <col min="11015" max="11260" width="9.109375" style="938"/>
    <col min="11261" max="11261" width="18" style="938" customWidth="1"/>
    <col min="11262" max="11263" width="14.33203125" style="938" customWidth="1"/>
    <col min="11264" max="11264" width="2.6640625" style="938" customWidth="1"/>
    <col min="11265" max="11266" width="17.6640625" style="938" customWidth="1"/>
    <col min="11267" max="11267" width="2.6640625" style="938" customWidth="1"/>
    <col min="11268" max="11269" width="17.109375" style="938" customWidth="1"/>
    <col min="11270" max="11270" width="14.109375" style="938" customWidth="1"/>
    <col min="11271" max="11516" width="9.109375" style="938"/>
    <col min="11517" max="11517" width="18" style="938" customWidth="1"/>
    <col min="11518" max="11519" width="14.33203125" style="938" customWidth="1"/>
    <col min="11520" max="11520" width="2.6640625" style="938" customWidth="1"/>
    <col min="11521" max="11522" width="17.6640625" style="938" customWidth="1"/>
    <col min="11523" max="11523" width="2.6640625" style="938" customWidth="1"/>
    <col min="11524" max="11525" width="17.109375" style="938" customWidth="1"/>
    <col min="11526" max="11526" width="14.109375" style="938" customWidth="1"/>
    <col min="11527" max="11772" width="9.109375" style="938"/>
    <col min="11773" max="11773" width="18" style="938" customWidth="1"/>
    <col min="11774" max="11775" width="14.33203125" style="938" customWidth="1"/>
    <col min="11776" max="11776" width="2.6640625" style="938" customWidth="1"/>
    <col min="11777" max="11778" width="17.6640625" style="938" customWidth="1"/>
    <col min="11779" max="11779" width="2.6640625" style="938" customWidth="1"/>
    <col min="11780" max="11781" width="17.109375" style="938" customWidth="1"/>
    <col min="11782" max="11782" width="14.109375" style="938" customWidth="1"/>
    <col min="11783" max="12028" width="9.109375" style="938"/>
    <col min="12029" max="12029" width="18" style="938" customWidth="1"/>
    <col min="12030" max="12031" width="14.33203125" style="938" customWidth="1"/>
    <col min="12032" max="12032" width="2.6640625" style="938" customWidth="1"/>
    <col min="12033" max="12034" width="17.6640625" style="938" customWidth="1"/>
    <col min="12035" max="12035" width="2.6640625" style="938" customWidth="1"/>
    <col min="12036" max="12037" width="17.109375" style="938" customWidth="1"/>
    <col min="12038" max="12038" width="14.109375" style="938" customWidth="1"/>
    <col min="12039" max="12284" width="9.109375" style="938"/>
    <col min="12285" max="12285" width="18" style="938" customWidth="1"/>
    <col min="12286" max="12287" width="14.33203125" style="938" customWidth="1"/>
    <col min="12288" max="12288" width="2.6640625" style="938" customWidth="1"/>
    <col min="12289" max="12290" width="17.6640625" style="938" customWidth="1"/>
    <col min="12291" max="12291" width="2.6640625" style="938" customWidth="1"/>
    <col min="12292" max="12293" width="17.109375" style="938" customWidth="1"/>
    <col min="12294" max="12294" width="14.109375" style="938" customWidth="1"/>
    <col min="12295" max="12540" width="9.109375" style="938"/>
    <col min="12541" max="12541" width="18" style="938" customWidth="1"/>
    <col min="12542" max="12543" width="14.33203125" style="938" customWidth="1"/>
    <col min="12544" max="12544" width="2.6640625" style="938" customWidth="1"/>
    <col min="12545" max="12546" width="17.6640625" style="938" customWidth="1"/>
    <col min="12547" max="12547" width="2.6640625" style="938" customWidth="1"/>
    <col min="12548" max="12549" width="17.109375" style="938" customWidth="1"/>
    <col min="12550" max="12550" width="14.109375" style="938" customWidth="1"/>
    <col min="12551" max="12796" width="9.109375" style="938"/>
    <col min="12797" max="12797" width="18" style="938" customWidth="1"/>
    <col min="12798" max="12799" width="14.33203125" style="938" customWidth="1"/>
    <col min="12800" max="12800" width="2.6640625" style="938" customWidth="1"/>
    <col min="12801" max="12802" width="17.6640625" style="938" customWidth="1"/>
    <col min="12803" max="12803" width="2.6640625" style="938" customWidth="1"/>
    <col min="12804" max="12805" width="17.109375" style="938" customWidth="1"/>
    <col min="12806" max="12806" width="14.109375" style="938" customWidth="1"/>
    <col min="12807" max="13052" width="9.109375" style="938"/>
    <col min="13053" max="13053" width="18" style="938" customWidth="1"/>
    <col min="13054" max="13055" width="14.33203125" style="938" customWidth="1"/>
    <col min="13056" max="13056" width="2.6640625" style="938" customWidth="1"/>
    <col min="13057" max="13058" width="17.6640625" style="938" customWidth="1"/>
    <col min="13059" max="13059" width="2.6640625" style="938" customWidth="1"/>
    <col min="13060" max="13061" width="17.109375" style="938" customWidth="1"/>
    <col min="13062" max="13062" width="14.109375" style="938" customWidth="1"/>
    <col min="13063" max="13308" width="9.109375" style="938"/>
    <col min="13309" max="13309" width="18" style="938" customWidth="1"/>
    <col min="13310" max="13311" width="14.33203125" style="938" customWidth="1"/>
    <col min="13312" max="13312" width="2.6640625" style="938" customWidth="1"/>
    <col min="13313" max="13314" width="17.6640625" style="938" customWidth="1"/>
    <col min="13315" max="13315" width="2.6640625" style="938" customWidth="1"/>
    <col min="13316" max="13317" width="17.109375" style="938" customWidth="1"/>
    <col min="13318" max="13318" width="14.109375" style="938" customWidth="1"/>
    <col min="13319" max="13564" width="9.109375" style="938"/>
    <col min="13565" max="13565" width="18" style="938" customWidth="1"/>
    <col min="13566" max="13567" width="14.33203125" style="938" customWidth="1"/>
    <col min="13568" max="13568" width="2.6640625" style="938" customWidth="1"/>
    <col min="13569" max="13570" width="17.6640625" style="938" customWidth="1"/>
    <col min="13571" max="13571" width="2.6640625" style="938" customWidth="1"/>
    <col min="13572" max="13573" width="17.109375" style="938" customWidth="1"/>
    <col min="13574" max="13574" width="14.109375" style="938" customWidth="1"/>
    <col min="13575" max="13820" width="9.109375" style="938"/>
    <col min="13821" max="13821" width="18" style="938" customWidth="1"/>
    <col min="13822" max="13823" width="14.33203125" style="938" customWidth="1"/>
    <col min="13824" max="13824" width="2.6640625" style="938" customWidth="1"/>
    <col min="13825" max="13826" width="17.6640625" style="938" customWidth="1"/>
    <col min="13827" max="13827" width="2.6640625" style="938" customWidth="1"/>
    <col min="13828" max="13829" width="17.109375" style="938" customWidth="1"/>
    <col min="13830" max="13830" width="14.109375" style="938" customWidth="1"/>
    <col min="13831" max="14076" width="9.109375" style="938"/>
    <col min="14077" max="14077" width="18" style="938" customWidth="1"/>
    <col min="14078" max="14079" width="14.33203125" style="938" customWidth="1"/>
    <col min="14080" max="14080" width="2.6640625" style="938" customWidth="1"/>
    <col min="14081" max="14082" width="17.6640625" style="938" customWidth="1"/>
    <col min="14083" max="14083" width="2.6640625" style="938" customWidth="1"/>
    <col min="14084" max="14085" width="17.109375" style="938" customWidth="1"/>
    <col min="14086" max="14086" width="14.109375" style="938" customWidth="1"/>
    <col min="14087" max="14332" width="9.109375" style="938"/>
    <col min="14333" max="14333" width="18" style="938" customWidth="1"/>
    <col min="14334" max="14335" width="14.33203125" style="938" customWidth="1"/>
    <col min="14336" max="14336" width="2.6640625" style="938" customWidth="1"/>
    <col min="14337" max="14338" width="17.6640625" style="938" customWidth="1"/>
    <col min="14339" max="14339" width="2.6640625" style="938" customWidth="1"/>
    <col min="14340" max="14341" width="17.109375" style="938" customWidth="1"/>
    <col min="14342" max="14342" width="14.109375" style="938" customWidth="1"/>
    <col min="14343" max="14588" width="9.109375" style="938"/>
    <col min="14589" max="14589" width="18" style="938" customWidth="1"/>
    <col min="14590" max="14591" width="14.33203125" style="938" customWidth="1"/>
    <col min="14592" max="14592" width="2.6640625" style="938" customWidth="1"/>
    <col min="14593" max="14594" width="17.6640625" style="938" customWidth="1"/>
    <col min="14595" max="14595" width="2.6640625" style="938" customWidth="1"/>
    <col min="14596" max="14597" width="17.109375" style="938" customWidth="1"/>
    <col min="14598" max="14598" width="14.109375" style="938" customWidth="1"/>
    <col min="14599" max="14844" width="9.109375" style="938"/>
    <col min="14845" max="14845" width="18" style="938" customWidth="1"/>
    <col min="14846" max="14847" width="14.33203125" style="938" customWidth="1"/>
    <col min="14848" max="14848" width="2.6640625" style="938" customWidth="1"/>
    <col min="14849" max="14850" width="17.6640625" style="938" customWidth="1"/>
    <col min="14851" max="14851" width="2.6640625" style="938" customWidth="1"/>
    <col min="14852" max="14853" width="17.109375" style="938" customWidth="1"/>
    <col min="14854" max="14854" width="14.109375" style="938" customWidth="1"/>
    <col min="14855" max="15100" width="9.109375" style="938"/>
    <col min="15101" max="15101" width="18" style="938" customWidth="1"/>
    <col min="15102" max="15103" width="14.33203125" style="938" customWidth="1"/>
    <col min="15104" max="15104" width="2.6640625" style="938" customWidth="1"/>
    <col min="15105" max="15106" width="17.6640625" style="938" customWidth="1"/>
    <col min="15107" max="15107" width="2.6640625" style="938" customWidth="1"/>
    <col min="15108" max="15109" width="17.109375" style="938" customWidth="1"/>
    <col min="15110" max="15110" width="14.109375" style="938" customWidth="1"/>
    <col min="15111" max="15356" width="9.109375" style="938"/>
    <col min="15357" max="15357" width="18" style="938" customWidth="1"/>
    <col min="15358" max="15359" width="14.33203125" style="938" customWidth="1"/>
    <col min="15360" max="15360" width="2.6640625" style="938" customWidth="1"/>
    <col min="15361" max="15362" width="17.6640625" style="938" customWidth="1"/>
    <col min="15363" max="15363" width="2.6640625" style="938" customWidth="1"/>
    <col min="15364" max="15365" width="17.109375" style="938" customWidth="1"/>
    <col min="15366" max="15366" width="14.109375" style="938" customWidth="1"/>
    <col min="15367" max="15612" width="9.109375" style="938"/>
    <col min="15613" max="15613" width="18" style="938" customWidth="1"/>
    <col min="15614" max="15615" width="14.33203125" style="938" customWidth="1"/>
    <col min="15616" max="15616" width="2.6640625" style="938" customWidth="1"/>
    <col min="15617" max="15618" width="17.6640625" style="938" customWidth="1"/>
    <col min="15619" max="15619" width="2.6640625" style="938" customWidth="1"/>
    <col min="15620" max="15621" width="17.109375" style="938" customWidth="1"/>
    <col min="15622" max="15622" width="14.109375" style="938" customWidth="1"/>
    <col min="15623" max="15868" width="9.109375" style="938"/>
    <col min="15869" max="15869" width="18" style="938" customWidth="1"/>
    <col min="15870" max="15871" width="14.33203125" style="938" customWidth="1"/>
    <col min="15872" max="15872" width="2.6640625" style="938" customWidth="1"/>
    <col min="15873" max="15874" width="17.6640625" style="938" customWidth="1"/>
    <col min="15875" max="15875" width="2.6640625" style="938" customWidth="1"/>
    <col min="15876" max="15877" width="17.109375" style="938" customWidth="1"/>
    <col min="15878" max="15878" width="14.109375" style="938" customWidth="1"/>
    <col min="15879" max="16124" width="9.109375" style="938"/>
    <col min="16125" max="16125" width="18" style="938" customWidth="1"/>
    <col min="16126" max="16127" width="14.33203125" style="938" customWidth="1"/>
    <col min="16128" max="16128" width="2.6640625" style="938" customWidth="1"/>
    <col min="16129" max="16130" width="17.6640625" style="938" customWidth="1"/>
    <col min="16131" max="16131" width="2.6640625" style="938" customWidth="1"/>
    <col min="16132" max="16133" width="17.109375" style="938" customWidth="1"/>
    <col min="16134" max="16134" width="14.109375" style="938" customWidth="1"/>
    <col min="16135" max="16378" width="9.109375" style="938"/>
    <col min="16379" max="16384" width="9.109375" style="938" customWidth="1"/>
  </cols>
  <sheetData>
    <row r="1" spans="1:7">
      <c r="A1" s="17" t="str">
        <f>RevReqSummary!A1</f>
        <v>PacifiCorp General Rate Case UE-140617</v>
      </c>
      <c r="C1" s="939"/>
      <c r="D1" s="940"/>
      <c r="E1" s="939"/>
      <c r="F1" s="941"/>
      <c r="G1" s="942"/>
    </row>
    <row r="2" spans="1:7">
      <c r="A2" s="17" t="str">
        <f>RevReqSummary!A2</f>
        <v>For The Twelve Months Ended December 2013 - Staff Revenue Requirement</v>
      </c>
      <c r="C2" s="939"/>
      <c r="D2" s="940"/>
      <c r="E2" s="939"/>
      <c r="F2" s="941"/>
      <c r="G2" s="942"/>
    </row>
    <row r="3" spans="1:7">
      <c r="A3" s="943" t="s">
        <v>337</v>
      </c>
      <c r="C3" s="939"/>
      <c r="D3" s="944"/>
      <c r="E3" s="939"/>
      <c r="F3" s="941"/>
      <c r="G3" s="944"/>
    </row>
    <row r="4" spans="1:7" ht="17.25" customHeight="1">
      <c r="A4" s="943" t="s">
        <v>491</v>
      </c>
      <c r="C4" s="939"/>
      <c r="D4" s="945" t="s">
        <v>131</v>
      </c>
      <c r="E4" s="939"/>
      <c r="F4" s="941"/>
      <c r="G4" s="946" t="s">
        <v>141</v>
      </c>
    </row>
    <row r="5" spans="1:7">
      <c r="A5" s="1"/>
      <c r="B5" s="947" t="s">
        <v>132</v>
      </c>
      <c r="C5" s="948" t="s">
        <v>133</v>
      </c>
      <c r="D5" s="949" t="s">
        <v>134</v>
      </c>
      <c r="E5" s="950" t="s">
        <v>135</v>
      </c>
      <c r="F5" s="951" t="s">
        <v>136</v>
      </c>
      <c r="G5" s="149" t="s">
        <v>137</v>
      </c>
    </row>
    <row r="6" spans="1:7">
      <c r="A6" s="952" t="s">
        <v>199</v>
      </c>
      <c r="C6" s="546"/>
      <c r="D6" s="938"/>
      <c r="E6" s="939"/>
      <c r="F6" s="953"/>
      <c r="G6" s="942"/>
    </row>
    <row r="7" spans="1:7">
      <c r="A7" s="954" t="s">
        <v>324</v>
      </c>
      <c r="B7" s="955" t="s">
        <v>561</v>
      </c>
      <c r="C7" s="956" t="s">
        <v>398</v>
      </c>
      <c r="D7" s="957">
        <v>2820383.510351927</v>
      </c>
      <c r="E7" s="30" t="s">
        <v>214</v>
      </c>
      <c r="F7" s="33">
        <f>INDEX(WCAAllocations,IFERROR(MATCH(E7,WCAFactors,0),2),IFERROR(MATCH(#REF!,WCAStates,0),4))</f>
        <v>0</v>
      </c>
      <c r="G7" s="144">
        <f t="shared" ref="G7:G16" si="0">D7*F7</f>
        <v>0</v>
      </c>
    </row>
    <row r="8" spans="1:7">
      <c r="A8" s="954" t="s">
        <v>324</v>
      </c>
      <c r="B8" s="955" t="s">
        <v>561</v>
      </c>
      <c r="C8" s="956" t="s">
        <v>398</v>
      </c>
      <c r="D8" s="958">
        <v>143.37455398200109</v>
      </c>
      <c r="E8" s="30" t="s">
        <v>203</v>
      </c>
      <c r="F8" s="33">
        <f>INDEX(WCAAllocations,IFERROR(MATCH(E8,WCAFactors,0),2),IFERROR(MATCH(#REF!,WCAStates,0),4))</f>
        <v>0.23084885646883446</v>
      </c>
      <c r="G8" s="144">
        <f t="shared" si="0"/>
        <v>33.097851833474131</v>
      </c>
    </row>
    <row r="9" spans="1:7">
      <c r="A9" s="954" t="s">
        <v>324</v>
      </c>
      <c r="B9" s="955" t="s">
        <v>561</v>
      </c>
      <c r="C9" s="956" t="s">
        <v>398</v>
      </c>
      <c r="D9" s="958">
        <v>193857.2596277328</v>
      </c>
      <c r="E9" s="30" t="s">
        <v>231</v>
      </c>
      <c r="F9" s="33">
        <f>INDEX(WCAAllocations,IFERROR(MATCH(E9,WCAFactors,0),2),IFERROR(MATCH(#REF!,WCAStates,0),4))</f>
        <v>0.22953887558714423</v>
      </c>
      <c r="G9" s="144">
        <f t="shared" si="0"/>
        <v>44497.777399354876</v>
      </c>
    </row>
    <row r="10" spans="1:7">
      <c r="A10" s="954" t="s">
        <v>324</v>
      </c>
      <c r="B10" s="955" t="s">
        <v>561</v>
      </c>
      <c r="C10" s="956" t="s">
        <v>398</v>
      </c>
      <c r="D10" s="958">
        <v>1089.8680393423613</v>
      </c>
      <c r="E10" s="30" t="s">
        <v>146</v>
      </c>
      <c r="F10" s="33">
        <f>INDEX(WCAAllocations,IFERROR(MATCH(E10,WCAFactors,0),2),IFERROR(MATCH(#REF!,WCAStates,0),4))</f>
        <v>7.9057273540331513E-2</v>
      </c>
      <c r="G10" s="144">
        <f t="shared" si="0"/>
        <v>86.161995709153842</v>
      </c>
    </row>
    <row r="11" spans="1:7">
      <c r="A11" s="954" t="s">
        <v>325</v>
      </c>
      <c r="B11" s="955" t="s">
        <v>545</v>
      </c>
      <c r="C11" s="956" t="s">
        <v>398</v>
      </c>
      <c r="D11" s="958">
        <v>41031.574556759449</v>
      </c>
      <c r="E11" s="30" t="s">
        <v>261</v>
      </c>
      <c r="F11" s="33">
        <f>INDEX(WCAAllocations,IFERROR(MATCH(E11,WCAFactors,0),2),IFERROR(MATCH(#REF!,WCAStates,0),4))</f>
        <v>0</v>
      </c>
      <c r="G11" s="144">
        <f t="shared" si="0"/>
        <v>0</v>
      </c>
    </row>
    <row r="12" spans="1:7">
      <c r="A12" s="954" t="s">
        <v>325</v>
      </c>
      <c r="B12" s="955" t="s">
        <v>545</v>
      </c>
      <c r="C12" s="956" t="s">
        <v>398</v>
      </c>
      <c r="D12" s="958">
        <v>25452.560152245034</v>
      </c>
      <c r="E12" s="30" t="s">
        <v>232</v>
      </c>
      <c r="F12" s="33">
        <f>INDEX(WCAAllocations,IFERROR(MATCH(E12,WCAFactors,0),2),IFERROR(MATCH(#REF!,WCAStates,0),4))</f>
        <v>0.22612324164332259</v>
      </c>
      <c r="G12" s="144">
        <f t="shared" si="0"/>
        <v>5755.4154097473074</v>
      </c>
    </row>
    <row r="13" spans="1:7">
      <c r="A13" s="954" t="s">
        <v>325</v>
      </c>
      <c r="B13" s="955" t="s">
        <v>545</v>
      </c>
      <c r="C13" s="956" t="s">
        <v>398</v>
      </c>
      <c r="D13" s="958">
        <v>11595.592256635586</v>
      </c>
      <c r="E13" s="30" t="s">
        <v>148</v>
      </c>
      <c r="F13" s="33">
        <f>INDEX(WCAAllocations,IFERROR(MATCH(E13,WCAFactors,0),2),IFERROR(MATCH(#REF!,WCAStates,0),4))</f>
        <v>7.5697931989234163E-2</v>
      </c>
      <c r="G13" s="144">
        <f t="shared" si="0"/>
        <v>877.76235401769088</v>
      </c>
    </row>
    <row r="14" spans="1:7">
      <c r="A14" s="954" t="s">
        <v>326</v>
      </c>
      <c r="B14" s="955" t="s">
        <v>546</v>
      </c>
      <c r="C14" s="956" t="s">
        <v>398</v>
      </c>
      <c r="D14" s="958">
        <v>1158859.1228852649</v>
      </c>
      <c r="E14" s="30" t="s">
        <v>214</v>
      </c>
      <c r="F14" s="33">
        <f>INDEX(WCAAllocations,IFERROR(MATCH(E14,WCAFactors,0),2),IFERROR(MATCH(#REF!,WCAStates,0),4))</f>
        <v>0</v>
      </c>
      <c r="G14" s="144">
        <f t="shared" si="0"/>
        <v>0</v>
      </c>
    </row>
    <row r="15" spans="1:7">
      <c r="A15" s="954" t="s">
        <v>326</v>
      </c>
      <c r="B15" s="955" t="s">
        <v>546</v>
      </c>
      <c r="C15" s="956" t="s">
        <v>398</v>
      </c>
      <c r="D15" s="958">
        <v>-7251.769824551573</v>
      </c>
      <c r="E15" s="30" t="s">
        <v>203</v>
      </c>
      <c r="F15" s="33">
        <f>INDEX(WCAAllocations,IFERROR(MATCH(E15,WCAFactors,0),2),IFERROR(MATCH(#REF!,WCAStates,0),4))</f>
        <v>0.23084885646883446</v>
      </c>
      <c r="G15" s="144">
        <f t="shared" si="0"/>
        <v>-1674.0627713729309</v>
      </c>
    </row>
    <row r="16" spans="1:7">
      <c r="A16" s="954" t="s">
        <v>326</v>
      </c>
      <c r="B16" s="955" t="s">
        <v>546</v>
      </c>
      <c r="C16" s="956" t="s">
        <v>398</v>
      </c>
      <c r="D16" s="959">
        <v>768068.56972625689</v>
      </c>
      <c r="E16" s="30" t="s">
        <v>231</v>
      </c>
      <c r="F16" s="33">
        <f>INDEX(WCAAllocations,IFERROR(MATCH(E16,WCAFactors,0),2),IFERROR(MATCH(#REF!,WCAStates,0),4))</f>
        <v>0.22953887558714423</v>
      </c>
      <c r="G16" s="144">
        <f t="shared" si="0"/>
        <v>176301.59586879108</v>
      </c>
    </row>
    <row r="17" spans="1:7">
      <c r="A17" s="954"/>
      <c r="B17" s="955"/>
      <c r="C17" s="956"/>
      <c r="D17" s="207">
        <f>SUM(D7:D16)</f>
        <v>5013229.6623255946</v>
      </c>
      <c r="E17" s="200"/>
      <c r="F17" s="201"/>
      <c r="G17" s="208">
        <f>SUM(G7:G16)</f>
        <v>225877.74810808065</v>
      </c>
    </row>
    <row r="18" spans="1:7">
      <c r="A18" s="954"/>
      <c r="B18" s="955"/>
      <c r="C18" s="956"/>
      <c r="D18" s="960"/>
      <c r="E18" s="200"/>
      <c r="F18" s="201"/>
      <c r="G18" s="195"/>
    </row>
    <row r="19" spans="1:7">
      <c r="A19" s="954" t="s">
        <v>327</v>
      </c>
      <c r="B19" s="955" t="s">
        <v>547</v>
      </c>
      <c r="C19" s="956" t="s">
        <v>398</v>
      </c>
      <c r="D19" s="959">
        <v>242760.41976881211</v>
      </c>
      <c r="E19" s="30" t="s">
        <v>214</v>
      </c>
      <c r="F19" s="33">
        <f>INDEX(WCAAllocations,IFERROR(MATCH(E19,WCAFactors,0),2),IFERROR(MATCH(#REF!,WCAStates,0),4))</f>
        <v>0</v>
      </c>
      <c r="G19" s="144">
        <f>D19*F19</f>
        <v>0</v>
      </c>
    </row>
    <row r="20" spans="1:7">
      <c r="A20" s="954" t="s">
        <v>327</v>
      </c>
      <c r="B20" s="961" t="s">
        <v>547</v>
      </c>
      <c r="C20" s="956" t="s">
        <v>398</v>
      </c>
      <c r="D20" s="959">
        <v>320496.39607940661</v>
      </c>
      <c r="E20" s="30" t="s">
        <v>203</v>
      </c>
      <c r="F20" s="33">
        <f>INDEX(WCAAllocations,IFERROR(MATCH(E20,WCAFactors,0),2),IFERROR(MATCH(#REF!,WCAStates,0),4))</f>
        <v>0.23084885646883446</v>
      </c>
      <c r="G20" s="144">
        <f>D20*F20</f>
        <v>73986.226537313662</v>
      </c>
    </row>
    <row r="21" spans="1:7">
      <c r="A21" s="954" t="s">
        <v>328</v>
      </c>
      <c r="B21" s="961" t="s">
        <v>549</v>
      </c>
      <c r="C21" s="956" t="s">
        <v>398</v>
      </c>
      <c r="D21" s="959">
        <v>48026.115082147888</v>
      </c>
      <c r="E21" s="30" t="s">
        <v>214</v>
      </c>
      <c r="F21" s="33">
        <f>INDEX(WCAAllocations,IFERROR(MATCH(E21,WCAFactors,0),2),IFERROR(MATCH(#REF!,WCAStates,0),4))</f>
        <v>0</v>
      </c>
      <c r="G21" s="144">
        <f>D21*F21</f>
        <v>0</v>
      </c>
    </row>
    <row r="22" spans="1:7">
      <c r="A22" s="954" t="s">
        <v>328</v>
      </c>
      <c r="B22" s="961" t="s">
        <v>549</v>
      </c>
      <c r="C22" s="956" t="s">
        <v>398</v>
      </c>
      <c r="D22" s="959">
        <v>132048.67411801429</v>
      </c>
      <c r="E22" s="30" t="s">
        <v>203</v>
      </c>
      <c r="F22" s="33">
        <f>INDEX(WCAAllocations,IFERROR(MATCH(E22,WCAFactors,0),2),IFERROR(MATCH(#REF!,WCAStates,0),4))</f>
        <v>0.23084885646883446</v>
      </c>
      <c r="G22" s="144">
        <f>D22*F22</f>
        <v>30483.285418369374</v>
      </c>
    </row>
    <row r="23" spans="1:7">
      <c r="A23" s="954"/>
      <c r="B23" s="955"/>
      <c r="C23" s="956"/>
      <c r="D23" s="207">
        <f>SUM(D19:D22)</f>
        <v>743331.60504838091</v>
      </c>
      <c r="E23" s="200"/>
      <c r="F23" s="201"/>
      <c r="G23" s="208">
        <f>SUM(G19:G22)</f>
        <v>104469.51195568303</v>
      </c>
    </row>
    <row r="24" spans="1:7">
      <c r="A24" s="954"/>
      <c r="B24" s="955"/>
      <c r="C24" s="956"/>
      <c r="D24" s="960"/>
      <c r="E24" s="200"/>
      <c r="F24" s="201"/>
      <c r="G24" s="195"/>
    </row>
    <row r="25" spans="1:7">
      <c r="A25" s="954" t="s">
        <v>329</v>
      </c>
      <c r="B25" s="961" t="s">
        <v>562</v>
      </c>
      <c r="C25" s="956" t="s">
        <v>398</v>
      </c>
      <c r="D25" s="959">
        <v>163501.7311624866</v>
      </c>
      <c r="E25" s="30" t="s">
        <v>214</v>
      </c>
      <c r="F25" s="33">
        <f>INDEX(WCAAllocations,IFERROR(MATCH(E25,WCAFactors,0),2),IFERROR(MATCH(#REF!,WCAStates,0),4))</f>
        <v>0</v>
      </c>
      <c r="G25" s="144">
        <f t="shared" ref="G25:G34" si="1">D25*F25</f>
        <v>0</v>
      </c>
    </row>
    <row r="26" spans="1:7">
      <c r="A26" s="954" t="s">
        <v>329</v>
      </c>
      <c r="B26" s="961" t="s">
        <v>562</v>
      </c>
      <c r="C26" s="956" t="s">
        <v>398</v>
      </c>
      <c r="D26" s="959">
        <v>61134.3960192136</v>
      </c>
      <c r="E26" s="30" t="s">
        <v>203</v>
      </c>
      <c r="F26" s="33">
        <f>INDEX(WCAAllocations,IFERROR(MATCH(E26,WCAFactors,0),2),IFERROR(MATCH(#REF!,WCAStates,0),4))</f>
        <v>0.23084885646883446</v>
      </c>
      <c r="G26" s="144">
        <f t="shared" si="1"/>
        <v>14112.805411948326</v>
      </c>
    </row>
    <row r="27" spans="1:7">
      <c r="A27" s="954" t="s">
        <v>329</v>
      </c>
      <c r="B27" s="961" t="s">
        <v>562</v>
      </c>
      <c r="C27" s="956" t="s">
        <v>398</v>
      </c>
      <c r="D27" s="959">
        <v>75543.203708062254</v>
      </c>
      <c r="E27" s="30" t="s">
        <v>146</v>
      </c>
      <c r="F27" s="33">
        <f>INDEX(WCAAllocations,IFERROR(MATCH(E27,WCAFactors,0),2),IFERROR(MATCH(#REF!,WCAStates,0),4))</f>
        <v>7.9057273540331513E-2</v>
      </c>
      <c r="G27" s="144">
        <f t="shared" si="1"/>
        <v>5972.2397196612637</v>
      </c>
    </row>
    <row r="28" spans="1:7">
      <c r="A28" s="954" t="s">
        <v>329</v>
      </c>
      <c r="B28" s="961" t="s">
        <v>562</v>
      </c>
      <c r="C28" s="956" t="s">
        <v>398</v>
      </c>
      <c r="D28" s="959">
        <v>134.15162470167348</v>
      </c>
      <c r="E28" s="30" t="s">
        <v>171</v>
      </c>
      <c r="F28" s="33">
        <v>0</v>
      </c>
      <c r="G28" s="144">
        <f t="shared" si="1"/>
        <v>0</v>
      </c>
    </row>
    <row r="29" spans="1:7">
      <c r="A29" s="954" t="s">
        <v>330</v>
      </c>
      <c r="B29" s="961" t="s">
        <v>563</v>
      </c>
      <c r="C29" s="956" t="s">
        <v>398</v>
      </c>
      <c r="D29" s="962">
        <v>53884.148199354699</v>
      </c>
      <c r="E29" s="30" t="s">
        <v>214</v>
      </c>
      <c r="F29" s="33">
        <f>INDEX(WCAAllocations,IFERROR(MATCH(E29,WCAFactors,0),2),IFERROR(MATCH(#REF!,WCAStates,0),4))</f>
        <v>0</v>
      </c>
      <c r="G29" s="144">
        <f t="shared" si="1"/>
        <v>0</v>
      </c>
    </row>
    <row r="30" spans="1:7">
      <c r="A30" s="954" t="s">
        <v>330</v>
      </c>
      <c r="B30" s="961" t="s">
        <v>563</v>
      </c>
      <c r="C30" s="956" t="s">
        <v>398</v>
      </c>
      <c r="D30" s="959">
        <v>31281.080174844792</v>
      </c>
      <c r="E30" s="30" t="s">
        <v>203</v>
      </c>
      <c r="F30" s="33">
        <f>INDEX(WCAAllocations,IFERROR(MATCH(E30,WCAFactors,0),2),IFERROR(MATCH(#REF!,WCAStates,0),4))</f>
        <v>0.23084885646883446</v>
      </c>
      <c r="G30" s="144">
        <f t="shared" si="1"/>
        <v>7221.2015874728486</v>
      </c>
    </row>
    <row r="31" spans="1:7">
      <c r="A31" s="954" t="s">
        <v>687</v>
      </c>
      <c r="B31" s="961" t="s">
        <v>550</v>
      </c>
      <c r="C31" s="956" t="s">
        <v>398</v>
      </c>
      <c r="D31" s="959">
        <v>391430.22621161788</v>
      </c>
      <c r="E31" s="30" t="s">
        <v>214</v>
      </c>
      <c r="F31" s="33">
        <f>INDEX(WCAAllocations,IFERROR(MATCH(E31,WCAFactors,0),2),IFERROR(MATCH(#REF!,WCAStates,0),4))</f>
        <v>0</v>
      </c>
      <c r="G31" s="144">
        <f t="shared" si="1"/>
        <v>0</v>
      </c>
    </row>
    <row r="32" spans="1:7">
      <c r="A32" s="954" t="s">
        <v>687</v>
      </c>
      <c r="B32" s="961" t="s">
        <v>550</v>
      </c>
      <c r="C32" s="956" t="s">
        <v>398</v>
      </c>
      <c r="D32" s="959">
        <v>5481.7545793889585</v>
      </c>
      <c r="E32" s="30" t="s">
        <v>203</v>
      </c>
      <c r="F32" s="33">
        <f>INDEX(WCAAllocations,IFERROR(MATCH(E32,WCAFactors,0),2),IFERROR(MATCH(#REF!,WCAStates,0),4))</f>
        <v>0.23084885646883446</v>
      </c>
      <c r="G32" s="144">
        <f t="shared" si="1"/>
        <v>1265.4567760947377</v>
      </c>
    </row>
    <row r="33" spans="1:7">
      <c r="A33" s="954" t="s">
        <v>687</v>
      </c>
      <c r="B33" s="961" t="s">
        <v>550</v>
      </c>
      <c r="C33" s="956" t="s">
        <v>398</v>
      </c>
      <c r="D33" s="959">
        <v>65373.059570446851</v>
      </c>
      <c r="E33" s="30" t="s">
        <v>231</v>
      </c>
      <c r="F33" s="33">
        <f>INDEX(WCAAllocations,IFERROR(MATCH(E33,WCAFactors,0),2),IFERROR(MATCH(#REF!,WCAStates,0),4))</f>
        <v>0.22953887558714423</v>
      </c>
      <c r="G33" s="144">
        <f t="shared" si="1"/>
        <v>15005.658587491767</v>
      </c>
    </row>
    <row r="34" spans="1:7">
      <c r="A34" s="954" t="s">
        <v>687</v>
      </c>
      <c r="B34" s="961" t="s">
        <v>550</v>
      </c>
      <c r="C34" s="956" t="s">
        <v>398</v>
      </c>
      <c r="D34" s="959">
        <v>1043186.3712472292</v>
      </c>
      <c r="E34" s="30" t="s">
        <v>146</v>
      </c>
      <c r="F34" s="33">
        <f>INDEX(WCAAllocations,IFERROR(MATCH(E34,WCAFactors,0),2),IFERROR(MATCH(#REF!,WCAStates,0),4))</f>
        <v>7.9057273540331513E-2</v>
      </c>
      <c r="G34" s="144">
        <f t="shared" si="1"/>
        <v>82471.470305238021</v>
      </c>
    </row>
    <row r="35" spans="1:7">
      <c r="A35" s="954"/>
      <c r="B35" s="955"/>
      <c r="C35" s="956"/>
      <c r="D35" s="207">
        <f>SUM(D25:D34)</f>
        <v>1890950.1224973465</v>
      </c>
      <c r="E35" s="200"/>
      <c r="F35" s="367"/>
      <c r="G35" s="208">
        <f>SUM(G25:G34)</f>
        <v>126048.83238790696</v>
      </c>
    </row>
    <row r="36" spans="1:7">
      <c r="A36" s="954"/>
      <c r="B36" s="955"/>
      <c r="C36" s="956"/>
      <c r="D36" s="960"/>
      <c r="E36" s="200"/>
      <c r="F36" s="201"/>
      <c r="G36" s="195"/>
    </row>
    <row r="37" spans="1:7">
      <c r="A37" s="954" t="s">
        <v>331</v>
      </c>
      <c r="B37" s="961" t="s">
        <v>551</v>
      </c>
      <c r="C37" s="956" t="s">
        <v>398</v>
      </c>
      <c r="D37" s="959">
        <v>162615.77992158954</v>
      </c>
      <c r="E37" s="30" t="s">
        <v>214</v>
      </c>
      <c r="F37" s="33">
        <f>INDEX(WCAAllocations,IFERROR(MATCH(E37,WCAFactors,0),2),IFERROR(MATCH(#REF!,WCAStates,0),4))</f>
        <v>0</v>
      </c>
      <c r="G37" s="144">
        <f t="shared" ref="G37:G44" si="2">D37*F37</f>
        <v>0</v>
      </c>
    </row>
    <row r="38" spans="1:7">
      <c r="A38" s="954" t="s">
        <v>331</v>
      </c>
      <c r="B38" s="961" t="s">
        <v>551</v>
      </c>
      <c r="C38" s="956" t="s">
        <v>398</v>
      </c>
      <c r="D38" s="959">
        <v>29792.437310704336</v>
      </c>
      <c r="E38" s="30" t="s">
        <v>203</v>
      </c>
      <c r="F38" s="33">
        <f>INDEX(WCAAllocations,IFERROR(MATCH(E38,WCAFactors,0),2),IFERROR(MATCH(#REF!,WCAStates,0),4))</f>
        <v>0.23084885646883446</v>
      </c>
      <c r="G38" s="144">
        <f t="shared" si="2"/>
        <v>6877.5500845955339</v>
      </c>
    </row>
    <row r="39" spans="1:7">
      <c r="A39" s="954" t="s">
        <v>331</v>
      </c>
      <c r="B39" s="961" t="s">
        <v>551</v>
      </c>
      <c r="C39" s="956" t="s">
        <v>398</v>
      </c>
      <c r="D39" s="959">
        <v>1229.5396133322422</v>
      </c>
      <c r="E39" s="30" t="s">
        <v>231</v>
      </c>
      <c r="F39" s="33">
        <f>INDEX(WCAAllocations,IFERROR(MATCH(E39,WCAFactors,0),2),IFERROR(MATCH(#REF!,WCAStates,0),4))</f>
        <v>0.22953887558714423</v>
      </c>
      <c r="G39" s="144">
        <f t="shared" si="2"/>
        <v>282.22714033413496</v>
      </c>
    </row>
    <row r="40" spans="1:7">
      <c r="A40" s="954" t="s">
        <v>331</v>
      </c>
      <c r="B40" s="961" t="s">
        <v>551</v>
      </c>
      <c r="C40" s="956" t="s">
        <v>398</v>
      </c>
      <c r="D40" s="959">
        <v>608202.5905241383</v>
      </c>
      <c r="E40" s="30" t="s">
        <v>146</v>
      </c>
      <c r="F40" s="33">
        <f>INDEX(WCAAllocations,IFERROR(MATCH(E40,WCAFactors,0),2),IFERROR(MATCH(#REF!,WCAStates,0),4))</f>
        <v>7.9057273540331513E-2</v>
      </c>
      <c r="G40" s="144">
        <f t="shared" si="2"/>
        <v>48082.838567005041</v>
      </c>
    </row>
    <row r="41" spans="1:7">
      <c r="A41" s="954" t="s">
        <v>332</v>
      </c>
      <c r="B41" s="961" t="s">
        <v>553</v>
      </c>
      <c r="C41" s="956" t="s">
        <v>398</v>
      </c>
      <c r="D41" s="959">
        <v>-33835.25511843033</v>
      </c>
      <c r="E41" s="30" t="s">
        <v>214</v>
      </c>
      <c r="F41" s="33">
        <f>INDEX(WCAAllocations,IFERROR(MATCH(E41,WCAFactors,0),2),IFERROR(MATCH(#REF!,WCAStates,0),4))</f>
        <v>0</v>
      </c>
      <c r="G41" s="144">
        <f t="shared" si="2"/>
        <v>0</v>
      </c>
    </row>
    <row r="42" spans="1:7">
      <c r="A42" s="954" t="s">
        <v>332</v>
      </c>
      <c r="B42" s="961" t="s">
        <v>553</v>
      </c>
      <c r="C42" s="956" t="s">
        <v>398</v>
      </c>
      <c r="D42" s="963">
        <v>33472.901716277906</v>
      </c>
      <c r="E42" s="30" t="s">
        <v>203</v>
      </c>
      <c r="F42" s="33">
        <f>INDEX(WCAAllocations,IFERROR(MATCH(E42,WCAFactors,0),2),IFERROR(MATCH(#REF!,WCAStates,0),4))</f>
        <v>0.23084885646883446</v>
      </c>
      <c r="G42" s="144">
        <f t="shared" si="2"/>
        <v>7727.1810838964411</v>
      </c>
    </row>
    <row r="43" spans="1:7">
      <c r="A43" s="954" t="s">
        <v>332</v>
      </c>
      <c r="B43" s="961" t="s">
        <v>553</v>
      </c>
      <c r="C43" s="956" t="s">
        <v>398</v>
      </c>
      <c r="D43" s="959">
        <v>3400.7115865694223</v>
      </c>
      <c r="E43" s="30" t="s">
        <v>231</v>
      </c>
      <c r="F43" s="33">
        <f>INDEX(WCAAllocations,IFERROR(MATCH(E43,WCAFactors,0),2),IFERROR(MATCH(#REF!,WCAStates,0),4))</f>
        <v>0.22953887558714423</v>
      </c>
      <c r="G43" s="144">
        <f t="shared" si="2"/>
        <v>780.5955137773185</v>
      </c>
    </row>
    <row r="44" spans="1:7">
      <c r="A44" s="954" t="s">
        <v>332</v>
      </c>
      <c r="B44" s="961" t="s">
        <v>553</v>
      </c>
      <c r="C44" s="956" t="s">
        <v>398</v>
      </c>
      <c r="D44" s="959">
        <v>17278.644993968959</v>
      </c>
      <c r="E44" s="30" t="s">
        <v>146</v>
      </c>
      <c r="F44" s="33">
        <f>INDEX(WCAAllocations,IFERROR(MATCH(E44,WCAFactors,0),2),IFERROR(MATCH(#REF!,WCAStates,0),4))</f>
        <v>7.9057273540331513E-2</v>
      </c>
      <c r="G44" s="144">
        <f t="shared" si="2"/>
        <v>1366.0025636944838</v>
      </c>
    </row>
    <row r="45" spans="1:7">
      <c r="A45" s="954"/>
      <c r="B45" s="955"/>
      <c r="C45" s="956"/>
      <c r="D45" s="207">
        <f>SUM(D37:D44)</f>
        <v>822157.35054815048</v>
      </c>
      <c r="E45" s="200"/>
      <c r="F45" s="201"/>
      <c r="G45" s="208">
        <f>SUM(G37:G44)</f>
        <v>65116.394953302952</v>
      </c>
    </row>
    <row r="46" spans="1:7">
      <c r="A46" s="954"/>
      <c r="B46" s="955"/>
      <c r="C46" s="956"/>
      <c r="D46" s="960"/>
      <c r="E46" s="200"/>
      <c r="F46" s="201"/>
      <c r="G46" s="195"/>
    </row>
    <row r="47" spans="1:7">
      <c r="A47" s="954" t="s">
        <v>333</v>
      </c>
      <c r="B47" s="961" t="s">
        <v>554</v>
      </c>
      <c r="C47" s="956" t="s">
        <v>398</v>
      </c>
      <c r="D47" s="962">
        <v>965027.64870486909</v>
      </c>
      <c r="E47" s="30" t="s">
        <v>141</v>
      </c>
      <c r="F47" s="33">
        <v>0</v>
      </c>
      <c r="G47" s="144">
        <v>73867</v>
      </c>
    </row>
    <row r="48" spans="1:7">
      <c r="A48" s="954" t="s">
        <v>333</v>
      </c>
      <c r="B48" s="961" t="s">
        <v>554</v>
      </c>
      <c r="C48" s="956" t="s">
        <v>398</v>
      </c>
      <c r="D48" s="959">
        <v>1219734.9122205991</v>
      </c>
      <c r="E48" s="30" t="s">
        <v>151</v>
      </c>
      <c r="F48" s="33">
        <f>INDEX(WCAAllocations,IFERROR(MATCH(E48,WCAFactors,0),2),IFERROR(MATCH(#REF!,WCAStates,0),4))</f>
        <v>6.2803307592478125E-2</v>
      </c>
      <c r="G48" s="144">
        <f>D48*F48</f>
        <v>76603.386873474592</v>
      </c>
    </row>
    <row r="49" spans="1:7">
      <c r="A49" s="954" t="s">
        <v>200</v>
      </c>
      <c r="B49" s="961" t="s">
        <v>556</v>
      </c>
      <c r="C49" s="956" t="s">
        <v>398</v>
      </c>
      <c r="D49" s="959">
        <v>4.7472177225740589E-10</v>
      </c>
      <c r="E49" s="30" t="s">
        <v>164</v>
      </c>
      <c r="F49" s="33">
        <f>INDEX(WCAAllocations,IFERROR(MATCH(E49,WCAFactors,0),2),IFERROR(MATCH(#REF!,WCAStates,0),4))</f>
        <v>0</v>
      </c>
      <c r="G49" s="144">
        <f>D49*F49</f>
        <v>0</v>
      </c>
    </row>
    <row r="50" spans="1:7">
      <c r="A50" s="954" t="s">
        <v>200</v>
      </c>
      <c r="B50" s="961" t="s">
        <v>556</v>
      </c>
      <c r="C50" s="956" t="s">
        <v>398</v>
      </c>
      <c r="D50" s="959">
        <v>1582576.0708291577</v>
      </c>
      <c r="E50" s="30" t="s">
        <v>141</v>
      </c>
      <c r="F50" s="33">
        <v>0</v>
      </c>
      <c r="G50" s="144">
        <v>93578</v>
      </c>
    </row>
    <row r="51" spans="1:7">
      <c r="A51" s="954" t="s">
        <v>200</v>
      </c>
      <c r="B51" s="961" t="s">
        <v>556</v>
      </c>
      <c r="C51" s="956" t="s">
        <v>398</v>
      </c>
      <c r="D51" s="959">
        <v>238956.31959024569</v>
      </c>
      <c r="E51" s="30" t="s">
        <v>151</v>
      </c>
      <c r="F51" s="33">
        <f>INDEX(WCAAllocations,IFERROR(MATCH(E51,WCAFactors,0),2),IFERROR(MATCH(#REF!,WCAStates,0),4))</f>
        <v>6.2803307592478125E-2</v>
      </c>
      <c r="G51" s="144">
        <f>D51*F51</f>
        <v>15007.247240392706</v>
      </c>
    </row>
    <row r="52" spans="1:7">
      <c r="A52" s="954"/>
      <c r="B52" s="955"/>
      <c r="C52" s="956"/>
      <c r="D52" s="207">
        <f>SUM(D47:D51)</f>
        <v>4006294.9513448724</v>
      </c>
      <c r="E52" s="200"/>
      <c r="F52" s="201"/>
      <c r="G52" s="208">
        <f>SUM(G47:G51)</f>
        <v>259055.63411386727</v>
      </c>
    </row>
    <row r="53" spans="1:7">
      <c r="A53" s="954"/>
      <c r="B53" s="955"/>
      <c r="C53" s="956"/>
      <c r="D53" s="960"/>
      <c r="E53" s="200"/>
      <c r="F53" s="201"/>
      <c r="G53" s="195"/>
    </row>
    <row r="54" spans="1:7">
      <c r="A54" s="954" t="s">
        <v>334</v>
      </c>
      <c r="B54" s="961" t="s">
        <v>557</v>
      </c>
      <c r="C54" s="956" t="s">
        <v>398</v>
      </c>
      <c r="D54" s="959">
        <v>1364826.0899762341</v>
      </c>
      <c r="E54" s="30" t="s">
        <v>152</v>
      </c>
      <c r="F54" s="33">
        <f>INDEX(WCAAllocations,IFERROR(MATCH(E54,WCAFactors,0),2),IFERROR(MATCH(#REF!,WCAStates,0),4))</f>
        <v>6.9173575695716499E-2</v>
      </c>
      <c r="G54" s="144">
        <f>D54*F54</f>
        <v>94409.900846459816</v>
      </c>
    </row>
    <row r="55" spans="1:7">
      <c r="A55" s="954" t="s">
        <v>334</v>
      </c>
      <c r="B55" s="961" t="s">
        <v>557</v>
      </c>
      <c r="C55" s="956" t="s">
        <v>398</v>
      </c>
      <c r="D55" s="959">
        <v>788388.75835224323</v>
      </c>
      <c r="E55" s="30" t="s">
        <v>141</v>
      </c>
      <c r="F55" s="33">
        <f>INDEX(WCAAllocations,IFERROR(MATCH(E55,WCAFactors,0),2),IFERROR(MATCH(#REF!,WCAStates,0),4))</f>
        <v>1</v>
      </c>
      <c r="G55" s="144">
        <v>45836</v>
      </c>
    </row>
    <row r="56" spans="1:7">
      <c r="A56" s="954"/>
      <c r="B56" s="955"/>
      <c r="C56" s="956"/>
      <c r="D56" s="207">
        <f>SUM(D54:D55)</f>
        <v>2153214.8483284772</v>
      </c>
      <c r="E56" s="200"/>
      <c r="F56" s="201"/>
      <c r="G56" s="208">
        <f>SUM(G54:G55)</f>
        <v>140245.90084645982</v>
      </c>
    </row>
    <row r="57" spans="1:7">
      <c r="A57" s="954"/>
      <c r="B57" s="955"/>
      <c r="C57" s="956"/>
      <c r="D57" s="960"/>
      <c r="E57" s="200"/>
      <c r="F57" s="201"/>
      <c r="G57" s="195"/>
    </row>
    <row r="58" spans="1:7">
      <c r="A58" s="954" t="s">
        <v>335</v>
      </c>
      <c r="B58" s="717" t="s">
        <v>564</v>
      </c>
      <c r="C58" s="956" t="s">
        <v>398</v>
      </c>
      <c r="D58" s="964">
        <v>100056.26543366646</v>
      </c>
      <c r="E58" s="30" t="s">
        <v>152</v>
      </c>
      <c r="F58" s="33">
        <f>INDEX(WCAAllocations,IFERROR(MATCH(E58,WCAFactors,0),2),IFERROR(MATCH(#REF!,WCAStates,0),4))</f>
        <v>6.9173575695716499E-2</v>
      </c>
      <c r="G58" s="144">
        <f>D58*F58</f>
        <v>6921.2496508064287</v>
      </c>
    </row>
    <row r="59" spans="1:7">
      <c r="A59" s="954" t="s">
        <v>335</v>
      </c>
      <c r="B59" s="717" t="s">
        <v>564</v>
      </c>
      <c r="C59" s="956" t="s">
        <v>398</v>
      </c>
      <c r="D59" s="958">
        <v>2676.6000645564745</v>
      </c>
      <c r="E59" s="30" t="s">
        <v>164</v>
      </c>
      <c r="F59" s="33">
        <f>INDEX(WCAAllocations,IFERROR(MATCH(E59,WCAFactors,0),2),IFERROR(MATCH(#REF!,WCAStates,0),4))</f>
        <v>0</v>
      </c>
      <c r="G59" s="144">
        <f>D59*F59</f>
        <v>0</v>
      </c>
    </row>
    <row r="60" spans="1:7">
      <c r="A60" s="954" t="s">
        <v>335</v>
      </c>
      <c r="B60" s="717" t="s">
        <v>564</v>
      </c>
      <c r="C60" s="956" t="s">
        <v>398</v>
      </c>
      <c r="D60" s="1318">
        <v>247046.12778511801</v>
      </c>
      <c r="E60" s="30" t="s">
        <v>141</v>
      </c>
      <c r="F60" s="33">
        <f>INDEX(WCAAllocations,IFERROR(MATCH(E60,WCAFactors,0),2),IFERROR(MATCH(#REF!,WCAStates,0),4))</f>
        <v>1</v>
      </c>
      <c r="G60" s="144">
        <v>14599</v>
      </c>
    </row>
    <row r="61" spans="1:7">
      <c r="A61" s="954"/>
      <c r="B61" s="955"/>
      <c r="C61" s="956"/>
      <c r="D61" s="207">
        <f>SUM(D58:D60)</f>
        <v>349778.99328334094</v>
      </c>
      <c r="E61" s="200"/>
      <c r="F61" s="201"/>
      <c r="G61" s="208">
        <f>SUM(G58:G60)</f>
        <v>21520.249650806429</v>
      </c>
    </row>
    <row r="62" spans="1:7">
      <c r="A62" s="954"/>
      <c r="B62" s="955"/>
      <c r="C62" s="956"/>
      <c r="D62" s="960"/>
      <c r="E62" s="200"/>
      <c r="F62" s="201"/>
      <c r="G62" s="195"/>
    </row>
    <row r="63" spans="1:7">
      <c r="A63" s="954" t="s">
        <v>26</v>
      </c>
      <c r="B63" s="717" t="s">
        <v>565</v>
      </c>
      <c r="C63" s="956" t="s">
        <v>398</v>
      </c>
      <c r="D63" s="1318">
        <v>95238.332892807346</v>
      </c>
      <c r="E63" s="30" t="s">
        <v>141</v>
      </c>
      <c r="F63" s="33">
        <f>INDEX(WCAAllocations,IFERROR(MATCH(E63,WCAFactors,0),2),IFERROR(MATCH(#REF!,WCAStates,0),4))</f>
        <v>1</v>
      </c>
      <c r="G63" s="144">
        <v>22692</v>
      </c>
    </row>
    <row r="64" spans="1:7">
      <c r="A64" s="954" t="s">
        <v>26</v>
      </c>
      <c r="B64" s="939" t="s">
        <v>565</v>
      </c>
      <c r="C64" s="546" t="s">
        <v>398</v>
      </c>
      <c r="D64" s="965">
        <v>3818846.13026773</v>
      </c>
      <c r="E64" s="30" t="s">
        <v>130</v>
      </c>
      <c r="F64" s="33">
        <f>INDEX(WCAAllocations,IFERROR(MATCH(E64,WCAFactors,0),2),IFERROR(MATCH(#REF!,WCAStates,0),4))</f>
        <v>6.8539355270203509E-2</v>
      </c>
      <c r="G64" s="144">
        <f>D64*F64</f>
        <v>261741.25164466182</v>
      </c>
    </row>
    <row r="65" spans="1:7">
      <c r="A65" s="954" t="s">
        <v>26</v>
      </c>
      <c r="B65" s="939" t="s">
        <v>566</v>
      </c>
      <c r="C65" s="546" t="s">
        <v>398</v>
      </c>
      <c r="D65" s="965">
        <v>-1290.3326196851299</v>
      </c>
      <c r="E65" s="30" t="s">
        <v>141</v>
      </c>
      <c r="F65" s="33">
        <f>INDEX(WCAAllocations,IFERROR(MATCH(E65,WCAFactors,0),2),IFERROR(MATCH(#REF!,WCAStates,0),4))</f>
        <v>1</v>
      </c>
      <c r="G65" s="144">
        <v>-1</v>
      </c>
    </row>
    <row r="66" spans="1:7">
      <c r="A66" s="954" t="s">
        <v>26</v>
      </c>
      <c r="B66" s="939" t="s">
        <v>566</v>
      </c>
      <c r="C66" s="546" t="s">
        <v>398</v>
      </c>
      <c r="D66" s="965">
        <v>102802.43988851662</v>
      </c>
      <c r="E66" s="30" t="s">
        <v>130</v>
      </c>
      <c r="F66" s="33">
        <f>INDEX(WCAAllocations,IFERROR(MATCH(E66,WCAFactors,0),2),IFERROR(MATCH(#REF!,WCAStates,0),4))</f>
        <v>6.8539355270203509E-2</v>
      </c>
      <c r="G66" s="144">
        <f>D66*F66</f>
        <v>7046.0129501627807</v>
      </c>
    </row>
    <row r="67" spans="1:7">
      <c r="A67" s="954"/>
      <c r="B67" s="955"/>
      <c r="C67" s="956"/>
      <c r="D67" s="207">
        <f>SUM(D63:D66)</f>
        <v>4015596.5704293684</v>
      </c>
      <c r="E67" s="200"/>
      <c r="F67" s="201"/>
      <c r="G67" s="208">
        <f>SUM(G63:G66)</f>
        <v>291478.26459482458</v>
      </c>
    </row>
    <row r="68" spans="1:7">
      <c r="A68" s="954"/>
      <c r="B68" s="955"/>
      <c r="C68" s="956"/>
      <c r="D68" s="960"/>
      <c r="E68" s="200"/>
      <c r="F68" s="201"/>
      <c r="G68" s="195"/>
    </row>
    <row r="69" spans="1:7" ht="13.8" thickBot="1">
      <c r="A69" s="864"/>
      <c r="B69" s="939" t="s">
        <v>3</v>
      </c>
      <c r="C69" s="546"/>
      <c r="D69" s="836">
        <f>D17+D23+D35+D45+D52+D56+D61+D67</f>
        <v>18994554.103805531</v>
      </c>
      <c r="E69" s="23"/>
      <c r="F69" s="966"/>
      <c r="G69" s="836">
        <f>G17+G23+G35+G45+G52+G56+G61+G67</f>
        <v>1233812.5366109316</v>
      </c>
    </row>
    <row r="70" spans="1:7" s="1" customFormat="1" ht="12" customHeight="1" thickTop="1">
      <c r="A70" s="140"/>
      <c r="B70" s="29"/>
      <c r="C70" s="30"/>
      <c r="D70" s="30"/>
      <c r="E70" s="967"/>
      <c r="F70" s="30"/>
      <c r="G70" s="968"/>
    </row>
    <row r="71" spans="1:7" s="1" customFormat="1" ht="12" customHeight="1">
      <c r="A71" s="28" t="s">
        <v>145</v>
      </c>
      <c r="B71" s="37"/>
      <c r="C71" s="37"/>
      <c r="D71" s="37"/>
      <c r="E71" s="969"/>
      <c r="F71" s="37"/>
      <c r="G71" s="37"/>
    </row>
    <row r="72" spans="1:7" s="1" customFormat="1" ht="12" customHeight="1">
      <c r="A72" s="1392" t="s">
        <v>689</v>
      </c>
      <c r="B72" s="1392"/>
      <c r="C72" s="1392"/>
      <c r="D72" s="1392"/>
      <c r="E72" s="1392"/>
      <c r="F72" s="1392"/>
      <c r="G72" s="1392"/>
    </row>
    <row r="73" spans="1:7" s="1" customFormat="1" ht="12" customHeight="1">
      <c r="A73" s="1392"/>
      <c r="B73" s="1392"/>
      <c r="C73" s="1392"/>
      <c r="D73" s="1392"/>
      <c r="E73" s="1392"/>
      <c r="F73" s="1392"/>
      <c r="G73" s="1392"/>
    </row>
    <row r="74" spans="1:7" s="1" customFormat="1">
      <c r="A74" s="1392"/>
      <c r="B74" s="1392"/>
      <c r="C74" s="1392"/>
      <c r="D74" s="1392"/>
      <c r="E74" s="1392"/>
      <c r="F74" s="1392"/>
      <c r="G74" s="1392"/>
    </row>
  </sheetData>
  <mergeCells count="1">
    <mergeCell ref="A72:G74"/>
  </mergeCells>
  <dataValidations disablePrompts="1" count="9">
    <dataValidation type="list" errorStyle="warning" allowBlank="1" showInputMessage="1" showErrorMessage="1" errorTitle="FERC ACCOUNT" error="This FERC Account is not included in the drop-down list. Is this the account you want to use?" sqref="C70">
      <formula1>$C$76:$C$405</formula1>
    </dataValidation>
    <dataValidation type="list" errorStyle="warning" allowBlank="1" showInputMessage="1" showErrorMessage="1" errorTitle="Factor" error="This factor is not included in the drop-down list. Is this the factor you want to use?" sqref="F70">
      <formula1>#REF!</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9:E22">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5:E3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7:E4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47:E51">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54:E55">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58:E60">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63:E66">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E7:E16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26"/>
  <sheetViews>
    <sheetView workbookViewId="0">
      <selection activeCell="F16" sqref="F16"/>
    </sheetView>
  </sheetViews>
  <sheetFormatPr defaultRowHeight="13.2"/>
  <cols>
    <col min="1" max="1" width="23" style="1" customWidth="1"/>
    <col min="2" max="2" width="9.6640625" style="1" bestFit="1" customWidth="1"/>
    <col min="3" max="3" width="5.21875" style="1" customWidth="1"/>
    <col min="4" max="4" width="14.44140625" style="1" customWidth="1"/>
    <col min="5" max="5" width="10.77734375" style="1" customWidth="1"/>
    <col min="6" max="6" width="13.77734375" style="1" customWidth="1"/>
    <col min="7" max="7" width="16.33203125" style="1" customWidth="1"/>
    <col min="8" max="16384" width="8.88671875" style="1"/>
  </cols>
  <sheetData>
    <row r="1" spans="1:7">
      <c r="A1" s="17" t="str">
        <f>RevReqSummary!A1</f>
        <v>PacifiCorp General Rate Case UE-140617</v>
      </c>
      <c r="B1" s="232"/>
    </row>
    <row r="2" spans="1:7">
      <c r="A2" s="17" t="str">
        <f>RevReqSummary!A2</f>
        <v>For The Twelve Months Ended December 2013 - Staff Revenue Requirement</v>
      </c>
      <c r="B2" s="232"/>
    </row>
    <row r="3" spans="1:7">
      <c r="A3" s="235" t="s">
        <v>649</v>
      </c>
      <c r="B3" s="232"/>
    </row>
    <row r="4" spans="1:7">
      <c r="A4" s="25" t="s">
        <v>648</v>
      </c>
    </row>
    <row r="5" spans="1:7">
      <c r="A5" s="344"/>
      <c r="B5" s="65"/>
      <c r="C5" s="65"/>
      <c r="D5" s="147" t="s">
        <v>131</v>
      </c>
      <c r="E5" s="65"/>
      <c r="F5" s="65"/>
      <c r="G5" s="146" t="s">
        <v>236</v>
      </c>
    </row>
    <row r="6" spans="1:7">
      <c r="A6" s="344"/>
      <c r="B6" s="26" t="s">
        <v>132</v>
      </c>
      <c r="C6" s="26" t="s">
        <v>660</v>
      </c>
      <c r="D6" s="148" t="s">
        <v>134</v>
      </c>
      <c r="E6" s="26" t="s">
        <v>135</v>
      </c>
      <c r="F6" s="26" t="s">
        <v>136</v>
      </c>
      <c r="G6" s="149" t="s">
        <v>137</v>
      </c>
    </row>
    <row r="7" spans="1:7">
      <c r="A7" s="240" t="s">
        <v>199</v>
      </c>
      <c r="B7" s="241"/>
      <c r="C7" s="241"/>
      <c r="D7" s="163"/>
      <c r="E7" s="241"/>
      <c r="F7" s="241"/>
      <c r="G7" s="31"/>
    </row>
    <row r="8" spans="1:7">
      <c r="A8" s="244" t="s">
        <v>530</v>
      </c>
      <c r="B8" s="345">
        <v>557</v>
      </c>
      <c r="C8" s="232" t="s">
        <v>140</v>
      </c>
      <c r="D8" s="265">
        <v>-63386.280000000021</v>
      </c>
      <c r="E8" s="30" t="s">
        <v>146</v>
      </c>
      <c r="F8" s="33">
        <f>INDEX(WCAAllocations,IFERROR(MATCH(E8,WCAFactors,0),2),IFERROR(MATCH(E8,WCAStates,0),4))</f>
        <v>7.9057273540331513E-2</v>
      </c>
      <c r="G8" s="34">
        <f>F8*D8</f>
        <v>-5011.1464766640465</v>
      </c>
    </row>
    <row r="9" spans="1:7">
      <c r="A9" s="244" t="s">
        <v>530</v>
      </c>
      <c r="B9" s="345">
        <v>557</v>
      </c>
      <c r="C9" s="232" t="s">
        <v>140</v>
      </c>
      <c r="D9" s="265">
        <v>-5007706.2699999996</v>
      </c>
      <c r="E9" s="30" t="s">
        <v>214</v>
      </c>
      <c r="F9" s="33">
        <f>INDEX(WCAAllocations,IFERROR(MATCH(E9,WCAFactors,0),2),IFERROR(MATCH(E9,WCAStates,0),4))</f>
        <v>0</v>
      </c>
      <c r="G9" s="34">
        <f>F9*D9</f>
        <v>0</v>
      </c>
    </row>
    <row r="10" spans="1:7">
      <c r="A10" s="244" t="s">
        <v>530</v>
      </c>
      <c r="B10" s="345">
        <v>557</v>
      </c>
      <c r="C10" s="232" t="s">
        <v>140</v>
      </c>
      <c r="D10" s="265">
        <v>5071092.55</v>
      </c>
      <c r="E10" s="30" t="s">
        <v>173</v>
      </c>
      <c r="F10" s="33">
        <f>INDEX(WCAAllocations,IFERROR(MATCH(E10,WCAFactors,0),2),IFERROR(MATCH(E10,WCAStates,0),4))</f>
        <v>0</v>
      </c>
      <c r="G10" s="34">
        <f>F10*D10</f>
        <v>0</v>
      </c>
    </row>
    <row r="11" spans="1:7">
      <c r="A11" s="244" t="s">
        <v>531</v>
      </c>
      <c r="B11" s="345">
        <v>909</v>
      </c>
      <c r="C11" s="232" t="s">
        <v>140</v>
      </c>
      <c r="D11" s="265">
        <v>-4764.93</v>
      </c>
      <c r="E11" s="30" t="s">
        <v>152</v>
      </c>
      <c r="F11" s="33">
        <f>INDEX(WCAAllocations,IFERROR(MATCH(E11,WCAFactors,0),2),IFERROR(MATCH(E11,WCAStates,0),4))</f>
        <v>6.9173575695716499E-2</v>
      </c>
      <c r="G11" s="34">
        <f>F11*D11</f>
        <v>-329.60724603979043</v>
      </c>
    </row>
    <row r="12" spans="1:7">
      <c r="A12" s="244" t="s">
        <v>531</v>
      </c>
      <c r="B12" s="345">
        <v>909</v>
      </c>
      <c r="C12" s="232" t="s">
        <v>140</v>
      </c>
      <c r="D12" s="265">
        <v>4764.93</v>
      </c>
      <c r="E12" s="30" t="s">
        <v>173</v>
      </c>
      <c r="F12" s="33">
        <f>INDEX(WCAAllocations,IFERROR(MATCH(E12,WCAFactors,0),2),IFERROR(MATCH(E12,WCAStates,0),4))</f>
        <v>0</v>
      </c>
      <c r="G12" s="34">
        <f>F12*D12</f>
        <v>0</v>
      </c>
    </row>
    <row r="13" spans="1:7" ht="13.8" thickBot="1">
      <c r="A13" s="244"/>
      <c r="B13" s="345"/>
      <c r="C13" s="232"/>
      <c r="D13" s="346">
        <f>SUM(D8:D12)</f>
        <v>0</v>
      </c>
      <c r="E13" s="345"/>
      <c r="F13" s="347"/>
      <c r="G13" s="346">
        <f>SUM(G8:G12)</f>
        <v>-5340.7537227038374</v>
      </c>
    </row>
    <row r="14" spans="1:7" ht="13.8" thickTop="1"/>
    <row r="17" spans="1:7">
      <c r="A17" s="28" t="s">
        <v>145</v>
      </c>
    </row>
    <row r="18" spans="1:7">
      <c r="A18" s="1396" t="s">
        <v>1054</v>
      </c>
      <c r="B18" s="1396"/>
      <c r="C18" s="1396"/>
      <c r="D18" s="1396"/>
      <c r="E18" s="1396"/>
      <c r="F18" s="1396"/>
      <c r="G18" s="1396"/>
    </row>
    <row r="19" spans="1:7">
      <c r="A19" s="1396"/>
      <c r="B19" s="1396"/>
      <c r="C19" s="1396"/>
      <c r="D19" s="1396"/>
      <c r="E19" s="1396"/>
      <c r="F19" s="1396"/>
      <c r="G19" s="1396"/>
    </row>
    <row r="20" spans="1:7">
      <c r="A20" s="1396"/>
      <c r="B20" s="1396"/>
      <c r="C20" s="1396"/>
      <c r="D20" s="1396"/>
      <c r="E20" s="1396"/>
      <c r="F20" s="1396"/>
      <c r="G20" s="1396"/>
    </row>
    <row r="21" spans="1:7">
      <c r="A21" s="1396"/>
      <c r="B21" s="1396"/>
      <c r="C21" s="1396"/>
      <c r="D21" s="1396"/>
      <c r="E21" s="1396"/>
      <c r="F21" s="1396"/>
      <c r="G21" s="1396"/>
    </row>
    <row r="22" spans="1:7">
      <c r="A22" s="1396"/>
      <c r="B22" s="1396"/>
      <c r="C22" s="1396"/>
      <c r="D22" s="1396"/>
      <c r="E22" s="1396"/>
      <c r="F22" s="1396"/>
      <c r="G22" s="1396"/>
    </row>
    <row r="23" spans="1:7">
      <c r="A23" s="1396"/>
      <c r="B23" s="1396"/>
      <c r="C23" s="1396"/>
      <c r="D23" s="1396"/>
      <c r="E23" s="1396"/>
      <c r="F23" s="1396"/>
      <c r="G23" s="1396"/>
    </row>
    <row r="26" spans="1:7">
      <c r="F26" s="122"/>
    </row>
  </sheetData>
  <mergeCells count="1">
    <mergeCell ref="A18:G23"/>
  </mergeCell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485"/>
  <sheetViews>
    <sheetView workbookViewId="0">
      <selection activeCell="F16" sqref="F16"/>
    </sheetView>
  </sheetViews>
  <sheetFormatPr defaultColWidth="10" defaultRowHeight="13.2"/>
  <cols>
    <col min="1" max="1" width="29.33203125" style="234" customWidth="1"/>
    <col min="2" max="2" width="7" style="234" bestFit="1" customWidth="1"/>
    <col min="3" max="3" width="5.44140625" style="234" bestFit="1" customWidth="1"/>
    <col min="4" max="4" width="14" style="234" bestFit="1" customWidth="1"/>
    <col min="5" max="5" width="9.88671875" style="234" bestFit="1" customWidth="1"/>
    <col min="6" max="6" width="12.33203125" style="234" bestFit="1" customWidth="1"/>
    <col min="7" max="7" width="14.6640625" style="234" bestFit="1" customWidth="1"/>
    <col min="8" max="8" width="10.5546875" style="234" bestFit="1" customWidth="1"/>
    <col min="9" max="254" width="10" style="234"/>
    <col min="255" max="255" width="2.5546875" style="234" customWidth="1"/>
    <col min="256" max="256" width="7.109375" style="234" customWidth="1"/>
    <col min="257" max="257" width="23.5546875" style="234" customWidth="1"/>
    <col min="258" max="258" width="9.6640625" style="234" customWidth="1"/>
    <col min="259" max="259" width="4.6640625" style="234" customWidth="1"/>
    <col min="260" max="260" width="14.44140625" style="234" customWidth="1"/>
    <col min="261" max="261" width="11.109375" style="234" customWidth="1"/>
    <col min="262" max="262" width="10.33203125" style="234" customWidth="1"/>
    <col min="263" max="263" width="13" style="234" customWidth="1"/>
    <col min="264" max="264" width="8.33203125" style="234" customWidth="1"/>
    <col min="265" max="510" width="10" style="234"/>
    <col min="511" max="511" width="2.5546875" style="234" customWidth="1"/>
    <col min="512" max="512" width="7.109375" style="234" customWidth="1"/>
    <col min="513" max="513" width="23.5546875" style="234" customWidth="1"/>
    <col min="514" max="514" width="9.6640625" style="234" customWidth="1"/>
    <col min="515" max="515" width="4.6640625" style="234" customWidth="1"/>
    <col min="516" max="516" width="14.44140625" style="234" customWidth="1"/>
    <col min="517" max="517" width="11.109375" style="234" customWidth="1"/>
    <col min="518" max="518" width="10.33203125" style="234" customWidth="1"/>
    <col min="519" max="519" width="13" style="234" customWidth="1"/>
    <col min="520" max="520" width="8.33203125" style="234" customWidth="1"/>
    <col min="521" max="766" width="10" style="234"/>
    <col min="767" max="767" width="2.5546875" style="234" customWidth="1"/>
    <col min="768" max="768" width="7.109375" style="234" customWidth="1"/>
    <col min="769" max="769" width="23.5546875" style="234" customWidth="1"/>
    <col min="770" max="770" width="9.6640625" style="234" customWidth="1"/>
    <col min="771" max="771" width="4.6640625" style="234" customWidth="1"/>
    <col min="772" max="772" width="14.44140625" style="234" customWidth="1"/>
    <col min="773" max="773" width="11.109375" style="234" customWidth="1"/>
    <col min="774" max="774" width="10.33203125" style="234" customWidth="1"/>
    <col min="775" max="775" width="13" style="234" customWidth="1"/>
    <col min="776" max="776" width="8.33203125" style="234" customWidth="1"/>
    <col min="777" max="1022" width="10" style="234"/>
    <col min="1023" max="1023" width="2.5546875" style="234" customWidth="1"/>
    <col min="1024" max="1024" width="7.109375" style="234" customWidth="1"/>
    <col min="1025" max="1025" width="23.5546875" style="234" customWidth="1"/>
    <col min="1026" max="1026" width="9.6640625" style="234" customWidth="1"/>
    <col min="1027" max="1027" width="4.6640625" style="234" customWidth="1"/>
    <col min="1028" max="1028" width="14.44140625" style="234" customWidth="1"/>
    <col min="1029" max="1029" width="11.109375" style="234" customWidth="1"/>
    <col min="1030" max="1030" width="10.33203125" style="234" customWidth="1"/>
    <col min="1031" max="1031" width="13" style="234" customWidth="1"/>
    <col min="1032" max="1032" width="8.33203125" style="234" customWidth="1"/>
    <col min="1033" max="1278" width="10" style="234"/>
    <col min="1279" max="1279" width="2.5546875" style="234" customWidth="1"/>
    <col min="1280" max="1280" width="7.109375" style="234" customWidth="1"/>
    <col min="1281" max="1281" width="23.5546875" style="234" customWidth="1"/>
    <col min="1282" max="1282" width="9.6640625" style="234" customWidth="1"/>
    <col min="1283" max="1283" width="4.6640625" style="234" customWidth="1"/>
    <col min="1284" max="1284" width="14.44140625" style="234" customWidth="1"/>
    <col min="1285" max="1285" width="11.109375" style="234" customWidth="1"/>
    <col min="1286" max="1286" width="10.33203125" style="234" customWidth="1"/>
    <col min="1287" max="1287" width="13" style="234" customWidth="1"/>
    <col min="1288" max="1288" width="8.33203125" style="234" customWidth="1"/>
    <col min="1289" max="1534" width="10" style="234"/>
    <col min="1535" max="1535" width="2.5546875" style="234" customWidth="1"/>
    <col min="1536" max="1536" width="7.109375" style="234" customWidth="1"/>
    <col min="1537" max="1537" width="23.5546875" style="234" customWidth="1"/>
    <col min="1538" max="1538" width="9.6640625" style="234" customWidth="1"/>
    <col min="1539" max="1539" width="4.6640625" style="234" customWidth="1"/>
    <col min="1540" max="1540" width="14.44140625" style="234" customWidth="1"/>
    <col min="1541" max="1541" width="11.109375" style="234" customWidth="1"/>
    <col min="1542" max="1542" width="10.33203125" style="234" customWidth="1"/>
    <col min="1543" max="1543" width="13" style="234" customWidth="1"/>
    <col min="1544" max="1544" width="8.33203125" style="234" customWidth="1"/>
    <col min="1545" max="1790" width="10" style="234"/>
    <col min="1791" max="1791" width="2.5546875" style="234" customWidth="1"/>
    <col min="1792" max="1792" width="7.109375" style="234" customWidth="1"/>
    <col min="1793" max="1793" width="23.5546875" style="234" customWidth="1"/>
    <col min="1794" max="1794" width="9.6640625" style="234" customWidth="1"/>
    <col min="1795" max="1795" width="4.6640625" style="234" customWidth="1"/>
    <col min="1796" max="1796" width="14.44140625" style="234" customWidth="1"/>
    <col min="1797" max="1797" width="11.109375" style="234" customWidth="1"/>
    <col min="1798" max="1798" width="10.33203125" style="234" customWidth="1"/>
    <col min="1799" max="1799" width="13" style="234" customWidth="1"/>
    <col min="1800" max="1800" width="8.33203125" style="234" customWidth="1"/>
    <col min="1801" max="2046" width="10" style="234"/>
    <col min="2047" max="2047" width="2.5546875" style="234" customWidth="1"/>
    <col min="2048" max="2048" width="7.109375" style="234" customWidth="1"/>
    <col min="2049" max="2049" width="23.5546875" style="234" customWidth="1"/>
    <col min="2050" max="2050" width="9.6640625" style="234" customWidth="1"/>
    <col min="2051" max="2051" width="4.6640625" style="234" customWidth="1"/>
    <col min="2052" max="2052" width="14.44140625" style="234" customWidth="1"/>
    <col min="2053" max="2053" width="11.109375" style="234" customWidth="1"/>
    <col min="2054" max="2054" width="10.33203125" style="234" customWidth="1"/>
    <col min="2055" max="2055" width="13" style="234" customWidth="1"/>
    <col min="2056" max="2056" width="8.33203125" style="234" customWidth="1"/>
    <col min="2057" max="2302" width="10" style="234"/>
    <col min="2303" max="2303" width="2.5546875" style="234" customWidth="1"/>
    <col min="2304" max="2304" width="7.109375" style="234" customWidth="1"/>
    <col min="2305" max="2305" width="23.5546875" style="234" customWidth="1"/>
    <col min="2306" max="2306" width="9.6640625" style="234" customWidth="1"/>
    <col min="2307" max="2307" width="4.6640625" style="234" customWidth="1"/>
    <col min="2308" max="2308" width="14.44140625" style="234" customWidth="1"/>
    <col min="2309" max="2309" width="11.109375" style="234" customWidth="1"/>
    <col min="2310" max="2310" width="10.33203125" style="234" customWidth="1"/>
    <col min="2311" max="2311" width="13" style="234" customWidth="1"/>
    <col min="2312" max="2312" width="8.33203125" style="234" customWidth="1"/>
    <col min="2313" max="2558" width="10" style="234"/>
    <col min="2559" max="2559" width="2.5546875" style="234" customWidth="1"/>
    <col min="2560" max="2560" width="7.109375" style="234" customWidth="1"/>
    <col min="2561" max="2561" width="23.5546875" style="234" customWidth="1"/>
    <col min="2562" max="2562" width="9.6640625" style="234" customWidth="1"/>
    <col min="2563" max="2563" width="4.6640625" style="234" customWidth="1"/>
    <col min="2564" max="2564" width="14.44140625" style="234" customWidth="1"/>
    <col min="2565" max="2565" width="11.109375" style="234" customWidth="1"/>
    <col min="2566" max="2566" width="10.33203125" style="234" customWidth="1"/>
    <col min="2567" max="2567" width="13" style="234" customWidth="1"/>
    <col min="2568" max="2568" width="8.33203125" style="234" customWidth="1"/>
    <col min="2569" max="2814" width="10" style="234"/>
    <col min="2815" max="2815" width="2.5546875" style="234" customWidth="1"/>
    <col min="2816" max="2816" width="7.109375" style="234" customWidth="1"/>
    <col min="2817" max="2817" width="23.5546875" style="234" customWidth="1"/>
    <col min="2818" max="2818" width="9.6640625" style="234" customWidth="1"/>
    <col min="2819" max="2819" width="4.6640625" style="234" customWidth="1"/>
    <col min="2820" max="2820" width="14.44140625" style="234" customWidth="1"/>
    <col min="2821" max="2821" width="11.109375" style="234" customWidth="1"/>
    <col min="2822" max="2822" width="10.33203125" style="234" customWidth="1"/>
    <col min="2823" max="2823" width="13" style="234" customWidth="1"/>
    <col min="2824" max="2824" width="8.33203125" style="234" customWidth="1"/>
    <col min="2825" max="3070" width="10" style="234"/>
    <col min="3071" max="3071" width="2.5546875" style="234" customWidth="1"/>
    <col min="3072" max="3072" width="7.109375" style="234" customWidth="1"/>
    <col min="3073" max="3073" width="23.5546875" style="234" customWidth="1"/>
    <col min="3074" max="3074" width="9.6640625" style="234" customWidth="1"/>
    <col min="3075" max="3075" width="4.6640625" style="234" customWidth="1"/>
    <col min="3076" max="3076" width="14.44140625" style="234" customWidth="1"/>
    <col min="3077" max="3077" width="11.109375" style="234" customWidth="1"/>
    <col min="3078" max="3078" width="10.33203125" style="234" customWidth="1"/>
    <col min="3079" max="3079" width="13" style="234" customWidth="1"/>
    <col min="3080" max="3080" width="8.33203125" style="234" customWidth="1"/>
    <col min="3081" max="3326" width="10" style="234"/>
    <col min="3327" max="3327" width="2.5546875" style="234" customWidth="1"/>
    <col min="3328" max="3328" width="7.109375" style="234" customWidth="1"/>
    <col min="3329" max="3329" width="23.5546875" style="234" customWidth="1"/>
    <col min="3330" max="3330" width="9.6640625" style="234" customWidth="1"/>
    <col min="3331" max="3331" width="4.6640625" style="234" customWidth="1"/>
    <col min="3332" max="3332" width="14.44140625" style="234" customWidth="1"/>
    <col min="3333" max="3333" width="11.109375" style="234" customWidth="1"/>
    <col min="3334" max="3334" width="10.33203125" style="234" customWidth="1"/>
    <col min="3335" max="3335" width="13" style="234" customWidth="1"/>
    <col min="3336" max="3336" width="8.33203125" style="234" customWidth="1"/>
    <col min="3337" max="3582" width="10" style="234"/>
    <col min="3583" max="3583" width="2.5546875" style="234" customWidth="1"/>
    <col min="3584" max="3584" width="7.109375" style="234" customWidth="1"/>
    <col min="3585" max="3585" width="23.5546875" style="234" customWidth="1"/>
    <col min="3586" max="3586" width="9.6640625" style="234" customWidth="1"/>
    <col min="3587" max="3587" width="4.6640625" style="234" customWidth="1"/>
    <col min="3588" max="3588" width="14.44140625" style="234" customWidth="1"/>
    <col min="3589" max="3589" width="11.109375" style="234" customWidth="1"/>
    <col min="3590" max="3590" width="10.33203125" style="234" customWidth="1"/>
    <col min="3591" max="3591" width="13" style="234" customWidth="1"/>
    <col min="3592" max="3592" width="8.33203125" style="234" customWidth="1"/>
    <col min="3593" max="3838" width="10" style="234"/>
    <col min="3839" max="3839" width="2.5546875" style="234" customWidth="1"/>
    <col min="3840" max="3840" width="7.109375" style="234" customWidth="1"/>
    <col min="3841" max="3841" width="23.5546875" style="234" customWidth="1"/>
    <col min="3842" max="3842" width="9.6640625" style="234" customWidth="1"/>
    <col min="3843" max="3843" width="4.6640625" style="234" customWidth="1"/>
    <col min="3844" max="3844" width="14.44140625" style="234" customWidth="1"/>
    <col min="3845" max="3845" width="11.109375" style="234" customWidth="1"/>
    <col min="3846" max="3846" width="10.33203125" style="234" customWidth="1"/>
    <col min="3847" max="3847" width="13" style="234" customWidth="1"/>
    <col min="3848" max="3848" width="8.33203125" style="234" customWidth="1"/>
    <col min="3849" max="4094" width="10" style="234"/>
    <col min="4095" max="4095" width="2.5546875" style="234" customWidth="1"/>
    <col min="4096" max="4096" width="7.109375" style="234" customWidth="1"/>
    <col min="4097" max="4097" width="23.5546875" style="234" customWidth="1"/>
    <col min="4098" max="4098" width="9.6640625" style="234" customWidth="1"/>
    <col min="4099" max="4099" width="4.6640625" style="234" customWidth="1"/>
    <col min="4100" max="4100" width="14.44140625" style="234" customWidth="1"/>
    <col min="4101" max="4101" width="11.109375" style="234" customWidth="1"/>
    <col min="4102" max="4102" width="10.33203125" style="234" customWidth="1"/>
    <col min="4103" max="4103" width="13" style="234" customWidth="1"/>
    <col min="4104" max="4104" width="8.33203125" style="234" customWidth="1"/>
    <col min="4105" max="4350" width="10" style="234"/>
    <col min="4351" max="4351" width="2.5546875" style="234" customWidth="1"/>
    <col min="4352" max="4352" width="7.109375" style="234" customWidth="1"/>
    <col min="4353" max="4353" width="23.5546875" style="234" customWidth="1"/>
    <col min="4354" max="4354" width="9.6640625" style="234" customWidth="1"/>
    <col min="4355" max="4355" width="4.6640625" style="234" customWidth="1"/>
    <col min="4356" max="4356" width="14.44140625" style="234" customWidth="1"/>
    <col min="4357" max="4357" width="11.109375" style="234" customWidth="1"/>
    <col min="4358" max="4358" width="10.33203125" style="234" customWidth="1"/>
    <col min="4359" max="4359" width="13" style="234" customWidth="1"/>
    <col min="4360" max="4360" width="8.33203125" style="234" customWidth="1"/>
    <col min="4361" max="4606" width="10" style="234"/>
    <col min="4607" max="4607" width="2.5546875" style="234" customWidth="1"/>
    <col min="4608" max="4608" width="7.109375" style="234" customWidth="1"/>
    <col min="4609" max="4609" width="23.5546875" style="234" customWidth="1"/>
    <col min="4610" max="4610" width="9.6640625" style="234" customWidth="1"/>
    <col min="4611" max="4611" width="4.6640625" style="234" customWidth="1"/>
    <col min="4612" max="4612" width="14.44140625" style="234" customWidth="1"/>
    <col min="4613" max="4613" width="11.109375" style="234" customWidth="1"/>
    <col min="4614" max="4614" width="10.33203125" style="234" customWidth="1"/>
    <col min="4615" max="4615" width="13" style="234" customWidth="1"/>
    <col min="4616" max="4616" width="8.33203125" style="234" customWidth="1"/>
    <col min="4617" max="4862" width="10" style="234"/>
    <col min="4863" max="4863" width="2.5546875" style="234" customWidth="1"/>
    <col min="4864" max="4864" width="7.109375" style="234" customWidth="1"/>
    <col min="4865" max="4865" width="23.5546875" style="234" customWidth="1"/>
    <col min="4866" max="4866" width="9.6640625" style="234" customWidth="1"/>
    <col min="4867" max="4867" width="4.6640625" style="234" customWidth="1"/>
    <col min="4868" max="4868" width="14.44140625" style="234" customWidth="1"/>
    <col min="4869" max="4869" width="11.109375" style="234" customWidth="1"/>
    <col min="4870" max="4870" width="10.33203125" style="234" customWidth="1"/>
    <col min="4871" max="4871" width="13" style="234" customWidth="1"/>
    <col min="4872" max="4872" width="8.33203125" style="234" customWidth="1"/>
    <col min="4873" max="5118" width="10" style="234"/>
    <col min="5119" max="5119" width="2.5546875" style="234" customWidth="1"/>
    <col min="5120" max="5120" width="7.109375" style="234" customWidth="1"/>
    <col min="5121" max="5121" width="23.5546875" style="234" customWidth="1"/>
    <col min="5122" max="5122" width="9.6640625" style="234" customWidth="1"/>
    <col min="5123" max="5123" width="4.6640625" style="234" customWidth="1"/>
    <col min="5124" max="5124" width="14.44140625" style="234" customWidth="1"/>
    <col min="5125" max="5125" width="11.109375" style="234" customWidth="1"/>
    <col min="5126" max="5126" width="10.33203125" style="234" customWidth="1"/>
    <col min="5127" max="5127" width="13" style="234" customWidth="1"/>
    <col min="5128" max="5128" width="8.33203125" style="234" customWidth="1"/>
    <col min="5129" max="5374" width="10" style="234"/>
    <col min="5375" max="5375" width="2.5546875" style="234" customWidth="1"/>
    <col min="5376" max="5376" width="7.109375" style="234" customWidth="1"/>
    <col min="5377" max="5377" width="23.5546875" style="234" customWidth="1"/>
    <col min="5378" max="5378" width="9.6640625" style="234" customWidth="1"/>
    <col min="5379" max="5379" width="4.6640625" style="234" customWidth="1"/>
    <col min="5380" max="5380" width="14.44140625" style="234" customWidth="1"/>
    <col min="5381" max="5381" width="11.109375" style="234" customWidth="1"/>
    <col min="5382" max="5382" width="10.33203125" style="234" customWidth="1"/>
    <col min="5383" max="5383" width="13" style="234" customWidth="1"/>
    <col min="5384" max="5384" width="8.33203125" style="234" customWidth="1"/>
    <col min="5385" max="5630" width="10" style="234"/>
    <col min="5631" max="5631" width="2.5546875" style="234" customWidth="1"/>
    <col min="5632" max="5632" width="7.109375" style="234" customWidth="1"/>
    <col min="5633" max="5633" width="23.5546875" style="234" customWidth="1"/>
    <col min="5634" max="5634" width="9.6640625" style="234" customWidth="1"/>
    <col min="5635" max="5635" width="4.6640625" style="234" customWidth="1"/>
    <col min="5636" max="5636" width="14.44140625" style="234" customWidth="1"/>
    <col min="5637" max="5637" width="11.109375" style="234" customWidth="1"/>
    <col min="5638" max="5638" width="10.33203125" style="234" customWidth="1"/>
    <col min="5639" max="5639" width="13" style="234" customWidth="1"/>
    <col min="5640" max="5640" width="8.33203125" style="234" customWidth="1"/>
    <col min="5641" max="5886" width="10" style="234"/>
    <col min="5887" max="5887" width="2.5546875" style="234" customWidth="1"/>
    <col min="5888" max="5888" width="7.109375" style="234" customWidth="1"/>
    <col min="5889" max="5889" width="23.5546875" style="234" customWidth="1"/>
    <col min="5890" max="5890" width="9.6640625" style="234" customWidth="1"/>
    <col min="5891" max="5891" width="4.6640625" style="234" customWidth="1"/>
    <col min="5892" max="5892" width="14.44140625" style="234" customWidth="1"/>
    <col min="5893" max="5893" width="11.109375" style="234" customWidth="1"/>
    <col min="5894" max="5894" width="10.33203125" style="234" customWidth="1"/>
    <col min="5895" max="5895" width="13" style="234" customWidth="1"/>
    <col min="5896" max="5896" width="8.33203125" style="234" customWidth="1"/>
    <col min="5897" max="6142" width="10" style="234"/>
    <col min="6143" max="6143" width="2.5546875" style="234" customWidth="1"/>
    <col min="6144" max="6144" width="7.109375" style="234" customWidth="1"/>
    <col min="6145" max="6145" width="23.5546875" style="234" customWidth="1"/>
    <col min="6146" max="6146" width="9.6640625" style="234" customWidth="1"/>
    <col min="6147" max="6147" width="4.6640625" style="234" customWidth="1"/>
    <col min="6148" max="6148" width="14.44140625" style="234" customWidth="1"/>
    <col min="6149" max="6149" width="11.109375" style="234" customWidth="1"/>
    <col min="6150" max="6150" width="10.33203125" style="234" customWidth="1"/>
    <col min="6151" max="6151" width="13" style="234" customWidth="1"/>
    <col min="6152" max="6152" width="8.33203125" style="234" customWidth="1"/>
    <col min="6153" max="6398" width="10" style="234"/>
    <col min="6399" max="6399" width="2.5546875" style="234" customWidth="1"/>
    <col min="6400" max="6400" width="7.109375" style="234" customWidth="1"/>
    <col min="6401" max="6401" width="23.5546875" style="234" customWidth="1"/>
    <col min="6402" max="6402" width="9.6640625" style="234" customWidth="1"/>
    <col min="6403" max="6403" width="4.6640625" style="234" customWidth="1"/>
    <col min="6404" max="6404" width="14.44140625" style="234" customWidth="1"/>
    <col min="6405" max="6405" width="11.109375" style="234" customWidth="1"/>
    <col min="6406" max="6406" width="10.33203125" style="234" customWidth="1"/>
    <col min="6407" max="6407" width="13" style="234" customWidth="1"/>
    <col min="6408" max="6408" width="8.33203125" style="234" customWidth="1"/>
    <col min="6409" max="6654" width="10" style="234"/>
    <col min="6655" max="6655" width="2.5546875" style="234" customWidth="1"/>
    <col min="6656" max="6656" width="7.109375" style="234" customWidth="1"/>
    <col min="6657" max="6657" width="23.5546875" style="234" customWidth="1"/>
    <col min="6658" max="6658" width="9.6640625" style="234" customWidth="1"/>
    <col min="6659" max="6659" width="4.6640625" style="234" customWidth="1"/>
    <col min="6660" max="6660" width="14.44140625" style="234" customWidth="1"/>
    <col min="6661" max="6661" width="11.109375" style="234" customWidth="1"/>
    <col min="6662" max="6662" width="10.33203125" style="234" customWidth="1"/>
    <col min="6663" max="6663" width="13" style="234" customWidth="1"/>
    <col min="6664" max="6664" width="8.33203125" style="234" customWidth="1"/>
    <col min="6665" max="6910" width="10" style="234"/>
    <col min="6911" max="6911" width="2.5546875" style="234" customWidth="1"/>
    <col min="6912" max="6912" width="7.109375" style="234" customWidth="1"/>
    <col min="6913" max="6913" width="23.5546875" style="234" customWidth="1"/>
    <col min="6914" max="6914" width="9.6640625" style="234" customWidth="1"/>
    <col min="6915" max="6915" width="4.6640625" style="234" customWidth="1"/>
    <col min="6916" max="6916" width="14.44140625" style="234" customWidth="1"/>
    <col min="6917" max="6917" width="11.109375" style="234" customWidth="1"/>
    <col min="6918" max="6918" width="10.33203125" style="234" customWidth="1"/>
    <col min="6919" max="6919" width="13" style="234" customWidth="1"/>
    <col min="6920" max="6920" width="8.33203125" style="234" customWidth="1"/>
    <col min="6921" max="7166" width="10" style="234"/>
    <col min="7167" max="7167" width="2.5546875" style="234" customWidth="1"/>
    <col min="7168" max="7168" width="7.109375" style="234" customWidth="1"/>
    <col min="7169" max="7169" width="23.5546875" style="234" customWidth="1"/>
    <col min="7170" max="7170" width="9.6640625" style="234" customWidth="1"/>
    <col min="7171" max="7171" width="4.6640625" style="234" customWidth="1"/>
    <col min="7172" max="7172" width="14.44140625" style="234" customWidth="1"/>
    <col min="7173" max="7173" width="11.109375" style="234" customWidth="1"/>
    <col min="7174" max="7174" width="10.33203125" style="234" customWidth="1"/>
    <col min="7175" max="7175" width="13" style="234" customWidth="1"/>
    <col min="7176" max="7176" width="8.33203125" style="234" customWidth="1"/>
    <col min="7177" max="7422" width="10" style="234"/>
    <col min="7423" max="7423" width="2.5546875" style="234" customWidth="1"/>
    <col min="7424" max="7424" width="7.109375" style="234" customWidth="1"/>
    <col min="7425" max="7425" width="23.5546875" style="234" customWidth="1"/>
    <col min="7426" max="7426" width="9.6640625" style="234" customWidth="1"/>
    <col min="7427" max="7427" width="4.6640625" style="234" customWidth="1"/>
    <col min="7428" max="7428" width="14.44140625" style="234" customWidth="1"/>
    <col min="7429" max="7429" width="11.109375" style="234" customWidth="1"/>
    <col min="7430" max="7430" width="10.33203125" style="234" customWidth="1"/>
    <col min="7431" max="7431" width="13" style="234" customWidth="1"/>
    <col min="7432" max="7432" width="8.33203125" style="234" customWidth="1"/>
    <col min="7433" max="7678" width="10" style="234"/>
    <col min="7679" max="7679" width="2.5546875" style="234" customWidth="1"/>
    <col min="7680" max="7680" width="7.109375" style="234" customWidth="1"/>
    <col min="7681" max="7681" width="23.5546875" style="234" customWidth="1"/>
    <col min="7682" max="7682" width="9.6640625" style="234" customWidth="1"/>
    <col min="7683" max="7683" width="4.6640625" style="234" customWidth="1"/>
    <col min="7684" max="7684" width="14.44140625" style="234" customWidth="1"/>
    <col min="7685" max="7685" width="11.109375" style="234" customWidth="1"/>
    <col min="7686" max="7686" width="10.33203125" style="234" customWidth="1"/>
    <col min="7687" max="7687" width="13" style="234" customWidth="1"/>
    <col min="7688" max="7688" width="8.33203125" style="234" customWidth="1"/>
    <col min="7689" max="7934" width="10" style="234"/>
    <col min="7935" max="7935" width="2.5546875" style="234" customWidth="1"/>
    <col min="7936" max="7936" width="7.109375" style="234" customWidth="1"/>
    <col min="7937" max="7937" width="23.5546875" style="234" customWidth="1"/>
    <col min="7938" max="7938" width="9.6640625" style="234" customWidth="1"/>
    <col min="7939" max="7939" width="4.6640625" style="234" customWidth="1"/>
    <col min="7940" max="7940" width="14.44140625" style="234" customWidth="1"/>
    <col min="7941" max="7941" width="11.109375" style="234" customWidth="1"/>
    <col min="7942" max="7942" width="10.33203125" style="234" customWidth="1"/>
    <col min="7943" max="7943" width="13" style="234" customWidth="1"/>
    <col min="7944" max="7944" width="8.33203125" style="234" customWidth="1"/>
    <col min="7945" max="8190" width="10" style="234"/>
    <col min="8191" max="8191" width="2.5546875" style="234" customWidth="1"/>
    <col min="8192" max="8192" width="7.109375" style="234" customWidth="1"/>
    <col min="8193" max="8193" width="23.5546875" style="234" customWidth="1"/>
    <col min="8194" max="8194" width="9.6640625" style="234" customWidth="1"/>
    <col min="8195" max="8195" width="4.6640625" style="234" customWidth="1"/>
    <col min="8196" max="8196" width="14.44140625" style="234" customWidth="1"/>
    <col min="8197" max="8197" width="11.109375" style="234" customWidth="1"/>
    <col min="8198" max="8198" width="10.33203125" style="234" customWidth="1"/>
    <col min="8199" max="8199" width="13" style="234" customWidth="1"/>
    <col min="8200" max="8200" width="8.33203125" style="234" customWidth="1"/>
    <col min="8201" max="8446" width="10" style="234"/>
    <col min="8447" max="8447" width="2.5546875" style="234" customWidth="1"/>
    <col min="8448" max="8448" width="7.109375" style="234" customWidth="1"/>
    <col min="8449" max="8449" width="23.5546875" style="234" customWidth="1"/>
    <col min="8450" max="8450" width="9.6640625" style="234" customWidth="1"/>
    <col min="8451" max="8451" width="4.6640625" style="234" customWidth="1"/>
    <col min="8452" max="8452" width="14.44140625" style="234" customWidth="1"/>
    <col min="8453" max="8453" width="11.109375" style="234" customWidth="1"/>
    <col min="8454" max="8454" width="10.33203125" style="234" customWidth="1"/>
    <col min="8455" max="8455" width="13" style="234" customWidth="1"/>
    <col min="8456" max="8456" width="8.33203125" style="234" customWidth="1"/>
    <col min="8457" max="8702" width="10" style="234"/>
    <col min="8703" max="8703" width="2.5546875" style="234" customWidth="1"/>
    <col min="8704" max="8704" width="7.109375" style="234" customWidth="1"/>
    <col min="8705" max="8705" width="23.5546875" style="234" customWidth="1"/>
    <col min="8706" max="8706" width="9.6640625" style="234" customWidth="1"/>
    <col min="8707" max="8707" width="4.6640625" style="234" customWidth="1"/>
    <col min="8708" max="8708" width="14.44140625" style="234" customWidth="1"/>
    <col min="8709" max="8709" width="11.109375" style="234" customWidth="1"/>
    <col min="8710" max="8710" width="10.33203125" style="234" customWidth="1"/>
    <col min="8711" max="8711" width="13" style="234" customWidth="1"/>
    <col min="8712" max="8712" width="8.33203125" style="234" customWidth="1"/>
    <col min="8713" max="8958" width="10" style="234"/>
    <col min="8959" max="8959" width="2.5546875" style="234" customWidth="1"/>
    <col min="8960" max="8960" width="7.109375" style="234" customWidth="1"/>
    <col min="8961" max="8961" width="23.5546875" style="234" customWidth="1"/>
    <col min="8962" max="8962" width="9.6640625" style="234" customWidth="1"/>
    <col min="8963" max="8963" width="4.6640625" style="234" customWidth="1"/>
    <col min="8964" max="8964" width="14.44140625" style="234" customWidth="1"/>
    <col min="8965" max="8965" width="11.109375" style="234" customWidth="1"/>
    <col min="8966" max="8966" width="10.33203125" style="234" customWidth="1"/>
    <col min="8967" max="8967" width="13" style="234" customWidth="1"/>
    <col min="8968" max="8968" width="8.33203125" style="234" customWidth="1"/>
    <col min="8969" max="9214" width="10" style="234"/>
    <col min="9215" max="9215" width="2.5546875" style="234" customWidth="1"/>
    <col min="9216" max="9216" width="7.109375" style="234" customWidth="1"/>
    <col min="9217" max="9217" width="23.5546875" style="234" customWidth="1"/>
    <col min="9218" max="9218" width="9.6640625" style="234" customWidth="1"/>
    <col min="9219" max="9219" width="4.6640625" style="234" customWidth="1"/>
    <col min="9220" max="9220" width="14.44140625" style="234" customWidth="1"/>
    <col min="9221" max="9221" width="11.109375" style="234" customWidth="1"/>
    <col min="9222" max="9222" width="10.33203125" style="234" customWidth="1"/>
    <col min="9223" max="9223" width="13" style="234" customWidth="1"/>
    <col min="9224" max="9224" width="8.33203125" style="234" customWidth="1"/>
    <col min="9225" max="9470" width="10" style="234"/>
    <col min="9471" max="9471" width="2.5546875" style="234" customWidth="1"/>
    <col min="9472" max="9472" width="7.109375" style="234" customWidth="1"/>
    <col min="9473" max="9473" width="23.5546875" style="234" customWidth="1"/>
    <col min="9474" max="9474" width="9.6640625" style="234" customWidth="1"/>
    <col min="9475" max="9475" width="4.6640625" style="234" customWidth="1"/>
    <col min="9476" max="9476" width="14.44140625" style="234" customWidth="1"/>
    <col min="9477" max="9477" width="11.109375" style="234" customWidth="1"/>
    <col min="9478" max="9478" width="10.33203125" style="234" customWidth="1"/>
    <col min="9479" max="9479" width="13" style="234" customWidth="1"/>
    <col min="9480" max="9480" width="8.33203125" style="234" customWidth="1"/>
    <col min="9481" max="9726" width="10" style="234"/>
    <col min="9727" max="9727" width="2.5546875" style="234" customWidth="1"/>
    <col min="9728" max="9728" width="7.109375" style="234" customWidth="1"/>
    <col min="9729" max="9729" width="23.5546875" style="234" customWidth="1"/>
    <col min="9730" max="9730" width="9.6640625" style="234" customWidth="1"/>
    <col min="9731" max="9731" width="4.6640625" style="234" customWidth="1"/>
    <col min="9732" max="9732" width="14.44140625" style="234" customWidth="1"/>
    <col min="9733" max="9733" width="11.109375" style="234" customWidth="1"/>
    <col min="9734" max="9734" width="10.33203125" style="234" customWidth="1"/>
    <col min="9735" max="9735" width="13" style="234" customWidth="1"/>
    <col min="9736" max="9736" width="8.33203125" style="234" customWidth="1"/>
    <col min="9737" max="9982" width="10" style="234"/>
    <col min="9983" max="9983" width="2.5546875" style="234" customWidth="1"/>
    <col min="9984" max="9984" width="7.109375" style="234" customWidth="1"/>
    <col min="9985" max="9985" width="23.5546875" style="234" customWidth="1"/>
    <col min="9986" max="9986" width="9.6640625" style="234" customWidth="1"/>
    <col min="9987" max="9987" width="4.6640625" style="234" customWidth="1"/>
    <col min="9988" max="9988" width="14.44140625" style="234" customWidth="1"/>
    <col min="9989" max="9989" width="11.109375" style="234" customWidth="1"/>
    <col min="9990" max="9990" width="10.33203125" style="234" customWidth="1"/>
    <col min="9991" max="9991" width="13" style="234" customWidth="1"/>
    <col min="9992" max="9992" width="8.33203125" style="234" customWidth="1"/>
    <col min="9993" max="10238" width="10" style="234"/>
    <col min="10239" max="10239" width="2.5546875" style="234" customWidth="1"/>
    <col min="10240" max="10240" width="7.109375" style="234" customWidth="1"/>
    <col min="10241" max="10241" width="23.5546875" style="234" customWidth="1"/>
    <col min="10242" max="10242" width="9.6640625" style="234" customWidth="1"/>
    <col min="10243" max="10243" width="4.6640625" style="234" customWidth="1"/>
    <col min="10244" max="10244" width="14.44140625" style="234" customWidth="1"/>
    <col min="10245" max="10245" width="11.109375" style="234" customWidth="1"/>
    <col min="10246" max="10246" width="10.33203125" style="234" customWidth="1"/>
    <col min="10247" max="10247" width="13" style="234" customWidth="1"/>
    <col min="10248" max="10248" width="8.33203125" style="234" customWidth="1"/>
    <col min="10249" max="10494" width="10" style="234"/>
    <col min="10495" max="10495" width="2.5546875" style="234" customWidth="1"/>
    <col min="10496" max="10496" width="7.109375" style="234" customWidth="1"/>
    <col min="10497" max="10497" width="23.5546875" style="234" customWidth="1"/>
    <col min="10498" max="10498" width="9.6640625" style="234" customWidth="1"/>
    <col min="10499" max="10499" width="4.6640625" style="234" customWidth="1"/>
    <col min="10500" max="10500" width="14.44140625" style="234" customWidth="1"/>
    <col min="10501" max="10501" width="11.109375" style="234" customWidth="1"/>
    <col min="10502" max="10502" width="10.33203125" style="234" customWidth="1"/>
    <col min="10503" max="10503" width="13" style="234" customWidth="1"/>
    <col min="10504" max="10504" width="8.33203125" style="234" customWidth="1"/>
    <col min="10505" max="10750" width="10" style="234"/>
    <col min="10751" max="10751" width="2.5546875" style="234" customWidth="1"/>
    <col min="10752" max="10752" width="7.109375" style="234" customWidth="1"/>
    <col min="10753" max="10753" width="23.5546875" style="234" customWidth="1"/>
    <col min="10754" max="10754" width="9.6640625" style="234" customWidth="1"/>
    <col min="10755" max="10755" width="4.6640625" style="234" customWidth="1"/>
    <col min="10756" max="10756" width="14.44140625" style="234" customWidth="1"/>
    <col min="10757" max="10757" width="11.109375" style="234" customWidth="1"/>
    <col min="10758" max="10758" width="10.33203125" style="234" customWidth="1"/>
    <col min="10759" max="10759" width="13" style="234" customWidth="1"/>
    <col min="10760" max="10760" width="8.33203125" style="234" customWidth="1"/>
    <col min="10761" max="11006" width="10" style="234"/>
    <col min="11007" max="11007" width="2.5546875" style="234" customWidth="1"/>
    <col min="11008" max="11008" width="7.109375" style="234" customWidth="1"/>
    <col min="11009" max="11009" width="23.5546875" style="234" customWidth="1"/>
    <col min="11010" max="11010" width="9.6640625" style="234" customWidth="1"/>
    <col min="11011" max="11011" width="4.6640625" style="234" customWidth="1"/>
    <col min="11012" max="11012" width="14.44140625" style="234" customWidth="1"/>
    <col min="11013" max="11013" width="11.109375" style="234" customWidth="1"/>
    <col min="11014" max="11014" width="10.33203125" style="234" customWidth="1"/>
    <col min="11015" max="11015" width="13" style="234" customWidth="1"/>
    <col min="11016" max="11016" width="8.33203125" style="234" customWidth="1"/>
    <col min="11017" max="11262" width="10" style="234"/>
    <col min="11263" max="11263" width="2.5546875" style="234" customWidth="1"/>
    <col min="11264" max="11264" width="7.109375" style="234" customWidth="1"/>
    <col min="11265" max="11265" width="23.5546875" style="234" customWidth="1"/>
    <col min="11266" max="11266" width="9.6640625" style="234" customWidth="1"/>
    <col min="11267" max="11267" width="4.6640625" style="234" customWidth="1"/>
    <col min="11268" max="11268" width="14.44140625" style="234" customWidth="1"/>
    <col min="11269" max="11269" width="11.109375" style="234" customWidth="1"/>
    <col min="11270" max="11270" width="10.33203125" style="234" customWidth="1"/>
    <col min="11271" max="11271" width="13" style="234" customWidth="1"/>
    <col min="11272" max="11272" width="8.33203125" style="234" customWidth="1"/>
    <col min="11273" max="11518" width="10" style="234"/>
    <col min="11519" max="11519" width="2.5546875" style="234" customWidth="1"/>
    <col min="11520" max="11520" width="7.109375" style="234" customWidth="1"/>
    <col min="11521" max="11521" width="23.5546875" style="234" customWidth="1"/>
    <col min="11522" max="11522" width="9.6640625" style="234" customWidth="1"/>
    <col min="11523" max="11523" width="4.6640625" style="234" customWidth="1"/>
    <col min="11524" max="11524" width="14.44140625" style="234" customWidth="1"/>
    <col min="11525" max="11525" width="11.109375" style="234" customWidth="1"/>
    <col min="11526" max="11526" width="10.33203125" style="234" customWidth="1"/>
    <col min="11527" max="11527" width="13" style="234" customWidth="1"/>
    <col min="11528" max="11528" width="8.33203125" style="234" customWidth="1"/>
    <col min="11529" max="11774" width="10" style="234"/>
    <col min="11775" max="11775" width="2.5546875" style="234" customWidth="1"/>
    <col min="11776" max="11776" width="7.109375" style="234" customWidth="1"/>
    <col min="11777" max="11777" width="23.5546875" style="234" customWidth="1"/>
    <col min="11778" max="11778" width="9.6640625" style="234" customWidth="1"/>
    <col min="11779" max="11779" width="4.6640625" style="234" customWidth="1"/>
    <col min="11780" max="11780" width="14.44140625" style="234" customWidth="1"/>
    <col min="11781" max="11781" width="11.109375" style="234" customWidth="1"/>
    <col min="11782" max="11782" width="10.33203125" style="234" customWidth="1"/>
    <col min="11783" max="11783" width="13" style="234" customWidth="1"/>
    <col min="11784" max="11784" width="8.33203125" style="234" customWidth="1"/>
    <col min="11785" max="12030" width="10" style="234"/>
    <col min="12031" max="12031" width="2.5546875" style="234" customWidth="1"/>
    <col min="12032" max="12032" width="7.109375" style="234" customWidth="1"/>
    <col min="12033" max="12033" width="23.5546875" style="234" customWidth="1"/>
    <col min="12034" max="12034" width="9.6640625" style="234" customWidth="1"/>
    <col min="12035" max="12035" width="4.6640625" style="234" customWidth="1"/>
    <col min="12036" max="12036" width="14.44140625" style="234" customWidth="1"/>
    <col min="12037" max="12037" width="11.109375" style="234" customWidth="1"/>
    <col min="12038" max="12038" width="10.33203125" style="234" customWidth="1"/>
    <col min="12039" max="12039" width="13" style="234" customWidth="1"/>
    <col min="12040" max="12040" width="8.33203125" style="234" customWidth="1"/>
    <col min="12041" max="12286" width="10" style="234"/>
    <col min="12287" max="12287" width="2.5546875" style="234" customWidth="1"/>
    <col min="12288" max="12288" width="7.109375" style="234" customWidth="1"/>
    <col min="12289" max="12289" width="23.5546875" style="234" customWidth="1"/>
    <col min="12290" max="12290" width="9.6640625" style="234" customWidth="1"/>
    <col min="12291" max="12291" width="4.6640625" style="234" customWidth="1"/>
    <col min="12292" max="12292" width="14.44140625" style="234" customWidth="1"/>
    <col min="12293" max="12293" width="11.109375" style="234" customWidth="1"/>
    <col min="12294" max="12294" width="10.33203125" style="234" customWidth="1"/>
    <col min="12295" max="12295" width="13" style="234" customWidth="1"/>
    <col min="12296" max="12296" width="8.33203125" style="234" customWidth="1"/>
    <col min="12297" max="12542" width="10" style="234"/>
    <col min="12543" max="12543" width="2.5546875" style="234" customWidth="1"/>
    <col min="12544" max="12544" width="7.109375" style="234" customWidth="1"/>
    <col min="12545" max="12545" width="23.5546875" style="234" customWidth="1"/>
    <col min="12546" max="12546" width="9.6640625" style="234" customWidth="1"/>
    <col min="12547" max="12547" width="4.6640625" style="234" customWidth="1"/>
    <col min="12548" max="12548" width="14.44140625" style="234" customWidth="1"/>
    <col min="12549" max="12549" width="11.109375" style="234" customWidth="1"/>
    <col min="12550" max="12550" width="10.33203125" style="234" customWidth="1"/>
    <col min="12551" max="12551" width="13" style="234" customWidth="1"/>
    <col min="12552" max="12552" width="8.33203125" style="234" customWidth="1"/>
    <col min="12553" max="12798" width="10" style="234"/>
    <col min="12799" max="12799" width="2.5546875" style="234" customWidth="1"/>
    <col min="12800" max="12800" width="7.109375" style="234" customWidth="1"/>
    <col min="12801" max="12801" width="23.5546875" style="234" customWidth="1"/>
    <col min="12802" max="12802" width="9.6640625" style="234" customWidth="1"/>
    <col min="12803" max="12803" width="4.6640625" style="234" customWidth="1"/>
    <col min="12804" max="12804" width="14.44140625" style="234" customWidth="1"/>
    <col min="12805" max="12805" width="11.109375" style="234" customWidth="1"/>
    <col min="12806" max="12806" width="10.33203125" style="234" customWidth="1"/>
    <col min="12807" max="12807" width="13" style="234" customWidth="1"/>
    <col min="12808" max="12808" width="8.33203125" style="234" customWidth="1"/>
    <col min="12809" max="13054" width="10" style="234"/>
    <col min="13055" max="13055" width="2.5546875" style="234" customWidth="1"/>
    <col min="13056" max="13056" width="7.109375" style="234" customWidth="1"/>
    <col min="13057" max="13057" width="23.5546875" style="234" customWidth="1"/>
    <col min="13058" max="13058" width="9.6640625" style="234" customWidth="1"/>
    <col min="13059" max="13059" width="4.6640625" style="234" customWidth="1"/>
    <col min="13060" max="13060" width="14.44140625" style="234" customWidth="1"/>
    <col min="13061" max="13061" width="11.109375" style="234" customWidth="1"/>
    <col min="13062" max="13062" width="10.33203125" style="234" customWidth="1"/>
    <col min="13063" max="13063" width="13" style="234" customWidth="1"/>
    <col min="13064" max="13064" width="8.33203125" style="234" customWidth="1"/>
    <col min="13065" max="13310" width="10" style="234"/>
    <col min="13311" max="13311" width="2.5546875" style="234" customWidth="1"/>
    <col min="13312" max="13312" width="7.109375" style="234" customWidth="1"/>
    <col min="13313" max="13313" width="23.5546875" style="234" customWidth="1"/>
    <col min="13314" max="13314" width="9.6640625" style="234" customWidth="1"/>
    <col min="13315" max="13315" width="4.6640625" style="234" customWidth="1"/>
    <col min="13316" max="13316" width="14.44140625" style="234" customWidth="1"/>
    <col min="13317" max="13317" width="11.109375" style="234" customWidth="1"/>
    <col min="13318" max="13318" width="10.33203125" style="234" customWidth="1"/>
    <col min="13319" max="13319" width="13" style="234" customWidth="1"/>
    <col min="13320" max="13320" width="8.33203125" style="234" customWidth="1"/>
    <col min="13321" max="13566" width="10" style="234"/>
    <col min="13567" max="13567" width="2.5546875" style="234" customWidth="1"/>
    <col min="13568" max="13568" width="7.109375" style="234" customWidth="1"/>
    <col min="13569" max="13569" width="23.5546875" style="234" customWidth="1"/>
    <col min="13570" max="13570" width="9.6640625" style="234" customWidth="1"/>
    <col min="13571" max="13571" width="4.6640625" style="234" customWidth="1"/>
    <col min="13572" max="13572" width="14.44140625" style="234" customWidth="1"/>
    <col min="13573" max="13573" width="11.109375" style="234" customWidth="1"/>
    <col min="13574" max="13574" width="10.33203125" style="234" customWidth="1"/>
    <col min="13575" max="13575" width="13" style="234" customWidth="1"/>
    <col min="13576" max="13576" width="8.33203125" style="234" customWidth="1"/>
    <col min="13577" max="13822" width="10" style="234"/>
    <col min="13823" max="13823" width="2.5546875" style="234" customWidth="1"/>
    <col min="13824" max="13824" width="7.109375" style="234" customWidth="1"/>
    <col min="13825" max="13825" width="23.5546875" style="234" customWidth="1"/>
    <col min="13826" max="13826" width="9.6640625" style="234" customWidth="1"/>
    <col min="13827" max="13827" width="4.6640625" style="234" customWidth="1"/>
    <col min="13828" max="13828" width="14.44140625" style="234" customWidth="1"/>
    <col min="13829" max="13829" width="11.109375" style="234" customWidth="1"/>
    <col min="13830" max="13830" width="10.33203125" style="234" customWidth="1"/>
    <col min="13831" max="13831" width="13" style="234" customWidth="1"/>
    <col min="13832" max="13832" width="8.33203125" style="234" customWidth="1"/>
    <col min="13833" max="14078" width="10" style="234"/>
    <col min="14079" max="14079" width="2.5546875" style="234" customWidth="1"/>
    <col min="14080" max="14080" width="7.109375" style="234" customWidth="1"/>
    <col min="14081" max="14081" width="23.5546875" style="234" customWidth="1"/>
    <col min="14082" max="14082" width="9.6640625" style="234" customWidth="1"/>
    <col min="14083" max="14083" width="4.6640625" style="234" customWidth="1"/>
    <col min="14084" max="14084" width="14.44140625" style="234" customWidth="1"/>
    <col min="14085" max="14085" width="11.109375" style="234" customWidth="1"/>
    <col min="14086" max="14086" width="10.33203125" style="234" customWidth="1"/>
    <col min="14087" max="14087" width="13" style="234" customWidth="1"/>
    <col min="14088" max="14088" width="8.33203125" style="234" customWidth="1"/>
    <col min="14089" max="14334" width="10" style="234"/>
    <col min="14335" max="14335" width="2.5546875" style="234" customWidth="1"/>
    <col min="14336" max="14336" width="7.109375" style="234" customWidth="1"/>
    <col min="14337" max="14337" width="23.5546875" style="234" customWidth="1"/>
    <col min="14338" max="14338" width="9.6640625" style="234" customWidth="1"/>
    <col min="14339" max="14339" width="4.6640625" style="234" customWidth="1"/>
    <col min="14340" max="14340" width="14.44140625" style="234" customWidth="1"/>
    <col min="14341" max="14341" width="11.109375" style="234" customWidth="1"/>
    <col min="14342" max="14342" width="10.33203125" style="234" customWidth="1"/>
    <col min="14343" max="14343" width="13" style="234" customWidth="1"/>
    <col min="14344" max="14344" width="8.33203125" style="234" customWidth="1"/>
    <col min="14345" max="14590" width="10" style="234"/>
    <col min="14591" max="14591" width="2.5546875" style="234" customWidth="1"/>
    <col min="14592" max="14592" width="7.109375" style="234" customWidth="1"/>
    <col min="14593" max="14593" width="23.5546875" style="234" customWidth="1"/>
    <col min="14594" max="14594" width="9.6640625" style="234" customWidth="1"/>
    <col min="14595" max="14595" width="4.6640625" style="234" customWidth="1"/>
    <col min="14596" max="14596" width="14.44140625" style="234" customWidth="1"/>
    <col min="14597" max="14597" width="11.109375" style="234" customWidth="1"/>
    <col min="14598" max="14598" width="10.33203125" style="234" customWidth="1"/>
    <col min="14599" max="14599" width="13" style="234" customWidth="1"/>
    <col min="14600" max="14600" width="8.33203125" style="234" customWidth="1"/>
    <col min="14601" max="14846" width="10" style="234"/>
    <col min="14847" max="14847" width="2.5546875" style="234" customWidth="1"/>
    <col min="14848" max="14848" width="7.109375" style="234" customWidth="1"/>
    <col min="14849" max="14849" width="23.5546875" style="234" customWidth="1"/>
    <col min="14850" max="14850" width="9.6640625" style="234" customWidth="1"/>
    <col min="14851" max="14851" width="4.6640625" style="234" customWidth="1"/>
    <col min="14852" max="14852" width="14.44140625" style="234" customWidth="1"/>
    <col min="14853" max="14853" width="11.109375" style="234" customWidth="1"/>
    <col min="14854" max="14854" width="10.33203125" style="234" customWidth="1"/>
    <col min="14855" max="14855" width="13" style="234" customWidth="1"/>
    <col min="14856" max="14856" width="8.33203125" style="234" customWidth="1"/>
    <col min="14857" max="15102" width="10" style="234"/>
    <col min="15103" max="15103" width="2.5546875" style="234" customWidth="1"/>
    <col min="15104" max="15104" width="7.109375" style="234" customWidth="1"/>
    <col min="15105" max="15105" width="23.5546875" style="234" customWidth="1"/>
    <col min="15106" max="15106" width="9.6640625" style="234" customWidth="1"/>
    <col min="15107" max="15107" width="4.6640625" style="234" customWidth="1"/>
    <col min="15108" max="15108" width="14.44140625" style="234" customWidth="1"/>
    <col min="15109" max="15109" width="11.109375" style="234" customWidth="1"/>
    <col min="15110" max="15110" width="10.33203125" style="234" customWidth="1"/>
    <col min="15111" max="15111" width="13" style="234" customWidth="1"/>
    <col min="15112" max="15112" width="8.33203125" style="234" customWidth="1"/>
    <col min="15113" max="15358" width="10" style="234"/>
    <col min="15359" max="15359" width="2.5546875" style="234" customWidth="1"/>
    <col min="15360" max="15360" width="7.109375" style="234" customWidth="1"/>
    <col min="15361" max="15361" width="23.5546875" style="234" customWidth="1"/>
    <col min="15362" max="15362" width="9.6640625" style="234" customWidth="1"/>
    <col min="15363" max="15363" width="4.6640625" style="234" customWidth="1"/>
    <col min="15364" max="15364" width="14.44140625" style="234" customWidth="1"/>
    <col min="15365" max="15365" width="11.109375" style="234" customWidth="1"/>
    <col min="15366" max="15366" width="10.33203125" style="234" customWidth="1"/>
    <col min="15367" max="15367" width="13" style="234" customWidth="1"/>
    <col min="15368" max="15368" width="8.33203125" style="234" customWidth="1"/>
    <col min="15369" max="15614" width="10" style="234"/>
    <col min="15615" max="15615" width="2.5546875" style="234" customWidth="1"/>
    <col min="15616" max="15616" width="7.109375" style="234" customWidth="1"/>
    <col min="15617" max="15617" width="23.5546875" style="234" customWidth="1"/>
    <col min="15618" max="15618" width="9.6640625" style="234" customWidth="1"/>
    <col min="15619" max="15619" width="4.6640625" style="234" customWidth="1"/>
    <col min="15620" max="15620" width="14.44140625" style="234" customWidth="1"/>
    <col min="15621" max="15621" width="11.109375" style="234" customWidth="1"/>
    <col min="15622" max="15622" width="10.33203125" style="234" customWidth="1"/>
    <col min="15623" max="15623" width="13" style="234" customWidth="1"/>
    <col min="15624" max="15624" width="8.33203125" style="234" customWidth="1"/>
    <col min="15625" max="15870" width="10" style="234"/>
    <col min="15871" max="15871" width="2.5546875" style="234" customWidth="1"/>
    <col min="15872" max="15872" width="7.109375" style="234" customWidth="1"/>
    <col min="15873" max="15873" width="23.5546875" style="234" customWidth="1"/>
    <col min="15874" max="15874" width="9.6640625" style="234" customWidth="1"/>
    <col min="15875" max="15875" width="4.6640625" style="234" customWidth="1"/>
    <col min="15876" max="15876" width="14.44140625" style="234" customWidth="1"/>
    <col min="15877" max="15877" width="11.109375" style="234" customWidth="1"/>
    <col min="15878" max="15878" width="10.33203125" style="234" customWidth="1"/>
    <col min="15879" max="15879" width="13" style="234" customWidth="1"/>
    <col min="15880" max="15880" width="8.33203125" style="234" customWidth="1"/>
    <col min="15881" max="16126" width="10" style="234"/>
    <col min="16127" max="16127" width="2.5546875" style="234" customWidth="1"/>
    <col min="16128" max="16128" width="7.109375" style="234" customWidth="1"/>
    <col min="16129" max="16129" width="23.5546875" style="234" customWidth="1"/>
    <col min="16130" max="16130" width="9.6640625" style="234" customWidth="1"/>
    <col min="16131" max="16131" width="4.6640625" style="234" customWidth="1"/>
    <col min="16132" max="16132" width="14.44140625" style="234" customWidth="1"/>
    <col min="16133" max="16133" width="11.109375" style="234" customWidth="1"/>
    <col min="16134" max="16134" width="10.33203125" style="234" customWidth="1"/>
    <col min="16135" max="16135" width="13" style="234" customWidth="1"/>
    <col min="16136" max="16136" width="8.33203125" style="234" customWidth="1"/>
    <col min="16137" max="16384" width="10" style="234"/>
  </cols>
  <sheetData>
    <row r="1" spans="1:10">
      <c r="A1" s="17" t="str">
        <f>RevReqSummary!A1</f>
        <v>PacifiCorp General Rate Case UE-140617</v>
      </c>
      <c r="B1" s="232"/>
      <c r="C1" s="232"/>
      <c r="D1" s="896"/>
      <c r="E1" s="232"/>
      <c r="F1" s="232"/>
      <c r="G1" s="233"/>
      <c r="H1" s="484"/>
    </row>
    <row r="2" spans="1:10">
      <c r="A2" s="17" t="str">
        <f>RevReqSummary!A2</f>
        <v>For The Twelve Months Ended December 2013 - Staff Revenue Requirement</v>
      </c>
      <c r="B2" s="232"/>
      <c r="C2" s="232"/>
      <c r="D2" s="896"/>
      <c r="E2" s="232"/>
      <c r="F2" s="232"/>
      <c r="G2" s="233"/>
      <c r="H2" s="484"/>
    </row>
    <row r="3" spans="1:10">
      <c r="A3" s="235" t="s">
        <v>125</v>
      </c>
      <c r="B3" s="232"/>
      <c r="C3" s="232"/>
      <c r="D3" s="896"/>
      <c r="E3" s="232"/>
      <c r="F3" s="232"/>
      <c r="G3" s="233"/>
      <c r="H3" s="484"/>
    </row>
    <row r="4" spans="1:10">
      <c r="A4" s="235" t="s">
        <v>492</v>
      </c>
      <c r="B4" s="232"/>
      <c r="C4" s="232"/>
      <c r="D4" s="896"/>
      <c r="E4" s="232"/>
      <c r="F4" s="232"/>
      <c r="G4" s="233"/>
      <c r="H4" s="484"/>
    </row>
    <row r="5" spans="1:10">
      <c r="B5" s="232"/>
      <c r="C5" s="495"/>
      <c r="D5" s="896"/>
      <c r="E5" s="232"/>
      <c r="F5" s="232"/>
      <c r="G5" s="233"/>
      <c r="H5" s="484"/>
    </row>
    <row r="6" spans="1:10">
      <c r="B6" s="232"/>
      <c r="C6" s="232"/>
      <c r="D6" s="896" t="s">
        <v>131</v>
      </c>
      <c r="E6" s="232"/>
      <c r="F6" s="232"/>
      <c r="G6" s="146" t="s">
        <v>236</v>
      </c>
      <c r="H6" s="484"/>
    </row>
    <row r="7" spans="1:10">
      <c r="B7" s="236" t="s">
        <v>397</v>
      </c>
      <c r="C7" s="236" t="s">
        <v>660</v>
      </c>
      <c r="D7" s="897" t="s">
        <v>134</v>
      </c>
      <c r="E7" s="236" t="s">
        <v>135</v>
      </c>
      <c r="F7" s="236" t="s">
        <v>136</v>
      </c>
      <c r="G7" s="149" t="s">
        <v>137</v>
      </c>
      <c r="H7" s="484"/>
    </row>
    <row r="8" spans="1:10">
      <c r="A8" s="235" t="s">
        <v>199</v>
      </c>
      <c r="B8" s="236"/>
      <c r="C8" s="236"/>
      <c r="D8" s="897"/>
      <c r="E8" s="236"/>
      <c r="F8" s="236"/>
      <c r="G8" s="31"/>
      <c r="H8" s="486"/>
    </row>
    <row r="9" spans="1:10">
      <c r="A9" s="935" t="s">
        <v>690</v>
      </c>
      <c r="B9" s="936">
        <v>506</v>
      </c>
      <c r="C9" s="936" t="s">
        <v>140</v>
      </c>
      <c r="D9" s="265">
        <v>-11666.67</v>
      </c>
      <c r="E9" s="30" t="s">
        <v>231</v>
      </c>
      <c r="F9" s="33">
        <f>INDEX(WCAAllocations,IFERROR(MATCH(E9,WCAFactors,0),2),IFERROR(MATCH(E9,WCAStates,0),4))</f>
        <v>0.22953887558714423</v>
      </c>
      <c r="G9" s="31">
        <f>D9*F9</f>
        <v>-2677.954313646268</v>
      </c>
      <c r="H9" s="484"/>
    </row>
    <row r="10" spans="1:10">
      <c r="A10" s="935" t="s">
        <v>691</v>
      </c>
      <c r="B10" s="936">
        <v>456.23</v>
      </c>
      <c r="C10" s="936" t="s">
        <v>140</v>
      </c>
      <c r="D10" s="265">
        <v>-2000000</v>
      </c>
      <c r="E10" s="30" t="s">
        <v>146</v>
      </c>
      <c r="F10" s="33">
        <f>INDEX(WCAAllocations,IFERROR(MATCH(E10,WCAFactors,0),2),IFERROR(MATCH(E10,WCAStates,0),4))</f>
        <v>7.9057273540331513E-2</v>
      </c>
      <c r="G10" s="31">
        <f>D10*F10</f>
        <v>-158114.54708066303</v>
      </c>
      <c r="H10" s="484"/>
      <c r="I10" s="140"/>
      <c r="J10" s="1"/>
    </row>
    <row r="11" spans="1:10" s="244" customFormat="1" ht="13.8" thickBot="1">
      <c r="A11" s="248" t="s">
        <v>344</v>
      </c>
      <c r="B11" s="30"/>
      <c r="C11" s="241"/>
      <c r="D11" s="38">
        <f>SUM(D9:D10)</f>
        <v>-2011666.67</v>
      </c>
      <c r="E11" s="535"/>
      <c r="F11" s="155"/>
      <c r="G11" s="38">
        <f>SUM(G9:G10)</f>
        <v>-160792.50139430931</v>
      </c>
      <c r="I11" s="37"/>
      <c r="J11" s="251"/>
    </row>
    <row r="12" spans="1:10" s="244" customFormat="1" ht="13.8" thickTop="1">
      <c r="A12" s="248"/>
      <c r="B12" s="30"/>
      <c r="C12" s="241"/>
      <c r="D12" s="35"/>
      <c r="E12" s="535"/>
      <c r="F12" s="155"/>
      <c r="G12" s="35"/>
      <c r="I12" s="37"/>
      <c r="J12" s="251"/>
    </row>
    <row r="13" spans="1:10" s="244" customFormat="1">
      <c r="A13" s="248"/>
      <c r="B13" s="30"/>
      <c r="C13" s="241"/>
      <c r="D13" s="35"/>
      <c r="E13" s="535"/>
      <c r="F13" s="155"/>
      <c r="G13" s="35"/>
      <c r="I13" s="37"/>
      <c r="J13" s="251"/>
    </row>
    <row r="14" spans="1:10" s="244" customFormat="1">
      <c r="A14" s="544"/>
      <c r="B14" s="30"/>
      <c r="C14" s="241"/>
      <c r="D14" s="35"/>
      <c r="E14" s="535"/>
      <c r="F14" s="155"/>
      <c r="G14" s="31"/>
      <c r="H14" s="254"/>
      <c r="I14" s="37"/>
      <c r="J14" s="29"/>
    </row>
    <row r="15" spans="1:10" s="244" customFormat="1">
      <c r="A15" s="248" t="s">
        <v>212</v>
      </c>
      <c r="B15" s="241"/>
      <c r="C15" s="232"/>
      <c r="D15" s="351"/>
      <c r="E15" s="241"/>
      <c r="F15" s="241"/>
      <c r="H15" s="254"/>
    </row>
    <row r="16" spans="1:10" s="244" customFormat="1">
      <c r="A16" s="1396" t="s">
        <v>1055</v>
      </c>
      <c r="B16" s="1396"/>
      <c r="C16" s="1396"/>
      <c r="D16" s="1396"/>
      <c r="E16" s="1396"/>
      <c r="F16" s="1396"/>
      <c r="G16" s="1396"/>
      <c r="H16" s="254"/>
    </row>
    <row r="17" spans="1:9">
      <c r="A17" s="1396"/>
      <c r="B17" s="1396"/>
      <c r="C17" s="1396"/>
      <c r="D17" s="1396"/>
      <c r="E17" s="1396"/>
      <c r="F17" s="1396"/>
      <c r="G17" s="1396"/>
      <c r="I17" s="937"/>
    </row>
    <row r="18" spans="1:9">
      <c r="A18" s="1396"/>
      <c r="B18" s="1396"/>
      <c r="C18" s="1396"/>
      <c r="D18" s="1396"/>
      <c r="E18" s="1396"/>
      <c r="F18" s="1396"/>
      <c r="G18" s="1396"/>
    </row>
    <row r="19" spans="1:9">
      <c r="A19" s="1396"/>
      <c r="B19" s="1396"/>
      <c r="C19" s="1396"/>
      <c r="D19" s="1396"/>
      <c r="E19" s="1396"/>
      <c r="F19" s="1396"/>
      <c r="G19" s="1396"/>
    </row>
    <row r="20" spans="1:9">
      <c r="A20" s="1396"/>
      <c r="B20" s="1396"/>
      <c r="C20" s="1396"/>
      <c r="D20" s="1396"/>
      <c r="E20" s="1396"/>
      <c r="F20" s="1396"/>
      <c r="G20" s="1396"/>
    </row>
    <row r="21" spans="1:9">
      <c r="A21" s="1396"/>
      <c r="B21" s="1396"/>
      <c r="C21" s="1396"/>
      <c r="D21" s="1396"/>
      <c r="E21" s="1396"/>
      <c r="F21" s="1396"/>
      <c r="G21" s="1396"/>
    </row>
    <row r="22" spans="1:9">
      <c r="A22" s="244"/>
      <c r="B22" s="244"/>
      <c r="C22" s="241"/>
      <c r="D22" s="244"/>
      <c r="E22" s="244"/>
      <c r="F22" s="244"/>
      <c r="G22" s="244"/>
    </row>
    <row r="23" spans="1:9">
      <c r="C23" s="232"/>
    </row>
    <row r="24" spans="1:9">
      <c r="G24" s="251"/>
    </row>
    <row r="25" spans="1:9">
      <c r="G25" s="251"/>
    </row>
    <row r="26" spans="1:9">
      <c r="G26" s="251"/>
    </row>
    <row r="27" spans="1:9">
      <c r="G27" s="251"/>
    </row>
    <row r="28" spans="1:9">
      <c r="F28" s="366"/>
      <c r="G28" s="251"/>
    </row>
    <row r="29" spans="1:9">
      <c r="G29" s="241"/>
    </row>
    <row r="30" spans="1:9">
      <c r="G30" s="241"/>
    </row>
    <row r="31" spans="1:9">
      <c r="G31" s="241"/>
    </row>
    <row r="32" spans="1:9">
      <c r="G32" s="241"/>
    </row>
    <row r="33" spans="3:7">
      <c r="G33" s="241"/>
    </row>
    <row r="34" spans="3:7">
      <c r="G34" s="244"/>
    </row>
    <row r="35" spans="3:7">
      <c r="G35" s="244"/>
    </row>
    <row r="36" spans="3:7">
      <c r="C36" s="232"/>
    </row>
    <row r="37" spans="3:7">
      <c r="C37" s="232"/>
    </row>
    <row r="38" spans="3:7">
      <c r="C38" s="232"/>
    </row>
    <row r="39" spans="3:7">
      <c r="C39" s="232"/>
    </row>
    <row r="40" spans="3:7">
      <c r="C40" s="232"/>
    </row>
    <row r="41" spans="3:7">
      <c r="C41" s="232"/>
    </row>
    <row r="42" spans="3:7">
      <c r="C42" s="232"/>
    </row>
    <row r="43" spans="3:7">
      <c r="C43" s="232"/>
    </row>
    <row r="44" spans="3:7">
      <c r="C44" s="232"/>
    </row>
    <row r="45" spans="3:7">
      <c r="C45" s="232"/>
    </row>
    <row r="46" spans="3:7">
      <c r="C46" s="232"/>
    </row>
    <row r="47" spans="3:7">
      <c r="C47" s="232"/>
    </row>
    <row r="48" spans="3:7">
      <c r="C48" s="232"/>
    </row>
    <row r="49" spans="3:3">
      <c r="C49" s="232"/>
    </row>
    <row r="50" spans="3:3">
      <c r="C50" s="232"/>
    </row>
    <row r="51" spans="3:3">
      <c r="C51" s="232"/>
    </row>
    <row r="52" spans="3:3">
      <c r="C52" s="232"/>
    </row>
    <row r="53" spans="3:3">
      <c r="C53" s="232"/>
    </row>
    <row r="54" spans="3:3">
      <c r="C54" s="232"/>
    </row>
    <row r="55" spans="3:3">
      <c r="C55" s="232"/>
    </row>
    <row r="56" spans="3:3">
      <c r="C56" s="232"/>
    </row>
    <row r="57" spans="3:3">
      <c r="C57" s="232"/>
    </row>
    <row r="58" spans="3:3">
      <c r="C58" s="232"/>
    </row>
    <row r="59" spans="3:3">
      <c r="C59" s="232"/>
    </row>
    <row r="60" spans="3:3">
      <c r="C60" s="232"/>
    </row>
    <row r="61" spans="3:3">
      <c r="C61" s="232"/>
    </row>
    <row r="62" spans="3:3">
      <c r="C62" s="232"/>
    </row>
    <row r="63" spans="3:3">
      <c r="C63" s="232"/>
    </row>
    <row r="64" spans="3:3">
      <c r="C64" s="232"/>
    </row>
    <row r="65" spans="3:3">
      <c r="C65" s="232"/>
    </row>
    <row r="66" spans="3:3">
      <c r="C66" s="232"/>
    </row>
    <row r="67" spans="3:3">
      <c r="C67" s="232"/>
    </row>
    <row r="68" spans="3:3">
      <c r="C68" s="232"/>
    </row>
    <row r="69" spans="3:3">
      <c r="C69" s="232"/>
    </row>
    <row r="70" spans="3:3">
      <c r="C70" s="232"/>
    </row>
    <row r="71" spans="3:3">
      <c r="C71" s="232"/>
    </row>
    <row r="72" spans="3:3">
      <c r="C72" s="232"/>
    </row>
    <row r="73" spans="3:3">
      <c r="C73" s="232"/>
    </row>
    <row r="74" spans="3:3">
      <c r="C74" s="232"/>
    </row>
    <row r="75" spans="3:3">
      <c r="C75" s="232"/>
    </row>
    <row r="76" spans="3:3">
      <c r="C76" s="232"/>
    </row>
    <row r="77" spans="3:3">
      <c r="C77" s="232"/>
    </row>
    <row r="78" spans="3:3">
      <c r="C78" s="232"/>
    </row>
    <row r="79" spans="3:3">
      <c r="C79" s="232"/>
    </row>
    <row r="80" spans="3:3">
      <c r="C80" s="232"/>
    </row>
    <row r="81" spans="3:3">
      <c r="C81" s="232"/>
    </row>
    <row r="82" spans="3:3">
      <c r="C82" s="232"/>
    </row>
    <row r="83" spans="3:3">
      <c r="C83" s="232"/>
    </row>
    <row r="84" spans="3:3">
      <c r="C84" s="232"/>
    </row>
    <row r="85" spans="3:3">
      <c r="C85" s="232"/>
    </row>
    <row r="86" spans="3:3">
      <c r="C86" s="232"/>
    </row>
    <row r="87" spans="3:3">
      <c r="C87" s="232"/>
    </row>
    <row r="88" spans="3:3">
      <c r="C88" s="232"/>
    </row>
    <row r="89" spans="3:3">
      <c r="C89" s="232"/>
    </row>
    <row r="90" spans="3:3">
      <c r="C90" s="232"/>
    </row>
    <row r="91" spans="3:3">
      <c r="C91" s="232"/>
    </row>
    <row r="92" spans="3:3">
      <c r="C92" s="232"/>
    </row>
    <row r="93" spans="3:3">
      <c r="C93" s="232"/>
    </row>
    <row r="94" spans="3:3">
      <c r="C94" s="232"/>
    </row>
    <row r="95" spans="3:3">
      <c r="C95" s="232"/>
    </row>
    <row r="96" spans="3:3">
      <c r="C96" s="232"/>
    </row>
    <row r="97" spans="3:3">
      <c r="C97" s="232"/>
    </row>
    <row r="98" spans="3:3">
      <c r="C98" s="232"/>
    </row>
    <row r="99" spans="3:3">
      <c r="C99" s="232"/>
    </row>
    <row r="100" spans="3:3">
      <c r="C100" s="232"/>
    </row>
    <row r="101" spans="3:3">
      <c r="C101" s="232"/>
    </row>
    <row r="102" spans="3:3">
      <c r="C102" s="232"/>
    </row>
    <row r="103" spans="3:3">
      <c r="C103" s="232"/>
    </row>
    <row r="104" spans="3:3">
      <c r="C104" s="232"/>
    </row>
    <row r="105" spans="3:3">
      <c r="C105" s="232"/>
    </row>
    <row r="106" spans="3:3">
      <c r="C106" s="232"/>
    </row>
    <row r="107" spans="3:3">
      <c r="C107" s="232"/>
    </row>
    <row r="108" spans="3:3">
      <c r="C108" s="232"/>
    </row>
    <row r="109" spans="3:3">
      <c r="C109" s="232"/>
    </row>
    <row r="110" spans="3:3">
      <c r="C110" s="232"/>
    </row>
    <row r="111" spans="3:3">
      <c r="C111" s="232"/>
    </row>
    <row r="112" spans="3:3">
      <c r="C112" s="232"/>
    </row>
    <row r="113" spans="3:3">
      <c r="C113" s="232"/>
    </row>
    <row r="114" spans="3:3">
      <c r="C114" s="232"/>
    </row>
    <row r="115" spans="3:3">
      <c r="C115" s="232"/>
    </row>
    <row r="116" spans="3:3">
      <c r="C116" s="232"/>
    </row>
    <row r="117" spans="3:3">
      <c r="C117" s="232"/>
    </row>
    <row r="118" spans="3:3">
      <c r="C118" s="232"/>
    </row>
    <row r="119" spans="3:3">
      <c r="C119" s="232"/>
    </row>
    <row r="120" spans="3:3">
      <c r="C120" s="232"/>
    </row>
    <row r="121" spans="3:3">
      <c r="C121" s="232"/>
    </row>
    <row r="122" spans="3:3">
      <c r="C122" s="232"/>
    </row>
    <row r="123" spans="3:3">
      <c r="C123" s="232"/>
    </row>
    <row r="124" spans="3:3">
      <c r="C124" s="232"/>
    </row>
    <row r="125" spans="3:3">
      <c r="C125" s="232"/>
    </row>
    <row r="126" spans="3:3">
      <c r="C126" s="232"/>
    </row>
    <row r="127" spans="3:3">
      <c r="C127" s="232"/>
    </row>
    <row r="128" spans="3:3">
      <c r="C128" s="232"/>
    </row>
    <row r="129" spans="3:3">
      <c r="C129" s="232"/>
    </row>
    <row r="130" spans="3:3">
      <c r="C130" s="232"/>
    </row>
    <row r="131" spans="3:3">
      <c r="C131" s="232"/>
    </row>
    <row r="132" spans="3:3">
      <c r="C132" s="232"/>
    </row>
    <row r="133" spans="3:3">
      <c r="C133" s="232"/>
    </row>
    <row r="134" spans="3:3">
      <c r="C134" s="232"/>
    </row>
    <row r="135" spans="3:3">
      <c r="C135" s="232"/>
    </row>
    <row r="136" spans="3:3">
      <c r="C136" s="232"/>
    </row>
    <row r="137" spans="3:3">
      <c r="C137" s="232"/>
    </row>
    <row r="138" spans="3:3">
      <c r="C138" s="232"/>
    </row>
    <row r="139" spans="3:3">
      <c r="C139" s="232"/>
    </row>
    <row r="140" spans="3:3">
      <c r="C140" s="232"/>
    </row>
    <row r="141" spans="3:3">
      <c r="C141" s="232"/>
    </row>
    <row r="142" spans="3:3">
      <c r="C142" s="232"/>
    </row>
    <row r="143" spans="3:3">
      <c r="C143" s="232"/>
    </row>
    <row r="144" spans="3:3">
      <c r="C144" s="232"/>
    </row>
    <row r="145" spans="3:3">
      <c r="C145" s="232"/>
    </row>
    <row r="146" spans="3:3">
      <c r="C146" s="232"/>
    </row>
    <row r="147" spans="3:3">
      <c r="C147" s="232"/>
    </row>
    <row r="148" spans="3:3">
      <c r="C148" s="232"/>
    </row>
    <row r="149" spans="3:3">
      <c r="C149" s="232"/>
    </row>
    <row r="150" spans="3:3">
      <c r="C150" s="232"/>
    </row>
    <row r="151" spans="3:3">
      <c r="C151" s="232"/>
    </row>
    <row r="152" spans="3:3">
      <c r="C152" s="232"/>
    </row>
    <row r="153" spans="3:3">
      <c r="C153" s="232"/>
    </row>
    <row r="154" spans="3:3">
      <c r="C154" s="232"/>
    </row>
    <row r="155" spans="3:3">
      <c r="C155" s="232"/>
    </row>
    <row r="156" spans="3:3">
      <c r="C156" s="232"/>
    </row>
    <row r="157" spans="3:3">
      <c r="C157" s="232"/>
    </row>
    <row r="158" spans="3:3">
      <c r="C158" s="232"/>
    </row>
    <row r="159" spans="3:3">
      <c r="C159" s="232"/>
    </row>
    <row r="160" spans="3:3">
      <c r="C160" s="232"/>
    </row>
    <row r="161" spans="3:3">
      <c r="C161" s="232"/>
    </row>
    <row r="162" spans="3:3">
      <c r="C162" s="232"/>
    </row>
    <row r="163" spans="3:3">
      <c r="C163" s="232"/>
    </row>
    <row r="164" spans="3:3">
      <c r="C164" s="232"/>
    </row>
    <row r="165" spans="3:3">
      <c r="C165" s="232"/>
    </row>
    <row r="166" spans="3:3">
      <c r="C166" s="232"/>
    </row>
    <row r="167" spans="3:3">
      <c r="C167" s="232"/>
    </row>
    <row r="168" spans="3:3">
      <c r="C168" s="232"/>
    </row>
    <row r="169" spans="3:3">
      <c r="C169" s="232"/>
    </row>
    <row r="170" spans="3:3">
      <c r="C170" s="232"/>
    </row>
    <row r="171" spans="3:3">
      <c r="C171" s="232"/>
    </row>
    <row r="172" spans="3:3">
      <c r="C172" s="232"/>
    </row>
    <row r="173" spans="3:3">
      <c r="C173" s="232"/>
    </row>
    <row r="174" spans="3:3">
      <c r="C174" s="232"/>
    </row>
    <row r="175" spans="3:3">
      <c r="C175" s="232"/>
    </row>
    <row r="176" spans="3:3">
      <c r="C176" s="232"/>
    </row>
    <row r="177" spans="3:3">
      <c r="C177" s="232"/>
    </row>
    <row r="178" spans="3:3">
      <c r="C178" s="232"/>
    </row>
    <row r="179" spans="3:3">
      <c r="C179" s="232"/>
    </row>
    <row r="180" spans="3:3">
      <c r="C180" s="232"/>
    </row>
    <row r="181" spans="3:3">
      <c r="C181" s="232"/>
    </row>
    <row r="182" spans="3:3">
      <c r="C182" s="232"/>
    </row>
    <row r="183" spans="3:3">
      <c r="C183" s="232"/>
    </row>
    <row r="184" spans="3:3">
      <c r="C184" s="232"/>
    </row>
    <row r="185" spans="3:3">
      <c r="C185" s="232"/>
    </row>
    <row r="186" spans="3:3">
      <c r="C186" s="232"/>
    </row>
    <row r="187" spans="3:3">
      <c r="C187" s="232"/>
    </row>
    <row r="188" spans="3:3">
      <c r="C188" s="232"/>
    </row>
    <row r="189" spans="3:3">
      <c r="C189" s="232"/>
    </row>
    <row r="190" spans="3:3">
      <c r="C190" s="232"/>
    </row>
    <row r="191" spans="3:3">
      <c r="C191" s="232"/>
    </row>
    <row r="192" spans="3:3">
      <c r="C192" s="232"/>
    </row>
    <row r="193" spans="3:3">
      <c r="C193" s="232"/>
    </row>
    <row r="194" spans="3:3">
      <c r="C194" s="232"/>
    </row>
    <row r="195" spans="3:3">
      <c r="C195" s="232"/>
    </row>
    <row r="196" spans="3:3">
      <c r="C196" s="232"/>
    </row>
    <row r="197" spans="3:3">
      <c r="C197" s="232"/>
    </row>
    <row r="198" spans="3:3">
      <c r="C198" s="232"/>
    </row>
    <row r="199" spans="3:3">
      <c r="C199" s="232"/>
    </row>
    <row r="200" spans="3:3">
      <c r="C200" s="232"/>
    </row>
    <row r="201" spans="3:3">
      <c r="C201" s="232"/>
    </row>
    <row r="202" spans="3:3">
      <c r="C202" s="232"/>
    </row>
    <row r="203" spans="3:3">
      <c r="C203" s="232"/>
    </row>
    <row r="204" spans="3:3">
      <c r="C204" s="232"/>
    </row>
    <row r="205" spans="3:3">
      <c r="C205" s="232"/>
    </row>
    <row r="206" spans="3:3">
      <c r="C206" s="232"/>
    </row>
    <row r="207" spans="3:3">
      <c r="C207" s="232"/>
    </row>
    <row r="208" spans="3:3">
      <c r="C208" s="232"/>
    </row>
    <row r="209" spans="3:3">
      <c r="C209" s="232"/>
    </row>
    <row r="210" spans="3:3">
      <c r="C210" s="232"/>
    </row>
    <row r="211" spans="3:3">
      <c r="C211" s="232"/>
    </row>
    <row r="212" spans="3:3">
      <c r="C212" s="232"/>
    </row>
    <row r="213" spans="3:3">
      <c r="C213" s="232"/>
    </row>
    <row r="214" spans="3:3">
      <c r="C214" s="232"/>
    </row>
    <row r="215" spans="3:3">
      <c r="C215" s="232"/>
    </row>
    <row r="216" spans="3:3">
      <c r="C216" s="232"/>
    </row>
    <row r="217" spans="3:3">
      <c r="C217" s="232"/>
    </row>
    <row r="218" spans="3:3">
      <c r="C218" s="232"/>
    </row>
    <row r="219" spans="3:3">
      <c r="C219" s="232"/>
    </row>
    <row r="220" spans="3:3">
      <c r="C220" s="232"/>
    </row>
    <row r="221" spans="3:3">
      <c r="C221" s="232"/>
    </row>
    <row r="222" spans="3:3">
      <c r="C222" s="232"/>
    </row>
    <row r="223" spans="3:3">
      <c r="C223" s="232"/>
    </row>
    <row r="224" spans="3:3">
      <c r="C224" s="232"/>
    </row>
    <row r="225" spans="3:3">
      <c r="C225" s="232"/>
    </row>
    <row r="226" spans="3:3">
      <c r="C226" s="232"/>
    </row>
    <row r="227" spans="3:3">
      <c r="C227" s="232"/>
    </row>
    <row r="228" spans="3:3">
      <c r="C228" s="232"/>
    </row>
    <row r="229" spans="3:3">
      <c r="C229" s="232"/>
    </row>
    <row r="230" spans="3:3">
      <c r="C230" s="232"/>
    </row>
    <row r="231" spans="3:3">
      <c r="C231" s="232"/>
    </row>
    <row r="232" spans="3:3">
      <c r="C232" s="232"/>
    </row>
    <row r="233" spans="3:3">
      <c r="C233" s="232"/>
    </row>
    <row r="234" spans="3:3">
      <c r="C234" s="232"/>
    </row>
    <row r="235" spans="3:3">
      <c r="C235" s="232"/>
    </row>
    <row r="236" spans="3:3">
      <c r="C236" s="232"/>
    </row>
    <row r="237" spans="3:3">
      <c r="C237" s="232"/>
    </row>
    <row r="238" spans="3:3">
      <c r="C238" s="232"/>
    </row>
    <row r="239" spans="3:3">
      <c r="C239" s="232"/>
    </row>
    <row r="240" spans="3:3">
      <c r="C240" s="232"/>
    </row>
    <row r="241" spans="3:3">
      <c r="C241" s="232"/>
    </row>
    <row r="242" spans="3:3">
      <c r="C242" s="232"/>
    </row>
    <row r="243" spans="3:3">
      <c r="C243" s="232"/>
    </row>
    <row r="244" spans="3:3">
      <c r="C244" s="232"/>
    </row>
    <row r="245" spans="3:3">
      <c r="C245" s="232"/>
    </row>
    <row r="246" spans="3:3">
      <c r="C246" s="232"/>
    </row>
    <row r="247" spans="3:3">
      <c r="C247" s="232"/>
    </row>
    <row r="248" spans="3:3">
      <c r="C248" s="232"/>
    </row>
    <row r="249" spans="3:3">
      <c r="C249" s="232"/>
    </row>
    <row r="250" spans="3:3">
      <c r="C250" s="232"/>
    </row>
    <row r="251" spans="3:3">
      <c r="C251" s="232"/>
    </row>
    <row r="252" spans="3:3">
      <c r="C252" s="232"/>
    </row>
    <row r="253" spans="3:3">
      <c r="C253" s="232"/>
    </row>
    <row r="254" spans="3:3">
      <c r="C254" s="232"/>
    </row>
    <row r="255" spans="3:3">
      <c r="C255" s="232"/>
    </row>
    <row r="256" spans="3:3">
      <c r="C256" s="232"/>
    </row>
    <row r="257" spans="3:3">
      <c r="C257" s="232"/>
    </row>
    <row r="258" spans="3:3">
      <c r="C258" s="232"/>
    </row>
    <row r="259" spans="3:3">
      <c r="C259" s="232"/>
    </row>
    <row r="260" spans="3:3">
      <c r="C260" s="232"/>
    </row>
    <row r="261" spans="3:3">
      <c r="C261" s="232"/>
    </row>
    <row r="262" spans="3:3">
      <c r="C262" s="232"/>
    </row>
    <row r="263" spans="3:3">
      <c r="C263" s="232"/>
    </row>
    <row r="264" spans="3:3">
      <c r="C264" s="232"/>
    </row>
    <row r="265" spans="3:3">
      <c r="C265" s="232"/>
    </row>
    <row r="266" spans="3:3">
      <c r="C266" s="232"/>
    </row>
    <row r="267" spans="3:3">
      <c r="C267" s="232"/>
    </row>
    <row r="268" spans="3:3">
      <c r="C268" s="232"/>
    </row>
    <row r="269" spans="3:3">
      <c r="C269" s="232"/>
    </row>
    <row r="270" spans="3:3">
      <c r="C270" s="232"/>
    </row>
    <row r="271" spans="3:3">
      <c r="C271" s="232"/>
    </row>
    <row r="272" spans="3:3">
      <c r="C272" s="232"/>
    </row>
    <row r="273" spans="3:3">
      <c r="C273" s="232"/>
    </row>
    <row r="274" spans="3:3">
      <c r="C274" s="232"/>
    </row>
    <row r="275" spans="3:3">
      <c r="C275" s="232"/>
    </row>
    <row r="276" spans="3:3">
      <c r="C276" s="232"/>
    </row>
    <row r="277" spans="3:3">
      <c r="C277" s="232"/>
    </row>
    <row r="278" spans="3:3">
      <c r="C278" s="232"/>
    </row>
    <row r="279" spans="3:3">
      <c r="C279" s="232"/>
    </row>
    <row r="280" spans="3:3">
      <c r="C280" s="232"/>
    </row>
    <row r="281" spans="3:3">
      <c r="C281" s="232"/>
    </row>
    <row r="282" spans="3:3">
      <c r="C282" s="232"/>
    </row>
    <row r="283" spans="3:3">
      <c r="C283" s="232"/>
    </row>
    <row r="284" spans="3:3">
      <c r="C284" s="232"/>
    </row>
    <row r="285" spans="3:3">
      <c r="C285" s="232"/>
    </row>
    <row r="286" spans="3:3">
      <c r="C286" s="232"/>
    </row>
    <row r="287" spans="3:3">
      <c r="C287" s="232"/>
    </row>
    <row r="288" spans="3:3">
      <c r="C288" s="232"/>
    </row>
    <row r="289" spans="3:3">
      <c r="C289" s="232"/>
    </row>
    <row r="290" spans="3:3">
      <c r="C290" s="232"/>
    </row>
    <row r="291" spans="3:3">
      <c r="C291" s="232"/>
    </row>
    <row r="292" spans="3:3">
      <c r="C292" s="232"/>
    </row>
    <row r="293" spans="3:3">
      <c r="C293" s="232"/>
    </row>
    <row r="294" spans="3:3">
      <c r="C294" s="232"/>
    </row>
    <row r="295" spans="3:3">
      <c r="C295" s="232"/>
    </row>
    <row r="296" spans="3:3">
      <c r="C296" s="232"/>
    </row>
    <row r="297" spans="3:3">
      <c r="C297" s="232"/>
    </row>
    <row r="298" spans="3:3">
      <c r="C298" s="232"/>
    </row>
    <row r="299" spans="3:3">
      <c r="C299" s="232"/>
    </row>
    <row r="300" spans="3:3">
      <c r="C300" s="232"/>
    </row>
    <row r="301" spans="3:3">
      <c r="C301" s="232"/>
    </row>
    <row r="302" spans="3:3">
      <c r="C302" s="232"/>
    </row>
    <row r="303" spans="3:3">
      <c r="C303" s="232"/>
    </row>
    <row r="304" spans="3:3">
      <c r="C304" s="232"/>
    </row>
    <row r="305" spans="3:3">
      <c r="C305" s="232"/>
    </row>
    <row r="306" spans="3:3">
      <c r="C306" s="232"/>
    </row>
    <row r="307" spans="3:3">
      <c r="C307" s="232"/>
    </row>
    <row r="308" spans="3:3">
      <c r="C308" s="232"/>
    </row>
    <row r="309" spans="3:3">
      <c r="C309" s="232"/>
    </row>
    <row r="310" spans="3:3">
      <c r="C310" s="232"/>
    </row>
    <row r="311" spans="3:3">
      <c r="C311" s="232"/>
    </row>
    <row r="312" spans="3:3">
      <c r="C312" s="232"/>
    </row>
    <row r="313" spans="3:3">
      <c r="C313" s="232"/>
    </row>
    <row r="314" spans="3:3">
      <c r="C314" s="232"/>
    </row>
    <row r="315" spans="3:3">
      <c r="C315" s="232"/>
    </row>
    <row r="316" spans="3:3">
      <c r="C316" s="232"/>
    </row>
    <row r="317" spans="3:3">
      <c r="C317" s="232"/>
    </row>
    <row r="318" spans="3:3">
      <c r="C318" s="232"/>
    </row>
    <row r="319" spans="3:3">
      <c r="C319" s="232"/>
    </row>
    <row r="320" spans="3:3">
      <c r="C320" s="232"/>
    </row>
    <row r="321" spans="3:3">
      <c r="C321" s="232"/>
    </row>
    <row r="322" spans="3:3">
      <c r="C322" s="232"/>
    </row>
    <row r="323" spans="3:3">
      <c r="C323" s="232"/>
    </row>
    <row r="324" spans="3:3">
      <c r="C324" s="232"/>
    </row>
    <row r="325" spans="3:3">
      <c r="C325" s="232"/>
    </row>
    <row r="326" spans="3:3">
      <c r="C326" s="232"/>
    </row>
    <row r="327" spans="3:3">
      <c r="C327" s="232"/>
    </row>
    <row r="328" spans="3:3">
      <c r="C328" s="232"/>
    </row>
    <row r="329" spans="3:3">
      <c r="C329" s="232"/>
    </row>
    <row r="330" spans="3:3">
      <c r="C330" s="232"/>
    </row>
    <row r="331" spans="3:3">
      <c r="C331" s="232"/>
    </row>
    <row r="332" spans="3:3">
      <c r="C332" s="232"/>
    </row>
    <row r="333" spans="3:3">
      <c r="C333" s="232"/>
    </row>
    <row r="334" spans="3:3">
      <c r="C334" s="232"/>
    </row>
    <row r="335" spans="3:3">
      <c r="C335" s="232"/>
    </row>
    <row r="336" spans="3:3">
      <c r="C336" s="232"/>
    </row>
    <row r="337" spans="3:3">
      <c r="C337" s="232"/>
    </row>
    <row r="338" spans="3:3">
      <c r="C338" s="232"/>
    </row>
    <row r="339" spans="3:3">
      <c r="C339" s="232"/>
    </row>
    <row r="340" spans="3:3">
      <c r="C340" s="232"/>
    </row>
    <row r="341" spans="3:3">
      <c r="C341" s="232"/>
    </row>
    <row r="342" spans="3:3">
      <c r="C342" s="232"/>
    </row>
    <row r="343" spans="3:3">
      <c r="C343" s="232"/>
    </row>
    <row r="344" spans="3:3">
      <c r="C344" s="232"/>
    </row>
    <row r="345" spans="3:3">
      <c r="C345" s="232"/>
    </row>
    <row r="346" spans="3:3">
      <c r="C346" s="232"/>
    </row>
    <row r="347" spans="3:3">
      <c r="C347" s="232"/>
    </row>
    <row r="348" spans="3:3">
      <c r="C348" s="232"/>
    </row>
    <row r="349" spans="3:3">
      <c r="C349" s="232"/>
    </row>
    <row r="350" spans="3:3">
      <c r="C350" s="232"/>
    </row>
    <row r="351" spans="3:3">
      <c r="C351" s="232"/>
    </row>
    <row r="352" spans="3:3">
      <c r="C352" s="232"/>
    </row>
    <row r="353" spans="3:3">
      <c r="C353" s="232"/>
    </row>
    <row r="354" spans="3:3">
      <c r="C354" s="232"/>
    </row>
    <row r="355" spans="3:3">
      <c r="C355" s="232"/>
    </row>
    <row r="356" spans="3:3">
      <c r="C356" s="232"/>
    </row>
    <row r="357" spans="3:3">
      <c r="C357" s="232"/>
    </row>
    <row r="358" spans="3:3">
      <c r="C358" s="232"/>
    </row>
    <row r="359" spans="3:3">
      <c r="C359" s="232"/>
    </row>
    <row r="360" spans="3:3">
      <c r="C360" s="232"/>
    </row>
    <row r="361" spans="3:3">
      <c r="C361" s="232"/>
    </row>
    <row r="362" spans="3:3">
      <c r="C362" s="232"/>
    </row>
    <row r="363" spans="3:3">
      <c r="C363" s="232"/>
    </row>
    <row r="364" spans="3:3">
      <c r="C364" s="232"/>
    </row>
    <row r="365" spans="3:3">
      <c r="C365" s="232"/>
    </row>
    <row r="366" spans="3:3">
      <c r="C366" s="232"/>
    </row>
    <row r="367" spans="3:3">
      <c r="C367" s="232"/>
    </row>
    <row r="368" spans="3:3">
      <c r="C368" s="232"/>
    </row>
    <row r="369" spans="3:3">
      <c r="C369" s="232"/>
    </row>
    <row r="370" spans="3:3">
      <c r="C370" s="232"/>
    </row>
    <row r="371" spans="3:3">
      <c r="C371" s="232"/>
    </row>
    <row r="372" spans="3:3">
      <c r="C372" s="232"/>
    </row>
    <row r="373" spans="3:3">
      <c r="C373" s="232"/>
    </row>
    <row r="374" spans="3:3">
      <c r="C374" s="232"/>
    </row>
    <row r="375" spans="3:3">
      <c r="C375" s="232"/>
    </row>
    <row r="376" spans="3:3">
      <c r="C376" s="232"/>
    </row>
    <row r="377" spans="3:3">
      <c r="C377" s="232"/>
    </row>
    <row r="378" spans="3:3">
      <c r="C378" s="232"/>
    </row>
    <row r="379" spans="3:3">
      <c r="C379" s="232"/>
    </row>
    <row r="380" spans="3:3">
      <c r="C380" s="232"/>
    </row>
    <row r="381" spans="3:3">
      <c r="C381" s="232"/>
    </row>
    <row r="382" spans="3:3">
      <c r="C382" s="232"/>
    </row>
    <row r="383" spans="3:3">
      <c r="C383" s="232"/>
    </row>
    <row r="384" spans="3:3">
      <c r="C384" s="232"/>
    </row>
    <row r="385" spans="3:3">
      <c r="C385" s="232"/>
    </row>
    <row r="386" spans="3:3">
      <c r="C386" s="232"/>
    </row>
    <row r="387" spans="3:3">
      <c r="C387" s="232"/>
    </row>
    <row r="388" spans="3:3">
      <c r="C388" s="232"/>
    </row>
    <row r="389" spans="3:3">
      <c r="C389" s="232"/>
    </row>
    <row r="390" spans="3:3">
      <c r="C390" s="232"/>
    </row>
    <row r="391" spans="3:3">
      <c r="C391" s="232"/>
    </row>
    <row r="392" spans="3:3">
      <c r="C392" s="232"/>
    </row>
    <row r="393" spans="3:3">
      <c r="C393" s="232"/>
    </row>
    <row r="394" spans="3:3">
      <c r="C394" s="232"/>
    </row>
    <row r="395" spans="3:3">
      <c r="C395" s="232"/>
    </row>
    <row r="396" spans="3:3">
      <c r="C396" s="232"/>
    </row>
    <row r="397" spans="3:3">
      <c r="C397" s="232"/>
    </row>
    <row r="398" spans="3:3">
      <c r="C398" s="232"/>
    </row>
    <row r="399" spans="3:3">
      <c r="C399" s="232"/>
    </row>
    <row r="400" spans="3:3">
      <c r="C400" s="232"/>
    </row>
    <row r="401" spans="3:3">
      <c r="C401" s="232"/>
    </row>
    <row r="402" spans="3:3">
      <c r="C402" s="232"/>
    </row>
    <row r="403" spans="3:3">
      <c r="C403" s="232"/>
    </row>
    <row r="404" spans="3:3">
      <c r="C404" s="232"/>
    </row>
    <row r="405" spans="3:3">
      <c r="C405" s="232"/>
    </row>
    <row r="406" spans="3:3">
      <c r="C406" s="232"/>
    </row>
    <row r="407" spans="3:3">
      <c r="C407" s="232"/>
    </row>
    <row r="408" spans="3:3">
      <c r="C408" s="232"/>
    </row>
    <row r="409" spans="3:3">
      <c r="C409" s="232"/>
    </row>
    <row r="410" spans="3:3">
      <c r="C410" s="232"/>
    </row>
    <row r="411" spans="3:3">
      <c r="C411" s="232"/>
    </row>
    <row r="412" spans="3:3">
      <c r="C412" s="232"/>
    </row>
    <row r="413" spans="3:3">
      <c r="C413" s="232"/>
    </row>
    <row r="414" spans="3:3">
      <c r="C414" s="232"/>
    </row>
    <row r="415" spans="3:3">
      <c r="C415" s="232"/>
    </row>
    <row r="416" spans="3:3">
      <c r="C416" s="232"/>
    </row>
    <row r="417" spans="3:3">
      <c r="C417" s="232"/>
    </row>
    <row r="418" spans="3:3">
      <c r="C418" s="232"/>
    </row>
    <row r="419" spans="3:3">
      <c r="C419" s="232"/>
    </row>
    <row r="420" spans="3:3">
      <c r="C420" s="232"/>
    </row>
    <row r="421" spans="3:3">
      <c r="C421" s="232"/>
    </row>
    <row r="422" spans="3:3">
      <c r="C422" s="232"/>
    </row>
    <row r="423" spans="3:3">
      <c r="C423" s="232"/>
    </row>
    <row r="424" spans="3:3">
      <c r="C424" s="232"/>
    </row>
    <row r="425" spans="3:3">
      <c r="C425" s="232"/>
    </row>
    <row r="426" spans="3:3">
      <c r="C426" s="232"/>
    </row>
    <row r="427" spans="3:3">
      <c r="C427" s="232"/>
    </row>
    <row r="428" spans="3:3">
      <c r="C428" s="232"/>
    </row>
    <row r="429" spans="3:3">
      <c r="C429" s="232"/>
    </row>
    <row r="430" spans="3:3">
      <c r="C430" s="232"/>
    </row>
    <row r="431" spans="3:3">
      <c r="C431" s="232"/>
    </row>
    <row r="432" spans="3:3">
      <c r="C432" s="232"/>
    </row>
    <row r="433" spans="3:3">
      <c r="C433" s="232"/>
    </row>
    <row r="434" spans="3:3">
      <c r="C434" s="232"/>
    </row>
    <row r="435" spans="3:3">
      <c r="C435" s="232"/>
    </row>
    <row r="436" spans="3:3">
      <c r="C436" s="232"/>
    </row>
    <row r="437" spans="3:3">
      <c r="C437" s="232"/>
    </row>
    <row r="438" spans="3:3">
      <c r="C438" s="232"/>
    </row>
    <row r="439" spans="3:3">
      <c r="C439" s="232"/>
    </row>
    <row r="440" spans="3:3">
      <c r="C440" s="232"/>
    </row>
    <row r="441" spans="3:3">
      <c r="C441" s="232"/>
    </row>
    <row r="442" spans="3:3">
      <c r="C442" s="232"/>
    </row>
    <row r="443" spans="3:3">
      <c r="C443" s="232"/>
    </row>
    <row r="444" spans="3:3">
      <c r="C444" s="232"/>
    </row>
    <row r="445" spans="3:3">
      <c r="C445" s="232"/>
    </row>
    <row r="446" spans="3:3">
      <c r="C446" s="232"/>
    </row>
    <row r="447" spans="3:3">
      <c r="C447" s="232"/>
    </row>
    <row r="448" spans="3:3">
      <c r="C448" s="232"/>
    </row>
    <row r="449" spans="3:3">
      <c r="C449" s="232"/>
    </row>
    <row r="450" spans="3:3">
      <c r="C450" s="232"/>
    </row>
    <row r="451" spans="3:3">
      <c r="C451" s="232"/>
    </row>
    <row r="452" spans="3:3">
      <c r="C452" s="232"/>
    </row>
    <row r="453" spans="3:3">
      <c r="C453" s="232"/>
    </row>
    <row r="454" spans="3:3">
      <c r="C454" s="232"/>
    </row>
    <row r="455" spans="3:3">
      <c r="C455" s="232"/>
    </row>
    <row r="456" spans="3:3">
      <c r="C456" s="232"/>
    </row>
    <row r="457" spans="3:3">
      <c r="C457" s="232"/>
    </row>
    <row r="458" spans="3:3">
      <c r="C458" s="232"/>
    </row>
    <row r="459" spans="3:3">
      <c r="C459" s="232"/>
    </row>
    <row r="460" spans="3:3">
      <c r="C460" s="232"/>
    </row>
    <row r="461" spans="3:3">
      <c r="C461" s="232"/>
    </row>
    <row r="462" spans="3:3">
      <c r="C462" s="232"/>
    </row>
    <row r="463" spans="3:3">
      <c r="C463" s="232"/>
    </row>
    <row r="464" spans="3:3">
      <c r="C464" s="232"/>
    </row>
    <row r="465" spans="3:3">
      <c r="C465" s="232"/>
    </row>
    <row r="466" spans="3:3">
      <c r="C466" s="232"/>
    </row>
    <row r="467" spans="3:3">
      <c r="C467" s="232"/>
    </row>
    <row r="468" spans="3:3">
      <c r="C468" s="232"/>
    </row>
    <row r="469" spans="3:3">
      <c r="C469" s="232"/>
    </row>
    <row r="470" spans="3:3">
      <c r="C470" s="232"/>
    </row>
    <row r="471" spans="3:3">
      <c r="C471" s="232"/>
    </row>
    <row r="472" spans="3:3">
      <c r="C472" s="232"/>
    </row>
    <row r="473" spans="3:3">
      <c r="C473" s="232"/>
    </row>
    <row r="474" spans="3:3">
      <c r="C474" s="232"/>
    </row>
    <row r="475" spans="3:3">
      <c r="C475" s="232"/>
    </row>
    <row r="476" spans="3:3">
      <c r="C476" s="232"/>
    </row>
    <row r="477" spans="3:3">
      <c r="C477" s="232"/>
    </row>
    <row r="478" spans="3:3">
      <c r="C478" s="232"/>
    </row>
    <row r="479" spans="3:3">
      <c r="C479" s="232"/>
    </row>
    <row r="480" spans="3:3">
      <c r="C480" s="232"/>
    </row>
    <row r="481" spans="3:3">
      <c r="C481" s="232"/>
    </row>
    <row r="482" spans="3:3">
      <c r="C482" s="232"/>
    </row>
    <row r="483" spans="3:3">
      <c r="C483" s="232"/>
    </row>
    <row r="484" spans="3:3">
      <c r="C484" s="232"/>
    </row>
    <row r="485" spans="3:3">
      <c r="C485" s="232"/>
    </row>
  </sheetData>
  <mergeCells count="1">
    <mergeCell ref="A16:G21"/>
  </mergeCells>
  <conditionalFormatting sqref="H1">
    <cfRule type="cellIs" dxfId="45" priority="3" stopIfTrue="1" operator="equal">
      <formula>"x.x"</formula>
    </cfRule>
  </conditionalFormatting>
  <conditionalFormatting sqref="A10:A13">
    <cfRule type="cellIs" dxfId="44" priority="2" stopIfTrue="1" operator="equal">
      <formula>"Title"</formula>
    </cfRule>
  </conditionalFormatting>
  <conditionalFormatting sqref="A9">
    <cfRule type="cellIs" dxfId="43" priority="1" stopIfTrue="1" operator="equal">
      <formula>"Adjustment to Income/Expense/Rate Base:"</formula>
    </cfRule>
  </conditionalFormatting>
  <dataValidations count="2">
    <dataValidation type="list" errorStyle="warning" allowBlank="1" showInputMessage="1" showErrorMessage="1" errorTitle="Factor" error="This factor is not included in the drop-down list. Is this the factor you want to use?" sqref="E65512:E65514 JA65512:JA65514 SW65512:SW65514 ACS65512:ACS65514 AMO65512:AMO65514 AWK65512:AWK65514 BGG65512:BGG65514 BQC65512:BQC65514 BZY65512:BZY65514 CJU65512:CJU65514 CTQ65512:CTQ65514 DDM65512:DDM65514 DNI65512:DNI65514 DXE65512:DXE65514 EHA65512:EHA65514 EQW65512:EQW65514 FAS65512:FAS65514 FKO65512:FKO65514 FUK65512:FUK65514 GEG65512:GEG65514 GOC65512:GOC65514 GXY65512:GXY65514 HHU65512:HHU65514 HRQ65512:HRQ65514 IBM65512:IBM65514 ILI65512:ILI65514 IVE65512:IVE65514 JFA65512:JFA65514 JOW65512:JOW65514 JYS65512:JYS65514 KIO65512:KIO65514 KSK65512:KSK65514 LCG65512:LCG65514 LMC65512:LMC65514 LVY65512:LVY65514 MFU65512:MFU65514 MPQ65512:MPQ65514 MZM65512:MZM65514 NJI65512:NJI65514 NTE65512:NTE65514 ODA65512:ODA65514 OMW65512:OMW65514 OWS65512:OWS65514 PGO65512:PGO65514 PQK65512:PQK65514 QAG65512:QAG65514 QKC65512:QKC65514 QTY65512:QTY65514 RDU65512:RDU65514 RNQ65512:RNQ65514 RXM65512:RXM65514 SHI65512:SHI65514 SRE65512:SRE65514 TBA65512:TBA65514 TKW65512:TKW65514 TUS65512:TUS65514 UEO65512:UEO65514 UOK65512:UOK65514 UYG65512:UYG65514 VIC65512:VIC65514 VRY65512:VRY65514 WBU65512:WBU65514 WLQ65512:WLQ65514 WVM65512:WVM65514 E131048:E131050 JA131048:JA131050 SW131048:SW131050 ACS131048:ACS131050 AMO131048:AMO131050 AWK131048:AWK131050 BGG131048:BGG131050 BQC131048:BQC131050 BZY131048:BZY131050 CJU131048:CJU131050 CTQ131048:CTQ131050 DDM131048:DDM131050 DNI131048:DNI131050 DXE131048:DXE131050 EHA131048:EHA131050 EQW131048:EQW131050 FAS131048:FAS131050 FKO131048:FKO131050 FUK131048:FUK131050 GEG131048:GEG131050 GOC131048:GOC131050 GXY131048:GXY131050 HHU131048:HHU131050 HRQ131048:HRQ131050 IBM131048:IBM131050 ILI131048:ILI131050 IVE131048:IVE131050 JFA131048:JFA131050 JOW131048:JOW131050 JYS131048:JYS131050 KIO131048:KIO131050 KSK131048:KSK131050 LCG131048:LCG131050 LMC131048:LMC131050 LVY131048:LVY131050 MFU131048:MFU131050 MPQ131048:MPQ131050 MZM131048:MZM131050 NJI131048:NJI131050 NTE131048:NTE131050 ODA131048:ODA131050 OMW131048:OMW131050 OWS131048:OWS131050 PGO131048:PGO131050 PQK131048:PQK131050 QAG131048:QAG131050 QKC131048:QKC131050 QTY131048:QTY131050 RDU131048:RDU131050 RNQ131048:RNQ131050 RXM131048:RXM131050 SHI131048:SHI131050 SRE131048:SRE131050 TBA131048:TBA131050 TKW131048:TKW131050 TUS131048:TUS131050 UEO131048:UEO131050 UOK131048:UOK131050 UYG131048:UYG131050 VIC131048:VIC131050 VRY131048:VRY131050 WBU131048:WBU131050 WLQ131048:WLQ131050 WVM131048:WVM131050 E196584:E196586 JA196584:JA196586 SW196584:SW196586 ACS196584:ACS196586 AMO196584:AMO196586 AWK196584:AWK196586 BGG196584:BGG196586 BQC196584:BQC196586 BZY196584:BZY196586 CJU196584:CJU196586 CTQ196584:CTQ196586 DDM196584:DDM196586 DNI196584:DNI196586 DXE196584:DXE196586 EHA196584:EHA196586 EQW196584:EQW196586 FAS196584:FAS196586 FKO196584:FKO196586 FUK196584:FUK196586 GEG196584:GEG196586 GOC196584:GOC196586 GXY196584:GXY196586 HHU196584:HHU196586 HRQ196584:HRQ196586 IBM196584:IBM196586 ILI196584:ILI196586 IVE196584:IVE196586 JFA196584:JFA196586 JOW196584:JOW196586 JYS196584:JYS196586 KIO196584:KIO196586 KSK196584:KSK196586 LCG196584:LCG196586 LMC196584:LMC196586 LVY196584:LVY196586 MFU196584:MFU196586 MPQ196584:MPQ196586 MZM196584:MZM196586 NJI196584:NJI196586 NTE196584:NTE196586 ODA196584:ODA196586 OMW196584:OMW196586 OWS196584:OWS196586 PGO196584:PGO196586 PQK196584:PQK196586 QAG196584:QAG196586 QKC196584:QKC196586 QTY196584:QTY196586 RDU196584:RDU196586 RNQ196584:RNQ196586 RXM196584:RXM196586 SHI196584:SHI196586 SRE196584:SRE196586 TBA196584:TBA196586 TKW196584:TKW196586 TUS196584:TUS196586 UEO196584:UEO196586 UOK196584:UOK196586 UYG196584:UYG196586 VIC196584:VIC196586 VRY196584:VRY196586 WBU196584:WBU196586 WLQ196584:WLQ196586 WVM196584:WVM196586 E262120:E262122 JA262120:JA262122 SW262120:SW262122 ACS262120:ACS262122 AMO262120:AMO262122 AWK262120:AWK262122 BGG262120:BGG262122 BQC262120:BQC262122 BZY262120:BZY262122 CJU262120:CJU262122 CTQ262120:CTQ262122 DDM262120:DDM262122 DNI262120:DNI262122 DXE262120:DXE262122 EHA262120:EHA262122 EQW262120:EQW262122 FAS262120:FAS262122 FKO262120:FKO262122 FUK262120:FUK262122 GEG262120:GEG262122 GOC262120:GOC262122 GXY262120:GXY262122 HHU262120:HHU262122 HRQ262120:HRQ262122 IBM262120:IBM262122 ILI262120:ILI262122 IVE262120:IVE262122 JFA262120:JFA262122 JOW262120:JOW262122 JYS262120:JYS262122 KIO262120:KIO262122 KSK262120:KSK262122 LCG262120:LCG262122 LMC262120:LMC262122 LVY262120:LVY262122 MFU262120:MFU262122 MPQ262120:MPQ262122 MZM262120:MZM262122 NJI262120:NJI262122 NTE262120:NTE262122 ODA262120:ODA262122 OMW262120:OMW262122 OWS262120:OWS262122 PGO262120:PGO262122 PQK262120:PQK262122 QAG262120:QAG262122 QKC262120:QKC262122 QTY262120:QTY262122 RDU262120:RDU262122 RNQ262120:RNQ262122 RXM262120:RXM262122 SHI262120:SHI262122 SRE262120:SRE262122 TBA262120:TBA262122 TKW262120:TKW262122 TUS262120:TUS262122 UEO262120:UEO262122 UOK262120:UOK262122 UYG262120:UYG262122 VIC262120:VIC262122 VRY262120:VRY262122 WBU262120:WBU262122 WLQ262120:WLQ262122 WVM262120:WVM262122 E327656:E327658 JA327656:JA327658 SW327656:SW327658 ACS327656:ACS327658 AMO327656:AMO327658 AWK327656:AWK327658 BGG327656:BGG327658 BQC327656:BQC327658 BZY327656:BZY327658 CJU327656:CJU327658 CTQ327656:CTQ327658 DDM327656:DDM327658 DNI327656:DNI327658 DXE327656:DXE327658 EHA327656:EHA327658 EQW327656:EQW327658 FAS327656:FAS327658 FKO327656:FKO327658 FUK327656:FUK327658 GEG327656:GEG327658 GOC327656:GOC327658 GXY327656:GXY327658 HHU327656:HHU327658 HRQ327656:HRQ327658 IBM327656:IBM327658 ILI327656:ILI327658 IVE327656:IVE327658 JFA327656:JFA327658 JOW327656:JOW327658 JYS327656:JYS327658 KIO327656:KIO327658 KSK327656:KSK327658 LCG327656:LCG327658 LMC327656:LMC327658 LVY327656:LVY327658 MFU327656:MFU327658 MPQ327656:MPQ327658 MZM327656:MZM327658 NJI327656:NJI327658 NTE327656:NTE327658 ODA327656:ODA327658 OMW327656:OMW327658 OWS327656:OWS327658 PGO327656:PGO327658 PQK327656:PQK327658 QAG327656:QAG327658 QKC327656:QKC327658 QTY327656:QTY327658 RDU327656:RDU327658 RNQ327656:RNQ327658 RXM327656:RXM327658 SHI327656:SHI327658 SRE327656:SRE327658 TBA327656:TBA327658 TKW327656:TKW327658 TUS327656:TUS327658 UEO327656:UEO327658 UOK327656:UOK327658 UYG327656:UYG327658 VIC327656:VIC327658 VRY327656:VRY327658 WBU327656:WBU327658 WLQ327656:WLQ327658 WVM327656:WVM327658 E393192:E393194 JA393192:JA393194 SW393192:SW393194 ACS393192:ACS393194 AMO393192:AMO393194 AWK393192:AWK393194 BGG393192:BGG393194 BQC393192:BQC393194 BZY393192:BZY393194 CJU393192:CJU393194 CTQ393192:CTQ393194 DDM393192:DDM393194 DNI393192:DNI393194 DXE393192:DXE393194 EHA393192:EHA393194 EQW393192:EQW393194 FAS393192:FAS393194 FKO393192:FKO393194 FUK393192:FUK393194 GEG393192:GEG393194 GOC393192:GOC393194 GXY393192:GXY393194 HHU393192:HHU393194 HRQ393192:HRQ393194 IBM393192:IBM393194 ILI393192:ILI393194 IVE393192:IVE393194 JFA393192:JFA393194 JOW393192:JOW393194 JYS393192:JYS393194 KIO393192:KIO393194 KSK393192:KSK393194 LCG393192:LCG393194 LMC393192:LMC393194 LVY393192:LVY393194 MFU393192:MFU393194 MPQ393192:MPQ393194 MZM393192:MZM393194 NJI393192:NJI393194 NTE393192:NTE393194 ODA393192:ODA393194 OMW393192:OMW393194 OWS393192:OWS393194 PGO393192:PGO393194 PQK393192:PQK393194 QAG393192:QAG393194 QKC393192:QKC393194 QTY393192:QTY393194 RDU393192:RDU393194 RNQ393192:RNQ393194 RXM393192:RXM393194 SHI393192:SHI393194 SRE393192:SRE393194 TBA393192:TBA393194 TKW393192:TKW393194 TUS393192:TUS393194 UEO393192:UEO393194 UOK393192:UOK393194 UYG393192:UYG393194 VIC393192:VIC393194 VRY393192:VRY393194 WBU393192:WBU393194 WLQ393192:WLQ393194 WVM393192:WVM393194 E458728:E458730 JA458728:JA458730 SW458728:SW458730 ACS458728:ACS458730 AMO458728:AMO458730 AWK458728:AWK458730 BGG458728:BGG458730 BQC458728:BQC458730 BZY458728:BZY458730 CJU458728:CJU458730 CTQ458728:CTQ458730 DDM458728:DDM458730 DNI458728:DNI458730 DXE458728:DXE458730 EHA458728:EHA458730 EQW458728:EQW458730 FAS458728:FAS458730 FKO458728:FKO458730 FUK458728:FUK458730 GEG458728:GEG458730 GOC458728:GOC458730 GXY458728:GXY458730 HHU458728:HHU458730 HRQ458728:HRQ458730 IBM458728:IBM458730 ILI458728:ILI458730 IVE458728:IVE458730 JFA458728:JFA458730 JOW458728:JOW458730 JYS458728:JYS458730 KIO458728:KIO458730 KSK458728:KSK458730 LCG458728:LCG458730 LMC458728:LMC458730 LVY458728:LVY458730 MFU458728:MFU458730 MPQ458728:MPQ458730 MZM458728:MZM458730 NJI458728:NJI458730 NTE458728:NTE458730 ODA458728:ODA458730 OMW458728:OMW458730 OWS458728:OWS458730 PGO458728:PGO458730 PQK458728:PQK458730 QAG458728:QAG458730 QKC458728:QKC458730 QTY458728:QTY458730 RDU458728:RDU458730 RNQ458728:RNQ458730 RXM458728:RXM458730 SHI458728:SHI458730 SRE458728:SRE458730 TBA458728:TBA458730 TKW458728:TKW458730 TUS458728:TUS458730 UEO458728:UEO458730 UOK458728:UOK458730 UYG458728:UYG458730 VIC458728:VIC458730 VRY458728:VRY458730 WBU458728:WBU458730 WLQ458728:WLQ458730 WVM458728:WVM458730 E524264:E524266 JA524264:JA524266 SW524264:SW524266 ACS524264:ACS524266 AMO524264:AMO524266 AWK524264:AWK524266 BGG524264:BGG524266 BQC524264:BQC524266 BZY524264:BZY524266 CJU524264:CJU524266 CTQ524264:CTQ524266 DDM524264:DDM524266 DNI524264:DNI524266 DXE524264:DXE524266 EHA524264:EHA524266 EQW524264:EQW524266 FAS524264:FAS524266 FKO524264:FKO524266 FUK524264:FUK524266 GEG524264:GEG524266 GOC524264:GOC524266 GXY524264:GXY524266 HHU524264:HHU524266 HRQ524264:HRQ524266 IBM524264:IBM524266 ILI524264:ILI524266 IVE524264:IVE524266 JFA524264:JFA524266 JOW524264:JOW524266 JYS524264:JYS524266 KIO524264:KIO524266 KSK524264:KSK524266 LCG524264:LCG524266 LMC524264:LMC524266 LVY524264:LVY524266 MFU524264:MFU524266 MPQ524264:MPQ524266 MZM524264:MZM524266 NJI524264:NJI524266 NTE524264:NTE524266 ODA524264:ODA524266 OMW524264:OMW524266 OWS524264:OWS524266 PGO524264:PGO524266 PQK524264:PQK524266 QAG524264:QAG524266 QKC524264:QKC524266 QTY524264:QTY524266 RDU524264:RDU524266 RNQ524264:RNQ524266 RXM524264:RXM524266 SHI524264:SHI524266 SRE524264:SRE524266 TBA524264:TBA524266 TKW524264:TKW524266 TUS524264:TUS524266 UEO524264:UEO524266 UOK524264:UOK524266 UYG524264:UYG524266 VIC524264:VIC524266 VRY524264:VRY524266 WBU524264:WBU524266 WLQ524264:WLQ524266 WVM524264:WVM524266 E589800:E589802 JA589800:JA589802 SW589800:SW589802 ACS589800:ACS589802 AMO589800:AMO589802 AWK589800:AWK589802 BGG589800:BGG589802 BQC589800:BQC589802 BZY589800:BZY589802 CJU589800:CJU589802 CTQ589800:CTQ589802 DDM589800:DDM589802 DNI589800:DNI589802 DXE589800:DXE589802 EHA589800:EHA589802 EQW589800:EQW589802 FAS589800:FAS589802 FKO589800:FKO589802 FUK589800:FUK589802 GEG589800:GEG589802 GOC589800:GOC589802 GXY589800:GXY589802 HHU589800:HHU589802 HRQ589800:HRQ589802 IBM589800:IBM589802 ILI589800:ILI589802 IVE589800:IVE589802 JFA589800:JFA589802 JOW589800:JOW589802 JYS589800:JYS589802 KIO589800:KIO589802 KSK589800:KSK589802 LCG589800:LCG589802 LMC589800:LMC589802 LVY589800:LVY589802 MFU589800:MFU589802 MPQ589800:MPQ589802 MZM589800:MZM589802 NJI589800:NJI589802 NTE589800:NTE589802 ODA589800:ODA589802 OMW589800:OMW589802 OWS589800:OWS589802 PGO589800:PGO589802 PQK589800:PQK589802 QAG589800:QAG589802 QKC589800:QKC589802 QTY589800:QTY589802 RDU589800:RDU589802 RNQ589800:RNQ589802 RXM589800:RXM589802 SHI589800:SHI589802 SRE589800:SRE589802 TBA589800:TBA589802 TKW589800:TKW589802 TUS589800:TUS589802 UEO589800:UEO589802 UOK589800:UOK589802 UYG589800:UYG589802 VIC589800:VIC589802 VRY589800:VRY589802 WBU589800:WBU589802 WLQ589800:WLQ589802 WVM589800:WVM589802 E655336:E655338 JA655336:JA655338 SW655336:SW655338 ACS655336:ACS655338 AMO655336:AMO655338 AWK655336:AWK655338 BGG655336:BGG655338 BQC655336:BQC655338 BZY655336:BZY655338 CJU655336:CJU655338 CTQ655336:CTQ655338 DDM655336:DDM655338 DNI655336:DNI655338 DXE655336:DXE655338 EHA655336:EHA655338 EQW655336:EQW655338 FAS655336:FAS655338 FKO655336:FKO655338 FUK655336:FUK655338 GEG655336:GEG655338 GOC655336:GOC655338 GXY655336:GXY655338 HHU655336:HHU655338 HRQ655336:HRQ655338 IBM655336:IBM655338 ILI655336:ILI655338 IVE655336:IVE655338 JFA655336:JFA655338 JOW655336:JOW655338 JYS655336:JYS655338 KIO655336:KIO655338 KSK655336:KSK655338 LCG655336:LCG655338 LMC655336:LMC655338 LVY655336:LVY655338 MFU655336:MFU655338 MPQ655336:MPQ655338 MZM655336:MZM655338 NJI655336:NJI655338 NTE655336:NTE655338 ODA655336:ODA655338 OMW655336:OMW655338 OWS655336:OWS655338 PGO655336:PGO655338 PQK655336:PQK655338 QAG655336:QAG655338 QKC655336:QKC655338 QTY655336:QTY655338 RDU655336:RDU655338 RNQ655336:RNQ655338 RXM655336:RXM655338 SHI655336:SHI655338 SRE655336:SRE655338 TBA655336:TBA655338 TKW655336:TKW655338 TUS655336:TUS655338 UEO655336:UEO655338 UOK655336:UOK655338 UYG655336:UYG655338 VIC655336:VIC655338 VRY655336:VRY655338 WBU655336:WBU655338 WLQ655336:WLQ655338 WVM655336:WVM655338 E720872:E720874 JA720872:JA720874 SW720872:SW720874 ACS720872:ACS720874 AMO720872:AMO720874 AWK720872:AWK720874 BGG720872:BGG720874 BQC720872:BQC720874 BZY720872:BZY720874 CJU720872:CJU720874 CTQ720872:CTQ720874 DDM720872:DDM720874 DNI720872:DNI720874 DXE720872:DXE720874 EHA720872:EHA720874 EQW720872:EQW720874 FAS720872:FAS720874 FKO720872:FKO720874 FUK720872:FUK720874 GEG720872:GEG720874 GOC720872:GOC720874 GXY720872:GXY720874 HHU720872:HHU720874 HRQ720872:HRQ720874 IBM720872:IBM720874 ILI720872:ILI720874 IVE720872:IVE720874 JFA720872:JFA720874 JOW720872:JOW720874 JYS720872:JYS720874 KIO720872:KIO720874 KSK720872:KSK720874 LCG720872:LCG720874 LMC720872:LMC720874 LVY720872:LVY720874 MFU720872:MFU720874 MPQ720872:MPQ720874 MZM720872:MZM720874 NJI720872:NJI720874 NTE720872:NTE720874 ODA720872:ODA720874 OMW720872:OMW720874 OWS720872:OWS720874 PGO720872:PGO720874 PQK720872:PQK720874 QAG720872:QAG720874 QKC720872:QKC720874 QTY720872:QTY720874 RDU720872:RDU720874 RNQ720872:RNQ720874 RXM720872:RXM720874 SHI720872:SHI720874 SRE720872:SRE720874 TBA720872:TBA720874 TKW720872:TKW720874 TUS720872:TUS720874 UEO720872:UEO720874 UOK720872:UOK720874 UYG720872:UYG720874 VIC720872:VIC720874 VRY720872:VRY720874 WBU720872:WBU720874 WLQ720872:WLQ720874 WVM720872:WVM720874 E786408:E786410 JA786408:JA786410 SW786408:SW786410 ACS786408:ACS786410 AMO786408:AMO786410 AWK786408:AWK786410 BGG786408:BGG786410 BQC786408:BQC786410 BZY786408:BZY786410 CJU786408:CJU786410 CTQ786408:CTQ786410 DDM786408:DDM786410 DNI786408:DNI786410 DXE786408:DXE786410 EHA786408:EHA786410 EQW786408:EQW786410 FAS786408:FAS786410 FKO786408:FKO786410 FUK786408:FUK786410 GEG786408:GEG786410 GOC786408:GOC786410 GXY786408:GXY786410 HHU786408:HHU786410 HRQ786408:HRQ786410 IBM786408:IBM786410 ILI786408:ILI786410 IVE786408:IVE786410 JFA786408:JFA786410 JOW786408:JOW786410 JYS786408:JYS786410 KIO786408:KIO786410 KSK786408:KSK786410 LCG786408:LCG786410 LMC786408:LMC786410 LVY786408:LVY786410 MFU786408:MFU786410 MPQ786408:MPQ786410 MZM786408:MZM786410 NJI786408:NJI786410 NTE786408:NTE786410 ODA786408:ODA786410 OMW786408:OMW786410 OWS786408:OWS786410 PGO786408:PGO786410 PQK786408:PQK786410 QAG786408:QAG786410 QKC786408:QKC786410 QTY786408:QTY786410 RDU786408:RDU786410 RNQ786408:RNQ786410 RXM786408:RXM786410 SHI786408:SHI786410 SRE786408:SRE786410 TBA786408:TBA786410 TKW786408:TKW786410 TUS786408:TUS786410 UEO786408:UEO786410 UOK786408:UOK786410 UYG786408:UYG786410 VIC786408:VIC786410 VRY786408:VRY786410 WBU786408:WBU786410 WLQ786408:WLQ786410 WVM786408:WVM786410 E851944:E851946 JA851944:JA851946 SW851944:SW851946 ACS851944:ACS851946 AMO851944:AMO851946 AWK851944:AWK851946 BGG851944:BGG851946 BQC851944:BQC851946 BZY851944:BZY851946 CJU851944:CJU851946 CTQ851944:CTQ851946 DDM851944:DDM851946 DNI851944:DNI851946 DXE851944:DXE851946 EHA851944:EHA851946 EQW851944:EQW851946 FAS851944:FAS851946 FKO851944:FKO851946 FUK851944:FUK851946 GEG851944:GEG851946 GOC851944:GOC851946 GXY851944:GXY851946 HHU851944:HHU851946 HRQ851944:HRQ851946 IBM851944:IBM851946 ILI851944:ILI851946 IVE851944:IVE851946 JFA851944:JFA851946 JOW851944:JOW851946 JYS851944:JYS851946 KIO851944:KIO851946 KSK851944:KSK851946 LCG851944:LCG851946 LMC851944:LMC851946 LVY851944:LVY851946 MFU851944:MFU851946 MPQ851944:MPQ851946 MZM851944:MZM851946 NJI851944:NJI851946 NTE851944:NTE851946 ODA851944:ODA851946 OMW851944:OMW851946 OWS851944:OWS851946 PGO851944:PGO851946 PQK851944:PQK851946 QAG851944:QAG851946 QKC851944:QKC851946 QTY851944:QTY851946 RDU851944:RDU851946 RNQ851944:RNQ851946 RXM851944:RXM851946 SHI851944:SHI851946 SRE851944:SRE851946 TBA851944:TBA851946 TKW851944:TKW851946 TUS851944:TUS851946 UEO851944:UEO851946 UOK851944:UOK851946 UYG851944:UYG851946 VIC851944:VIC851946 VRY851944:VRY851946 WBU851944:WBU851946 WLQ851944:WLQ851946 WVM851944:WVM851946 E917480:E917482 JA917480:JA917482 SW917480:SW917482 ACS917480:ACS917482 AMO917480:AMO917482 AWK917480:AWK917482 BGG917480:BGG917482 BQC917480:BQC917482 BZY917480:BZY917482 CJU917480:CJU917482 CTQ917480:CTQ917482 DDM917480:DDM917482 DNI917480:DNI917482 DXE917480:DXE917482 EHA917480:EHA917482 EQW917480:EQW917482 FAS917480:FAS917482 FKO917480:FKO917482 FUK917480:FUK917482 GEG917480:GEG917482 GOC917480:GOC917482 GXY917480:GXY917482 HHU917480:HHU917482 HRQ917480:HRQ917482 IBM917480:IBM917482 ILI917480:ILI917482 IVE917480:IVE917482 JFA917480:JFA917482 JOW917480:JOW917482 JYS917480:JYS917482 KIO917480:KIO917482 KSK917480:KSK917482 LCG917480:LCG917482 LMC917480:LMC917482 LVY917480:LVY917482 MFU917480:MFU917482 MPQ917480:MPQ917482 MZM917480:MZM917482 NJI917480:NJI917482 NTE917480:NTE917482 ODA917480:ODA917482 OMW917480:OMW917482 OWS917480:OWS917482 PGO917480:PGO917482 PQK917480:PQK917482 QAG917480:QAG917482 QKC917480:QKC917482 QTY917480:QTY917482 RDU917480:RDU917482 RNQ917480:RNQ917482 RXM917480:RXM917482 SHI917480:SHI917482 SRE917480:SRE917482 TBA917480:TBA917482 TKW917480:TKW917482 TUS917480:TUS917482 UEO917480:UEO917482 UOK917480:UOK917482 UYG917480:UYG917482 VIC917480:VIC917482 VRY917480:VRY917482 WBU917480:WBU917482 WLQ917480:WLQ917482 WVM917480:WVM917482 E983016:E983018 JA983016:JA983018 SW983016:SW983018 ACS983016:ACS983018 AMO983016:AMO983018 AWK983016:AWK983018 BGG983016:BGG983018 BQC983016:BQC983018 BZY983016:BZY983018 CJU983016:CJU983018 CTQ983016:CTQ983018 DDM983016:DDM983018 DNI983016:DNI983018 DXE983016:DXE983018 EHA983016:EHA983018 EQW983016:EQW983018 FAS983016:FAS983018 FKO983016:FKO983018 FUK983016:FUK983018 GEG983016:GEG983018 GOC983016:GOC983018 GXY983016:GXY983018 HHU983016:HHU983018 HRQ983016:HRQ983018 IBM983016:IBM983018 ILI983016:ILI983018 IVE983016:IVE983018 JFA983016:JFA983018 JOW983016:JOW983018 JYS983016:JYS983018 KIO983016:KIO983018 KSK983016:KSK983018 LCG983016:LCG983018 LMC983016:LMC983018 LVY983016:LVY983018 MFU983016:MFU983018 MPQ983016:MPQ983018 MZM983016:MZM983018 NJI983016:NJI983018 NTE983016:NTE983018 ODA983016:ODA983018 OMW983016:OMW983018 OWS983016:OWS983018 PGO983016:PGO983018 PQK983016:PQK983018 QAG983016:QAG983018 QKC983016:QKC983018 QTY983016:QTY983018 RDU983016:RDU983018 RNQ983016:RNQ983018 RXM983016:RXM983018 SHI983016:SHI983018 SRE983016:SRE983018 TBA983016:TBA983018 TKW983016:TKW983018 TUS983016:TUS983018 UEO983016:UEO983018 UOK983016:UOK983018 UYG983016:UYG983018 VIC983016:VIC983018 VRY983016:VRY983018 WBU983016:WBU983018 WLQ983016:WLQ983018 WVM983016:WVM983018 E65523:E65525 JA65523:JA65525 SW65523:SW65525 ACS65523:ACS65525 AMO65523:AMO65525 AWK65523:AWK65525 BGG65523:BGG65525 BQC65523:BQC65525 BZY65523:BZY65525 CJU65523:CJU65525 CTQ65523:CTQ65525 DDM65523:DDM65525 DNI65523:DNI65525 DXE65523:DXE65525 EHA65523:EHA65525 EQW65523:EQW65525 FAS65523:FAS65525 FKO65523:FKO65525 FUK65523:FUK65525 GEG65523:GEG65525 GOC65523:GOC65525 GXY65523:GXY65525 HHU65523:HHU65525 HRQ65523:HRQ65525 IBM65523:IBM65525 ILI65523:ILI65525 IVE65523:IVE65525 JFA65523:JFA65525 JOW65523:JOW65525 JYS65523:JYS65525 KIO65523:KIO65525 KSK65523:KSK65525 LCG65523:LCG65525 LMC65523:LMC65525 LVY65523:LVY65525 MFU65523:MFU65525 MPQ65523:MPQ65525 MZM65523:MZM65525 NJI65523:NJI65525 NTE65523:NTE65525 ODA65523:ODA65525 OMW65523:OMW65525 OWS65523:OWS65525 PGO65523:PGO65525 PQK65523:PQK65525 QAG65523:QAG65525 QKC65523:QKC65525 QTY65523:QTY65525 RDU65523:RDU65525 RNQ65523:RNQ65525 RXM65523:RXM65525 SHI65523:SHI65525 SRE65523:SRE65525 TBA65523:TBA65525 TKW65523:TKW65525 TUS65523:TUS65525 UEO65523:UEO65525 UOK65523:UOK65525 UYG65523:UYG65525 VIC65523:VIC65525 VRY65523:VRY65525 WBU65523:WBU65525 WLQ65523:WLQ65525 WVM65523:WVM65525 E131059:E131061 JA131059:JA131061 SW131059:SW131061 ACS131059:ACS131061 AMO131059:AMO131061 AWK131059:AWK131061 BGG131059:BGG131061 BQC131059:BQC131061 BZY131059:BZY131061 CJU131059:CJU131061 CTQ131059:CTQ131061 DDM131059:DDM131061 DNI131059:DNI131061 DXE131059:DXE131061 EHA131059:EHA131061 EQW131059:EQW131061 FAS131059:FAS131061 FKO131059:FKO131061 FUK131059:FUK131061 GEG131059:GEG131061 GOC131059:GOC131061 GXY131059:GXY131061 HHU131059:HHU131061 HRQ131059:HRQ131061 IBM131059:IBM131061 ILI131059:ILI131061 IVE131059:IVE131061 JFA131059:JFA131061 JOW131059:JOW131061 JYS131059:JYS131061 KIO131059:KIO131061 KSK131059:KSK131061 LCG131059:LCG131061 LMC131059:LMC131061 LVY131059:LVY131061 MFU131059:MFU131061 MPQ131059:MPQ131061 MZM131059:MZM131061 NJI131059:NJI131061 NTE131059:NTE131061 ODA131059:ODA131061 OMW131059:OMW131061 OWS131059:OWS131061 PGO131059:PGO131061 PQK131059:PQK131061 QAG131059:QAG131061 QKC131059:QKC131061 QTY131059:QTY131061 RDU131059:RDU131061 RNQ131059:RNQ131061 RXM131059:RXM131061 SHI131059:SHI131061 SRE131059:SRE131061 TBA131059:TBA131061 TKW131059:TKW131061 TUS131059:TUS131061 UEO131059:UEO131061 UOK131059:UOK131061 UYG131059:UYG131061 VIC131059:VIC131061 VRY131059:VRY131061 WBU131059:WBU131061 WLQ131059:WLQ131061 WVM131059:WVM131061 E196595:E196597 JA196595:JA196597 SW196595:SW196597 ACS196595:ACS196597 AMO196595:AMO196597 AWK196595:AWK196597 BGG196595:BGG196597 BQC196595:BQC196597 BZY196595:BZY196597 CJU196595:CJU196597 CTQ196595:CTQ196597 DDM196595:DDM196597 DNI196595:DNI196597 DXE196595:DXE196597 EHA196595:EHA196597 EQW196595:EQW196597 FAS196595:FAS196597 FKO196595:FKO196597 FUK196595:FUK196597 GEG196595:GEG196597 GOC196595:GOC196597 GXY196595:GXY196597 HHU196595:HHU196597 HRQ196595:HRQ196597 IBM196595:IBM196597 ILI196595:ILI196597 IVE196595:IVE196597 JFA196595:JFA196597 JOW196595:JOW196597 JYS196595:JYS196597 KIO196595:KIO196597 KSK196595:KSK196597 LCG196595:LCG196597 LMC196595:LMC196597 LVY196595:LVY196597 MFU196595:MFU196597 MPQ196595:MPQ196597 MZM196595:MZM196597 NJI196595:NJI196597 NTE196595:NTE196597 ODA196595:ODA196597 OMW196595:OMW196597 OWS196595:OWS196597 PGO196595:PGO196597 PQK196595:PQK196597 QAG196595:QAG196597 QKC196595:QKC196597 QTY196595:QTY196597 RDU196595:RDU196597 RNQ196595:RNQ196597 RXM196595:RXM196597 SHI196595:SHI196597 SRE196595:SRE196597 TBA196595:TBA196597 TKW196595:TKW196597 TUS196595:TUS196597 UEO196595:UEO196597 UOK196595:UOK196597 UYG196595:UYG196597 VIC196595:VIC196597 VRY196595:VRY196597 WBU196595:WBU196597 WLQ196595:WLQ196597 WVM196595:WVM196597 E262131:E262133 JA262131:JA262133 SW262131:SW262133 ACS262131:ACS262133 AMO262131:AMO262133 AWK262131:AWK262133 BGG262131:BGG262133 BQC262131:BQC262133 BZY262131:BZY262133 CJU262131:CJU262133 CTQ262131:CTQ262133 DDM262131:DDM262133 DNI262131:DNI262133 DXE262131:DXE262133 EHA262131:EHA262133 EQW262131:EQW262133 FAS262131:FAS262133 FKO262131:FKO262133 FUK262131:FUK262133 GEG262131:GEG262133 GOC262131:GOC262133 GXY262131:GXY262133 HHU262131:HHU262133 HRQ262131:HRQ262133 IBM262131:IBM262133 ILI262131:ILI262133 IVE262131:IVE262133 JFA262131:JFA262133 JOW262131:JOW262133 JYS262131:JYS262133 KIO262131:KIO262133 KSK262131:KSK262133 LCG262131:LCG262133 LMC262131:LMC262133 LVY262131:LVY262133 MFU262131:MFU262133 MPQ262131:MPQ262133 MZM262131:MZM262133 NJI262131:NJI262133 NTE262131:NTE262133 ODA262131:ODA262133 OMW262131:OMW262133 OWS262131:OWS262133 PGO262131:PGO262133 PQK262131:PQK262133 QAG262131:QAG262133 QKC262131:QKC262133 QTY262131:QTY262133 RDU262131:RDU262133 RNQ262131:RNQ262133 RXM262131:RXM262133 SHI262131:SHI262133 SRE262131:SRE262133 TBA262131:TBA262133 TKW262131:TKW262133 TUS262131:TUS262133 UEO262131:UEO262133 UOK262131:UOK262133 UYG262131:UYG262133 VIC262131:VIC262133 VRY262131:VRY262133 WBU262131:WBU262133 WLQ262131:WLQ262133 WVM262131:WVM262133 E327667:E327669 JA327667:JA327669 SW327667:SW327669 ACS327667:ACS327669 AMO327667:AMO327669 AWK327667:AWK327669 BGG327667:BGG327669 BQC327667:BQC327669 BZY327667:BZY327669 CJU327667:CJU327669 CTQ327667:CTQ327669 DDM327667:DDM327669 DNI327667:DNI327669 DXE327667:DXE327669 EHA327667:EHA327669 EQW327667:EQW327669 FAS327667:FAS327669 FKO327667:FKO327669 FUK327667:FUK327669 GEG327667:GEG327669 GOC327667:GOC327669 GXY327667:GXY327669 HHU327667:HHU327669 HRQ327667:HRQ327669 IBM327667:IBM327669 ILI327667:ILI327669 IVE327667:IVE327669 JFA327667:JFA327669 JOW327667:JOW327669 JYS327667:JYS327669 KIO327667:KIO327669 KSK327667:KSK327669 LCG327667:LCG327669 LMC327667:LMC327669 LVY327667:LVY327669 MFU327667:MFU327669 MPQ327667:MPQ327669 MZM327667:MZM327669 NJI327667:NJI327669 NTE327667:NTE327669 ODA327667:ODA327669 OMW327667:OMW327669 OWS327667:OWS327669 PGO327667:PGO327669 PQK327667:PQK327669 QAG327667:QAG327669 QKC327667:QKC327669 QTY327667:QTY327669 RDU327667:RDU327669 RNQ327667:RNQ327669 RXM327667:RXM327669 SHI327667:SHI327669 SRE327667:SRE327669 TBA327667:TBA327669 TKW327667:TKW327669 TUS327667:TUS327669 UEO327667:UEO327669 UOK327667:UOK327669 UYG327667:UYG327669 VIC327667:VIC327669 VRY327667:VRY327669 WBU327667:WBU327669 WLQ327667:WLQ327669 WVM327667:WVM327669 E393203:E393205 JA393203:JA393205 SW393203:SW393205 ACS393203:ACS393205 AMO393203:AMO393205 AWK393203:AWK393205 BGG393203:BGG393205 BQC393203:BQC393205 BZY393203:BZY393205 CJU393203:CJU393205 CTQ393203:CTQ393205 DDM393203:DDM393205 DNI393203:DNI393205 DXE393203:DXE393205 EHA393203:EHA393205 EQW393203:EQW393205 FAS393203:FAS393205 FKO393203:FKO393205 FUK393203:FUK393205 GEG393203:GEG393205 GOC393203:GOC393205 GXY393203:GXY393205 HHU393203:HHU393205 HRQ393203:HRQ393205 IBM393203:IBM393205 ILI393203:ILI393205 IVE393203:IVE393205 JFA393203:JFA393205 JOW393203:JOW393205 JYS393203:JYS393205 KIO393203:KIO393205 KSK393203:KSK393205 LCG393203:LCG393205 LMC393203:LMC393205 LVY393203:LVY393205 MFU393203:MFU393205 MPQ393203:MPQ393205 MZM393203:MZM393205 NJI393203:NJI393205 NTE393203:NTE393205 ODA393203:ODA393205 OMW393203:OMW393205 OWS393203:OWS393205 PGO393203:PGO393205 PQK393203:PQK393205 QAG393203:QAG393205 QKC393203:QKC393205 QTY393203:QTY393205 RDU393203:RDU393205 RNQ393203:RNQ393205 RXM393203:RXM393205 SHI393203:SHI393205 SRE393203:SRE393205 TBA393203:TBA393205 TKW393203:TKW393205 TUS393203:TUS393205 UEO393203:UEO393205 UOK393203:UOK393205 UYG393203:UYG393205 VIC393203:VIC393205 VRY393203:VRY393205 WBU393203:WBU393205 WLQ393203:WLQ393205 WVM393203:WVM393205 E458739:E458741 JA458739:JA458741 SW458739:SW458741 ACS458739:ACS458741 AMO458739:AMO458741 AWK458739:AWK458741 BGG458739:BGG458741 BQC458739:BQC458741 BZY458739:BZY458741 CJU458739:CJU458741 CTQ458739:CTQ458741 DDM458739:DDM458741 DNI458739:DNI458741 DXE458739:DXE458741 EHA458739:EHA458741 EQW458739:EQW458741 FAS458739:FAS458741 FKO458739:FKO458741 FUK458739:FUK458741 GEG458739:GEG458741 GOC458739:GOC458741 GXY458739:GXY458741 HHU458739:HHU458741 HRQ458739:HRQ458741 IBM458739:IBM458741 ILI458739:ILI458741 IVE458739:IVE458741 JFA458739:JFA458741 JOW458739:JOW458741 JYS458739:JYS458741 KIO458739:KIO458741 KSK458739:KSK458741 LCG458739:LCG458741 LMC458739:LMC458741 LVY458739:LVY458741 MFU458739:MFU458741 MPQ458739:MPQ458741 MZM458739:MZM458741 NJI458739:NJI458741 NTE458739:NTE458741 ODA458739:ODA458741 OMW458739:OMW458741 OWS458739:OWS458741 PGO458739:PGO458741 PQK458739:PQK458741 QAG458739:QAG458741 QKC458739:QKC458741 QTY458739:QTY458741 RDU458739:RDU458741 RNQ458739:RNQ458741 RXM458739:RXM458741 SHI458739:SHI458741 SRE458739:SRE458741 TBA458739:TBA458741 TKW458739:TKW458741 TUS458739:TUS458741 UEO458739:UEO458741 UOK458739:UOK458741 UYG458739:UYG458741 VIC458739:VIC458741 VRY458739:VRY458741 WBU458739:WBU458741 WLQ458739:WLQ458741 WVM458739:WVM458741 E524275:E524277 JA524275:JA524277 SW524275:SW524277 ACS524275:ACS524277 AMO524275:AMO524277 AWK524275:AWK524277 BGG524275:BGG524277 BQC524275:BQC524277 BZY524275:BZY524277 CJU524275:CJU524277 CTQ524275:CTQ524277 DDM524275:DDM524277 DNI524275:DNI524277 DXE524275:DXE524277 EHA524275:EHA524277 EQW524275:EQW524277 FAS524275:FAS524277 FKO524275:FKO524277 FUK524275:FUK524277 GEG524275:GEG524277 GOC524275:GOC524277 GXY524275:GXY524277 HHU524275:HHU524277 HRQ524275:HRQ524277 IBM524275:IBM524277 ILI524275:ILI524277 IVE524275:IVE524277 JFA524275:JFA524277 JOW524275:JOW524277 JYS524275:JYS524277 KIO524275:KIO524277 KSK524275:KSK524277 LCG524275:LCG524277 LMC524275:LMC524277 LVY524275:LVY524277 MFU524275:MFU524277 MPQ524275:MPQ524277 MZM524275:MZM524277 NJI524275:NJI524277 NTE524275:NTE524277 ODA524275:ODA524277 OMW524275:OMW524277 OWS524275:OWS524277 PGO524275:PGO524277 PQK524275:PQK524277 QAG524275:QAG524277 QKC524275:QKC524277 QTY524275:QTY524277 RDU524275:RDU524277 RNQ524275:RNQ524277 RXM524275:RXM524277 SHI524275:SHI524277 SRE524275:SRE524277 TBA524275:TBA524277 TKW524275:TKW524277 TUS524275:TUS524277 UEO524275:UEO524277 UOK524275:UOK524277 UYG524275:UYG524277 VIC524275:VIC524277 VRY524275:VRY524277 WBU524275:WBU524277 WLQ524275:WLQ524277 WVM524275:WVM524277 E589811:E589813 JA589811:JA589813 SW589811:SW589813 ACS589811:ACS589813 AMO589811:AMO589813 AWK589811:AWK589813 BGG589811:BGG589813 BQC589811:BQC589813 BZY589811:BZY589813 CJU589811:CJU589813 CTQ589811:CTQ589813 DDM589811:DDM589813 DNI589811:DNI589813 DXE589811:DXE589813 EHA589811:EHA589813 EQW589811:EQW589813 FAS589811:FAS589813 FKO589811:FKO589813 FUK589811:FUK589813 GEG589811:GEG589813 GOC589811:GOC589813 GXY589811:GXY589813 HHU589811:HHU589813 HRQ589811:HRQ589813 IBM589811:IBM589813 ILI589811:ILI589813 IVE589811:IVE589813 JFA589811:JFA589813 JOW589811:JOW589813 JYS589811:JYS589813 KIO589811:KIO589813 KSK589811:KSK589813 LCG589811:LCG589813 LMC589811:LMC589813 LVY589811:LVY589813 MFU589811:MFU589813 MPQ589811:MPQ589813 MZM589811:MZM589813 NJI589811:NJI589813 NTE589811:NTE589813 ODA589811:ODA589813 OMW589811:OMW589813 OWS589811:OWS589813 PGO589811:PGO589813 PQK589811:PQK589813 QAG589811:QAG589813 QKC589811:QKC589813 QTY589811:QTY589813 RDU589811:RDU589813 RNQ589811:RNQ589813 RXM589811:RXM589813 SHI589811:SHI589813 SRE589811:SRE589813 TBA589811:TBA589813 TKW589811:TKW589813 TUS589811:TUS589813 UEO589811:UEO589813 UOK589811:UOK589813 UYG589811:UYG589813 VIC589811:VIC589813 VRY589811:VRY589813 WBU589811:WBU589813 WLQ589811:WLQ589813 WVM589811:WVM589813 E655347:E655349 JA655347:JA655349 SW655347:SW655349 ACS655347:ACS655349 AMO655347:AMO655349 AWK655347:AWK655349 BGG655347:BGG655349 BQC655347:BQC655349 BZY655347:BZY655349 CJU655347:CJU655349 CTQ655347:CTQ655349 DDM655347:DDM655349 DNI655347:DNI655349 DXE655347:DXE655349 EHA655347:EHA655349 EQW655347:EQW655349 FAS655347:FAS655349 FKO655347:FKO655349 FUK655347:FUK655349 GEG655347:GEG655349 GOC655347:GOC655349 GXY655347:GXY655349 HHU655347:HHU655349 HRQ655347:HRQ655349 IBM655347:IBM655349 ILI655347:ILI655349 IVE655347:IVE655349 JFA655347:JFA655349 JOW655347:JOW655349 JYS655347:JYS655349 KIO655347:KIO655349 KSK655347:KSK655349 LCG655347:LCG655349 LMC655347:LMC655349 LVY655347:LVY655349 MFU655347:MFU655349 MPQ655347:MPQ655349 MZM655347:MZM655349 NJI655347:NJI655349 NTE655347:NTE655349 ODA655347:ODA655349 OMW655347:OMW655349 OWS655347:OWS655349 PGO655347:PGO655349 PQK655347:PQK655349 QAG655347:QAG655349 QKC655347:QKC655349 QTY655347:QTY655349 RDU655347:RDU655349 RNQ655347:RNQ655349 RXM655347:RXM655349 SHI655347:SHI655349 SRE655347:SRE655349 TBA655347:TBA655349 TKW655347:TKW655349 TUS655347:TUS655349 UEO655347:UEO655349 UOK655347:UOK655349 UYG655347:UYG655349 VIC655347:VIC655349 VRY655347:VRY655349 WBU655347:WBU655349 WLQ655347:WLQ655349 WVM655347:WVM655349 E720883:E720885 JA720883:JA720885 SW720883:SW720885 ACS720883:ACS720885 AMO720883:AMO720885 AWK720883:AWK720885 BGG720883:BGG720885 BQC720883:BQC720885 BZY720883:BZY720885 CJU720883:CJU720885 CTQ720883:CTQ720885 DDM720883:DDM720885 DNI720883:DNI720885 DXE720883:DXE720885 EHA720883:EHA720885 EQW720883:EQW720885 FAS720883:FAS720885 FKO720883:FKO720885 FUK720883:FUK720885 GEG720883:GEG720885 GOC720883:GOC720885 GXY720883:GXY720885 HHU720883:HHU720885 HRQ720883:HRQ720885 IBM720883:IBM720885 ILI720883:ILI720885 IVE720883:IVE720885 JFA720883:JFA720885 JOW720883:JOW720885 JYS720883:JYS720885 KIO720883:KIO720885 KSK720883:KSK720885 LCG720883:LCG720885 LMC720883:LMC720885 LVY720883:LVY720885 MFU720883:MFU720885 MPQ720883:MPQ720885 MZM720883:MZM720885 NJI720883:NJI720885 NTE720883:NTE720885 ODA720883:ODA720885 OMW720883:OMW720885 OWS720883:OWS720885 PGO720883:PGO720885 PQK720883:PQK720885 QAG720883:QAG720885 QKC720883:QKC720885 QTY720883:QTY720885 RDU720883:RDU720885 RNQ720883:RNQ720885 RXM720883:RXM720885 SHI720883:SHI720885 SRE720883:SRE720885 TBA720883:TBA720885 TKW720883:TKW720885 TUS720883:TUS720885 UEO720883:UEO720885 UOK720883:UOK720885 UYG720883:UYG720885 VIC720883:VIC720885 VRY720883:VRY720885 WBU720883:WBU720885 WLQ720883:WLQ720885 WVM720883:WVM720885 E786419:E786421 JA786419:JA786421 SW786419:SW786421 ACS786419:ACS786421 AMO786419:AMO786421 AWK786419:AWK786421 BGG786419:BGG786421 BQC786419:BQC786421 BZY786419:BZY786421 CJU786419:CJU786421 CTQ786419:CTQ786421 DDM786419:DDM786421 DNI786419:DNI786421 DXE786419:DXE786421 EHA786419:EHA786421 EQW786419:EQW786421 FAS786419:FAS786421 FKO786419:FKO786421 FUK786419:FUK786421 GEG786419:GEG786421 GOC786419:GOC786421 GXY786419:GXY786421 HHU786419:HHU786421 HRQ786419:HRQ786421 IBM786419:IBM786421 ILI786419:ILI786421 IVE786419:IVE786421 JFA786419:JFA786421 JOW786419:JOW786421 JYS786419:JYS786421 KIO786419:KIO786421 KSK786419:KSK786421 LCG786419:LCG786421 LMC786419:LMC786421 LVY786419:LVY786421 MFU786419:MFU786421 MPQ786419:MPQ786421 MZM786419:MZM786421 NJI786419:NJI786421 NTE786419:NTE786421 ODA786419:ODA786421 OMW786419:OMW786421 OWS786419:OWS786421 PGO786419:PGO786421 PQK786419:PQK786421 QAG786419:QAG786421 QKC786419:QKC786421 QTY786419:QTY786421 RDU786419:RDU786421 RNQ786419:RNQ786421 RXM786419:RXM786421 SHI786419:SHI786421 SRE786419:SRE786421 TBA786419:TBA786421 TKW786419:TKW786421 TUS786419:TUS786421 UEO786419:UEO786421 UOK786419:UOK786421 UYG786419:UYG786421 VIC786419:VIC786421 VRY786419:VRY786421 WBU786419:WBU786421 WLQ786419:WLQ786421 WVM786419:WVM786421 E851955:E851957 JA851955:JA851957 SW851955:SW851957 ACS851955:ACS851957 AMO851955:AMO851957 AWK851955:AWK851957 BGG851955:BGG851957 BQC851955:BQC851957 BZY851955:BZY851957 CJU851955:CJU851957 CTQ851955:CTQ851957 DDM851955:DDM851957 DNI851955:DNI851957 DXE851955:DXE851957 EHA851955:EHA851957 EQW851955:EQW851957 FAS851955:FAS851957 FKO851955:FKO851957 FUK851955:FUK851957 GEG851955:GEG851957 GOC851955:GOC851957 GXY851955:GXY851957 HHU851955:HHU851957 HRQ851955:HRQ851957 IBM851955:IBM851957 ILI851955:ILI851957 IVE851955:IVE851957 JFA851955:JFA851957 JOW851955:JOW851957 JYS851955:JYS851957 KIO851955:KIO851957 KSK851955:KSK851957 LCG851955:LCG851957 LMC851955:LMC851957 LVY851955:LVY851957 MFU851955:MFU851957 MPQ851955:MPQ851957 MZM851955:MZM851957 NJI851955:NJI851957 NTE851955:NTE851957 ODA851955:ODA851957 OMW851955:OMW851957 OWS851955:OWS851957 PGO851955:PGO851957 PQK851955:PQK851957 QAG851955:QAG851957 QKC851955:QKC851957 QTY851955:QTY851957 RDU851955:RDU851957 RNQ851955:RNQ851957 RXM851955:RXM851957 SHI851955:SHI851957 SRE851955:SRE851957 TBA851955:TBA851957 TKW851955:TKW851957 TUS851955:TUS851957 UEO851955:UEO851957 UOK851955:UOK851957 UYG851955:UYG851957 VIC851955:VIC851957 VRY851955:VRY851957 WBU851955:WBU851957 WLQ851955:WLQ851957 WVM851955:WVM851957 E917491:E917493 JA917491:JA917493 SW917491:SW917493 ACS917491:ACS917493 AMO917491:AMO917493 AWK917491:AWK917493 BGG917491:BGG917493 BQC917491:BQC917493 BZY917491:BZY917493 CJU917491:CJU917493 CTQ917491:CTQ917493 DDM917491:DDM917493 DNI917491:DNI917493 DXE917491:DXE917493 EHA917491:EHA917493 EQW917491:EQW917493 FAS917491:FAS917493 FKO917491:FKO917493 FUK917491:FUK917493 GEG917491:GEG917493 GOC917491:GOC917493 GXY917491:GXY917493 HHU917491:HHU917493 HRQ917491:HRQ917493 IBM917491:IBM917493 ILI917491:ILI917493 IVE917491:IVE917493 JFA917491:JFA917493 JOW917491:JOW917493 JYS917491:JYS917493 KIO917491:KIO917493 KSK917491:KSK917493 LCG917491:LCG917493 LMC917491:LMC917493 LVY917491:LVY917493 MFU917491:MFU917493 MPQ917491:MPQ917493 MZM917491:MZM917493 NJI917491:NJI917493 NTE917491:NTE917493 ODA917491:ODA917493 OMW917491:OMW917493 OWS917491:OWS917493 PGO917491:PGO917493 PQK917491:PQK917493 QAG917491:QAG917493 QKC917491:QKC917493 QTY917491:QTY917493 RDU917491:RDU917493 RNQ917491:RNQ917493 RXM917491:RXM917493 SHI917491:SHI917493 SRE917491:SRE917493 TBA917491:TBA917493 TKW917491:TKW917493 TUS917491:TUS917493 UEO917491:UEO917493 UOK917491:UOK917493 UYG917491:UYG917493 VIC917491:VIC917493 VRY917491:VRY917493 WBU917491:WBU917493 WLQ917491:WLQ917493 WVM917491:WVM917493 E983027:E983029 JA983027:JA983029 SW983027:SW983029 ACS983027:ACS983029 AMO983027:AMO983029 AWK983027:AWK983029 BGG983027:BGG983029 BQC983027:BQC983029 BZY983027:BZY983029 CJU983027:CJU983029 CTQ983027:CTQ983029 DDM983027:DDM983029 DNI983027:DNI983029 DXE983027:DXE983029 EHA983027:EHA983029 EQW983027:EQW983029 FAS983027:FAS983029 FKO983027:FKO983029 FUK983027:FUK983029 GEG983027:GEG983029 GOC983027:GOC983029 GXY983027:GXY983029 HHU983027:HHU983029 HRQ983027:HRQ983029 IBM983027:IBM983029 ILI983027:ILI983029 IVE983027:IVE983029 JFA983027:JFA983029 JOW983027:JOW983029 JYS983027:JYS983029 KIO983027:KIO983029 KSK983027:KSK983029 LCG983027:LCG983029 LMC983027:LMC983029 LVY983027:LVY983029 MFU983027:MFU983029 MPQ983027:MPQ983029 MZM983027:MZM983029 NJI983027:NJI983029 NTE983027:NTE983029 ODA983027:ODA983029 OMW983027:OMW983029 OWS983027:OWS983029 PGO983027:PGO983029 PQK983027:PQK983029 QAG983027:QAG983029 QKC983027:QKC983029 QTY983027:QTY983029 RDU983027:RDU983029 RNQ983027:RNQ983029 RXM983027:RXM983029 SHI983027:SHI983029 SRE983027:SRE983029 TBA983027:TBA983029 TKW983027:TKW983029 TUS983027:TUS983029 UEO983027:UEO983029 UOK983027:UOK983029 UYG983027:UYG983029 VIC983027:VIC983029 VRY983027:VRY983029 WBU983027:WBU983029 WLQ983027:WLQ983029 WVM983027:WVM983029 E65534:E65540 JA65534:JA65540 SW65534:SW65540 ACS65534:ACS65540 AMO65534:AMO65540 AWK65534:AWK65540 BGG65534:BGG65540 BQC65534:BQC65540 BZY65534:BZY65540 CJU65534:CJU65540 CTQ65534:CTQ65540 DDM65534:DDM65540 DNI65534:DNI65540 DXE65534:DXE65540 EHA65534:EHA65540 EQW65534:EQW65540 FAS65534:FAS65540 FKO65534:FKO65540 FUK65534:FUK65540 GEG65534:GEG65540 GOC65534:GOC65540 GXY65534:GXY65540 HHU65534:HHU65540 HRQ65534:HRQ65540 IBM65534:IBM65540 ILI65534:ILI65540 IVE65534:IVE65540 JFA65534:JFA65540 JOW65534:JOW65540 JYS65534:JYS65540 KIO65534:KIO65540 KSK65534:KSK65540 LCG65534:LCG65540 LMC65534:LMC65540 LVY65534:LVY65540 MFU65534:MFU65540 MPQ65534:MPQ65540 MZM65534:MZM65540 NJI65534:NJI65540 NTE65534:NTE65540 ODA65534:ODA65540 OMW65534:OMW65540 OWS65534:OWS65540 PGO65534:PGO65540 PQK65534:PQK65540 QAG65534:QAG65540 QKC65534:QKC65540 QTY65534:QTY65540 RDU65534:RDU65540 RNQ65534:RNQ65540 RXM65534:RXM65540 SHI65534:SHI65540 SRE65534:SRE65540 TBA65534:TBA65540 TKW65534:TKW65540 TUS65534:TUS65540 UEO65534:UEO65540 UOK65534:UOK65540 UYG65534:UYG65540 VIC65534:VIC65540 VRY65534:VRY65540 WBU65534:WBU65540 WLQ65534:WLQ65540 WVM65534:WVM65540 E131070:E131076 JA131070:JA131076 SW131070:SW131076 ACS131070:ACS131076 AMO131070:AMO131076 AWK131070:AWK131076 BGG131070:BGG131076 BQC131070:BQC131076 BZY131070:BZY131076 CJU131070:CJU131076 CTQ131070:CTQ131076 DDM131070:DDM131076 DNI131070:DNI131076 DXE131070:DXE131076 EHA131070:EHA131076 EQW131070:EQW131076 FAS131070:FAS131076 FKO131070:FKO131076 FUK131070:FUK131076 GEG131070:GEG131076 GOC131070:GOC131076 GXY131070:GXY131076 HHU131070:HHU131076 HRQ131070:HRQ131076 IBM131070:IBM131076 ILI131070:ILI131076 IVE131070:IVE131076 JFA131070:JFA131076 JOW131070:JOW131076 JYS131070:JYS131076 KIO131070:KIO131076 KSK131070:KSK131076 LCG131070:LCG131076 LMC131070:LMC131076 LVY131070:LVY131076 MFU131070:MFU131076 MPQ131070:MPQ131076 MZM131070:MZM131076 NJI131070:NJI131076 NTE131070:NTE131076 ODA131070:ODA131076 OMW131070:OMW131076 OWS131070:OWS131076 PGO131070:PGO131076 PQK131070:PQK131076 QAG131070:QAG131076 QKC131070:QKC131076 QTY131070:QTY131076 RDU131070:RDU131076 RNQ131070:RNQ131076 RXM131070:RXM131076 SHI131070:SHI131076 SRE131070:SRE131076 TBA131070:TBA131076 TKW131070:TKW131076 TUS131070:TUS131076 UEO131070:UEO131076 UOK131070:UOK131076 UYG131070:UYG131076 VIC131070:VIC131076 VRY131070:VRY131076 WBU131070:WBU131076 WLQ131070:WLQ131076 WVM131070:WVM131076 E196606:E196612 JA196606:JA196612 SW196606:SW196612 ACS196606:ACS196612 AMO196606:AMO196612 AWK196606:AWK196612 BGG196606:BGG196612 BQC196606:BQC196612 BZY196606:BZY196612 CJU196606:CJU196612 CTQ196606:CTQ196612 DDM196606:DDM196612 DNI196606:DNI196612 DXE196606:DXE196612 EHA196606:EHA196612 EQW196606:EQW196612 FAS196606:FAS196612 FKO196606:FKO196612 FUK196606:FUK196612 GEG196606:GEG196612 GOC196606:GOC196612 GXY196606:GXY196612 HHU196606:HHU196612 HRQ196606:HRQ196612 IBM196606:IBM196612 ILI196606:ILI196612 IVE196606:IVE196612 JFA196606:JFA196612 JOW196606:JOW196612 JYS196606:JYS196612 KIO196606:KIO196612 KSK196606:KSK196612 LCG196606:LCG196612 LMC196606:LMC196612 LVY196606:LVY196612 MFU196606:MFU196612 MPQ196606:MPQ196612 MZM196606:MZM196612 NJI196606:NJI196612 NTE196606:NTE196612 ODA196606:ODA196612 OMW196606:OMW196612 OWS196606:OWS196612 PGO196606:PGO196612 PQK196606:PQK196612 QAG196606:QAG196612 QKC196606:QKC196612 QTY196606:QTY196612 RDU196606:RDU196612 RNQ196606:RNQ196612 RXM196606:RXM196612 SHI196606:SHI196612 SRE196606:SRE196612 TBA196606:TBA196612 TKW196606:TKW196612 TUS196606:TUS196612 UEO196606:UEO196612 UOK196606:UOK196612 UYG196606:UYG196612 VIC196606:VIC196612 VRY196606:VRY196612 WBU196606:WBU196612 WLQ196606:WLQ196612 WVM196606:WVM196612 E262142:E262148 JA262142:JA262148 SW262142:SW262148 ACS262142:ACS262148 AMO262142:AMO262148 AWK262142:AWK262148 BGG262142:BGG262148 BQC262142:BQC262148 BZY262142:BZY262148 CJU262142:CJU262148 CTQ262142:CTQ262148 DDM262142:DDM262148 DNI262142:DNI262148 DXE262142:DXE262148 EHA262142:EHA262148 EQW262142:EQW262148 FAS262142:FAS262148 FKO262142:FKO262148 FUK262142:FUK262148 GEG262142:GEG262148 GOC262142:GOC262148 GXY262142:GXY262148 HHU262142:HHU262148 HRQ262142:HRQ262148 IBM262142:IBM262148 ILI262142:ILI262148 IVE262142:IVE262148 JFA262142:JFA262148 JOW262142:JOW262148 JYS262142:JYS262148 KIO262142:KIO262148 KSK262142:KSK262148 LCG262142:LCG262148 LMC262142:LMC262148 LVY262142:LVY262148 MFU262142:MFU262148 MPQ262142:MPQ262148 MZM262142:MZM262148 NJI262142:NJI262148 NTE262142:NTE262148 ODA262142:ODA262148 OMW262142:OMW262148 OWS262142:OWS262148 PGO262142:PGO262148 PQK262142:PQK262148 QAG262142:QAG262148 QKC262142:QKC262148 QTY262142:QTY262148 RDU262142:RDU262148 RNQ262142:RNQ262148 RXM262142:RXM262148 SHI262142:SHI262148 SRE262142:SRE262148 TBA262142:TBA262148 TKW262142:TKW262148 TUS262142:TUS262148 UEO262142:UEO262148 UOK262142:UOK262148 UYG262142:UYG262148 VIC262142:VIC262148 VRY262142:VRY262148 WBU262142:WBU262148 WLQ262142:WLQ262148 WVM262142:WVM262148 E327678:E327684 JA327678:JA327684 SW327678:SW327684 ACS327678:ACS327684 AMO327678:AMO327684 AWK327678:AWK327684 BGG327678:BGG327684 BQC327678:BQC327684 BZY327678:BZY327684 CJU327678:CJU327684 CTQ327678:CTQ327684 DDM327678:DDM327684 DNI327678:DNI327684 DXE327678:DXE327684 EHA327678:EHA327684 EQW327678:EQW327684 FAS327678:FAS327684 FKO327678:FKO327684 FUK327678:FUK327684 GEG327678:GEG327684 GOC327678:GOC327684 GXY327678:GXY327684 HHU327678:HHU327684 HRQ327678:HRQ327684 IBM327678:IBM327684 ILI327678:ILI327684 IVE327678:IVE327684 JFA327678:JFA327684 JOW327678:JOW327684 JYS327678:JYS327684 KIO327678:KIO327684 KSK327678:KSK327684 LCG327678:LCG327684 LMC327678:LMC327684 LVY327678:LVY327684 MFU327678:MFU327684 MPQ327678:MPQ327684 MZM327678:MZM327684 NJI327678:NJI327684 NTE327678:NTE327684 ODA327678:ODA327684 OMW327678:OMW327684 OWS327678:OWS327684 PGO327678:PGO327684 PQK327678:PQK327684 QAG327678:QAG327684 QKC327678:QKC327684 QTY327678:QTY327684 RDU327678:RDU327684 RNQ327678:RNQ327684 RXM327678:RXM327684 SHI327678:SHI327684 SRE327678:SRE327684 TBA327678:TBA327684 TKW327678:TKW327684 TUS327678:TUS327684 UEO327678:UEO327684 UOK327678:UOK327684 UYG327678:UYG327684 VIC327678:VIC327684 VRY327678:VRY327684 WBU327678:WBU327684 WLQ327678:WLQ327684 WVM327678:WVM327684 E393214:E393220 JA393214:JA393220 SW393214:SW393220 ACS393214:ACS393220 AMO393214:AMO393220 AWK393214:AWK393220 BGG393214:BGG393220 BQC393214:BQC393220 BZY393214:BZY393220 CJU393214:CJU393220 CTQ393214:CTQ393220 DDM393214:DDM393220 DNI393214:DNI393220 DXE393214:DXE393220 EHA393214:EHA393220 EQW393214:EQW393220 FAS393214:FAS393220 FKO393214:FKO393220 FUK393214:FUK393220 GEG393214:GEG393220 GOC393214:GOC393220 GXY393214:GXY393220 HHU393214:HHU393220 HRQ393214:HRQ393220 IBM393214:IBM393220 ILI393214:ILI393220 IVE393214:IVE393220 JFA393214:JFA393220 JOW393214:JOW393220 JYS393214:JYS393220 KIO393214:KIO393220 KSK393214:KSK393220 LCG393214:LCG393220 LMC393214:LMC393220 LVY393214:LVY393220 MFU393214:MFU393220 MPQ393214:MPQ393220 MZM393214:MZM393220 NJI393214:NJI393220 NTE393214:NTE393220 ODA393214:ODA393220 OMW393214:OMW393220 OWS393214:OWS393220 PGO393214:PGO393220 PQK393214:PQK393220 QAG393214:QAG393220 QKC393214:QKC393220 QTY393214:QTY393220 RDU393214:RDU393220 RNQ393214:RNQ393220 RXM393214:RXM393220 SHI393214:SHI393220 SRE393214:SRE393220 TBA393214:TBA393220 TKW393214:TKW393220 TUS393214:TUS393220 UEO393214:UEO393220 UOK393214:UOK393220 UYG393214:UYG393220 VIC393214:VIC393220 VRY393214:VRY393220 WBU393214:WBU393220 WLQ393214:WLQ393220 WVM393214:WVM393220 E458750:E458756 JA458750:JA458756 SW458750:SW458756 ACS458750:ACS458756 AMO458750:AMO458756 AWK458750:AWK458756 BGG458750:BGG458756 BQC458750:BQC458756 BZY458750:BZY458756 CJU458750:CJU458756 CTQ458750:CTQ458756 DDM458750:DDM458756 DNI458750:DNI458756 DXE458750:DXE458756 EHA458750:EHA458756 EQW458750:EQW458756 FAS458750:FAS458756 FKO458750:FKO458756 FUK458750:FUK458756 GEG458750:GEG458756 GOC458750:GOC458756 GXY458750:GXY458756 HHU458750:HHU458756 HRQ458750:HRQ458756 IBM458750:IBM458756 ILI458750:ILI458756 IVE458750:IVE458756 JFA458750:JFA458756 JOW458750:JOW458756 JYS458750:JYS458756 KIO458750:KIO458756 KSK458750:KSK458756 LCG458750:LCG458756 LMC458750:LMC458756 LVY458750:LVY458756 MFU458750:MFU458756 MPQ458750:MPQ458756 MZM458750:MZM458756 NJI458750:NJI458756 NTE458750:NTE458756 ODA458750:ODA458756 OMW458750:OMW458756 OWS458750:OWS458756 PGO458750:PGO458756 PQK458750:PQK458756 QAG458750:QAG458756 QKC458750:QKC458756 QTY458750:QTY458756 RDU458750:RDU458756 RNQ458750:RNQ458756 RXM458750:RXM458756 SHI458750:SHI458756 SRE458750:SRE458756 TBA458750:TBA458756 TKW458750:TKW458756 TUS458750:TUS458756 UEO458750:UEO458756 UOK458750:UOK458756 UYG458750:UYG458756 VIC458750:VIC458756 VRY458750:VRY458756 WBU458750:WBU458756 WLQ458750:WLQ458756 WVM458750:WVM458756 E524286:E524292 JA524286:JA524292 SW524286:SW524292 ACS524286:ACS524292 AMO524286:AMO524292 AWK524286:AWK524292 BGG524286:BGG524292 BQC524286:BQC524292 BZY524286:BZY524292 CJU524286:CJU524292 CTQ524286:CTQ524292 DDM524286:DDM524292 DNI524286:DNI524292 DXE524286:DXE524292 EHA524286:EHA524292 EQW524286:EQW524292 FAS524286:FAS524292 FKO524286:FKO524292 FUK524286:FUK524292 GEG524286:GEG524292 GOC524286:GOC524292 GXY524286:GXY524292 HHU524286:HHU524292 HRQ524286:HRQ524292 IBM524286:IBM524292 ILI524286:ILI524292 IVE524286:IVE524292 JFA524286:JFA524292 JOW524286:JOW524292 JYS524286:JYS524292 KIO524286:KIO524292 KSK524286:KSK524292 LCG524286:LCG524292 LMC524286:LMC524292 LVY524286:LVY524292 MFU524286:MFU524292 MPQ524286:MPQ524292 MZM524286:MZM524292 NJI524286:NJI524292 NTE524286:NTE524292 ODA524286:ODA524292 OMW524286:OMW524292 OWS524286:OWS524292 PGO524286:PGO524292 PQK524286:PQK524292 QAG524286:QAG524292 QKC524286:QKC524292 QTY524286:QTY524292 RDU524286:RDU524292 RNQ524286:RNQ524292 RXM524286:RXM524292 SHI524286:SHI524292 SRE524286:SRE524292 TBA524286:TBA524292 TKW524286:TKW524292 TUS524286:TUS524292 UEO524286:UEO524292 UOK524286:UOK524292 UYG524286:UYG524292 VIC524286:VIC524292 VRY524286:VRY524292 WBU524286:WBU524292 WLQ524286:WLQ524292 WVM524286:WVM524292 E589822:E589828 JA589822:JA589828 SW589822:SW589828 ACS589822:ACS589828 AMO589822:AMO589828 AWK589822:AWK589828 BGG589822:BGG589828 BQC589822:BQC589828 BZY589822:BZY589828 CJU589822:CJU589828 CTQ589822:CTQ589828 DDM589822:DDM589828 DNI589822:DNI589828 DXE589822:DXE589828 EHA589822:EHA589828 EQW589822:EQW589828 FAS589822:FAS589828 FKO589822:FKO589828 FUK589822:FUK589828 GEG589822:GEG589828 GOC589822:GOC589828 GXY589822:GXY589828 HHU589822:HHU589828 HRQ589822:HRQ589828 IBM589822:IBM589828 ILI589822:ILI589828 IVE589822:IVE589828 JFA589822:JFA589828 JOW589822:JOW589828 JYS589822:JYS589828 KIO589822:KIO589828 KSK589822:KSK589828 LCG589822:LCG589828 LMC589822:LMC589828 LVY589822:LVY589828 MFU589822:MFU589828 MPQ589822:MPQ589828 MZM589822:MZM589828 NJI589822:NJI589828 NTE589822:NTE589828 ODA589822:ODA589828 OMW589822:OMW589828 OWS589822:OWS589828 PGO589822:PGO589828 PQK589822:PQK589828 QAG589822:QAG589828 QKC589822:QKC589828 QTY589822:QTY589828 RDU589822:RDU589828 RNQ589822:RNQ589828 RXM589822:RXM589828 SHI589822:SHI589828 SRE589822:SRE589828 TBA589822:TBA589828 TKW589822:TKW589828 TUS589822:TUS589828 UEO589822:UEO589828 UOK589822:UOK589828 UYG589822:UYG589828 VIC589822:VIC589828 VRY589822:VRY589828 WBU589822:WBU589828 WLQ589822:WLQ589828 WVM589822:WVM589828 E655358:E655364 JA655358:JA655364 SW655358:SW655364 ACS655358:ACS655364 AMO655358:AMO655364 AWK655358:AWK655364 BGG655358:BGG655364 BQC655358:BQC655364 BZY655358:BZY655364 CJU655358:CJU655364 CTQ655358:CTQ655364 DDM655358:DDM655364 DNI655358:DNI655364 DXE655358:DXE655364 EHA655358:EHA655364 EQW655358:EQW655364 FAS655358:FAS655364 FKO655358:FKO655364 FUK655358:FUK655364 GEG655358:GEG655364 GOC655358:GOC655364 GXY655358:GXY655364 HHU655358:HHU655364 HRQ655358:HRQ655364 IBM655358:IBM655364 ILI655358:ILI655364 IVE655358:IVE655364 JFA655358:JFA655364 JOW655358:JOW655364 JYS655358:JYS655364 KIO655358:KIO655364 KSK655358:KSK655364 LCG655358:LCG655364 LMC655358:LMC655364 LVY655358:LVY655364 MFU655358:MFU655364 MPQ655358:MPQ655364 MZM655358:MZM655364 NJI655358:NJI655364 NTE655358:NTE655364 ODA655358:ODA655364 OMW655358:OMW655364 OWS655358:OWS655364 PGO655358:PGO655364 PQK655358:PQK655364 QAG655358:QAG655364 QKC655358:QKC655364 QTY655358:QTY655364 RDU655358:RDU655364 RNQ655358:RNQ655364 RXM655358:RXM655364 SHI655358:SHI655364 SRE655358:SRE655364 TBA655358:TBA655364 TKW655358:TKW655364 TUS655358:TUS655364 UEO655358:UEO655364 UOK655358:UOK655364 UYG655358:UYG655364 VIC655358:VIC655364 VRY655358:VRY655364 WBU655358:WBU655364 WLQ655358:WLQ655364 WVM655358:WVM655364 E720894:E720900 JA720894:JA720900 SW720894:SW720900 ACS720894:ACS720900 AMO720894:AMO720900 AWK720894:AWK720900 BGG720894:BGG720900 BQC720894:BQC720900 BZY720894:BZY720900 CJU720894:CJU720900 CTQ720894:CTQ720900 DDM720894:DDM720900 DNI720894:DNI720900 DXE720894:DXE720900 EHA720894:EHA720900 EQW720894:EQW720900 FAS720894:FAS720900 FKO720894:FKO720900 FUK720894:FUK720900 GEG720894:GEG720900 GOC720894:GOC720900 GXY720894:GXY720900 HHU720894:HHU720900 HRQ720894:HRQ720900 IBM720894:IBM720900 ILI720894:ILI720900 IVE720894:IVE720900 JFA720894:JFA720900 JOW720894:JOW720900 JYS720894:JYS720900 KIO720894:KIO720900 KSK720894:KSK720900 LCG720894:LCG720900 LMC720894:LMC720900 LVY720894:LVY720900 MFU720894:MFU720900 MPQ720894:MPQ720900 MZM720894:MZM720900 NJI720894:NJI720900 NTE720894:NTE720900 ODA720894:ODA720900 OMW720894:OMW720900 OWS720894:OWS720900 PGO720894:PGO720900 PQK720894:PQK720900 QAG720894:QAG720900 QKC720894:QKC720900 QTY720894:QTY720900 RDU720894:RDU720900 RNQ720894:RNQ720900 RXM720894:RXM720900 SHI720894:SHI720900 SRE720894:SRE720900 TBA720894:TBA720900 TKW720894:TKW720900 TUS720894:TUS720900 UEO720894:UEO720900 UOK720894:UOK720900 UYG720894:UYG720900 VIC720894:VIC720900 VRY720894:VRY720900 WBU720894:WBU720900 WLQ720894:WLQ720900 WVM720894:WVM720900 E786430:E786436 JA786430:JA786436 SW786430:SW786436 ACS786430:ACS786436 AMO786430:AMO786436 AWK786430:AWK786436 BGG786430:BGG786436 BQC786430:BQC786436 BZY786430:BZY786436 CJU786430:CJU786436 CTQ786430:CTQ786436 DDM786430:DDM786436 DNI786430:DNI786436 DXE786430:DXE786436 EHA786430:EHA786436 EQW786430:EQW786436 FAS786430:FAS786436 FKO786430:FKO786436 FUK786430:FUK786436 GEG786430:GEG786436 GOC786430:GOC786436 GXY786430:GXY786436 HHU786430:HHU786436 HRQ786430:HRQ786436 IBM786430:IBM786436 ILI786430:ILI786436 IVE786430:IVE786436 JFA786430:JFA786436 JOW786430:JOW786436 JYS786430:JYS786436 KIO786430:KIO786436 KSK786430:KSK786436 LCG786430:LCG786436 LMC786430:LMC786436 LVY786430:LVY786436 MFU786430:MFU786436 MPQ786430:MPQ786436 MZM786430:MZM786436 NJI786430:NJI786436 NTE786430:NTE786436 ODA786430:ODA786436 OMW786430:OMW786436 OWS786430:OWS786436 PGO786430:PGO786436 PQK786430:PQK786436 QAG786430:QAG786436 QKC786430:QKC786436 QTY786430:QTY786436 RDU786430:RDU786436 RNQ786430:RNQ786436 RXM786430:RXM786436 SHI786430:SHI786436 SRE786430:SRE786436 TBA786430:TBA786436 TKW786430:TKW786436 TUS786430:TUS786436 UEO786430:UEO786436 UOK786430:UOK786436 UYG786430:UYG786436 VIC786430:VIC786436 VRY786430:VRY786436 WBU786430:WBU786436 WLQ786430:WLQ786436 WVM786430:WVM786436 E851966:E851972 JA851966:JA851972 SW851966:SW851972 ACS851966:ACS851972 AMO851966:AMO851972 AWK851966:AWK851972 BGG851966:BGG851972 BQC851966:BQC851972 BZY851966:BZY851972 CJU851966:CJU851972 CTQ851966:CTQ851972 DDM851966:DDM851972 DNI851966:DNI851972 DXE851966:DXE851972 EHA851966:EHA851972 EQW851966:EQW851972 FAS851966:FAS851972 FKO851966:FKO851972 FUK851966:FUK851972 GEG851966:GEG851972 GOC851966:GOC851972 GXY851966:GXY851972 HHU851966:HHU851972 HRQ851966:HRQ851972 IBM851966:IBM851972 ILI851966:ILI851972 IVE851966:IVE851972 JFA851966:JFA851972 JOW851966:JOW851972 JYS851966:JYS851972 KIO851966:KIO851972 KSK851966:KSK851972 LCG851966:LCG851972 LMC851966:LMC851972 LVY851966:LVY851972 MFU851966:MFU851972 MPQ851966:MPQ851972 MZM851966:MZM851972 NJI851966:NJI851972 NTE851966:NTE851972 ODA851966:ODA851972 OMW851966:OMW851972 OWS851966:OWS851972 PGO851966:PGO851972 PQK851966:PQK851972 QAG851966:QAG851972 QKC851966:QKC851972 QTY851966:QTY851972 RDU851966:RDU851972 RNQ851966:RNQ851972 RXM851966:RXM851972 SHI851966:SHI851972 SRE851966:SRE851972 TBA851966:TBA851972 TKW851966:TKW851972 TUS851966:TUS851972 UEO851966:UEO851972 UOK851966:UOK851972 UYG851966:UYG851972 VIC851966:VIC851972 VRY851966:VRY851972 WBU851966:WBU851972 WLQ851966:WLQ851972 WVM851966:WVM851972 E917502:E917508 JA917502:JA917508 SW917502:SW917508 ACS917502:ACS917508 AMO917502:AMO917508 AWK917502:AWK917508 BGG917502:BGG917508 BQC917502:BQC917508 BZY917502:BZY917508 CJU917502:CJU917508 CTQ917502:CTQ917508 DDM917502:DDM917508 DNI917502:DNI917508 DXE917502:DXE917508 EHA917502:EHA917508 EQW917502:EQW917508 FAS917502:FAS917508 FKO917502:FKO917508 FUK917502:FUK917508 GEG917502:GEG917508 GOC917502:GOC917508 GXY917502:GXY917508 HHU917502:HHU917508 HRQ917502:HRQ917508 IBM917502:IBM917508 ILI917502:ILI917508 IVE917502:IVE917508 JFA917502:JFA917508 JOW917502:JOW917508 JYS917502:JYS917508 KIO917502:KIO917508 KSK917502:KSK917508 LCG917502:LCG917508 LMC917502:LMC917508 LVY917502:LVY917508 MFU917502:MFU917508 MPQ917502:MPQ917508 MZM917502:MZM917508 NJI917502:NJI917508 NTE917502:NTE917508 ODA917502:ODA917508 OMW917502:OMW917508 OWS917502:OWS917508 PGO917502:PGO917508 PQK917502:PQK917508 QAG917502:QAG917508 QKC917502:QKC917508 QTY917502:QTY917508 RDU917502:RDU917508 RNQ917502:RNQ917508 RXM917502:RXM917508 SHI917502:SHI917508 SRE917502:SRE917508 TBA917502:TBA917508 TKW917502:TKW917508 TUS917502:TUS917508 UEO917502:UEO917508 UOK917502:UOK917508 UYG917502:UYG917508 VIC917502:VIC917508 VRY917502:VRY917508 WBU917502:WBU917508 WLQ917502:WLQ917508 WVM917502:WVM917508 E983038:E983044 JA983038:JA983044 SW983038:SW983044 ACS983038:ACS983044 AMO983038:AMO983044 AWK983038:AWK983044 BGG983038:BGG983044 BQC983038:BQC983044 BZY983038:BZY983044 CJU983038:CJU983044 CTQ983038:CTQ983044 DDM983038:DDM983044 DNI983038:DNI983044 DXE983038:DXE983044 EHA983038:EHA983044 EQW983038:EQW983044 FAS983038:FAS983044 FKO983038:FKO983044 FUK983038:FUK983044 GEG983038:GEG983044 GOC983038:GOC983044 GXY983038:GXY983044 HHU983038:HHU983044 HRQ983038:HRQ983044 IBM983038:IBM983044 ILI983038:ILI983044 IVE983038:IVE983044 JFA983038:JFA983044 JOW983038:JOW983044 JYS983038:JYS983044 KIO983038:KIO983044 KSK983038:KSK983044 LCG983038:LCG983044 LMC983038:LMC983044 LVY983038:LVY983044 MFU983038:MFU983044 MPQ983038:MPQ983044 MZM983038:MZM983044 NJI983038:NJI983044 NTE983038:NTE983044 ODA983038:ODA983044 OMW983038:OMW983044 OWS983038:OWS983044 PGO983038:PGO983044 PQK983038:PQK983044 QAG983038:QAG983044 QKC983038:QKC983044 QTY983038:QTY983044 RDU983038:RDU983044 RNQ983038:RNQ983044 RXM983038:RXM983044 SHI983038:SHI983044 SRE983038:SRE983044 TBA983038:TBA983044 TKW983038:TKW983044 TUS983038:TUS983044 UEO983038:UEO983044 UOK983038:UOK983044 UYG983038:UYG983044 VIC983038:VIC983044 VRY983038:VRY983044 WBU983038:WBU983044 WLQ983038:WLQ983044 WVM983038:WVM983044">
      <formula1>$E$22:$E$109</formula1>
    </dataValidation>
    <dataValidation type="list" errorStyle="warning" allowBlank="1" showInputMessage="1" showErrorMessage="1" errorTitle="FERC ACCOUNT" error="This FERC Account is not included in the drop-down list. Is this the account you want to use?" sqref="B65512:B65525 IX65512:IX65525 ST65512:ST65525 ACP65512:ACP65525 AML65512:AML65525 AWH65512:AWH65525 BGD65512:BGD65525 BPZ65512:BPZ65525 BZV65512:BZV65525 CJR65512:CJR65525 CTN65512:CTN65525 DDJ65512:DDJ65525 DNF65512:DNF65525 DXB65512:DXB65525 EGX65512:EGX65525 EQT65512:EQT65525 FAP65512:FAP65525 FKL65512:FKL65525 FUH65512:FUH65525 GED65512:GED65525 GNZ65512:GNZ65525 GXV65512:GXV65525 HHR65512:HHR65525 HRN65512:HRN65525 IBJ65512:IBJ65525 ILF65512:ILF65525 IVB65512:IVB65525 JEX65512:JEX65525 JOT65512:JOT65525 JYP65512:JYP65525 KIL65512:KIL65525 KSH65512:KSH65525 LCD65512:LCD65525 LLZ65512:LLZ65525 LVV65512:LVV65525 MFR65512:MFR65525 MPN65512:MPN65525 MZJ65512:MZJ65525 NJF65512:NJF65525 NTB65512:NTB65525 OCX65512:OCX65525 OMT65512:OMT65525 OWP65512:OWP65525 PGL65512:PGL65525 PQH65512:PQH65525 QAD65512:QAD65525 QJZ65512:QJZ65525 QTV65512:QTV65525 RDR65512:RDR65525 RNN65512:RNN65525 RXJ65512:RXJ65525 SHF65512:SHF65525 SRB65512:SRB65525 TAX65512:TAX65525 TKT65512:TKT65525 TUP65512:TUP65525 UEL65512:UEL65525 UOH65512:UOH65525 UYD65512:UYD65525 VHZ65512:VHZ65525 VRV65512:VRV65525 WBR65512:WBR65525 WLN65512:WLN65525 WVJ65512:WVJ65525 B131048:B131061 IX131048:IX131061 ST131048:ST131061 ACP131048:ACP131061 AML131048:AML131061 AWH131048:AWH131061 BGD131048:BGD131061 BPZ131048:BPZ131061 BZV131048:BZV131061 CJR131048:CJR131061 CTN131048:CTN131061 DDJ131048:DDJ131061 DNF131048:DNF131061 DXB131048:DXB131061 EGX131048:EGX131061 EQT131048:EQT131061 FAP131048:FAP131061 FKL131048:FKL131061 FUH131048:FUH131061 GED131048:GED131061 GNZ131048:GNZ131061 GXV131048:GXV131061 HHR131048:HHR131061 HRN131048:HRN131061 IBJ131048:IBJ131061 ILF131048:ILF131061 IVB131048:IVB131061 JEX131048:JEX131061 JOT131048:JOT131061 JYP131048:JYP131061 KIL131048:KIL131061 KSH131048:KSH131061 LCD131048:LCD131061 LLZ131048:LLZ131061 LVV131048:LVV131061 MFR131048:MFR131061 MPN131048:MPN131061 MZJ131048:MZJ131061 NJF131048:NJF131061 NTB131048:NTB131061 OCX131048:OCX131061 OMT131048:OMT131061 OWP131048:OWP131061 PGL131048:PGL131061 PQH131048:PQH131061 QAD131048:QAD131061 QJZ131048:QJZ131061 QTV131048:QTV131061 RDR131048:RDR131061 RNN131048:RNN131061 RXJ131048:RXJ131061 SHF131048:SHF131061 SRB131048:SRB131061 TAX131048:TAX131061 TKT131048:TKT131061 TUP131048:TUP131061 UEL131048:UEL131061 UOH131048:UOH131061 UYD131048:UYD131061 VHZ131048:VHZ131061 VRV131048:VRV131061 WBR131048:WBR131061 WLN131048:WLN131061 WVJ131048:WVJ131061 B196584:B196597 IX196584:IX196597 ST196584:ST196597 ACP196584:ACP196597 AML196584:AML196597 AWH196584:AWH196597 BGD196584:BGD196597 BPZ196584:BPZ196597 BZV196584:BZV196597 CJR196584:CJR196597 CTN196584:CTN196597 DDJ196584:DDJ196597 DNF196584:DNF196597 DXB196584:DXB196597 EGX196584:EGX196597 EQT196584:EQT196597 FAP196584:FAP196597 FKL196584:FKL196597 FUH196584:FUH196597 GED196584:GED196597 GNZ196584:GNZ196597 GXV196584:GXV196597 HHR196584:HHR196597 HRN196584:HRN196597 IBJ196584:IBJ196597 ILF196584:ILF196597 IVB196584:IVB196597 JEX196584:JEX196597 JOT196584:JOT196597 JYP196584:JYP196597 KIL196584:KIL196597 KSH196584:KSH196597 LCD196584:LCD196597 LLZ196584:LLZ196597 LVV196584:LVV196597 MFR196584:MFR196597 MPN196584:MPN196597 MZJ196584:MZJ196597 NJF196584:NJF196597 NTB196584:NTB196597 OCX196584:OCX196597 OMT196584:OMT196597 OWP196584:OWP196597 PGL196584:PGL196597 PQH196584:PQH196597 QAD196584:QAD196597 QJZ196584:QJZ196597 QTV196584:QTV196597 RDR196584:RDR196597 RNN196584:RNN196597 RXJ196584:RXJ196597 SHF196584:SHF196597 SRB196584:SRB196597 TAX196584:TAX196597 TKT196584:TKT196597 TUP196584:TUP196597 UEL196584:UEL196597 UOH196584:UOH196597 UYD196584:UYD196597 VHZ196584:VHZ196597 VRV196584:VRV196597 WBR196584:WBR196597 WLN196584:WLN196597 WVJ196584:WVJ196597 B262120:B262133 IX262120:IX262133 ST262120:ST262133 ACP262120:ACP262133 AML262120:AML262133 AWH262120:AWH262133 BGD262120:BGD262133 BPZ262120:BPZ262133 BZV262120:BZV262133 CJR262120:CJR262133 CTN262120:CTN262133 DDJ262120:DDJ262133 DNF262120:DNF262133 DXB262120:DXB262133 EGX262120:EGX262133 EQT262120:EQT262133 FAP262120:FAP262133 FKL262120:FKL262133 FUH262120:FUH262133 GED262120:GED262133 GNZ262120:GNZ262133 GXV262120:GXV262133 HHR262120:HHR262133 HRN262120:HRN262133 IBJ262120:IBJ262133 ILF262120:ILF262133 IVB262120:IVB262133 JEX262120:JEX262133 JOT262120:JOT262133 JYP262120:JYP262133 KIL262120:KIL262133 KSH262120:KSH262133 LCD262120:LCD262133 LLZ262120:LLZ262133 LVV262120:LVV262133 MFR262120:MFR262133 MPN262120:MPN262133 MZJ262120:MZJ262133 NJF262120:NJF262133 NTB262120:NTB262133 OCX262120:OCX262133 OMT262120:OMT262133 OWP262120:OWP262133 PGL262120:PGL262133 PQH262120:PQH262133 QAD262120:QAD262133 QJZ262120:QJZ262133 QTV262120:QTV262133 RDR262120:RDR262133 RNN262120:RNN262133 RXJ262120:RXJ262133 SHF262120:SHF262133 SRB262120:SRB262133 TAX262120:TAX262133 TKT262120:TKT262133 TUP262120:TUP262133 UEL262120:UEL262133 UOH262120:UOH262133 UYD262120:UYD262133 VHZ262120:VHZ262133 VRV262120:VRV262133 WBR262120:WBR262133 WLN262120:WLN262133 WVJ262120:WVJ262133 B327656:B327669 IX327656:IX327669 ST327656:ST327669 ACP327656:ACP327669 AML327656:AML327669 AWH327656:AWH327669 BGD327656:BGD327669 BPZ327656:BPZ327669 BZV327656:BZV327669 CJR327656:CJR327669 CTN327656:CTN327669 DDJ327656:DDJ327669 DNF327656:DNF327669 DXB327656:DXB327669 EGX327656:EGX327669 EQT327656:EQT327669 FAP327656:FAP327669 FKL327656:FKL327669 FUH327656:FUH327669 GED327656:GED327669 GNZ327656:GNZ327669 GXV327656:GXV327669 HHR327656:HHR327669 HRN327656:HRN327669 IBJ327656:IBJ327669 ILF327656:ILF327669 IVB327656:IVB327669 JEX327656:JEX327669 JOT327656:JOT327669 JYP327656:JYP327669 KIL327656:KIL327669 KSH327656:KSH327669 LCD327656:LCD327669 LLZ327656:LLZ327669 LVV327656:LVV327669 MFR327656:MFR327669 MPN327656:MPN327669 MZJ327656:MZJ327669 NJF327656:NJF327669 NTB327656:NTB327669 OCX327656:OCX327669 OMT327656:OMT327669 OWP327656:OWP327669 PGL327656:PGL327669 PQH327656:PQH327669 QAD327656:QAD327669 QJZ327656:QJZ327669 QTV327656:QTV327669 RDR327656:RDR327669 RNN327656:RNN327669 RXJ327656:RXJ327669 SHF327656:SHF327669 SRB327656:SRB327669 TAX327656:TAX327669 TKT327656:TKT327669 TUP327656:TUP327669 UEL327656:UEL327669 UOH327656:UOH327669 UYD327656:UYD327669 VHZ327656:VHZ327669 VRV327656:VRV327669 WBR327656:WBR327669 WLN327656:WLN327669 WVJ327656:WVJ327669 B393192:B393205 IX393192:IX393205 ST393192:ST393205 ACP393192:ACP393205 AML393192:AML393205 AWH393192:AWH393205 BGD393192:BGD393205 BPZ393192:BPZ393205 BZV393192:BZV393205 CJR393192:CJR393205 CTN393192:CTN393205 DDJ393192:DDJ393205 DNF393192:DNF393205 DXB393192:DXB393205 EGX393192:EGX393205 EQT393192:EQT393205 FAP393192:FAP393205 FKL393192:FKL393205 FUH393192:FUH393205 GED393192:GED393205 GNZ393192:GNZ393205 GXV393192:GXV393205 HHR393192:HHR393205 HRN393192:HRN393205 IBJ393192:IBJ393205 ILF393192:ILF393205 IVB393192:IVB393205 JEX393192:JEX393205 JOT393192:JOT393205 JYP393192:JYP393205 KIL393192:KIL393205 KSH393192:KSH393205 LCD393192:LCD393205 LLZ393192:LLZ393205 LVV393192:LVV393205 MFR393192:MFR393205 MPN393192:MPN393205 MZJ393192:MZJ393205 NJF393192:NJF393205 NTB393192:NTB393205 OCX393192:OCX393205 OMT393192:OMT393205 OWP393192:OWP393205 PGL393192:PGL393205 PQH393192:PQH393205 QAD393192:QAD393205 QJZ393192:QJZ393205 QTV393192:QTV393205 RDR393192:RDR393205 RNN393192:RNN393205 RXJ393192:RXJ393205 SHF393192:SHF393205 SRB393192:SRB393205 TAX393192:TAX393205 TKT393192:TKT393205 TUP393192:TUP393205 UEL393192:UEL393205 UOH393192:UOH393205 UYD393192:UYD393205 VHZ393192:VHZ393205 VRV393192:VRV393205 WBR393192:WBR393205 WLN393192:WLN393205 WVJ393192:WVJ393205 B458728:B458741 IX458728:IX458741 ST458728:ST458741 ACP458728:ACP458741 AML458728:AML458741 AWH458728:AWH458741 BGD458728:BGD458741 BPZ458728:BPZ458741 BZV458728:BZV458741 CJR458728:CJR458741 CTN458728:CTN458741 DDJ458728:DDJ458741 DNF458728:DNF458741 DXB458728:DXB458741 EGX458728:EGX458741 EQT458728:EQT458741 FAP458728:FAP458741 FKL458728:FKL458741 FUH458728:FUH458741 GED458728:GED458741 GNZ458728:GNZ458741 GXV458728:GXV458741 HHR458728:HHR458741 HRN458728:HRN458741 IBJ458728:IBJ458741 ILF458728:ILF458741 IVB458728:IVB458741 JEX458728:JEX458741 JOT458728:JOT458741 JYP458728:JYP458741 KIL458728:KIL458741 KSH458728:KSH458741 LCD458728:LCD458741 LLZ458728:LLZ458741 LVV458728:LVV458741 MFR458728:MFR458741 MPN458728:MPN458741 MZJ458728:MZJ458741 NJF458728:NJF458741 NTB458728:NTB458741 OCX458728:OCX458741 OMT458728:OMT458741 OWP458728:OWP458741 PGL458728:PGL458741 PQH458728:PQH458741 QAD458728:QAD458741 QJZ458728:QJZ458741 QTV458728:QTV458741 RDR458728:RDR458741 RNN458728:RNN458741 RXJ458728:RXJ458741 SHF458728:SHF458741 SRB458728:SRB458741 TAX458728:TAX458741 TKT458728:TKT458741 TUP458728:TUP458741 UEL458728:UEL458741 UOH458728:UOH458741 UYD458728:UYD458741 VHZ458728:VHZ458741 VRV458728:VRV458741 WBR458728:WBR458741 WLN458728:WLN458741 WVJ458728:WVJ458741 B524264:B524277 IX524264:IX524277 ST524264:ST524277 ACP524264:ACP524277 AML524264:AML524277 AWH524264:AWH524277 BGD524264:BGD524277 BPZ524264:BPZ524277 BZV524264:BZV524277 CJR524264:CJR524277 CTN524264:CTN524277 DDJ524264:DDJ524277 DNF524264:DNF524277 DXB524264:DXB524277 EGX524264:EGX524277 EQT524264:EQT524277 FAP524264:FAP524277 FKL524264:FKL524277 FUH524264:FUH524277 GED524264:GED524277 GNZ524264:GNZ524277 GXV524264:GXV524277 HHR524264:HHR524277 HRN524264:HRN524277 IBJ524264:IBJ524277 ILF524264:ILF524277 IVB524264:IVB524277 JEX524264:JEX524277 JOT524264:JOT524277 JYP524264:JYP524277 KIL524264:KIL524277 KSH524264:KSH524277 LCD524264:LCD524277 LLZ524264:LLZ524277 LVV524264:LVV524277 MFR524264:MFR524277 MPN524264:MPN524277 MZJ524264:MZJ524277 NJF524264:NJF524277 NTB524264:NTB524277 OCX524264:OCX524277 OMT524264:OMT524277 OWP524264:OWP524277 PGL524264:PGL524277 PQH524264:PQH524277 QAD524264:QAD524277 QJZ524264:QJZ524277 QTV524264:QTV524277 RDR524264:RDR524277 RNN524264:RNN524277 RXJ524264:RXJ524277 SHF524264:SHF524277 SRB524264:SRB524277 TAX524264:TAX524277 TKT524264:TKT524277 TUP524264:TUP524277 UEL524264:UEL524277 UOH524264:UOH524277 UYD524264:UYD524277 VHZ524264:VHZ524277 VRV524264:VRV524277 WBR524264:WBR524277 WLN524264:WLN524277 WVJ524264:WVJ524277 B589800:B589813 IX589800:IX589813 ST589800:ST589813 ACP589800:ACP589813 AML589800:AML589813 AWH589800:AWH589813 BGD589800:BGD589813 BPZ589800:BPZ589813 BZV589800:BZV589813 CJR589800:CJR589813 CTN589800:CTN589813 DDJ589800:DDJ589813 DNF589800:DNF589813 DXB589800:DXB589813 EGX589800:EGX589813 EQT589800:EQT589813 FAP589800:FAP589813 FKL589800:FKL589813 FUH589800:FUH589813 GED589800:GED589813 GNZ589800:GNZ589813 GXV589800:GXV589813 HHR589800:HHR589813 HRN589800:HRN589813 IBJ589800:IBJ589813 ILF589800:ILF589813 IVB589800:IVB589813 JEX589800:JEX589813 JOT589800:JOT589813 JYP589800:JYP589813 KIL589800:KIL589813 KSH589800:KSH589813 LCD589800:LCD589813 LLZ589800:LLZ589813 LVV589800:LVV589813 MFR589800:MFR589813 MPN589800:MPN589813 MZJ589800:MZJ589813 NJF589800:NJF589813 NTB589800:NTB589813 OCX589800:OCX589813 OMT589800:OMT589813 OWP589800:OWP589813 PGL589800:PGL589813 PQH589800:PQH589813 QAD589800:QAD589813 QJZ589800:QJZ589813 QTV589800:QTV589813 RDR589800:RDR589813 RNN589800:RNN589813 RXJ589800:RXJ589813 SHF589800:SHF589813 SRB589800:SRB589813 TAX589800:TAX589813 TKT589800:TKT589813 TUP589800:TUP589813 UEL589800:UEL589813 UOH589800:UOH589813 UYD589800:UYD589813 VHZ589800:VHZ589813 VRV589800:VRV589813 WBR589800:WBR589813 WLN589800:WLN589813 WVJ589800:WVJ589813 B655336:B655349 IX655336:IX655349 ST655336:ST655349 ACP655336:ACP655349 AML655336:AML655349 AWH655336:AWH655349 BGD655336:BGD655349 BPZ655336:BPZ655349 BZV655336:BZV655349 CJR655336:CJR655349 CTN655336:CTN655349 DDJ655336:DDJ655349 DNF655336:DNF655349 DXB655336:DXB655349 EGX655336:EGX655349 EQT655336:EQT655349 FAP655336:FAP655349 FKL655336:FKL655349 FUH655336:FUH655349 GED655336:GED655349 GNZ655336:GNZ655349 GXV655336:GXV655349 HHR655336:HHR655349 HRN655336:HRN655349 IBJ655336:IBJ655349 ILF655336:ILF655349 IVB655336:IVB655349 JEX655336:JEX655349 JOT655336:JOT655349 JYP655336:JYP655349 KIL655336:KIL655349 KSH655336:KSH655349 LCD655336:LCD655349 LLZ655336:LLZ655349 LVV655336:LVV655349 MFR655336:MFR655349 MPN655336:MPN655349 MZJ655336:MZJ655349 NJF655336:NJF655349 NTB655336:NTB655349 OCX655336:OCX655349 OMT655336:OMT655349 OWP655336:OWP655349 PGL655336:PGL655349 PQH655336:PQH655349 QAD655336:QAD655349 QJZ655336:QJZ655349 QTV655336:QTV655349 RDR655336:RDR655349 RNN655336:RNN655349 RXJ655336:RXJ655349 SHF655336:SHF655349 SRB655336:SRB655349 TAX655336:TAX655349 TKT655336:TKT655349 TUP655336:TUP655349 UEL655336:UEL655349 UOH655336:UOH655349 UYD655336:UYD655349 VHZ655336:VHZ655349 VRV655336:VRV655349 WBR655336:WBR655349 WLN655336:WLN655349 WVJ655336:WVJ655349 B720872:B720885 IX720872:IX720885 ST720872:ST720885 ACP720872:ACP720885 AML720872:AML720885 AWH720872:AWH720885 BGD720872:BGD720885 BPZ720872:BPZ720885 BZV720872:BZV720885 CJR720872:CJR720885 CTN720872:CTN720885 DDJ720872:DDJ720885 DNF720872:DNF720885 DXB720872:DXB720885 EGX720872:EGX720885 EQT720872:EQT720885 FAP720872:FAP720885 FKL720872:FKL720885 FUH720872:FUH720885 GED720872:GED720885 GNZ720872:GNZ720885 GXV720872:GXV720885 HHR720872:HHR720885 HRN720872:HRN720885 IBJ720872:IBJ720885 ILF720872:ILF720885 IVB720872:IVB720885 JEX720872:JEX720885 JOT720872:JOT720885 JYP720872:JYP720885 KIL720872:KIL720885 KSH720872:KSH720885 LCD720872:LCD720885 LLZ720872:LLZ720885 LVV720872:LVV720885 MFR720872:MFR720885 MPN720872:MPN720885 MZJ720872:MZJ720885 NJF720872:NJF720885 NTB720872:NTB720885 OCX720872:OCX720885 OMT720872:OMT720885 OWP720872:OWP720885 PGL720872:PGL720885 PQH720872:PQH720885 QAD720872:QAD720885 QJZ720872:QJZ720885 QTV720872:QTV720885 RDR720872:RDR720885 RNN720872:RNN720885 RXJ720872:RXJ720885 SHF720872:SHF720885 SRB720872:SRB720885 TAX720872:TAX720885 TKT720872:TKT720885 TUP720872:TUP720885 UEL720872:UEL720885 UOH720872:UOH720885 UYD720872:UYD720885 VHZ720872:VHZ720885 VRV720872:VRV720885 WBR720872:WBR720885 WLN720872:WLN720885 WVJ720872:WVJ720885 B786408:B786421 IX786408:IX786421 ST786408:ST786421 ACP786408:ACP786421 AML786408:AML786421 AWH786408:AWH786421 BGD786408:BGD786421 BPZ786408:BPZ786421 BZV786408:BZV786421 CJR786408:CJR786421 CTN786408:CTN786421 DDJ786408:DDJ786421 DNF786408:DNF786421 DXB786408:DXB786421 EGX786408:EGX786421 EQT786408:EQT786421 FAP786408:FAP786421 FKL786408:FKL786421 FUH786408:FUH786421 GED786408:GED786421 GNZ786408:GNZ786421 GXV786408:GXV786421 HHR786408:HHR786421 HRN786408:HRN786421 IBJ786408:IBJ786421 ILF786408:ILF786421 IVB786408:IVB786421 JEX786408:JEX786421 JOT786408:JOT786421 JYP786408:JYP786421 KIL786408:KIL786421 KSH786408:KSH786421 LCD786408:LCD786421 LLZ786408:LLZ786421 LVV786408:LVV786421 MFR786408:MFR786421 MPN786408:MPN786421 MZJ786408:MZJ786421 NJF786408:NJF786421 NTB786408:NTB786421 OCX786408:OCX786421 OMT786408:OMT786421 OWP786408:OWP786421 PGL786408:PGL786421 PQH786408:PQH786421 QAD786408:QAD786421 QJZ786408:QJZ786421 QTV786408:QTV786421 RDR786408:RDR786421 RNN786408:RNN786421 RXJ786408:RXJ786421 SHF786408:SHF786421 SRB786408:SRB786421 TAX786408:TAX786421 TKT786408:TKT786421 TUP786408:TUP786421 UEL786408:UEL786421 UOH786408:UOH786421 UYD786408:UYD786421 VHZ786408:VHZ786421 VRV786408:VRV786421 WBR786408:WBR786421 WLN786408:WLN786421 WVJ786408:WVJ786421 B851944:B851957 IX851944:IX851957 ST851944:ST851957 ACP851944:ACP851957 AML851944:AML851957 AWH851944:AWH851957 BGD851944:BGD851957 BPZ851944:BPZ851957 BZV851944:BZV851957 CJR851944:CJR851957 CTN851944:CTN851957 DDJ851944:DDJ851957 DNF851944:DNF851957 DXB851944:DXB851957 EGX851944:EGX851957 EQT851944:EQT851957 FAP851944:FAP851957 FKL851944:FKL851957 FUH851944:FUH851957 GED851944:GED851957 GNZ851944:GNZ851957 GXV851944:GXV851957 HHR851944:HHR851957 HRN851944:HRN851957 IBJ851944:IBJ851957 ILF851944:ILF851957 IVB851944:IVB851957 JEX851944:JEX851957 JOT851944:JOT851957 JYP851944:JYP851957 KIL851944:KIL851957 KSH851944:KSH851957 LCD851944:LCD851957 LLZ851944:LLZ851957 LVV851944:LVV851957 MFR851944:MFR851957 MPN851944:MPN851957 MZJ851944:MZJ851957 NJF851944:NJF851957 NTB851944:NTB851957 OCX851944:OCX851957 OMT851944:OMT851957 OWP851944:OWP851957 PGL851944:PGL851957 PQH851944:PQH851957 QAD851944:QAD851957 QJZ851944:QJZ851957 QTV851944:QTV851957 RDR851944:RDR851957 RNN851944:RNN851957 RXJ851944:RXJ851957 SHF851944:SHF851957 SRB851944:SRB851957 TAX851944:TAX851957 TKT851944:TKT851957 TUP851944:TUP851957 UEL851944:UEL851957 UOH851944:UOH851957 UYD851944:UYD851957 VHZ851944:VHZ851957 VRV851944:VRV851957 WBR851944:WBR851957 WLN851944:WLN851957 WVJ851944:WVJ851957 B917480:B917493 IX917480:IX917493 ST917480:ST917493 ACP917480:ACP917493 AML917480:AML917493 AWH917480:AWH917493 BGD917480:BGD917493 BPZ917480:BPZ917493 BZV917480:BZV917493 CJR917480:CJR917493 CTN917480:CTN917493 DDJ917480:DDJ917493 DNF917480:DNF917493 DXB917480:DXB917493 EGX917480:EGX917493 EQT917480:EQT917493 FAP917480:FAP917493 FKL917480:FKL917493 FUH917480:FUH917493 GED917480:GED917493 GNZ917480:GNZ917493 GXV917480:GXV917493 HHR917480:HHR917493 HRN917480:HRN917493 IBJ917480:IBJ917493 ILF917480:ILF917493 IVB917480:IVB917493 JEX917480:JEX917493 JOT917480:JOT917493 JYP917480:JYP917493 KIL917480:KIL917493 KSH917480:KSH917493 LCD917480:LCD917493 LLZ917480:LLZ917493 LVV917480:LVV917493 MFR917480:MFR917493 MPN917480:MPN917493 MZJ917480:MZJ917493 NJF917480:NJF917493 NTB917480:NTB917493 OCX917480:OCX917493 OMT917480:OMT917493 OWP917480:OWP917493 PGL917480:PGL917493 PQH917480:PQH917493 QAD917480:QAD917493 QJZ917480:QJZ917493 QTV917480:QTV917493 RDR917480:RDR917493 RNN917480:RNN917493 RXJ917480:RXJ917493 SHF917480:SHF917493 SRB917480:SRB917493 TAX917480:TAX917493 TKT917480:TKT917493 TUP917480:TUP917493 UEL917480:UEL917493 UOH917480:UOH917493 UYD917480:UYD917493 VHZ917480:VHZ917493 VRV917480:VRV917493 WBR917480:WBR917493 WLN917480:WLN917493 WVJ917480:WVJ917493 B983016:B983029 IX983016:IX983029 ST983016:ST983029 ACP983016:ACP983029 AML983016:AML983029 AWH983016:AWH983029 BGD983016:BGD983029 BPZ983016:BPZ983029 BZV983016:BZV983029 CJR983016:CJR983029 CTN983016:CTN983029 DDJ983016:DDJ983029 DNF983016:DNF983029 DXB983016:DXB983029 EGX983016:EGX983029 EQT983016:EQT983029 FAP983016:FAP983029 FKL983016:FKL983029 FUH983016:FUH983029 GED983016:GED983029 GNZ983016:GNZ983029 GXV983016:GXV983029 HHR983016:HHR983029 HRN983016:HRN983029 IBJ983016:IBJ983029 ILF983016:ILF983029 IVB983016:IVB983029 JEX983016:JEX983029 JOT983016:JOT983029 JYP983016:JYP983029 KIL983016:KIL983029 KSH983016:KSH983029 LCD983016:LCD983029 LLZ983016:LLZ983029 LVV983016:LVV983029 MFR983016:MFR983029 MPN983016:MPN983029 MZJ983016:MZJ983029 NJF983016:NJF983029 NTB983016:NTB983029 OCX983016:OCX983029 OMT983016:OMT983029 OWP983016:OWP983029 PGL983016:PGL983029 PQH983016:PQH983029 QAD983016:QAD983029 QJZ983016:QJZ983029 QTV983016:QTV983029 RDR983016:RDR983029 RNN983016:RNN983029 RXJ983016:RXJ983029 SHF983016:SHF983029 SRB983016:SRB983029 TAX983016:TAX983029 TKT983016:TKT983029 TUP983016:TUP983029 UEL983016:UEL983029 UOH983016:UOH983029 UYD983016:UYD983029 VHZ983016:VHZ983029 VRV983016:VRV983029 WBR983016:WBR983029 WLN983016:WLN983029 WVJ983016:WVJ983029 B65534:B65540 IX65534:IX65540 ST65534:ST65540 ACP65534:ACP65540 AML65534:AML65540 AWH65534:AWH65540 BGD65534:BGD65540 BPZ65534:BPZ65540 BZV65534:BZV65540 CJR65534:CJR65540 CTN65534:CTN65540 DDJ65534:DDJ65540 DNF65534:DNF65540 DXB65534:DXB65540 EGX65534:EGX65540 EQT65534:EQT65540 FAP65534:FAP65540 FKL65534:FKL65540 FUH65534:FUH65540 GED65534:GED65540 GNZ65534:GNZ65540 GXV65534:GXV65540 HHR65534:HHR65540 HRN65534:HRN65540 IBJ65534:IBJ65540 ILF65534:ILF65540 IVB65534:IVB65540 JEX65534:JEX65540 JOT65534:JOT65540 JYP65534:JYP65540 KIL65534:KIL65540 KSH65534:KSH65540 LCD65534:LCD65540 LLZ65534:LLZ65540 LVV65534:LVV65540 MFR65534:MFR65540 MPN65534:MPN65540 MZJ65534:MZJ65540 NJF65534:NJF65540 NTB65534:NTB65540 OCX65534:OCX65540 OMT65534:OMT65540 OWP65534:OWP65540 PGL65534:PGL65540 PQH65534:PQH65540 QAD65534:QAD65540 QJZ65534:QJZ65540 QTV65534:QTV65540 RDR65534:RDR65540 RNN65534:RNN65540 RXJ65534:RXJ65540 SHF65534:SHF65540 SRB65534:SRB65540 TAX65534:TAX65540 TKT65534:TKT65540 TUP65534:TUP65540 UEL65534:UEL65540 UOH65534:UOH65540 UYD65534:UYD65540 VHZ65534:VHZ65540 VRV65534:VRV65540 WBR65534:WBR65540 WLN65534:WLN65540 WVJ65534:WVJ65540 B131070:B131076 IX131070:IX131076 ST131070:ST131076 ACP131070:ACP131076 AML131070:AML131076 AWH131070:AWH131076 BGD131070:BGD131076 BPZ131070:BPZ131076 BZV131070:BZV131076 CJR131070:CJR131076 CTN131070:CTN131076 DDJ131070:DDJ131076 DNF131070:DNF131076 DXB131070:DXB131076 EGX131070:EGX131076 EQT131070:EQT131076 FAP131070:FAP131076 FKL131070:FKL131076 FUH131070:FUH131076 GED131070:GED131076 GNZ131070:GNZ131076 GXV131070:GXV131076 HHR131070:HHR131076 HRN131070:HRN131076 IBJ131070:IBJ131076 ILF131070:ILF131076 IVB131070:IVB131076 JEX131070:JEX131076 JOT131070:JOT131076 JYP131070:JYP131076 KIL131070:KIL131076 KSH131070:KSH131076 LCD131070:LCD131076 LLZ131070:LLZ131076 LVV131070:LVV131076 MFR131070:MFR131076 MPN131070:MPN131076 MZJ131070:MZJ131076 NJF131070:NJF131076 NTB131070:NTB131076 OCX131070:OCX131076 OMT131070:OMT131076 OWP131070:OWP131076 PGL131070:PGL131076 PQH131070:PQH131076 QAD131070:QAD131076 QJZ131070:QJZ131076 QTV131070:QTV131076 RDR131070:RDR131076 RNN131070:RNN131076 RXJ131070:RXJ131076 SHF131070:SHF131076 SRB131070:SRB131076 TAX131070:TAX131076 TKT131070:TKT131076 TUP131070:TUP131076 UEL131070:UEL131076 UOH131070:UOH131076 UYD131070:UYD131076 VHZ131070:VHZ131076 VRV131070:VRV131076 WBR131070:WBR131076 WLN131070:WLN131076 WVJ131070:WVJ131076 B196606:B196612 IX196606:IX196612 ST196606:ST196612 ACP196606:ACP196612 AML196606:AML196612 AWH196606:AWH196612 BGD196606:BGD196612 BPZ196606:BPZ196612 BZV196606:BZV196612 CJR196606:CJR196612 CTN196606:CTN196612 DDJ196606:DDJ196612 DNF196606:DNF196612 DXB196606:DXB196612 EGX196606:EGX196612 EQT196606:EQT196612 FAP196606:FAP196612 FKL196606:FKL196612 FUH196606:FUH196612 GED196606:GED196612 GNZ196606:GNZ196612 GXV196606:GXV196612 HHR196606:HHR196612 HRN196606:HRN196612 IBJ196606:IBJ196612 ILF196606:ILF196612 IVB196606:IVB196612 JEX196606:JEX196612 JOT196606:JOT196612 JYP196606:JYP196612 KIL196606:KIL196612 KSH196606:KSH196612 LCD196606:LCD196612 LLZ196606:LLZ196612 LVV196606:LVV196612 MFR196606:MFR196612 MPN196606:MPN196612 MZJ196606:MZJ196612 NJF196606:NJF196612 NTB196606:NTB196612 OCX196606:OCX196612 OMT196606:OMT196612 OWP196606:OWP196612 PGL196606:PGL196612 PQH196606:PQH196612 QAD196606:QAD196612 QJZ196606:QJZ196612 QTV196606:QTV196612 RDR196606:RDR196612 RNN196606:RNN196612 RXJ196606:RXJ196612 SHF196606:SHF196612 SRB196606:SRB196612 TAX196606:TAX196612 TKT196606:TKT196612 TUP196606:TUP196612 UEL196606:UEL196612 UOH196606:UOH196612 UYD196606:UYD196612 VHZ196606:VHZ196612 VRV196606:VRV196612 WBR196606:WBR196612 WLN196606:WLN196612 WVJ196606:WVJ196612 B262142:B262148 IX262142:IX262148 ST262142:ST262148 ACP262142:ACP262148 AML262142:AML262148 AWH262142:AWH262148 BGD262142:BGD262148 BPZ262142:BPZ262148 BZV262142:BZV262148 CJR262142:CJR262148 CTN262142:CTN262148 DDJ262142:DDJ262148 DNF262142:DNF262148 DXB262142:DXB262148 EGX262142:EGX262148 EQT262142:EQT262148 FAP262142:FAP262148 FKL262142:FKL262148 FUH262142:FUH262148 GED262142:GED262148 GNZ262142:GNZ262148 GXV262142:GXV262148 HHR262142:HHR262148 HRN262142:HRN262148 IBJ262142:IBJ262148 ILF262142:ILF262148 IVB262142:IVB262148 JEX262142:JEX262148 JOT262142:JOT262148 JYP262142:JYP262148 KIL262142:KIL262148 KSH262142:KSH262148 LCD262142:LCD262148 LLZ262142:LLZ262148 LVV262142:LVV262148 MFR262142:MFR262148 MPN262142:MPN262148 MZJ262142:MZJ262148 NJF262142:NJF262148 NTB262142:NTB262148 OCX262142:OCX262148 OMT262142:OMT262148 OWP262142:OWP262148 PGL262142:PGL262148 PQH262142:PQH262148 QAD262142:QAD262148 QJZ262142:QJZ262148 QTV262142:QTV262148 RDR262142:RDR262148 RNN262142:RNN262148 RXJ262142:RXJ262148 SHF262142:SHF262148 SRB262142:SRB262148 TAX262142:TAX262148 TKT262142:TKT262148 TUP262142:TUP262148 UEL262142:UEL262148 UOH262142:UOH262148 UYD262142:UYD262148 VHZ262142:VHZ262148 VRV262142:VRV262148 WBR262142:WBR262148 WLN262142:WLN262148 WVJ262142:WVJ262148 B327678:B327684 IX327678:IX327684 ST327678:ST327684 ACP327678:ACP327684 AML327678:AML327684 AWH327678:AWH327684 BGD327678:BGD327684 BPZ327678:BPZ327684 BZV327678:BZV327684 CJR327678:CJR327684 CTN327678:CTN327684 DDJ327678:DDJ327684 DNF327678:DNF327684 DXB327678:DXB327684 EGX327678:EGX327684 EQT327678:EQT327684 FAP327678:FAP327684 FKL327678:FKL327684 FUH327678:FUH327684 GED327678:GED327684 GNZ327678:GNZ327684 GXV327678:GXV327684 HHR327678:HHR327684 HRN327678:HRN327684 IBJ327678:IBJ327684 ILF327678:ILF327684 IVB327678:IVB327684 JEX327678:JEX327684 JOT327678:JOT327684 JYP327678:JYP327684 KIL327678:KIL327684 KSH327678:KSH327684 LCD327678:LCD327684 LLZ327678:LLZ327684 LVV327678:LVV327684 MFR327678:MFR327684 MPN327678:MPN327684 MZJ327678:MZJ327684 NJF327678:NJF327684 NTB327678:NTB327684 OCX327678:OCX327684 OMT327678:OMT327684 OWP327678:OWP327684 PGL327678:PGL327684 PQH327678:PQH327684 QAD327678:QAD327684 QJZ327678:QJZ327684 QTV327678:QTV327684 RDR327678:RDR327684 RNN327678:RNN327684 RXJ327678:RXJ327684 SHF327678:SHF327684 SRB327678:SRB327684 TAX327678:TAX327684 TKT327678:TKT327684 TUP327678:TUP327684 UEL327678:UEL327684 UOH327678:UOH327684 UYD327678:UYD327684 VHZ327678:VHZ327684 VRV327678:VRV327684 WBR327678:WBR327684 WLN327678:WLN327684 WVJ327678:WVJ327684 B393214:B393220 IX393214:IX393220 ST393214:ST393220 ACP393214:ACP393220 AML393214:AML393220 AWH393214:AWH393220 BGD393214:BGD393220 BPZ393214:BPZ393220 BZV393214:BZV393220 CJR393214:CJR393220 CTN393214:CTN393220 DDJ393214:DDJ393220 DNF393214:DNF393220 DXB393214:DXB393220 EGX393214:EGX393220 EQT393214:EQT393220 FAP393214:FAP393220 FKL393214:FKL393220 FUH393214:FUH393220 GED393214:GED393220 GNZ393214:GNZ393220 GXV393214:GXV393220 HHR393214:HHR393220 HRN393214:HRN393220 IBJ393214:IBJ393220 ILF393214:ILF393220 IVB393214:IVB393220 JEX393214:JEX393220 JOT393214:JOT393220 JYP393214:JYP393220 KIL393214:KIL393220 KSH393214:KSH393220 LCD393214:LCD393220 LLZ393214:LLZ393220 LVV393214:LVV393220 MFR393214:MFR393220 MPN393214:MPN393220 MZJ393214:MZJ393220 NJF393214:NJF393220 NTB393214:NTB393220 OCX393214:OCX393220 OMT393214:OMT393220 OWP393214:OWP393220 PGL393214:PGL393220 PQH393214:PQH393220 QAD393214:QAD393220 QJZ393214:QJZ393220 QTV393214:QTV393220 RDR393214:RDR393220 RNN393214:RNN393220 RXJ393214:RXJ393220 SHF393214:SHF393220 SRB393214:SRB393220 TAX393214:TAX393220 TKT393214:TKT393220 TUP393214:TUP393220 UEL393214:UEL393220 UOH393214:UOH393220 UYD393214:UYD393220 VHZ393214:VHZ393220 VRV393214:VRV393220 WBR393214:WBR393220 WLN393214:WLN393220 WVJ393214:WVJ393220 B458750:B458756 IX458750:IX458756 ST458750:ST458756 ACP458750:ACP458756 AML458750:AML458756 AWH458750:AWH458756 BGD458750:BGD458756 BPZ458750:BPZ458756 BZV458750:BZV458756 CJR458750:CJR458756 CTN458750:CTN458756 DDJ458750:DDJ458756 DNF458750:DNF458756 DXB458750:DXB458756 EGX458750:EGX458756 EQT458750:EQT458756 FAP458750:FAP458756 FKL458750:FKL458756 FUH458750:FUH458756 GED458750:GED458756 GNZ458750:GNZ458756 GXV458750:GXV458756 HHR458750:HHR458756 HRN458750:HRN458756 IBJ458750:IBJ458756 ILF458750:ILF458756 IVB458750:IVB458756 JEX458750:JEX458756 JOT458750:JOT458756 JYP458750:JYP458756 KIL458750:KIL458756 KSH458750:KSH458756 LCD458750:LCD458756 LLZ458750:LLZ458756 LVV458750:LVV458756 MFR458750:MFR458756 MPN458750:MPN458756 MZJ458750:MZJ458756 NJF458750:NJF458756 NTB458750:NTB458756 OCX458750:OCX458756 OMT458750:OMT458756 OWP458750:OWP458756 PGL458750:PGL458756 PQH458750:PQH458756 QAD458750:QAD458756 QJZ458750:QJZ458756 QTV458750:QTV458756 RDR458750:RDR458756 RNN458750:RNN458756 RXJ458750:RXJ458756 SHF458750:SHF458756 SRB458750:SRB458756 TAX458750:TAX458756 TKT458750:TKT458756 TUP458750:TUP458756 UEL458750:UEL458756 UOH458750:UOH458756 UYD458750:UYD458756 VHZ458750:VHZ458756 VRV458750:VRV458756 WBR458750:WBR458756 WLN458750:WLN458756 WVJ458750:WVJ458756 B524286:B524292 IX524286:IX524292 ST524286:ST524292 ACP524286:ACP524292 AML524286:AML524292 AWH524286:AWH524292 BGD524286:BGD524292 BPZ524286:BPZ524292 BZV524286:BZV524292 CJR524286:CJR524292 CTN524286:CTN524292 DDJ524286:DDJ524292 DNF524286:DNF524292 DXB524286:DXB524292 EGX524286:EGX524292 EQT524286:EQT524292 FAP524286:FAP524292 FKL524286:FKL524292 FUH524286:FUH524292 GED524286:GED524292 GNZ524286:GNZ524292 GXV524286:GXV524292 HHR524286:HHR524292 HRN524286:HRN524292 IBJ524286:IBJ524292 ILF524286:ILF524292 IVB524286:IVB524292 JEX524286:JEX524292 JOT524286:JOT524292 JYP524286:JYP524292 KIL524286:KIL524292 KSH524286:KSH524292 LCD524286:LCD524292 LLZ524286:LLZ524292 LVV524286:LVV524292 MFR524286:MFR524292 MPN524286:MPN524292 MZJ524286:MZJ524292 NJF524286:NJF524292 NTB524286:NTB524292 OCX524286:OCX524292 OMT524286:OMT524292 OWP524286:OWP524292 PGL524286:PGL524292 PQH524286:PQH524292 QAD524286:QAD524292 QJZ524286:QJZ524292 QTV524286:QTV524292 RDR524286:RDR524292 RNN524286:RNN524292 RXJ524286:RXJ524292 SHF524286:SHF524292 SRB524286:SRB524292 TAX524286:TAX524292 TKT524286:TKT524292 TUP524286:TUP524292 UEL524286:UEL524292 UOH524286:UOH524292 UYD524286:UYD524292 VHZ524286:VHZ524292 VRV524286:VRV524292 WBR524286:WBR524292 WLN524286:WLN524292 WVJ524286:WVJ524292 B589822:B589828 IX589822:IX589828 ST589822:ST589828 ACP589822:ACP589828 AML589822:AML589828 AWH589822:AWH589828 BGD589822:BGD589828 BPZ589822:BPZ589828 BZV589822:BZV589828 CJR589822:CJR589828 CTN589822:CTN589828 DDJ589822:DDJ589828 DNF589822:DNF589828 DXB589822:DXB589828 EGX589822:EGX589828 EQT589822:EQT589828 FAP589822:FAP589828 FKL589822:FKL589828 FUH589822:FUH589828 GED589822:GED589828 GNZ589822:GNZ589828 GXV589822:GXV589828 HHR589822:HHR589828 HRN589822:HRN589828 IBJ589822:IBJ589828 ILF589822:ILF589828 IVB589822:IVB589828 JEX589822:JEX589828 JOT589822:JOT589828 JYP589822:JYP589828 KIL589822:KIL589828 KSH589822:KSH589828 LCD589822:LCD589828 LLZ589822:LLZ589828 LVV589822:LVV589828 MFR589822:MFR589828 MPN589822:MPN589828 MZJ589822:MZJ589828 NJF589822:NJF589828 NTB589822:NTB589828 OCX589822:OCX589828 OMT589822:OMT589828 OWP589822:OWP589828 PGL589822:PGL589828 PQH589822:PQH589828 QAD589822:QAD589828 QJZ589822:QJZ589828 QTV589822:QTV589828 RDR589822:RDR589828 RNN589822:RNN589828 RXJ589822:RXJ589828 SHF589822:SHF589828 SRB589822:SRB589828 TAX589822:TAX589828 TKT589822:TKT589828 TUP589822:TUP589828 UEL589822:UEL589828 UOH589822:UOH589828 UYD589822:UYD589828 VHZ589822:VHZ589828 VRV589822:VRV589828 WBR589822:WBR589828 WLN589822:WLN589828 WVJ589822:WVJ589828 B655358:B655364 IX655358:IX655364 ST655358:ST655364 ACP655358:ACP655364 AML655358:AML655364 AWH655358:AWH655364 BGD655358:BGD655364 BPZ655358:BPZ655364 BZV655358:BZV655364 CJR655358:CJR655364 CTN655358:CTN655364 DDJ655358:DDJ655364 DNF655358:DNF655364 DXB655358:DXB655364 EGX655358:EGX655364 EQT655358:EQT655364 FAP655358:FAP655364 FKL655358:FKL655364 FUH655358:FUH655364 GED655358:GED655364 GNZ655358:GNZ655364 GXV655358:GXV655364 HHR655358:HHR655364 HRN655358:HRN655364 IBJ655358:IBJ655364 ILF655358:ILF655364 IVB655358:IVB655364 JEX655358:JEX655364 JOT655358:JOT655364 JYP655358:JYP655364 KIL655358:KIL655364 KSH655358:KSH655364 LCD655358:LCD655364 LLZ655358:LLZ655364 LVV655358:LVV655364 MFR655358:MFR655364 MPN655358:MPN655364 MZJ655358:MZJ655364 NJF655358:NJF655364 NTB655358:NTB655364 OCX655358:OCX655364 OMT655358:OMT655364 OWP655358:OWP655364 PGL655358:PGL655364 PQH655358:PQH655364 QAD655358:QAD655364 QJZ655358:QJZ655364 QTV655358:QTV655364 RDR655358:RDR655364 RNN655358:RNN655364 RXJ655358:RXJ655364 SHF655358:SHF655364 SRB655358:SRB655364 TAX655358:TAX655364 TKT655358:TKT655364 TUP655358:TUP655364 UEL655358:UEL655364 UOH655358:UOH655364 UYD655358:UYD655364 VHZ655358:VHZ655364 VRV655358:VRV655364 WBR655358:WBR655364 WLN655358:WLN655364 WVJ655358:WVJ655364 B720894:B720900 IX720894:IX720900 ST720894:ST720900 ACP720894:ACP720900 AML720894:AML720900 AWH720894:AWH720900 BGD720894:BGD720900 BPZ720894:BPZ720900 BZV720894:BZV720900 CJR720894:CJR720900 CTN720894:CTN720900 DDJ720894:DDJ720900 DNF720894:DNF720900 DXB720894:DXB720900 EGX720894:EGX720900 EQT720894:EQT720900 FAP720894:FAP720900 FKL720894:FKL720900 FUH720894:FUH720900 GED720894:GED720900 GNZ720894:GNZ720900 GXV720894:GXV720900 HHR720894:HHR720900 HRN720894:HRN720900 IBJ720894:IBJ720900 ILF720894:ILF720900 IVB720894:IVB720900 JEX720894:JEX720900 JOT720894:JOT720900 JYP720894:JYP720900 KIL720894:KIL720900 KSH720894:KSH720900 LCD720894:LCD720900 LLZ720894:LLZ720900 LVV720894:LVV720900 MFR720894:MFR720900 MPN720894:MPN720900 MZJ720894:MZJ720900 NJF720894:NJF720900 NTB720894:NTB720900 OCX720894:OCX720900 OMT720894:OMT720900 OWP720894:OWP720900 PGL720894:PGL720900 PQH720894:PQH720900 QAD720894:QAD720900 QJZ720894:QJZ720900 QTV720894:QTV720900 RDR720894:RDR720900 RNN720894:RNN720900 RXJ720894:RXJ720900 SHF720894:SHF720900 SRB720894:SRB720900 TAX720894:TAX720900 TKT720894:TKT720900 TUP720894:TUP720900 UEL720894:UEL720900 UOH720894:UOH720900 UYD720894:UYD720900 VHZ720894:VHZ720900 VRV720894:VRV720900 WBR720894:WBR720900 WLN720894:WLN720900 WVJ720894:WVJ720900 B786430:B786436 IX786430:IX786436 ST786430:ST786436 ACP786430:ACP786436 AML786430:AML786436 AWH786430:AWH786436 BGD786430:BGD786436 BPZ786430:BPZ786436 BZV786430:BZV786436 CJR786430:CJR786436 CTN786430:CTN786436 DDJ786430:DDJ786436 DNF786430:DNF786436 DXB786430:DXB786436 EGX786430:EGX786436 EQT786430:EQT786436 FAP786430:FAP786436 FKL786430:FKL786436 FUH786430:FUH786436 GED786430:GED786436 GNZ786430:GNZ786436 GXV786430:GXV786436 HHR786430:HHR786436 HRN786430:HRN786436 IBJ786430:IBJ786436 ILF786430:ILF786436 IVB786430:IVB786436 JEX786430:JEX786436 JOT786430:JOT786436 JYP786430:JYP786436 KIL786430:KIL786436 KSH786430:KSH786436 LCD786430:LCD786436 LLZ786430:LLZ786436 LVV786430:LVV786436 MFR786430:MFR786436 MPN786430:MPN786436 MZJ786430:MZJ786436 NJF786430:NJF786436 NTB786430:NTB786436 OCX786430:OCX786436 OMT786430:OMT786436 OWP786430:OWP786436 PGL786430:PGL786436 PQH786430:PQH786436 QAD786430:QAD786436 QJZ786430:QJZ786436 QTV786430:QTV786436 RDR786430:RDR786436 RNN786430:RNN786436 RXJ786430:RXJ786436 SHF786430:SHF786436 SRB786430:SRB786436 TAX786430:TAX786436 TKT786430:TKT786436 TUP786430:TUP786436 UEL786430:UEL786436 UOH786430:UOH786436 UYD786430:UYD786436 VHZ786430:VHZ786436 VRV786430:VRV786436 WBR786430:WBR786436 WLN786430:WLN786436 WVJ786430:WVJ786436 B851966:B851972 IX851966:IX851972 ST851966:ST851972 ACP851966:ACP851972 AML851966:AML851972 AWH851966:AWH851972 BGD851966:BGD851972 BPZ851966:BPZ851972 BZV851966:BZV851972 CJR851966:CJR851972 CTN851966:CTN851972 DDJ851966:DDJ851972 DNF851966:DNF851972 DXB851966:DXB851972 EGX851966:EGX851972 EQT851966:EQT851972 FAP851966:FAP851972 FKL851966:FKL851972 FUH851966:FUH851972 GED851966:GED851972 GNZ851966:GNZ851972 GXV851966:GXV851972 HHR851966:HHR851972 HRN851966:HRN851972 IBJ851966:IBJ851972 ILF851966:ILF851972 IVB851966:IVB851972 JEX851966:JEX851972 JOT851966:JOT851972 JYP851966:JYP851972 KIL851966:KIL851972 KSH851966:KSH851972 LCD851966:LCD851972 LLZ851966:LLZ851972 LVV851966:LVV851972 MFR851966:MFR851972 MPN851966:MPN851972 MZJ851966:MZJ851972 NJF851966:NJF851972 NTB851966:NTB851972 OCX851966:OCX851972 OMT851966:OMT851972 OWP851966:OWP851972 PGL851966:PGL851972 PQH851966:PQH851972 QAD851966:QAD851972 QJZ851966:QJZ851972 QTV851966:QTV851972 RDR851966:RDR851972 RNN851966:RNN851972 RXJ851966:RXJ851972 SHF851966:SHF851972 SRB851966:SRB851972 TAX851966:TAX851972 TKT851966:TKT851972 TUP851966:TUP851972 UEL851966:UEL851972 UOH851966:UOH851972 UYD851966:UYD851972 VHZ851966:VHZ851972 VRV851966:VRV851972 WBR851966:WBR851972 WLN851966:WLN851972 WVJ851966:WVJ851972 B917502:B917508 IX917502:IX917508 ST917502:ST917508 ACP917502:ACP917508 AML917502:AML917508 AWH917502:AWH917508 BGD917502:BGD917508 BPZ917502:BPZ917508 BZV917502:BZV917508 CJR917502:CJR917508 CTN917502:CTN917508 DDJ917502:DDJ917508 DNF917502:DNF917508 DXB917502:DXB917508 EGX917502:EGX917508 EQT917502:EQT917508 FAP917502:FAP917508 FKL917502:FKL917508 FUH917502:FUH917508 GED917502:GED917508 GNZ917502:GNZ917508 GXV917502:GXV917508 HHR917502:HHR917508 HRN917502:HRN917508 IBJ917502:IBJ917508 ILF917502:ILF917508 IVB917502:IVB917508 JEX917502:JEX917508 JOT917502:JOT917508 JYP917502:JYP917508 KIL917502:KIL917508 KSH917502:KSH917508 LCD917502:LCD917508 LLZ917502:LLZ917508 LVV917502:LVV917508 MFR917502:MFR917508 MPN917502:MPN917508 MZJ917502:MZJ917508 NJF917502:NJF917508 NTB917502:NTB917508 OCX917502:OCX917508 OMT917502:OMT917508 OWP917502:OWP917508 PGL917502:PGL917508 PQH917502:PQH917508 QAD917502:QAD917508 QJZ917502:QJZ917508 QTV917502:QTV917508 RDR917502:RDR917508 RNN917502:RNN917508 RXJ917502:RXJ917508 SHF917502:SHF917508 SRB917502:SRB917508 TAX917502:TAX917508 TKT917502:TKT917508 TUP917502:TUP917508 UEL917502:UEL917508 UOH917502:UOH917508 UYD917502:UYD917508 VHZ917502:VHZ917508 VRV917502:VRV917508 WBR917502:WBR917508 WLN917502:WLN917508 WVJ917502:WVJ917508 B983038:B983044 IX983038:IX983044 ST983038:ST983044 ACP983038:ACP983044 AML983038:AML983044 AWH983038:AWH983044 BGD983038:BGD983044 BPZ983038:BPZ983044 BZV983038:BZV983044 CJR983038:CJR983044 CTN983038:CTN983044 DDJ983038:DDJ983044 DNF983038:DNF983044 DXB983038:DXB983044 EGX983038:EGX983044 EQT983038:EQT983044 FAP983038:FAP983044 FKL983038:FKL983044 FUH983038:FUH983044 GED983038:GED983044 GNZ983038:GNZ983044 GXV983038:GXV983044 HHR983038:HHR983044 HRN983038:HRN983044 IBJ983038:IBJ983044 ILF983038:ILF983044 IVB983038:IVB983044 JEX983038:JEX983044 JOT983038:JOT983044 JYP983038:JYP983044 KIL983038:KIL983044 KSH983038:KSH983044 LCD983038:LCD983044 LLZ983038:LLZ983044 LVV983038:LVV983044 MFR983038:MFR983044 MPN983038:MPN983044 MZJ983038:MZJ983044 NJF983038:NJF983044 NTB983038:NTB983044 OCX983038:OCX983044 OMT983038:OMT983044 OWP983038:OWP983044 PGL983038:PGL983044 PQH983038:PQH983044 QAD983038:QAD983044 QJZ983038:QJZ983044 QTV983038:QTV983044 RDR983038:RDR983044 RNN983038:RNN983044 RXJ983038:RXJ983044 SHF983038:SHF983044 SRB983038:SRB983044 TAX983038:TAX983044 TKT983038:TKT983044 TUP983038:TUP983044 UEL983038:UEL983044 UOH983038:UOH983044 UYD983038:UYD983044 VHZ983038:VHZ983044 VRV983038:VRV983044 WBR983038:WBR983044 WLN983038:WLN983044 WVJ983038:WVJ983044">
      <formula1>$B$22:$B$352</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O73"/>
  <sheetViews>
    <sheetView workbookViewId="0">
      <selection activeCell="F16" sqref="F16"/>
    </sheetView>
  </sheetViews>
  <sheetFormatPr defaultColWidth="46.6640625" defaultRowHeight="13.2"/>
  <cols>
    <col min="1" max="1" width="28.88671875" style="1" customWidth="1"/>
    <col min="2" max="2" width="9.6640625" style="23" bestFit="1" customWidth="1"/>
    <col min="3" max="3" width="5.21875" style="1" customWidth="1"/>
    <col min="4" max="4" width="12.88671875" style="167" customWidth="1"/>
    <col min="5" max="5" width="10.21875" style="23" customWidth="1"/>
    <col min="6" max="6" width="10" style="23" bestFit="1" customWidth="1"/>
    <col min="7" max="7" width="14.6640625" style="1" bestFit="1" customWidth="1"/>
    <col min="8" max="93" width="46.6640625" style="29"/>
    <col min="94" max="16384" width="46.6640625" style="1"/>
  </cols>
  <sheetData>
    <row r="1" spans="1:24">
      <c r="A1" s="17" t="str">
        <f>RevReqSummary!A1</f>
        <v>PacifiCorp General Rate Case UE-140617</v>
      </c>
      <c r="C1" s="23"/>
      <c r="D1" s="141"/>
      <c r="G1" s="142"/>
      <c r="I1" s="53"/>
      <c r="P1" s="143"/>
      <c r="R1" s="53"/>
      <c r="X1" s="143"/>
    </row>
    <row r="2" spans="1:24">
      <c r="A2" s="17" t="str">
        <f>RevReqSummary!A2</f>
        <v>For The Twelve Months Ended December 2013 - Staff Revenue Requirement</v>
      </c>
      <c r="C2" s="23"/>
      <c r="D2" s="141"/>
      <c r="G2" s="144"/>
      <c r="I2" s="28"/>
      <c r="R2" s="145"/>
    </row>
    <row r="3" spans="1:24">
      <c r="A3" s="25" t="s">
        <v>400</v>
      </c>
      <c r="C3" s="23"/>
      <c r="D3" s="141"/>
      <c r="G3" s="144"/>
      <c r="I3" s="145"/>
      <c r="L3" s="30"/>
      <c r="M3" s="30"/>
      <c r="N3" s="30"/>
      <c r="O3" s="30"/>
      <c r="P3" s="30"/>
    </row>
    <row r="4" spans="1:24">
      <c r="A4" s="25" t="s">
        <v>493</v>
      </c>
      <c r="C4" s="23"/>
      <c r="D4" s="141"/>
      <c r="G4" s="146"/>
      <c r="I4" s="145"/>
      <c r="L4" s="30"/>
      <c r="M4" s="30"/>
      <c r="N4" s="30"/>
      <c r="O4" s="30"/>
      <c r="P4" s="30"/>
    </row>
    <row r="5" spans="1:24">
      <c r="C5" s="23"/>
      <c r="D5" s="141"/>
      <c r="G5" s="144"/>
      <c r="I5" s="145"/>
      <c r="L5" s="30"/>
      <c r="M5" s="30"/>
      <c r="N5" s="30"/>
      <c r="O5" s="30"/>
      <c r="P5" s="30"/>
    </row>
    <row r="6" spans="1:24">
      <c r="C6" s="23"/>
      <c r="D6" s="147" t="s">
        <v>131</v>
      </c>
      <c r="G6" s="146" t="s">
        <v>236</v>
      </c>
      <c r="I6" s="145"/>
      <c r="L6" s="30"/>
      <c r="M6" s="30"/>
      <c r="N6" s="30"/>
      <c r="O6" s="30"/>
      <c r="P6" s="30"/>
    </row>
    <row r="7" spans="1:24">
      <c r="B7" s="26" t="s">
        <v>132</v>
      </c>
      <c r="C7" s="26" t="s">
        <v>660</v>
      </c>
      <c r="D7" s="148" t="s">
        <v>134</v>
      </c>
      <c r="E7" s="26" t="s">
        <v>135</v>
      </c>
      <c r="F7" s="26" t="s">
        <v>136</v>
      </c>
      <c r="G7" s="149" t="s">
        <v>137</v>
      </c>
      <c r="L7" s="150"/>
      <c r="M7" s="150"/>
      <c r="N7" s="151"/>
      <c r="O7" s="151"/>
      <c r="P7" s="151"/>
      <c r="U7" s="152"/>
      <c r="V7" s="151"/>
      <c r="W7" s="30"/>
    </row>
    <row r="8" spans="1:24">
      <c r="A8" s="53" t="s">
        <v>199</v>
      </c>
      <c r="B8" s="23">
        <v>908</v>
      </c>
      <c r="C8" s="160" t="s">
        <v>140</v>
      </c>
      <c r="D8" s="161">
        <v>-911468.18</v>
      </c>
      <c r="E8" s="30" t="s">
        <v>170</v>
      </c>
      <c r="F8" s="33">
        <f t="shared" ref="F8:F13" si="0">INDEX(WCAAllocations,IFERROR(MATCH(E8,WCAFactors,0),2),IFERROR(MATCH(E8,WCAStates,0),4))</f>
        <v>0</v>
      </c>
      <c r="G8" s="146">
        <f>0</f>
        <v>0</v>
      </c>
      <c r="J8" s="136"/>
      <c r="L8" s="157"/>
      <c r="M8" s="158"/>
      <c r="U8" s="159"/>
    </row>
    <row r="9" spans="1:24">
      <c r="A9" s="29" t="s">
        <v>401</v>
      </c>
      <c r="B9" s="30">
        <v>908</v>
      </c>
      <c r="C9" s="30" t="s">
        <v>140</v>
      </c>
      <c r="D9" s="161">
        <v>-3769944.78</v>
      </c>
      <c r="E9" s="30" t="s">
        <v>173</v>
      </c>
      <c r="F9" s="33">
        <f t="shared" si="0"/>
        <v>0</v>
      </c>
      <c r="G9" s="156">
        <v>0</v>
      </c>
      <c r="J9" s="136"/>
      <c r="L9" s="157"/>
      <c r="M9" s="158"/>
      <c r="U9" s="159"/>
    </row>
    <row r="10" spans="1:24">
      <c r="A10" s="29"/>
      <c r="B10" s="23">
        <v>908</v>
      </c>
      <c r="C10" s="163" t="s">
        <v>140</v>
      </c>
      <c r="D10" s="161">
        <v>-26446999.699999999</v>
      </c>
      <c r="E10" s="30" t="s">
        <v>171</v>
      </c>
      <c r="F10" s="33">
        <f t="shared" si="0"/>
        <v>0</v>
      </c>
      <c r="G10" s="164">
        <v>0</v>
      </c>
      <c r="J10" s="136"/>
      <c r="L10" s="157"/>
      <c r="M10" s="158"/>
      <c r="U10" s="159"/>
    </row>
    <row r="11" spans="1:24">
      <c r="A11" s="29"/>
      <c r="B11" s="30">
        <v>908</v>
      </c>
      <c r="C11" s="30" t="s">
        <v>140</v>
      </c>
      <c r="D11" s="161">
        <v>-47956612.079999998</v>
      </c>
      <c r="E11" s="30" t="s">
        <v>172</v>
      </c>
      <c r="F11" s="33">
        <f t="shared" si="0"/>
        <v>0</v>
      </c>
      <c r="G11" s="154">
        <v>0</v>
      </c>
      <c r="J11" s="136"/>
      <c r="L11" s="157"/>
      <c r="M11" s="158"/>
      <c r="U11" s="159"/>
    </row>
    <row r="12" spans="1:24">
      <c r="A12" s="29"/>
      <c r="B12" s="23">
        <v>908</v>
      </c>
      <c r="C12" s="23" t="s">
        <v>140</v>
      </c>
      <c r="D12" s="161">
        <v>-10677588.59</v>
      </c>
      <c r="E12" s="30" t="s">
        <v>141</v>
      </c>
      <c r="F12" s="33">
        <f t="shared" si="0"/>
        <v>1</v>
      </c>
      <c r="G12" s="156">
        <f>D12</f>
        <v>-10677588.59</v>
      </c>
      <c r="J12" s="136"/>
      <c r="L12" s="157"/>
      <c r="M12" s="158"/>
      <c r="U12" s="159"/>
    </row>
    <row r="13" spans="1:24">
      <c r="A13" s="29"/>
      <c r="B13" s="30">
        <v>908</v>
      </c>
      <c r="C13" s="30" t="s">
        <v>140</v>
      </c>
      <c r="D13" s="161">
        <v>-5269749.78</v>
      </c>
      <c r="E13" s="30" t="s">
        <v>271</v>
      </c>
      <c r="F13" s="33">
        <f t="shared" si="0"/>
        <v>1</v>
      </c>
      <c r="G13" s="164">
        <v>0</v>
      </c>
      <c r="J13" s="136"/>
      <c r="L13" s="157"/>
      <c r="M13" s="158"/>
      <c r="U13" s="159"/>
    </row>
    <row r="14" spans="1:24" ht="13.8" thickBot="1">
      <c r="A14" s="29"/>
      <c r="B14" s="30"/>
      <c r="C14" s="30"/>
      <c r="D14" s="165">
        <f>SUM(D8:D13)</f>
        <v>-95032363.109999999</v>
      </c>
      <c r="E14" s="30"/>
      <c r="F14" s="155"/>
      <c r="G14" s="166">
        <f>SUM(G8:G13)</f>
        <v>-10677588.59</v>
      </c>
    </row>
    <row r="15" spans="1:24" ht="13.8" thickTop="1"/>
    <row r="16" spans="1:24">
      <c r="A16" s="25" t="s">
        <v>402</v>
      </c>
    </row>
    <row r="17" spans="1:25">
      <c r="A17" s="1" t="s">
        <v>235</v>
      </c>
      <c r="B17" s="23" t="s">
        <v>191</v>
      </c>
      <c r="C17" s="23" t="s">
        <v>140</v>
      </c>
      <c r="D17" s="168">
        <v>697970</v>
      </c>
      <c r="E17" s="30" t="s">
        <v>130</v>
      </c>
      <c r="F17" s="33">
        <f>INDEX(WCAAllocations,IFERROR(MATCH(E17,WCAFactors,0),2),IFERROR(MATCH(E17,WCAStates,0),4))</f>
        <v>6.8539355270203509E-2</v>
      </c>
      <c r="G17" s="169">
        <f>D17*F17</f>
        <v>47838.41379794394</v>
      </c>
    </row>
    <row r="18" spans="1:25">
      <c r="A18" s="1" t="s">
        <v>235</v>
      </c>
      <c r="B18" s="23" t="s">
        <v>193</v>
      </c>
      <c r="C18" s="23" t="s">
        <v>140</v>
      </c>
      <c r="D18" s="168">
        <v>743447</v>
      </c>
      <c r="E18" s="30" t="s">
        <v>171</v>
      </c>
      <c r="F18" s="33">
        <f>INDEX(WCAAllocations,IFERROR(MATCH(E18,WCAFactors,0),2),IFERROR(MATCH(E18,WCAStates,0),4))</f>
        <v>0</v>
      </c>
      <c r="G18" s="144">
        <v>0</v>
      </c>
    </row>
    <row r="22" spans="1:25">
      <c r="A22" s="53" t="s">
        <v>212</v>
      </c>
      <c r="B22" s="30"/>
      <c r="C22" s="30"/>
      <c r="D22" s="170"/>
      <c r="E22" s="30"/>
      <c r="F22" s="171"/>
      <c r="G22" s="156"/>
    </row>
    <row r="23" spans="1:25" ht="14.4" customHeight="1">
      <c r="A23" s="1401" t="s">
        <v>1056</v>
      </c>
      <c r="B23" s="1401"/>
      <c r="C23" s="1401"/>
      <c r="D23" s="1401"/>
      <c r="E23" s="1401"/>
      <c r="F23" s="1401"/>
      <c r="G23" s="1401"/>
    </row>
    <row r="24" spans="1:25">
      <c r="A24" s="1401"/>
      <c r="B24" s="1401"/>
      <c r="C24" s="1401"/>
      <c r="D24" s="1401"/>
      <c r="E24" s="1401"/>
      <c r="F24" s="1401"/>
      <c r="G24" s="1401"/>
    </row>
    <row r="25" spans="1:25">
      <c r="A25" s="1401"/>
      <c r="B25" s="1401"/>
      <c r="C25" s="1401"/>
      <c r="D25" s="1401"/>
      <c r="E25" s="1401"/>
      <c r="F25" s="1401"/>
      <c r="G25" s="1401"/>
    </row>
    <row r="26" spans="1:25">
      <c r="A26" s="1401"/>
      <c r="B26" s="1401"/>
      <c r="C26" s="1401"/>
      <c r="D26" s="1401"/>
      <c r="E26" s="1401"/>
      <c r="F26" s="1401"/>
      <c r="G26" s="1401"/>
    </row>
    <row r="27" spans="1:25">
      <c r="A27" s="1401"/>
      <c r="B27" s="1401"/>
      <c r="C27" s="1401"/>
      <c r="D27" s="1401"/>
      <c r="E27" s="1401"/>
      <c r="F27" s="1401"/>
      <c r="G27" s="1401"/>
    </row>
    <row r="28" spans="1:25">
      <c r="A28" s="29"/>
      <c r="B28" s="30"/>
      <c r="C28" s="29"/>
      <c r="D28" s="173"/>
      <c r="E28" s="30"/>
      <c r="F28" s="30"/>
      <c r="G28" s="156"/>
      <c r="Q28" s="143"/>
      <c r="Y28" s="143"/>
    </row>
    <row r="29" spans="1:25">
      <c r="A29" s="174"/>
      <c r="C29" s="23"/>
      <c r="D29" s="141"/>
      <c r="G29" s="144"/>
      <c r="T29" s="56"/>
    </row>
    <row r="30" spans="1:25">
      <c r="C30" s="23"/>
      <c r="D30" s="141"/>
      <c r="G30" s="144"/>
    </row>
    <row r="31" spans="1:25">
      <c r="C31" s="23"/>
      <c r="M31" s="150"/>
      <c r="N31" s="150"/>
      <c r="O31" s="30"/>
      <c r="P31" s="30"/>
      <c r="Q31" s="30"/>
      <c r="W31" s="150"/>
      <c r="X31" s="30"/>
      <c r="Y31" s="30"/>
    </row>
    <row r="32" spans="1:25">
      <c r="C32" s="23"/>
      <c r="D32" s="175"/>
      <c r="G32" s="23"/>
      <c r="M32" s="30"/>
      <c r="N32" s="30"/>
      <c r="O32" s="30"/>
      <c r="P32" s="30"/>
      <c r="Q32" s="30"/>
      <c r="W32" s="30"/>
      <c r="X32" s="30"/>
      <c r="Y32" s="30"/>
    </row>
    <row r="33" spans="1:25">
      <c r="B33" s="26"/>
      <c r="C33" s="176"/>
      <c r="D33" s="177"/>
      <c r="E33" s="26"/>
      <c r="F33" s="176"/>
      <c r="G33" s="26"/>
    </row>
    <row r="34" spans="1:25">
      <c r="A34" s="53"/>
      <c r="B34" s="30"/>
      <c r="C34" s="30"/>
      <c r="D34" s="178"/>
      <c r="E34" s="30"/>
      <c r="F34" s="30"/>
      <c r="G34" s="29"/>
      <c r="M34" s="136"/>
      <c r="N34" s="179"/>
      <c r="O34" s="136"/>
      <c r="P34" s="180"/>
      <c r="Q34" s="136"/>
      <c r="W34" s="179"/>
      <c r="X34" s="180"/>
      <c r="Y34" s="136"/>
    </row>
    <row r="35" spans="1:25">
      <c r="A35" s="29"/>
      <c r="B35" s="30"/>
      <c r="C35" s="30"/>
      <c r="D35" s="178"/>
      <c r="E35" s="30"/>
      <c r="F35" s="30"/>
      <c r="G35" s="29"/>
      <c r="M35" s="179"/>
      <c r="N35" s="179"/>
      <c r="O35" s="136"/>
      <c r="P35" s="180"/>
      <c r="Q35" s="136"/>
      <c r="W35" s="179"/>
      <c r="X35" s="180"/>
      <c r="Y35" s="136"/>
    </row>
    <row r="36" spans="1:25">
      <c r="A36" s="29"/>
      <c r="B36" s="30"/>
      <c r="C36" s="23"/>
      <c r="D36" s="181"/>
      <c r="E36" s="31"/>
      <c r="F36" s="182"/>
      <c r="G36" s="31"/>
      <c r="M36" s="179"/>
      <c r="N36" s="179"/>
      <c r="O36" s="136"/>
      <c r="P36" s="180"/>
      <c r="Q36" s="136"/>
      <c r="W36" s="179"/>
      <c r="X36" s="180"/>
      <c r="Y36" s="136"/>
    </row>
    <row r="37" spans="1:25">
      <c r="A37" s="29"/>
      <c r="B37" s="30"/>
      <c r="C37" s="30"/>
      <c r="D37" s="183"/>
      <c r="E37" s="184"/>
      <c r="F37" s="184"/>
      <c r="G37" s="184"/>
      <c r="M37" s="179"/>
      <c r="N37" s="179"/>
      <c r="O37" s="136"/>
      <c r="P37" s="180"/>
      <c r="Q37" s="136"/>
      <c r="W37" s="179"/>
      <c r="X37" s="180"/>
      <c r="Y37" s="136"/>
    </row>
    <row r="38" spans="1:25">
      <c r="A38" s="29"/>
      <c r="B38" s="30"/>
      <c r="C38" s="30"/>
      <c r="D38" s="183"/>
      <c r="E38" s="30"/>
      <c r="F38" s="30"/>
      <c r="G38" s="30"/>
      <c r="M38" s="179"/>
      <c r="N38" s="179"/>
      <c r="O38" s="136"/>
      <c r="P38" s="180"/>
      <c r="Q38" s="136"/>
      <c r="W38" s="136"/>
      <c r="X38" s="180"/>
      <c r="Y38" s="136"/>
    </row>
    <row r="39" spans="1:25">
      <c r="A39" s="29"/>
      <c r="B39" s="30"/>
      <c r="C39" s="30"/>
      <c r="D39" s="183"/>
      <c r="E39" s="30"/>
      <c r="F39" s="30"/>
      <c r="G39" s="30"/>
      <c r="M39" s="179"/>
      <c r="N39" s="179"/>
      <c r="O39" s="136"/>
      <c r="P39" s="180"/>
      <c r="Q39" s="136"/>
      <c r="W39" s="179"/>
      <c r="X39" s="180"/>
      <c r="Y39" s="136"/>
    </row>
    <row r="40" spans="1:25">
      <c r="A40" s="29"/>
      <c r="B40" s="30"/>
      <c r="C40" s="30"/>
      <c r="D40" s="183"/>
      <c r="E40" s="30"/>
      <c r="F40" s="30"/>
      <c r="G40" s="30"/>
      <c r="M40" s="179"/>
      <c r="N40" s="179"/>
      <c r="O40" s="136"/>
      <c r="P40" s="180"/>
      <c r="Q40" s="136"/>
      <c r="W40" s="179"/>
      <c r="X40" s="180"/>
      <c r="Y40" s="136"/>
    </row>
    <row r="41" spans="1:25">
      <c r="A41" s="29"/>
      <c r="B41" s="30"/>
      <c r="C41" s="30"/>
      <c r="D41" s="183"/>
      <c r="E41" s="30"/>
      <c r="F41" s="30"/>
      <c r="G41" s="30"/>
      <c r="M41" s="179"/>
      <c r="N41" s="179"/>
      <c r="O41" s="136"/>
      <c r="P41" s="180"/>
      <c r="Q41" s="136"/>
      <c r="W41" s="179"/>
      <c r="X41" s="180"/>
      <c r="Y41" s="136"/>
    </row>
    <row r="42" spans="1:25">
      <c r="A42" s="29"/>
      <c r="B42" s="30"/>
      <c r="C42" s="30"/>
      <c r="D42" s="183"/>
      <c r="E42" s="30"/>
      <c r="F42" s="30"/>
      <c r="G42" s="30"/>
      <c r="M42" s="179"/>
      <c r="N42" s="179"/>
      <c r="O42" s="136"/>
      <c r="P42" s="180"/>
      <c r="Q42" s="136"/>
      <c r="W42" s="179"/>
      <c r="X42" s="180"/>
      <c r="Y42" s="136"/>
    </row>
    <row r="43" spans="1:25">
      <c r="A43" s="29"/>
      <c r="B43" s="30"/>
      <c r="C43" s="30"/>
      <c r="D43" s="183"/>
      <c r="E43" s="184"/>
      <c r="F43" s="184"/>
      <c r="G43" s="184"/>
      <c r="M43" s="179"/>
      <c r="N43" s="179"/>
      <c r="O43" s="136"/>
      <c r="P43" s="180"/>
      <c r="Q43" s="136"/>
      <c r="W43" s="179"/>
      <c r="X43" s="180"/>
      <c r="Y43" s="136"/>
    </row>
    <row r="44" spans="1:25">
      <c r="A44" s="29"/>
      <c r="B44" s="30"/>
      <c r="C44" s="30"/>
      <c r="D44" s="183"/>
      <c r="E44" s="30"/>
      <c r="F44" s="30"/>
      <c r="G44" s="30"/>
      <c r="M44" s="179"/>
      <c r="N44" s="179"/>
      <c r="O44" s="136"/>
      <c r="P44" s="180"/>
      <c r="Q44" s="136"/>
      <c r="W44" s="179"/>
      <c r="X44" s="180"/>
      <c r="Y44" s="136"/>
    </row>
    <row r="45" spans="1:25">
      <c r="A45" s="29"/>
      <c r="B45" s="30"/>
      <c r="C45" s="30"/>
      <c r="D45" s="183"/>
      <c r="E45" s="30"/>
      <c r="F45" s="30"/>
      <c r="G45" s="30"/>
      <c r="M45" s="179"/>
      <c r="N45" s="179"/>
      <c r="O45" s="136"/>
      <c r="P45" s="180"/>
      <c r="Q45" s="136"/>
      <c r="W45" s="179"/>
      <c r="X45" s="180"/>
      <c r="Y45" s="136"/>
    </row>
    <row r="46" spans="1:25">
      <c r="A46" s="53"/>
      <c r="B46" s="30"/>
      <c r="C46" s="30"/>
      <c r="D46" s="178"/>
      <c r="E46" s="30"/>
      <c r="F46" s="30"/>
      <c r="G46" s="29"/>
      <c r="M46" s="179"/>
      <c r="N46" s="179"/>
      <c r="O46" s="136"/>
      <c r="P46" s="180"/>
      <c r="Q46" s="136"/>
      <c r="W46" s="179"/>
      <c r="X46" s="180"/>
      <c r="Y46" s="136"/>
    </row>
    <row r="47" spans="1:25">
      <c r="A47" s="29"/>
      <c r="B47" s="30"/>
      <c r="C47" s="30"/>
      <c r="D47" s="178"/>
      <c r="E47" s="30"/>
      <c r="F47" s="30"/>
      <c r="G47" s="29"/>
      <c r="M47" s="179"/>
      <c r="N47" s="179"/>
      <c r="O47" s="136"/>
      <c r="P47" s="180"/>
      <c r="Q47" s="136"/>
      <c r="W47" s="179"/>
      <c r="X47" s="180"/>
      <c r="Y47" s="136"/>
    </row>
    <row r="48" spans="1:25">
      <c r="A48" s="29"/>
      <c r="B48" s="30"/>
      <c r="C48" s="30"/>
      <c r="D48" s="183"/>
      <c r="E48" s="162"/>
      <c r="F48" s="162"/>
      <c r="G48" s="162"/>
      <c r="M48" s="179"/>
      <c r="N48" s="179"/>
      <c r="O48" s="136"/>
      <c r="P48" s="180"/>
      <c r="Q48" s="136"/>
      <c r="W48" s="179"/>
      <c r="X48" s="180"/>
      <c r="Y48" s="136"/>
    </row>
    <row r="49" spans="1:25">
      <c r="A49" s="29"/>
      <c r="B49" s="30"/>
      <c r="C49" s="30"/>
      <c r="D49" s="183"/>
      <c r="E49" s="162"/>
      <c r="F49" s="162"/>
      <c r="G49" s="162"/>
      <c r="M49" s="179"/>
      <c r="N49" s="179"/>
      <c r="O49" s="136"/>
      <c r="P49" s="180"/>
      <c r="Q49" s="136"/>
      <c r="W49" s="179"/>
      <c r="X49" s="180"/>
      <c r="Y49" s="136"/>
    </row>
    <row r="50" spans="1:25">
      <c r="A50" s="29"/>
      <c r="B50" s="30"/>
      <c r="C50" s="30"/>
      <c r="D50" s="183"/>
      <c r="E50" s="162"/>
      <c r="F50" s="162"/>
      <c r="G50" s="162"/>
      <c r="M50" s="179"/>
      <c r="N50" s="179"/>
      <c r="O50" s="136"/>
      <c r="P50" s="180"/>
      <c r="Q50" s="136"/>
      <c r="W50" s="179"/>
      <c r="X50" s="180"/>
      <c r="Y50" s="136"/>
    </row>
    <row r="51" spans="1:25">
      <c r="A51" s="29"/>
      <c r="B51" s="30"/>
      <c r="C51" s="30"/>
      <c r="D51" s="183"/>
      <c r="E51" s="30"/>
      <c r="F51" s="30"/>
      <c r="G51" s="29"/>
      <c r="M51" s="179"/>
      <c r="N51" s="179"/>
      <c r="O51" s="136"/>
      <c r="P51" s="180"/>
      <c r="Q51" s="136"/>
      <c r="W51" s="179"/>
      <c r="X51" s="180"/>
      <c r="Y51" s="136"/>
    </row>
    <row r="52" spans="1:25">
      <c r="A52" s="29"/>
      <c r="B52" s="30"/>
      <c r="C52" s="30"/>
      <c r="D52" s="183"/>
      <c r="E52" s="30"/>
      <c r="F52" s="30"/>
      <c r="G52" s="29"/>
      <c r="M52" s="179"/>
      <c r="N52" s="179"/>
      <c r="O52" s="136"/>
      <c r="P52" s="180"/>
      <c r="Q52" s="136"/>
      <c r="W52" s="179"/>
      <c r="X52" s="180"/>
      <c r="Y52" s="136"/>
    </row>
    <row r="53" spans="1:25">
      <c r="A53" s="29"/>
      <c r="B53" s="30"/>
      <c r="C53" s="30"/>
      <c r="D53" s="183"/>
      <c r="E53" s="162"/>
      <c r="F53" s="162"/>
      <c r="G53" s="162"/>
      <c r="M53" s="136"/>
      <c r="N53" s="136"/>
      <c r="O53" s="136"/>
      <c r="P53" s="136"/>
      <c r="Q53" s="136"/>
      <c r="W53" s="136"/>
      <c r="X53" s="136"/>
      <c r="Y53" s="136"/>
    </row>
    <row r="54" spans="1:25">
      <c r="A54" s="29"/>
      <c r="B54" s="30"/>
      <c r="C54" s="30"/>
      <c r="D54" s="183"/>
      <c r="E54" s="162"/>
      <c r="F54" s="162"/>
      <c r="G54" s="162"/>
      <c r="M54" s="136"/>
      <c r="N54" s="136"/>
      <c r="O54" s="136"/>
      <c r="P54" s="136"/>
      <c r="Q54" s="136"/>
      <c r="W54" s="136"/>
      <c r="X54" s="136"/>
      <c r="Y54" s="136"/>
    </row>
    <row r="55" spans="1:25">
      <c r="A55" s="29"/>
      <c r="B55" s="30"/>
      <c r="C55" s="30"/>
      <c r="D55" s="183"/>
      <c r="E55" s="162"/>
      <c r="F55" s="162"/>
      <c r="G55" s="162"/>
    </row>
    <row r="56" spans="1:25">
      <c r="A56" s="29"/>
      <c r="B56" s="30"/>
      <c r="C56" s="30"/>
      <c r="D56" s="183"/>
      <c r="E56" s="30"/>
      <c r="F56" s="30"/>
      <c r="G56" s="29"/>
    </row>
    <row r="57" spans="1:25">
      <c r="A57" s="29"/>
      <c r="B57" s="30"/>
      <c r="C57" s="30"/>
      <c r="D57" s="183"/>
      <c r="E57" s="30"/>
      <c r="F57" s="30"/>
      <c r="G57" s="29"/>
    </row>
    <row r="58" spans="1:25">
      <c r="A58" s="29"/>
      <c r="B58" s="30"/>
      <c r="C58" s="30"/>
      <c r="D58" s="183"/>
      <c r="E58" s="162"/>
      <c r="F58" s="162"/>
      <c r="G58" s="162"/>
    </row>
    <row r="59" spans="1:25">
      <c r="A59" s="29"/>
      <c r="B59" s="30"/>
      <c r="C59" s="30"/>
      <c r="D59" s="183"/>
      <c r="E59" s="162"/>
      <c r="F59" s="162"/>
      <c r="G59" s="162"/>
    </row>
    <row r="60" spans="1:25">
      <c r="A60" s="56"/>
      <c r="B60" s="30"/>
      <c r="C60" s="30"/>
      <c r="D60" s="183"/>
      <c r="E60" s="162"/>
      <c r="F60" s="162"/>
      <c r="G60" s="162"/>
    </row>
    <row r="61" spans="1:25">
      <c r="A61" s="56"/>
      <c r="B61" s="30"/>
      <c r="C61" s="30"/>
      <c r="D61" s="183"/>
      <c r="E61" s="30"/>
      <c r="F61" s="30"/>
      <c r="G61" s="29"/>
    </row>
    <row r="62" spans="1:25">
      <c r="A62" s="53"/>
      <c r="B62" s="30"/>
      <c r="C62" s="30"/>
      <c r="D62" s="178"/>
      <c r="E62" s="30"/>
      <c r="F62" s="30"/>
      <c r="G62" s="30"/>
    </row>
    <row r="63" spans="1:25">
      <c r="A63" s="29"/>
      <c r="B63" s="30"/>
      <c r="C63" s="30"/>
      <c r="D63" s="178"/>
      <c r="E63" s="30"/>
      <c r="F63" s="30"/>
      <c r="G63" s="30"/>
    </row>
    <row r="64" spans="1:25">
      <c r="A64" s="29"/>
      <c r="B64" s="30"/>
      <c r="C64" s="30"/>
      <c r="D64" s="178"/>
      <c r="E64" s="30"/>
      <c r="F64" s="30"/>
      <c r="G64" s="30"/>
    </row>
    <row r="65" spans="1:7">
      <c r="A65" s="29"/>
      <c r="B65" s="30"/>
      <c r="C65" s="30"/>
      <c r="D65" s="178"/>
      <c r="E65" s="30"/>
      <c r="F65" s="30"/>
      <c r="G65" s="30"/>
    </row>
    <row r="66" spans="1:7">
      <c r="A66" s="29"/>
      <c r="B66" s="30"/>
      <c r="C66" s="30"/>
      <c r="D66" s="178"/>
      <c r="E66" s="30"/>
      <c r="F66" s="30"/>
      <c r="G66" s="30"/>
    </row>
    <row r="67" spans="1:7">
      <c r="A67" s="29"/>
      <c r="B67" s="30"/>
      <c r="C67" s="30"/>
      <c r="D67" s="178"/>
      <c r="E67" s="30"/>
      <c r="F67" s="30"/>
      <c r="G67" s="29"/>
    </row>
    <row r="68" spans="1:7">
      <c r="A68" s="29"/>
      <c r="B68" s="30"/>
      <c r="C68" s="30"/>
      <c r="D68" s="178"/>
      <c r="E68" s="30"/>
      <c r="F68" s="30"/>
      <c r="G68" s="29"/>
    </row>
    <row r="69" spans="1:7">
      <c r="A69" s="29"/>
      <c r="B69" s="30"/>
      <c r="C69" s="30"/>
      <c r="D69" s="178"/>
      <c r="E69" s="30"/>
      <c r="F69" s="30"/>
      <c r="G69" s="29"/>
    </row>
    <row r="70" spans="1:7">
      <c r="A70" s="29"/>
      <c r="B70" s="30"/>
      <c r="C70" s="30"/>
      <c r="D70" s="178"/>
      <c r="E70" s="30"/>
      <c r="F70" s="30"/>
      <c r="G70" s="29"/>
    </row>
    <row r="71" spans="1:7">
      <c r="A71" s="29"/>
      <c r="B71" s="30"/>
      <c r="C71" s="30"/>
      <c r="D71" s="178"/>
      <c r="E71" s="30"/>
      <c r="F71" s="30"/>
      <c r="G71" s="29"/>
    </row>
    <row r="72" spans="1:7">
      <c r="A72" s="29"/>
      <c r="B72" s="30"/>
      <c r="C72" s="30"/>
      <c r="D72" s="178"/>
      <c r="E72" s="30"/>
      <c r="F72" s="30"/>
      <c r="G72" s="29"/>
    </row>
    <row r="73" spans="1:7">
      <c r="C73" s="23"/>
    </row>
  </sheetData>
  <mergeCells count="1">
    <mergeCell ref="A23:G27"/>
  </mergeCells>
  <dataValidations count="3">
    <dataValidation type="list" allowBlank="1" showInputMessage="1" showErrorMessage="1" errorTitle="Account Input Error" error="The account number entered is not valid." sqref="B34:B71 B9 B22 B28">
      <formula1>ValidAccount</formula1>
    </dataValidation>
    <dataValidation type="list" allowBlank="1" showInputMessage="1" showErrorMessage="1" errorTitle="Adjsutment Type Input Error" error="An invalid adjustment type was entered._x000a__x000a_Valid values are 1, 2, or 3." sqref="C34:C71 C28">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7:E18">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sheetPr>
  <dimension ref="A1:I41"/>
  <sheetViews>
    <sheetView workbookViewId="0">
      <selection activeCell="F16" sqref="F16"/>
    </sheetView>
  </sheetViews>
  <sheetFormatPr defaultColWidth="9.109375" defaultRowHeight="13.2"/>
  <cols>
    <col min="1" max="1" width="43.88671875" style="1" customWidth="1"/>
    <col min="2" max="2" width="9.6640625" style="23" bestFit="1" customWidth="1"/>
    <col min="3" max="3" width="4.6640625" style="23" bestFit="1" customWidth="1"/>
    <col min="4" max="4" width="11.88671875" style="1" bestFit="1" customWidth="1"/>
    <col min="5" max="5" width="8" style="23" bestFit="1" customWidth="1"/>
    <col min="6" max="6" width="10.44140625" style="402" customWidth="1"/>
    <col min="7" max="7" width="14.44140625" style="1" customWidth="1"/>
    <col min="8" max="8" width="9.88671875" style="1" bestFit="1" customWidth="1"/>
    <col min="9" max="16384" width="9.109375" style="1"/>
  </cols>
  <sheetData>
    <row r="1" spans="1:7">
      <c r="A1" s="17" t="str">
        <f>RevReqSummary!A1</f>
        <v>PacifiCorp General Rate Case UE-140617</v>
      </c>
      <c r="B1" s="373"/>
      <c r="C1" s="373"/>
      <c r="D1" s="374"/>
      <c r="E1" s="373"/>
      <c r="F1" s="375"/>
      <c r="G1" s="376"/>
    </row>
    <row r="2" spans="1:7">
      <c r="A2" s="17" t="str">
        <f>RevReqSummary!A2</f>
        <v>For The Twelve Months Ended December 2013 - Staff Revenue Requirement</v>
      </c>
      <c r="B2" s="373"/>
      <c r="C2" s="373"/>
      <c r="D2" s="374"/>
      <c r="E2" s="373"/>
      <c r="F2" s="375"/>
      <c r="G2" s="376"/>
    </row>
    <row r="3" spans="1:7">
      <c r="A3" s="378" t="s">
        <v>403</v>
      </c>
      <c r="B3" s="373"/>
      <c r="C3" s="373"/>
      <c r="D3" s="374"/>
      <c r="E3" s="373"/>
      <c r="F3" s="375"/>
      <c r="G3" s="376"/>
    </row>
    <row r="4" spans="1:7">
      <c r="A4" s="379" t="s">
        <v>494</v>
      </c>
      <c r="B4" s="373"/>
      <c r="C4" s="373"/>
      <c r="D4" s="374"/>
      <c r="E4" s="373"/>
      <c r="F4" s="375"/>
      <c r="G4" s="376"/>
    </row>
    <row r="5" spans="1:7">
      <c r="A5" s="372"/>
      <c r="B5" s="373"/>
      <c r="C5" s="373"/>
      <c r="D5" s="374"/>
      <c r="E5" s="373"/>
      <c r="F5" s="375"/>
      <c r="G5" s="376"/>
    </row>
    <row r="6" spans="1:7">
      <c r="A6" s="372"/>
      <c r="B6" s="373"/>
      <c r="C6" s="373"/>
      <c r="D6" s="374" t="s">
        <v>131</v>
      </c>
      <c r="E6" s="373"/>
      <c r="F6" s="375"/>
      <c r="G6" s="376" t="s">
        <v>236</v>
      </c>
    </row>
    <row r="7" spans="1:7">
      <c r="A7" s="372"/>
      <c r="B7" s="380" t="s">
        <v>132</v>
      </c>
      <c r="C7" s="380" t="s">
        <v>660</v>
      </c>
      <c r="D7" s="381" t="s">
        <v>134</v>
      </c>
      <c r="E7" s="380" t="s">
        <v>135</v>
      </c>
      <c r="F7" s="382" t="s">
        <v>136</v>
      </c>
      <c r="G7" s="383" t="s">
        <v>137</v>
      </c>
    </row>
    <row r="8" spans="1:7">
      <c r="A8" s="384" t="s">
        <v>199</v>
      </c>
      <c r="B8" s="386"/>
      <c r="C8" s="386"/>
      <c r="D8" s="386"/>
      <c r="E8" s="386"/>
      <c r="F8" s="387"/>
      <c r="G8" s="31"/>
    </row>
    <row r="9" spans="1:7">
      <c r="A9" s="388" t="s">
        <v>692</v>
      </c>
      <c r="B9" s="386">
        <v>925</v>
      </c>
      <c r="C9" s="386" t="s">
        <v>140</v>
      </c>
      <c r="D9" s="389">
        <v>-22732661</v>
      </c>
      <c r="E9" s="30" t="s">
        <v>130</v>
      </c>
      <c r="F9" s="33">
        <f>INDEX(WCAAllocations,IFERROR(MATCH(E9,WCAFactors,0),2),IFERROR(MATCH(E9,WCAStates,0),4))</f>
        <v>6.8539355270203509E-2</v>
      </c>
      <c r="G9" s="31">
        <v>-1795364.6966860599</v>
      </c>
    </row>
    <row r="10" spans="1:7">
      <c r="A10" s="385"/>
      <c r="B10" s="386"/>
      <c r="C10" s="386"/>
      <c r="D10" s="390"/>
      <c r="E10" s="391"/>
      <c r="F10" s="387"/>
      <c r="G10" s="392"/>
    </row>
    <row r="11" spans="1:7">
      <c r="A11" s="388" t="s">
        <v>694</v>
      </c>
      <c r="B11" s="386">
        <v>925</v>
      </c>
      <c r="C11" s="386" t="s">
        <v>398</v>
      </c>
      <c r="D11" s="389">
        <v>463011.10999999987</v>
      </c>
      <c r="E11" s="30" t="s">
        <v>130</v>
      </c>
      <c r="F11" s="33">
        <f>INDEX(WCAAllocations,IFERROR(MATCH(E11,WCAFactors,0),2),IFERROR(MATCH(E11,WCAStates,0),4))</f>
        <v>6.8539355270203509E-2</v>
      </c>
      <c r="G11" s="392">
        <v>31734.482962341266</v>
      </c>
    </row>
    <row r="12" spans="1:7">
      <c r="A12" s="388" t="s">
        <v>695</v>
      </c>
      <c r="B12" s="386">
        <v>924</v>
      </c>
      <c r="C12" s="386" t="s">
        <v>398</v>
      </c>
      <c r="D12" s="389">
        <v>-145885.04999999888</v>
      </c>
      <c r="E12" s="30" t="s">
        <v>130</v>
      </c>
      <c r="F12" s="33">
        <f>INDEX(WCAAllocations,IFERROR(MATCH(E12,WCAFactors,0),2),IFERROR(MATCH(E12,WCAStates,0),4))</f>
        <v>6.8539355270203509E-2</v>
      </c>
      <c r="G12" s="392">
        <v>-9998.8672705613262</v>
      </c>
    </row>
    <row r="13" spans="1:7" ht="13.8" thickBot="1">
      <c r="A13" s="388"/>
      <c r="B13" s="386"/>
      <c r="C13" s="386"/>
      <c r="D13" s="165">
        <f>SUM(D9:D12)</f>
        <v>-22415534.939999998</v>
      </c>
      <c r="E13" s="30"/>
      <c r="F13" s="155"/>
      <c r="G13" s="166">
        <v>-1773629.0809942801</v>
      </c>
    </row>
    <row r="14" spans="1:7" ht="13.8" thickTop="1">
      <c r="A14" s="388"/>
      <c r="B14" s="386"/>
      <c r="C14" s="386"/>
      <c r="D14" s="390"/>
      <c r="E14" s="386"/>
      <c r="F14" s="387"/>
      <c r="G14" s="392"/>
    </row>
    <row r="15" spans="1:7">
      <c r="A15" s="393" t="s">
        <v>532</v>
      </c>
      <c r="B15" s="386"/>
      <c r="C15" s="386"/>
      <c r="D15" s="390"/>
      <c r="E15" s="386"/>
      <c r="F15" s="387"/>
      <c r="G15" s="392">
        <v>9402352</v>
      </c>
    </row>
    <row r="16" spans="1:7">
      <c r="A16" s="388" t="s">
        <v>533</v>
      </c>
      <c r="B16" s="386">
        <v>571</v>
      </c>
      <c r="C16" s="386" t="s">
        <v>140</v>
      </c>
      <c r="D16" s="394">
        <v>512826.63333333336</v>
      </c>
      <c r="E16" s="30" t="s">
        <v>203</v>
      </c>
      <c r="F16" s="33">
        <f>INDEX(WCAAllocations,IFERROR(MATCH(E16,WCAFactors,0),2),IFERROR(MATCH(E16,WCAStates,0),4))</f>
        <v>0.23084885646883446</v>
      </c>
      <c r="G16" s="392">
        <f>D16*F16</f>
        <v>118385.44187176228</v>
      </c>
    </row>
    <row r="17" spans="1:9">
      <c r="A17" s="388" t="s">
        <v>693</v>
      </c>
      <c r="B17" s="386">
        <v>593</v>
      </c>
      <c r="C17" s="386" t="s">
        <v>140</v>
      </c>
      <c r="D17" s="394">
        <v>-313797.34437002521</v>
      </c>
      <c r="E17" s="30" t="s">
        <v>141</v>
      </c>
      <c r="F17" s="33">
        <f>INDEX(WCAAllocations,IFERROR(MATCH(E17,WCAFactors,0),2),IFERROR(MATCH(E17,WCAStates,0),4))</f>
        <v>1</v>
      </c>
      <c r="G17" s="392">
        <f>D17*F17</f>
        <v>-313797.34437002521</v>
      </c>
    </row>
    <row r="18" spans="1:9">
      <c r="A18" s="388" t="s">
        <v>534</v>
      </c>
      <c r="B18" s="386">
        <v>553</v>
      </c>
      <c r="C18" s="386" t="s">
        <v>140</v>
      </c>
      <c r="D18" s="394">
        <v>-170325.63500000001</v>
      </c>
      <c r="E18" s="30" t="s">
        <v>203</v>
      </c>
      <c r="F18" s="33">
        <f>INDEX(WCAAllocations,IFERROR(MATCH(E18,WCAFactors,0),2),IFERROR(MATCH(E18,WCAStates,0),4))</f>
        <v>0.23084885646883446</v>
      </c>
      <c r="G18" s="392">
        <f>D18*F18</f>
        <v>-39319.478067078089</v>
      </c>
    </row>
    <row r="19" spans="1:9" ht="13.8" thickBot="1">
      <c r="A19" s="388"/>
      <c r="B19" s="386"/>
      <c r="C19" s="386"/>
      <c r="D19" s="165">
        <f>SUM(D16:D18)</f>
        <v>28703.653963308141</v>
      </c>
      <c r="E19" s="30"/>
      <c r="F19" s="155"/>
      <c r="G19" s="166">
        <f>SUM(G16:G18)</f>
        <v>-234731.38056534104</v>
      </c>
    </row>
    <row r="20" spans="1:9" ht="13.8" thickTop="1">
      <c r="A20" s="61"/>
      <c r="B20" s="61"/>
      <c r="C20" s="386"/>
      <c r="D20" s="392"/>
      <c r="E20" s="392"/>
      <c r="F20" s="387"/>
      <c r="G20" s="395"/>
    </row>
    <row r="21" spans="1:9">
      <c r="A21" s="396" t="s">
        <v>234</v>
      </c>
      <c r="B21" s="386"/>
      <c r="C21" s="386"/>
      <c r="D21" s="397"/>
      <c r="E21" s="61"/>
      <c r="F21" s="387"/>
      <c r="G21" s="398"/>
    </row>
    <row r="22" spans="1:9">
      <c r="A22" s="399" t="s">
        <v>235</v>
      </c>
      <c r="B22" s="61" t="s">
        <v>192</v>
      </c>
      <c r="C22" s="386" t="s">
        <v>140</v>
      </c>
      <c r="D22" s="400">
        <v>129380</v>
      </c>
      <c r="E22" s="61" t="s">
        <v>130</v>
      </c>
      <c r="F22" s="33">
        <f>INDEX(WCAAllocations,IFERROR(MATCH(E22,WCAFactors,0),2),IFERROR(MATCH(E22,WCAStates,0),4))</f>
        <v>6.8539355270203509E-2</v>
      </c>
      <c r="G22" s="398">
        <f>D22*F22</f>
        <v>8867.6217848589295</v>
      </c>
    </row>
    <row r="23" spans="1:9">
      <c r="A23" s="399" t="s">
        <v>696</v>
      </c>
      <c r="B23" s="61" t="s">
        <v>193</v>
      </c>
      <c r="C23" s="386" t="s">
        <v>140</v>
      </c>
      <c r="D23" s="400">
        <v>18188871</v>
      </c>
      <c r="E23" s="61" t="s">
        <v>130</v>
      </c>
      <c r="F23" s="33">
        <f>INDEX(WCAAllocations,IFERROR(MATCH(E23,WCAFactors,0),2),IFERROR(MATCH(E23,WCAStates,0),4))</f>
        <v>6.8539355270203509E-2</v>
      </c>
      <c r="G23" s="398">
        <f>D23*F23</f>
        <v>1246653.4914329017</v>
      </c>
    </row>
    <row r="24" spans="1:9" ht="13.8" thickBot="1">
      <c r="A24" s="399"/>
      <c r="B24" s="61"/>
      <c r="C24" s="61"/>
      <c r="D24" s="165">
        <f>SUM(D22:D23)</f>
        <v>18318251</v>
      </c>
      <c r="E24" s="30"/>
      <c r="F24" s="155"/>
      <c r="G24" s="166">
        <f>SUM(G22:G23)</f>
        <v>1255521.1132177606</v>
      </c>
    </row>
    <row r="25" spans="1:9" ht="13.8" thickTop="1">
      <c r="A25" s="29"/>
      <c r="B25" s="30"/>
      <c r="C25" s="30"/>
      <c r="D25" s="401"/>
      <c r="E25" s="30"/>
      <c r="F25" s="227"/>
      <c r="G25" s="401"/>
      <c r="H25" s="29"/>
      <c r="I25" s="29"/>
    </row>
    <row r="26" spans="1:9">
      <c r="A26" s="53" t="s">
        <v>212</v>
      </c>
      <c r="B26" s="30"/>
      <c r="C26" s="30"/>
      <c r="D26" s="401"/>
      <c r="E26" s="30"/>
      <c r="F26" s="227"/>
      <c r="G26" s="401"/>
      <c r="H26" s="29"/>
      <c r="I26" s="29"/>
    </row>
    <row r="27" spans="1:9">
      <c r="A27" s="1398" t="s">
        <v>1058</v>
      </c>
      <c r="B27" s="1398"/>
      <c r="C27" s="1398"/>
      <c r="D27" s="1398"/>
      <c r="E27" s="1398"/>
      <c r="F27" s="1398"/>
      <c r="G27" s="1398"/>
      <c r="H27" s="29"/>
      <c r="I27" s="29"/>
    </row>
    <row r="28" spans="1:9">
      <c r="A28" s="1398"/>
      <c r="B28" s="1398"/>
      <c r="C28" s="1398"/>
      <c r="D28" s="1398"/>
      <c r="E28" s="1398"/>
      <c r="F28" s="1398"/>
      <c r="G28" s="1398"/>
      <c r="H28" s="29"/>
      <c r="I28" s="29"/>
    </row>
    <row r="29" spans="1:9">
      <c r="B29" s="1"/>
      <c r="C29" s="1"/>
      <c r="E29" s="1"/>
      <c r="F29" s="1"/>
    </row>
    <row r="30" spans="1:9">
      <c r="A30" s="1402" t="s">
        <v>1057</v>
      </c>
      <c r="B30" s="1402"/>
      <c r="C30" s="1402"/>
      <c r="D30" s="1402"/>
      <c r="E30" s="1402"/>
      <c r="F30" s="1402"/>
      <c r="G30" s="1402"/>
    </row>
    <row r="31" spans="1:9">
      <c r="A31" s="1402"/>
      <c r="B31" s="1402"/>
      <c r="C31" s="1402"/>
      <c r="D31" s="1402"/>
      <c r="E31" s="1402"/>
      <c r="F31" s="1402"/>
      <c r="G31" s="1402"/>
    </row>
    <row r="32" spans="1:9">
      <c r="A32" s="1402"/>
      <c r="B32" s="1402"/>
      <c r="C32" s="1402"/>
      <c r="D32" s="1402"/>
      <c r="E32" s="1402"/>
      <c r="F32" s="1402"/>
      <c r="G32" s="1402"/>
    </row>
    <row r="33" spans="2:6">
      <c r="B33" s="1"/>
      <c r="C33" s="1"/>
      <c r="E33" s="1"/>
      <c r="F33" s="1"/>
    </row>
    <row r="34" spans="2:6">
      <c r="B34" s="1"/>
      <c r="C34" s="1"/>
      <c r="E34" s="1"/>
      <c r="F34" s="1"/>
    </row>
    <row r="35" spans="2:6">
      <c r="B35" s="1"/>
      <c r="C35" s="1"/>
      <c r="E35" s="1"/>
      <c r="F35" s="1"/>
    </row>
    <row r="36" spans="2:6">
      <c r="D36" s="169"/>
    </row>
    <row r="37" spans="2:6">
      <c r="D37" s="169"/>
    </row>
    <row r="38" spans="2:6">
      <c r="D38" s="169"/>
    </row>
    <row r="39" spans="2:6">
      <c r="D39" s="169"/>
    </row>
    <row r="40" spans="2:6">
      <c r="D40" s="169"/>
    </row>
    <row r="41" spans="2:6">
      <c r="D41" s="169"/>
    </row>
  </sheetData>
  <mergeCells count="2">
    <mergeCell ref="A30:G32"/>
    <mergeCell ref="A27:G28"/>
  </mergeCells>
  <conditionalFormatting sqref="A15:A18 A8:A13">
    <cfRule type="cellIs" dxfId="42" priority="8" stopIfTrue="1" operator="equal">
      <formula>"Adjustment to Income/Expense/Rate Base:"</formula>
    </cfRule>
  </conditionalFormatting>
  <conditionalFormatting sqref="A9:A10">
    <cfRule type="cellIs" dxfId="41" priority="4" stopIfTrue="1" operator="equal">
      <formula>"Title"</formula>
    </cfRule>
  </conditionalFormatting>
  <dataValidations disablePrompts="1" count="2">
    <dataValidation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9:C21 C24"/>
    <dataValidation type="list" errorStyle="warning" allowBlank="1" showInputMessage="1" errorTitle="Factor" error="This factor is not included in the drop-down list. Is this the factor you want to use? (If you have entered a State Abbreviation such as &quot;WA&quot; or &quot;OR&quot; then select Yes)" sqref="E16:E18 E9">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E11:E12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L65"/>
  <sheetViews>
    <sheetView workbookViewId="0">
      <selection activeCell="F16" sqref="F16"/>
    </sheetView>
  </sheetViews>
  <sheetFormatPr defaultRowHeight="13.2"/>
  <cols>
    <col min="1" max="1" width="29.21875" style="1" customWidth="1"/>
    <col min="2" max="2" width="9.88671875" style="1" bestFit="1" customWidth="1"/>
    <col min="3" max="3" width="8.88671875" style="1"/>
    <col min="4" max="4" width="10.88671875" style="1" bestFit="1" customWidth="1"/>
    <col min="5" max="5" width="8.88671875" style="1"/>
    <col min="6" max="6" width="10.6640625" style="1" bestFit="1" customWidth="1"/>
    <col min="7" max="7" width="13.21875" style="1" customWidth="1"/>
    <col min="8" max="8" width="10.33203125" style="1" bestFit="1" customWidth="1"/>
    <col min="9" max="16384" width="8.88671875" style="1"/>
  </cols>
  <sheetData>
    <row r="1" spans="1:9">
      <c r="A1" s="17" t="str">
        <f>RevReqSummary!A1</f>
        <v>PacifiCorp General Rate Case UE-140617</v>
      </c>
      <c r="B1" s="1073"/>
      <c r="C1" s="1073"/>
      <c r="D1" s="1073"/>
      <c r="E1" s="1073"/>
      <c r="F1" s="1073"/>
      <c r="G1" s="898"/>
      <c r="H1" s="899"/>
      <c r="I1" s="900"/>
    </row>
    <row r="2" spans="1:9">
      <c r="A2" s="17" t="str">
        <f>RevReqSummary!A2</f>
        <v>For The Twelve Months Ended December 2013 - Staff Revenue Requirement</v>
      </c>
      <c r="B2" s="1073"/>
      <c r="C2" s="1073"/>
      <c r="D2" s="1073"/>
      <c r="E2" s="1073"/>
      <c r="F2" s="1073"/>
      <c r="G2" s="1073"/>
      <c r="H2" s="1073"/>
      <c r="I2" s="900"/>
    </row>
    <row r="3" spans="1:9">
      <c r="A3" s="901" t="s">
        <v>445</v>
      </c>
      <c r="B3" s="1073"/>
      <c r="C3" s="1073"/>
      <c r="D3" s="1073"/>
      <c r="E3" s="1073"/>
      <c r="F3" s="1073"/>
      <c r="G3" s="1073"/>
      <c r="H3" s="1073"/>
      <c r="I3" s="900"/>
    </row>
    <row r="4" spans="1:9">
      <c r="A4" s="902" t="s">
        <v>643</v>
      </c>
      <c r="B4" s="900"/>
      <c r="C4" s="900"/>
      <c r="D4" s="900"/>
      <c r="E4" s="900"/>
      <c r="F4" s="900"/>
      <c r="G4" s="900"/>
      <c r="H4" s="900"/>
      <c r="I4" s="900"/>
    </row>
    <row r="5" spans="1:9">
      <c r="A5" s="902"/>
      <c r="B5" s="900"/>
      <c r="C5" s="900"/>
      <c r="D5" s="900"/>
      <c r="E5" s="900"/>
      <c r="F5" s="900"/>
      <c r="G5" s="900"/>
      <c r="H5" s="900"/>
      <c r="I5" s="900"/>
    </row>
    <row r="6" spans="1:9">
      <c r="A6" s="1073"/>
      <c r="B6" s="903"/>
      <c r="C6" s="903"/>
      <c r="D6" s="903" t="s">
        <v>131</v>
      </c>
      <c r="E6" s="903"/>
      <c r="F6" s="903"/>
      <c r="G6" s="903" t="s">
        <v>236</v>
      </c>
      <c r="H6" s="904"/>
      <c r="I6" s="905"/>
    </row>
    <row r="7" spans="1:9">
      <c r="A7" s="1073"/>
      <c r="B7" s="906" t="s">
        <v>132</v>
      </c>
      <c r="C7" s="906" t="s">
        <v>660</v>
      </c>
      <c r="D7" s="906" t="s">
        <v>134</v>
      </c>
      <c r="E7" s="906" t="s">
        <v>135</v>
      </c>
      <c r="F7" s="906" t="s">
        <v>136</v>
      </c>
      <c r="G7" s="906" t="s">
        <v>137</v>
      </c>
      <c r="H7" s="907"/>
      <c r="I7" s="908"/>
    </row>
    <row r="8" spans="1:9">
      <c r="A8" s="901" t="s">
        <v>199</v>
      </c>
      <c r="B8" s="1073"/>
      <c r="C8" s="1073"/>
      <c r="D8" s="1073"/>
      <c r="E8" s="1073"/>
      <c r="F8" s="1073"/>
      <c r="G8" s="1073"/>
      <c r="H8" s="1073"/>
      <c r="I8" s="908"/>
    </row>
    <row r="9" spans="1:9">
      <c r="A9" s="901"/>
      <c r="B9" s="1073"/>
      <c r="C9" s="1073"/>
      <c r="D9" s="1073"/>
      <c r="E9" s="1073"/>
      <c r="F9" s="1073"/>
      <c r="G9" s="1073"/>
      <c r="H9" s="1073"/>
      <c r="I9" s="908"/>
    </row>
    <row r="10" spans="1:9">
      <c r="A10" s="899" t="s">
        <v>535</v>
      </c>
      <c r="B10" s="898">
        <v>909</v>
      </c>
      <c r="C10" s="898" t="s">
        <v>140</v>
      </c>
      <c r="D10" s="909">
        <v>-19400.649999999998</v>
      </c>
      <c r="E10" s="30" t="s">
        <v>152</v>
      </c>
      <c r="F10" s="33">
        <f t="shared" ref="F10:F18" si="0">INDEX(WCAAllocations,IFERROR(MATCH(E10,WCAFactors,0),2),IFERROR(MATCH(E10,WCAStates,0),4))</f>
        <v>6.9173575695716499E-2</v>
      </c>
      <c r="G10" s="910">
        <f>D10*F10</f>
        <v>-1342.0123313211022</v>
      </c>
      <c r="H10" s="898"/>
      <c r="I10" s="900"/>
    </row>
    <row r="11" spans="1:9">
      <c r="A11" s="899" t="s">
        <v>535</v>
      </c>
      <c r="B11" s="898">
        <v>930</v>
      </c>
      <c r="C11" s="898" t="s">
        <v>140</v>
      </c>
      <c r="D11" s="909">
        <v>-1410</v>
      </c>
      <c r="E11" s="30" t="s">
        <v>130</v>
      </c>
      <c r="F11" s="33">
        <f t="shared" si="0"/>
        <v>6.8539355270203509E-2</v>
      </c>
      <c r="G11" s="910">
        <f t="shared" ref="G11:G18" si="1">D11*F11</f>
        <v>-96.640490930986942</v>
      </c>
      <c r="H11" s="898"/>
      <c r="I11" s="29"/>
    </row>
    <row r="12" spans="1:9">
      <c r="A12" s="899" t="s">
        <v>536</v>
      </c>
      <c r="B12" s="898">
        <v>909</v>
      </c>
      <c r="C12" s="898" t="s">
        <v>140</v>
      </c>
      <c r="D12" s="909">
        <v>-41147.270000000004</v>
      </c>
      <c r="E12" s="30" t="s">
        <v>152</v>
      </c>
      <c r="F12" s="33">
        <f t="shared" si="0"/>
        <v>6.9173575695716499E-2</v>
      </c>
      <c r="G12" s="910">
        <f t="shared" si="1"/>
        <v>-2846.303796017085</v>
      </c>
      <c r="H12" s="898"/>
      <c r="I12" s="900"/>
    </row>
    <row r="13" spans="1:9">
      <c r="A13" s="899" t="s">
        <v>537</v>
      </c>
      <c r="B13" s="898">
        <v>909</v>
      </c>
      <c r="C13" s="898" t="s">
        <v>140</v>
      </c>
      <c r="D13" s="909">
        <v>3883.01</v>
      </c>
      <c r="E13" s="30" t="s">
        <v>141</v>
      </c>
      <c r="F13" s="33">
        <f t="shared" si="0"/>
        <v>1</v>
      </c>
      <c r="G13" s="910">
        <f t="shared" si="1"/>
        <v>3883.01</v>
      </c>
      <c r="H13" s="898"/>
      <c r="I13" s="900"/>
    </row>
    <row r="14" spans="1:9">
      <c r="A14" s="899" t="s">
        <v>538</v>
      </c>
      <c r="B14" s="898">
        <v>909</v>
      </c>
      <c r="C14" s="898" t="s">
        <v>140</v>
      </c>
      <c r="D14" s="909">
        <v>1320.31</v>
      </c>
      <c r="E14" s="30" t="s">
        <v>171</v>
      </c>
      <c r="F14" s="33">
        <f t="shared" si="0"/>
        <v>0</v>
      </c>
      <c r="G14" s="910">
        <f t="shared" si="1"/>
        <v>0</v>
      </c>
      <c r="H14" s="1073"/>
      <c r="I14" s="900"/>
    </row>
    <row r="15" spans="1:9">
      <c r="A15" s="899" t="s">
        <v>539</v>
      </c>
      <c r="B15" s="898">
        <v>909</v>
      </c>
      <c r="C15" s="898" t="s">
        <v>140</v>
      </c>
      <c r="D15" s="909">
        <v>82.5</v>
      </c>
      <c r="E15" s="30" t="s">
        <v>170</v>
      </c>
      <c r="F15" s="33">
        <f t="shared" si="0"/>
        <v>0</v>
      </c>
      <c r="G15" s="910">
        <f t="shared" si="1"/>
        <v>0</v>
      </c>
      <c r="H15" s="1073"/>
      <c r="I15" s="900"/>
    </row>
    <row r="16" spans="1:9">
      <c r="A16" s="899" t="s">
        <v>540</v>
      </c>
      <c r="B16" s="898">
        <v>909</v>
      </c>
      <c r="C16" s="898" t="s">
        <v>140</v>
      </c>
      <c r="D16" s="909">
        <v>7897.43</v>
      </c>
      <c r="E16" s="30" t="s">
        <v>173</v>
      </c>
      <c r="F16" s="33">
        <f t="shared" si="0"/>
        <v>0</v>
      </c>
      <c r="G16" s="910">
        <f t="shared" si="1"/>
        <v>0</v>
      </c>
      <c r="H16" s="1073"/>
      <c r="I16" s="900"/>
    </row>
    <row r="17" spans="1:12">
      <c r="A17" s="899" t="s">
        <v>541</v>
      </c>
      <c r="B17" s="898">
        <v>909</v>
      </c>
      <c r="C17" s="898" t="s">
        <v>140</v>
      </c>
      <c r="D17" s="909">
        <v>8921.3700000000008</v>
      </c>
      <c r="E17" s="30" t="s">
        <v>450</v>
      </c>
      <c r="F17" s="33">
        <v>0</v>
      </c>
      <c r="G17" s="910">
        <f t="shared" si="1"/>
        <v>0</v>
      </c>
      <c r="H17" s="1073"/>
      <c r="I17" s="900"/>
    </row>
    <row r="18" spans="1:12">
      <c r="A18" s="899" t="s">
        <v>542</v>
      </c>
      <c r="B18" s="898">
        <v>909</v>
      </c>
      <c r="C18" s="898" t="s">
        <v>140</v>
      </c>
      <c r="D18" s="909">
        <v>19042.650000000001</v>
      </c>
      <c r="E18" s="30" t="s">
        <v>172</v>
      </c>
      <c r="F18" s="33">
        <f t="shared" si="0"/>
        <v>0</v>
      </c>
      <c r="G18" s="910">
        <f t="shared" si="1"/>
        <v>0</v>
      </c>
      <c r="H18" s="1073"/>
      <c r="I18" s="900"/>
    </row>
    <row r="19" spans="1:12" ht="13.8" thickBot="1">
      <c r="A19" s="1073"/>
      <c r="B19" s="1074" t="s">
        <v>3</v>
      </c>
      <c r="C19" s="898"/>
      <c r="D19" s="1075">
        <f>SUM(D10:D18)</f>
        <v>-20810.649999999994</v>
      </c>
      <c r="E19" s="898"/>
      <c r="F19" s="911"/>
      <c r="G19" s="1075">
        <f>SUM(G10:G18)</f>
        <v>-401.946618269174</v>
      </c>
      <c r="H19" s="1073"/>
      <c r="I19" s="900"/>
    </row>
    <row r="20" spans="1:12" ht="13.8" thickTop="1">
      <c r="A20" s="1073"/>
      <c r="B20" s="898"/>
      <c r="C20" s="898"/>
      <c r="D20" s="912"/>
      <c r="E20" s="898"/>
      <c r="F20" s="911"/>
      <c r="G20" s="1073"/>
      <c r="H20" s="1073"/>
      <c r="I20" s="900"/>
    </row>
    <row r="21" spans="1:12">
      <c r="A21" s="1073"/>
      <c r="B21" s="898"/>
      <c r="C21" s="898"/>
      <c r="D21" s="912"/>
      <c r="E21" s="898"/>
      <c r="F21" s="1073"/>
      <c r="G21" s="1073"/>
      <c r="H21" s="1073"/>
      <c r="I21" s="900"/>
    </row>
    <row r="22" spans="1:12">
      <c r="A22" s="1073"/>
      <c r="B22" s="898"/>
      <c r="C22" s="898"/>
      <c r="D22" s="912"/>
      <c r="E22" s="898"/>
      <c r="F22" s="1073"/>
      <c r="G22" s="1073"/>
      <c r="H22" s="1073"/>
      <c r="I22" s="900"/>
    </row>
    <row r="23" spans="1:12">
      <c r="A23" s="915" t="s">
        <v>652</v>
      </c>
      <c r="B23" s="914"/>
      <c r="C23" s="914"/>
      <c r="D23" s="910"/>
      <c r="E23" s="914"/>
      <c r="F23" s="1073"/>
      <c r="G23" s="1073"/>
      <c r="H23" s="1073"/>
      <c r="I23" s="900"/>
    </row>
    <row r="24" spans="1:12" ht="13.2" customHeight="1">
      <c r="A24" s="1403" t="s">
        <v>697</v>
      </c>
      <c r="B24" s="1403"/>
      <c r="C24" s="1403"/>
      <c r="D24" s="1403"/>
      <c r="E24" s="1403"/>
      <c r="F24" s="1403"/>
      <c r="G24" s="1403"/>
      <c r="H24" s="1319"/>
      <c r="I24" s="1319"/>
      <c r="J24" s="29"/>
      <c r="K24" s="29"/>
      <c r="L24" s="29"/>
    </row>
    <row r="25" spans="1:12">
      <c r="A25" s="1403"/>
      <c r="B25" s="1403"/>
      <c r="C25" s="1403"/>
      <c r="D25" s="1403"/>
      <c r="E25" s="1403"/>
      <c r="F25" s="1403"/>
      <c r="G25" s="1403"/>
      <c r="H25" s="1319"/>
      <c r="I25" s="1319"/>
      <c r="J25" s="29"/>
      <c r="K25" s="29"/>
      <c r="L25" s="29"/>
    </row>
    <row r="26" spans="1:12">
      <c r="A26" s="1403"/>
      <c r="B26" s="1403"/>
      <c r="C26" s="1403"/>
      <c r="D26" s="1403"/>
      <c r="E26" s="1403"/>
      <c r="F26" s="1403"/>
      <c r="G26" s="1403"/>
      <c r="H26" s="1319"/>
      <c r="I26" s="1319"/>
      <c r="J26" s="29"/>
      <c r="K26" s="29"/>
      <c r="L26" s="29"/>
    </row>
    <row r="27" spans="1:12">
      <c r="A27" s="1403"/>
      <c r="B27" s="1403"/>
      <c r="C27" s="1403"/>
      <c r="D27" s="1403"/>
      <c r="E27" s="1403"/>
      <c r="F27" s="1403"/>
      <c r="G27" s="1403"/>
      <c r="H27" s="1319"/>
      <c r="I27" s="1319"/>
      <c r="J27" s="29"/>
      <c r="K27" s="29"/>
      <c r="L27" s="29"/>
    </row>
    <row r="28" spans="1:12">
      <c r="A28" s="1403"/>
      <c r="B28" s="1403"/>
      <c r="C28" s="1403"/>
      <c r="D28" s="1403"/>
      <c r="E28" s="1403"/>
      <c r="F28" s="1403"/>
      <c r="G28" s="1403"/>
      <c r="H28" s="1319"/>
      <c r="I28" s="1319"/>
      <c r="J28" s="29"/>
      <c r="K28" s="29"/>
      <c r="L28" s="29"/>
    </row>
    <row r="29" spans="1:12">
      <c r="A29" s="1403"/>
      <c r="B29" s="1403"/>
      <c r="C29" s="1403"/>
      <c r="D29" s="1403"/>
      <c r="E29" s="1403"/>
      <c r="F29" s="1403"/>
      <c r="G29" s="1403"/>
      <c r="H29" s="1319"/>
      <c r="I29" s="1319"/>
      <c r="J29" s="29"/>
      <c r="K29" s="29"/>
      <c r="L29" s="29"/>
    </row>
    <row r="30" spans="1:12">
      <c r="A30" s="1403"/>
      <c r="B30" s="1403"/>
      <c r="C30" s="1403"/>
      <c r="D30" s="1403"/>
      <c r="E30" s="1403"/>
      <c r="F30" s="1403"/>
      <c r="G30" s="1403"/>
      <c r="H30" s="1319"/>
      <c r="I30" s="1319"/>
      <c r="J30" s="29"/>
      <c r="K30" s="29"/>
      <c r="L30" s="29"/>
    </row>
    <row r="31" spans="1:12">
      <c r="A31" s="1404"/>
      <c r="B31" s="1403"/>
      <c r="C31" s="1403"/>
      <c r="D31" s="1403"/>
      <c r="E31" s="1403"/>
      <c r="F31" s="1403"/>
      <c r="G31" s="1403"/>
      <c r="H31" s="1319"/>
      <c r="I31" s="1319"/>
      <c r="J31" s="29"/>
      <c r="K31" s="29"/>
      <c r="L31" s="29"/>
    </row>
    <row r="32" spans="1:12">
      <c r="A32" s="1403"/>
      <c r="B32" s="1403"/>
      <c r="C32" s="1403"/>
      <c r="D32" s="1403"/>
      <c r="E32" s="1403"/>
      <c r="F32" s="1403"/>
      <c r="G32" s="1403"/>
      <c r="H32" s="1319"/>
      <c r="I32" s="1319"/>
      <c r="J32" s="29"/>
      <c r="K32" s="29"/>
      <c r="L32" s="29"/>
    </row>
    <row r="33" spans="1:12">
      <c r="A33" s="1403"/>
      <c r="B33" s="1403"/>
      <c r="C33" s="1403"/>
      <c r="D33" s="1403"/>
      <c r="E33" s="1403"/>
      <c r="F33" s="1403"/>
      <c r="G33" s="1403"/>
      <c r="H33" s="1319"/>
      <c r="I33" s="1319"/>
      <c r="J33" s="29"/>
      <c r="K33" s="29"/>
      <c r="L33" s="29"/>
    </row>
    <row r="34" spans="1:12">
      <c r="A34" s="1403"/>
      <c r="B34" s="1403"/>
      <c r="C34" s="1403"/>
      <c r="D34" s="1403"/>
      <c r="E34" s="1403"/>
      <c r="F34" s="1403"/>
      <c r="G34" s="1403"/>
      <c r="H34" s="1319"/>
      <c r="I34" s="1319"/>
      <c r="J34" s="29"/>
      <c r="K34" s="29"/>
      <c r="L34" s="29"/>
    </row>
    <row r="35" spans="1:12">
      <c r="A35" s="900"/>
      <c r="B35" s="900"/>
      <c r="C35" s="900"/>
      <c r="D35" s="900"/>
      <c r="E35" s="900"/>
      <c r="F35" s="916"/>
      <c r="G35" s="925"/>
      <c r="H35" s="908"/>
      <c r="I35" s="29"/>
      <c r="J35" s="29"/>
      <c r="K35" s="29"/>
      <c r="L35" s="29"/>
    </row>
    <row r="36" spans="1:12">
      <c r="A36" s="900"/>
      <c r="B36" s="900"/>
      <c r="C36" s="900"/>
      <c r="D36" s="900"/>
      <c r="E36" s="900"/>
      <c r="F36" s="924"/>
      <c r="G36" s="925"/>
      <c r="H36" s="900"/>
      <c r="I36" s="29"/>
      <c r="J36" s="29"/>
      <c r="K36" s="29"/>
      <c r="L36" s="29"/>
    </row>
    <row r="37" spans="1:12">
      <c r="A37" s="917"/>
      <c r="B37" s="900"/>
      <c r="C37" s="900"/>
      <c r="D37" s="900"/>
      <c r="E37" s="900"/>
      <c r="F37" s="900"/>
      <c r="G37" s="900"/>
      <c r="H37" s="900"/>
      <c r="I37" s="29"/>
    </row>
    <row r="38" spans="1:12">
      <c r="A38" s="29"/>
      <c r="B38" s="29"/>
      <c r="C38" s="29"/>
      <c r="D38" s="29"/>
      <c r="E38" s="29"/>
      <c r="F38" s="29"/>
      <c r="G38" s="29"/>
      <c r="H38" s="29"/>
      <c r="I38" s="29"/>
    </row>
    <row r="39" spans="1:12">
      <c r="A39" s="918"/>
      <c r="B39" s="919"/>
      <c r="C39" s="920"/>
      <c r="D39" s="921"/>
      <c r="E39" s="922"/>
      <c r="F39" s="923"/>
      <c r="G39" s="920"/>
      <c r="H39" s="923"/>
      <c r="I39" s="923"/>
      <c r="J39" s="900"/>
    </row>
    <row r="40" spans="1:12">
      <c r="A40" s="917"/>
      <c r="B40" s="900"/>
      <c r="C40" s="924"/>
      <c r="D40" s="924"/>
      <c r="E40" s="900"/>
      <c r="F40" s="924"/>
      <c r="G40" s="924"/>
      <c r="H40" s="925"/>
      <c r="I40" s="925"/>
      <c r="J40" s="900"/>
    </row>
    <row r="41" spans="1:12">
      <c r="A41" s="917"/>
      <c r="B41" s="900"/>
      <c r="C41" s="924"/>
      <c r="D41" s="924"/>
      <c r="E41" s="900"/>
      <c r="F41" s="924"/>
      <c r="G41" s="924"/>
      <c r="H41" s="925"/>
      <c r="I41" s="925"/>
      <c r="J41" s="900"/>
    </row>
    <row r="42" spans="1:12">
      <c r="A42" s="917"/>
      <c r="B42" s="900"/>
      <c r="C42" s="924"/>
      <c r="D42" s="924"/>
      <c r="E42" s="900"/>
      <c r="F42" s="924"/>
      <c r="G42" s="924"/>
      <c r="H42" s="925"/>
      <c r="I42" s="925"/>
      <c r="J42" s="900"/>
    </row>
    <row r="43" spans="1:12">
      <c r="A43" s="917"/>
      <c r="B43" s="900"/>
      <c r="C43" s="924"/>
      <c r="D43" s="924"/>
      <c r="E43" s="900"/>
      <c r="F43" s="924"/>
      <c r="G43" s="924"/>
      <c r="H43" s="1076"/>
      <c r="I43" s="925"/>
      <c r="J43" s="900"/>
    </row>
    <row r="44" spans="1:12">
      <c r="A44" s="917"/>
      <c r="B44" s="900"/>
      <c r="C44" s="924"/>
      <c r="D44" s="924"/>
      <c r="E44" s="900"/>
      <c r="F44" s="924"/>
      <c r="G44" s="924"/>
      <c r="H44" s="925"/>
      <c r="I44" s="925"/>
      <c r="J44" s="900"/>
    </row>
    <row r="45" spans="1:12">
      <c r="A45" s="917"/>
      <c r="B45" s="900"/>
      <c r="C45" s="924"/>
      <c r="D45" s="924"/>
      <c r="E45" s="900"/>
      <c r="F45" s="924"/>
      <c r="G45" s="924"/>
      <c r="H45" s="925"/>
      <c r="I45" s="925"/>
      <c r="J45" s="900"/>
    </row>
    <row r="46" spans="1:12">
      <c r="A46" s="917"/>
      <c r="B46" s="900"/>
      <c r="C46" s="924"/>
      <c r="D46" s="924"/>
      <c r="E46" s="900"/>
      <c r="F46" s="924"/>
      <c r="G46" s="924"/>
      <c r="H46" s="925"/>
      <c r="I46" s="925"/>
      <c r="J46" s="900"/>
    </row>
    <row r="47" spans="1:12">
      <c r="A47" s="917"/>
      <c r="B47" s="900"/>
      <c r="C47" s="924"/>
      <c r="D47" s="924"/>
      <c r="E47" s="900"/>
      <c r="F47" s="924"/>
      <c r="G47" s="924"/>
      <c r="H47" s="925"/>
      <c r="I47" s="925"/>
      <c r="J47" s="900"/>
    </row>
    <row r="48" spans="1:12" ht="16.5" customHeight="1">
      <c r="B48" s="1073"/>
      <c r="C48" s="1073"/>
      <c r="D48" s="1073"/>
      <c r="E48" s="1073"/>
      <c r="F48" s="1073"/>
      <c r="G48" s="1073"/>
      <c r="H48" s="1073"/>
      <c r="I48" s="925"/>
      <c r="J48" s="900"/>
    </row>
    <row r="49" spans="1:10">
      <c r="A49" s="913"/>
      <c r="B49" s="913"/>
      <c r="C49" s="913"/>
      <c r="D49" s="913"/>
      <c r="E49" s="913"/>
      <c r="F49" s="913"/>
      <c r="G49" s="913"/>
      <c r="H49" s="913"/>
      <c r="I49" s="925"/>
      <c r="J49" s="900"/>
    </row>
    <row r="50" spans="1:10">
      <c r="A50" s="917"/>
      <c r="B50" s="900"/>
      <c r="C50" s="924"/>
      <c r="D50" s="924"/>
      <c r="E50" s="900"/>
      <c r="F50" s="924"/>
      <c r="G50" s="924"/>
      <c r="H50" s="925"/>
      <c r="I50" s="925"/>
      <c r="J50" s="900"/>
    </row>
    <row r="51" spans="1:10">
      <c r="A51" s="917"/>
      <c r="B51" s="900"/>
      <c r="C51" s="924"/>
      <c r="D51" s="924"/>
      <c r="E51" s="900"/>
      <c r="F51" s="924"/>
      <c r="G51" s="924"/>
      <c r="H51" s="925"/>
      <c r="I51" s="925"/>
      <c r="J51" s="900"/>
    </row>
    <row r="52" spans="1:10">
      <c r="A52" s="917"/>
      <c r="B52" s="900"/>
      <c r="C52" s="924"/>
      <c r="D52" s="924"/>
      <c r="E52" s="900"/>
      <c r="F52" s="924"/>
      <c r="G52" s="924"/>
      <c r="H52" s="925"/>
      <c r="I52" s="925"/>
      <c r="J52" s="900"/>
    </row>
    <row r="53" spans="1:10">
      <c r="A53" s="917"/>
      <c r="B53" s="900"/>
      <c r="C53" s="924"/>
      <c r="D53" s="924"/>
      <c r="E53" s="900"/>
      <c r="F53" s="924"/>
      <c r="G53" s="924"/>
      <c r="H53" s="925"/>
      <c r="I53" s="925"/>
      <c r="J53" s="900"/>
    </row>
    <row r="54" spans="1:10">
      <c r="A54" s="917"/>
      <c r="B54" s="900"/>
      <c r="C54" s="924"/>
      <c r="D54" s="924"/>
      <c r="E54" s="900"/>
      <c r="F54" s="924"/>
      <c r="G54" s="924"/>
      <c r="H54" s="925"/>
      <c r="I54" s="925"/>
      <c r="J54" s="900"/>
    </row>
    <row r="55" spans="1:10">
      <c r="A55" s="900"/>
      <c r="B55" s="900"/>
      <c r="C55" s="900"/>
      <c r="D55" s="900"/>
      <c r="E55" s="902"/>
      <c r="F55" s="924"/>
      <c r="G55" s="926"/>
      <c r="H55" s="927"/>
      <c r="I55" s="927"/>
      <c r="J55" s="928"/>
    </row>
    <row r="56" spans="1:10">
      <c r="A56" s="900"/>
      <c r="B56" s="900"/>
      <c r="C56" s="900"/>
      <c r="D56" s="900"/>
      <c r="E56" s="902"/>
      <c r="F56" s="924"/>
      <c r="G56" s="926"/>
      <c r="H56" s="927"/>
      <c r="I56" s="927"/>
      <c r="J56" s="929"/>
    </row>
    <row r="57" spans="1:10">
      <c r="A57" s="900"/>
      <c r="B57" s="900"/>
      <c r="C57" s="900"/>
      <c r="D57" s="900"/>
      <c r="E57" s="902"/>
      <c r="F57" s="924"/>
      <c r="G57" s="930"/>
      <c r="H57" s="927"/>
      <c r="I57" s="927"/>
      <c r="J57" s="929"/>
    </row>
    <row r="58" spans="1:10">
      <c r="A58" s="900"/>
      <c r="B58" s="900"/>
      <c r="C58" s="900"/>
      <c r="D58" s="900"/>
      <c r="E58" s="902"/>
      <c r="F58" s="924"/>
      <c r="G58" s="931"/>
      <c r="H58" s="925"/>
      <c r="I58" s="927"/>
      <c r="J58" s="929"/>
    </row>
    <row r="59" spans="1:10">
      <c r="A59" s="900"/>
      <c r="B59" s="900"/>
      <c r="C59" s="900"/>
      <c r="D59" s="900"/>
      <c r="E59" s="902"/>
      <c r="F59" s="924"/>
      <c r="G59" s="916"/>
      <c r="H59" s="925"/>
      <c r="I59" s="927"/>
      <c r="J59" s="929"/>
    </row>
    <row r="60" spans="1:10">
      <c r="A60" s="900"/>
      <c r="B60" s="900"/>
      <c r="C60" s="900"/>
      <c r="D60" s="900"/>
      <c r="E60" s="902"/>
      <c r="F60" s="924"/>
      <c r="G60" s="916"/>
      <c r="H60" s="925"/>
      <c r="I60" s="927"/>
      <c r="J60" s="929"/>
    </row>
    <row r="61" spans="1:10">
      <c r="A61" s="900"/>
      <c r="B61" s="900"/>
      <c r="C61" s="900"/>
      <c r="D61" s="900"/>
      <c r="E61" s="902"/>
      <c r="F61" s="924"/>
      <c r="G61" s="916"/>
      <c r="H61" s="925"/>
      <c r="I61" s="927"/>
      <c r="J61" s="929"/>
    </row>
    <row r="62" spans="1:10">
      <c r="A62" s="900"/>
      <c r="B62" s="900"/>
      <c r="C62" s="900"/>
      <c r="D62" s="900"/>
      <c r="E62" s="902"/>
      <c r="F62" s="924"/>
      <c r="G62" s="916"/>
      <c r="H62" s="925"/>
      <c r="I62" s="927"/>
      <c r="J62" s="929"/>
    </row>
    <row r="63" spans="1:10">
      <c r="A63" s="900"/>
      <c r="B63" s="900"/>
      <c r="C63" s="900"/>
      <c r="D63" s="900"/>
      <c r="E63" s="902"/>
      <c r="F63" s="924"/>
      <c r="G63" s="916"/>
      <c r="H63" s="925"/>
      <c r="I63" s="927"/>
      <c r="J63" s="929"/>
    </row>
    <row r="64" spans="1:10">
      <c r="A64" s="900"/>
      <c r="B64" s="900"/>
      <c r="C64" s="900"/>
      <c r="D64" s="900"/>
      <c r="E64" s="902"/>
      <c r="F64" s="924"/>
      <c r="G64" s="916"/>
      <c r="H64" s="925"/>
      <c r="I64" s="927"/>
      <c r="J64" s="929"/>
    </row>
    <row r="65" spans="1:10">
      <c r="A65" s="917"/>
      <c r="B65" s="917"/>
      <c r="C65" s="924"/>
      <c r="D65" s="917"/>
      <c r="E65" s="932"/>
      <c r="F65" s="924"/>
      <c r="G65" s="933"/>
      <c r="H65" s="934"/>
      <c r="I65" s="934"/>
      <c r="J65" s="1077"/>
    </row>
  </sheetData>
  <mergeCells count="1">
    <mergeCell ref="A24:G34"/>
  </mergeCell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E10:E18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H32"/>
  <sheetViews>
    <sheetView workbookViewId="0">
      <selection activeCell="F16" sqref="F16"/>
    </sheetView>
  </sheetViews>
  <sheetFormatPr defaultRowHeight="13.2"/>
  <cols>
    <col min="1" max="1" width="39" style="1" customWidth="1"/>
    <col min="2" max="2" width="9.6640625" style="1" bestFit="1" customWidth="1"/>
    <col min="3" max="3" width="5.44140625" style="1" bestFit="1" customWidth="1"/>
    <col min="4" max="4" width="10.5546875" style="1" customWidth="1"/>
    <col min="5" max="5" width="8" style="1" bestFit="1" customWidth="1"/>
    <col min="6" max="6" width="10.5546875" style="1" customWidth="1"/>
    <col min="7" max="7" width="13.33203125" style="1" bestFit="1" customWidth="1"/>
    <col min="8" max="8" width="10.5546875" style="1" customWidth="1"/>
    <col min="9" max="16384" width="8.88671875" style="1"/>
  </cols>
  <sheetData>
    <row r="1" spans="1:8">
      <c r="A1" s="17" t="str">
        <f>RevReqSummary!A1</f>
        <v>PacifiCorp General Rate Case UE-140617</v>
      </c>
      <c r="B1" s="406"/>
      <c r="C1" s="406"/>
      <c r="D1" s="406"/>
      <c r="E1" s="406"/>
      <c r="F1" s="406"/>
      <c r="G1" s="406"/>
      <c r="H1" s="405"/>
    </row>
    <row r="2" spans="1:8">
      <c r="A2" s="17" t="str">
        <f>RevReqSummary!A2</f>
        <v>For The Twelve Months Ended December 2013 - Staff Revenue Requirement</v>
      </c>
      <c r="B2" s="406"/>
      <c r="C2" s="406"/>
      <c r="D2" s="406"/>
      <c r="E2" s="406"/>
      <c r="F2" s="406"/>
      <c r="G2" s="406"/>
      <c r="H2" s="405"/>
    </row>
    <row r="3" spans="1:8">
      <c r="A3" s="407" t="s">
        <v>446</v>
      </c>
      <c r="B3" s="406"/>
      <c r="C3" s="406"/>
      <c r="D3" s="406"/>
      <c r="E3" s="406"/>
      <c r="F3" s="406"/>
      <c r="G3" s="406"/>
      <c r="H3" s="405"/>
    </row>
    <row r="4" spans="1:8">
      <c r="A4" s="407" t="s">
        <v>495</v>
      </c>
      <c r="B4" s="406"/>
      <c r="C4" s="406"/>
      <c r="D4" s="406"/>
      <c r="E4" s="406"/>
      <c r="F4" s="406"/>
      <c r="G4" s="406"/>
      <c r="H4" s="405"/>
    </row>
    <row r="5" spans="1:8">
      <c r="A5" s="405"/>
      <c r="B5" s="903"/>
      <c r="C5" s="903"/>
      <c r="D5" s="903" t="s">
        <v>131</v>
      </c>
      <c r="E5" s="903"/>
      <c r="F5" s="903"/>
      <c r="G5" s="903" t="s">
        <v>236</v>
      </c>
      <c r="H5" s="405"/>
    </row>
    <row r="6" spans="1:8">
      <c r="A6" s="405"/>
      <c r="B6" s="906" t="s">
        <v>132</v>
      </c>
      <c r="C6" s="906" t="s">
        <v>660</v>
      </c>
      <c r="D6" s="906" t="s">
        <v>134</v>
      </c>
      <c r="E6" s="906" t="s">
        <v>135</v>
      </c>
      <c r="F6" s="906" t="s">
        <v>136</v>
      </c>
      <c r="G6" s="906" t="s">
        <v>137</v>
      </c>
      <c r="H6" s="405"/>
    </row>
    <row r="7" spans="1:8">
      <c r="A7" s="408" t="s">
        <v>199</v>
      </c>
      <c r="B7" s="410"/>
      <c r="C7" s="410"/>
      <c r="D7" s="411"/>
      <c r="E7" s="410"/>
      <c r="F7" s="412"/>
      <c r="G7" s="411"/>
      <c r="H7" s="405"/>
    </row>
    <row r="8" spans="1:8">
      <c r="A8" s="405" t="s">
        <v>447</v>
      </c>
      <c r="B8" s="410">
        <v>930</v>
      </c>
      <c r="C8" s="410" t="s">
        <v>140</v>
      </c>
      <c r="D8" s="413">
        <v>-290103</v>
      </c>
      <c r="E8" s="30" t="s">
        <v>130</v>
      </c>
      <c r="F8" s="33">
        <f>INDEX(WCAAllocations,IFERROR(MATCH(E8,WCAFactors,0),2),IFERROR(MATCH(E8,WCAStates,0),4))</f>
        <v>6.8539355270203509E-2</v>
      </c>
      <c r="G8" s="411">
        <f>D8*F8</f>
        <v>-19883.47258195185</v>
      </c>
      <c r="H8" s="405"/>
    </row>
    <row r="9" spans="1:8">
      <c r="A9" s="409"/>
      <c r="B9" s="410"/>
      <c r="C9" s="410"/>
      <c r="D9" s="414">
        <f>SUM(D8:D8)</f>
        <v>-290103</v>
      </c>
      <c r="E9" s="405"/>
      <c r="F9" s="412"/>
      <c r="G9" s="414">
        <f>SUM(G8:G8)</f>
        <v>-19883.47258195185</v>
      </c>
      <c r="H9" s="415"/>
    </row>
    <row r="10" spans="1:8">
      <c r="A10" s="409"/>
      <c r="B10" s="410"/>
      <c r="C10" s="410"/>
      <c r="D10" s="411"/>
      <c r="E10" s="410"/>
      <c r="F10" s="412"/>
      <c r="G10" s="411"/>
      <c r="H10" s="405"/>
    </row>
    <row r="11" spans="1:8">
      <c r="A11" s="416" t="s">
        <v>448</v>
      </c>
      <c r="B11" s="410">
        <v>930</v>
      </c>
      <c r="C11" s="410" t="s">
        <v>140</v>
      </c>
      <c r="D11" s="417">
        <v>10105</v>
      </c>
      <c r="E11" s="30" t="s">
        <v>170</v>
      </c>
      <c r="F11" s="33">
        <f t="shared" ref="F11:F16" si="0">INDEX(WCAAllocations,IFERROR(MATCH(E11,WCAFactors,0),2),IFERROR(MATCH(E11,WCAStates,0),4))</f>
        <v>0</v>
      </c>
      <c r="G11" s="411">
        <f t="shared" ref="G11:G16" si="1">D11*F11</f>
        <v>0</v>
      </c>
      <c r="H11" s="405"/>
    </row>
    <row r="12" spans="1:8">
      <c r="A12" s="416" t="s">
        <v>448</v>
      </c>
      <c r="B12" s="410">
        <v>930</v>
      </c>
      <c r="C12" s="410" t="s">
        <v>140</v>
      </c>
      <c r="D12" s="417">
        <v>176932.5</v>
      </c>
      <c r="E12" s="30" t="s">
        <v>171</v>
      </c>
      <c r="F12" s="33">
        <f t="shared" si="0"/>
        <v>0</v>
      </c>
      <c r="G12" s="411">
        <f t="shared" si="1"/>
        <v>0</v>
      </c>
      <c r="H12" s="405"/>
    </row>
    <row r="13" spans="1:8">
      <c r="A13" s="416" t="s">
        <v>448</v>
      </c>
      <c r="B13" s="410">
        <v>930</v>
      </c>
      <c r="C13" s="410" t="s">
        <v>140</v>
      </c>
      <c r="D13" s="417">
        <v>21380</v>
      </c>
      <c r="E13" s="30" t="s">
        <v>141</v>
      </c>
      <c r="F13" s="33">
        <f t="shared" si="0"/>
        <v>1</v>
      </c>
      <c r="G13" s="411">
        <f t="shared" si="1"/>
        <v>21380</v>
      </c>
      <c r="H13" s="415"/>
    </row>
    <row r="14" spans="1:8">
      <c r="A14" s="416" t="s">
        <v>448</v>
      </c>
      <c r="B14" s="410">
        <v>930</v>
      </c>
      <c r="C14" s="410" t="s">
        <v>140</v>
      </c>
      <c r="D14" s="417">
        <v>51457.5</v>
      </c>
      <c r="E14" s="30" t="s">
        <v>172</v>
      </c>
      <c r="F14" s="33">
        <f t="shared" si="0"/>
        <v>0</v>
      </c>
      <c r="G14" s="411">
        <f t="shared" si="1"/>
        <v>0</v>
      </c>
      <c r="H14" s="405"/>
    </row>
    <row r="15" spans="1:8">
      <c r="A15" s="416" t="s">
        <v>448</v>
      </c>
      <c r="B15" s="410">
        <v>930</v>
      </c>
      <c r="C15" s="410" t="s">
        <v>140</v>
      </c>
      <c r="D15" s="417">
        <v>2449</v>
      </c>
      <c r="E15" s="30" t="s">
        <v>173</v>
      </c>
      <c r="F15" s="33">
        <f t="shared" si="0"/>
        <v>0</v>
      </c>
      <c r="G15" s="411">
        <f t="shared" si="1"/>
        <v>0</v>
      </c>
      <c r="H15" s="405"/>
    </row>
    <row r="16" spans="1:8">
      <c r="A16" s="416" t="s">
        <v>448</v>
      </c>
      <c r="B16" s="410">
        <v>930</v>
      </c>
      <c r="C16" s="410" t="s">
        <v>140</v>
      </c>
      <c r="D16" s="417">
        <v>27779</v>
      </c>
      <c r="E16" s="30" t="s">
        <v>517</v>
      </c>
      <c r="F16" s="33">
        <f t="shared" si="0"/>
        <v>0</v>
      </c>
      <c r="G16" s="411">
        <f t="shared" si="1"/>
        <v>0</v>
      </c>
      <c r="H16" s="405"/>
    </row>
    <row r="17" spans="1:8">
      <c r="A17" s="416"/>
      <c r="B17" s="410"/>
      <c r="C17" s="410"/>
      <c r="D17" s="418">
        <f>SUM(D11:D16)</f>
        <v>290103</v>
      </c>
      <c r="E17" s="411"/>
      <c r="F17" s="419"/>
      <c r="G17" s="414">
        <f>SUM(G11:G16)</f>
        <v>21380</v>
      </c>
      <c r="H17" s="405"/>
    </row>
    <row r="18" spans="1:8">
      <c r="A18" s="420"/>
      <c r="B18" s="410"/>
      <c r="C18" s="410"/>
      <c r="D18" s="411"/>
      <c r="E18" s="410"/>
      <c r="F18" s="412"/>
      <c r="G18" s="411"/>
      <c r="H18" s="405"/>
    </row>
    <row r="19" spans="1:8" ht="13.8" thickBot="1">
      <c r="A19" s="420"/>
      <c r="B19" s="409" t="s">
        <v>3</v>
      </c>
      <c r="C19" s="410"/>
      <c r="D19" s="421">
        <f>D9+D17</f>
        <v>0</v>
      </c>
      <c r="E19" s="410"/>
      <c r="F19" s="412"/>
      <c r="G19" s="421">
        <f>G9+G17</f>
        <v>1496.5274180481501</v>
      </c>
      <c r="H19" s="405"/>
    </row>
    <row r="20" spans="1:8" ht="13.8" thickTop="1">
      <c r="A20" s="420"/>
      <c r="B20" s="410"/>
      <c r="C20" s="410"/>
      <c r="D20" s="422"/>
      <c r="E20" s="410"/>
      <c r="F20" s="412"/>
      <c r="G20" s="422"/>
      <c r="H20" s="405"/>
    </row>
    <row r="21" spans="1:8">
      <c r="A21" s="420"/>
      <c r="B21" s="410"/>
      <c r="C21" s="410"/>
      <c r="D21" s="411"/>
      <c r="E21" s="410"/>
      <c r="F21" s="412"/>
      <c r="G21" s="411"/>
    </row>
    <row r="22" spans="1:8">
      <c r="B22" s="410"/>
      <c r="C22" s="410"/>
      <c r="D22" s="411"/>
      <c r="E22" s="410"/>
      <c r="F22" s="412"/>
      <c r="G22" s="411"/>
    </row>
    <row r="23" spans="1:8">
      <c r="A23" s="423" t="s">
        <v>145</v>
      </c>
      <c r="B23" s="410"/>
      <c r="C23" s="410"/>
      <c r="D23" s="411"/>
      <c r="E23" s="410"/>
      <c r="F23" s="412"/>
      <c r="G23" s="411"/>
    </row>
    <row r="24" spans="1:8">
      <c r="A24" s="1405" t="s">
        <v>1059</v>
      </c>
      <c r="B24" s="1405"/>
      <c r="C24" s="1405"/>
      <c r="D24" s="1405"/>
      <c r="E24" s="1405"/>
      <c r="F24" s="1405"/>
      <c r="G24" s="1405"/>
    </row>
    <row r="25" spans="1:8">
      <c r="A25" s="1405"/>
      <c r="B25" s="1405"/>
      <c r="C25" s="1405"/>
      <c r="D25" s="1405"/>
      <c r="E25" s="1405"/>
      <c r="F25" s="1405"/>
      <c r="G25" s="1405"/>
    </row>
    <row r="26" spans="1:8">
      <c r="A26" s="1405"/>
      <c r="B26" s="1405"/>
      <c r="C26" s="1405"/>
      <c r="D26" s="1405"/>
      <c r="E26" s="1405"/>
      <c r="F26" s="1405"/>
      <c r="G26" s="1405"/>
    </row>
    <row r="27" spans="1:8">
      <c r="A27" s="1405"/>
      <c r="B27" s="1405"/>
      <c r="C27" s="1405"/>
      <c r="D27" s="1405"/>
      <c r="E27" s="1405"/>
      <c r="F27" s="1405"/>
      <c r="G27" s="1405"/>
    </row>
    <row r="28" spans="1:8">
      <c r="A28" s="1405"/>
      <c r="B28" s="1405"/>
      <c r="C28" s="1405"/>
      <c r="D28" s="1405"/>
      <c r="E28" s="1405"/>
      <c r="F28" s="1405"/>
      <c r="G28" s="1405"/>
    </row>
    <row r="29" spans="1:8">
      <c r="A29" s="1405"/>
      <c r="B29" s="1405"/>
      <c r="C29" s="1405"/>
      <c r="D29" s="1405"/>
      <c r="E29" s="1405"/>
      <c r="F29" s="1405"/>
      <c r="G29" s="1405"/>
    </row>
    <row r="30" spans="1:8">
      <c r="A30" s="1405"/>
      <c r="B30" s="1405"/>
      <c r="C30" s="1405"/>
      <c r="D30" s="1405"/>
      <c r="E30" s="1405"/>
      <c r="F30" s="1405"/>
      <c r="G30" s="1405"/>
    </row>
    <row r="31" spans="1:8">
      <c r="A31" s="1402"/>
      <c r="B31" s="1405"/>
      <c r="C31" s="1405"/>
      <c r="D31" s="1405"/>
      <c r="E31" s="1405"/>
      <c r="F31" s="1405"/>
      <c r="G31" s="1405"/>
    </row>
    <row r="32" spans="1:8">
      <c r="A32" s="1405"/>
      <c r="B32" s="1405"/>
      <c r="C32" s="1405"/>
      <c r="D32" s="1405"/>
      <c r="E32" s="1405"/>
      <c r="F32" s="1405"/>
      <c r="G32" s="1405"/>
    </row>
  </sheetData>
  <mergeCells count="1">
    <mergeCell ref="A24:G32"/>
  </mergeCells>
  <dataValidations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11:E16">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17"/>
  <sheetViews>
    <sheetView workbookViewId="0">
      <selection activeCell="F16" sqref="F16"/>
    </sheetView>
  </sheetViews>
  <sheetFormatPr defaultColWidth="9.109375" defaultRowHeight="13.2"/>
  <cols>
    <col min="1" max="1" width="33.21875" style="1" customWidth="1"/>
    <col min="2" max="2" width="9.6640625" style="1" bestFit="1" customWidth="1"/>
    <col min="3" max="3" width="5.44140625" style="1" bestFit="1" customWidth="1"/>
    <col min="4" max="4" width="11.44140625" style="1" bestFit="1" customWidth="1"/>
    <col min="5" max="5" width="8" style="1" bestFit="1" customWidth="1"/>
    <col min="6" max="6" width="11.109375" style="1" bestFit="1" customWidth="1"/>
    <col min="7" max="7" width="14.6640625" style="1" bestFit="1" customWidth="1"/>
    <col min="8" max="16384" width="9.109375" style="1"/>
  </cols>
  <sheetData>
    <row r="1" spans="1:9">
      <c r="A1" s="17" t="str">
        <f>RevReqSummary!A1</f>
        <v>PacifiCorp General Rate Case UE-140617</v>
      </c>
      <c r="B1" s="372"/>
      <c r="C1" s="373"/>
      <c r="D1" s="374"/>
      <c r="E1" s="373"/>
      <c r="F1" s="373"/>
      <c r="G1" s="376"/>
      <c r="H1" s="377"/>
      <c r="I1" s="372"/>
    </row>
    <row r="2" spans="1:9">
      <c r="A2" s="17" t="str">
        <f>RevReqSummary!A2</f>
        <v>For The Twelve Months Ended December 2013 - Staff Revenue Requirement</v>
      </c>
      <c r="B2" s="373"/>
      <c r="C2" s="373"/>
      <c r="D2" s="374"/>
      <c r="E2" s="373"/>
      <c r="F2" s="373"/>
      <c r="G2" s="376"/>
      <c r="H2" s="376"/>
      <c r="I2" s="372"/>
    </row>
    <row r="3" spans="1:9">
      <c r="A3" s="378" t="s">
        <v>543</v>
      </c>
      <c r="B3" s="373"/>
      <c r="C3" s="373"/>
      <c r="D3" s="374"/>
      <c r="E3" s="373"/>
      <c r="F3" s="373"/>
      <c r="G3" s="376"/>
      <c r="H3" s="376"/>
      <c r="I3" s="372"/>
    </row>
    <row r="4" spans="1:9">
      <c r="A4" s="379" t="s">
        <v>496</v>
      </c>
      <c r="B4" s="373"/>
      <c r="C4" s="373"/>
      <c r="D4" s="374"/>
      <c r="E4" s="373"/>
      <c r="F4" s="373"/>
      <c r="G4" s="376"/>
      <c r="H4" s="376"/>
      <c r="I4" s="372"/>
    </row>
    <row r="5" spans="1:9">
      <c r="A5" s="372"/>
      <c r="B5" s="373"/>
      <c r="C5" s="373"/>
      <c r="D5" s="374"/>
      <c r="E5" s="373"/>
      <c r="F5" s="373"/>
      <c r="G5" s="376"/>
      <c r="H5" s="376"/>
      <c r="I5" s="372"/>
    </row>
    <row r="6" spans="1:9">
      <c r="A6" s="372"/>
      <c r="B6" s="373"/>
      <c r="C6" s="373"/>
      <c r="D6" s="374" t="s">
        <v>131</v>
      </c>
      <c r="E6" s="373"/>
      <c r="F6" s="373"/>
      <c r="G6" s="376" t="s">
        <v>236</v>
      </c>
      <c r="H6" s="373"/>
      <c r="I6" s="372"/>
    </row>
    <row r="7" spans="1:9">
      <c r="A7" s="372"/>
      <c r="B7" s="380" t="s">
        <v>132</v>
      </c>
      <c r="C7" s="380" t="s">
        <v>660</v>
      </c>
      <c r="D7" s="381" t="s">
        <v>134</v>
      </c>
      <c r="E7" s="380" t="s">
        <v>135</v>
      </c>
      <c r="F7" s="380" t="s">
        <v>136</v>
      </c>
      <c r="G7" s="383" t="s">
        <v>137</v>
      </c>
      <c r="H7" s="380"/>
      <c r="I7" s="372"/>
    </row>
    <row r="8" spans="1:9">
      <c r="A8" s="28" t="s">
        <v>199</v>
      </c>
      <c r="C8" s="30"/>
      <c r="D8" s="30"/>
      <c r="E8" s="894"/>
      <c r="F8" s="24"/>
    </row>
    <row r="9" spans="1:9">
      <c r="A9" s="244" t="s">
        <v>543</v>
      </c>
      <c r="B9" s="241">
        <v>904</v>
      </c>
      <c r="C9" s="241" t="s">
        <v>140</v>
      </c>
      <c r="D9" s="265">
        <v>422425.00651124539</v>
      </c>
      <c r="E9" s="30" t="s">
        <v>141</v>
      </c>
      <c r="F9" s="33">
        <f>INDEX(WCAAllocations,IFERROR(MATCH(E9,WCAFactors,0),2),IFERROR(MATCH(E9,WCAStates,0),4))</f>
        <v>1</v>
      </c>
      <c r="G9" s="895">
        <f>D9</f>
        <v>422425.00651124539</v>
      </c>
    </row>
    <row r="10" spans="1:9" s="153" customFormat="1"/>
    <row r="13" spans="1:9">
      <c r="A13" s="1320" t="s">
        <v>145</v>
      </c>
      <c r="B13" s="153"/>
      <c r="C13" s="153"/>
      <c r="D13" s="153"/>
      <c r="E13" s="153"/>
      <c r="F13" s="153"/>
      <c r="G13" s="153"/>
    </row>
    <row r="14" spans="1:9">
      <c r="A14" s="1396" t="s">
        <v>1060</v>
      </c>
      <c r="B14" s="1396"/>
      <c r="C14" s="1396"/>
      <c r="D14" s="1396"/>
      <c r="E14" s="1396"/>
      <c r="F14" s="1396"/>
      <c r="G14" s="1396"/>
    </row>
    <row r="15" spans="1:9">
      <c r="A15" s="1396"/>
      <c r="B15" s="1396"/>
      <c r="C15" s="1396"/>
      <c r="D15" s="1396"/>
      <c r="E15" s="1396"/>
      <c r="F15" s="1396"/>
      <c r="G15" s="1396"/>
    </row>
    <row r="16" spans="1:9">
      <c r="A16" s="1396"/>
      <c r="B16" s="1396"/>
      <c r="C16" s="1396"/>
      <c r="D16" s="1396"/>
      <c r="E16" s="1396"/>
      <c r="F16" s="1396"/>
      <c r="G16" s="1396"/>
    </row>
    <row r="17" spans="1:7">
      <c r="A17" s="1396"/>
      <c r="B17" s="1396"/>
      <c r="C17" s="1396"/>
      <c r="D17" s="1396"/>
      <c r="E17" s="1396"/>
      <c r="F17" s="1396"/>
      <c r="G17" s="1396"/>
    </row>
  </sheetData>
  <mergeCells count="1">
    <mergeCell ref="A14:G17"/>
  </mergeCells>
  <conditionalFormatting sqref="H1">
    <cfRule type="cellIs" dxfId="40" priority="3" stopIfTrue="1" operator="equal">
      <formula>"x.x"</formula>
    </cfRule>
  </conditionalFormatting>
  <conditionalFormatting sqref="A8">
    <cfRule type="cellIs" dxfId="39" priority="2" stopIfTrue="1" operator="equal">
      <formula>"Adjustment to Income/Expense/Rate Base:"</formula>
    </cfRule>
  </conditionalFormatting>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J79"/>
  <sheetViews>
    <sheetView workbookViewId="0">
      <selection activeCell="F16" sqref="F16"/>
    </sheetView>
  </sheetViews>
  <sheetFormatPr defaultRowHeight="13.2"/>
  <cols>
    <col min="1" max="1" width="18.21875" style="1" customWidth="1"/>
    <col min="2" max="2" width="9.6640625" style="1" bestFit="1" customWidth="1"/>
    <col min="3" max="3" width="5.44140625" style="1" bestFit="1" customWidth="1"/>
    <col min="4" max="4" width="11.44140625" style="1" bestFit="1" customWidth="1"/>
    <col min="5" max="5" width="8" style="1" bestFit="1" customWidth="1"/>
    <col min="6" max="6" width="10" style="245" bestFit="1" customWidth="1"/>
    <col min="7" max="7" width="14.6640625" style="144" bestFit="1" customWidth="1"/>
    <col min="8" max="8" width="13.33203125" style="1" bestFit="1" customWidth="1"/>
    <col min="9" max="9" width="11.5546875" style="1" bestFit="1" customWidth="1"/>
    <col min="10" max="10" width="13.5546875" style="1" customWidth="1"/>
    <col min="11" max="16384" width="8.88671875" style="1"/>
  </cols>
  <sheetData>
    <row r="1" spans="1:10">
      <c r="A1" s="17" t="str">
        <f>RevReqSummary!A1</f>
        <v>PacifiCorp General Rate Case UE-140617</v>
      </c>
      <c r="B1" s="1067"/>
      <c r="C1" s="1068"/>
      <c r="D1" s="1068"/>
      <c r="E1" s="1068"/>
      <c r="F1" s="370"/>
      <c r="G1" s="1069"/>
      <c r="H1" s="1068"/>
      <c r="I1" s="1068"/>
    </row>
    <row r="2" spans="1:10">
      <c r="A2" s="17" t="str">
        <f>RevReqSummary!A2</f>
        <v>For The Twelve Months Ended December 2013 - Staff Revenue Requirement</v>
      </c>
      <c r="B2" s="1067"/>
      <c r="C2" s="1068"/>
      <c r="D2" s="1068"/>
      <c r="E2" s="1068"/>
      <c r="F2" s="370"/>
      <c r="G2" s="1069"/>
      <c r="H2" s="1068"/>
      <c r="I2" s="1068"/>
    </row>
    <row r="3" spans="1:10">
      <c r="A3" s="880" t="s">
        <v>610</v>
      </c>
      <c r="B3" s="1067"/>
      <c r="C3" s="1068"/>
      <c r="E3" s="1068"/>
      <c r="F3" s="370"/>
      <c r="G3" s="1069"/>
      <c r="H3" s="1068"/>
      <c r="I3" s="1068"/>
    </row>
    <row r="4" spans="1:10">
      <c r="A4" s="880" t="s">
        <v>482</v>
      </c>
      <c r="B4" s="373"/>
      <c r="C4" s="373"/>
      <c r="D4" s="374" t="s">
        <v>131</v>
      </c>
      <c r="E4" s="373"/>
      <c r="F4" s="373"/>
      <c r="G4" s="376" t="s">
        <v>236</v>
      </c>
    </row>
    <row r="5" spans="1:10">
      <c r="A5" s="881"/>
      <c r="B5" s="380" t="s">
        <v>132</v>
      </c>
      <c r="C5" s="380" t="s">
        <v>660</v>
      </c>
      <c r="D5" s="381" t="s">
        <v>134</v>
      </c>
      <c r="E5" s="380" t="s">
        <v>135</v>
      </c>
      <c r="F5" s="380" t="s">
        <v>136</v>
      </c>
      <c r="G5" s="383" t="s">
        <v>137</v>
      </c>
    </row>
    <row r="6" spans="1:10">
      <c r="A6" s="882" t="s">
        <v>199</v>
      </c>
      <c r="B6" s="1070"/>
      <c r="C6" s="1071"/>
      <c r="E6" s="1071"/>
      <c r="F6" s="253"/>
      <c r="G6" s="1072"/>
    </row>
    <row r="7" spans="1:10">
      <c r="A7" s="883" t="s">
        <v>544</v>
      </c>
      <c r="B7" s="885"/>
      <c r="C7" s="885"/>
      <c r="D7" s="886"/>
      <c r="E7" s="887"/>
      <c r="F7" s="155"/>
      <c r="G7" s="889"/>
      <c r="H7" s="29"/>
      <c r="I7" s="29"/>
    </row>
    <row r="8" spans="1:10">
      <c r="A8" s="884"/>
      <c r="B8" s="885" t="s">
        <v>698</v>
      </c>
      <c r="C8" s="885" t="s">
        <v>140</v>
      </c>
      <c r="D8" s="888">
        <v>-6262.7899999999991</v>
      </c>
      <c r="E8" s="30" t="s">
        <v>165</v>
      </c>
      <c r="F8" s="33">
        <f t="shared" ref="F8:F67" si="0">INDEX(WCAAllocations,IFERROR(MATCH(E8,WCAFactors,0),2),IFERROR(MATCH(E8,WCAStates,0),4))</f>
        <v>0</v>
      </c>
      <c r="G8" s="889">
        <v>0</v>
      </c>
      <c r="H8" s="890"/>
      <c r="I8" s="890"/>
      <c r="J8" s="891"/>
    </row>
    <row r="9" spans="1:10">
      <c r="A9" s="883"/>
      <c r="B9" s="885" t="s">
        <v>699</v>
      </c>
      <c r="C9" s="885" t="s">
        <v>140</v>
      </c>
      <c r="D9" s="888">
        <v>-57308.629999999946</v>
      </c>
      <c r="E9" s="30" t="s">
        <v>165</v>
      </c>
      <c r="F9" s="33">
        <f t="shared" si="0"/>
        <v>0</v>
      </c>
      <c r="G9" s="889">
        <f t="shared" ref="G9:G67" si="1">D9*F9</f>
        <v>0</v>
      </c>
      <c r="H9" s="29"/>
      <c r="I9" s="29"/>
    </row>
    <row r="10" spans="1:10">
      <c r="A10" s="883"/>
      <c r="B10" s="885" t="s">
        <v>545</v>
      </c>
      <c r="C10" s="885" t="s">
        <v>140</v>
      </c>
      <c r="D10" s="888">
        <v>-33797.5</v>
      </c>
      <c r="E10" s="30" t="s">
        <v>261</v>
      </c>
      <c r="F10" s="33">
        <f t="shared" si="0"/>
        <v>0</v>
      </c>
      <c r="G10" s="889">
        <f t="shared" si="1"/>
        <v>0</v>
      </c>
      <c r="H10" s="29"/>
      <c r="I10" s="29"/>
    </row>
    <row r="11" spans="1:10">
      <c r="A11" s="883"/>
      <c r="B11" s="885" t="s">
        <v>545</v>
      </c>
      <c r="C11" s="885" t="s">
        <v>140</v>
      </c>
      <c r="D11" s="888">
        <v>56966.659999999996</v>
      </c>
      <c r="E11" s="30" t="s">
        <v>232</v>
      </c>
      <c r="F11" s="33">
        <f t="shared" si="0"/>
        <v>0.22612324164332259</v>
      </c>
      <c r="G11" s="889">
        <f t="shared" si="1"/>
        <v>12881.485824792999</v>
      </c>
      <c r="H11" s="29"/>
      <c r="I11" s="29"/>
    </row>
    <row r="12" spans="1:10">
      <c r="A12" s="883"/>
      <c r="B12" s="885" t="s">
        <v>545</v>
      </c>
      <c r="C12" s="885" t="s">
        <v>140</v>
      </c>
      <c r="D12" s="888">
        <v>-56966.659999999996</v>
      </c>
      <c r="E12" s="30" t="s">
        <v>148</v>
      </c>
      <c r="F12" s="33">
        <f t="shared" si="0"/>
        <v>7.5697931989234163E-2</v>
      </c>
      <c r="G12" s="889">
        <f t="shared" si="1"/>
        <v>-4312.258354333826</v>
      </c>
      <c r="H12" s="29"/>
      <c r="I12" s="29"/>
    </row>
    <row r="13" spans="1:10">
      <c r="A13" s="883"/>
      <c r="B13" s="885" t="s">
        <v>545</v>
      </c>
      <c r="C13" s="885" t="s">
        <v>140</v>
      </c>
      <c r="D13" s="888">
        <v>367.5</v>
      </c>
      <c r="E13" s="30" t="s">
        <v>450</v>
      </c>
      <c r="F13" s="33">
        <f t="shared" si="0"/>
        <v>0</v>
      </c>
      <c r="G13" s="889">
        <f t="shared" si="1"/>
        <v>0</v>
      </c>
      <c r="H13" s="29"/>
      <c r="I13" s="29"/>
    </row>
    <row r="14" spans="1:10">
      <c r="A14" s="883"/>
      <c r="B14" s="885"/>
      <c r="C14" s="885"/>
      <c r="D14" s="414">
        <f>SUM(D8:D13)</f>
        <v>-97001.419999999955</v>
      </c>
      <c r="E14" s="405"/>
      <c r="F14" s="412"/>
      <c r="G14" s="414">
        <f>SUM(G8:G13)</f>
        <v>8569.2274704591728</v>
      </c>
      <c r="H14" s="29"/>
      <c r="I14" s="29"/>
    </row>
    <row r="15" spans="1:10">
      <c r="A15" s="883"/>
      <c r="B15" s="885"/>
      <c r="C15" s="885"/>
      <c r="D15" s="411"/>
      <c r="E15" s="405"/>
      <c r="F15" s="412"/>
      <c r="G15" s="411"/>
      <c r="H15" s="29"/>
      <c r="I15" s="29"/>
    </row>
    <row r="16" spans="1:10">
      <c r="A16" s="883"/>
      <c r="B16" s="885" t="s">
        <v>700</v>
      </c>
      <c r="C16" s="885" t="s">
        <v>140</v>
      </c>
      <c r="D16" s="888">
        <v>7347.5700000000006</v>
      </c>
      <c r="E16" s="30" t="s">
        <v>214</v>
      </c>
      <c r="F16" s="33">
        <f t="shared" si="0"/>
        <v>0</v>
      </c>
      <c r="G16" s="889">
        <f t="shared" si="1"/>
        <v>0</v>
      </c>
      <c r="H16" s="29"/>
      <c r="I16" s="29"/>
    </row>
    <row r="17" spans="1:9">
      <c r="A17" s="883"/>
      <c r="B17" s="885" t="s">
        <v>700</v>
      </c>
      <c r="C17" s="885" t="s">
        <v>140</v>
      </c>
      <c r="D17" s="888">
        <v>26082.43</v>
      </c>
      <c r="E17" s="30" t="s">
        <v>450</v>
      </c>
      <c r="F17" s="33">
        <f t="shared" si="0"/>
        <v>0</v>
      </c>
      <c r="G17" s="889">
        <f t="shared" si="1"/>
        <v>0</v>
      </c>
      <c r="H17" s="29"/>
      <c r="I17" s="29"/>
    </row>
    <row r="18" spans="1:9">
      <c r="A18" s="883"/>
      <c r="B18" s="885" t="s">
        <v>548</v>
      </c>
      <c r="C18" s="885" t="s">
        <v>140</v>
      </c>
      <c r="D18" s="888">
        <v>-1487.5</v>
      </c>
      <c r="E18" s="30" t="s">
        <v>203</v>
      </c>
      <c r="F18" s="33">
        <f t="shared" si="0"/>
        <v>0.23084885646883446</v>
      </c>
      <c r="G18" s="889">
        <f t="shared" si="1"/>
        <v>-343.38767399739129</v>
      </c>
      <c r="H18" s="29"/>
      <c r="I18" s="29"/>
    </row>
    <row r="19" spans="1:9">
      <c r="A19" s="883"/>
      <c r="B19" s="885"/>
      <c r="C19" s="885"/>
      <c r="D19" s="414">
        <f>SUM(D16:D18)</f>
        <v>31942.5</v>
      </c>
      <c r="E19" s="405"/>
      <c r="F19" s="412"/>
      <c r="G19" s="414">
        <f>SUM(G16:G18)</f>
        <v>-343.38767399739129</v>
      </c>
      <c r="H19" s="29"/>
      <c r="I19" s="29"/>
    </row>
    <row r="20" spans="1:9">
      <c r="A20" s="883"/>
      <c r="B20" s="885"/>
      <c r="C20" s="885"/>
      <c r="D20" s="411"/>
      <c r="E20" s="405"/>
      <c r="F20" s="412"/>
      <c r="G20" s="411"/>
      <c r="H20" s="29"/>
      <c r="I20" s="29"/>
    </row>
    <row r="21" spans="1:9">
      <c r="A21" s="883"/>
      <c r="B21" s="885" t="s">
        <v>550</v>
      </c>
      <c r="C21" s="885" t="s">
        <v>140</v>
      </c>
      <c r="D21" s="888">
        <v>13700.5</v>
      </c>
      <c r="E21" s="30" t="s">
        <v>170</v>
      </c>
      <c r="F21" s="33">
        <f t="shared" si="0"/>
        <v>0</v>
      </c>
      <c r="G21" s="889">
        <f t="shared" si="1"/>
        <v>0</v>
      </c>
      <c r="H21" s="29"/>
      <c r="I21" s="29"/>
    </row>
    <row r="22" spans="1:9">
      <c r="A22" s="883"/>
      <c r="B22" s="885" t="s">
        <v>550</v>
      </c>
      <c r="C22" s="885" t="s">
        <v>140</v>
      </c>
      <c r="D22" s="888">
        <v>2492056.9200000009</v>
      </c>
      <c r="E22" s="30" t="s">
        <v>214</v>
      </c>
      <c r="F22" s="33">
        <f t="shared" si="0"/>
        <v>0</v>
      </c>
      <c r="G22" s="889">
        <f t="shared" si="1"/>
        <v>0</v>
      </c>
      <c r="H22" s="29"/>
      <c r="I22" s="29"/>
    </row>
    <row r="23" spans="1:9">
      <c r="A23" s="883"/>
      <c r="B23" s="885" t="s">
        <v>550</v>
      </c>
      <c r="C23" s="885" t="s">
        <v>140</v>
      </c>
      <c r="D23" s="888">
        <v>1239023.3700000001</v>
      </c>
      <c r="E23" s="30" t="s">
        <v>203</v>
      </c>
      <c r="F23" s="33">
        <f t="shared" si="0"/>
        <v>0.23084885646883446</v>
      </c>
      <c r="G23" s="889">
        <f t="shared" si="1"/>
        <v>286027.12810266158</v>
      </c>
      <c r="H23" s="29"/>
      <c r="I23" s="29"/>
    </row>
    <row r="24" spans="1:9">
      <c r="A24" s="883"/>
      <c r="B24" s="885" t="s">
        <v>550</v>
      </c>
      <c r="C24" s="885" t="s">
        <v>140</v>
      </c>
      <c r="D24" s="888">
        <v>204630.64</v>
      </c>
      <c r="E24" s="30" t="s">
        <v>171</v>
      </c>
      <c r="F24" s="33">
        <f>INDEX(WCAAllocations,IFERROR(MATCH(E24,WCAFactors,0),2),IFERROR(MATCH(E24,WCAStates,0),4))</f>
        <v>0</v>
      </c>
      <c r="G24" s="889">
        <f t="shared" si="1"/>
        <v>0</v>
      </c>
      <c r="H24" s="29"/>
      <c r="I24" s="29"/>
    </row>
    <row r="25" spans="1:9">
      <c r="A25" s="883"/>
      <c r="B25" s="885" t="s">
        <v>550</v>
      </c>
      <c r="C25" s="885" t="s">
        <v>140</v>
      </c>
      <c r="D25" s="888">
        <v>-4396537.7099999962</v>
      </c>
      <c r="E25" s="30" t="s">
        <v>146</v>
      </c>
      <c r="F25" s="33">
        <f t="shared" si="0"/>
        <v>7.9057273540331513E-2</v>
      </c>
      <c r="G25" s="889">
        <f t="shared" si="1"/>
        <v>-347578.28436985239</v>
      </c>
      <c r="H25" s="29"/>
      <c r="I25" s="29"/>
    </row>
    <row r="26" spans="1:9">
      <c r="A26" s="883"/>
      <c r="B26" s="885" t="s">
        <v>550</v>
      </c>
      <c r="C26" s="885" t="s">
        <v>140</v>
      </c>
      <c r="D26" s="888">
        <v>8185.9</v>
      </c>
      <c r="E26" s="30" t="s">
        <v>172</v>
      </c>
      <c r="F26" s="33">
        <f t="shared" si="0"/>
        <v>0</v>
      </c>
      <c r="G26" s="889">
        <f t="shared" si="1"/>
        <v>0</v>
      </c>
      <c r="H26" s="29"/>
      <c r="I26" s="29"/>
    </row>
    <row r="27" spans="1:9">
      <c r="A27" s="883"/>
      <c r="B27" s="885" t="s">
        <v>550</v>
      </c>
      <c r="C27" s="885" t="s">
        <v>140</v>
      </c>
      <c r="D27" s="888">
        <v>42847.650000000016</v>
      </c>
      <c r="E27" s="30" t="s">
        <v>450</v>
      </c>
      <c r="F27" s="33">
        <f t="shared" si="0"/>
        <v>0</v>
      </c>
      <c r="G27" s="889">
        <f t="shared" si="1"/>
        <v>0</v>
      </c>
      <c r="H27" s="29"/>
      <c r="I27" s="29"/>
    </row>
    <row r="28" spans="1:9">
      <c r="A28" s="883"/>
      <c r="B28" s="885"/>
      <c r="C28" s="885"/>
      <c r="D28" s="414">
        <f>SUM(D21:D27)</f>
        <v>-396092.72999999509</v>
      </c>
      <c r="E28" s="405"/>
      <c r="F28" s="412"/>
      <c r="G28" s="414">
        <f>SUM(G21:G27)</f>
        <v>-61551.156267190818</v>
      </c>
      <c r="H28" s="29"/>
      <c r="I28" s="29"/>
    </row>
    <row r="29" spans="1:9">
      <c r="A29" s="883"/>
      <c r="B29" s="885"/>
      <c r="C29" s="885"/>
      <c r="D29" s="411"/>
      <c r="E29" s="405"/>
      <c r="F29" s="412"/>
      <c r="G29" s="411"/>
      <c r="H29" s="29"/>
      <c r="I29" s="29"/>
    </row>
    <row r="30" spans="1:9">
      <c r="A30" s="883"/>
      <c r="B30" s="885" t="s">
        <v>552</v>
      </c>
      <c r="C30" s="885" t="s">
        <v>140</v>
      </c>
      <c r="D30" s="888">
        <v>17233.170000000002</v>
      </c>
      <c r="E30" s="30" t="s">
        <v>214</v>
      </c>
      <c r="F30" s="33">
        <f t="shared" si="0"/>
        <v>0</v>
      </c>
      <c r="G30" s="889">
        <f t="shared" si="1"/>
        <v>0</v>
      </c>
      <c r="H30" s="29"/>
      <c r="I30" s="29"/>
    </row>
    <row r="31" spans="1:9">
      <c r="A31" s="883"/>
      <c r="B31" s="885" t="s">
        <v>552</v>
      </c>
      <c r="C31" s="885" t="s">
        <v>140</v>
      </c>
      <c r="D31" s="888">
        <v>-66373.94999999991</v>
      </c>
      <c r="E31" s="30" t="s">
        <v>146</v>
      </c>
      <c r="F31" s="33">
        <f t="shared" si="0"/>
        <v>7.9057273540331513E-2</v>
      </c>
      <c r="G31" s="889">
        <f t="shared" si="1"/>
        <v>-5247.3435211022797</v>
      </c>
      <c r="H31" s="29"/>
      <c r="I31" s="29"/>
    </row>
    <row r="32" spans="1:9">
      <c r="A32" s="883"/>
      <c r="B32" s="885" t="s">
        <v>552</v>
      </c>
      <c r="C32" s="885" t="s">
        <v>140</v>
      </c>
      <c r="D32" s="888">
        <v>30718.95</v>
      </c>
      <c r="E32" s="30" t="s">
        <v>172</v>
      </c>
      <c r="F32" s="33">
        <f t="shared" si="0"/>
        <v>0</v>
      </c>
      <c r="G32" s="889">
        <f t="shared" si="1"/>
        <v>0</v>
      </c>
      <c r="H32" s="29"/>
      <c r="I32" s="29"/>
    </row>
    <row r="33" spans="1:9">
      <c r="A33" s="883"/>
      <c r="B33" s="885" t="s">
        <v>552</v>
      </c>
      <c r="C33" s="885" t="s">
        <v>140</v>
      </c>
      <c r="D33" s="888">
        <v>6208.7</v>
      </c>
      <c r="E33" s="30" t="s">
        <v>450</v>
      </c>
      <c r="F33" s="33">
        <f t="shared" si="0"/>
        <v>0</v>
      </c>
      <c r="G33" s="889">
        <f t="shared" si="1"/>
        <v>0</v>
      </c>
    </row>
    <row r="34" spans="1:9">
      <c r="A34" s="883"/>
      <c r="B34" s="885"/>
      <c r="C34" s="885"/>
      <c r="D34" s="414">
        <f>SUM(D30:D33)</f>
        <v>-12213.12999999991</v>
      </c>
      <c r="E34" s="405"/>
      <c r="F34" s="412"/>
      <c r="G34" s="414">
        <f>SUM(G30:G33)</f>
        <v>-5247.3435211022797</v>
      </c>
    </row>
    <row r="35" spans="1:9">
      <c r="A35" s="883"/>
      <c r="B35" s="885"/>
      <c r="C35" s="885"/>
      <c r="D35" s="411"/>
      <c r="E35" s="405"/>
      <c r="F35" s="412"/>
      <c r="G35" s="411"/>
    </row>
    <row r="36" spans="1:9">
      <c r="A36" s="884"/>
      <c r="B36" s="885" t="s">
        <v>555</v>
      </c>
      <c r="C36" s="885" t="s">
        <v>140</v>
      </c>
      <c r="D36" s="888">
        <v>-465920.18999999977</v>
      </c>
      <c r="E36" s="30" t="s">
        <v>151</v>
      </c>
      <c r="F36" s="33">
        <f t="shared" si="0"/>
        <v>6.2803307592478125E-2</v>
      </c>
      <c r="G36" s="889">
        <f t="shared" si="1"/>
        <v>-29261.329006115837</v>
      </c>
    </row>
    <row r="37" spans="1:9">
      <c r="A37" s="883"/>
      <c r="B37" s="885" t="s">
        <v>555</v>
      </c>
      <c r="C37" s="885" t="s">
        <v>140</v>
      </c>
      <c r="D37" s="888">
        <v>462609.9599999999</v>
      </c>
      <c r="E37" s="30" t="s">
        <v>172</v>
      </c>
      <c r="F37" s="33">
        <f t="shared" si="0"/>
        <v>0</v>
      </c>
      <c r="G37" s="889">
        <f t="shared" si="1"/>
        <v>0</v>
      </c>
    </row>
    <row r="38" spans="1:9">
      <c r="A38" s="883"/>
      <c r="B38" s="885" t="s">
        <v>555</v>
      </c>
      <c r="C38" s="885" t="s">
        <v>140</v>
      </c>
      <c r="D38" s="888">
        <v>2774.1499999999996</v>
      </c>
      <c r="E38" s="30" t="s">
        <v>450</v>
      </c>
      <c r="F38" s="33">
        <f t="shared" si="0"/>
        <v>0</v>
      </c>
      <c r="G38" s="889">
        <f t="shared" si="1"/>
        <v>0</v>
      </c>
    </row>
    <row r="39" spans="1:9">
      <c r="A39" s="883"/>
      <c r="B39" s="885"/>
      <c r="C39" s="885"/>
      <c r="D39" s="414">
        <f>SUM(D36:D38)</f>
        <v>-536.07999999986532</v>
      </c>
      <c r="E39" s="405"/>
      <c r="F39" s="412"/>
      <c r="G39" s="414">
        <f>SUM(G36:G38)</f>
        <v>-29261.329006115837</v>
      </c>
    </row>
    <row r="40" spans="1:9">
      <c r="A40" s="883"/>
      <c r="B40" s="885"/>
      <c r="C40" s="885"/>
      <c r="D40" s="411"/>
      <c r="E40" s="405"/>
      <c r="F40" s="412"/>
      <c r="G40" s="411"/>
    </row>
    <row r="41" spans="1:9">
      <c r="A41" s="883"/>
      <c r="B41" s="885" t="s">
        <v>558</v>
      </c>
      <c r="C41" s="885" t="s">
        <v>140</v>
      </c>
      <c r="D41" s="888">
        <v>1806.9300000000003</v>
      </c>
      <c r="E41" s="30" t="s">
        <v>214</v>
      </c>
      <c r="F41" s="33">
        <f t="shared" si="0"/>
        <v>0</v>
      </c>
      <c r="G41" s="889">
        <f t="shared" si="1"/>
        <v>0</v>
      </c>
    </row>
    <row r="42" spans="1:9">
      <c r="A42" s="883"/>
      <c r="B42" s="885" t="s">
        <v>558</v>
      </c>
      <c r="C42" s="885" t="s">
        <v>140</v>
      </c>
      <c r="D42" s="888">
        <v>-42635.48</v>
      </c>
      <c r="E42" s="30" t="s">
        <v>152</v>
      </c>
      <c r="F42" s="33">
        <f t="shared" si="0"/>
        <v>6.9173575695716499E-2</v>
      </c>
      <c r="G42" s="889">
        <f t="shared" si="1"/>
        <v>-2949.2486031032072</v>
      </c>
    </row>
    <row r="43" spans="1:9">
      <c r="A43" s="883"/>
      <c r="B43" s="885" t="s">
        <v>558</v>
      </c>
      <c r="C43" s="885" t="s">
        <v>140</v>
      </c>
      <c r="D43" s="888">
        <v>288</v>
      </c>
      <c r="E43" s="30" t="s">
        <v>450</v>
      </c>
      <c r="F43" s="33">
        <f t="shared" si="0"/>
        <v>0</v>
      </c>
      <c r="G43" s="889">
        <f t="shared" si="1"/>
        <v>0</v>
      </c>
      <c r="I43" s="43"/>
    </row>
    <row r="44" spans="1:9">
      <c r="A44" s="883"/>
      <c r="B44" s="885"/>
      <c r="C44" s="885"/>
      <c r="D44" s="414">
        <f>SUM(D41:D43)</f>
        <v>-40540.550000000003</v>
      </c>
      <c r="E44" s="405"/>
      <c r="F44" s="412"/>
      <c r="G44" s="414">
        <f>SUM(G41:G43)</f>
        <v>-2949.2486031032072</v>
      </c>
      <c r="I44" s="43"/>
    </row>
    <row r="45" spans="1:9">
      <c r="A45" s="883"/>
      <c r="B45" s="885"/>
      <c r="C45" s="885"/>
      <c r="D45" s="411"/>
      <c r="E45" s="405"/>
      <c r="F45" s="412"/>
      <c r="G45" s="411"/>
      <c r="I45" s="43"/>
    </row>
    <row r="46" spans="1:9">
      <c r="A46" s="814"/>
      <c r="B46" s="885" t="s">
        <v>559</v>
      </c>
      <c r="C46" s="885" t="s">
        <v>140</v>
      </c>
      <c r="D46" s="888">
        <v>-2170</v>
      </c>
      <c r="E46" s="30" t="s">
        <v>170</v>
      </c>
      <c r="F46" s="33">
        <f t="shared" si="0"/>
        <v>0</v>
      </c>
      <c r="G46" s="889">
        <f t="shared" si="1"/>
        <v>0</v>
      </c>
    </row>
    <row r="47" spans="1:9">
      <c r="A47" s="892"/>
      <c r="B47" s="885" t="s">
        <v>559</v>
      </c>
      <c r="C47" s="885" t="s">
        <v>140</v>
      </c>
      <c r="D47" s="888">
        <v>26488.119999999966</v>
      </c>
      <c r="E47" s="356" t="s">
        <v>214</v>
      </c>
      <c r="F47" s="33">
        <f t="shared" si="0"/>
        <v>0</v>
      </c>
      <c r="G47" s="889">
        <f t="shared" si="1"/>
        <v>0</v>
      </c>
    </row>
    <row r="48" spans="1:9">
      <c r="A48" s="893"/>
      <c r="B48" s="885" t="s">
        <v>559</v>
      </c>
      <c r="C48" s="885" t="s">
        <v>140</v>
      </c>
      <c r="D48" s="888">
        <v>841031.83999999985</v>
      </c>
      <c r="E48" s="30" t="s">
        <v>203</v>
      </c>
      <c r="F48" s="33">
        <f t="shared" si="0"/>
        <v>0.23084885646883446</v>
      </c>
      <c r="G48" s="889">
        <f t="shared" si="1"/>
        <v>194151.23851787971</v>
      </c>
    </row>
    <row r="49" spans="1:7">
      <c r="A49" s="893"/>
      <c r="B49" s="885" t="s">
        <v>559</v>
      </c>
      <c r="C49" s="885" t="s">
        <v>140</v>
      </c>
      <c r="D49" s="888">
        <v>-37753.189999999995</v>
      </c>
      <c r="E49" s="30" t="s">
        <v>171</v>
      </c>
      <c r="F49" s="33">
        <f t="shared" si="0"/>
        <v>0</v>
      </c>
      <c r="G49" s="889">
        <f t="shared" si="1"/>
        <v>0</v>
      </c>
    </row>
    <row r="50" spans="1:7">
      <c r="A50" s="884"/>
      <c r="B50" s="885" t="s">
        <v>559</v>
      </c>
      <c r="C50" s="885" t="s">
        <v>140</v>
      </c>
      <c r="D50" s="888">
        <v>-875952.57999999961</v>
      </c>
      <c r="E50" s="30" t="s">
        <v>130</v>
      </c>
      <c r="F50" s="33">
        <f t="shared" si="0"/>
        <v>6.8539355270203509E-2</v>
      </c>
      <c r="G50" s="889">
        <f t="shared" si="1"/>
        <v>-60037.225080471333</v>
      </c>
    </row>
    <row r="51" spans="1:7">
      <c r="A51" s="884"/>
      <c r="B51" s="885" t="s">
        <v>559</v>
      </c>
      <c r="C51" s="885" t="s">
        <v>140</v>
      </c>
      <c r="D51" s="888">
        <v>8432.619999999999</v>
      </c>
      <c r="E51" s="30" t="s">
        <v>172</v>
      </c>
      <c r="F51" s="33">
        <f t="shared" si="0"/>
        <v>0</v>
      </c>
      <c r="G51" s="889">
        <f t="shared" si="1"/>
        <v>0</v>
      </c>
    </row>
    <row r="52" spans="1:7">
      <c r="A52" s="884"/>
      <c r="B52" s="885" t="s">
        <v>559</v>
      </c>
      <c r="C52" s="885" t="s">
        <v>140</v>
      </c>
      <c r="D52" s="888">
        <v>-78838.499999999985</v>
      </c>
      <c r="E52" s="30" t="s">
        <v>141</v>
      </c>
      <c r="F52" s="33">
        <f t="shared" si="0"/>
        <v>1</v>
      </c>
      <c r="G52" s="889">
        <f t="shared" si="1"/>
        <v>-78838.499999999985</v>
      </c>
    </row>
    <row r="53" spans="1:7">
      <c r="A53" s="884"/>
      <c r="B53" s="885" t="s">
        <v>560</v>
      </c>
      <c r="C53" s="885" t="s">
        <v>140</v>
      </c>
      <c r="D53" s="888">
        <v>-29216.159999999858</v>
      </c>
      <c r="E53" s="30" t="s">
        <v>170</v>
      </c>
      <c r="F53" s="33">
        <f t="shared" si="0"/>
        <v>0</v>
      </c>
      <c r="G53" s="889">
        <f t="shared" si="1"/>
        <v>0</v>
      </c>
    </row>
    <row r="54" spans="1:7">
      <c r="A54" s="884"/>
      <c r="B54" s="885" t="s">
        <v>560</v>
      </c>
      <c r="C54" s="885" t="s">
        <v>140</v>
      </c>
      <c r="D54" s="888">
        <v>-74290</v>
      </c>
      <c r="E54" s="30" t="s">
        <v>171</v>
      </c>
      <c r="F54" s="33">
        <f t="shared" si="0"/>
        <v>0</v>
      </c>
      <c r="G54" s="889">
        <f t="shared" si="1"/>
        <v>0</v>
      </c>
    </row>
    <row r="55" spans="1:7">
      <c r="A55" s="884"/>
      <c r="B55" s="885" t="s">
        <v>560</v>
      </c>
      <c r="C55" s="885" t="s">
        <v>140</v>
      </c>
      <c r="D55" s="888">
        <v>-57899.880000000012</v>
      </c>
      <c r="E55" s="30" t="s">
        <v>172</v>
      </c>
      <c r="F55" s="33">
        <f t="shared" si="0"/>
        <v>0</v>
      </c>
      <c r="G55" s="889">
        <f t="shared" si="1"/>
        <v>0</v>
      </c>
    </row>
    <row r="56" spans="1:7">
      <c r="A56" s="884"/>
      <c r="B56" s="885" t="s">
        <v>701</v>
      </c>
      <c r="C56" s="885" t="s">
        <v>140</v>
      </c>
      <c r="D56" s="888">
        <v>-949495.76999999979</v>
      </c>
      <c r="E56" s="30" t="s">
        <v>170</v>
      </c>
      <c r="F56" s="33">
        <f t="shared" si="0"/>
        <v>0</v>
      </c>
      <c r="G56" s="889">
        <v>0</v>
      </c>
    </row>
    <row r="57" spans="1:7">
      <c r="A57" s="884"/>
      <c r="B57" s="885" t="s">
        <v>701</v>
      </c>
      <c r="C57" s="885" t="s">
        <v>140</v>
      </c>
      <c r="D57" s="888">
        <v>-364326.68999999965</v>
      </c>
      <c r="E57" s="30" t="s">
        <v>214</v>
      </c>
      <c r="F57" s="33">
        <f t="shared" si="0"/>
        <v>0</v>
      </c>
      <c r="G57" s="889">
        <f t="shared" si="1"/>
        <v>0</v>
      </c>
    </row>
    <row r="58" spans="1:7">
      <c r="A58" s="884"/>
      <c r="B58" s="885" t="s">
        <v>701</v>
      </c>
      <c r="C58" s="885" t="s">
        <v>140</v>
      </c>
      <c r="D58" s="888">
        <v>3335352.3800000018</v>
      </c>
      <c r="E58" s="30" t="s">
        <v>203</v>
      </c>
      <c r="F58" s="33">
        <f t="shared" si="0"/>
        <v>0.23084885646883446</v>
      </c>
      <c r="G58" s="889">
        <f t="shared" si="1"/>
        <v>769962.28284360585</v>
      </c>
    </row>
    <row r="59" spans="1:7">
      <c r="A59" s="884"/>
      <c r="B59" s="885" t="s">
        <v>701</v>
      </c>
      <c r="C59" s="885" t="s">
        <v>140</v>
      </c>
      <c r="D59" s="888">
        <v>-1560</v>
      </c>
      <c r="E59" s="30" t="s">
        <v>152</v>
      </c>
      <c r="F59" s="33">
        <f t="shared" si="0"/>
        <v>6.9173575695716499E-2</v>
      </c>
      <c r="G59" s="889">
        <f t="shared" si="1"/>
        <v>-107.91077808531774</v>
      </c>
    </row>
    <row r="60" spans="1:7">
      <c r="A60" s="884"/>
      <c r="B60" s="885" t="s">
        <v>701</v>
      </c>
      <c r="C60" s="885" t="s">
        <v>140</v>
      </c>
      <c r="D60" s="888">
        <v>-227825.52</v>
      </c>
      <c r="E60" s="30" t="s">
        <v>165</v>
      </c>
      <c r="F60" s="33">
        <f t="shared" si="0"/>
        <v>0</v>
      </c>
      <c r="G60" s="889">
        <f t="shared" si="1"/>
        <v>0</v>
      </c>
    </row>
    <row r="61" spans="1:7">
      <c r="A61" s="884"/>
      <c r="B61" s="885" t="s">
        <v>701</v>
      </c>
      <c r="C61" s="885" t="s">
        <v>140</v>
      </c>
      <c r="D61" s="888">
        <v>-391296.77000000014</v>
      </c>
      <c r="E61" s="30" t="s">
        <v>171</v>
      </c>
      <c r="F61" s="33">
        <f t="shared" si="0"/>
        <v>0</v>
      </c>
      <c r="G61" s="889">
        <f t="shared" si="1"/>
        <v>0</v>
      </c>
    </row>
    <row r="62" spans="1:7">
      <c r="A62" s="884"/>
      <c r="B62" s="885" t="s">
        <v>701</v>
      </c>
      <c r="C62" s="885" t="s">
        <v>140</v>
      </c>
      <c r="D62" s="888">
        <v>4945932.6899999967</v>
      </c>
      <c r="E62" s="30" t="s">
        <v>146</v>
      </c>
      <c r="F62" s="33">
        <f t="shared" si="0"/>
        <v>7.9057273540331513E-2</v>
      </c>
      <c r="G62" s="889">
        <f t="shared" si="1"/>
        <v>391011.95358539739</v>
      </c>
    </row>
    <row r="63" spans="1:7">
      <c r="A63" s="884"/>
      <c r="B63" s="885" t="s">
        <v>701</v>
      </c>
      <c r="C63" s="885" t="s">
        <v>140</v>
      </c>
      <c r="D63" s="888">
        <v>-12821.400000000001</v>
      </c>
      <c r="E63" s="30" t="s">
        <v>151</v>
      </c>
      <c r="F63" s="33">
        <f t="shared" si="0"/>
        <v>6.2803307592478125E-2</v>
      </c>
      <c r="G63" s="889">
        <f t="shared" si="1"/>
        <v>-805.22632796619916</v>
      </c>
    </row>
    <row r="64" spans="1:7">
      <c r="A64" s="884"/>
      <c r="B64" s="885" t="s">
        <v>701</v>
      </c>
      <c r="C64" s="885" t="s">
        <v>140</v>
      </c>
      <c r="D64" s="888">
        <v>-4309548.7799999984</v>
      </c>
      <c r="E64" s="30" t="s">
        <v>130</v>
      </c>
      <c r="F64" s="33">
        <f t="shared" si="0"/>
        <v>6.8539355270203509E-2</v>
      </c>
      <c r="G64" s="889">
        <f t="shared" si="1"/>
        <v>-295373.69488669198</v>
      </c>
    </row>
    <row r="65" spans="1:8">
      <c r="A65" s="884"/>
      <c r="B65" s="885" t="s">
        <v>701</v>
      </c>
      <c r="C65" s="885" t="s">
        <v>140</v>
      </c>
      <c r="D65" s="888">
        <v>-563855.03000000014</v>
      </c>
      <c r="E65" s="30" t="s">
        <v>172</v>
      </c>
      <c r="F65" s="33">
        <f t="shared" si="0"/>
        <v>0</v>
      </c>
      <c r="G65" s="889">
        <f t="shared" si="1"/>
        <v>0</v>
      </c>
    </row>
    <row r="66" spans="1:8">
      <c r="A66" s="884"/>
      <c r="B66" s="885" t="s">
        <v>701</v>
      </c>
      <c r="C66" s="885" t="s">
        <v>140</v>
      </c>
      <c r="D66" s="888">
        <v>-613827.47000000009</v>
      </c>
      <c r="E66" s="30" t="s">
        <v>141</v>
      </c>
      <c r="F66" s="33">
        <f t="shared" si="0"/>
        <v>1</v>
      </c>
      <c r="G66" s="889">
        <f t="shared" si="1"/>
        <v>-613827.47000000009</v>
      </c>
    </row>
    <row r="67" spans="1:8">
      <c r="A67" s="884"/>
      <c r="B67" s="885" t="s">
        <v>701</v>
      </c>
      <c r="C67" s="885" t="s">
        <v>140</v>
      </c>
      <c r="D67" s="888">
        <v>-52118.499999999985</v>
      </c>
      <c r="E67" s="30" t="s">
        <v>450</v>
      </c>
      <c r="F67" s="33">
        <f t="shared" si="0"/>
        <v>0</v>
      </c>
      <c r="G67" s="889">
        <f t="shared" si="1"/>
        <v>0</v>
      </c>
    </row>
    <row r="68" spans="1:8">
      <c r="A68" s="884"/>
      <c r="B68" s="885"/>
      <c r="C68" s="885"/>
      <c r="D68" s="414">
        <f>SUM(D46:D67)</f>
        <v>514441.41000000073</v>
      </c>
      <c r="E68" s="405"/>
      <c r="F68" s="412"/>
      <c r="G68" s="414">
        <f>SUM(G46:G67)</f>
        <v>306135.44787366805</v>
      </c>
    </row>
    <row r="69" spans="1:8">
      <c r="A69" s="884"/>
      <c r="B69" s="885"/>
      <c r="C69" s="885"/>
      <c r="D69" s="885"/>
      <c r="E69" s="885"/>
      <c r="F69" s="885"/>
      <c r="G69" s="885"/>
    </row>
    <row r="70" spans="1:8" ht="13.8" thickBot="1">
      <c r="D70" s="640">
        <f>D68+D44+D39+D34+D28+D19+D14</f>
        <v>5.9662852436304092E-9</v>
      </c>
      <c r="G70" s="640">
        <f>G68+G44+G39+G34+G28+G19+G14</f>
        <v>215352.2102726177</v>
      </c>
    </row>
    <row r="71" spans="1:8" ht="13.8" thickTop="1"/>
    <row r="72" spans="1:8">
      <c r="A72" s="893" t="s">
        <v>145</v>
      </c>
    </row>
    <row r="73" spans="1:8" s="29" customFormat="1" ht="12.6" customHeight="1">
      <c r="A73" s="1406" t="s">
        <v>702</v>
      </c>
      <c r="B73" s="1406"/>
      <c r="C73" s="1406"/>
      <c r="D73" s="1406"/>
      <c r="E73" s="1406"/>
      <c r="F73" s="1406"/>
      <c r="G73" s="1406"/>
    </row>
    <row r="74" spans="1:8" s="29" customFormat="1" ht="12.6" customHeight="1">
      <c r="A74" s="1406"/>
      <c r="B74" s="1406"/>
      <c r="C74" s="1406"/>
      <c r="D74" s="1406"/>
      <c r="E74" s="1406"/>
      <c r="F74" s="1406"/>
      <c r="G74" s="1406"/>
      <c r="H74" s="1321"/>
    </row>
    <row r="75" spans="1:8" s="29" customFormat="1" ht="12.6" customHeight="1">
      <c r="A75" s="1406"/>
      <c r="B75" s="1406"/>
      <c r="C75" s="1406"/>
      <c r="D75" s="1406"/>
      <c r="E75" s="1406"/>
      <c r="F75" s="1406"/>
      <c r="G75" s="1406"/>
      <c r="H75" s="1321"/>
    </row>
    <row r="76" spans="1:8" s="29" customFormat="1">
      <c r="A76" s="1321"/>
      <c r="B76" s="1321"/>
      <c r="C76" s="1321"/>
      <c r="D76" s="1321"/>
      <c r="E76" s="1321"/>
      <c r="F76" s="1321"/>
      <c r="G76" s="1321"/>
      <c r="H76" s="1321"/>
    </row>
    <row r="77" spans="1:8" s="29" customFormat="1">
      <c r="A77" s="1321"/>
      <c r="B77" s="1321"/>
      <c r="C77" s="1321"/>
      <c r="D77" s="1321"/>
      <c r="E77" s="1321"/>
      <c r="F77" s="1321"/>
      <c r="G77" s="1321"/>
      <c r="H77" s="1321"/>
    </row>
    <row r="78" spans="1:8" s="29" customFormat="1">
      <c r="F78" s="253"/>
      <c r="G78" s="156"/>
    </row>
    <row r="79" spans="1:8" s="29" customFormat="1">
      <c r="F79" s="253"/>
      <c r="G79" s="156"/>
    </row>
  </sheetData>
  <mergeCells count="1">
    <mergeCell ref="A73:G75"/>
  </mergeCells>
  <dataValidations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16:E18 E46:E67 E41:E43 E36:E38 E30:E33 E21:E27">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00"/>
  </sheetPr>
  <dimension ref="A1:H363"/>
  <sheetViews>
    <sheetView workbookViewId="0">
      <selection activeCell="F16" sqref="F16"/>
    </sheetView>
  </sheetViews>
  <sheetFormatPr defaultRowHeight="13.2"/>
  <cols>
    <col min="1" max="1" width="27.109375" style="372" customWidth="1"/>
    <col min="2" max="2" width="9.6640625" style="372" bestFit="1" customWidth="1"/>
    <col min="3" max="3" width="5.44140625" style="372" bestFit="1" customWidth="1"/>
    <col min="4" max="4" width="11.44140625" style="372" bestFit="1" customWidth="1"/>
    <col min="5" max="5" width="8" style="372" bestFit="1" customWidth="1"/>
    <col min="6" max="6" width="10" style="372" bestFit="1" customWidth="1"/>
    <col min="7" max="7" width="14.6640625" style="372" bestFit="1" customWidth="1"/>
    <col min="8" max="8" width="7.88671875" style="372" customWidth="1"/>
    <col min="9" max="15" width="10" style="372" customWidth="1"/>
    <col min="16" max="16" width="11" style="372" bestFit="1" customWidth="1"/>
    <col min="17" max="21" width="10" style="372" customWidth="1"/>
    <col min="22" max="22" width="3.33203125" style="372" customWidth="1"/>
    <col min="23" max="23" width="5.109375" style="372" customWidth="1"/>
    <col min="24" max="254" width="10" style="372"/>
    <col min="255" max="255" width="2.5546875" style="372" customWidth="1"/>
    <col min="256" max="256" width="8.88671875" style="372" customWidth="1"/>
    <col min="257" max="257" width="23.5546875" style="372" customWidth="1"/>
    <col min="258" max="258" width="9.6640625" style="372" customWidth="1"/>
    <col min="259" max="259" width="4.6640625" style="372" customWidth="1"/>
    <col min="260" max="260" width="14.44140625" style="372" customWidth="1"/>
    <col min="261" max="261" width="9.88671875" style="372" customWidth="1"/>
    <col min="262" max="262" width="10.33203125" style="372" customWidth="1"/>
    <col min="263" max="264" width="11" style="372" bestFit="1" customWidth="1"/>
    <col min="265" max="271" width="10" style="372" customWidth="1"/>
    <col min="272" max="272" width="11" style="372" bestFit="1" customWidth="1"/>
    <col min="273" max="277" width="10" style="372" customWidth="1"/>
    <col min="278" max="278" width="3.33203125" style="372" customWidth="1"/>
    <col min="279" max="279" width="5.109375" style="372" customWidth="1"/>
    <col min="280" max="510" width="10" style="372"/>
    <col min="511" max="511" width="2.5546875" style="372" customWidth="1"/>
    <col min="512" max="512" width="8.88671875" style="372" customWidth="1"/>
    <col min="513" max="513" width="23.5546875" style="372" customWidth="1"/>
    <col min="514" max="514" width="9.6640625" style="372" customWidth="1"/>
    <col min="515" max="515" width="4.6640625" style="372" customWidth="1"/>
    <col min="516" max="516" width="14.44140625" style="372" customWidth="1"/>
    <col min="517" max="517" width="9.88671875" style="372" customWidth="1"/>
    <col min="518" max="518" width="10.33203125" style="372" customWidth="1"/>
    <col min="519" max="520" width="11" style="372" bestFit="1" customWidth="1"/>
    <col min="521" max="527" width="10" style="372" customWidth="1"/>
    <col min="528" max="528" width="11" style="372" bestFit="1" customWidth="1"/>
    <col min="529" max="533" width="10" style="372" customWidth="1"/>
    <col min="534" max="534" width="3.33203125" style="372" customWidth="1"/>
    <col min="535" max="535" width="5.109375" style="372" customWidth="1"/>
    <col min="536" max="766" width="10" style="372"/>
    <col min="767" max="767" width="2.5546875" style="372" customWidth="1"/>
    <col min="768" max="768" width="8.88671875" style="372" customWidth="1"/>
    <col min="769" max="769" width="23.5546875" style="372" customWidth="1"/>
    <col min="770" max="770" width="9.6640625" style="372" customWidth="1"/>
    <col min="771" max="771" width="4.6640625" style="372" customWidth="1"/>
    <col min="772" max="772" width="14.44140625" style="372" customWidth="1"/>
    <col min="773" max="773" width="9.88671875" style="372" customWidth="1"/>
    <col min="774" max="774" width="10.33203125" style="372" customWidth="1"/>
    <col min="775" max="776" width="11" style="372" bestFit="1" customWidth="1"/>
    <col min="777" max="783" width="10" style="372" customWidth="1"/>
    <col min="784" max="784" width="11" style="372" bestFit="1" customWidth="1"/>
    <col min="785" max="789" width="10" style="372" customWidth="1"/>
    <col min="790" max="790" width="3.33203125" style="372" customWidth="1"/>
    <col min="791" max="791" width="5.109375" style="372" customWidth="1"/>
    <col min="792" max="1022" width="9.109375" style="372"/>
    <col min="1023" max="1023" width="2.5546875" style="372" customWidth="1"/>
    <col min="1024" max="1024" width="8.88671875" style="372" customWidth="1"/>
    <col min="1025" max="1025" width="23.5546875" style="372" customWidth="1"/>
    <col min="1026" max="1026" width="9.6640625" style="372" customWidth="1"/>
    <col min="1027" max="1027" width="4.6640625" style="372" customWidth="1"/>
    <col min="1028" max="1028" width="14.44140625" style="372" customWidth="1"/>
    <col min="1029" max="1029" width="9.88671875" style="372" customWidth="1"/>
    <col min="1030" max="1030" width="10.33203125" style="372" customWidth="1"/>
    <col min="1031" max="1032" width="11" style="372" bestFit="1" customWidth="1"/>
    <col min="1033" max="1039" width="10" style="372" customWidth="1"/>
    <col min="1040" max="1040" width="11" style="372" bestFit="1" customWidth="1"/>
    <col min="1041" max="1045" width="10" style="372" customWidth="1"/>
    <col min="1046" max="1046" width="3.33203125" style="372" customWidth="1"/>
    <col min="1047" max="1047" width="5.109375" style="372" customWidth="1"/>
    <col min="1048" max="1278" width="10" style="372"/>
    <col min="1279" max="1279" width="2.5546875" style="372" customWidth="1"/>
    <col min="1280" max="1280" width="8.88671875" style="372" customWidth="1"/>
    <col min="1281" max="1281" width="23.5546875" style="372" customWidth="1"/>
    <col min="1282" max="1282" width="9.6640625" style="372" customWidth="1"/>
    <col min="1283" max="1283" width="4.6640625" style="372" customWidth="1"/>
    <col min="1284" max="1284" width="14.44140625" style="372" customWidth="1"/>
    <col min="1285" max="1285" width="9.88671875" style="372" customWidth="1"/>
    <col min="1286" max="1286" width="10.33203125" style="372" customWidth="1"/>
    <col min="1287" max="1288" width="11" style="372" bestFit="1" customWidth="1"/>
    <col min="1289" max="1295" width="10" style="372" customWidth="1"/>
    <col min="1296" max="1296" width="11" style="372" bestFit="1" customWidth="1"/>
    <col min="1297" max="1301" width="10" style="372" customWidth="1"/>
    <col min="1302" max="1302" width="3.33203125" style="372" customWidth="1"/>
    <col min="1303" max="1303" width="5.109375" style="372" customWidth="1"/>
    <col min="1304" max="1534" width="10" style="372"/>
    <col min="1535" max="1535" width="2.5546875" style="372" customWidth="1"/>
    <col min="1536" max="1536" width="8.88671875" style="372" customWidth="1"/>
    <col min="1537" max="1537" width="23.5546875" style="372" customWidth="1"/>
    <col min="1538" max="1538" width="9.6640625" style="372" customWidth="1"/>
    <col min="1539" max="1539" width="4.6640625" style="372" customWidth="1"/>
    <col min="1540" max="1540" width="14.44140625" style="372" customWidth="1"/>
    <col min="1541" max="1541" width="9.88671875" style="372" customWidth="1"/>
    <col min="1542" max="1542" width="10.33203125" style="372" customWidth="1"/>
    <col min="1543" max="1544" width="11" style="372" bestFit="1" customWidth="1"/>
    <col min="1545" max="1551" width="10" style="372" customWidth="1"/>
    <col min="1552" max="1552" width="11" style="372" bestFit="1" customWidth="1"/>
    <col min="1553" max="1557" width="10" style="372" customWidth="1"/>
    <col min="1558" max="1558" width="3.33203125" style="372" customWidth="1"/>
    <col min="1559" max="1559" width="5.109375" style="372" customWidth="1"/>
    <col min="1560" max="1790" width="10" style="372"/>
    <col min="1791" max="1791" width="2.5546875" style="372" customWidth="1"/>
    <col min="1792" max="1792" width="8.88671875" style="372" customWidth="1"/>
    <col min="1793" max="1793" width="23.5546875" style="372" customWidth="1"/>
    <col min="1794" max="1794" width="9.6640625" style="372" customWidth="1"/>
    <col min="1795" max="1795" width="4.6640625" style="372" customWidth="1"/>
    <col min="1796" max="1796" width="14.44140625" style="372" customWidth="1"/>
    <col min="1797" max="1797" width="9.88671875" style="372" customWidth="1"/>
    <col min="1798" max="1798" width="10.33203125" style="372" customWidth="1"/>
    <col min="1799" max="1800" width="11" style="372" bestFit="1" customWidth="1"/>
    <col min="1801" max="1807" width="10" style="372" customWidth="1"/>
    <col min="1808" max="1808" width="11" style="372" bestFit="1" customWidth="1"/>
    <col min="1809" max="1813" width="10" style="372" customWidth="1"/>
    <col min="1814" max="1814" width="3.33203125" style="372" customWidth="1"/>
    <col min="1815" max="1815" width="5.109375" style="372" customWidth="1"/>
    <col min="1816" max="2046" width="9.109375" style="372"/>
    <col min="2047" max="2047" width="2.5546875" style="372" customWidth="1"/>
    <col min="2048" max="2048" width="8.88671875" style="372" customWidth="1"/>
    <col min="2049" max="2049" width="23.5546875" style="372" customWidth="1"/>
    <col min="2050" max="2050" width="9.6640625" style="372" customWidth="1"/>
    <col min="2051" max="2051" width="4.6640625" style="372" customWidth="1"/>
    <col min="2052" max="2052" width="14.44140625" style="372" customWidth="1"/>
    <col min="2053" max="2053" width="9.88671875" style="372" customWidth="1"/>
    <col min="2054" max="2054" width="10.33203125" style="372" customWidth="1"/>
    <col min="2055" max="2056" width="11" style="372" bestFit="1" customWidth="1"/>
    <col min="2057" max="2063" width="10" style="372" customWidth="1"/>
    <col min="2064" max="2064" width="11" style="372" bestFit="1" customWidth="1"/>
    <col min="2065" max="2069" width="10" style="372" customWidth="1"/>
    <col min="2070" max="2070" width="3.33203125" style="372" customWidth="1"/>
    <col min="2071" max="2071" width="5.109375" style="372" customWidth="1"/>
    <col min="2072" max="2302" width="10" style="372"/>
    <col min="2303" max="2303" width="2.5546875" style="372" customWidth="1"/>
    <col min="2304" max="2304" width="8.88671875" style="372" customWidth="1"/>
    <col min="2305" max="2305" width="23.5546875" style="372" customWidth="1"/>
    <col min="2306" max="2306" width="9.6640625" style="372" customWidth="1"/>
    <col min="2307" max="2307" width="4.6640625" style="372" customWidth="1"/>
    <col min="2308" max="2308" width="14.44140625" style="372" customWidth="1"/>
    <col min="2309" max="2309" width="9.88671875" style="372" customWidth="1"/>
    <col min="2310" max="2310" width="10.33203125" style="372" customWidth="1"/>
    <col min="2311" max="2312" width="11" style="372" bestFit="1" customWidth="1"/>
    <col min="2313" max="2319" width="10" style="372" customWidth="1"/>
    <col min="2320" max="2320" width="11" style="372" bestFit="1" customWidth="1"/>
    <col min="2321" max="2325" width="10" style="372" customWidth="1"/>
    <col min="2326" max="2326" width="3.33203125" style="372" customWidth="1"/>
    <col min="2327" max="2327" width="5.109375" style="372" customWidth="1"/>
    <col min="2328" max="2558" width="10" style="372"/>
    <col min="2559" max="2559" width="2.5546875" style="372" customWidth="1"/>
    <col min="2560" max="2560" width="8.88671875" style="372" customWidth="1"/>
    <col min="2561" max="2561" width="23.5546875" style="372" customWidth="1"/>
    <col min="2562" max="2562" width="9.6640625" style="372" customWidth="1"/>
    <col min="2563" max="2563" width="4.6640625" style="372" customWidth="1"/>
    <col min="2564" max="2564" width="14.44140625" style="372" customWidth="1"/>
    <col min="2565" max="2565" width="9.88671875" style="372" customWidth="1"/>
    <col min="2566" max="2566" width="10.33203125" style="372" customWidth="1"/>
    <col min="2567" max="2568" width="11" style="372" bestFit="1" customWidth="1"/>
    <col min="2569" max="2575" width="10" style="372" customWidth="1"/>
    <col min="2576" max="2576" width="11" style="372" bestFit="1" customWidth="1"/>
    <col min="2577" max="2581" width="10" style="372" customWidth="1"/>
    <col min="2582" max="2582" width="3.33203125" style="372" customWidth="1"/>
    <col min="2583" max="2583" width="5.109375" style="372" customWidth="1"/>
    <col min="2584" max="2814" width="10" style="372"/>
    <col min="2815" max="2815" width="2.5546875" style="372" customWidth="1"/>
    <col min="2816" max="2816" width="8.88671875" style="372" customWidth="1"/>
    <col min="2817" max="2817" width="23.5546875" style="372" customWidth="1"/>
    <col min="2818" max="2818" width="9.6640625" style="372" customWidth="1"/>
    <col min="2819" max="2819" width="4.6640625" style="372" customWidth="1"/>
    <col min="2820" max="2820" width="14.44140625" style="372" customWidth="1"/>
    <col min="2821" max="2821" width="9.88671875" style="372" customWidth="1"/>
    <col min="2822" max="2822" width="10.33203125" style="372" customWidth="1"/>
    <col min="2823" max="2824" width="11" style="372" bestFit="1" customWidth="1"/>
    <col min="2825" max="2831" width="10" style="372" customWidth="1"/>
    <col min="2832" max="2832" width="11" style="372" bestFit="1" customWidth="1"/>
    <col min="2833" max="2837" width="10" style="372" customWidth="1"/>
    <col min="2838" max="2838" width="3.33203125" style="372" customWidth="1"/>
    <col min="2839" max="2839" width="5.109375" style="372" customWidth="1"/>
    <col min="2840" max="3070" width="9.109375" style="372"/>
    <col min="3071" max="3071" width="2.5546875" style="372" customWidth="1"/>
    <col min="3072" max="3072" width="8.88671875" style="372" customWidth="1"/>
    <col min="3073" max="3073" width="23.5546875" style="372" customWidth="1"/>
    <col min="3074" max="3074" width="9.6640625" style="372" customWidth="1"/>
    <col min="3075" max="3075" width="4.6640625" style="372" customWidth="1"/>
    <col min="3076" max="3076" width="14.44140625" style="372" customWidth="1"/>
    <col min="3077" max="3077" width="9.88671875" style="372" customWidth="1"/>
    <col min="3078" max="3078" width="10.33203125" style="372" customWidth="1"/>
    <col min="3079" max="3080" width="11" style="372" bestFit="1" customWidth="1"/>
    <col min="3081" max="3087" width="10" style="372" customWidth="1"/>
    <col min="3088" max="3088" width="11" style="372" bestFit="1" customWidth="1"/>
    <col min="3089" max="3093" width="10" style="372" customWidth="1"/>
    <col min="3094" max="3094" width="3.33203125" style="372" customWidth="1"/>
    <col min="3095" max="3095" width="5.109375" style="372" customWidth="1"/>
    <col min="3096" max="3326" width="10" style="372"/>
    <col min="3327" max="3327" width="2.5546875" style="372" customWidth="1"/>
    <col min="3328" max="3328" width="8.88671875" style="372" customWidth="1"/>
    <col min="3329" max="3329" width="23.5546875" style="372" customWidth="1"/>
    <col min="3330" max="3330" width="9.6640625" style="372" customWidth="1"/>
    <col min="3331" max="3331" width="4.6640625" style="372" customWidth="1"/>
    <col min="3332" max="3332" width="14.44140625" style="372" customWidth="1"/>
    <col min="3333" max="3333" width="9.88671875" style="372" customWidth="1"/>
    <col min="3334" max="3334" width="10.33203125" style="372" customWidth="1"/>
    <col min="3335" max="3336" width="11" style="372" bestFit="1" customWidth="1"/>
    <col min="3337" max="3343" width="10" style="372" customWidth="1"/>
    <col min="3344" max="3344" width="11" style="372" bestFit="1" customWidth="1"/>
    <col min="3345" max="3349" width="10" style="372" customWidth="1"/>
    <col min="3350" max="3350" width="3.33203125" style="372" customWidth="1"/>
    <col min="3351" max="3351" width="5.109375" style="372" customWidth="1"/>
    <col min="3352" max="3582" width="10" style="372"/>
    <col min="3583" max="3583" width="2.5546875" style="372" customWidth="1"/>
    <col min="3584" max="3584" width="8.88671875" style="372" customWidth="1"/>
    <col min="3585" max="3585" width="23.5546875" style="372" customWidth="1"/>
    <col min="3586" max="3586" width="9.6640625" style="372" customWidth="1"/>
    <col min="3587" max="3587" width="4.6640625" style="372" customWidth="1"/>
    <col min="3588" max="3588" width="14.44140625" style="372" customWidth="1"/>
    <col min="3589" max="3589" width="9.88671875" style="372" customWidth="1"/>
    <col min="3590" max="3590" width="10.33203125" style="372" customWidth="1"/>
    <col min="3591" max="3592" width="11" style="372" bestFit="1" customWidth="1"/>
    <col min="3593" max="3599" width="10" style="372" customWidth="1"/>
    <col min="3600" max="3600" width="11" style="372" bestFit="1" customWidth="1"/>
    <col min="3601" max="3605" width="10" style="372" customWidth="1"/>
    <col min="3606" max="3606" width="3.33203125" style="372" customWidth="1"/>
    <col min="3607" max="3607" width="5.109375" style="372" customWidth="1"/>
    <col min="3608" max="3838" width="10" style="372"/>
    <col min="3839" max="3839" width="2.5546875" style="372" customWidth="1"/>
    <col min="3840" max="3840" width="8.88671875" style="372" customWidth="1"/>
    <col min="3841" max="3841" width="23.5546875" style="372" customWidth="1"/>
    <col min="3842" max="3842" width="9.6640625" style="372" customWidth="1"/>
    <col min="3843" max="3843" width="4.6640625" style="372" customWidth="1"/>
    <col min="3844" max="3844" width="14.44140625" style="372" customWidth="1"/>
    <col min="3845" max="3845" width="9.88671875" style="372" customWidth="1"/>
    <col min="3846" max="3846" width="10.33203125" style="372" customWidth="1"/>
    <col min="3847" max="3848" width="11" style="372" bestFit="1" customWidth="1"/>
    <col min="3849" max="3855" width="10" style="372" customWidth="1"/>
    <col min="3856" max="3856" width="11" style="372" bestFit="1" customWidth="1"/>
    <col min="3857" max="3861" width="10" style="372" customWidth="1"/>
    <col min="3862" max="3862" width="3.33203125" style="372" customWidth="1"/>
    <col min="3863" max="3863" width="5.109375" style="372" customWidth="1"/>
    <col min="3864" max="4094" width="9.109375" style="372"/>
    <col min="4095" max="4095" width="2.5546875" style="372" customWidth="1"/>
    <col min="4096" max="4096" width="8.88671875" style="372" customWidth="1"/>
    <col min="4097" max="4097" width="23.5546875" style="372" customWidth="1"/>
    <col min="4098" max="4098" width="9.6640625" style="372" customWidth="1"/>
    <col min="4099" max="4099" width="4.6640625" style="372" customWidth="1"/>
    <col min="4100" max="4100" width="14.44140625" style="372" customWidth="1"/>
    <col min="4101" max="4101" width="9.88671875" style="372" customWidth="1"/>
    <col min="4102" max="4102" width="10.33203125" style="372" customWidth="1"/>
    <col min="4103" max="4104" width="11" style="372" bestFit="1" customWidth="1"/>
    <col min="4105" max="4111" width="10" style="372" customWidth="1"/>
    <col min="4112" max="4112" width="11" style="372" bestFit="1" customWidth="1"/>
    <col min="4113" max="4117" width="10" style="372" customWidth="1"/>
    <col min="4118" max="4118" width="3.33203125" style="372" customWidth="1"/>
    <col min="4119" max="4119" width="5.109375" style="372" customWidth="1"/>
    <col min="4120" max="4350" width="10" style="372"/>
    <col min="4351" max="4351" width="2.5546875" style="372" customWidth="1"/>
    <col min="4352" max="4352" width="8.88671875" style="372" customWidth="1"/>
    <col min="4353" max="4353" width="23.5546875" style="372" customWidth="1"/>
    <col min="4354" max="4354" width="9.6640625" style="372" customWidth="1"/>
    <col min="4355" max="4355" width="4.6640625" style="372" customWidth="1"/>
    <col min="4356" max="4356" width="14.44140625" style="372" customWidth="1"/>
    <col min="4357" max="4357" width="9.88671875" style="372" customWidth="1"/>
    <col min="4358" max="4358" width="10.33203125" style="372" customWidth="1"/>
    <col min="4359" max="4360" width="11" style="372" bestFit="1" customWidth="1"/>
    <col min="4361" max="4367" width="10" style="372" customWidth="1"/>
    <col min="4368" max="4368" width="11" style="372" bestFit="1" customWidth="1"/>
    <col min="4369" max="4373" width="10" style="372" customWidth="1"/>
    <col min="4374" max="4374" width="3.33203125" style="372" customWidth="1"/>
    <col min="4375" max="4375" width="5.109375" style="372" customWidth="1"/>
    <col min="4376" max="4606" width="10" style="372"/>
    <col min="4607" max="4607" width="2.5546875" style="372" customWidth="1"/>
    <col min="4608" max="4608" width="8.88671875" style="372" customWidth="1"/>
    <col min="4609" max="4609" width="23.5546875" style="372" customWidth="1"/>
    <col min="4610" max="4610" width="9.6640625" style="372" customWidth="1"/>
    <col min="4611" max="4611" width="4.6640625" style="372" customWidth="1"/>
    <col min="4612" max="4612" width="14.44140625" style="372" customWidth="1"/>
    <col min="4613" max="4613" width="9.88671875" style="372" customWidth="1"/>
    <col min="4614" max="4614" width="10.33203125" style="372" customWidth="1"/>
    <col min="4615" max="4616" width="11" style="372" bestFit="1" customWidth="1"/>
    <col min="4617" max="4623" width="10" style="372" customWidth="1"/>
    <col min="4624" max="4624" width="11" style="372" bestFit="1" customWidth="1"/>
    <col min="4625" max="4629" width="10" style="372" customWidth="1"/>
    <col min="4630" max="4630" width="3.33203125" style="372" customWidth="1"/>
    <col min="4631" max="4631" width="5.109375" style="372" customWidth="1"/>
    <col min="4632" max="4862" width="10" style="372"/>
    <col min="4863" max="4863" width="2.5546875" style="372" customWidth="1"/>
    <col min="4864" max="4864" width="8.88671875" style="372" customWidth="1"/>
    <col min="4865" max="4865" width="23.5546875" style="372" customWidth="1"/>
    <col min="4866" max="4866" width="9.6640625" style="372" customWidth="1"/>
    <col min="4867" max="4867" width="4.6640625" style="372" customWidth="1"/>
    <col min="4868" max="4868" width="14.44140625" style="372" customWidth="1"/>
    <col min="4869" max="4869" width="9.88671875" style="372" customWidth="1"/>
    <col min="4870" max="4870" width="10.33203125" style="372" customWidth="1"/>
    <col min="4871" max="4872" width="11" style="372" bestFit="1" customWidth="1"/>
    <col min="4873" max="4879" width="10" style="372" customWidth="1"/>
    <col min="4880" max="4880" width="11" style="372" bestFit="1" customWidth="1"/>
    <col min="4881" max="4885" width="10" style="372" customWidth="1"/>
    <col min="4886" max="4886" width="3.33203125" style="372" customWidth="1"/>
    <col min="4887" max="4887" width="5.109375" style="372" customWidth="1"/>
    <col min="4888" max="5118" width="9.109375" style="372"/>
    <col min="5119" max="5119" width="2.5546875" style="372" customWidth="1"/>
    <col min="5120" max="5120" width="8.88671875" style="372" customWidth="1"/>
    <col min="5121" max="5121" width="23.5546875" style="372" customWidth="1"/>
    <col min="5122" max="5122" width="9.6640625" style="372" customWidth="1"/>
    <col min="5123" max="5123" width="4.6640625" style="372" customWidth="1"/>
    <col min="5124" max="5124" width="14.44140625" style="372" customWidth="1"/>
    <col min="5125" max="5125" width="9.88671875" style="372" customWidth="1"/>
    <col min="5126" max="5126" width="10.33203125" style="372" customWidth="1"/>
    <col min="5127" max="5128" width="11" style="372" bestFit="1" customWidth="1"/>
    <col min="5129" max="5135" width="10" style="372" customWidth="1"/>
    <col min="5136" max="5136" width="11" style="372" bestFit="1" customWidth="1"/>
    <col min="5137" max="5141" width="10" style="372" customWidth="1"/>
    <col min="5142" max="5142" width="3.33203125" style="372" customWidth="1"/>
    <col min="5143" max="5143" width="5.109375" style="372" customWidth="1"/>
    <col min="5144" max="5374" width="10" style="372"/>
    <col min="5375" max="5375" width="2.5546875" style="372" customWidth="1"/>
    <col min="5376" max="5376" width="8.88671875" style="372" customWidth="1"/>
    <col min="5377" max="5377" width="23.5546875" style="372" customWidth="1"/>
    <col min="5378" max="5378" width="9.6640625" style="372" customWidth="1"/>
    <col min="5379" max="5379" width="4.6640625" style="372" customWidth="1"/>
    <col min="5380" max="5380" width="14.44140625" style="372" customWidth="1"/>
    <col min="5381" max="5381" width="9.88671875" style="372" customWidth="1"/>
    <col min="5382" max="5382" width="10.33203125" style="372" customWidth="1"/>
    <col min="5383" max="5384" width="11" style="372" bestFit="1" customWidth="1"/>
    <col min="5385" max="5391" width="10" style="372" customWidth="1"/>
    <col min="5392" max="5392" width="11" style="372" bestFit="1" customWidth="1"/>
    <col min="5393" max="5397" width="10" style="372" customWidth="1"/>
    <col min="5398" max="5398" width="3.33203125" style="372" customWidth="1"/>
    <col min="5399" max="5399" width="5.109375" style="372" customWidth="1"/>
    <col min="5400" max="5630" width="10" style="372"/>
    <col min="5631" max="5631" width="2.5546875" style="372" customWidth="1"/>
    <col min="5632" max="5632" width="8.88671875" style="372" customWidth="1"/>
    <col min="5633" max="5633" width="23.5546875" style="372" customWidth="1"/>
    <col min="5634" max="5634" width="9.6640625" style="372" customWidth="1"/>
    <col min="5635" max="5635" width="4.6640625" style="372" customWidth="1"/>
    <col min="5636" max="5636" width="14.44140625" style="372" customWidth="1"/>
    <col min="5637" max="5637" width="9.88671875" style="372" customWidth="1"/>
    <col min="5638" max="5638" width="10.33203125" style="372" customWidth="1"/>
    <col min="5639" max="5640" width="11" style="372" bestFit="1" customWidth="1"/>
    <col min="5641" max="5647" width="10" style="372" customWidth="1"/>
    <col min="5648" max="5648" width="11" style="372" bestFit="1" customWidth="1"/>
    <col min="5649" max="5653" width="10" style="372" customWidth="1"/>
    <col min="5654" max="5654" width="3.33203125" style="372" customWidth="1"/>
    <col min="5655" max="5655" width="5.109375" style="372" customWidth="1"/>
    <col min="5656" max="5886" width="10" style="372"/>
    <col min="5887" max="5887" width="2.5546875" style="372" customWidth="1"/>
    <col min="5888" max="5888" width="8.88671875" style="372" customWidth="1"/>
    <col min="5889" max="5889" width="23.5546875" style="372" customWidth="1"/>
    <col min="5890" max="5890" width="9.6640625" style="372" customWidth="1"/>
    <col min="5891" max="5891" width="4.6640625" style="372" customWidth="1"/>
    <col min="5892" max="5892" width="14.44140625" style="372" customWidth="1"/>
    <col min="5893" max="5893" width="9.88671875" style="372" customWidth="1"/>
    <col min="5894" max="5894" width="10.33203125" style="372" customWidth="1"/>
    <col min="5895" max="5896" width="11" style="372" bestFit="1" customWidth="1"/>
    <col min="5897" max="5903" width="10" style="372" customWidth="1"/>
    <col min="5904" max="5904" width="11" style="372" bestFit="1" customWidth="1"/>
    <col min="5905" max="5909" width="10" style="372" customWidth="1"/>
    <col min="5910" max="5910" width="3.33203125" style="372" customWidth="1"/>
    <col min="5911" max="5911" width="5.109375" style="372" customWidth="1"/>
    <col min="5912" max="6142" width="9.109375" style="372"/>
    <col min="6143" max="6143" width="2.5546875" style="372" customWidth="1"/>
    <col min="6144" max="6144" width="8.88671875" style="372" customWidth="1"/>
    <col min="6145" max="6145" width="23.5546875" style="372" customWidth="1"/>
    <col min="6146" max="6146" width="9.6640625" style="372" customWidth="1"/>
    <col min="6147" max="6147" width="4.6640625" style="372" customWidth="1"/>
    <col min="6148" max="6148" width="14.44140625" style="372" customWidth="1"/>
    <col min="6149" max="6149" width="9.88671875" style="372" customWidth="1"/>
    <col min="6150" max="6150" width="10.33203125" style="372" customWidth="1"/>
    <col min="6151" max="6152" width="11" style="372" bestFit="1" customWidth="1"/>
    <col min="6153" max="6159" width="10" style="372" customWidth="1"/>
    <col min="6160" max="6160" width="11" style="372" bestFit="1" customWidth="1"/>
    <col min="6161" max="6165" width="10" style="372" customWidth="1"/>
    <col min="6166" max="6166" width="3.33203125" style="372" customWidth="1"/>
    <col min="6167" max="6167" width="5.109375" style="372" customWidth="1"/>
    <col min="6168" max="6398" width="10" style="372"/>
    <col min="6399" max="6399" width="2.5546875" style="372" customWidth="1"/>
    <col min="6400" max="6400" width="8.88671875" style="372" customWidth="1"/>
    <col min="6401" max="6401" width="23.5546875" style="372" customWidth="1"/>
    <col min="6402" max="6402" width="9.6640625" style="372" customWidth="1"/>
    <col min="6403" max="6403" width="4.6640625" style="372" customWidth="1"/>
    <col min="6404" max="6404" width="14.44140625" style="372" customWidth="1"/>
    <col min="6405" max="6405" width="9.88671875" style="372" customWidth="1"/>
    <col min="6406" max="6406" width="10.33203125" style="372" customWidth="1"/>
    <col min="6407" max="6408" width="11" style="372" bestFit="1" customWidth="1"/>
    <col min="6409" max="6415" width="10" style="372" customWidth="1"/>
    <col min="6416" max="6416" width="11" style="372" bestFit="1" customWidth="1"/>
    <col min="6417" max="6421" width="10" style="372" customWidth="1"/>
    <col min="6422" max="6422" width="3.33203125" style="372" customWidth="1"/>
    <col min="6423" max="6423" width="5.109375" style="372" customWidth="1"/>
    <col min="6424" max="6654" width="10" style="372"/>
    <col min="6655" max="6655" width="2.5546875" style="372" customWidth="1"/>
    <col min="6656" max="6656" width="8.88671875" style="372" customWidth="1"/>
    <col min="6657" max="6657" width="23.5546875" style="372" customWidth="1"/>
    <col min="6658" max="6658" width="9.6640625" style="372" customWidth="1"/>
    <col min="6659" max="6659" width="4.6640625" style="372" customWidth="1"/>
    <col min="6660" max="6660" width="14.44140625" style="372" customWidth="1"/>
    <col min="6661" max="6661" width="9.88671875" style="372" customWidth="1"/>
    <col min="6662" max="6662" width="10.33203125" style="372" customWidth="1"/>
    <col min="6663" max="6664" width="11" style="372" bestFit="1" customWidth="1"/>
    <col min="6665" max="6671" width="10" style="372" customWidth="1"/>
    <col min="6672" max="6672" width="11" style="372" bestFit="1" customWidth="1"/>
    <col min="6673" max="6677" width="10" style="372" customWidth="1"/>
    <col min="6678" max="6678" width="3.33203125" style="372" customWidth="1"/>
    <col min="6679" max="6679" width="5.109375" style="372" customWidth="1"/>
    <col min="6680" max="6910" width="10" style="372"/>
    <col min="6911" max="6911" width="2.5546875" style="372" customWidth="1"/>
    <col min="6912" max="6912" width="8.88671875" style="372" customWidth="1"/>
    <col min="6913" max="6913" width="23.5546875" style="372" customWidth="1"/>
    <col min="6914" max="6914" width="9.6640625" style="372" customWidth="1"/>
    <col min="6915" max="6915" width="4.6640625" style="372" customWidth="1"/>
    <col min="6916" max="6916" width="14.44140625" style="372" customWidth="1"/>
    <col min="6917" max="6917" width="9.88671875" style="372" customWidth="1"/>
    <col min="6918" max="6918" width="10.33203125" style="372" customWidth="1"/>
    <col min="6919" max="6920" width="11" style="372" bestFit="1" customWidth="1"/>
    <col min="6921" max="6927" width="10" style="372" customWidth="1"/>
    <col min="6928" max="6928" width="11" style="372" bestFit="1" customWidth="1"/>
    <col min="6929" max="6933" width="10" style="372" customWidth="1"/>
    <col min="6934" max="6934" width="3.33203125" style="372" customWidth="1"/>
    <col min="6935" max="6935" width="5.109375" style="372" customWidth="1"/>
    <col min="6936" max="7166" width="9.109375" style="372"/>
    <col min="7167" max="7167" width="2.5546875" style="372" customWidth="1"/>
    <col min="7168" max="7168" width="8.88671875" style="372" customWidth="1"/>
    <col min="7169" max="7169" width="23.5546875" style="372" customWidth="1"/>
    <col min="7170" max="7170" width="9.6640625" style="372" customWidth="1"/>
    <col min="7171" max="7171" width="4.6640625" style="372" customWidth="1"/>
    <col min="7172" max="7172" width="14.44140625" style="372" customWidth="1"/>
    <col min="7173" max="7173" width="9.88671875" style="372" customWidth="1"/>
    <col min="7174" max="7174" width="10.33203125" style="372" customWidth="1"/>
    <col min="7175" max="7176" width="11" style="372" bestFit="1" customWidth="1"/>
    <col min="7177" max="7183" width="10" style="372" customWidth="1"/>
    <col min="7184" max="7184" width="11" style="372" bestFit="1" customWidth="1"/>
    <col min="7185" max="7189" width="10" style="372" customWidth="1"/>
    <col min="7190" max="7190" width="3.33203125" style="372" customWidth="1"/>
    <col min="7191" max="7191" width="5.109375" style="372" customWidth="1"/>
    <col min="7192" max="7422" width="10" style="372"/>
    <col min="7423" max="7423" width="2.5546875" style="372" customWidth="1"/>
    <col min="7424" max="7424" width="8.88671875" style="372" customWidth="1"/>
    <col min="7425" max="7425" width="23.5546875" style="372" customWidth="1"/>
    <col min="7426" max="7426" width="9.6640625" style="372" customWidth="1"/>
    <col min="7427" max="7427" width="4.6640625" style="372" customWidth="1"/>
    <col min="7428" max="7428" width="14.44140625" style="372" customWidth="1"/>
    <col min="7429" max="7429" width="9.88671875" style="372" customWidth="1"/>
    <col min="7430" max="7430" width="10.33203125" style="372" customWidth="1"/>
    <col min="7431" max="7432" width="11" style="372" bestFit="1" customWidth="1"/>
    <col min="7433" max="7439" width="10" style="372" customWidth="1"/>
    <col min="7440" max="7440" width="11" style="372" bestFit="1" customWidth="1"/>
    <col min="7441" max="7445" width="10" style="372" customWidth="1"/>
    <col min="7446" max="7446" width="3.33203125" style="372" customWidth="1"/>
    <col min="7447" max="7447" width="5.109375" style="372" customWidth="1"/>
    <col min="7448" max="7678" width="10" style="372"/>
    <col min="7679" max="7679" width="2.5546875" style="372" customWidth="1"/>
    <col min="7680" max="7680" width="8.88671875" style="372" customWidth="1"/>
    <col min="7681" max="7681" width="23.5546875" style="372" customWidth="1"/>
    <col min="7682" max="7682" width="9.6640625" style="372" customWidth="1"/>
    <col min="7683" max="7683" width="4.6640625" style="372" customWidth="1"/>
    <col min="7684" max="7684" width="14.44140625" style="372" customWidth="1"/>
    <col min="7685" max="7685" width="9.88671875" style="372" customWidth="1"/>
    <col min="7686" max="7686" width="10.33203125" style="372" customWidth="1"/>
    <col min="7687" max="7688" width="11" style="372" bestFit="1" customWidth="1"/>
    <col min="7689" max="7695" width="10" style="372" customWidth="1"/>
    <col min="7696" max="7696" width="11" style="372" bestFit="1" customWidth="1"/>
    <col min="7697" max="7701" width="10" style="372" customWidth="1"/>
    <col min="7702" max="7702" width="3.33203125" style="372" customWidth="1"/>
    <col min="7703" max="7703" width="5.109375" style="372" customWidth="1"/>
    <col min="7704" max="7934" width="10" style="372"/>
    <col min="7935" max="7935" width="2.5546875" style="372" customWidth="1"/>
    <col min="7936" max="7936" width="8.88671875" style="372" customWidth="1"/>
    <col min="7937" max="7937" width="23.5546875" style="372" customWidth="1"/>
    <col min="7938" max="7938" width="9.6640625" style="372" customWidth="1"/>
    <col min="7939" max="7939" width="4.6640625" style="372" customWidth="1"/>
    <col min="7940" max="7940" width="14.44140625" style="372" customWidth="1"/>
    <col min="7941" max="7941" width="9.88671875" style="372" customWidth="1"/>
    <col min="7942" max="7942" width="10.33203125" style="372" customWidth="1"/>
    <col min="7943" max="7944" width="11" style="372" bestFit="1" customWidth="1"/>
    <col min="7945" max="7951" width="10" style="372" customWidth="1"/>
    <col min="7952" max="7952" width="11" style="372" bestFit="1" customWidth="1"/>
    <col min="7953" max="7957" width="10" style="372" customWidth="1"/>
    <col min="7958" max="7958" width="3.33203125" style="372" customWidth="1"/>
    <col min="7959" max="7959" width="5.109375" style="372" customWidth="1"/>
    <col min="7960" max="8190" width="9.109375" style="372"/>
    <col min="8191" max="8191" width="2.5546875" style="372" customWidth="1"/>
    <col min="8192" max="8192" width="8.88671875" style="372" customWidth="1"/>
    <col min="8193" max="8193" width="23.5546875" style="372" customWidth="1"/>
    <col min="8194" max="8194" width="9.6640625" style="372" customWidth="1"/>
    <col min="8195" max="8195" width="4.6640625" style="372" customWidth="1"/>
    <col min="8196" max="8196" width="14.44140625" style="372" customWidth="1"/>
    <col min="8197" max="8197" width="9.88671875" style="372" customWidth="1"/>
    <col min="8198" max="8198" width="10.33203125" style="372" customWidth="1"/>
    <col min="8199" max="8200" width="11" style="372" bestFit="1" customWidth="1"/>
    <col min="8201" max="8207" width="10" style="372" customWidth="1"/>
    <col min="8208" max="8208" width="11" style="372" bestFit="1" customWidth="1"/>
    <col min="8209" max="8213" width="10" style="372" customWidth="1"/>
    <col min="8214" max="8214" width="3.33203125" style="372" customWidth="1"/>
    <col min="8215" max="8215" width="5.109375" style="372" customWidth="1"/>
    <col min="8216" max="8446" width="10" style="372"/>
    <col min="8447" max="8447" width="2.5546875" style="372" customWidth="1"/>
    <col min="8448" max="8448" width="8.88671875" style="372" customWidth="1"/>
    <col min="8449" max="8449" width="23.5546875" style="372" customWidth="1"/>
    <col min="8450" max="8450" width="9.6640625" style="372" customWidth="1"/>
    <col min="8451" max="8451" width="4.6640625" style="372" customWidth="1"/>
    <col min="8452" max="8452" width="14.44140625" style="372" customWidth="1"/>
    <col min="8453" max="8453" width="9.88671875" style="372" customWidth="1"/>
    <col min="8454" max="8454" width="10.33203125" style="372" customWidth="1"/>
    <col min="8455" max="8456" width="11" style="372" bestFit="1" customWidth="1"/>
    <col min="8457" max="8463" width="10" style="372" customWidth="1"/>
    <col min="8464" max="8464" width="11" style="372" bestFit="1" customWidth="1"/>
    <col min="8465" max="8469" width="10" style="372" customWidth="1"/>
    <col min="8470" max="8470" width="3.33203125" style="372" customWidth="1"/>
    <col min="8471" max="8471" width="5.109375" style="372" customWidth="1"/>
    <col min="8472" max="8702" width="10" style="372"/>
    <col min="8703" max="8703" width="2.5546875" style="372" customWidth="1"/>
    <col min="8704" max="8704" width="8.88671875" style="372" customWidth="1"/>
    <col min="8705" max="8705" width="23.5546875" style="372" customWidth="1"/>
    <col min="8706" max="8706" width="9.6640625" style="372" customWidth="1"/>
    <col min="8707" max="8707" width="4.6640625" style="372" customWidth="1"/>
    <col min="8708" max="8708" width="14.44140625" style="372" customWidth="1"/>
    <col min="8709" max="8709" width="9.88671875" style="372" customWidth="1"/>
    <col min="8710" max="8710" width="10.33203125" style="372" customWidth="1"/>
    <col min="8711" max="8712" width="11" style="372" bestFit="1" customWidth="1"/>
    <col min="8713" max="8719" width="10" style="372" customWidth="1"/>
    <col min="8720" max="8720" width="11" style="372" bestFit="1" customWidth="1"/>
    <col min="8721" max="8725" width="10" style="372" customWidth="1"/>
    <col min="8726" max="8726" width="3.33203125" style="372" customWidth="1"/>
    <col min="8727" max="8727" width="5.109375" style="372" customWidth="1"/>
    <col min="8728" max="8958" width="10" style="372"/>
    <col min="8959" max="8959" width="2.5546875" style="372" customWidth="1"/>
    <col min="8960" max="8960" width="8.88671875" style="372" customWidth="1"/>
    <col min="8961" max="8961" width="23.5546875" style="372" customWidth="1"/>
    <col min="8962" max="8962" width="9.6640625" style="372" customWidth="1"/>
    <col min="8963" max="8963" width="4.6640625" style="372" customWidth="1"/>
    <col min="8964" max="8964" width="14.44140625" style="372" customWidth="1"/>
    <col min="8965" max="8965" width="9.88671875" style="372" customWidth="1"/>
    <col min="8966" max="8966" width="10.33203125" style="372" customWidth="1"/>
    <col min="8967" max="8968" width="11" style="372" bestFit="1" customWidth="1"/>
    <col min="8969" max="8975" width="10" style="372" customWidth="1"/>
    <col min="8976" max="8976" width="11" style="372" bestFit="1" customWidth="1"/>
    <col min="8977" max="8981" width="10" style="372" customWidth="1"/>
    <col min="8982" max="8982" width="3.33203125" style="372" customWidth="1"/>
    <col min="8983" max="8983" width="5.109375" style="372" customWidth="1"/>
    <col min="8984" max="9214" width="9.109375" style="372"/>
    <col min="9215" max="9215" width="2.5546875" style="372" customWidth="1"/>
    <col min="9216" max="9216" width="8.88671875" style="372" customWidth="1"/>
    <col min="9217" max="9217" width="23.5546875" style="372" customWidth="1"/>
    <col min="9218" max="9218" width="9.6640625" style="372" customWidth="1"/>
    <col min="9219" max="9219" width="4.6640625" style="372" customWidth="1"/>
    <col min="9220" max="9220" width="14.44140625" style="372" customWidth="1"/>
    <col min="9221" max="9221" width="9.88671875" style="372" customWidth="1"/>
    <col min="9222" max="9222" width="10.33203125" style="372" customWidth="1"/>
    <col min="9223" max="9224" width="11" style="372" bestFit="1" customWidth="1"/>
    <col min="9225" max="9231" width="10" style="372" customWidth="1"/>
    <col min="9232" max="9232" width="11" style="372" bestFit="1" customWidth="1"/>
    <col min="9233" max="9237" width="10" style="372" customWidth="1"/>
    <col min="9238" max="9238" width="3.33203125" style="372" customWidth="1"/>
    <col min="9239" max="9239" width="5.109375" style="372" customWidth="1"/>
    <col min="9240" max="9470" width="10" style="372"/>
    <col min="9471" max="9471" width="2.5546875" style="372" customWidth="1"/>
    <col min="9472" max="9472" width="8.88671875" style="372" customWidth="1"/>
    <col min="9473" max="9473" width="23.5546875" style="372" customWidth="1"/>
    <col min="9474" max="9474" width="9.6640625" style="372" customWidth="1"/>
    <col min="9475" max="9475" width="4.6640625" style="372" customWidth="1"/>
    <col min="9476" max="9476" width="14.44140625" style="372" customWidth="1"/>
    <col min="9477" max="9477" width="9.88671875" style="372" customWidth="1"/>
    <col min="9478" max="9478" width="10.33203125" style="372" customWidth="1"/>
    <col min="9479" max="9480" width="11" style="372" bestFit="1" customWidth="1"/>
    <col min="9481" max="9487" width="10" style="372" customWidth="1"/>
    <col min="9488" max="9488" width="11" style="372" bestFit="1" customWidth="1"/>
    <col min="9489" max="9493" width="10" style="372" customWidth="1"/>
    <col min="9494" max="9494" width="3.33203125" style="372" customWidth="1"/>
    <col min="9495" max="9495" width="5.109375" style="372" customWidth="1"/>
    <col min="9496" max="9726" width="10" style="372"/>
    <col min="9727" max="9727" width="2.5546875" style="372" customWidth="1"/>
    <col min="9728" max="9728" width="8.88671875" style="372" customWidth="1"/>
    <col min="9729" max="9729" width="23.5546875" style="372" customWidth="1"/>
    <col min="9730" max="9730" width="9.6640625" style="372" customWidth="1"/>
    <col min="9731" max="9731" width="4.6640625" style="372" customWidth="1"/>
    <col min="9732" max="9732" width="14.44140625" style="372" customWidth="1"/>
    <col min="9733" max="9733" width="9.88671875" style="372" customWidth="1"/>
    <col min="9734" max="9734" width="10.33203125" style="372" customWidth="1"/>
    <col min="9735" max="9736" width="11" style="372" bestFit="1" customWidth="1"/>
    <col min="9737" max="9743" width="10" style="372" customWidth="1"/>
    <col min="9744" max="9744" width="11" style="372" bestFit="1" customWidth="1"/>
    <col min="9745" max="9749" width="10" style="372" customWidth="1"/>
    <col min="9750" max="9750" width="3.33203125" style="372" customWidth="1"/>
    <col min="9751" max="9751" width="5.109375" style="372" customWidth="1"/>
    <col min="9752" max="9982" width="10" style="372"/>
    <col min="9983" max="9983" width="2.5546875" style="372" customWidth="1"/>
    <col min="9984" max="9984" width="8.88671875" style="372" customWidth="1"/>
    <col min="9985" max="9985" width="23.5546875" style="372" customWidth="1"/>
    <col min="9986" max="9986" width="9.6640625" style="372" customWidth="1"/>
    <col min="9987" max="9987" width="4.6640625" style="372" customWidth="1"/>
    <col min="9988" max="9988" width="14.44140625" style="372" customWidth="1"/>
    <col min="9989" max="9989" width="9.88671875" style="372" customWidth="1"/>
    <col min="9990" max="9990" width="10.33203125" style="372" customWidth="1"/>
    <col min="9991" max="9992" width="11" style="372" bestFit="1" customWidth="1"/>
    <col min="9993" max="9999" width="10" style="372" customWidth="1"/>
    <col min="10000" max="10000" width="11" style="372" bestFit="1" customWidth="1"/>
    <col min="10001" max="10005" width="10" style="372" customWidth="1"/>
    <col min="10006" max="10006" width="3.33203125" style="372" customWidth="1"/>
    <col min="10007" max="10007" width="5.109375" style="372" customWidth="1"/>
    <col min="10008" max="10238" width="9.109375" style="372"/>
    <col min="10239" max="10239" width="2.5546875" style="372" customWidth="1"/>
    <col min="10240" max="10240" width="8.88671875" style="372" customWidth="1"/>
    <col min="10241" max="10241" width="23.5546875" style="372" customWidth="1"/>
    <col min="10242" max="10242" width="9.6640625" style="372" customWidth="1"/>
    <col min="10243" max="10243" width="4.6640625" style="372" customWidth="1"/>
    <col min="10244" max="10244" width="14.44140625" style="372" customWidth="1"/>
    <col min="10245" max="10245" width="9.88671875" style="372" customWidth="1"/>
    <col min="10246" max="10246" width="10.33203125" style="372" customWidth="1"/>
    <col min="10247" max="10248" width="11" style="372" bestFit="1" customWidth="1"/>
    <col min="10249" max="10255" width="10" style="372" customWidth="1"/>
    <col min="10256" max="10256" width="11" style="372" bestFit="1" customWidth="1"/>
    <col min="10257" max="10261" width="10" style="372" customWidth="1"/>
    <col min="10262" max="10262" width="3.33203125" style="372" customWidth="1"/>
    <col min="10263" max="10263" width="5.109375" style="372" customWidth="1"/>
    <col min="10264" max="10494" width="10" style="372"/>
    <col min="10495" max="10495" width="2.5546875" style="372" customWidth="1"/>
    <col min="10496" max="10496" width="8.88671875" style="372" customWidth="1"/>
    <col min="10497" max="10497" width="23.5546875" style="372" customWidth="1"/>
    <col min="10498" max="10498" width="9.6640625" style="372" customWidth="1"/>
    <col min="10499" max="10499" width="4.6640625" style="372" customWidth="1"/>
    <col min="10500" max="10500" width="14.44140625" style="372" customWidth="1"/>
    <col min="10501" max="10501" width="9.88671875" style="372" customWidth="1"/>
    <col min="10502" max="10502" width="10.33203125" style="372" customWidth="1"/>
    <col min="10503" max="10504" width="11" style="372" bestFit="1" customWidth="1"/>
    <col min="10505" max="10511" width="10" style="372" customWidth="1"/>
    <col min="10512" max="10512" width="11" style="372" bestFit="1" customWidth="1"/>
    <col min="10513" max="10517" width="10" style="372" customWidth="1"/>
    <col min="10518" max="10518" width="3.33203125" style="372" customWidth="1"/>
    <col min="10519" max="10519" width="5.109375" style="372" customWidth="1"/>
    <col min="10520" max="10750" width="10" style="372"/>
    <col min="10751" max="10751" width="2.5546875" style="372" customWidth="1"/>
    <col min="10752" max="10752" width="8.88671875" style="372" customWidth="1"/>
    <col min="10753" max="10753" width="23.5546875" style="372" customWidth="1"/>
    <col min="10754" max="10754" width="9.6640625" style="372" customWidth="1"/>
    <col min="10755" max="10755" width="4.6640625" style="372" customWidth="1"/>
    <col min="10756" max="10756" width="14.44140625" style="372" customWidth="1"/>
    <col min="10757" max="10757" width="9.88671875" style="372" customWidth="1"/>
    <col min="10758" max="10758" width="10.33203125" style="372" customWidth="1"/>
    <col min="10759" max="10760" width="11" style="372" bestFit="1" customWidth="1"/>
    <col min="10761" max="10767" width="10" style="372" customWidth="1"/>
    <col min="10768" max="10768" width="11" style="372" bestFit="1" customWidth="1"/>
    <col min="10769" max="10773" width="10" style="372" customWidth="1"/>
    <col min="10774" max="10774" width="3.33203125" style="372" customWidth="1"/>
    <col min="10775" max="10775" width="5.109375" style="372" customWidth="1"/>
    <col min="10776" max="11006" width="10" style="372"/>
    <col min="11007" max="11007" width="2.5546875" style="372" customWidth="1"/>
    <col min="11008" max="11008" width="8.88671875" style="372" customWidth="1"/>
    <col min="11009" max="11009" width="23.5546875" style="372" customWidth="1"/>
    <col min="11010" max="11010" width="9.6640625" style="372" customWidth="1"/>
    <col min="11011" max="11011" width="4.6640625" style="372" customWidth="1"/>
    <col min="11012" max="11012" width="14.44140625" style="372" customWidth="1"/>
    <col min="11013" max="11013" width="9.88671875" style="372" customWidth="1"/>
    <col min="11014" max="11014" width="10.33203125" style="372" customWidth="1"/>
    <col min="11015" max="11016" width="11" style="372" bestFit="1" customWidth="1"/>
    <col min="11017" max="11023" width="10" style="372" customWidth="1"/>
    <col min="11024" max="11024" width="11" style="372" bestFit="1" customWidth="1"/>
    <col min="11025" max="11029" width="10" style="372" customWidth="1"/>
    <col min="11030" max="11030" width="3.33203125" style="372" customWidth="1"/>
    <col min="11031" max="11031" width="5.109375" style="372" customWidth="1"/>
    <col min="11032" max="11262" width="9.109375" style="372"/>
    <col min="11263" max="11263" width="2.5546875" style="372" customWidth="1"/>
    <col min="11264" max="11264" width="8.88671875" style="372" customWidth="1"/>
    <col min="11265" max="11265" width="23.5546875" style="372" customWidth="1"/>
    <col min="11266" max="11266" width="9.6640625" style="372" customWidth="1"/>
    <col min="11267" max="11267" width="4.6640625" style="372" customWidth="1"/>
    <col min="11268" max="11268" width="14.44140625" style="372" customWidth="1"/>
    <col min="11269" max="11269" width="9.88671875" style="372" customWidth="1"/>
    <col min="11270" max="11270" width="10.33203125" style="372" customWidth="1"/>
    <col min="11271" max="11272" width="11" style="372" bestFit="1" customWidth="1"/>
    <col min="11273" max="11279" width="10" style="372" customWidth="1"/>
    <col min="11280" max="11280" width="11" style="372" bestFit="1" customWidth="1"/>
    <col min="11281" max="11285" width="10" style="372" customWidth="1"/>
    <col min="11286" max="11286" width="3.33203125" style="372" customWidth="1"/>
    <col min="11287" max="11287" width="5.109375" style="372" customWidth="1"/>
    <col min="11288" max="11518" width="10" style="372"/>
    <col min="11519" max="11519" width="2.5546875" style="372" customWidth="1"/>
    <col min="11520" max="11520" width="8.88671875" style="372" customWidth="1"/>
    <col min="11521" max="11521" width="23.5546875" style="372" customWidth="1"/>
    <col min="11522" max="11522" width="9.6640625" style="372" customWidth="1"/>
    <col min="11523" max="11523" width="4.6640625" style="372" customWidth="1"/>
    <col min="11524" max="11524" width="14.44140625" style="372" customWidth="1"/>
    <col min="11525" max="11525" width="9.88671875" style="372" customWidth="1"/>
    <col min="11526" max="11526" width="10.33203125" style="372" customWidth="1"/>
    <col min="11527" max="11528" width="11" style="372" bestFit="1" customWidth="1"/>
    <col min="11529" max="11535" width="10" style="372" customWidth="1"/>
    <col min="11536" max="11536" width="11" style="372" bestFit="1" customWidth="1"/>
    <col min="11537" max="11541" width="10" style="372" customWidth="1"/>
    <col min="11542" max="11542" width="3.33203125" style="372" customWidth="1"/>
    <col min="11543" max="11543" width="5.109375" style="372" customWidth="1"/>
    <col min="11544" max="11774" width="10" style="372"/>
    <col min="11775" max="11775" width="2.5546875" style="372" customWidth="1"/>
    <col min="11776" max="11776" width="8.88671875" style="372" customWidth="1"/>
    <col min="11777" max="11777" width="23.5546875" style="372" customWidth="1"/>
    <col min="11778" max="11778" width="9.6640625" style="372" customWidth="1"/>
    <col min="11779" max="11779" width="4.6640625" style="372" customWidth="1"/>
    <col min="11780" max="11780" width="14.44140625" style="372" customWidth="1"/>
    <col min="11781" max="11781" width="9.88671875" style="372" customWidth="1"/>
    <col min="11782" max="11782" width="10.33203125" style="372" customWidth="1"/>
    <col min="11783" max="11784" width="11" style="372" bestFit="1" customWidth="1"/>
    <col min="11785" max="11791" width="10" style="372" customWidth="1"/>
    <col min="11792" max="11792" width="11" style="372" bestFit="1" customWidth="1"/>
    <col min="11793" max="11797" width="10" style="372" customWidth="1"/>
    <col min="11798" max="11798" width="3.33203125" style="372" customWidth="1"/>
    <col min="11799" max="11799" width="5.109375" style="372" customWidth="1"/>
    <col min="11800" max="12030" width="10" style="372"/>
    <col min="12031" max="12031" width="2.5546875" style="372" customWidth="1"/>
    <col min="12032" max="12032" width="8.88671875" style="372" customWidth="1"/>
    <col min="12033" max="12033" width="23.5546875" style="372" customWidth="1"/>
    <col min="12034" max="12034" width="9.6640625" style="372" customWidth="1"/>
    <col min="12035" max="12035" width="4.6640625" style="372" customWidth="1"/>
    <col min="12036" max="12036" width="14.44140625" style="372" customWidth="1"/>
    <col min="12037" max="12037" width="9.88671875" style="372" customWidth="1"/>
    <col min="12038" max="12038" width="10.33203125" style="372" customWidth="1"/>
    <col min="12039" max="12040" width="11" style="372" bestFit="1" customWidth="1"/>
    <col min="12041" max="12047" width="10" style="372" customWidth="1"/>
    <col min="12048" max="12048" width="11" style="372" bestFit="1" customWidth="1"/>
    <col min="12049" max="12053" width="10" style="372" customWidth="1"/>
    <col min="12054" max="12054" width="3.33203125" style="372" customWidth="1"/>
    <col min="12055" max="12055" width="5.109375" style="372" customWidth="1"/>
    <col min="12056" max="12286" width="9.109375" style="372"/>
    <col min="12287" max="12287" width="2.5546875" style="372" customWidth="1"/>
    <col min="12288" max="12288" width="8.88671875" style="372" customWidth="1"/>
    <col min="12289" max="12289" width="23.5546875" style="372" customWidth="1"/>
    <col min="12290" max="12290" width="9.6640625" style="372" customWidth="1"/>
    <col min="12291" max="12291" width="4.6640625" style="372" customWidth="1"/>
    <col min="12292" max="12292" width="14.44140625" style="372" customWidth="1"/>
    <col min="12293" max="12293" width="9.88671875" style="372" customWidth="1"/>
    <col min="12294" max="12294" width="10.33203125" style="372" customWidth="1"/>
    <col min="12295" max="12296" width="11" style="372" bestFit="1" customWidth="1"/>
    <col min="12297" max="12303" width="10" style="372" customWidth="1"/>
    <col min="12304" max="12304" width="11" style="372" bestFit="1" customWidth="1"/>
    <col min="12305" max="12309" width="10" style="372" customWidth="1"/>
    <col min="12310" max="12310" width="3.33203125" style="372" customWidth="1"/>
    <col min="12311" max="12311" width="5.109375" style="372" customWidth="1"/>
    <col min="12312" max="12542" width="10" style="372"/>
    <col min="12543" max="12543" width="2.5546875" style="372" customWidth="1"/>
    <col min="12544" max="12544" width="8.88671875" style="372" customWidth="1"/>
    <col min="12545" max="12545" width="23.5546875" style="372" customWidth="1"/>
    <col min="12546" max="12546" width="9.6640625" style="372" customWidth="1"/>
    <col min="12547" max="12547" width="4.6640625" style="372" customWidth="1"/>
    <col min="12548" max="12548" width="14.44140625" style="372" customWidth="1"/>
    <col min="12549" max="12549" width="9.88671875" style="372" customWidth="1"/>
    <col min="12550" max="12550" width="10.33203125" style="372" customWidth="1"/>
    <col min="12551" max="12552" width="11" style="372" bestFit="1" customWidth="1"/>
    <col min="12553" max="12559" width="10" style="372" customWidth="1"/>
    <col min="12560" max="12560" width="11" style="372" bestFit="1" customWidth="1"/>
    <col min="12561" max="12565" width="10" style="372" customWidth="1"/>
    <col min="12566" max="12566" width="3.33203125" style="372" customWidth="1"/>
    <col min="12567" max="12567" width="5.109375" style="372" customWidth="1"/>
    <col min="12568" max="12798" width="10" style="372"/>
    <col min="12799" max="12799" width="2.5546875" style="372" customWidth="1"/>
    <col min="12800" max="12800" width="8.88671875" style="372" customWidth="1"/>
    <col min="12801" max="12801" width="23.5546875" style="372" customWidth="1"/>
    <col min="12802" max="12802" width="9.6640625" style="372" customWidth="1"/>
    <col min="12803" max="12803" width="4.6640625" style="372" customWidth="1"/>
    <col min="12804" max="12804" width="14.44140625" style="372" customWidth="1"/>
    <col min="12805" max="12805" width="9.88671875" style="372" customWidth="1"/>
    <col min="12806" max="12806" width="10.33203125" style="372" customWidth="1"/>
    <col min="12807" max="12808" width="11" style="372" bestFit="1" customWidth="1"/>
    <col min="12809" max="12815" width="10" style="372" customWidth="1"/>
    <col min="12816" max="12816" width="11" style="372" bestFit="1" customWidth="1"/>
    <col min="12817" max="12821" width="10" style="372" customWidth="1"/>
    <col min="12822" max="12822" width="3.33203125" style="372" customWidth="1"/>
    <col min="12823" max="12823" width="5.109375" style="372" customWidth="1"/>
    <col min="12824" max="13054" width="10" style="372"/>
    <col min="13055" max="13055" width="2.5546875" style="372" customWidth="1"/>
    <col min="13056" max="13056" width="8.88671875" style="372" customWidth="1"/>
    <col min="13057" max="13057" width="23.5546875" style="372" customWidth="1"/>
    <col min="13058" max="13058" width="9.6640625" style="372" customWidth="1"/>
    <col min="13059" max="13059" width="4.6640625" style="372" customWidth="1"/>
    <col min="13060" max="13060" width="14.44140625" style="372" customWidth="1"/>
    <col min="13061" max="13061" width="9.88671875" style="372" customWidth="1"/>
    <col min="13062" max="13062" width="10.33203125" style="372" customWidth="1"/>
    <col min="13063" max="13064" width="11" style="372" bestFit="1" customWidth="1"/>
    <col min="13065" max="13071" width="10" style="372" customWidth="1"/>
    <col min="13072" max="13072" width="11" style="372" bestFit="1" customWidth="1"/>
    <col min="13073" max="13077" width="10" style="372" customWidth="1"/>
    <col min="13078" max="13078" width="3.33203125" style="372" customWidth="1"/>
    <col min="13079" max="13079" width="5.109375" style="372" customWidth="1"/>
    <col min="13080" max="13310" width="9.109375" style="372"/>
    <col min="13311" max="13311" width="2.5546875" style="372" customWidth="1"/>
    <col min="13312" max="13312" width="8.88671875" style="372" customWidth="1"/>
    <col min="13313" max="13313" width="23.5546875" style="372" customWidth="1"/>
    <col min="13314" max="13314" width="9.6640625" style="372" customWidth="1"/>
    <col min="13315" max="13315" width="4.6640625" style="372" customWidth="1"/>
    <col min="13316" max="13316" width="14.44140625" style="372" customWidth="1"/>
    <col min="13317" max="13317" width="9.88671875" style="372" customWidth="1"/>
    <col min="13318" max="13318" width="10.33203125" style="372" customWidth="1"/>
    <col min="13319" max="13320" width="11" style="372" bestFit="1" customWidth="1"/>
    <col min="13321" max="13327" width="10" style="372" customWidth="1"/>
    <col min="13328" max="13328" width="11" style="372" bestFit="1" customWidth="1"/>
    <col min="13329" max="13333" width="10" style="372" customWidth="1"/>
    <col min="13334" max="13334" width="3.33203125" style="372" customWidth="1"/>
    <col min="13335" max="13335" width="5.109375" style="372" customWidth="1"/>
    <col min="13336" max="13566" width="10" style="372"/>
    <col min="13567" max="13567" width="2.5546875" style="372" customWidth="1"/>
    <col min="13568" max="13568" width="8.88671875" style="372" customWidth="1"/>
    <col min="13569" max="13569" width="23.5546875" style="372" customWidth="1"/>
    <col min="13570" max="13570" width="9.6640625" style="372" customWidth="1"/>
    <col min="13571" max="13571" width="4.6640625" style="372" customWidth="1"/>
    <col min="13572" max="13572" width="14.44140625" style="372" customWidth="1"/>
    <col min="13573" max="13573" width="9.88671875" style="372" customWidth="1"/>
    <col min="13574" max="13574" width="10.33203125" style="372" customWidth="1"/>
    <col min="13575" max="13576" width="11" style="372" bestFit="1" customWidth="1"/>
    <col min="13577" max="13583" width="10" style="372" customWidth="1"/>
    <col min="13584" max="13584" width="11" style="372" bestFit="1" customWidth="1"/>
    <col min="13585" max="13589" width="10" style="372" customWidth="1"/>
    <col min="13590" max="13590" width="3.33203125" style="372" customWidth="1"/>
    <col min="13591" max="13591" width="5.109375" style="372" customWidth="1"/>
    <col min="13592" max="13822" width="10" style="372"/>
    <col min="13823" max="13823" width="2.5546875" style="372" customWidth="1"/>
    <col min="13824" max="13824" width="8.88671875" style="372" customWidth="1"/>
    <col min="13825" max="13825" width="23.5546875" style="372" customWidth="1"/>
    <col min="13826" max="13826" width="9.6640625" style="372" customWidth="1"/>
    <col min="13827" max="13827" width="4.6640625" style="372" customWidth="1"/>
    <col min="13828" max="13828" width="14.44140625" style="372" customWidth="1"/>
    <col min="13829" max="13829" width="9.88671875" style="372" customWidth="1"/>
    <col min="13830" max="13830" width="10.33203125" style="372" customWidth="1"/>
    <col min="13831" max="13832" width="11" style="372" bestFit="1" customWidth="1"/>
    <col min="13833" max="13839" width="10" style="372" customWidth="1"/>
    <col min="13840" max="13840" width="11" style="372" bestFit="1" customWidth="1"/>
    <col min="13841" max="13845" width="10" style="372" customWidth="1"/>
    <col min="13846" max="13846" width="3.33203125" style="372" customWidth="1"/>
    <col min="13847" max="13847" width="5.109375" style="372" customWidth="1"/>
    <col min="13848" max="14078" width="10" style="372"/>
    <col min="14079" max="14079" width="2.5546875" style="372" customWidth="1"/>
    <col min="14080" max="14080" width="8.88671875" style="372" customWidth="1"/>
    <col min="14081" max="14081" width="23.5546875" style="372" customWidth="1"/>
    <col min="14082" max="14082" width="9.6640625" style="372" customWidth="1"/>
    <col min="14083" max="14083" width="4.6640625" style="372" customWidth="1"/>
    <col min="14084" max="14084" width="14.44140625" style="372" customWidth="1"/>
    <col min="14085" max="14085" width="9.88671875" style="372" customWidth="1"/>
    <col min="14086" max="14086" width="10.33203125" style="372" customWidth="1"/>
    <col min="14087" max="14088" width="11" style="372" bestFit="1" customWidth="1"/>
    <col min="14089" max="14095" width="10" style="372" customWidth="1"/>
    <col min="14096" max="14096" width="11" style="372" bestFit="1" customWidth="1"/>
    <col min="14097" max="14101" width="10" style="372" customWidth="1"/>
    <col min="14102" max="14102" width="3.33203125" style="372" customWidth="1"/>
    <col min="14103" max="14103" width="5.109375" style="372" customWidth="1"/>
    <col min="14104" max="14334" width="9.109375" style="372"/>
    <col min="14335" max="14335" width="2.5546875" style="372" customWidth="1"/>
    <col min="14336" max="14336" width="8.88671875" style="372" customWidth="1"/>
    <col min="14337" max="14337" width="23.5546875" style="372" customWidth="1"/>
    <col min="14338" max="14338" width="9.6640625" style="372" customWidth="1"/>
    <col min="14339" max="14339" width="4.6640625" style="372" customWidth="1"/>
    <col min="14340" max="14340" width="14.44140625" style="372" customWidth="1"/>
    <col min="14341" max="14341" width="9.88671875" style="372" customWidth="1"/>
    <col min="14342" max="14342" width="10.33203125" style="372" customWidth="1"/>
    <col min="14343" max="14344" width="11" style="372" bestFit="1" customWidth="1"/>
    <col min="14345" max="14351" width="10" style="372" customWidth="1"/>
    <col min="14352" max="14352" width="11" style="372" bestFit="1" customWidth="1"/>
    <col min="14353" max="14357" width="10" style="372" customWidth="1"/>
    <col min="14358" max="14358" width="3.33203125" style="372" customWidth="1"/>
    <col min="14359" max="14359" width="5.109375" style="372" customWidth="1"/>
    <col min="14360" max="14590" width="10" style="372"/>
    <col min="14591" max="14591" width="2.5546875" style="372" customWidth="1"/>
    <col min="14592" max="14592" width="8.88671875" style="372" customWidth="1"/>
    <col min="14593" max="14593" width="23.5546875" style="372" customWidth="1"/>
    <col min="14594" max="14594" width="9.6640625" style="372" customWidth="1"/>
    <col min="14595" max="14595" width="4.6640625" style="372" customWidth="1"/>
    <col min="14596" max="14596" width="14.44140625" style="372" customWidth="1"/>
    <col min="14597" max="14597" width="9.88671875" style="372" customWidth="1"/>
    <col min="14598" max="14598" width="10.33203125" style="372" customWidth="1"/>
    <col min="14599" max="14600" width="11" style="372" bestFit="1" customWidth="1"/>
    <col min="14601" max="14607" width="10" style="372" customWidth="1"/>
    <col min="14608" max="14608" width="11" style="372" bestFit="1" customWidth="1"/>
    <col min="14609" max="14613" width="10" style="372" customWidth="1"/>
    <col min="14614" max="14614" width="3.33203125" style="372" customWidth="1"/>
    <col min="14615" max="14615" width="5.109375" style="372" customWidth="1"/>
    <col min="14616" max="14846" width="10" style="372"/>
    <col min="14847" max="14847" width="2.5546875" style="372" customWidth="1"/>
    <col min="14848" max="14848" width="8.88671875" style="372" customWidth="1"/>
    <col min="14849" max="14849" width="23.5546875" style="372" customWidth="1"/>
    <col min="14850" max="14850" width="9.6640625" style="372" customWidth="1"/>
    <col min="14851" max="14851" width="4.6640625" style="372" customWidth="1"/>
    <col min="14852" max="14852" width="14.44140625" style="372" customWidth="1"/>
    <col min="14853" max="14853" width="9.88671875" style="372" customWidth="1"/>
    <col min="14854" max="14854" width="10.33203125" style="372" customWidth="1"/>
    <col min="14855" max="14856" width="11" style="372" bestFit="1" customWidth="1"/>
    <col min="14857" max="14863" width="10" style="372" customWidth="1"/>
    <col min="14864" max="14864" width="11" style="372" bestFit="1" customWidth="1"/>
    <col min="14865" max="14869" width="10" style="372" customWidth="1"/>
    <col min="14870" max="14870" width="3.33203125" style="372" customWidth="1"/>
    <col min="14871" max="14871" width="5.109375" style="372" customWidth="1"/>
    <col min="14872" max="15102" width="10" style="372"/>
    <col min="15103" max="15103" width="2.5546875" style="372" customWidth="1"/>
    <col min="15104" max="15104" width="8.88671875" style="372" customWidth="1"/>
    <col min="15105" max="15105" width="23.5546875" style="372" customWidth="1"/>
    <col min="15106" max="15106" width="9.6640625" style="372" customWidth="1"/>
    <col min="15107" max="15107" width="4.6640625" style="372" customWidth="1"/>
    <col min="15108" max="15108" width="14.44140625" style="372" customWidth="1"/>
    <col min="15109" max="15109" width="9.88671875" style="372" customWidth="1"/>
    <col min="15110" max="15110" width="10.33203125" style="372" customWidth="1"/>
    <col min="15111" max="15112" width="11" style="372" bestFit="1" customWidth="1"/>
    <col min="15113" max="15119" width="10" style="372" customWidth="1"/>
    <col min="15120" max="15120" width="11" style="372" bestFit="1" customWidth="1"/>
    <col min="15121" max="15125" width="10" style="372" customWidth="1"/>
    <col min="15126" max="15126" width="3.33203125" style="372" customWidth="1"/>
    <col min="15127" max="15127" width="5.109375" style="372" customWidth="1"/>
    <col min="15128" max="15358" width="9.109375" style="372"/>
    <col min="15359" max="15359" width="2.5546875" style="372" customWidth="1"/>
    <col min="15360" max="15360" width="8.88671875" style="372" customWidth="1"/>
    <col min="15361" max="15361" width="23.5546875" style="372" customWidth="1"/>
    <col min="15362" max="15362" width="9.6640625" style="372" customWidth="1"/>
    <col min="15363" max="15363" width="4.6640625" style="372" customWidth="1"/>
    <col min="15364" max="15364" width="14.44140625" style="372" customWidth="1"/>
    <col min="15365" max="15365" width="9.88671875" style="372" customWidth="1"/>
    <col min="15366" max="15366" width="10.33203125" style="372" customWidth="1"/>
    <col min="15367" max="15368" width="11" style="372" bestFit="1" customWidth="1"/>
    <col min="15369" max="15375" width="10" style="372" customWidth="1"/>
    <col min="15376" max="15376" width="11" style="372" bestFit="1" customWidth="1"/>
    <col min="15377" max="15381" width="10" style="372" customWidth="1"/>
    <col min="15382" max="15382" width="3.33203125" style="372" customWidth="1"/>
    <col min="15383" max="15383" width="5.109375" style="372" customWidth="1"/>
    <col min="15384" max="15614" width="10" style="372"/>
    <col min="15615" max="15615" width="2.5546875" style="372" customWidth="1"/>
    <col min="15616" max="15616" width="8.88671875" style="372" customWidth="1"/>
    <col min="15617" max="15617" width="23.5546875" style="372" customWidth="1"/>
    <col min="15618" max="15618" width="9.6640625" style="372" customWidth="1"/>
    <col min="15619" max="15619" width="4.6640625" style="372" customWidth="1"/>
    <col min="15620" max="15620" width="14.44140625" style="372" customWidth="1"/>
    <col min="15621" max="15621" width="9.88671875" style="372" customWidth="1"/>
    <col min="15622" max="15622" width="10.33203125" style="372" customWidth="1"/>
    <col min="15623" max="15624" width="11" style="372" bestFit="1" customWidth="1"/>
    <col min="15625" max="15631" width="10" style="372" customWidth="1"/>
    <col min="15632" max="15632" width="11" style="372" bestFit="1" customWidth="1"/>
    <col min="15633" max="15637" width="10" style="372" customWidth="1"/>
    <col min="15638" max="15638" width="3.33203125" style="372" customWidth="1"/>
    <col min="15639" max="15639" width="5.109375" style="372" customWidth="1"/>
    <col min="15640" max="15870" width="10" style="372"/>
    <col min="15871" max="15871" width="2.5546875" style="372" customWidth="1"/>
    <col min="15872" max="15872" width="8.88671875" style="372" customWidth="1"/>
    <col min="15873" max="15873" width="23.5546875" style="372" customWidth="1"/>
    <col min="15874" max="15874" width="9.6640625" style="372" customWidth="1"/>
    <col min="15875" max="15875" width="4.6640625" style="372" customWidth="1"/>
    <col min="15876" max="15876" width="14.44140625" style="372" customWidth="1"/>
    <col min="15877" max="15877" width="9.88671875" style="372" customWidth="1"/>
    <col min="15878" max="15878" width="10.33203125" style="372" customWidth="1"/>
    <col min="15879" max="15880" width="11" style="372" bestFit="1" customWidth="1"/>
    <col min="15881" max="15887" width="10" style="372" customWidth="1"/>
    <col min="15888" max="15888" width="11" style="372" bestFit="1" customWidth="1"/>
    <col min="15889" max="15893" width="10" style="372" customWidth="1"/>
    <col min="15894" max="15894" width="3.33203125" style="372" customWidth="1"/>
    <col min="15895" max="15895" width="5.109375" style="372" customWidth="1"/>
    <col min="15896" max="16126" width="10" style="372"/>
    <col min="16127" max="16127" width="2.5546875" style="372" customWidth="1"/>
    <col min="16128" max="16128" width="8.88671875" style="372" customWidth="1"/>
    <col min="16129" max="16129" width="23.5546875" style="372" customWidth="1"/>
    <col min="16130" max="16130" width="9.6640625" style="372" customWidth="1"/>
    <col min="16131" max="16131" width="4.6640625" style="372" customWidth="1"/>
    <col min="16132" max="16132" width="14.44140625" style="372" customWidth="1"/>
    <col min="16133" max="16133" width="9.88671875" style="372" customWidth="1"/>
    <col min="16134" max="16134" width="10.33203125" style="372" customWidth="1"/>
    <col min="16135" max="16136" width="11" style="372" bestFit="1" customWidth="1"/>
    <col min="16137" max="16143" width="10" style="372" customWidth="1"/>
    <col min="16144" max="16144" width="11" style="372" bestFit="1" customWidth="1"/>
    <col min="16145" max="16149" width="10" style="372" customWidth="1"/>
    <col min="16150" max="16150" width="3.33203125" style="372" customWidth="1"/>
    <col min="16151" max="16151" width="5.109375" style="372" customWidth="1"/>
    <col min="16152" max="16382" width="9.109375" style="372"/>
    <col min="16383" max="16384" width="9.109375" style="372" customWidth="1"/>
  </cols>
  <sheetData>
    <row r="1" spans="1:8">
      <c r="A1" s="17" t="str">
        <f>RevReqSummary!A1</f>
        <v>PacifiCorp General Rate Case UE-140617</v>
      </c>
      <c r="C1" s="373"/>
      <c r="D1" s="374"/>
      <c r="E1" s="373"/>
      <c r="F1" s="373"/>
      <c r="G1" s="376"/>
      <c r="H1" s="377"/>
    </row>
    <row r="2" spans="1:8">
      <c r="A2" s="17" t="str">
        <f>RevReqSummary!A2</f>
        <v>For The Twelve Months Ended December 2013 - Staff Revenue Requirement</v>
      </c>
      <c r="B2" s="373"/>
      <c r="C2" s="373"/>
      <c r="D2" s="374"/>
      <c r="E2" s="373"/>
      <c r="F2" s="373"/>
      <c r="G2" s="376"/>
      <c r="H2" s="376"/>
    </row>
    <row r="3" spans="1:8">
      <c r="A3" s="1062" t="s">
        <v>668</v>
      </c>
      <c r="B3" s="373"/>
      <c r="C3" s="373"/>
      <c r="D3" s="374"/>
      <c r="E3" s="373"/>
      <c r="F3" s="373"/>
      <c r="G3" s="376"/>
      <c r="H3" s="376"/>
    </row>
    <row r="4" spans="1:8">
      <c r="A4" s="379" t="s">
        <v>497</v>
      </c>
      <c r="B4" s="373"/>
      <c r="C4" s="373"/>
      <c r="D4" s="374"/>
      <c r="E4" s="373"/>
      <c r="F4" s="373"/>
      <c r="G4" s="376"/>
      <c r="H4" s="376"/>
    </row>
    <row r="5" spans="1:8" ht="12" customHeight="1">
      <c r="B5" s="373"/>
      <c r="C5" s="373"/>
      <c r="D5" s="374"/>
      <c r="E5" s="373"/>
      <c r="F5" s="373"/>
      <c r="G5" s="376"/>
      <c r="H5" s="376"/>
    </row>
    <row r="6" spans="1:8" ht="12" customHeight="1">
      <c r="B6" s="373"/>
      <c r="C6" s="373"/>
      <c r="D6" s="374" t="s">
        <v>131</v>
      </c>
      <c r="E6" s="373"/>
      <c r="F6" s="373"/>
      <c r="G6" s="376" t="s">
        <v>236</v>
      </c>
      <c r="H6" s="373"/>
    </row>
    <row r="7" spans="1:8" ht="12" customHeight="1">
      <c r="B7" s="380" t="s">
        <v>132</v>
      </c>
      <c r="C7" s="380" t="s">
        <v>660</v>
      </c>
      <c r="D7" s="381" t="s">
        <v>134</v>
      </c>
      <c r="E7" s="380" t="s">
        <v>135</v>
      </c>
      <c r="F7" s="380" t="s">
        <v>136</v>
      </c>
      <c r="G7" s="383" t="s">
        <v>137</v>
      </c>
      <c r="H7" s="380"/>
    </row>
    <row r="8" spans="1:8" ht="12" customHeight="1">
      <c r="A8" s="1063"/>
      <c r="B8" s="877"/>
      <c r="C8" s="877"/>
      <c r="D8" s="877"/>
      <c r="E8" s="877"/>
      <c r="F8" s="877"/>
      <c r="G8" s="31"/>
      <c r="H8" s="373"/>
    </row>
    <row r="9" spans="1:8" ht="15" customHeight="1">
      <c r="A9" s="379" t="s">
        <v>199</v>
      </c>
    </row>
    <row r="10" spans="1:8">
      <c r="A10" s="1065" t="s">
        <v>703</v>
      </c>
      <c r="B10" s="373">
        <v>903</v>
      </c>
      <c r="C10" s="372" t="s">
        <v>398</v>
      </c>
      <c r="D10" s="888">
        <v>-42060</v>
      </c>
      <c r="E10" s="30" t="s">
        <v>141</v>
      </c>
      <c r="F10" s="33">
        <f>INDEX(WCAAllocations,IFERROR(MATCH(E10,WCAFactors,0),2),IFERROR(MATCH(E10,WCAStates,0),4))</f>
        <v>1</v>
      </c>
      <c r="G10" s="1103">
        <v>0</v>
      </c>
    </row>
    <row r="11" spans="1:8">
      <c r="B11" s="1066"/>
      <c r="C11" s="1066"/>
      <c r="D11" s="31"/>
      <c r="E11" s="1066"/>
      <c r="F11" s="182"/>
      <c r="G11" s="1064"/>
    </row>
    <row r="12" spans="1:8">
      <c r="A12" s="875" t="s">
        <v>652</v>
      </c>
      <c r="B12" s="1066"/>
      <c r="C12" s="1066"/>
      <c r="D12" s="31"/>
      <c r="E12" s="1066"/>
      <c r="F12" s="182"/>
      <c r="G12" s="1064"/>
    </row>
    <row r="13" spans="1:8" ht="13.8" customHeight="1">
      <c r="A13" s="1407" t="s">
        <v>1063</v>
      </c>
      <c r="B13" s="1407"/>
      <c r="C13" s="1407"/>
      <c r="D13" s="1407"/>
      <c r="E13" s="1407"/>
      <c r="F13" s="1407"/>
      <c r="G13" s="1407"/>
    </row>
    <row r="14" spans="1:8">
      <c r="A14" s="1407"/>
      <c r="B14" s="1407"/>
      <c r="C14" s="1407"/>
      <c r="D14" s="1407"/>
      <c r="E14" s="1407"/>
      <c r="F14" s="1407"/>
      <c r="G14" s="1407"/>
    </row>
    <row r="15" spans="1:8">
      <c r="A15" s="1407"/>
      <c r="B15" s="1407"/>
      <c r="C15" s="1407"/>
      <c r="D15" s="1407"/>
      <c r="E15" s="1407"/>
      <c r="F15" s="1407"/>
      <c r="G15" s="1407"/>
    </row>
    <row r="16" spans="1:8">
      <c r="A16" s="1396" t="s">
        <v>1061</v>
      </c>
      <c r="B16" s="1396"/>
      <c r="C16" s="1396"/>
      <c r="D16" s="1396"/>
      <c r="E16" s="1396"/>
      <c r="F16" s="1396"/>
      <c r="G16" s="1396"/>
    </row>
    <row r="17" spans="1:7">
      <c r="A17" s="1396"/>
      <c r="B17" s="1396"/>
      <c r="C17" s="1396"/>
      <c r="D17" s="1396"/>
      <c r="E17" s="1396"/>
      <c r="F17" s="1396"/>
      <c r="G17" s="1396"/>
    </row>
    <row r="18" spans="1:7">
      <c r="A18" s="1396"/>
      <c r="B18" s="1396"/>
      <c r="C18" s="1396"/>
      <c r="D18" s="1396"/>
      <c r="E18" s="1396"/>
      <c r="F18" s="1396"/>
      <c r="G18" s="1396"/>
    </row>
    <row r="19" spans="1:7">
      <c r="A19" s="876"/>
      <c r="B19" s="876"/>
      <c r="C19" s="876"/>
      <c r="D19" s="876"/>
      <c r="E19" s="876"/>
      <c r="F19" s="876"/>
      <c r="G19" s="876"/>
    </row>
    <row r="20" spans="1:7">
      <c r="A20" s="876"/>
      <c r="B20" s="876"/>
      <c r="C20" s="876"/>
      <c r="D20" s="876"/>
      <c r="E20" s="876"/>
      <c r="F20" s="876"/>
      <c r="G20" s="876"/>
    </row>
    <row r="21" spans="1:7">
      <c r="A21" s="876"/>
      <c r="B21" s="876"/>
      <c r="C21" s="876"/>
      <c r="D21" s="876"/>
      <c r="E21" s="876"/>
      <c r="F21" s="876"/>
      <c r="G21" s="876"/>
    </row>
    <row r="22" spans="1:7">
      <c r="A22" s="876"/>
      <c r="B22" s="876"/>
      <c r="C22" s="876"/>
      <c r="D22" s="876"/>
      <c r="E22" s="876"/>
      <c r="F22" s="876"/>
      <c r="G22" s="876"/>
    </row>
    <row r="23" spans="1:7">
      <c r="A23" s="876"/>
      <c r="B23" s="876"/>
      <c r="C23" s="876"/>
      <c r="D23" s="876"/>
      <c r="E23" s="876"/>
      <c r="F23" s="876"/>
      <c r="G23" s="876"/>
    </row>
    <row r="24" spans="1:7">
      <c r="A24" s="876"/>
      <c r="B24" s="876"/>
      <c r="C24" s="876"/>
      <c r="D24" s="876"/>
      <c r="E24" s="876"/>
      <c r="F24" s="876"/>
      <c r="G24" s="876"/>
    </row>
    <row r="25" spans="1:7">
      <c r="A25" s="876"/>
      <c r="B25" s="876"/>
      <c r="C25" s="876"/>
      <c r="D25" s="876"/>
      <c r="E25" s="876"/>
      <c r="F25" s="876"/>
      <c r="G25" s="876"/>
    </row>
    <row r="26" spans="1:7">
      <c r="A26" s="876"/>
      <c r="B26" s="876"/>
      <c r="C26" s="876"/>
      <c r="D26" s="876"/>
      <c r="E26" s="876"/>
      <c r="F26" s="876"/>
      <c r="G26" s="876"/>
    </row>
    <row r="27" spans="1:7">
      <c r="A27" s="876"/>
      <c r="B27" s="876"/>
      <c r="C27" s="876"/>
      <c r="D27" s="876"/>
      <c r="E27" s="876"/>
      <c r="F27" s="876"/>
      <c r="G27" s="876"/>
    </row>
    <row r="28" spans="1:7">
      <c r="A28" s="876"/>
      <c r="B28" s="878"/>
      <c r="C28" s="876"/>
      <c r="D28" s="876"/>
      <c r="E28" s="878"/>
      <c r="F28" s="876"/>
      <c r="G28" s="876"/>
    </row>
    <row r="29" spans="1:7">
      <c r="B29" s="879"/>
    </row>
    <row r="30" spans="1:7">
      <c r="B30" s="879"/>
    </row>
    <row r="31" spans="1:7">
      <c r="B31" s="879"/>
    </row>
    <row r="32" spans="1:7">
      <c r="B32" s="879"/>
    </row>
    <row r="33" spans="2:2">
      <c r="B33" s="879"/>
    </row>
    <row r="34" spans="2:2">
      <c r="B34" s="879"/>
    </row>
    <row r="35" spans="2:2">
      <c r="B35" s="879"/>
    </row>
    <row r="36" spans="2:2">
      <c r="B36" s="879"/>
    </row>
    <row r="37" spans="2:2">
      <c r="B37" s="879"/>
    </row>
    <row r="38" spans="2:2">
      <c r="B38" s="879"/>
    </row>
    <row r="39" spans="2:2">
      <c r="B39" s="879"/>
    </row>
    <row r="40" spans="2:2">
      <c r="B40" s="879"/>
    </row>
    <row r="41" spans="2:2">
      <c r="B41" s="879"/>
    </row>
    <row r="42" spans="2:2">
      <c r="B42" s="879"/>
    </row>
    <row r="43" spans="2:2">
      <c r="B43" s="879"/>
    </row>
    <row r="44" spans="2:2">
      <c r="B44" s="879"/>
    </row>
    <row r="45" spans="2:2">
      <c r="B45" s="879"/>
    </row>
    <row r="46" spans="2:2">
      <c r="B46" s="879"/>
    </row>
    <row r="47" spans="2:2">
      <c r="B47" s="879"/>
    </row>
    <row r="48" spans="2:2">
      <c r="B48" s="879"/>
    </row>
    <row r="49" spans="2:2">
      <c r="B49" s="879"/>
    </row>
    <row r="50" spans="2:2">
      <c r="B50" s="879"/>
    </row>
    <row r="51" spans="2:2">
      <c r="B51" s="879"/>
    </row>
    <row r="52" spans="2:2">
      <c r="B52" s="879"/>
    </row>
    <row r="53" spans="2:2">
      <c r="B53" s="879"/>
    </row>
    <row r="54" spans="2:2">
      <c r="B54" s="879"/>
    </row>
    <row r="55" spans="2:2">
      <c r="B55" s="879"/>
    </row>
    <row r="56" spans="2:2">
      <c r="B56" s="879"/>
    </row>
    <row r="57" spans="2:2">
      <c r="B57" s="879"/>
    </row>
    <row r="58" spans="2:2">
      <c r="B58" s="879"/>
    </row>
    <row r="59" spans="2:2">
      <c r="B59" s="879"/>
    </row>
    <row r="60" spans="2:2">
      <c r="B60" s="879"/>
    </row>
    <row r="61" spans="2:2">
      <c r="B61" s="879"/>
    </row>
    <row r="62" spans="2:2">
      <c r="B62" s="879"/>
    </row>
    <row r="63" spans="2:2">
      <c r="B63" s="879"/>
    </row>
    <row r="64" spans="2:2">
      <c r="B64" s="879"/>
    </row>
    <row r="65" spans="2:2">
      <c r="B65" s="879"/>
    </row>
    <row r="66" spans="2:2">
      <c r="B66" s="879"/>
    </row>
    <row r="67" spans="2:2">
      <c r="B67" s="879"/>
    </row>
    <row r="68" spans="2:2">
      <c r="B68" s="879"/>
    </row>
    <row r="69" spans="2:2">
      <c r="B69" s="879"/>
    </row>
    <row r="70" spans="2:2">
      <c r="B70" s="879"/>
    </row>
    <row r="71" spans="2:2">
      <c r="B71" s="879"/>
    </row>
    <row r="72" spans="2:2">
      <c r="B72" s="879"/>
    </row>
    <row r="73" spans="2:2">
      <c r="B73" s="879"/>
    </row>
    <row r="74" spans="2:2">
      <c r="B74" s="879"/>
    </row>
    <row r="75" spans="2:2">
      <c r="B75" s="879"/>
    </row>
    <row r="76" spans="2:2">
      <c r="B76" s="879"/>
    </row>
    <row r="77" spans="2:2">
      <c r="B77" s="879"/>
    </row>
    <row r="78" spans="2:2">
      <c r="B78" s="879"/>
    </row>
    <row r="79" spans="2:2">
      <c r="B79" s="879"/>
    </row>
    <row r="80" spans="2:2">
      <c r="B80" s="879"/>
    </row>
    <row r="81" spans="2:2">
      <c r="B81" s="879"/>
    </row>
    <row r="82" spans="2:2">
      <c r="B82" s="879"/>
    </row>
    <row r="83" spans="2:2">
      <c r="B83" s="879"/>
    </row>
    <row r="84" spans="2:2">
      <c r="B84" s="879"/>
    </row>
    <row r="85" spans="2:2">
      <c r="B85" s="879"/>
    </row>
    <row r="86" spans="2:2">
      <c r="B86" s="879"/>
    </row>
    <row r="87" spans="2:2">
      <c r="B87" s="879"/>
    </row>
    <row r="88" spans="2:2">
      <c r="B88" s="879"/>
    </row>
    <row r="89" spans="2:2">
      <c r="B89" s="879"/>
    </row>
    <row r="90" spans="2:2">
      <c r="B90" s="879"/>
    </row>
    <row r="91" spans="2:2">
      <c r="B91" s="879"/>
    </row>
    <row r="92" spans="2:2">
      <c r="B92" s="879"/>
    </row>
    <row r="93" spans="2:2">
      <c r="B93" s="879"/>
    </row>
    <row r="94" spans="2:2">
      <c r="B94" s="879"/>
    </row>
    <row r="95" spans="2:2">
      <c r="B95" s="879"/>
    </row>
    <row r="96" spans="2:2">
      <c r="B96" s="879"/>
    </row>
    <row r="97" spans="2:2">
      <c r="B97" s="879"/>
    </row>
    <row r="98" spans="2:2">
      <c r="B98" s="879"/>
    </row>
    <row r="99" spans="2:2">
      <c r="B99" s="879"/>
    </row>
    <row r="100" spans="2:2">
      <c r="B100" s="879"/>
    </row>
    <row r="101" spans="2:2">
      <c r="B101" s="879"/>
    </row>
    <row r="102" spans="2:2">
      <c r="B102" s="879"/>
    </row>
    <row r="103" spans="2:2">
      <c r="B103" s="879"/>
    </row>
    <row r="104" spans="2:2">
      <c r="B104" s="879"/>
    </row>
    <row r="105" spans="2:2">
      <c r="B105" s="879"/>
    </row>
    <row r="106" spans="2:2">
      <c r="B106" s="879"/>
    </row>
    <row r="107" spans="2:2">
      <c r="B107" s="879"/>
    </row>
    <row r="108" spans="2:2">
      <c r="B108" s="879"/>
    </row>
    <row r="109" spans="2:2">
      <c r="B109" s="879"/>
    </row>
    <row r="110" spans="2:2">
      <c r="B110" s="879"/>
    </row>
    <row r="111" spans="2:2">
      <c r="B111" s="879"/>
    </row>
    <row r="112" spans="2:2">
      <c r="B112" s="879"/>
    </row>
    <row r="113" spans="2:2">
      <c r="B113" s="879"/>
    </row>
    <row r="114" spans="2:2">
      <c r="B114" s="879"/>
    </row>
    <row r="115" spans="2:2">
      <c r="B115" s="879"/>
    </row>
    <row r="116" spans="2:2">
      <c r="B116" s="879"/>
    </row>
    <row r="117" spans="2:2">
      <c r="B117" s="879"/>
    </row>
    <row r="118" spans="2:2">
      <c r="B118" s="879"/>
    </row>
    <row r="119" spans="2:2">
      <c r="B119" s="879"/>
    </row>
    <row r="120" spans="2:2">
      <c r="B120" s="879"/>
    </row>
    <row r="121" spans="2:2">
      <c r="B121" s="879"/>
    </row>
    <row r="122" spans="2:2">
      <c r="B122" s="879"/>
    </row>
    <row r="123" spans="2:2">
      <c r="B123" s="879"/>
    </row>
    <row r="124" spans="2:2">
      <c r="B124" s="879"/>
    </row>
    <row r="125" spans="2:2">
      <c r="B125" s="879"/>
    </row>
    <row r="126" spans="2:2">
      <c r="B126" s="879"/>
    </row>
    <row r="127" spans="2:2">
      <c r="B127" s="879"/>
    </row>
    <row r="128" spans="2:2">
      <c r="B128" s="879"/>
    </row>
    <row r="129" spans="2:2">
      <c r="B129" s="879"/>
    </row>
    <row r="130" spans="2:2">
      <c r="B130" s="879"/>
    </row>
    <row r="131" spans="2:2">
      <c r="B131" s="879"/>
    </row>
    <row r="132" spans="2:2">
      <c r="B132" s="879"/>
    </row>
    <row r="133" spans="2:2">
      <c r="B133" s="879"/>
    </row>
    <row r="134" spans="2:2">
      <c r="B134" s="879"/>
    </row>
    <row r="135" spans="2:2">
      <c r="B135" s="879"/>
    </row>
    <row r="136" spans="2:2">
      <c r="B136" s="879"/>
    </row>
    <row r="137" spans="2:2">
      <c r="B137" s="879"/>
    </row>
    <row r="138" spans="2:2">
      <c r="B138" s="879"/>
    </row>
    <row r="139" spans="2:2">
      <c r="B139" s="879"/>
    </row>
    <row r="140" spans="2:2">
      <c r="B140" s="879"/>
    </row>
    <row r="141" spans="2:2">
      <c r="B141" s="879"/>
    </row>
    <row r="142" spans="2:2">
      <c r="B142" s="879"/>
    </row>
    <row r="143" spans="2:2">
      <c r="B143" s="879"/>
    </row>
    <row r="144" spans="2:2">
      <c r="B144" s="879"/>
    </row>
    <row r="145" spans="2:2">
      <c r="B145" s="879"/>
    </row>
    <row r="146" spans="2:2">
      <c r="B146" s="879"/>
    </row>
    <row r="147" spans="2:2">
      <c r="B147" s="879"/>
    </row>
    <row r="148" spans="2:2">
      <c r="B148" s="879"/>
    </row>
    <row r="149" spans="2:2">
      <c r="B149" s="879"/>
    </row>
    <row r="150" spans="2:2">
      <c r="B150" s="879"/>
    </row>
    <row r="151" spans="2:2">
      <c r="B151" s="879"/>
    </row>
    <row r="152" spans="2:2">
      <c r="B152" s="879"/>
    </row>
    <row r="153" spans="2:2">
      <c r="B153" s="879"/>
    </row>
    <row r="154" spans="2:2">
      <c r="B154" s="879"/>
    </row>
    <row r="155" spans="2:2">
      <c r="B155" s="879"/>
    </row>
    <row r="156" spans="2:2">
      <c r="B156" s="879"/>
    </row>
    <row r="157" spans="2:2">
      <c r="B157" s="879"/>
    </row>
    <row r="158" spans="2:2">
      <c r="B158" s="879"/>
    </row>
    <row r="159" spans="2:2">
      <c r="B159" s="879"/>
    </row>
    <row r="160" spans="2:2">
      <c r="B160" s="879"/>
    </row>
    <row r="161" spans="2:2">
      <c r="B161" s="879"/>
    </row>
    <row r="162" spans="2:2">
      <c r="B162" s="879"/>
    </row>
    <row r="163" spans="2:2">
      <c r="B163" s="879"/>
    </row>
    <row r="164" spans="2:2">
      <c r="B164" s="879"/>
    </row>
    <row r="165" spans="2:2">
      <c r="B165" s="879"/>
    </row>
    <row r="166" spans="2:2">
      <c r="B166" s="879"/>
    </row>
    <row r="167" spans="2:2">
      <c r="B167" s="879"/>
    </row>
    <row r="168" spans="2:2">
      <c r="B168" s="879"/>
    </row>
    <row r="169" spans="2:2">
      <c r="B169" s="879"/>
    </row>
    <row r="170" spans="2:2">
      <c r="B170" s="879"/>
    </row>
    <row r="171" spans="2:2">
      <c r="B171" s="879"/>
    </row>
    <row r="172" spans="2:2">
      <c r="B172" s="879"/>
    </row>
    <row r="173" spans="2:2">
      <c r="B173" s="879"/>
    </row>
    <row r="174" spans="2:2">
      <c r="B174" s="879"/>
    </row>
    <row r="175" spans="2:2">
      <c r="B175" s="879"/>
    </row>
    <row r="176" spans="2:2">
      <c r="B176" s="879"/>
    </row>
    <row r="177" spans="2:2">
      <c r="B177" s="879"/>
    </row>
    <row r="178" spans="2:2">
      <c r="B178" s="879"/>
    </row>
    <row r="179" spans="2:2">
      <c r="B179" s="879"/>
    </row>
    <row r="180" spans="2:2">
      <c r="B180" s="879"/>
    </row>
    <row r="181" spans="2:2">
      <c r="B181" s="879"/>
    </row>
    <row r="182" spans="2:2">
      <c r="B182" s="879"/>
    </row>
    <row r="183" spans="2:2">
      <c r="B183" s="879"/>
    </row>
    <row r="184" spans="2:2">
      <c r="B184" s="879"/>
    </row>
    <row r="185" spans="2:2">
      <c r="B185" s="879"/>
    </row>
    <row r="186" spans="2:2">
      <c r="B186" s="879"/>
    </row>
    <row r="187" spans="2:2">
      <c r="B187" s="879"/>
    </row>
    <row r="188" spans="2:2">
      <c r="B188" s="879"/>
    </row>
    <row r="189" spans="2:2">
      <c r="B189" s="879"/>
    </row>
    <row r="190" spans="2:2">
      <c r="B190" s="879"/>
    </row>
    <row r="191" spans="2:2">
      <c r="B191" s="879"/>
    </row>
    <row r="192" spans="2:2">
      <c r="B192" s="879"/>
    </row>
    <row r="193" spans="2:2">
      <c r="B193" s="879"/>
    </row>
    <row r="194" spans="2:2">
      <c r="B194" s="879"/>
    </row>
    <row r="195" spans="2:2">
      <c r="B195" s="879"/>
    </row>
    <row r="196" spans="2:2">
      <c r="B196" s="879"/>
    </row>
    <row r="197" spans="2:2">
      <c r="B197" s="879"/>
    </row>
    <row r="198" spans="2:2">
      <c r="B198" s="879"/>
    </row>
    <row r="199" spans="2:2">
      <c r="B199" s="879"/>
    </row>
    <row r="200" spans="2:2">
      <c r="B200" s="879"/>
    </row>
    <row r="201" spans="2:2">
      <c r="B201" s="879"/>
    </row>
    <row r="202" spans="2:2">
      <c r="B202" s="879"/>
    </row>
    <row r="203" spans="2:2">
      <c r="B203" s="879"/>
    </row>
    <row r="204" spans="2:2">
      <c r="B204" s="879"/>
    </row>
    <row r="205" spans="2:2">
      <c r="B205" s="879"/>
    </row>
    <row r="206" spans="2:2">
      <c r="B206" s="879"/>
    </row>
    <row r="207" spans="2:2">
      <c r="B207" s="879"/>
    </row>
    <row r="208" spans="2:2">
      <c r="B208" s="879"/>
    </row>
    <row r="209" spans="2:2">
      <c r="B209" s="879"/>
    </row>
    <row r="210" spans="2:2">
      <c r="B210" s="879"/>
    </row>
    <row r="211" spans="2:2">
      <c r="B211" s="879"/>
    </row>
    <row r="212" spans="2:2">
      <c r="B212" s="879"/>
    </row>
    <row r="213" spans="2:2">
      <c r="B213" s="879"/>
    </row>
    <row r="214" spans="2:2">
      <c r="B214" s="879"/>
    </row>
    <row r="215" spans="2:2">
      <c r="B215" s="879"/>
    </row>
    <row r="216" spans="2:2">
      <c r="B216" s="879"/>
    </row>
    <row r="217" spans="2:2">
      <c r="B217" s="879"/>
    </row>
    <row r="218" spans="2:2">
      <c r="B218" s="879"/>
    </row>
    <row r="219" spans="2:2">
      <c r="B219" s="879"/>
    </row>
    <row r="220" spans="2:2">
      <c r="B220" s="879"/>
    </row>
    <row r="221" spans="2:2">
      <c r="B221" s="879"/>
    </row>
    <row r="222" spans="2:2">
      <c r="B222" s="879"/>
    </row>
    <row r="223" spans="2:2">
      <c r="B223" s="879"/>
    </row>
    <row r="224" spans="2:2">
      <c r="B224" s="879"/>
    </row>
    <row r="225" spans="2:2">
      <c r="B225" s="879"/>
    </row>
    <row r="226" spans="2:2">
      <c r="B226" s="879"/>
    </row>
    <row r="227" spans="2:2">
      <c r="B227" s="879"/>
    </row>
    <row r="228" spans="2:2">
      <c r="B228" s="879"/>
    </row>
    <row r="229" spans="2:2">
      <c r="B229" s="879"/>
    </row>
    <row r="230" spans="2:2">
      <c r="B230" s="879"/>
    </row>
    <row r="231" spans="2:2">
      <c r="B231" s="879"/>
    </row>
    <row r="232" spans="2:2">
      <c r="B232" s="879"/>
    </row>
    <row r="233" spans="2:2">
      <c r="B233" s="879"/>
    </row>
    <row r="234" spans="2:2">
      <c r="B234" s="879"/>
    </row>
    <row r="235" spans="2:2">
      <c r="B235" s="879"/>
    </row>
    <row r="236" spans="2:2">
      <c r="B236" s="879"/>
    </row>
    <row r="237" spans="2:2">
      <c r="B237" s="879"/>
    </row>
    <row r="238" spans="2:2">
      <c r="B238" s="879"/>
    </row>
    <row r="239" spans="2:2">
      <c r="B239" s="879"/>
    </row>
    <row r="240" spans="2:2">
      <c r="B240" s="879"/>
    </row>
    <row r="241" spans="2:2">
      <c r="B241" s="879"/>
    </row>
    <row r="242" spans="2:2">
      <c r="B242" s="879"/>
    </row>
    <row r="243" spans="2:2">
      <c r="B243" s="879"/>
    </row>
    <row r="244" spans="2:2">
      <c r="B244" s="879"/>
    </row>
    <row r="245" spans="2:2">
      <c r="B245" s="879"/>
    </row>
    <row r="246" spans="2:2">
      <c r="B246" s="879"/>
    </row>
    <row r="247" spans="2:2">
      <c r="B247" s="879"/>
    </row>
    <row r="248" spans="2:2">
      <c r="B248" s="879"/>
    </row>
    <row r="249" spans="2:2">
      <c r="B249" s="879"/>
    </row>
    <row r="250" spans="2:2">
      <c r="B250" s="879"/>
    </row>
    <row r="251" spans="2:2">
      <c r="B251" s="879"/>
    </row>
    <row r="252" spans="2:2">
      <c r="B252" s="879"/>
    </row>
    <row r="253" spans="2:2">
      <c r="B253" s="879"/>
    </row>
    <row r="254" spans="2:2">
      <c r="B254" s="879"/>
    </row>
    <row r="255" spans="2:2">
      <c r="B255" s="879"/>
    </row>
    <row r="256" spans="2:2">
      <c r="B256" s="879"/>
    </row>
    <row r="257" spans="2:2">
      <c r="B257" s="879"/>
    </row>
    <row r="258" spans="2:2">
      <c r="B258" s="879"/>
    </row>
    <row r="259" spans="2:2">
      <c r="B259" s="879"/>
    </row>
    <row r="260" spans="2:2">
      <c r="B260" s="879"/>
    </row>
    <row r="261" spans="2:2">
      <c r="B261" s="879"/>
    </row>
    <row r="262" spans="2:2">
      <c r="B262" s="879"/>
    </row>
    <row r="263" spans="2:2">
      <c r="B263" s="879"/>
    </row>
    <row r="264" spans="2:2">
      <c r="B264" s="879"/>
    </row>
    <row r="265" spans="2:2">
      <c r="B265" s="879"/>
    </row>
    <row r="266" spans="2:2">
      <c r="B266" s="879"/>
    </row>
    <row r="267" spans="2:2">
      <c r="B267" s="879"/>
    </row>
    <row r="268" spans="2:2">
      <c r="B268" s="879"/>
    </row>
    <row r="269" spans="2:2">
      <c r="B269" s="879"/>
    </row>
    <row r="270" spans="2:2">
      <c r="B270" s="879"/>
    </row>
    <row r="271" spans="2:2">
      <c r="B271" s="879"/>
    </row>
    <row r="272" spans="2:2">
      <c r="B272" s="879"/>
    </row>
    <row r="273" spans="2:2">
      <c r="B273" s="879"/>
    </row>
    <row r="274" spans="2:2">
      <c r="B274" s="879"/>
    </row>
    <row r="275" spans="2:2">
      <c r="B275" s="879"/>
    </row>
    <row r="276" spans="2:2">
      <c r="B276" s="879"/>
    </row>
    <row r="277" spans="2:2">
      <c r="B277" s="879"/>
    </row>
    <row r="278" spans="2:2">
      <c r="B278" s="879"/>
    </row>
    <row r="279" spans="2:2">
      <c r="B279" s="879"/>
    </row>
    <row r="280" spans="2:2">
      <c r="B280" s="879"/>
    </row>
    <row r="281" spans="2:2">
      <c r="B281" s="879"/>
    </row>
    <row r="282" spans="2:2">
      <c r="B282" s="879"/>
    </row>
    <row r="283" spans="2:2">
      <c r="B283" s="879"/>
    </row>
    <row r="284" spans="2:2">
      <c r="B284" s="879"/>
    </row>
    <row r="285" spans="2:2">
      <c r="B285" s="879"/>
    </row>
    <row r="286" spans="2:2">
      <c r="B286" s="879"/>
    </row>
    <row r="287" spans="2:2">
      <c r="B287" s="879"/>
    </row>
    <row r="288" spans="2:2">
      <c r="B288" s="879"/>
    </row>
    <row r="289" spans="2:2">
      <c r="B289" s="879"/>
    </row>
    <row r="290" spans="2:2">
      <c r="B290" s="879"/>
    </row>
    <row r="291" spans="2:2">
      <c r="B291" s="879"/>
    </row>
    <row r="292" spans="2:2">
      <c r="B292" s="879"/>
    </row>
    <row r="293" spans="2:2">
      <c r="B293" s="879"/>
    </row>
    <row r="294" spans="2:2">
      <c r="B294" s="879"/>
    </row>
    <row r="295" spans="2:2">
      <c r="B295" s="879"/>
    </row>
    <row r="296" spans="2:2">
      <c r="B296" s="879"/>
    </row>
    <row r="297" spans="2:2">
      <c r="B297" s="879"/>
    </row>
    <row r="298" spans="2:2">
      <c r="B298" s="879"/>
    </row>
    <row r="299" spans="2:2">
      <c r="B299" s="879"/>
    </row>
    <row r="300" spans="2:2">
      <c r="B300" s="879"/>
    </row>
    <row r="301" spans="2:2">
      <c r="B301" s="879"/>
    </row>
    <row r="302" spans="2:2">
      <c r="B302" s="879"/>
    </row>
    <row r="303" spans="2:2">
      <c r="B303" s="879"/>
    </row>
    <row r="304" spans="2:2">
      <c r="B304" s="879"/>
    </row>
    <row r="305" spans="2:2">
      <c r="B305" s="879"/>
    </row>
    <row r="306" spans="2:2">
      <c r="B306" s="879"/>
    </row>
    <row r="307" spans="2:2">
      <c r="B307" s="879"/>
    </row>
    <row r="308" spans="2:2">
      <c r="B308" s="879"/>
    </row>
    <row r="309" spans="2:2">
      <c r="B309" s="879"/>
    </row>
    <row r="310" spans="2:2">
      <c r="B310" s="879"/>
    </row>
    <row r="311" spans="2:2">
      <c r="B311" s="879"/>
    </row>
    <row r="312" spans="2:2">
      <c r="B312" s="879"/>
    </row>
    <row r="313" spans="2:2">
      <c r="B313" s="879"/>
    </row>
    <row r="314" spans="2:2">
      <c r="B314" s="879"/>
    </row>
    <row r="315" spans="2:2">
      <c r="B315" s="879"/>
    </row>
    <row r="316" spans="2:2">
      <c r="B316" s="879"/>
    </row>
    <row r="317" spans="2:2">
      <c r="B317" s="879"/>
    </row>
    <row r="318" spans="2:2">
      <c r="B318" s="879"/>
    </row>
    <row r="319" spans="2:2">
      <c r="B319" s="879"/>
    </row>
    <row r="320" spans="2:2">
      <c r="B320" s="879"/>
    </row>
    <row r="321" spans="2:2">
      <c r="B321" s="879"/>
    </row>
    <row r="322" spans="2:2">
      <c r="B322" s="879"/>
    </row>
    <row r="323" spans="2:2">
      <c r="B323" s="879"/>
    </row>
    <row r="324" spans="2:2">
      <c r="B324" s="879"/>
    </row>
    <row r="325" spans="2:2">
      <c r="B325" s="879"/>
    </row>
    <row r="326" spans="2:2">
      <c r="B326" s="879"/>
    </row>
    <row r="327" spans="2:2">
      <c r="B327" s="879"/>
    </row>
    <row r="328" spans="2:2">
      <c r="B328" s="879"/>
    </row>
    <row r="329" spans="2:2">
      <c r="B329" s="879"/>
    </row>
    <row r="330" spans="2:2">
      <c r="B330" s="879"/>
    </row>
    <row r="331" spans="2:2">
      <c r="B331" s="879"/>
    </row>
    <row r="332" spans="2:2">
      <c r="B332" s="879"/>
    </row>
    <row r="333" spans="2:2">
      <c r="B333" s="879"/>
    </row>
    <row r="334" spans="2:2">
      <c r="B334" s="879"/>
    </row>
    <row r="335" spans="2:2">
      <c r="B335" s="879"/>
    </row>
    <row r="336" spans="2:2">
      <c r="B336" s="879"/>
    </row>
    <row r="337" spans="2:2">
      <c r="B337" s="879"/>
    </row>
    <row r="338" spans="2:2">
      <c r="B338" s="879"/>
    </row>
    <row r="339" spans="2:2">
      <c r="B339" s="879"/>
    </row>
    <row r="340" spans="2:2">
      <c r="B340" s="879"/>
    </row>
    <row r="341" spans="2:2">
      <c r="B341" s="879"/>
    </row>
    <row r="342" spans="2:2">
      <c r="B342" s="879"/>
    </row>
    <row r="343" spans="2:2">
      <c r="B343" s="879"/>
    </row>
    <row r="344" spans="2:2">
      <c r="B344" s="879"/>
    </row>
    <row r="345" spans="2:2">
      <c r="B345" s="879"/>
    </row>
    <row r="346" spans="2:2">
      <c r="B346" s="879"/>
    </row>
    <row r="347" spans="2:2">
      <c r="B347" s="879"/>
    </row>
    <row r="348" spans="2:2">
      <c r="B348" s="879"/>
    </row>
    <row r="349" spans="2:2">
      <c r="B349" s="879"/>
    </row>
    <row r="350" spans="2:2">
      <c r="B350" s="879"/>
    </row>
    <row r="351" spans="2:2">
      <c r="B351" s="879"/>
    </row>
    <row r="352" spans="2:2">
      <c r="B352" s="879"/>
    </row>
    <row r="353" spans="2:2">
      <c r="B353" s="879"/>
    </row>
    <row r="354" spans="2:2">
      <c r="B354" s="879"/>
    </row>
    <row r="355" spans="2:2">
      <c r="B355" s="879"/>
    </row>
    <row r="356" spans="2:2">
      <c r="B356" s="879"/>
    </row>
    <row r="357" spans="2:2">
      <c r="B357" s="879"/>
    </row>
    <row r="358" spans="2:2">
      <c r="B358" s="879"/>
    </row>
    <row r="359" spans="2:2">
      <c r="B359" s="879"/>
    </row>
    <row r="360" spans="2:2">
      <c r="B360" s="879"/>
    </row>
    <row r="361" spans="2:2">
      <c r="B361" s="879"/>
    </row>
    <row r="362" spans="2:2">
      <c r="B362" s="879"/>
    </row>
    <row r="363" spans="2:2">
      <c r="B363" s="879"/>
    </row>
  </sheetData>
  <mergeCells count="2">
    <mergeCell ref="A16:G18"/>
    <mergeCell ref="A13:G15"/>
  </mergeCells>
  <conditionalFormatting sqref="A10">
    <cfRule type="cellIs" dxfId="38" priority="8" stopIfTrue="1" operator="equal">
      <formula>"Title"</formula>
    </cfRule>
  </conditionalFormatting>
  <conditionalFormatting sqref="A8">
    <cfRule type="cellIs" dxfId="37" priority="7" stopIfTrue="1" operator="equal">
      <formula>"Adjustment to Income/Expense/Rate Base:"</formula>
    </cfRule>
  </conditionalFormatting>
  <conditionalFormatting sqref="H1">
    <cfRule type="cellIs" dxfId="36" priority="6"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C65504:C65512 IY65298:IY65306 SU65298:SU65306 ACQ65298:ACQ65306 AMM65298:AMM65306 AWI65298:AWI65306 BGE65298:BGE65306 BQA65298:BQA65306 BZW65298:BZW65306 CJS65298:CJS65306 CTO65298:CTO65306 DDK65298:DDK65306 DNG65298:DNG65306 DXC65298:DXC65306 EGY65298:EGY65306 EQU65298:EQU65306 FAQ65298:FAQ65306 FKM65298:FKM65306 FUI65298:FUI65306 GEE65298:GEE65306 GOA65298:GOA65306 GXW65298:GXW65306 HHS65298:HHS65306 HRO65298:HRO65306 IBK65298:IBK65306 ILG65298:ILG65306 IVC65298:IVC65306 JEY65298:JEY65306 JOU65298:JOU65306 JYQ65298:JYQ65306 KIM65298:KIM65306 KSI65298:KSI65306 LCE65298:LCE65306 LMA65298:LMA65306 LVW65298:LVW65306 MFS65298:MFS65306 MPO65298:MPO65306 MZK65298:MZK65306 NJG65298:NJG65306 NTC65298:NTC65306 OCY65298:OCY65306 OMU65298:OMU65306 OWQ65298:OWQ65306 PGM65298:PGM65306 PQI65298:PQI65306 QAE65298:QAE65306 QKA65298:QKA65306 QTW65298:QTW65306 RDS65298:RDS65306 RNO65298:RNO65306 RXK65298:RXK65306 SHG65298:SHG65306 SRC65298:SRC65306 TAY65298:TAY65306 TKU65298:TKU65306 TUQ65298:TUQ65306 UEM65298:UEM65306 UOI65298:UOI65306 UYE65298:UYE65306 VIA65298:VIA65306 VRW65298:VRW65306 WBS65298:WBS65306 WLO65298:WLO65306 WVK65298:WVK65306 C131040:C131048 IY130834:IY130842 SU130834:SU130842 ACQ130834:ACQ130842 AMM130834:AMM130842 AWI130834:AWI130842 BGE130834:BGE130842 BQA130834:BQA130842 BZW130834:BZW130842 CJS130834:CJS130842 CTO130834:CTO130842 DDK130834:DDK130842 DNG130834:DNG130842 DXC130834:DXC130842 EGY130834:EGY130842 EQU130834:EQU130842 FAQ130834:FAQ130842 FKM130834:FKM130842 FUI130834:FUI130842 GEE130834:GEE130842 GOA130834:GOA130842 GXW130834:GXW130842 HHS130834:HHS130842 HRO130834:HRO130842 IBK130834:IBK130842 ILG130834:ILG130842 IVC130834:IVC130842 JEY130834:JEY130842 JOU130834:JOU130842 JYQ130834:JYQ130842 KIM130834:KIM130842 KSI130834:KSI130842 LCE130834:LCE130842 LMA130834:LMA130842 LVW130834:LVW130842 MFS130834:MFS130842 MPO130834:MPO130842 MZK130834:MZK130842 NJG130834:NJG130842 NTC130834:NTC130842 OCY130834:OCY130842 OMU130834:OMU130842 OWQ130834:OWQ130842 PGM130834:PGM130842 PQI130834:PQI130842 QAE130834:QAE130842 QKA130834:QKA130842 QTW130834:QTW130842 RDS130834:RDS130842 RNO130834:RNO130842 RXK130834:RXK130842 SHG130834:SHG130842 SRC130834:SRC130842 TAY130834:TAY130842 TKU130834:TKU130842 TUQ130834:TUQ130842 UEM130834:UEM130842 UOI130834:UOI130842 UYE130834:UYE130842 VIA130834:VIA130842 VRW130834:VRW130842 WBS130834:WBS130842 WLO130834:WLO130842 WVK130834:WVK130842 C196576:C196584 IY196370:IY196378 SU196370:SU196378 ACQ196370:ACQ196378 AMM196370:AMM196378 AWI196370:AWI196378 BGE196370:BGE196378 BQA196370:BQA196378 BZW196370:BZW196378 CJS196370:CJS196378 CTO196370:CTO196378 DDK196370:DDK196378 DNG196370:DNG196378 DXC196370:DXC196378 EGY196370:EGY196378 EQU196370:EQU196378 FAQ196370:FAQ196378 FKM196370:FKM196378 FUI196370:FUI196378 GEE196370:GEE196378 GOA196370:GOA196378 GXW196370:GXW196378 HHS196370:HHS196378 HRO196370:HRO196378 IBK196370:IBK196378 ILG196370:ILG196378 IVC196370:IVC196378 JEY196370:JEY196378 JOU196370:JOU196378 JYQ196370:JYQ196378 KIM196370:KIM196378 KSI196370:KSI196378 LCE196370:LCE196378 LMA196370:LMA196378 LVW196370:LVW196378 MFS196370:MFS196378 MPO196370:MPO196378 MZK196370:MZK196378 NJG196370:NJG196378 NTC196370:NTC196378 OCY196370:OCY196378 OMU196370:OMU196378 OWQ196370:OWQ196378 PGM196370:PGM196378 PQI196370:PQI196378 QAE196370:QAE196378 QKA196370:QKA196378 QTW196370:QTW196378 RDS196370:RDS196378 RNO196370:RNO196378 RXK196370:RXK196378 SHG196370:SHG196378 SRC196370:SRC196378 TAY196370:TAY196378 TKU196370:TKU196378 TUQ196370:TUQ196378 UEM196370:UEM196378 UOI196370:UOI196378 UYE196370:UYE196378 VIA196370:VIA196378 VRW196370:VRW196378 WBS196370:WBS196378 WLO196370:WLO196378 WVK196370:WVK196378 C262112:C262120 IY261906:IY261914 SU261906:SU261914 ACQ261906:ACQ261914 AMM261906:AMM261914 AWI261906:AWI261914 BGE261906:BGE261914 BQA261906:BQA261914 BZW261906:BZW261914 CJS261906:CJS261914 CTO261906:CTO261914 DDK261906:DDK261914 DNG261906:DNG261914 DXC261906:DXC261914 EGY261906:EGY261914 EQU261906:EQU261914 FAQ261906:FAQ261914 FKM261906:FKM261914 FUI261906:FUI261914 GEE261906:GEE261914 GOA261906:GOA261914 GXW261906:GXW261914 HHS261906:HHS261914 HRO261906:HRO261914 IBK261906:IBK261914 ILG261906:ILG261914 IVC261906:IVC261914 JEY261906:JEY261914 JOU261906:JOU261914 JYQ261906:JYQ261914 KIM261906:KIM261914 KSI261906:KSI261914 LCE261906:LCE261914 LMA261906:LMA261914 LVW261906:LVW261914 MFS261906:MFS261914 MPO261906:MPO261914 MZK261906:MZK261914 NJG261906:NJG261914 NTC261906:NTC261914 OCY261906:OCY261914 OMU261906:OMU261914 OWQ261906:OWQ261914 PGM261906:PGM261914 PQI261906:PQI261914 QAE261906:QAE261914 QKA261906:QKA261914 QTW261906:QTW261914 RDS261906:RDS261914 RNO261906:RNO261914 RXK261906:RXK261914 SHG261906:SHG261914 SRC261906:SRC261914 TAY261906:TAY261914 TKU261906:TKU261914 TUQ261906:TUQ261914 UEM261906:UEM261914 UOI261906:UOI261914 UYE261906:UYE261914 VIA261906:VIA261914 VRW261906:VRW261914 WBS261906:WBS261914 WLO261906:WLO261914 WVK261906:WVK261914 C327648:C327656 IY327442:IY327450 SU327442:SU327450 ACQ327442:ACQ327450 AMM327442:AMM327450 AWI327442:AWI327450 BGE327442:BGE327450 BQA327442:BQA327450 BZW327442:BZW327450 CJS327442:CJS327450 CTO327442:CTO327450 DDK327442:DDK327450 DNG327442:DNG327450 DXC327442:DXC327450 EGY327442:EGY327450 EQU327442:EQU327450 FAQ327442:FAQ327450 FKM327442:FKM327450 FUI327442:FUI327450 GEE327442:GEE327450 GOA327442:GOA327450 GXW327442:GXW327450 HHS327442:HHS327450 HRO327442:HRO327450 IBK327442:IBK327450 ILG327442:ILG327450 IVC327442:IVC327450 JEY327442:JEY327450 JOU327442:JOU327450 JYQ327442:JYQ327450 KIM327442:KIM327450 KSI327442:KSI327450 LCE327442:LCE327450 LMA327442:LMA327450 LVW327442:LVW327450 MFS327442:MFS327450 MPO327442:MPO327450 MZK327442:MZK327450 NJG327442:NJG327450 NTC327442:NTC327450 OCY327442:OCY327450 OMU327442:OMU327450 OWQ327442:OWQ327450 PGM327442:PGM327450 PQI327442:PQI327450 QAE327442:QAE327450 QKA327442:QKA327450 QTW327442:QTW327450 RDS327442:RDS327450 RNO327442:RNO327450 RXK327442:RXK327450 SHG327442:SHG327450 SRC327442:SRC327450 TAY327442:TAY327450 TKU327442:TKU327450 TUQ327442:TUQ327450 UEM327442:UEM327450 UOI327442:UOI327450 UYE327442:UYE327450 VIA327442:VIA327450 VRW327442:VRW327450 WBS327442:WBS327450 WLO327442:WLO327450 WVK327442:WVK327450 C393184:C393192 IY392978:IY392986 SU392978:SU392986 ACQ392978:ACQ392986 AMM392978:AMM392986 AWI392978:AWI392986 BGE392978:BGE392986 BQA392978:BQA392986 BZW392978:BZW392986 CJS392978:CJS392986 CTO392978:CTO392986 DDK392978:DDK392986 DNG392978:DNG392986 DXC392978:DXC392986 EGY392978:EGY392986 EQU392978:EQU392986 FAQ392978:FAQ392986 FKM392978:FKM392986 FUI392978:FUI392986 GEE392978:GEE392986 GOA392978:GOA392986 GXW392978:GXW392986 HHS392978:HHS392986 HRO392978:HRO392986 IBK392978:IBK392986 ILG392978:ILG392986 IVC392978:IVC392986 JEY392978:JEY392986 JOU392978:JOU392986 JYQ392978:JYQ392986 KIM392978:KIM392986 KSI392978:KSI392986 LCE392978:LCE392986 LMA392978:LMA392986 LVW392978:LVW392986 MFS392978:MFS392986 MPO392978:MPO392986 MZK392978:MZK392986 NJG392978:NJG392986 NTC392978:NTC392986 OCY392978:OCY392986 OMU392978:OMU392986 OWQ392978:OWQ392986 PGM392978:PGM392986 PQI392978:PQI392986 QAE392978:QAE392986 QKA392978:QKA392986 QTW392978:QTW392986 RDS392978:RDS392986 RNO392978:RNO392986 RXK392978:RXK392986 SHG392978:SHG392986 SRC392978:SRC392986 TAY392978:TAY392986 TKU392978:TKU392986 TUQ392978:TUQ392986 UEM392978:UEM392986 UOI392978:UOI392986 UYE392978:UYE392986 VIA392978:VIA392986 VRW392978:VRW392986 WBS392978:WBS392986 WLO392978:WLO392986 WVK392978:WVK392986 C458720:C458728 IY458514:IY458522 SU458514:SU458522 ACQ458514:ACQ458522 AMM458514:AMM458522 AWI458514:AWI458522 BGE458514:BGE458522 BQA458514:BQA458522 BZW458514:BZW458522 CJS458514:CJS458522 CTO458514:CTO458522 DDK458514:DDK458522 DNG458514:DNG458522 DXC458514:DXC458522 EGY458514:EGY458522 EQU458514:EQU458522 FAQ458514:FAQ458522 FKM458514:FKM458522 FUI458514:FUI458522 GEE458514:GEE458522 GOA458514:GOA458522 GXW458514:GXW458522 HHS458514:HHS458522 HRO458514:HRO458522 IBK458514:IBK458522 ILG458514:ILG458522 IVC458514:IVC458522 JEY458514:JEY458522 JOU458514:JOU458522 JYQ458514:JYQ458522 KIM458514:KIM458522 KSI458514:KSI458522 LCE458514:LCE458522 LMA458514:LMA458522 LVW458514:LVW458522 MFS458514:MFS458522 MPO458514:MPO458522 MZK458514:MZK458522 NJG458514:NJG458522 NTC458514:NTC458522 OCY458514:OCY458522 OMU458514:OMU458522 OWQ458514:OWQ458522 PGM458514:PGM458522 PQI458514:PQI458522 QAE458514:QAE458522 QKA458514:QKA458522 QTW458514:QTW458522 RDS458514:RDS458522 RNO458514:RNO458522 RXK458514:RXK458522 SHG458514:SHG458522 SRC458514:SRC458522 TAY458514:TAY458522 TKU458514:TKU458522 TUQ458514:TUQ458522 UEM458514:UEM458522 UOI458514:UOI458522 UYE458514:UYE458522 VIA458514:VIA458522 VRW458514:VRW458522 WBS458514:WBS458522 WLO458514:WLO458522 WVK458514:WVK458522 C524256:C524264 IY524050:IY524058 SU524050:SU524058 ACQ524050:ACQ524058 AMM524050:AMM524058 AWI524050:AWI524058 BGE524050:BGE524058 BQA524050:BQA524058 BZW524050:BZW524058 CJS524050:CJS524058 CTO524050:CTO524058 DDK524050:DDK524058 DNG524050:DNG524058 DXC524050:DXC524058 EGY524050:EGY524058 EQU524050:EQU524058 FAQ524050:FAQ524058 FKM524050:FKM524058 FUI524050:FUI524058 GEE524050:GEE524058 GOA524050:GOA524058 GXW524050:GXW524058 HHS524050:HHS524058 HRO524050:HRO524058 IBK524050:IBK524058 ILG524050:ILG524058 IVC524050:IVC524058 JEY524050:JEY524058 JOU524050:JOU524058 JYQ524050:JYQ524058 KIM524050:KIM524058 KSI524050:KSI524058 LCE524050:LCE524058 LMA524050:LMA524058 LVW524050:LVW524058 MFS524050:MFS524058 MPO524050:MPO524058 MZK524050:MZK524058 NJG524050:NJG524058 NTC524050:NTC524058 OCY524050:OCY524058 OMU524050:OMU524058 OWQ524050:OWQ524058 PGM524050:PGM524058 PQI524050:PQI524058 QAE524050:QAE524058 QKA524050:QKA524058 QTW524050:QTW524058 RDS524050:RDS524058 RNO524050:RNO524058 RXK524050:RXK524058 SHG524050:SHG524058 SRC524050:SRC524058 TAY524050:TAY524058 TKU524050:TKU524058 TUQ524050:TUQ524058 UEM524050:UEM524058 UOI524050:UOI524058 UYE524050:UYE524058 VIA524050:VIA524058 VRW524050:VRW524058 WBS524050:WBS524058 WLO524050:WLO524058 WVK524050:WVK524058 C589792:C589800 IY589586:IY589594 SU589586:SU589594 ACQ589586:ACQ589594 AMM589586:AMM589594 AWI589586:AWI589594 BGE589586:BGE589594 BQA589586:BQA589594 BZW589586:BZW589594 CJS589586:CJS589594 CTO589586:CTO589594 DDK589586:DDK589594 DNG589586:DNG589594 DXC589586:DXC589594 EGY589586:EGY589594 EQU589586:EQU589594 FAQ589586:FAQ589594 FKM589586:FKM589594 FUI589586:FUI589594 GEE589586:GEE589594 GOA589586:GOA589594 GXW589586:GXW589594 HHS589586:HHS589594 HRO589586:HRO589594 IBK589586:IBK589594 ILG589586:ILG589594 IVC589586:IVC589594 JEY589586:JEY589594 JOU589586:JOU589594 JYQ589586:JYQ589594 KIM589586:KIM589594 KSI589586:KSI589594 LCE589586:LCE589594 LMA589586:LMA589594 LVW589586:LVW589594 MFS589586:MFS589594 MPO589586:MPO589594 MZK589586:MZK589594 NJG589586:NJG589594 NTC589586:NTC589594 OCY589586:OCY589594 OMU589586:OMU589594 OWQ589586:OWQ589594 PGM589586:PGM589594 PQI589586:PQI589594 QAE589586:QAE589594 QKA589586:QKA589594 QTW589586:QTW589594 RDS589586:RDS589594 RNO589586:RNO589594 RXK589586:RXK589594 SHG589586:SHG589594 SRC589586:SRC589594 TAY589586:TAY589594 TKU589586:TKU589594 TUQ589586:TUQ589594 UEM589586:UEM589594 UOI589586:UOI589594 UYE589586:UYE589594 VIA589586:VIA589594 VRW589586:VRW589594 WBS589586:WBS589594 WLO589586:WLO589594 WVK589586:WVK589594 C655328:C655336 IY655122:IY655130 SU655122:SU655130 ACQ655122:ACQ655130 AMM655122:AMM655130 AWI655122:AWI655130 BGE655122:BGE655130 BQA655122:BQA655130 BZW655122:BZW655130 CJS655122:CJS655130 CTO655122:CTO655130 DDK655122:DDK655130 DNG655122:DNG655130 DXC655122:DXC655130 EGY655122:EGY655130 EQU655122:EQU655130 FAQ655122:FAQ655130 FKM655122:FKM655130 FUI655122:FUI655130 GEE655122:GEE655130 GOA655122:GOA655130 GXW655122:GXW655130 HHS655122:HHS655130 HRO655122:HRO655130 IBK655122:IBK655130 ILG655122:ILG655130 IVC655122:IVC655130 JEY655122:JEY655130 JOU655122:JOU655130 JYQ655122:JYQ655130 KIM655122:KIM655130 KSI655122:KSI655130 LCE655122:LCE655130 LMA655122:LMA655130 LVW655122:LVW655130 MFS655122:MFS655130 MPO655122:MPO655130 MZK655122:MZK655130 NJG655122:NJG655130 NTC655122:NTC655130 OCY655122:OCY655130 OMU655122:OMU655130 OWQ655122:OWQ655130 PGM655122:PGM655130 PQI655122:PQI655130 QAE655122:QAE655130 QKA655122:QKA655130 QTW655122:QTW655130 RDS655122:RDS655130 RNO655122:RNO655130 RXK655122:RXK655130 SHG655122:SHG655130 SRC655122:SRC655130 TAY655122:TAY655130 TKU655122:TKU655130 TUQ655122:TUQ655130 UEM655122:UEM655130 UOI655122:UOI655130 UYE655122:UYE655130 VIA655122:VIA655130 VRW655122:VRW655130 WBS655122:WBS655130 WLO655122:WLO655130 WVK655122:WVK655130 C720864:C720872 IY720658:IY720666 SU720658:SU720666 ACQ720658:ACQ720666 AMM720658:AMM720666 AWI720658:AWI720666 BGE720658:BGE720666 BQA720658:BQA720666 BZW720658:BZW720666 CJS720658:CJS720666 CTO720658:CTO720666 DDK720658:DDK720666 DNG720658:DNG720666 DXC720658:DXC720666 EGY720658:EGY720666 EQU720658:EQU720666 FAQ720658:FAQ720666 FKM720658:FKM720666 FUI720658:FUI720666 GEE720658:GEE720666 GOA720658:GOA720666 GXW720658:GXW720666 HHS720658:HHS720666 HRO720658:HRO720666 IBK720658:IBK720666 ILG720658:ILG720666 IVC720658:IVC720666 JEY720658:JEY720666 JOU720658:JOU720666 JYQ720658:JYQ720666 KIM720658:KIM720666 KSI720658:KSI720666 LCE720658:LCE720666 LMA720658:LMA720666 LVW720658:LVW720666 MFS720658:MFS720666 MPO720658:MPO720666 MZK720658:MZK720666 NJG720658:NJG720666 NTC720658:NTC720666 OCY720658:OCY720666 OMU720658:OMU720666 OWQ720658:OWQ720666 PGM720658:PGM720666 PQI720658:PQI720666 QAE720658:QAE720666 QKA720658:QKA720666 QTW720658:QTW720666 RDS720658:RDS720666 RNO720658:RNO720666 RXK720658:RXK720666 SHG720658:SHG720666 SRC720658:SRC720666 TAY720658:TAY720666 TKU720658:TKU720666 TUQ720658:TUQ720666 UEM720658:UEM720666 UOI720658:UOI720666 UYE720658:UYE720666 VIA720658:VIA720666 VRW720658:VRW720666 WBS720658:WBS720666 WLO720658:WLO720666 WVK720658:WVK720666 C786400:C786408 IY786194:IY786202 SU786194:SU786202 ACQ786194:ACQ786202 AMM786194:AMM786202 AWI786194:AWI786202 BGE786194:BGE786202 BQA786194:BQA786202 BZW786194:BZW786202 CJS786194:CJS786202 CTO786194:CTO786202 DDK786194:DDK786202 DNG786194:DNG786202 DXC786194:DXC786202 EGY786194:EGY786202 EQU786194:EQU786202 FAQ786194:FAQ786202 FKM786194:FKM786202 FUI786194:FUI786202 GEE786194:GEE786202 GOA786194:GOA786202 GXW786194:GXW786202 HHS786194:HHS786202 HRO786194:HRO786202 IBK786194:IBK786202 ILG786194:ILG786202 IVC786194:IVC786202 JEY786194:JEY786202 JOU786194:JOU786202 JYQ786194:JYQ786202 KIM786194:KIM786202 KSI786194:KSI786202 LCE786194:LCE786202 LMA786194:LMA786202 LVW786194:LVW786202 MFS786194:MFS786202 MPO786194:MPO786202 MZK786194:MZK786202 NJG786194:NJG786202 NTC786194:NTC786202 OCY786194:OCY786202 OMU786194:OMU786202 OWQ786194:OWQ786202 PGM786194:PGM786202 PQI786194:PQI786202 QAE786194:QAE786202 QKA786194:QKA786202 QTW786194:QTW786202 RDS786194:RDS786202 RNO786194:RNO786202 RXK786194:RXK786202 SHG786194:SHG786202 SRC786194:SRC786202 TAY786194:TAY786202 TKU786194:TKU786202 TUQ786194:TUQ786202 UEM786194:UEM786202 UOI786194:UOI786202 UYE786194:UYE786202 VIA786194:VIA786202 VRW786194:VRW786202 WBS786194:WBS786202 WLO786194:WLO786202 WVK786194:WVK786202 C851936:C851944 IY851730:IY851738 SU851730:SU851738 ACQ851730:ACQ851738 AMM851730:AMM851738 AWI851730:AWI851738 BGE851730:BGE851738 BQA851730:BQA851738 BZW851730:BZW851738 CJS851730:CJS851738 CTO851730:CTO851738 DDK851730:DDK851738 DNG851730:DNG851738 DXC851730:DXC851738 EGY851730:EGY851738 EQU851730:EQU851738 FAQ851730:FAQ851738 FKM851730:FKM851738 FUI851730:FUI851738 GEE851730:GEE851738 GOA851730:GOA851738 GXW851730:GXW851738 HHS851730:HHS851738 HRO851730:HRO851738 IBK851730:IBK851738 ILG851730:ILG851738 IVC851730:IVC851738 JEY851730:JEY851738 JOU851730:JOU851738 JYQ851730:JYQ851738 KIM851730:KIM851738 KSI851730:KSI851738 LCE851730:LCE851738 LMA851730:LMA851738 LVW851730:LVW851738 MFS851730:MFS851738 MPO851730:MPO851738 MZK851730:MZK851738 NJG851730:NJG851738 NTC851730:NTC851738 OCY851730:OCY851738 OMU851730:OMU851738 OWQ851730:OWQ851738 PGM851730:PGM851738 PQI851730:PQI851738 QAE851730:QAE851738 QKA851730:QKA851738 QTW851730:QTW851738 RDS851730:RDS851738 RNO851730:RNO851738 RXK851730:RXK851738 SHG851730:SHG851738 SRC851730:SRC851738 TAY851730:TAY851738 TKU851730:TKU851738 TUQ851730:TUQ851738 UEM851730:UEM851738 UOI851730:UOI851738 UYE851730:UYE851738 VIA851730:VIA851738 VRW851730:VRW851738 WBS851730:WBS851738 WLO851730:WLO851738 WVK851730:WVK851738 C917472:C917480 IY917266:IY917274 SU917266:SU917274 ACQ917266:ACQ917274 AMM917266:AMM917274 AWI917266:AWI917274 BGE917266:BGE917274 BQA917266:BQA917274 BZW917266:BZW917274 CJS917266:CJS917274 CTO917266:CTO917274 DDK917266:DDK917274 DNG917266:DNG917274 DXC917266:DXC917274 EGY917266:EGY917274 EQU917266:EQU917274 FAQ917266:FAQ917274 FKM917266:FKM917274 FUI917266:FUI917274 GEE917266:GEE917274 GOA917266:GOA917274 GXW917266:GXW917274 HHS917266:HHS917274 HRO917266:HRO917274 IBK917266:IBK917274 ILG917266:ILG917274 IVC917266:IVC917274 JEY917266:JEY917274 JOU917266:JOU917274 JYQ917266:JYQ917274 KIM917266:KIM917274 KSI917266:KSI917274 LCE917266:LCE917274 LMA917266:LMA917274 LVW917266:LVW917274 MFS917266:MFS917274 MPO917266:MPO917274 MZK917266:MZK917274 NJG917266:NJG917274 NTC917266:NTC917274 OCY917266:OCY917274 OMU917266:OMU917274 OWQ917266:OWQ917274 PGM917266:PGM917274 PQI917266:PQI917274 QAE917266:QAE917274 QKA917266:QKA917274 QTW917266:QTW917274 RDS917266:RDS917274 RNO917266:RNO917274 RXK917266:RXK917274 SHG917266:SHG917274 SRC917266:SRC917274 TAY917266:TAY917274 TKU917266:TKU917274 TUQ917266:TUQ917274 UEM917266:UEM917274 UOI917266:UOI917274 UYE917266:UYE917274 VIA917266:VIA917274 VRW917266:VRW917274 WBS917266:WBS917274 WLO917266:WLO917274 WVK917266:WVK917274 C983008:C983016 IY982802:IY982810 SU982802:SU982810 ACQ982802:ACQ982810 AMM982802:AMM982810 AWI982802:AWI982810 BGE982802:BGE982810 BQA982802:BQA982810 BZW982802:BZW982810 CJS982802:CJS982810 CTO982802:CTO982810 DDK982802:DDK982810 DNG982802:DNG982810 DXC982802:DXC982810 EGY982802:EGY982810 EQU982802:EQU982810 FAQ982802:FAQ982810 FKM982802:FKM982810 FUI982802:FUI982810 GEE982802:GEE982810 GOA982802:GOA982810 GXW982802:GXW982810 HHS982802:HHS982810 HRO982802:HRO982810 IBK982802:IBK982810 ILG982802:ILG982810 IVC982802:IVC982810 JEY982802:JEY982810 JOU982802:JOU982810 JYQ982802:JYQ982810 KIM982802:KIM982810 KSI982802:KSI982810 LCE982802:LCE982810 LMA982802:LMA982810 LVW982802:LVW982810 MFS982802:MFS982810 MPO982802:MPO982810 MZK982802:MZK982810 NJG982802:NJG982810 NTC982802:NTC982810 OCY982802:OCY982810 OMU982802:OMU982810 OWQ982802:OWQ982810 PGM982802:PGM982810 PQI982802:PQI982810 QAE982802:QAE982810 QKA982802:QKA982810 QTW982802:QTW982810 RDS982802:RDS982810 RNO982802:RNO982810 RXK982802:RXK982810 SHG982802:SHG982810 SRC982802:SRC982810 TAY982802:TAY982810 TKU982802:TKU982810 TUQ982802:TUQ982810 UEM982802:UEM982810 UOI982802:UOI982810 UYE982802:UYE982810 VIA982802:VIA982810 VRW982802:VRW982810 WBS982802:WBS982810 WLO982802:WLO982810 WVK982802:WVK982810">
      <formula1>"1,2,3"</formula1>
    </dataValidation>
    <dataValidation type="list" errorStyle="warning" allowBlank="1" showInputMessage="1" showErrorMessage="1" errorTitle="FERC ACCOUNT" error="This FERC Account is not included in the drop-down list. Is this the account you want to use?" sqref="WVJ982797:WVJ982806 B65499:B65508 IX65293:IX65302 ST65293:ST65302 ACP65293:ACP65302 AML65293:AML65302 AWH65293:AWH65302 BGD65293:BGD65302 BPZ65293:BPZ65302 BZV65293:BZV65302 CJR65293:CJR65302 CTN65293:CTN65302 DDJ65293:DDJ65302 DNF65293:DNF65302 DXB65293:DXB65302 EGX65293:EGX65302 EQT65293:EQT65302 FAP65293:FAP65302 FKL65293:FKL65302 FUH65293:FUH65302 GED65293:GED65302 GNZ65293:GNZ65302 GXV65293:GXV65302 HHR65293:HHR65302 HRN65293:HRN65302 IBJ65293:IBJ65302 ILF65293:ILF65302 IVB65293:IVB65302 JEX65293:JEX65302 JOT65293:JOT65302 JYP65293:JYP65302 KIL65293:KIL65302 KSH65293:KSH65302 LCD65293:LCD65302 LLZ65293:LLZ65302 LVV65293:LVV65302 MFR65293:MFR65302 MPN65293:MPN65302 MZJ65293:MZJ65302 NJF65293:NJF65302 NTB65293:NTB65302 OCX65293:OCX65302 OMT65293:OMT65302 OWP65293:OWP65302 PGL65293:PGL65302 PQH65293:PQH65302 QAD65293:QAD65302 QJZ65293:QJZ65302 QTV65293:QTV65302 RDR65293:RDR65302 RNN65293:RNN65302 RXJ65293:RXJ65302 SHF65293:SHF65302 SRB65293:SRB65302 TAX65293:TAX65302 TKT65293:TKT65302 TUP65293:TUP65302 UEL65293:UEL65302 UOH65293:UOH65302 UYD65293:UYD65302 VHZ65293:VHZ65302 VRV65293:VRV65302 WBR65293:WBR65302 WLN65293:WLN65302 WVJ65293:WVJ65302 B131035:B131044 IX130829:IX130838 ST130829:ST130838 ACP130829:ACP130838 AML130829:AML130838 AWH130829:AWH130838 BGD130829:BGD130838 BPZ130829:BPZ130838 BZV130829:BZV130838 CJR130829:CJR130838 CTN130829:CTN130838 DDJ130829:DDJ130838 DNF130829:DNF130838 DXB130829:DXB130838 EGX130829:EGX130838 EQT130829:EQT130838 FAP130829:FAP130838 FKL130829:FKL130838 FUH130829:FUH130838 GED130829:GED130838 GNZ130829:GNZ130838 GXV130829:GXV130838 HHR130829:HHR130838 HRN130829:HRN130838 IBJ130829:IBJ130838 ILF130829:ILF130838 IVB130829:IVB130838 JEX130829:JEX130838 JOT130829:JOT130838 JYP130829:JYP130838 KIL130829:KIL130838 KSH130829:KSH130838 LCD130829:LCD130838 LLZ130829:LLZ130838 LVV130829:LVV130838 MFR130829:MFR130838 MPN130829:MPN130838 MZJ130829:MZJ130838 NJF130829:NJF130838 NTB130829:NTB130838 OCX130829:OCX130838 OMT130829:OMT130838 OWP130829:OWP130838 PGL130829:PGL130838 PQH130829:PQH130838 QAD130829:QAD130838 QJZ130829:QJZ130838 QTV130829:QTV130838 RDR130829:RDR130838 RNN130829:RNN130838 RXJ130829:RXJ130838 SHF130829:SHF130838 SRB130829:SRB130838 TAX130829:TAX130838 TKT130829:TKT130838 TUP130829:TUP130838 UEL130829:UEL130838 UOH130829:UOH130838 UYD130829:UYD130838 VHZ130829:VHZ130838 VRV130829:VRV130838 WBR130829:WBR130838 WLN130829:WLN130838 WVJ130829:WVJ130838 B196571:B196580 IX196365:IX196374 ST196365:ST196374 ACP196365:ACP196374 AML196365:AML196374 AWH196365:AWH196374 BGD196365:BGD196374 BPZ196365:BPZ196374 BZV196365:BZV196374 CJR196365:CJR196374 CTN196365:CTN196374 DDJ196365:DDJ196374 DNF196365:DNF196374 DXB196365:DXB196374 EGX196365:EGX196374 EQT196365:EQT196374 FAP196365:FAP196374 FKL196365:FKL196374 FUH196365:FUH196374 GED196365:GED196374 GNZ196365:GNZ196374 GXV196365:GXV196374 HHR196365:HHR196374 HRN196365:HRN196374 IBJ196365:IBJ196374 ILF196365:ILF196374 IVB196365:IVB196374 JEX196365:JEX196374 JOT196365:JOT196374 JYP196365:JYP196374 KIL196365:KIL196374 KSH196365:KSH196374 LCD196365:LCD196374 LLZ196365:LLZ196374 LVV196365:LVV196374 MFR196365:MFR196374 MPN196365:MPN196374 MZJ196365:MZJ196374 NJF196365:NJF196374 NTB196365:NTB196374 OCX196365:OCX196374 OMT196365:OMT196374 OWP196365:OWP196374 PGL196365:PGL196374 PQH196365:PQH196374 QAD196365:QAD196374 QJZ196365:QJZ196374 QTV196365:QTV196374 RDR196365:RDR196374 RNN196365:RNN196374 RXJ196365:RXJ196374 SHF196365:SHF196374 SRB196365:SRB196374 TAX196365:TAX196374 TKT196365:TKT196374 TUP196365:TUP196374 UEL196365:UEL196374 UOH196365:UOH196374 UYD196365:UYD196374 VHZ196365:VHZ196374 VRV196365:VRV196374 WBR196365:WBR196374 WLN196365:WLN196374 WVJ196365:WVJ196374 B262107:B262116 IX261901:IX261910 ST261901:ST261910 ACP261901:ACP261910 AML261901:AML261910 AWH261901:AWH261910 BGD261901:BGD261910 BPZ261901:BPZ261910 BZV261901:BZV261910 CJR261901:CJR261910 CTN261901:CTN261910 DDJ261901:DDJ261910 DNF261901:DNF261910 DXB261901:DXB261910 EGX261901:EGX261910 EQT261901:EQT261910 FAP261901:FAP261910 FKL261901:FKL261910 FUH261901:FUH261910 GED261901:GED261910 GNZ261901:GNZ261910 GXV261901:GXV261910 HHR261901:HHR261910 HRN261901:HRN261910 IBJ261901:IBJ261910 ILF261901:ILF261910 IVB261901:IVB261910 JEX261901:JEX261910 JOT261901:JOT261910 JYP261901:JYP261910 KIL261901:KIL261910 KSH261901:KSH261910 LCD261901:LCD261910 LLZ261901:LLZ261910 LVV261901:LVV261910 MFR261901:MFR261910 MPN261901:MPN261910 MZJ261901:MZJ261910 NJF261901:NJF261910 NTB261901:NTB261910 OCX261901:OCX261910 OMT261901:OMT261910 OWP261901:OWP261910 PGL261901:PGL261910 PQH261901:PQH261910 QAD261901:QAD261910 QJZ261901:QJZ261910 QTV261901:QTV261910 RDR261901:RDR261910 RNN261901:RNN261910 RXJ261901:RXJ261910 SHF261901:SHF261910 SRB261901:SRB261910 TAX261901:TAX261910 TKT261901:TKT261910 TUP261901:TUP261910 UEL261901:UEL261910 UOH261901:UOH261910 UYD261901:UYD261910 VHZ261901:VHZ261910 VRV261901:VRV261910 WBR261901:WBR261910 WLN261901:WLN261910 WVJ261901:WVJ261910 B327643:B327652 IX327437:IX327446 ST327437:ST327446 ACP327437:ACP327446 AML327437:AML327446 AWH327437:AWH327446 BGD327437:BGD327446 BPZ327437:BPZ327446 BZV327437:BZV327446 CJR327437:CJR327446 CTN327437:CTN327446 DDJ327437:DDJ327446 DNF327437:DNF327446 DXB327437:DXB327446 EGX327437:EGX327446 EQT327437:EQT327446 FAP327437:FAP327446 FKL327437:FKL327446 FUH327437:FUH327446 GED327437:GED327446 GNZ327437:GNZ327446 GXV327437:GXV327446 HHR327437:HHR327446 HRN327437:HRN327446 IBJ327437:IBJ327446 ILF327437:ILF327446 IVB327437:IVB327446 JEX327437:JEX327446 JOT327437:JOT327446 JYP327437:JYP327446 KIL327437:KIL327446 KSH327437:KSH327446 LCD327437:LCD327446 LLZ327437:LLZ327446 LVV327437:LVV327446 MFR327437:MFR327446 MPN327437:MPN327446 MZJ327437:MZJ327446 NJF327437:NJF327446 NTB327437:NTB327446 OCX327437:OCX327446 OMT327437:OMT327446 OWP327437:OWP327446 PGL327437:PGL327446 PQH327437:PQH327446 QAD327437:QAD327446 QJZ327437:QJZ327446 QTV327437:QTV327446 RDR327437:RDR327446 RNN327437:RNN327446 RXJ327437:RXJ327446 SHF327437:SHF327446 SRB327437:SRB327446 TAX327437:TAX327446 TKT327437:TKT327446 TUP327437:TUP327446 UEL327437:UEL327446 UOH327437:UOH327446 UYD327437:UYD327446 VHZ327437:VHZ327446 VRV327437:VRV327446 WBR327437:WBR327446 WLN327437:WLN327446 WVJ327437:WVJ327446 B393179:B393188 IX392973:IX392982 ST392973:ST392982 ACP392973:ACP392982 AML392973:AML392982 AWH392973:AWH392982 BGD392973:BGD392982 BPZ392973:BPZ392982 BZV392973:BZV392982 CJR392973:CJR392982 CTN392973:CTN392982 DDJ392973:DDJ392982 DNF392973:DNF392982 DXB392973:DXB392982 EGX392973:EGX392982 EQT392973:EQT392982 FAP392973:FAP392982 FKL392973:FKL392982 FUH392973:FUH392982 GED392973:GED392982 GNZ392973:GNZ392982 GXV392973:GXV392982 HHR392973:HHR392982 HRN392973:HRN392982 IBJ392973:IBJ392982 ILF392973:ILF392982 IVB392973:IVB392982 JEX392973:JEX392982 JOT392973:JOT392982 JYP392973:JYP392982 KIL392973:KIL392982 KSH392973:KSH392982 LCD392973:LCD392982 LLZ392973:LLZ392982 LVV392973:LVV392982 MFR392973:MFR392982 MPN392973:MPN392982 MZJ392973:MZJ392982 NJF392973:NJF392982 NTB392973:NTB392982 OCX392973:OCX392982 OMT392973:OMT392982 OWP392973:OWP392982 PGL392973:PGL392982 PQH392973:PQH392982 QAD392973:QAD392982 QJZ392973:QJZ392982 QTV392973:QTV392982 RDR392973:RDR392982 RNN392973:RNN392982 RXJ392973:RXJ392982 SHF392973:SHF392982 SRB392973:SRB392982 TAX392973:TAX392982 TKT392973:TKT392982 TUP392973:TUP392982 UEL392973:UEL392982 UOH392973:UOH392982 UYD392973:UYD392982 VHZ392973:VHZ392982 VRV392973:VRV392982 WBR392973:WBR392982 WLN392973:WLN392982 WVJ392973:WVJ392982 B458715:B458724 IX458509:IX458518 ST458509:ST458518 ACP458509:ACP458518 AML458509:AML458518 AWH458509:AWH458518 BGD458509:BGD458518 BPZ458509:BPZ458518 BZV458509:BZV458518 CJR458509:CJR458518 CTN458509:CTN458518 DDJ458509:DDJ458518 DNF458509:DNF458518 DXB458509:DXB458518 EGX458509:EGX458518 EQT458509:EQT458518 FAP458509:FAP458518 FKL458509:FKL458518 FUH458509:FUH458518 GED458509:GED458518 GNZ458509:GNZ458518 GXV458509:GXV458518 HHR458509:HHR458518 HRN458509:HRN458518 IBJ458509:IBJ458518 ILF458509:ILF458518 IVB458509:IVB458518 JEX458509:JEX458518 JOT458509:JOT458518 JYP458509:JYP458518 KIL458509:KIL458518 KSH458509:KSH458518 LCD458509:LCD458518 LLZ458509:LLZ458518 LVV458509:LVV458518 MFR458509:MFR458518 MPN458509:MPN458518 MZJ458509:MZJ458518 NJF458509:NJF458518 NTB458509:NTB458518 OCX458509:OCX458518 OMT458509:OMT458518 OWP458509:OWP458518 PGL458509:PGL458518 PQH458509:PQH458518 QAD458509:QAD458518 QJZ458509:QJZ458518 QTV458509:QTV458518 RDR458509:RDR458518 RNN458509:RNN458518 RXJ458509:RXJ458518 SHF458509:SHF458518 SRB458509:SRB458518 TAX458509:TAX458518 TKT458509:TKT458518 TUP458509:TUP458518 UEL458509:UEL458518 UOH458509:UOH458518 UYD458509:UYD458518 VHZ458509:VHZ458518 VRV458509:VRV458518 WBR458509:WBR458518 WLN458509:WLN458518 WVJ458509:WVJ458518 B524251:B524260 IX524045:IX524054 ST524045:ST524054 ACP524045:ACP524054 AML524045:AML524054 AWH524045:AWH524054 BGD524045:BGD524054 BPZ524045:BPZ524054 BZV524045:BZV524054 CJR524045:CJR524054 CTN524045:CTN524054 DDJ524045:DDJ524054 DNF524045:DNF524054 DXB524045:DXB524054 EGX524045:EGX524054 EQT524045:EQT524054 FAP524045:FAP524054 FKL524045:FKL524054 FUH524045:FUH524054 GED524045:GED524054 GNZ524045:GNZ524054 GXV524045:GXV524054 HHR524045:HHR524054 HRN524045:HRN524054 IBJ524045:IBJ524054 ILF524045:ILF524054 IVB524045:IVB524054 JEX524045:JEX524054 JOT524045:JOT524054 JYP524045:JYP524054 KIL524045:KIL524054 KSH524045:KSH524054 LCD524045:LCD524054 LLZ524045:LLZ524054 LVV524045:LVV524054 MFR524045:MFR524054 MPN524045:MPN524054 MZJ524045:MZJ524054 NJF524045:NJF524054 NTB524045:NTB524054 OCX524045:OCX524054 OMT524045:OMT524054 OWP524045:OWP524054 PGL524045:PGL524054 PQH524045:PQH524054 QAD524045:QAD524054 QJZ524045:QJZ524054 QTV524045:QTV524054 RDR524045:RDR524054 RNN524045:RNN524054 RXJ524045:RXJ524054 SHF524045:SHF524054 SRB524045:SRB524054 TAX524045:TAX524054 TKT524045:TKT524054 TUP524045:TUP524054 UEL524045:UEL524054 UOH524045:UOH524054 UYD524045:UYD524054 VHZ524045:VHZ524054 VRV524045:VRV524054 WBR524045:WBR524054 WLN524045:WLN524054 WVJ524045:WVJ524054 B589787:B589796 IX589581:IX589590 ST589581:ST589590 ACP589581:ACP589590 AML589581:AML589590 AWH589581:AWH589590 BGD589581:BGD589590 BPZ589581:BPZ589590 BZV589581:BZV589590 CJR589581:CJR589590 CTN589581:CTN589590 DDJ589581:DDJ589590 DNF589581:DNF589590 DXB589581:DXB589590 EGX589581:EGX589590 EQT589581:EQT589590 FAP589581:FAP589590 FKL589581:FKL589590 FUH589581:FUH589590 GED589581:GED589590 GNZ589581:GNZ589590 GXV589581:GXV589590 HHR589581:HHR589590 HRN589581:HRN589590 IBJ589581:IBJ589590 ILF589581:ILF589590 IVB589581:IVB589590 JEX589581:JEX589590 JOT589581:JOT589590 JYP589581:JYP589590 KIL589581:KIL589590 KSH589581:KSH589590 LCD589581:LCD589590 LLZ589581:LLZ589590 LVV589581:LVV589590 MFR589581:MFR589590 MPN589581:MPN589590 MZJ589581:MZJ589590 NJF589581:NJF589590 NTB589581:NTB589590 OCX589581:OCX589590 OMT589581:OMT589590 OWP589581:OWP589590 PGL589581:PGL589590 PQH589581:PQH589590 QAD589581:QAD589590 QJZ589581:QJZ589590 QTV589581:QTV589590 RDR589581:RDR589590 RNN589581:RNN589590 RXJ589581:RXJ589590 SHF589581:SHF589590 SRB589581:SRB589590 TAX589581:TAX589590 TKT589581:TKT589590 TUP589581:TUP589590 UEL589581:UEL589590 UOH589581:UOH589590 UYD589581:UYD589590 VHZ589581:VHZ589590 VRV589581:VRV589590 WBR589581:WBR589590 WLN589581:WLN589590 WVJ589581:WVJ589590 B655323:B655332 IX655117:IX655126 ST655117:ST655126 ACP655117:ACP655126 AML655117:AML655126 AWH655117:AWH655126 BGD655117:BGD655126 BPZ655117:BPZ655126 BZV655117:BZV655126 CJR655117:CJR655126 CTN655117:CTN655126 DDJ655117:DDJ655126 DNF655117:DNF655126 DXB655117:DXB655126 EGX655117:EGX655126 EQT655117:EQT655126 FAP655117:FAP655126 FKL655117:FKL655126 FUH655117:FUH655126 GED655117:GED655126 GNZ655117:GNZ655126 GXV655117:GXV655126 HHR655117:HHR655126 HRN655117:HRN655126 IBJ655117:IBJ655126 ILF655117:ILF655126 IVB655117:IVB655126 JEX655117:JEX655126 JOT655117:JOT655126 JYP655117:JYP655126 KIL655117:KIL655126 KSH655117:KSH655126 LCD655117:LCD655126 LLZ655117:LLZ655126 LVV655117:LVV655126 MFR655117:MFR655126 MPN655117:MPN655126 MZJ655117:MZJ655126 NJF655117:NJF655126 NTB655117:NTB655126 OCX655117:OCX655126 OMT655117:OMT655126 OWP655117:OWP655126 PGL655117:PGL655126 PQH655117:PQH655126 QAD655117:QAD655126 QJZ655117:QJZ655126 QTV655117:QTV655126 RDR655117:RDR655126 RNN655117:RNN655126 RXJ655117:RXJ655126 SHF655117:SHF655126 SRB655117:SRB655126 TAX655117:TAX655126 TKT655117:TKT655126 TUP655117:TUP655126 UEL655117:UEL655126 UOH655117:UOH655126 UYD655117:UYD655126 VHZ655117:VHZ655126 VRV655117:VRV655126 WBR655117:WBR655126 WLN655117:WLN655126 WVJ655117:WVJ655126 B720859:B720868 IX720653:IX720662 ST720653:ST720662 ACP720653:ACP720662 AML720653:AML720662 AWH720653:AWH720662 BGD720653:BGD720662 BPZ720653:BPZ720662 BZV720653:BZV720662 CJR720653:CJR720662 CTN720653:CTN720662 DDJ720653:DDJ720662 DNF720653:DNF720662 DXB720653:DXB720662 EGX720653:EGX720662 EQT720653:EQT720662 FAP720653:FAP720662 FKL720653:FKL720662 FUH720653:FUH720662 GED720653:GED720662 GNZ720653:GNZ720662 GXV720653:GXV720662 HHR720653:HHR720662 HRN720653:HRN720662 IBJ720653:IBJ720662 ILF720653:ILF720662 IVB720653:IVB720662 JEX720653:JEX720662 JOT720653:JOT720662 JYP720653:JYP720662 KIL720653:KIL720662 KSH720653:KSH720662 LCD720653:LCD720662 LLZ720653:LLZ720662 LVV720653:LVV720662 MFR720653:MFR720662 MPN720653:MPN720662 MZJ720653:MZJ720662 NJF720653:NJF720662 NTB720653:NTB720662 OCX720653:OCX720662 OMT720653:OMT720662 OWP720653:OWP720662 PGL720653:PGL720662 PQH720653:PQH720662 QAD720653:QAD720662 QJZ720653:QJZ720662 QTV720653:QTV720662 RDR720653:RDR720662 RNN720653:RNN720662 RXJ720653:RXJ720662 SHF720653:SHF720662 SRB720653:SRB720662 TAX720653:TAX720662 TKT720653:TKT720662 TUP720653:TUP720662 UEL720653:UEL720662 UOH720653:UOH720662 UYD720653:UYD720662 VHZ720653:VHZ720662 VRV720653:VRV720662 WBR720653:WBR720662 WLN720653:WLN720662 WVJ720653:WVJ720662 B786395:B786404 IX786189:IX786198 ST786189:ST786198 ACP786189:ACP786198 AML786189:AML786198 AWH786189:AWH786198 BGD786189:BGD786198 BPZ786189:BPZ786198 BZV786189:BZV786198 CJR786189:CJR786198 CTN786189:CTN786198 DDJ786189:DDJ786198 DNF786189:DNF786198 DXB786189:DXB786198 EGX786189:EGX786198 EQT786189:EQT786198 FAP786189:FAP786198 FKL786189:FKL786198 FUH786189:FUH786198 GED786189:GED786198 GNZ786189:GNZ786198 GXV786189:GXV786198 HHR786189:HHR786198 HRN786189:HRN786198 IBJ786189:IBJ786198 ILF786189:ILF786198 IVB786189:IVB786198 JEX786189:JEX786198 JOT786189:JOT786198 JYP786189:JYP786198 KIL786189:KIL786198 KSH786189:KSH786198 LCD786189:LCD786198 LLZ786189:LLZ786198 LVV786189:LVV786198 MFR786189:MFR786198 MPN786189:MPN786198 MZJ786189:MZJ786198 NJF786189:NJF786198 NTB786189:NTB786198 OCX786189:OCX786198 OMT786189:OMT786198 OWP786189:OWP786198 PGL786189:PGL786198 PQH786189:PQH786198 QAD786189:QAD786198 QJZ786189:QJZ786198 QTV786189:QTV786198 RDR786189:RDR786198 RNN786189:RNN786198 RXJ786189:RXJ786198 SHF786189:SHF786198 SRB786189:SRB786198 TAX786189:TAX786198 TKT786189:TKT786198 TUP786189:TUP786198 UEL786189:UEL786198 UOH786189:UOH786198 UYD786189:UYD786198 VHZ786189:VHZ786198 VRV786189:VRV786198 WBR786189:WBR786198 WLN786189:WLN786198 WVJ786189:WVJ786198 B851931:B851940 IX851725:IX851734 ST851725:ST851734 ACP851725:ACP851734 AML851725:AML851734 AWH851725:AWH851734 BGD851725:BGD851734 BPZ851725:BPZ851734 BZV851725:BZV851734 CJR851725:CJR851734 CTN851725:CTN851734 DDJ851725:DDJ851734 DNF851725:DNF851734 DXB851725:DXB851734 EGX851725:EGX851734 EQT851725:EQT851734 FAP851725:FAP851734 FKL851725:FKL851734 FUH851725:FUH851734 GED851725:GED851734 GNZ851725:GNZ851734 GXV851725:GXV851734 HHR851725:HHR851734 HRN851725:HRN851734 IBJ851725:IBJ851734 ILF851725:ILF851734 IVB851725:IVB851734 JEX851725:JEX851734 JOT851725:JOT851734 JYP851725:JYP851734 KIL851725:KIL851734 KSH851725:KSH851734 LCD851725:LCD851734 LLZ851725:LLZ851734 LVV851725:LVV851734 MFR851725:MFR851734 MPN851725:MPN851734 MZJ851725:MZJ851734 NJF851725:NJF851734 NTB851725:NTB851734 OCX851725:OCX851734 OMT851725:OMT851734 OWP851725:OWP851734 PGL851725:PGL851734 PQH851725:PQH851734 QAD851725:QAD851734 QJZ851725:QJZ851734 QTV851725:QTV851734 RDR851725:RDR851734 RNN851725:RNN851734 RXJ851725:RXJ851734 SHF851725:SHF851734 SRB851725:SRB851734 TAX851725:TAX851734 TKT851725:TKT851734 TUP851725:TUP851734 UEL851725:UEL851734 UOH851725:UOH851734 UYD851725:UYD851734 VHZ851725:VHZ851734 VRV851725:VRV851734 WBR851725:WBR851734 WLN851725:WLN851734 WVJ851725:WVJ851734 B917467:B917476 IX917261:IX917270 ST917261:ST917270 ACP917261:ACP917270 AML917261:AML917270 AWH917261:AWH917270 BGD917261:BGD917270 BPZ917261:BPZ917270 BZV917261:BZV917270 CJR917261:CJR917270 CTN917261:CTN917270 DDJ917261:DDJ917270 DNF917261:DNF917270 DXB917261:DXB917270 EGX917261:EGX917270 EQT917261:EQT917270 FAP917261:FAP917270 FKL917261:FKL917270 FUH917261:FUH917270 GED917261:GED917270 GNZ917261:GNZ917270 GXV917261:GXV917270 HHR917261:HHR917270 HRN917261:HRN917270 IBJ917261:IBJ917270 ILF917261:ILF917270 IVB917261:IVB917270 JEX917261:JEX917270 JOT917261:JOT917270 JYP917261:JYP917270 KIL917261:KIL917270 KSH917261:KSH917270 LCD917261:LCD917270 LLZ917261:LLZ917270 LVV917261:LVV917270 MFR917261:MFR917270 MPN917261:MPN917270 MZJ917261:MZJ917270 NJF917261:NJF917270 NTB917261:NTB917270 OCX917261:OCX917270 OMT917261:OMT917270 OWP917261:OWP917270 PGL917261:PGL917270 PQH917261:PQH917270 QAD917261:QAD917270 QJZ917261:QJZ917270 QTV917261:QTV917270 RDR917261:RDR917270 RNN917261:RNN917270 RXJ917261:RXJ917270 SHF917261:SHF917270 SRB917261:SRB917270 TAX917261:TAX917270 TKT917261:TKT917270 TUP917261:TUP917270 UEL917261:UEL917270 UOH917261:UOH917270 UYD917261:UYD917270 VHZ917261:VHZ917270 VRV917261:VRV917270 WBR917261:WBR917270 WLN917261:WLN917270 WVJ917261:WVJ917270 B983003:B983012 IX982797:IX982806 ST982797:ST982806 ACP982797:ACP982806 AML982797:AML982806 AWH982797:AWH982806 BGD982797:BGD982806 BPZ982797:BPZ982806 BZV982797:BZV982806 CJR982797:CJR982806 CTN982797:CTN982806 DDJ982797:DDJ982806 DNF982797:DNF982806 DXB982797:DXB982806 EGX982797:EGX982806 EQT982797:EQT982806 FAP982797:FAP982806 FKL982797:FKL982806 FUH982797:FUH982806 GED982797:GED982806 GNZ982797:GNZ982806 GXV982797:GXV982806 HHR982797:HHR982806 HRN982797:HRN982806 IBJ982797:IBJ982806 ILF982797:ILF982806 IVB982797:IVB982806 JEX982797:JEX982806 JOT982797:JOT982806 JYP982797:JYP982806 KIL982797:KIL982806 KSH982797:KSH982806 LCD982797:LCD982806 LLZ982797:LLZ982806 LVV982797:LVV982806 MFR982797:MFR982806 MPN982797:MPN982806 MZJ982797:MZJ982806 NJF982797:NJF982806 NTB982797:NTB982806 OCX982797:OCX982806 OMT982797:OMT982806 OWP982797:OWP982806 PGL982797:PGL982806 PQH982797:PQH982806 QAD982797:QAD982806 QJZ982797:QJZ982806 QTV982797:QTV982806 RDR982797:RDR982806 RNN982797:RNN982806 RXJ982797:RXJ982806 SHF982797:SHF982806 SRB982797:SRB982806 TAX982797:TAX982806 TKT982797:TKT982806 TUP982797:TUP982806 UEL982797:UEL982806 UOH982797:UOH982806 UYD982797:UYD982806 VHZ982797:VHZ982806 VRV982797:VRV982806 WBR982797:WBR982806 WLN982797:WLN982806 B11:B12">
      <formula1>$B$19:$B$354</formula1>
    </dataValidation>
    <dataValidation type="list" errorStyle="warning" allowBlank="1" showInputMessage="1" showErrorMessage="1" errorTitle="Factor" error="This factor is not included in the drop-down list. Is this the factor you want to use?" sqref="WVM982797:WVM982806 E65499:E65508 JA65293:JA65302 SW65293:SW65302 ACS65293:ACS65302 AMO65293:AMO65302 AWK65293:AWK65302 BGG65293:BGG65302 BQC65293:BQC65302 BZY65293:BZY65302 CJU65293:CJU65302 CTQ65293:CTQ65302 DDM65293:DDM65302 DNI65293:DNI65302 DXE65293:DXE65302 EHA65293:EHA65302 EQW65293:EQW65302 FAS65293:FAS65302 FKO65293:FKO65302 FUK65293:FUK65302 GEG65293:GEG65302 GOC65293:GOC65302 GXY65293:GXY65302 HHU65293:HHU65302 HRQ65293:HRQ65302 IBM65293:IBM65302 ILI65293:ILI65302 IVE65293:IVE65302 JFA65293:JFA65302 JOW65293:JOW65302 JYS65293:JYS65302 KIO65293:KIO65302 KSK65293:KSK65302 LCG65293:LCG65302 LMC65293:LMC65302 LVY65293:LVY65302 MFU65293:MFU65302 MPQ65293:MPQ65302 MZM65293:MZM65302 NJI65293:NJI65302 NTE65293:NTE65302 ODA65293:ODA65302 OMW65293:OMW65302 OWS65293:OWS65302 PGO65293:PGO65302 PQK65293:PQK65302 QAG65293:QAG65302 QKC65293:QKC65302 QTY65293:QTY65302 RDU65293:RDU65302 RNQ65293:RNQ65302 RXM65293:RXM65302 SHI65293:SHI65302 SRE65293:SRE65302 TBA65293:TBA65302 TKW65293:TKW65302 TUS65293:TUS65302 UEO65293:UEO65302 UOK65293:UOK65302 UYG65293:UYG65302 VIC65293:VIC65302 VRY65293:VRY65302 WBU65293:WBU65302 WLQ65293:WLQ65302 WVM65293:WVM65302 E131035:E131044 JA130829:JA130838 SW130829:SW130838 ACS130829:ACS130838 AMO130829:AMO130838 AWK130829:AWK130838 BGG130829:BGG130838 BQC130829:BQC130838 BZY130829:BZY130838 CJU130829:CJU130838 CTQ130829:CTQ130838 DDM130829:DDM130838 DNI130829:DNI130838 DXE130829:DXE130838 EHA130829:EHA130838 EQW130829:EQW130838 FAS130829:FAS130838 FKO130829:FKO130838 FUK130829:FUK130838 GEG130829:GEG130838 GOC130829:GOC130838 GXY130829:GXY130838 HHU130829:HHU130838 HRQ130829:HRQ130838 IBM130829:IBM130838 ILI130829:ILI130838 IVE130829:IVE130838 JFA130829:JFA130838 JOW130829:JOW130838 JYS130829:JYS130838 KIO130829:KIO130838 KSK130829:KSK130838 LCG130829:LCG130838 LMC130829:LMC130838 LVY130829:LVY130838 MFU130829:MFU130838 MPQ130829:MPQ130838 MZM130829:MZM130838 NJI130829:NJI130838 NTE130829:NTE130838 ODA130829:ODA130838 OMW130829:OMW130838 OWS130829:OWS130838 PGO130829:PGO130838 PQK130829:PQK130838 QAG130829:QAG130838 QKC130829:QKC130838 QTY130829:QTY130838 RDU130829:RDU130838 RNQ130829:RNQ130838 RXM130829:RXM130838 SHI130829:SHI130838 SRE130829:SRE130838 TBA130829:TBA130838 TKW130829:TKW130838 TUS130829:TUS130838 UEO130829:UEO130838 UOK130829:UOK130838 UYG130829:UYG130838 VIC130829:VIC130838 VRY130829:VRY130838 WBU130829:WBU130838 WLQ130829:WLQ130838 WVM130829:WVM130838 E196571:E196580 JA196365:JA196374 SW196365:SW196374 ACS196365:ACS196374 AMO196365:AMO196374 AWK196365:AWK196374 BGG196365:BGG196374 BQC196365:BQC196374 BZY196365:BZY196374 CJU196365:CJU196374 CTQ196365:CTQ196374 DDM196365:DDM196374 DNI196365:DNI196374 DXE196365:DXE196374 EHA196365:EHA196374 EQW196365:EQW196374 FAS196365:FAS196374 FKO196365:FKO196374 FUK196365:FUK196374 GEG196365:GEG196374 GOC196365:GOC196374 GXY196365:GXY196374 HHU196365:HHU196374 HRQ196365:HRQ196374 IBM196365:IBM196374 ILI196365:ILI196374 IVE196365:IVE196374 JFA196365:JFA196374 JOW196365:JOW196374 JYS196365:JYS196374 KIO196365:KIO196374 KSK196365:KSK196374 LCG196365:LCG196374 LMC196365:LMC196374 LVY196365:LVY196374 MFU196365:MFU196374 MPQ196365:MPQ196374 MZM196365:MZM196374 NJI196365:NJI196374 NTE196365:NTE196374 ODA196365:ODA196374 OMW196365:OMW196374 OWS196365:OWS196374 PGO196365:PGO196374 PQK196365:PQK196374 QAG196365:QAG196374 QKC196365:QKC196374 QTY196365:QTY196374 RDU196365:RDU196374 RNQ196365:RNQ196374 RXM196365:RXM196374 SHI196365:SHI196374 SRE196365:SRE196374 TBA196365:TBA196374 TKW196365:TKW196374 TUS196365:TUS196374 UEO196365:UEO196374 UOK196365:UOK196374 UYG196365:UYG196374 VIC196365:VIC196374 VRY196365:VRY196374 WBU196365:WBU196374 WLQ196365:WLQ196374 WVM196365:WVM196374 E262107:E262116 JA261901:JA261910 SW261901:SW261910 ACS261901:ACS261910 AMO261901:AMO261910 AWK261901:AWK261910 BGG261901:BGG261910 BQC261901:BQC261910 BZY261901:BZY261910 CJU261901:CJU261910 CTQ261901:CTQ261910 DDM261901:DDM261910 DNI261901:DNI261910 DXE261901:DXE261910 EHA261901:EHA261910 EQW261901:EQW261910 FAS261901:FAS261910 FKO261901:FKO261910 FUK261901:FUK261910 GEG261901:GEG261910 GOC261901:GOC261910 GXY261901:GXY261910 HHU261901:HHU261910 HRQ261901:HRQ261910 IBM261901:IBM261910 ILI261901:ILI261910 IVE261901:IVE261910 JFA261901:JFA261910 JOW261901:JOW261910 JYS261901:JYS261910 KIO261901:KIO261910 KSK261901:KSK261910 LCG261901:LCG261910 LMC261901:LMC261910 LVY261901:LVY261910 MFU261901:MFU261910 MPQ261901:MPQ261910 MZM261901:MZM261910 NJI261901:NJI261910 NTE261901:NTE261910 ODA261901:ODA261910 OMW261901:OMW261910 OWS261901:OWS261910 PGO261901:PGO261910 PQK261901:PQK261910 QAG261901:QAG261910 QKC261901:QKC261910 QTY261901:QTY261910 RDU261901:RDU261910 RNQ261901:RNQ261910 RXM261901:RXM261910 SHI261901:SHI261910 SRE261901:SRE261910 TBA261901:TBA261910 TKW261901:TKW261910 TUS261901:TUS261910 UEO261901:UEO261910 UOK261901:UOK261910 UYG261901:UYG261910 VIC261901:VIC261910 VRY261901:VRY261910 WBU261901:WBU261910 WLQ261901:WLQ261910 WVM261901:WVM261910 E327643:E327652 JA327437:JA327446 SW327437:SW327446 ACS327437:ACS327446 AMO327437:AMO327446 AWK327437:AWK327446 BGG327437:BGG327446 BQC327437:BQC327446 BZY327437:BZY327446 CJU327437:CJU327446 CTQ327437:CTQ327446 DDM327437:DDM327446 DNI327437:DNI327446 DXE327437:DXE327446 EHA327437:EHA327446 EQW327437:EQW327446 FAS327437:FAS327446 FKO327437:FKO327446 FUK327437:FUK327446 GEG327437:GEG327446 GOC327437:GOC327446 GXY327437:GXY327446 HHU327437:HHU327446 HRQ327437:HRQ327446 IBM327437:IBM327446 ILI327437:ILI327446 IVE327437:IVE327446 JFA327437:JFA327446 JOW327437:JOW327446 JYS327437:JYS327446 KIO327437:KIO327446 KSK327437:KSK327446 LCG327437:LCG327446 LMC327437:LMC327446 LVY327437:LVY327446 MFU327437:MFU327446 MPQ327437:MPQ327446 MZM327437:MZM327446 NJI327437:NJI327446 NTE327437:NTE327446 ODA327437:ODA327446 OMW327437:OMW327446 OWS327437:OWS327446 PGO327437:PGO327446 PQK327437:PQK327446 QAG327437:QAG327446 QKC327437:QKC327446 QTY327437:QTY327446 RDU327437:RDU327446 RNQ327437:RNQ327446 RXM327437:RXM327446 SHI327437:SHI327446 SRE327437:SRE327446 TBA327437:TBA327446 TKW327437:TKW327446 TUS327437:TUS327446 UEO327437:UEO327446 UOK327437:UOK327446 UYG327437:UYG327446 VIC327437:VIC327446 VRY327437:VRY327446 WBU327437:WBU327446 WLQ327437:WLQ327446 WVM327437:WVM327446 E393179:E393188 JA392973:JA392982 SW392973:SW392982 ACS392973:ACS392982 AMO392973:AMO392982 AWK392973:AWK392982 BGG392973:BGG392982 BQC392973:BQC392982 BZY392973:BZY392982 CJU392973:CJU392982 CTQ392973:CTQ392982 DDM392973:DDM392982 DNI392973:DNI392982 DXE392973:DXE392982 EHA392973:EHA392982 EQW392973:EQW392982 FAS392973:FAS392982 FKO392973:FKO392982 FUK392973:FUK392982 GEG392973:GEG392982 GOC392973:GOC392982 GXY392973:GXY392982 HHU392973:HHU392982 HRQ392973:HRQ392982 IBM392973:IBM392982 ILI392973:ILI392982 IVE392973:IVE392982 JFA392973:JFA392982 JOW392973:JOW392982 JYS392973:JYS392982 KIO392973:KIO392982 KSK392973:KSK392982 LCG392973:LCG392982 LMC392973:LMC392982 LVY392973:LVY392982 MFU392973:MFU392982 MPQ392973:MPQ392982 MZM392973:MZM392982 NJI392973:NJI392982 NTE392973:NTE392982 ODA392973:ODA392982 OMW392973:OMW392982 OWS392973:OWS392982 PGO392973:PGO392982 PQK392973:PQK392982 QAG392973:QAG392982 QKC392973:QKC392982 QTY392973:QTY392982 RDU392973:RDU392982 RNQ392973:RNQ392982 RXM392973:RXM392982 SHI392973:SHI392982 SRE392973:SRE392982 TBA392973:TBA392982 TKW392973:TKW392982 TUS392973:TUS392982 UEO392973:UEO392982 UOK392973:UOK392982 UYG392973:UYG392982 VIC392973:VIC392982 VRY392973:VRY392982 WBU392973:WBU392982 WLQ392973:WLQ392982 WVM392973:WVM392982 E458715:E458724 JA458509:JA458518 SW458509:SW458518 ACS458509:ACS458518 AMO458509:AMO458518 AWK458509:AWK458518 BGG458509:BGG458518 BQC458509:BQC458518 BZY458509:BZY458518 CJU458509:CJU458518 CTQ458509:CTQ458518 DDM458509:DDM458518 DNI458509:DNI458518 DXE458509:DXE458518 EHA458509:EHA458518 EQW458509:EQW458518 FAS458509:FAS458518 FKO458509:FKO458518 FUK458509:FUK458518 GEG458509:GEG458518 GOC458509:GOC458518 GXY458509:GXY458518 HHU458509:HHU458518 HRQ458509:HRQ458518 IBM458509:IBM458518 ILI458509:ILI458518 IVE458509:IVE458518 JFA458509:JFA458518 JOW458509:JOW458518 JYS458509:JYS458518 KIO458509:KIO458518 KSK458509:KSK458518 LCG458509:LCG458518 LMC458509:LMC458518 LVY458509:LVY458518 MFU458509:MFU458518 MPQ458509:MPQ458518 MZM458509:MZM458518 NJI458509:NJI458518 NTE458509:NTE458518 ODA458509:ODA458518 OMW458509:OMW458518 OWS458509:OWS458518 PGO458509:PGO458518 PQK458509:PQK458518 QAG458509:QAG458518 QKC458509:QKC458518 QTY458509:QTY458518 RDU458509:RDU458518 RNQ458509:RNQ458518 RXM458509:RXM458518 SHI458509:SHI458518 SRE458509:SRE458518 TBA458509:TBA458518 TKW458509:TKW458518 TUS458509:TUS458518 UEO458509:UEO458518 UOK458509:UOK458518 UYG458509:UYG458518 VIC458509:VIC458518 VRY458509:VRY458518 WBU458509:WBU458518 WLQ458509:WLQ458518 WVM458509:WVM458518 E524251:E524260 JA524045:JA524054 SW524045:SW524054 ACS524045:ACS524054 AMO524045:AMO524054 AWK524045:AWK524054 BGG524045:BGG524054 BQC524045:BQC524054 BZY524045:BZY524054 CJU524045:CJU524054 CTQ524045:CTQ524054 DDM524045:DDM524054 DNI524045:DNI524054 DXE524045:DXE524054 EHA524045:EHA524054 EQW524045:EQW524054 FAS524045:FAS524054 FKO524045:FKO524054 FUK524045:FUK524054 GEG524045:GEG524054 GOC524045:GOC524054 GXY524045:GXY524054 HHU524045:HHU524054 HRQ524045:HRQ524054 IBM524045:IBM524054 ILI524045:ILI524054 IVE524045:IVE524054 JFA524045:JFA524054 JOW524045:JOW524054 JYS524045:JYS524054 KIO524045:KIO524054 KSK524045:KSK524054 LCG524045:LCG524054 LMC524045:LMC524054 LVY524045:LVY524054 MFU524045:MFU524054 MPQ524045:MPQ524054 MZM524045:MZM524054 NJI524045:NJI524054 NTE524045:NTE524054 ODA524045:ODA524054 OMW524045:OMW524054 OWS524045:OWS524054 PGO524045:PGO524054 PQK524045:PQK524054 QAG524045:QAG524054 QKC524045:QKC524054 QTY524045:QTY524054 RDU524045:RDU524054 RNQ524045:RNQ524054 RXM524045:RXM524054 SHI524045:SHI524054 SRE524045:SRE524054 TBA524045:TBA524054 TKW524045:TKW524054 TUS524045:TUS524054 UEO524045:UEO524054 UOK524045:UOK524054 UYG524045:UYG524054 VIC524045:VIC524054 VRY524045:VRY524054 WBU524045:WBU524054 WLQ524045:WLQ524054 WVM524045:WVM524054 E589787:E589796 JA589581:JA589590 SW589581:SW589590 ACS589581:ACS589590 AMO589581:AMO589590 AWK589581:AWK589590 BGG589581:BGG589590 BQC589581:BQC589590 BZY589581:BZY589590 CJU589581:CJU589590 CTQ589581:CTQ589590 DDM589581:DDM589590 DNI589581:DNI589590 DXE589581:DXE589590 EHA589581:EHA589590 EQW589581:EQW589590 FAS589581:FAS589590 FKO589581:FKO589590 FUK589581:FUK589590 GEG589581:GEG589590 GOC589581:GOC589590 GXY589581:GXY589590 HHU589581:HHU589590 HRQ589581:HRQ589590 IBM589581:IBM589590 ILI589581:ILI589590 IVE589581:IVE589590 JFA589581:JFA589590 JOW589581:JOW589590 JYS589581:JYS589590 KIO589581:KIO589590 KSK589581:KSK589590 LCG589581:LCG589590 LMC589581:LMC589590 LVY589581:LVY589590 MFU589581:MFU589590 MPQ589581:MPQ589590 MZM589581:MZM589590 NJI589581:NJI589590 NTE589581:NTE589590 ODA589581:ODA589590 OMW589581:OMW589590 OWS589581:OWS589590 PGO589581:PGO589590 PQK589581:PQK589590 QAG589581:QAG589590 QKC589581:QKC589590 QTY589581:QTY589590 RDU589581:RDU589590 RNQ589581:RNQ589590 RXM589581:RXM589590 SHI589581:SHI589590 SRE589581:SRE589590 TBA589581:TBA589590 TKW589581:TKW589590 TUS589581:TUS589590 UEO589581:UEO589590 UOK589581:UOK589590 UYG589581:UYG589590 VIC589581:VIC589590 VRY589581:VRY589590 WBU589581:WBU589590 WLQ589581:WLQ589590 WVM589581:WVM589590 E655323:E655332 JA655117:JA655126 SW655117:SW655126 ACS655117:ACS655126 AMO655117:AMO655126 AWK655117:AWK655126 BGG655117:BGG655126 BQC655117:BQC655126 BZY655117:BZY655126 CJU655117:CJU655126 CTQ655117:CTQ655126 DDM655117:DDM655126 DNI655117:DNI655126 DXE655117:DXE655126 EHA655117:EHA655126 EQW655117:EQW655126 FAS655117:FAS655126 FKO655117:FKO655126 FUK655117:FUK655126 GEG655117:GEG655126 GOC655117:GOC655126 GXY655117:GXY655126 HHU655117:HHU655126 HRQ655117:HRQ655126 IBM655117:IBM655126 ILI655117:ILI655126 IVE655117:IVE655126 JFA655117:JFA655126 JOW655117:JOW655126 JYS655117:JYS655126 KIO655117:KIO655126 KSK655117:KSK655126 LCG655117:LCG655126 LMC655117:LMC655126 LVY655117:LVY655126 MFU655117:MFU655126 MPQ655117:MPQ655126 MZM655117:MZM655126 NJI655117:NJI655126 NTE655117:NTE655126 ODA655117:ODA655126 OMW655117:OMW655126 OWS655117:OWS655126 PGO655117:PGO655126 PQK655117:PQK655126 QAG655117:QAG655126 QKC655117:QKC655126 QTY655117:QTY655126 RDU655117:RDU655126 RNQ655117:RNQ655126 RXM655117:RXM655126 SHI655117:SHI655126 SRE655117:SRE655126 TBA655117:TBA655126 TKW655117:TKW655126 TUS655117:TUS655126 UEO655117:UEO655126 UOK655117:UOK655126 UYG655117:UYG655126 VIC655117:VIC655126 VRY655117:VRY655126 WBU655117:WBU655126 WLQ655117:WLQ655126 WVM655117:WVM655126 E720859:E720868 JA720653:JA720662 SW720653:SW720662 ACS720653:ACS720662 AMO720653:AMO720662 AWK720653:AWK720662 BGG720653:BGG720662 BQC720653:BQC720662 BZY720653:BZY720662 CJU720653:CJU720662 CTQ720653:CTQ720662 DDM720653:DDM720662 DNI720653:DNI720662 DXE720653:DXE720662 EHA720653:EHA720662 EQW720653:EQW720662 FAS720653:FAS720662 FKO720653:FKO720662 FUK720653:FUK720662 GEG720653:GEG720662 GOC720653:GOC720662 GXY720653:GXY720662 HHU720653:HHU720662 HRQ720653:HRQ720662 IBM720653:IBM720662 ILI720653:ILI720662 IVE720653:IVE720662 JFA720653:JFA720662 JOW720653:JOW720662 JYS720653:JYS720662 KIO720653:KIO720662 KSK720653:KSK720662 LCG720653:LCG720662 LMC720653:LMC720662 LVY720653:LVY720662 MFU720653:MFU720662 MPQ720653:MPQ720662 MZM720653:MZM720662 NJI720653:NJI720662 NTE720653:NTE720662 ODA720653:ODA720662 OMW720653:OMW720662 OWS720653:OWS720662 PGO720653:PGO720662 PQK720653:PQK720662 QAG720653:QAG720662 QKC720653:QKC720662 QTY720653:QTY720662 RDU720653:RDU720662 RNQ720653:RNQ720662 RXM720653:RXM720662 SHI720653:SHI720662 SRE720653:SRE720662 TBA720653:TBA720662 TKW720653:TKW720662 TUS720653:TUS720662 UEO720653:UEO720662 UOK720653:UOK720662 UYG720653:UYG720662 VIC720653:VIC720662 VRY720653:VRY720662 WBU720653:WBU720662 WLQ720653:WLQ720662 WVM720653:WVM720662 E786395:E786404 JA786189:JA786198 SW786189:SW786198 ACS786189:ACS786198 AMO786189:AMO786198 AWK786189:AWK786198 BGG786189:BGG786198 BQC786189:BQC786198 BZY786189:BZY786198 CJU786189:CJU786198 CTQ786189:CTQ786198 DDM786189:DDM786198 DNI786189:DNI786198 DXE786189:DXE786198 EHA786189:EHA786198 EQW786189:EQW786198 FAS786189:FAS786198 FKO786189:FKO786198 FUK786189:FUK786198 GEG786189:GEG786198 GOC786189:GOC786198 GXY786189:GXY786198 HHU786189:HHU786198 HRQ786189:HRQ786198 IBM786189:IBM786198 ILI786189:ILI786198 IVE786189:IVE786198 JFA786189:JFA786198 JOW786189:JOW786198 JYS786189:JYS786198 KIO786189:KIO786198 KSK786189:KSK786198 LCG786189:LCG786198 LMC786189:LMC786198 LVY786189:LVY786198 MFU786189:MFU786198 MPQ786189:MPQ786198 MZM786189:MZM786198 NJI786189:NJI786198 NTE786189:NTE786198 ODA786189:ODA786198 OMW786189:OMW786198 OWS786189:OWS786198 PGO786189:PGO786198 PQK786189:PQK786198 QAG786189:QAG786198 QKC786189:QKC786198 QTY786189:QTY786198 RDU786189:RDU786198 RNQ786189:RNQ786198 RXM786189:RXM786198 SHI786189:SHI786198 SRE786189:SRE786198 TBA786189:TBA786198 TKW786189:TKW786198 TUS786189:TUS786198 UEO786189:UEO786198 UOK786189:UOK786198 UYG786189:UYG786198 VIC786189:VIC786198 VRY786189:VRY786198 WBU786189:WBU786198 WLQ786189:WLQ786198 WVM786189:WVM786198 E851931:E851940 JA851725:JA851734 SW851725:SW851734 ACS851725:ACS851734 AMO851725:AMO851734 AWK851725:AWK851734 BGG851725:BGG851734 BQC851725:BQC851734 BZY851725:BZY851734 CJU851725:CJU851734 CTQ851725:CTQ851734 DDM851725:DDM851734 DNI851725:DNI851734 DXE851725:DXE851734 EHA851725:EHA851734 EQW851725:EQW851734 FAS851725:FAS851734 FKO851725:FKO851734 FUK851725:FUK851734 GEG851725:GEG851734 GOC851725:GOC851734 GXY851725:GXY851734 HHU851725:HHU851734 HRQ851725:HRQ851734 IBM851725:IBM851734 ILI851725:ILI851734 IVE851725:IVE851734 JFA851725:JFA851734 JOW851725:JOW851734 JYS851725:JYS851734 KIO851725:KIO851734 KSK851725:KSK851734 LCG851725:LCG851734 LMC851725:LMC851734 LVY851725:LVY851734 MFU851725:MFU851734 MPQ851725:MPQ851734 MZM851725:MZM851734 NJI851725:NJI851734 NTE851725:NTE851734 ODA851725:ODA851734 OMW851725:OMW851734 OWS851725:OWS851734 PGO851725:PGO851734 PQK851725:PQK851734 QAG851725:QAG851734 QKC851725:QKC851734 QTY851725:QTY851734 RDU851725:RDU851734 RNQ851725:RNQ851734 RXM851725:RXM851734 SHI851725:SHI851734 SRE851725:SRE851734 TBA851725:TBA851734 TKW851725:TKW851734 TUS851725:TUS851734 UEO851725:UEO851734 UOK851725:UOK851734 UYG851725:UYG851734 VIC851725:VIC851734 VRY851725:VRY851734 WBU851725:WBU851734 WLQ851725:WLQ851734 WVM851725:WVM851734 E917467:E917476 JA917261:JA917270 SW917261:SW917270 ACS917261:ACS917270 AMO917261:AMO917270 AWK917261:AWK917270 BGG917261:BGG917270 BQC917261:BQC917270 BZY917261:BZY917270 CJU917261:CJU917270 CTQ917261:CTQ917270 DDM917261:DDM917270 DNI917261:DNI917270 DXE917261:DXE917270 EHA917261:EHA917270 EQW917261:EQW917270 FAS917261:FAS917270 FKO917261:FKO917270 FUK917261:FUK917270 GEG917261:GEG917270 GOC917261:GOC917270 GXY917261:GXY917270 HHU917261:HHU917270 HRQ917261:HRQ917270 IBM917261:IBM917270 ILI917261:ILI917270 IVE917261:IVE917270 JFA917261:JFA917270 JOW917261:JOW917270 JYS917261:JYS917270 KIO917261:KIO917270 KSK917261:KSK917270 LCG917261:LCG917270 LMC917261:LMC917270 LVY917261:LVY917270 MFU917261:MFU917270 MPQ917261:MPQ917270 MZM917261:MZM917270 NJI917261:NJI917270 NTE917261:NTE917270 ODA917261:ODA917270 OMW917261:OMW917270 OWS917261:OWS917270 PGO917261:PGO917270 PQK917261:PQK917270 QAG917261:QAG917270 QKC917261:QKC917270 QTY917261:QTY917270 RDU917261:RDU917270 RNQ917261:RNQ917270 RXM917261:RXM917270 SHI917261:SHI917270 SRE917261:SRE917270 TBA917261:TBA917270 TKW917261:TKW917270 TUS917261:TUS917270 UEO917261:UEO917270 UOK917261:UOK917270 UYG917261:UYG917270 VIC917261:VIC917270 VRY917261:VRY917270 WBU917261:WBU917270 WLQ917261:WLQ917270 WVM917261:WVM917270 E983003:E983012 JA982797:JA982806 SW982797:SW982806 ACS982797:ACS982806 AMO982797:AMO982806 AWK982797:AWK982806 BGG982797:BGG982806 BQC982797:BQC982806 BZY982797:BZY982806 CJU982797:CJU982806 CTQ982797:CTQ982806 DDM982797:DDM982806 DNI982797:DNI982806 DXE982797:DXE982806 EHA982797:EHA982806 EQW982797:EQW982806 FAS982797:FAS982806 FKO982797:FKO982806 FUK982797:FUK982806 GEG982797:GEG982806 GOC982797:GOC982806 GXY982797:GXY982806 HHU982797:HHU982806 HRQ982797:HRQ982806 IBM982797:IBM982806 ILI982797:ILI982806 IVE982797:IVE982806 JFA982797:JFA982806 JOW982797:JOW982806 JYS982797:JYS982806 KIO982797:KIO982806 KSK982797:KSK982806 LCG982797:LCG982806 LMC982797:LMC982806 LVY982797:LVY982806 MFU982797:MFU982806 MPQ982797:MPQ982806 MZM982797:MZM982806 NJI982797:NJI982806 NTE982797:NTE982806 ODA982797:ODA982806 OMW982797:OMW982806 OWS982797:OWS982806 PGO982797:PGO982806 PQK982797:PQK982806 QAG982797:QAG982806 QKC982797:QKC982806 QTY982797:QTY982806 RDU982797:RDU982806 RNQ982797:RNQ982806 RXM982797:RXM982806 SHI982797:SHI982806 SRE982797:SRE982806 TBA982797:TBA982806 TKW982797:TKW982806 TUS982797:TUS982806 UEO982797:UEO982806 UOK982797:UOK982806 UYG982797:UYG982806 VIC982797:VIC982806 VRY982797:VRY982806 WBU982797:WBU982806 WLQ982797:WLQ982806 E11:E12">
      <formula1>$E$19:$E$111</formula1>
    </dataValidation>
    <dataValidation type="list" errorStyle="warning" allowBlank="1" showInputMessage="1" showErrorMessage="1" errorTitle="FERC ACCOUNT" error="This FERC Account is not included in the drop-down list. Is this the account you want to use?" sqref="WVJ982807:WVJ982820 ST65291:ST65292 ACP65291:ACP65292 AML65291:AML65292 AWH65291:AWH65292 BGD65291:BGD65292 BPZ65291:BPZ65292 BZV65291:BZV65292 CJR65291:CJR65292 CTN65291:CTN65292 DDJ65291:DDJ65292 DNF65291:DNF65292 DXB65291:DXB65292 EGX65291:EGX65292 EQT65291:EQT65292 FAP65291:FAP65292 FKL65291:FKL65292 FUH65291:FUH65292 GED65291:GED65292 GNZ65291:GNZ65292 GXV65291:GXV65292 HHR65291:HHR65292 HRN65291:HRN65292 IBJ65291:IBJ65292 ILF65291:ILF65292 IVB65291:IVB65292 JEX65291:JEX65292 JOT65291:JOT65292 JYP65291:JYP65292 KIL65291:KIL65292 KSH65291:KSH65292 LCD65291:LCD65292 LLZ65291:LLZ65292 LVV65291:LVV65292 MFR65291:MFR65292 MPN65291:MPN65292 MZJ65291:MZJ65292 NJF65291:NJF65292 NTB65291:NTB65292 OCX65291:OCX65292 OMT65291:OMT65292 OWP65291:OWP65292 PGL65291:PGL65292 PQH65291:PQH65292 QAD65291:QAD65292 QJZ65291:QJZ65292 QTV65291:QTV65292 RDR65291:RDR65292 RNN65291:RNN65292 RXJ65291:RXJ65292 SHF65291:SHF65292 SRB65291:SRB65292 TAX65291:TAX65292 TKT65291:TKT65292 TUP65291:TUP65292 UEL65291:UEL65292 UOH65291:UOH65292 UYD65291:UYD65292 VHZ65291:VHZ65292 VRV65291:VRV65292 WBR65291:WBR65292 WLN65291:WLN65292 WVJ65291:WVJ65292 B131033:B131034 IX130827:IX130828 ST130827:ST130828 ACP130827:ACP130828 AML130827:AML130828 AWH130827:AWH130828 BGD130827:BGD130828 BPZ130827:BPZ130828 BZV130827:BZV130828 CJR130827:CJR130828 CTN130827:CTN130828 DDJ130827:DDJ130828 DNF130827:DNF130828 DXB130827:DXB130828 EGX130827:EGX130828 EQT130827:EQT130828 FAP130827:FAP130828 FKL130827:FKL130828 FUH130827:FUH130828 GED130827:GED130828 GNZ130827:GNZ130828 GXV130827:GXV130828 HHR130827:HHR130828 HRN130827:HRN130828 IBJ130827:IBJ130828 ILF130827:ILF130828 IVB130827:IVB130828 JEX130827:JEX130828 JOT130827:JOT130828 JYP130827:JYP130828 KIL130827:KIL130828 KSH130827:KSH130828 LCD130827:LCD130828 LLZ130827:LLZ130828 LVV130827:LVV130828 MFR130827:MFR130828 MPN130827:MPN130828 MZJ130827:MZJ130828 NJF130827:NJF130828 NTB130827:NTB130828 OCX130827:OCX130828 OMT130827:OMT130828 OWP130827:OWP130828 PGL130827:PGL130828 PQH130827:PQH130828 QAD130827:QAD130828 QJZ130827:QJZ130828 QTV130827:QTV130828 RDR130827:RDR130828 RNN130827:RNN130828 RXJ130827:RXJ130828 SHF130827:SHF130828 SRB130827:SRB130828 TAX130827:TAX130828 TKT130827:TKT130828 TUP130827:TUP130828 UEL130827:UEL130828 UOH130827:UOH130828 UYD130827:UYD130828 VHZ130827:VHZ130828 VRV130827:VRV130828 WBR130827:WBR130828 WLN130827:WLN130828 WVJ130827:WVJ130828 B196569:B196570 IX196363:IX196364 ST196363:ST196364 ACP196363:ACP196364 AML196363:AML196364 AWH196363:AWH196364 BGD196363:BGD196364 BPZ196363:BPZ196364 BZV196363:BZV196364 CJR196363:CJR196364 CTN196363:CTN196364 DDJ196363:DDJ196364 DNF196363:DNF196364 DXB196363:DXB196364 EGX196363:EGX196364 EQT196363:EQT196364 FAP196363:FAP196364 FKL196363:FKL196364 FUH196363:FUH196364 GED196363:GED196364 GNZ196363:GNZ196364 GXV196363:GXV196364 HHR196363:HHR196364 HRN196363:HRN196364 IBJ196363:IBJ196364 ILF196363:ILF196364 IVB196363:IVB196364 JEX196363:JEX196364 JOT196363:JOT196364 JYP196363:JYP196364 KIL196363:KIL196364 KSH196363:KSH196364 LCD196363:LCD196364 LLZ196363:LLZ196364 LVV196363:LVV196364 MFR196363:MFR196364 MPN196363:MPN196364 MZJ196363:MZJ196364 NJF196363:NJF196364 NTB196363:NTB196364 OCX196363:OCX196364 OMT196363:OMT196364 OWP196363:OWP196364 PGL196363:PGL196364 PQH196363:PQH196364 QAD196363:QAD196364 QJZ196363:QJZ196364 QTV196363:QTV196364 RDR196363:RDR196364 RNN196363:RNN196364 RXJ196363:RXJ196364 SHF196363:SHF196364 SRB196363:SRB196364 TAX196363:TAX196364 TKT196363:TKT196364 TUP196363:TUP196364 UEL196363:UEL196364 UOH196363:UOH196364 UYD196363:UYD196364 VHZ196363:VHZ196364 VRV196363:VRV196364 WBR196363:WBR196364 WLN196363:WLN196364 WVJ196363:WVJ196364 B262105:B262106 IX261899:IX261900 ST261899:ST261900 ACP261899:ACP261900 AML261899:AML261900 AWH261899:AWH261900 BGD261899:BGD261900 BPZ261899:BPZ261900 BZV261899:BZV261900 CJR261899:CJR261900 CTN261899:CTN261900 DDJ261899:DDJ261900 DNF261899:DNF261900 DXB261899:DXB261900 EGX261899:EGX261900 EQT261899:EQT261900 FAP261899:FAP261900 FKL261899:FKL261900 FUH261899:FUH261900 GED261899:GED261900 GNZ261899:GNZ261900 GXV261899:GXV261900 HHR261899:HHR261900 HRN261899:HRN261900 IBJ261899:IBJ261900 ILF261899:ILF261900 IVB261899:IVB261900 JEX261899:JEX261900 JOT261899:JOT261900 JYP261899:JYP261900 KIL261899:KIL261900 KSH261899:KSH261900 LCD261899:LCD261900 LLZ261899:LLZ261900 LVV261899:LVV261900 MFR261899:MFR261900 MPN261899:MPN261900 MZJ261899:MZJ261900 NJF261899:NJF261900 NTB261899:NTB261900 OCX261899:OCX261900 OMT261899:OMT261900 OWP261899:OWP261900 PGL261899:PGL261900 PQH261899:PQH261900 QAD261899:QAD261900 QJZ261899:QJZ261900 QTV261899:QTV261900 RDR261899:RDR261900 RNN261899:RNN261900 RXJ261899:RXJ261900 SHF261899:SHF261900 SRB261899:SRB261900 TAX261899:TAX261900 TKT261899:TKT261900 TUP261899:TUP261900 UEL261899:UEL261900 UOH261899:UOH261900 UYD261899:UYD261900 VHZ261899:VHZ261900 VRV261899:VRV261900 WBR261899:WBR261900 WLN261899:WLN261900 WVJ261899:WVJ261900 B327641:B327642 IX327435:IX327436 ST327435:ST327436 ACP327435:ACP327436 AML327435:AML327436 AWH327435:AWH327436 BGD327435:BGD327436 BPZ327435:BPZ327436 BZV327435:BZV327436 CJR327435:CJR327436 CTN327435:CTN327436 DDJ327435:DDJ327436 DNF327435:DNF327436 DXB327435:DXB327436 EGX327435:EGX327436 EQT327435:EQT327436 FAP327435:FAP327436 FKL327435:FKL327436 FUH327435:FUH327436 GED327435:GED327436 GNZ327435:GNZ327436 GXV327435:GXV327436 HHR327435:HHR327436 HRN327435:HRN327436 IBJ327435:IBJ327436 ILF327435:ILF327436 IVB327435:IVB327436 JEX327435:JEX327436 JOT327435:JOT327436 JYP327435:JYP327436 KIL327435:KIL327436 KSH327435:KSH327436 LCD327435:LCD327436 LLZ327435:LLZ327436 LVV327435:LVV327436 MFR327435:MFR327436 MPN327435:MPN327436 MZJ327435:MZJ327436 NJF327435:NJF327436 NTB327435:NTB327436 OCX327435:OCX327436 OMT327435:OMT327436 OWP327435:OWP327436 PGL327435:PGL327436 PQH327435:PQH327436 QAD327435:QAD327436 QJZ327435:QJZ327436 QTV327435:QTV327436 RDR327435:RDR327436 RNN327435:RNN327436 RXJ327435:RXJ327436 SHF327435:SHF327436 SRB327435:SRB327436 TAX327435:TAX327436 TKT327435:TKT327436 TUP327435:TUP327436 UEL327435:UEL327436 UOH327435:UOH327436 UYD327435:UYD327436 VHZ327435:VHZ327436 VRV327435:VRV327436 WBR327435:WBR327436 WLN327435:WLN327436 WVJ327435:WVJ327436 B393177:B393178 IX392971:IX392972 ST392971:ST392972 ACP392971:ACP392972 AML392971:AML392972 AWH392971:AWH392972 BGD392971:BGD392972 BPZ392971:BPZ392972 BZV392971:BZV392972 CJR392971:CJR392972 CTN392971:CTN392972 DDJ392971:DDJ392972 DNF392971:DNF392972 DXB392971:DXB392972 EGX392971:EGX392972 EQT392971:EQT392972 FAP392971:FAP392972 FKL392971:FKL392972 FUH392971:FUH392972 GED392971:GED392972 GNZ392971:GNZ392972 GXV392971:GXV392972 HHR392971:HHR392972 HRN392971:HRN392972 IBJ392971:IBJ392972 ILF392971:ILF392972 IVB392971:IVB392972 JEX392971:JEX392972 JOT392971:JOT392972 JYP392971:JYP392972 KIL392971:KIL392972 KSH392971:KSH392972 LCD392971:LCD392972 LLZ392971:LLZ392972 LVV392971:LVV392972 MFR392971:MFR392972 MPN392971:MPN392972 MZJ392971:MZJ392972 NJF392971:NJF392972 NTB392971:NTB392972 OCX392971:OCX392972 OMT392971:OMT392972 OWP392971:OWP392972 PGL392971:PGL392972 PQH392971:PQH392972 QAD392971:QAD392972 QJZ392971:QJZ392972 QTV392971:QTV392972 RDR392971:RDR392972 RNN392971:RNN392972 RXJ392971:RXJ392972 SHF392971:SHF392972 SRB392971:SRB392972 TAX392971:TAX392972 TKT392971:TKT392972 TUP392971:TUP392972 UEL392971:UEL392972 UOH392971:UOH392972 UYD392971:UYD392972 VHZ392971:VHZ392972 VRV392971:VRV392972 WBR392971:WBR392972 WLN392971:WLN392972 WVJ392971:WVJ392972 B458713:B458714 IX458507:IX458508 ST458507:ST458508 ACP458507:ACP458508 AML458507:AML458508 AWH458507:AWH458508 BGD458507:BGD458508 BPZ458507:BPZ458508 BZV458507:BZV458508 CJR458507:CJR458508 CTN458507:CTN458508 DDJ458507:DDJ458508 DNF458507:DNF458508 DXB458507:DXB458508 EGX458507:EGX458508 EQT458507:EQT458508 FAP458507:FAP458508 FKL458507:FKL458508 FUH458507:FUH458508 GED458507:GED458508 GNZ458507:GNZ458508 GXV458507:GXV458508 HHR458507:HHR458508 HRN458507:HRN458508 IBJ458507:IBJ458508 ILF458507:ILF458508 IVB458507:IVB458508 JEX458507:JEX458508 JOT458507:JOT458508 JYP458507:JYP458508 KIL458507:KIL458508 KSH458507:KSH458508 LCD458507:LCD458508 LLZ458507:LLZ458508 LVV458507:LVV458508 MFR458507:MFR458508 MPN458507:MPN458508 MZJ458507:MZJ458508 NJF458507:NJF458508 NTB458507:NTB458508 OCX458507:OCX458508 OMT458507:OMT458508 OWP458507:OWP458508 PGL458507:PGL458508 PQH458507:PQH458508 QAD458507:QAD458508 QJZ458507:QJZ458508 QTV458507:QTV458508 RDR458507:RDR458508 RNN458507:RNN458508 RXJ458507:RXJ458508 SHF458507:SHF458508 SRB458507:SRB458508 TAX458507:TAX458508 TKT458507:TKT458508 TUP458507:TUP458508 UEL458507:UEL458508 UOH458507:UOH458508 UYD458507:UYD458508 VHZ458507:VHZ458508 VRV458507:VRV458508 WBR458507:WBR458508 WLN458507:WLN458508 WVJ458507:WVJ458508 B524249:B524250 IX524043:IX524044 ST524043:ST524044 ACP524043:ACP524044 AML524043:AML524044 AWH524043:AWH524044 BGD524043:BGD524044 BPZ524043:BPZ524044 BZV524043:BZV524044 CJR524043:CJR524044 CTN524043:CTN524044 DDJ524043:DDJ524044 DNF524043:DNF524044 DXB524043:DXB524044 EGX524043:EGX524044 EQT524043:EQT524044 FAP524043:FAP524044 FKL524043:FKL524044 FUH524043:FUH524044 GED524043:GED524044 GNZ524043:GNZ524044 GXV524043:GXV524044 HHR524043:HHR524044 HRN524043:HRN524044 IBJ524043:IBJ524044 ILF524043:ILF524044 IVB524043:IVB524044 JEX524043:JEX524044 JOT524043:JOT524044 JYP524043:JYP524044 KIL524043:KIL524044 KSH524043:KSH524044 LCD524043:LCD524044 LLZ524043:LLZ524044 LVV524043:LVV524044 MFR524043:MFR524044 MPN524043:MPN524044 MZJ524043:MZJ524044 NJF524043:NJF524044 NTB524043:NTB524044 OCX524043:OCX524044 OMT524043:OMT524044 OWP524043:OWP524044 PGL524043:PGL524044 PQH524043:PQH524044 QAD524043:QAD524044 QJZ524043:QJZ524044 QTV524043:QTV524044 RDR524043:RDR524044 RNN524043:RNN524044 RXJ524043:RXJ524044 SHF524043:SHF524044 SRB524043:SRB524044 TAX524043:TAX524044 TKT524043:TKT524044 TUP524043:TUP524044 UEL524043:UEL524044 UOH524043:UOH524044 UYD524043:UYD524044 VHZ524043:VHZ524044 VRV524043:VRV524044 WBR524043:WBR524044 WLN524043:WLN524044 WVJ524043:WVJ524044 B589785:B589786 IX589579:IX589580 ST589579:ST589580 ACP589579:ACP589580 AML589579:AML589580 AWH589579:AWH589580 BGD589579:BGD589580 BPZ589579:BPZ589580 BZV589579:BZV589580 CJR589579:CJR589580 CTN589579:CTN589580 DDJ589579:DDJ589580 DNF589579:DNF589580 DXB589579:DXB589580 EGX589579:EGX589580 EQT589579:EQT589580 FAP589579:FAP589580 FKL589579:FKL589580 FUH589579:FUH589580 GED589579:GED589580 GNZ589579:GNZ589580 GXV589579:GXV589580 HHR589579:HHR589580 HRN589579:HRN589580 IBJ589579:IBJ589580 ILF589579:ILF589580 IVB589579:IVB589580 JEX589579:JEX589580 JOT589579:JOT589580 JYP589579:JYP589580 KIL589579:KIL589580 KSH589579:KSH589580 LCD589579:LCD589580 LLZ589579:LLZ589580 LVV589579:LVV589580 MFR589579:MFR589580 MPN589579:MPN589580 MZJ589579:MZJ589580 NJF589579:NJF589580 NTB589579:NTB589580 OCX589579:OCX589580 OMT589579:OMT589580 OWP589579:OWP589580 PGL589579:PGL589580 PQH589579:PQH589580 QAD589579:QAD589580 QJZ589579:QJZ589580 QTV589579:QTV589580 RDR589579:RDR589580 RNN589579:RNN589580 RXJ589579:RXJ589580 SHF589579:SHF589580 SRB589579:SRB589580 TAX589579:TAX589580 TKT589579:TKT589580 TUP589579:TUP589580 UEL589579:UEL589580 UOH589579:UOH589580 UYD589579:UYD589580 VHZ589579:VHZ589580 VRV589579:VRV589580 WBR589579:WBR589580 WLN589579:WLN589580 WVJ589579:WVJ589580 B655321:B655322 IX655115:IX655116 ST655115:ST655116 ACP655115:ACP655116 AML655115:AML655116 AWH655115:AWH655116 BGD655115:BGD655116 BPZ655115:BPZ655116 BZV655115:BZV655116 CJR655115:CJR655116 CTN655115:CTN655116 DDJ655115:DDJ655116 DNF655115:DNF655116 DXB655115:DXB655116 EGX655115:EGX655116 EQT655115:EQT655116 FAP655115:FAP655116 FKL655115:FKL655116 FUH655115:FUH655116 GED655115:GED655116 GNZ655115:GNZ655116 GXV655115:GXV655116 HHR655115:HHR655116 HRN655115:HRN655116 IBJ655115:IBJ655116 ILF655115:ILF655116 IVB655115:IVB655116 JEX655115:JEX655116 JOT655115:JOT655116 JYP655115:JYP655116 KIL655115:KIL655116 KSH655115:KSH655116 LCD655115:LCD655116 LLZ655115:LLZ655116 LVV655115:LVV655116 MFR655115:MFR655116 MPN655115:MPN655116 MZJ655115:MZJ655116 NJF655115:NJF655116 NTB655115:NTB655116 OCX655115:OCX655116 OMT655115:OMT655116 OWP655115:OWP655116 PGL655115:PGL655116 PQH655115:PQH655116 QAD655115:QAD655116 QJZ655115:QJZ655116 QTV655115:QTV655116 RDR655115:RDR655116 RNN655115:RNN655116 RXJ655115:RXJ655116 SHF655115:SHF655116 SRB655115:SRB655116 TAX655115:TAX655116 TKT655115:TKT655116 TUP655115:TUP655116 UEL655115:UEL655116 UOH655115:UOH655116 UYD655115:UYD655116 VHZ655115:VHZ655116 VRV655115:VRV655116 WBR655115:WBR655116 WLN655115:WLN655116 WVJ655115:WVJ655116 B720857:B720858 IX720651:IX720652 ST720651:ST720652 ACP720651:ACP720652 AML720651:AML720652 AWH720651:AWH720652 BGD720651:BGD720652 BPZ720651:BPZ720652 BZV720651:BZV720652 CJR720651:CJR720652 CTN720651:CTN720652 DDJ720651:DDJ720652 DNF720651:DNF720652 DXB720651:DXB720652 EGX720651:EGX720652 EQT720651:EQT720652 FAP720651:FAP720652 FKL720651:FKL720652 FUH720651:FUH720652 GED720651:GED720652 GNZ720651:GNZ720652 GXV720651:GXV720652 HHR720651:HHR720652 HRN720651:HRN720652 IBJ720651:IBJ720652 ILF720651:ILF720652 IVB720651:IVB720652 JEX720651:JEX720652 JOT720651:JOT720652 JYP720651:JYP720652 KIL720651:KIL720652 KSH720651:KSH720652 LCD720651:LCD720652 LLZ720651:LLZ720652 LVV720651:LVV720652 MFR720651:MFR720652 MPN720651:MPN720652 MZJ720651:MZJ720652 NJF720651:NJF720652 NTB720651:NTB720652 OCX720651:OCX720652 OMT720651:OMT720652 OWP720651:OWP720652 PGL720651:PGL720652 PQH720651:PQH720652 QAD720651:QAD720652 QJZ720651:QJZ720652 QTV720651:QTV720652 RDR720651:RDR720652 RNN720651:RNN720652 RXJ720651:RXJ720652 SHF720651:SHF720652 SRB720651:SRB720652 TAX720651:TAX720652 TKT720651:TKT720652 TUP720651:TUP720652 UEL720651:UEL720652 UOH720651:UOH720652 UYD720651:UYD720652 VHZ720651:VHZ720652 VRV720651:VRV720652 WBR720651:WBR720652 WLN720651:WLN720652 WVJ720651:WVJ720652 B786393:B786394 IX786187:IX786188 ST786187:ST786188 ACP786187:ACP786188 AML786187:AML786188 AWH786187:AWH786188 BGD786187:BGD786188 BPZ786187:BPZ786188 BZV786187:BZV786188 CJR786187:CJR786188 CTN786187:CTN786188 DDJ786187:DDJ786188 DNF786187:DNF786188 DXB786187:DXB786188 EGX786187:EGX786188 EQT786187:EQT786188 FAP786187:FAP786188 FKL786187:FKL786188 FUH786187:FUH786188 GED786187:GED786188 GNZ786187:GNZ786188 GXV786187:GXV786188 HHR786187:HHR786188 HRN786187:HRN786188 IBJ786187:IBJ786188 ILF786187:ILF786188 IVB786187:IVB786188 JEX786187:JEX786188 JOT786187:JOT786188 JYP786187:JYP786188 KIL786187:KIL786188 KSH786187:KSH786188 LCD786187:LCD786188 LLZ786187:LLZ786188 LVV786187:LVV786188 MFR786187:MFR786188 MPN786187:MPN786188 MZJ786187:MZJ786188 NJF786187:NJF786188 NTB786187:NTB786188 OCX786187:OCX786188 OMT786187:OMT786188 OWP786187:OWP786188 PGL786187:PGL786188 PQH786187:PQH786188 QAD786187:QAD786188 QJZ786187:QJZ786188 QTV786187:QTV786188 RDR786187:RDR786188 RNN786187:RNN786188 RXJ786187:RXJ786188 SHF786187:SHF786188 SRB786187:SRB786188 TAX786187:TAX786188 TKT786187:TKT786188 TUP786187:TUP786188 UEL786187:UEL786188 UOH786187:UOH786188 UYD786187:UYD786188 VHZ786187:VHZ786188 VRV786187:VRV786188 WBR786187:WBR786188 WLN786187:WLN786188 WVJ786187:WVJ786188 B851929:B851930 IX851723:IX851724 ST851723:ST851724 ACP851723:ACP851724 AML851723:AML851724 AWH851723:AWH851724 BGD851723:BGD851724 BPZ851723:BPZ851724 BZV851723:BZV851724 CJR851723:CJR851724 CTN851723:CTN851724 DDJ851723:DDJ851724 DNF851723:DNF851724 DXB851723:DXB851724 EGX851723:EGX851724 EQT851723:EQT851724 FAP851723:FAP851724 FKL851723:FKL851724 FUH851723:FUH851724 GED851723:GED851724 GNZ851723:GNZ851724 GXV851723:GXV851724 HHR851723:HHR851724 HRN851723:HRN851724 IBJ851723:IBJ851724 ILF851723:ILF851724 IVB851723:IVB851724 JEX851723:JEX851724 JOT851723:JOT851724 JYP851723:JYP851724 KIL851723:KIL851724 KSH851723:KSH851724 LCD851723:LCD851724 LLZ851723:LLZ851724 LVV851723:LVV851724 MFR851723:MFR851724 MPN851723:MPN851724 MZJ851723:MZJ851724 NJF851723:NJF851724 NTB851723:NTB851724 OCX851723:OCX851724 OMT851723:OMT851724 OWP851723:OWP851724 PGL851723:PGL851724 PQH851723:PQH851724 QAD851723:QAD851724 QJZ851723:QJZ851724 QTV851723:QTV851724 RDR851723:RDR851724 RNN851723:RNN851724 RXJ851723:RXJ851724 SHF851723:SHF851724 SRB851723:SRB851724 TAX851723:TAX851724 TKT851723:TKT851724 TUP851723:TUP851724 UEL851723:UEL851724 UOH851723:UOH851724 UYD851723:UYD851724 VHZ851723:VHZ851724 VRV851723:VRV851724 WBR851723:WBR851724 WLN851723:WLN851724 WVJ851723:WVJ851724 B917465:B917466 IX917259:IX917260 ST917259:ST917260 ACP917259:ACP917260 AML917259:AML917260 AWH917259:AWH917260 BGD917259:BGD917260 BPZ917259:BPZ917260 BZV917259:BZV917260 CJR917259:CJR917260 CTN917259:CTN917260 DDJ917259:DDJ917260 DNF917259:DNF917260 DXB917259:DXB917260 EGX917259:EGX917260 EQT917259:EQT917260 FAP917259:FAP917260 FKL917259:FKL917260 FUH917259:FUH917260 GED917259:GED917260 GNZ917259:GNZ917260 GXV917259:GXV917260 HHR917259:HHR917260 HRN917259:HRN917260 IBJ917259:IBJ917260 ILF917259:ILF917260 IVB917259:IVB917260 JEX917259:JEX917260 JOT917259:JOT917260 JYP917259:JYP917260 KIL917259:KIL917260 KSH917259:KSH917260 LCD917259:LCD917260 LLZ917259:LLZ917260 LVV917259:LVV917260 MFR917259:MFR917260 MPN917259:MPN917260 MZJ917259:MZJ917260 NJF917259:NJF917260 NTB917259:NTB917260 OCX917259:OCX917260 OMT917259:OMT917260 OWP917259:OWP917260 PGL917259:PGL917260 PQH917259:PQH917260 QAD917259:QAD917260 QJZ917259:QJZ917260 QTV917259:QTV917260 RDR917259:RDR917260 RNN917259:RNN917260 RXJ917259:RXJ917260 SHF917259:SHF917260 SRB917259:SRB917260 TAX917259:TAX917260 TKT917259:TKT917260 TUP917259:TUP917260 UEL917259:UEL917260 UOH917259:UOH917260 UYD917259:UYD917260 VHZ917259:VHZ917260 VRV917259:VRV917260 WBR917259:WBR917260 WLN917259:WLN917260 WVJ917259:WVJ917260 B983001:B983002 IX982795:IX982796 ST982795:ST982796 ACP982795:ACP982796 AML982795:AML982796 AWH982795:AWH982796 BGD982795:BGD982796 BPZ982795:BPZ982796 BZV982795:BZV982796 CJR982795:CJR982796 CTN982795:CTN982796 DDJ982795:DDJ982796 DNF982795:DNF982796 DXB982795:DXB982796 EGX982795:EGX982796 EQT982795:EQT982796 FAP982795:FAP982796 FKL982795:FKL982796 FUH982795:FUH982796 GED982795:GED982796 GNZ982795:GNZ982796 GXV982795:GXV982796 HHR982795:HHR982796 HRN982795:HRN982796 IBJ982795:IBJ982796 ILF982795:ILF982796 IVB982795:IVB982796 JEX982795:JEX982796 JOT982795:JOT982796 JYP982795:JYP982796 KIL982795:KIL982796 KSH982795:KSH982796 LCD982795:LCD982796 LLZ982795:LLZ982796 LVV982795:LVV982796 MFR982795:MFR982796 MPN982795:MPN982796 MZJ982795:MZJ982796 NJF982795:NJF982796 NTB982795:NTB982796 OCX982795:OCX982796 OMT982795:OMT982796 OWP982795:OWP982796 PGL982795:PGL982796 PQH982795:PQH982796 QAD982795:QAD982796 QJZ982795:QJZ982796 QTV982795:QTV982796 RDR982795:RDR982796 RNN982795:RNN982796 RXJ982795:RXJ982796 SHF982795:SHF982796 SRB982795:SRB982796 TAX982795:TAX982796 TKT982795:TKT982796 TUP982795:TUP982796 UEL982795:UEL982796 UOH982795:UOH982796 UYD982795:UYD982796 VHZ982795:VHZ982796 VRV982795:VRV982796 WBR982795:WBR982796 WLN982795:WLN982796 WVJ982795:WVJ982796 B65497:B65498 B65509:B65522 IX65303:IX65316 ST65303:ST65316 ACP65303:ACP65316 AML65303:AML65316 AWH65303:AWH65316 BGD65303:BGD65316 BPZ65303:BPZ65316 BZV65303:BZV65316 CJR65303:CJR65316 CTN65303:CTN65316 DDJ65303:DDJ65316 DNF65303:DNF65316 DXB65303:DXB65316 EGX65303:EGX65316 EQT65303:EQT65316 FAP65303:FAP65316 FKL65303:FKL65316 FUH65303:FUH65316 GED65303:GED65316 GNZ65303:GNZ65316 GXV65303:GXV65316 HHR65303:HHR65316 HRN65303:HRN65316 IBJ65303:IBJ65316 ILF65303:ILF65316 IVB65303:IVB65316 JEX65303:JEX65316 JOT65303:JOT65316 JYP65303:JYP65316 KIL65303:KIL65316 KSH65303:KSH65316 LCD65303:LCD65316 LLZ65303:LLZ65316 LVV65303:LVV65316 MFR65303:MFR65316 MPN65303:MPN65316 MZJ65303:MZJ65316 NJF65303:NJF65316 NTB65303:NTB65316 OCX65303:OCX65316 OMT65303:OMT65316 OWP65303:OWP65316 PGL65303:PGL65316 PQH65303:PQH65316 QAD65303:QAD65316 QJZ65303:QJZ65316 QTV65303:QTV65316 RDR65303:RDR65316 RNN65303:RNN65316 RXJ65303:RXJ65316 SHF65303:SHF65316 SRB65303:SRB65316 TAX65303:TAX65316 TKT65303:TKT65316 TUP65303:TUP65316 UEL65303:UEL65316 UOH65303:UOH65316 UYD65303:UYD65316 VHZ65303:VHZ65316 VRV65303:VRV65316 WBR65303:WBR65316 WLN65303:WLN65316 WVJ65303:WVJ65316 B131045:B131058 IX130839:IX130852 ST130839:ST130852 ACP130839:ACP130852 AML130839:AML130852 AWH130839:AWH130852 BGD130839:BGD130852 BPZ130839:BPZ130852 BZV130839:BZV130852 CJR130839:CJR130852 CTN130839:CTN130852 DDJ130839:DDJ130852 DNF130839:DNF130852 DXB130839:DXB130852 EGX130839:EGX130852 EQT130839:EQT130852 FAP130839:FAP130852 FKL130839:FKL130852 FUH130839:FUH130852 GED130839:GED130852 GNZ130839:GNZ130852 GXV130839:GXV130852 HHR130839:HHR130852 HRN130839:HRN130852 IBJ130839:IBJ130852 ILF130839:ILF130852 IVB130839:IVB130852 JEX130839:JEX130852 JOT130839:JOT130852 JYP130839:JYP130852 KIL130839:KIL130852 KSH130839:KSH130852 LCD130839:LCD130852 LLZ130839:LLZ130852 LVV130839:LVV130852 MFR130839:MFR130852 MPN130839:MPN130852 MZJ130839:MZJ130852 NJF130839:NJF130852 NTB130839:NTB130852 OCX130839:OCX130852 OMT130839:OMT130852 OWP130839:OWP130852 PGL130839:PGL130852 PQH130839:PQH130852 QAD130839:QAD130852 QJZ130839:QJZ130852 QTV130839:QTV130852 RDR130839:RDR130852 RNN130839:RNN130852 RXJ130839:RXJ130852 SHF130839:SHF130852 SRB130839:SRB130852 TAX130839:TAX130852 TKT130839:TKT130852 TUP130839:TUP130852 UEL130839:UEL130852 UOH130839:UOH130852 UYD130839:UYD130852 VHZ130839:VHZ130852 VRV130839:VRV130852 WBR130839:WBR130852 WLN130839:WLN130852 WVJ130839:WVJ130852 B196581:B196594 IX196375:IX196388 ST196375:ST196388 ACP196375:ACP196388 AML196375:AML196388 AWH196375:AWH196388 BGD196375:BGD196388 BPZ196375:BPZ196388 BZV196375:BZV196388 CJR196375:CJR196388 CTN196375:CTN196388 DDJ196375:DDJ196388 DNF196375:DNF196388 DXB196375:DXB196388 EGX196375:EGX196388 EQT196375:EQT196388 FAP196375:FAP196388 FKL196375:FKL196388 FUH196375:FUH196388 GED196375:GED196388 GNZ196375:GNZ196388 GXV196375:GXV196388 HHR196375:HHR196388 HRN196375:HRN196388 IBJ196375:IBJ196388 ILF196375:ILF196388 IVB196375:IVB196388 JEX196375:JEX196388 JOT196375:JOT196388 JYP196375:JYP196388 KIL196375:KIL196388 KSH196375:KSH196388 LCD196375:LCD196388 LLZ196375:LLZ196388 LVV196375:LVV196388 MFR196375:MFR196388 MPN196375:MPN196388 MZJ196375:MZJ196388 NJF196375:NJF196388 NTB196375:NTB196388 OCX196375:OCX196388 OMT196375:OMT196388 OWP196375:OWP196388 PGL196375:PGL196388 PQH196375:PQH196388 QAD196375:QAD196388 QJZ196375:QJZ196388 QTV196375:QTV196388 RDR196375:RDR196388 RNN196375:RNN196388 RXJ196375:RXJ196388 SHF196375:SHF196388 SRB196375:SRB196388 TAX196375:TAX196388 TKT196375:TKT196388 TUP196375:TUP196388 UEL196375:UEL196388 UOH196375:UOH196388 UYD196375:UYD196388 VHZ196375:VHZ196388 VRV196375:VRV196388 WBR196375:WBR196388 WLN196375:WLN196388 WVJ196375:WVJ196388 B262117:B262130 IX261911:IX261924 ST261911:ST261924 ACP261911:ACP261924 AML261911:AML261924 AWH261911:AWH261924 BGD261911:BGD261924 BPZ261911:BPZ261924 BZV261911:BZV261924 CJR261911:CJR261924 CTN261911:CTN261924 DDJ261911:DDJ261924 DNF261911:DNF261924 DXB261911:DXB261924 EGX261911:EGX261924 EQT261911:EQT261924 FAP261911:FAP261924 FKL261911:FKL261924 FUH261911:FUH261924 GED261911:GED261924 GNZ261911:GNZ261924 GXV261911:GXV261924 HHR261911:HHR261924 HRN261911:HRN261924 IBJ261911:IBJ261924 ILF261911:ILF261924 IVB261911:IVB261924 JEX261911:JEX261924 JOT261911:JOT261924 JYP261911:JYP261924 KIL261911:KIL261924 KSH261911:KSH261924 LCD261911:LCD261924 LLZ261911:LLZ261924 LVV261911:LVV261924 MFR261911:MFR261924 MPN261911:MPN261924 MZJ261911:MZJ261924 NJF261911:NJF261924 NTB261911:NTB261924 OCX261911:OCX261924 OMT261911:OMT261924 OWP261911:OWP261924 PGL261911:PGL261924 PQH261911:PQH261924 QAD261911:QAD261924 QJZ261911:QJZ261924 QTV261911:QTV261924 RDR261911:RDR261924 RNN261911:RNN261924 RXJ261911:RXJ261924 SHF261911:SHF261924 SRB261911:SRB261924 TAX261911:TAX261924 TKT261911:TKT261924 TUP261911:TUP261924 UEL261911:UEL261924 UOH261911:UOH261924 UYD261911:UYD261924 VHZ261911:VHZ261924 VRV261911:VRV261924 WBR261911:WBR261924 WLN261911:WLN261924 WVJ261911:WVJ261924 B327653:B327666 IX327447:IX327460 ST327447:ST327460 ACP327447:ACP327460 AML327447:AML327460 AWH327447:AWH327460 BGD327447:BGD327460 BPZ327447:BPZ327460 BZV327447:BZV327460 CJR327447:CJR327460 CTN327447:CTN327460 DDJ327447:DDJ327460 DNF327447:DNF327460 DXB327447:DXB327460 EGX327447:EGX327460 EQT327447:EQT327460 FAP327447:FAP327460 FKL327447:FKL327460 FUH327447:FUH327460 GED327447:GED327460 GNZ327447:GNZ327460 GXV327447:GXV327460 HHR327447:HHR327460 HRN327447:HRN327460 IBJ327447:IBJ327460 ILF327447:ILF327460 IVB327447:IVB327460 JEX327447:JEX327460 JOT327447:JOT327460 JYP327447:JYP327460 KIL327447:KIL327460 KSH327447:KSH327460 LCD327447:LCD327460 LLZ327447:LLZ327460 LVV327447:LVV327460 MFR327447:MFR327460 MPN327447:MPN327460 MZJ327447:MZJ327460 NJF327447:NJF327460 NTB327447:NTB327460 OCX327447:OCX327460 OMT327447:OMT327460 OWP327447:OWP327460 PGL327447:PGL327460 PQH327447:PQH327460 QAD327447:QAD327460 QJZ327447:QJZ327460 QTV327447:QTV327460 RDR327447:RDR327460 RNN327447:RNN327460 RXJ327447:RXJ327460 SHF327447:SHF327460 SRB327447:SRB327460 TAX327447:TAX327460 TKT327447:TKT327460 TUP327447:TUP327460 UEL327447:UEL327460 UOH327447:UOH327460 UYD327447:UYD327460 VHZ327447:VHZ327460 VRV327447:VRV327460 WBR327447:WBR327460 WLN327447:WLN327460 WVJ327447:WVJ327460 B393189:B393202 IX392983:IX392996 ST392983:ST392996 ACP392983:ACP392996 AML392983:AML392996 AWH392983:AWH392996 BGD392983:BGD392996 BPZ392983:BPZ392996 BZV392983:BZV392996 CJR392983:CJR392996 CTN392983:CTN392996 DDJ392983:DDJ392996 DNF392983:DNF392996 DXB392983:DXB392996 EGX392983:EGX392996 EQT392983:EQT392996 FAP392983:FAP392996 FKL392983:FKL392996 FUH392983:FUH392996 GED392983:GED392996 GNZ392983:GNZ392996 GXV392983:GXV392996 HHR392983:HHR392996 HRN392983:HRN392996 IBJ392983:IBJ392996 ILF392983:ILF392996 IVB392983:IVB392996 JEX392983:JEX392996 JOT392983:JOT392996 JYP392983:JYP392996 KIL392983:KIL392996 KSH392983:KSH392996 LCD392983:LCD392996 LLZ392983:LLZ392996 LVV392983:LVV392996 MFR392983:MFR392996 MPN392983:MPN392996 MZJ392983:MZJ392996 NJF392983:NJF392996 NTB392983:NTB392996 OCX392983:OCX392996 OMT392983:OMT392996 OWP392983:OWP392996 PGL392983:PGL392996 PQH392983:PQH392996 QAD392983:QAD392996 QJZ392983:QJZ392996 QTV392983:QTV392996 RDR392983:RDR392996 RNN392983:RNN392996 RXJ392983:RXJ392996 SHF392983:SHF392996 SRB392983:SRB392996 TAX392983:TAX392996 TKT392983:TKT392996 TUP392983:TUP392996 UEL392983:UEL392996 UOH392983:UOH392996 UYD392983:UYD392996 VHZ392983:VHZ392996 VRV392983:VRV392996 WBR392983:WBR392996 WLN392983:WLN392996 WVJ392983:WVJ392996 B458725:B458738 IX458519:IX458532 ST458519:ST458532 ACP458519:ACP458532 AML458519:AML458532 AWH458519:AWH458532 BGD458519:BGD458532 BPZ458519:BPZ458532 BZV458519:BZV458532 CJR458519:CJR458532 CTN458519:CTN458532 DDJ458519:DDJ458532 DNF458519:DNF458532 DXB458519:DXB458532 EGX458519:EGX458532 EQT458519:EQT458532 FAP458519:FAP458532 FKL458519:FKL458532 FUH458519:FUH458532 GED458519:GED458532 GNZ458519:GNZ458532 GXV458519:GXV458532 HHR458519:HHR458532 HRN458519:HRN458532 IBJ458519:IBJ458532 ILF458519:ILF458532 IVB458519:IVB458532 JEX458519:JEX458532 JOT458519:JOT458532 JYP458519:JYP458532 KIL458519:KIL458532 KSH458519:KSH458532 LCD458519:LCD458532 LLZ458519:LLZ458532 LVV458519:LVV458532 MFR458519:MFR458532 MPN458519:MPN458532 MZJ458519:MZJ458532 NJF458519:NJF458532 NTB458519:NTB458532 OCX458519:OCX458532 OMT458519:OMT458532 OWP458519:OWP458532 PGL458519:PGL458532 PQH458519:PQH458532 QAD458519:QAD458532 QJZ458519:QJZ458532 QTV458519:QTV458532 RDR458519:RDR458532 RNN458519:RNN458532 RXJ458519:RXJ458532 SHF458519:SHF458532 SRB458519:SRB458532 TAX458519:TAX458532 TKT458519:TKT458532 TUP458519:TUP458532 UEL458519:UEL458532 UOH458519:UOH458532 UYD458519:UYD458532 VHZ458519:VHZ458532 VRV458519:VRV458532 WBR458519:WBR458532 WLN458519:WLN458532 WVJ458519:WVJ458532 B524261:B524274 IX524055:IX524068 ST524055:ST524068 ACP524055:ACP524068 AML524055:AML524068 AWH524055:AWH524068 BGD524055:BGD524068 BPZ524055:BPZ524068 BZV524055:BZV524068 CJR524055:CJR524068 CTN524055:CTN524068 DDJ524055:DDJ524068 DNF524055:DNF524068 DXB524055:DXB524068 EGX524055:EGX524068 EQT524055:EQT524068 FAP524055:FAP524068 FKL524055:FKL524068 FUH524055:FUH524068 GED524055:GED524068 GNZ524055:GNZ524068 GXV524055:GXV524068 HHR524055:HHR524068 HRN524055:HRN524068 IBJ524055:IBJ524068 ILF524055:ILF524068 IVB524055:IVB524068 JEX524055:JEX524068 JOT524055:JOT524068 JYP524055:JYP524068 KIL524055:KIL524068 KSH524055:KSH524068 LCD524055:LCD524068 LLZ524055:LLZ524068 LVV524055:LVV524068 MFR524055:MFR524068 MPN524055:MPN524068 MZJ524055:MZJ524068 NJF524055:NJF524068 NTB524055:NTB524068 OCX524055:OCX524068 OMT524055:OMT524068 OWP524055:OWP524068 PGL524055:PGL524068 PQH524055:PQH524068 QAD524055:QAD524068 QJZ524055:QJZ524068 QTV524055:QTV524068 RDR524055:RDR524068 RNN524055:RNN524068 RXJ524055:RXJ524068 SHF524055:SHF524068 SRB524055:SRB524068 TAX524055:TAX524068 TKT524055:TKT524068 TUP524055:TUP524068 UEL524055:UEL524068 UOH524055:UOH524068 UYD524055:UYD524068 VHZ524055:VHZ524068 VRV524055:VRV524068 WBR524055:WBR524068 WLN524055:WLN524068 WVJ524055:WVJ524068 B589797:B589810 IX589591:IX589604 ST589591:ST589604 ACP589591:ACP589604 AML589591:AML589604 AWH589591:AWH589604 BGD589591:BGD589604 BPZ589591:BPZ589604 BZV589591:BZV589604 CJR589591:CJR589604 CTN589591:CTN589604 DDJ589591:DDJ589604 DNF589591:DNF589604 DXB589591:DXB589604 EGX589591:EGX589604 EQT589591:EQT589604 FAP589591:FAP589604 FKL589591:FKL589604 FUH589591:FUH589604 GED589591:GED589604 GNZ589591:GNZ589604 GXV589591:GXV589604 HHR589591:HHR589604 HRN589591:HRN589604 IBJ589591:IBJ589604 ILF589591:ILF589604 IVB589591:IVB589604 JEX589591:JEX589604 JOT589591:JOT589604 JYP589591:JYP589604 KIL589591:KIL589604 KSH589591:KSH589604 LCD589591:LCD589604 LLZ589591:LLZ589604 LVV589591:LVV589604 MFR589591:MFR589604 MPN589591:MPN589604 MZJ589591:MZJ589604 NJF589591:NJF589604 NTB589591:NTB589604 OCX589591:OCX589604 OMT589591:OMT589604 OWP589591:OWP589604 PGL589591:PGL589604 PQH589591:PQH589604 QAD589591:QAD589604 QJZ589591:QJZ589604 QTV589591:QTV589604 RDR589591:RDR589604 RNN589591:RNN589604 RXJ589591:RXJ589604 SHF589591:SHF589604 SRB589591:SRB589604 TAX589591:TAX589604 TKT589591:TKT589604 TUP589591:TUP589604 UEL589591:UEL589604 UOH589591:UOH589604 UYD589591:UYD589604 VHZ589591:VHZ589604 VRV589591:VRV589604 WBR589591:WBR589604 WLN589591:WLN589604 WVJ589591:WVJ589604 B655333:B655346 IX655127:IX655140 ST655127:ST655140 ACP655127:ACP655140 AML655127:AML655140 AWH655127:AWH655140 BGD655127:BGD655140 BPZ655127:BPZ655140 BZV655127:BZV655140 CJR655127:CJR655140 CTN655127:CTN655140 DDJ655127:DDJ655140 DNF655127:DNF655140 DXB655127:DXB655140 EGX655127:EGX655140 EQT655127:EQT655140 FAP655127:FAP655140 FKL655127:FKL655140 FUH655127:FUH655140 GED655127:GED655140 GNZ655127:GNZ655140 GXV655127:GXV655140 HHR655127:HHR655140 HRN655127:HRN655140 IBJ655127:IBJ655140 ILF655127:ILF655140 IVB655127:IVB655140 JEX655127:JEX655140 JOT655127:JOT655140 JYP655127:JYP655140 KIL655127:KIL655140 KSH655127:KSH655140 LCD655127:LCD655140 LLZ655127:LLZ655140 LVV655127:LVV655140 MFR655127:MFR655140 MPN655127:MPN655140 MZJ655127:MZJ655140 NJF655127:NJF655140 NTB655127:NTB655140 OCX655127:OCX655140 OMT655127:OMT655140 OWP655127:OWP655140 PGL655127:PGL655140 PQH655127:PQH655140 QAD655127:QAD655140 QJZ655127:QJZ655140 QTV655127:QTV655140 RDR655127:RDR655140 RNN655127:RNN655140 RXJ655127:RXJ655140 SHF655127:SHF655140 SRB655127:SRB655140 TAX655127:TAX655140 TKT655127:TKT655140 TUP655127:TUP655140 UEL655127:UEL655140 UOH655127:UOH655140 UYD655127:UYD655140 VHZ655127:VHZ655140 VRV655127:VRV655140 WBR655127:WBR655140 WLN655127:WLN655140 WVJ655127:WVJ655140 B720869:B720882 IX720663:IX720676 ST720663:ST720676 ACP720663:ACP720676 AML720663:AML720676 AWH720663:AWH720676 BGD720663:BGD720676 BPZ720663:BPZ720676 BZV720663:BZV720676 CJR720663:CJR720676 CTN720663:CTN720676 DDJ720663:DDJ720676 DNF720663:DNF720676 DXB720663:DXB720676 EGX720663:EGX720676 EQT720663:EQT720676 FAP720663:FAP720676 FKL720663:FKL720676 FUH720663:FUH720676 GED720663:GED720676 GNZ720663:GNZ720676 GXV720663:GXV720676 HHR720663:HHR720676 HRN720663:HRN720676 IBJ720663:IBJ720676 ILF720663:ILF720676 IVB720663:IVB720676 JEX720663:JEX720676 JOT720663:JOT720676 JYP720663:JYP720676 KIL720663:KIL720676 KSH720663:KSH720676 LCD720663:LCD720676 LLZ720663:LLZ720676 LVV720663:LVV720676 MFR720663:MFR720676 MPN720663:MPN720676 MZJ720663:MZJ720676 NJF720663:NJF720676 NTB720663:NTB720676 OCX720663:OCX720676 OMT720663:OMT720676 OWP720663:OWP720676 PGL720663:PGL720676 PQH720663:PQH720676 QAD720663:QAD720676 QJZ720663:QJZ720676 QTV720663:QTV720676 RDR720663:RDR720676 RNN720663:RNN720676 RXJ720663:RXJ720676 SHF720663:SHF720676 SRB720663:SRB720676 TAX720663:TAX720676 TKT720663:TKT720676 TUP720663:TUP720676 UEL720663:UEL720676 UOH720663:UOH720676 UYD720663:UYD720676 VHZ720663:VHZ720676 VRV720663:VRV720676 WBR720663:WBR720676 WLN720663:WLN720676 WVJ720663:WVJ720676 B786405:B786418 IX786199:IX786212 ST786199:ST786212 ACP786199:ACP786212 AML786199:AML786212 AWH786199:AWH786212 BGD786199:BGD786212 BPZ786199:BPZ786212 BZV786199:BZV786212 CJR786199:CJR786212 CTN786199:CTN786212 DDJ786199:DDJ786212 DNF786199:DNF786212 DXB786199:DXB786212 EGX786199:EGX786212 EQT786199:EQT786212 FAP786199:FAP786212 FKL786199:FKL786212 FUH786199:FUH786212 GED786199:GED786212 GNZ786199:GNZ786212 GXV786199:GXV786212 HHR786199:HHR786212 HRN786199:HRN786212 IBJ786199:IBJ786212 ILF786199:ILF786212 IVB786199:IVB786212 JEX786199:JEX786212 JOT786199:JOT786212 JYP786199:JYP786212 KIL786199:KIL786212 KSH786199:KSH786212 LCD786199:LCD786212 LLZ786199:LLZ786212 LVV786199:LVV786212 MFR786199:MFR786212 MPN786199:MPN786212 MZJ786199:MZJ786212 NJF786199:NJF786212 NTB786199:NTB786212 OCX786199:OCX786212 OMT786199:OMT786212 OWP786199:OWP786212 PGL786199:PGL786212 PQH786199:PQH786212 QAD786199:QAD786212 QJZ786199:QJZ786212 QTV786199:QTV786212 RDR786199:RDR786212 RNN786199:RNN786212 RXJ786199:RXJ786212 SHF786199:SHF786212 SRB786199:SRB786212 TAX786199:TAX786212 TKT786199:TKT786212 TUP786199:TUP786212 UEL786199:UEL786212 UOH786199:UOH786212 UYD786199:UYD786212 VHZ786199:VHZ786212 VRV786199:VRV786212 WBR786199:WBR786212 WLN786199:WLN786212 WVJ786199:WVJ786212 B851941:B851954 IX851735:IX851748 ST851735:ST851748 ACP851735:ACP851748 AML851735:AML851748 AWH851735:AWH851748 BGD851735:BGD851748 BPZ851735:BPZ851748 BZV851735:BZV851748 CJR851735:CJR851748 CTN851735:CTN851748 DDJ851735:DDJ851748 DNF851735:DNF851748 DXB851735:DXB851748 EGX851735:EGX851748 EQT851735:EQT851748 FAP851735:FAP851748 FKL851735:FKL851748 FUH851735:FUH851748 GED851735:GED851748 GNZ851735:GNZ851748 GXV851735:GXV851748 HHR851735:HHR851748 HRN851735:HRN851748 IBJ851735:IBJ851748 ILF851735:ILF851748 IVB851735:IVB851748 JEX851735:JEX851748 JOT851735:JOT851748 JYP851735:JYP851748 KIL851735:KIL851748 KSH851735:KSH851748 LCD851735:LCD851748 LLZ851735:LLZ851748 LVV851735:LVV851748 MFR851735:MFR851748 MPN851735:MPN851748 MZJ851735:MZJ851748 NJF851735:NJF851748 NTB851735:NTB851748 OCX851735:OCX851748 OMT851735:OMT851748 OWP851735:OWP851748 PGL851735:PGL851748 PQH851735:PQH851748 QAD851735:QAD851748 QJZ851735:QJZ851748 QTV851735:QTV851748 RDR851735:RDR851748 RNN851735:RNN851748 RXJ851735:RXJ851748 SHF851735:SHF851748 SRB851735:SRB851748 TAX851735:TAX851748 TKT851735:TKT851748 TUP851735:TUP851748 UEL851735:UEL851748 UOH851735:UOH851748 UYD851735:UYD851748 VHZ851735:VHZ851748 VRV851735:VRV851748 WBR851735:WBR851748 WLN851735:WLN851748 WVJ851735:WVJ851748 B917477:B917490 IX917271:IX917284 ST917271:ST917284 ACP917271:ACP917284 AML917271:AML917284 AWH917271:AWH917284 BGD917271:BGD917284 BPZ917271:BPZ917284 BZV917271:BZV917284 CJR917271:CJR917284 CTN917271:CTN917284 DDJ917271:DDJ917284 DNF917271:DNF917284 DXB917271:DXB917284 EGX917271:EGX917284 EQT917271:EQT917284 FAP917271:FAP917284 FKL917271:FKL917284 FUH917271:FUH917284 GED917271:GED917284 GNZ917271:GNZ917284 GXV917271:GXV917284 HHR917271:HHR917284 HRN917271:HRN917284 IBJ917271:IBJ917284 ILF917271:ILF917284 IVB917271:IVB917284 JEX917271:JEX917284 JOT917271:JOT917284 JYP917271:JYP917284 KIL917271:KIL917284 KSH917271:KSH917284 LCD917271:LCD917284 LLZ917271:LLZ917284 LVV917271:LVV917284 MFR917271:MFR917284 MPN917271:MPN917284 MZJ917271:MZJ917284 NJF917271:NJF917284 NTB917271:NTB917284 OCX917271:OCX917284 OMT917271:OMT917284 OWP917271:OWP917284 PGL917271:PGL917284 PQH917271:PQH917284 QAD917271:QAD917284 QJZ917271:QJZ917284 QTV917271:QTV917284 RDR917271:RDR917284 RNN917271:RNN917284 RXJ917271:RXJ917284 SHF917271:SHF917284 SRB917271:SRB917284 TAX917271:TAX917284 TKT917271:TKT917284 TUP917271:TUP917284 UEL917271:UEL917284 UOH917271:UOH917284 UYD917271:UYD917284 VHZ917271:VHZ917284 VRV917271:VRV917284 WBR917271:WBR917284 WLN917271:WLN917284 WVJ917271:WVJ917284 B983013:B983026 IX982807:IX982820 ST982807:ST982820 ACP982807:ACP982820 AML982807:AML982820 AWH982807:AWH982820 BGD982807:BGD982820 BPZ982807:BPZ982820 BZV982807:BZV982820 CJR982807:CJR982820 CTN982807:CTN982820 DDJ982807:DDJ982820 DNF982807:DNF982820 DXB982807:DXB982820 EGX982807:EGX982820 EQT982807:EQT982820 FAP982807:FAP982820 FKL982807:FKL982820 FUH982807:FUH982820 GED982807:GED982820 GNZ982807:GNZ982820 GXV982807:GXV982820 HHR982807:HHR982820 HRN982807:HRN982820 IBJ982807:IBJ982820 ILF982807:ILF982820 IVB982807:IVB982820 JEX982807:JEX982820 JOT982807:JOT982820 JYP982807:JYP982820 KIL982807:KIL982820 KSH982807:KSH982820 LCD982807:LCD982820 LLZ982807:LLZ982820 LVV982807:LVV982820 MFR982807:MFR982820 MPN982807:MPN982820 MZJ982807:MZJ982820 NJF982807:NJF982820 NTB982807:NTB982820 OCX982807:OCX982820 OMT982807:OMT982820 OWP982807:OWP982820 PGL982807:PGL982820 PQH982807:PQH982820 QAD982807:QAD982820 QJZ982807:QJZ982820 QTV982807:QTV982820 RDR982807:RDR982820 RNN982807:RNN982820 RXJ982807:RXJ982820 SHF982807:SHF982820 SRB982807:SRB982820 TAX982807:TAX982820 TKT982807:TKT982820 TUP982807:TUP982820 UEL982807:UEL982820 UOH982807:UOH982820 UYD982807:UYD982820 VHZ982807:VHZ982820 VRV982807:VRV982820 WBR982807:WBR982820 WLN982807:WLN982820 IX65291:IX65292">
      <formula1>$B$25:$B$359</formula1>
    </dataValidation>
    <dataValidation type="list" errorStyle="warning" allowBlank="1" showInputMessage="1" showErrorMessage="1" errorTitle="Factor" error="This factor is not included in the drop-down list. Is this the factor you want to use?" sqref="WVM982807:WVM982820 SW65291:SW65292 ACS65291:ACS65292 AMO65291:AMO65292 AWK65291:AWK65292 BGG65291:BGG65292 BQC65291:BQC65292 BZY65291:BZY65292 CJU65291:CJU65292 CTQ65291:CTQ65292 DDM65291:DDM65292 DNI65291:DNI65292 DXE65291:DXE65292 EHA65291:EHA65292 EQW65291:EQW65292 FAS65291:FAS65292 FKO65291:FKO65292 FUK65291:FUK65292 GEG65291:GEG65292 GOC65291:GOC65292 GXY65291:GXY65292 HHU65291:HHU65292 HRQ65291:HRQ65292 IBM65291:IBM65292 ILI65291:ILI65292 IVE65291:IVE65292 JFA65291:JFA65292 JOW65291:JOW65292 JYS65291:JYS65292 KIO65291:KIO65292 KSK65291:KSK65292 LCG65291:LCG65292 LMC65291:LMC65292 LVY65291:LVY65292 MFU65291:MFU65292 MPQ65291:MPQ65292 MZM65291:MZM65292 NJI65291:NJI65292 NTE65291:NTE65292 ODA65291:ODA65292 OMW65291:OMW65292 OWS65291:OWS65292 PGO65291:PGO65292 PQK65291:PQK65292 QAG65291:QAG65292 QKC65291:QKC65292 QTY65291:QTY65292 RDU65291:RDU65292 RNQ65291:RNQ65292 RXM65291:RXM65292 SHI65291:SHI65292 SRE65291:SRE65292 TBA65291:TBA65292 TKW65291:TKW65292 TUS65291:TUS65292 UEO65291:UEO65292 UOK65291:UOK65292 UYG65291:UYG65292 VIC65291:VIC65292 VRY65291:VRY65292 WBU65291:WBU65292 WLQ65291:WLQ65292 WVM65291:WVM65292 E131033:E131034 JA130827:JA130828 SW130827:SW130828 ACS130827:ACS130828 AMO130827:AMO130828 AWK130827:AWK130828 BGG130827:BGG130828 BQC130827:BQC130828 BZY130827:BZY130828 CJU130827:CJU130828 CTQ130827:CTQ130828 DDM130827:DDM130828 DNI130827:DNI130828 DXE130827:DXE130828 EHA130827:EHA130828 EQW130827:EQW130828 FAS130827:FAS130828 FKO130827:FKO130828 FUK130827:FUK130828 GEG130827:GEG130828 GOC130827:GOC130828 GXY130827:GXY130828 HHU130827:HHU130828 HRQ130827:HRQ130828 IBM130827:IBM130828 ILI130827:ILI130828 IVE130827:IVE130828 JFA130827:JFA130828 JOW130827:JOW130828 JYS130827:JYS130828 KIO130827:KIO130828 KSK130827:KSK130828 LCG130827:LCG130828 LMC130827:LMC130828 LVY130827:LVY130828 MFU130827:MFU130828 MPQ130827:MPQ130828 MZM130827:MZM130828 NJI130827:NJI130828 NTE130827:NTE130828 ODA130827:ODA130828 OMW130827:OMW130828 OWS130827:OWS130828 PGO130827:PGO130828 PQK130827:PQK130828 QAG130827:QAG130828 QKC130827:QKC130828 QTY130827:QTY130828 RDU130827:RDU130828 RNQ130827:RNQ130828 RXM130827:RXM130828 SHI130827:SHI130828 SRE130827:SRE130828 TBA130827:TBA130828 TKW130827:TKW130828 TUS130827:TUS130828 UEO130827:UEO130828 UOK130827:UOK130828 UYG130827:UYG130828 VIC130827:VIC130828 VRY130827:VRY130828 WBU130827:WBU130828 WLQ130827:WLQ130828 WVM130827:WVM130828 E196569:E196570 JA196363:JA196364 SW196363:SW196364 ACS196363:ACS196364 AMO196363:AMO196364 AWK196363:AWK196364 BGG196363:BGG196364 BQC196363:BQC196364 BZY196363:BZY196364 CJU196363:CJU196364 CTQ196363:CTQ196364 DDM196363:DDM196364 DNI196363:DNI196364 DXE196363:DXE196364 EHA196363:EHA196364 EQW196363:EQW196364 FAS196363:FAS196364 FKO196363:FKO196364 FUK196363:FUK196364 GEG196363:GEG196364 GOC196363:GOC196364 GXY196363:GXY196364 HHU196363:HHU196364 HRQ196363:HRQ196364 IBM196363:IBM196364 ILI196363:ILI196364 IVE196363:IVE196364 JFA196363:JFA196364 JOW196363:JOW196364 JYS196363:JYS196364 KIO196363:KIO196364 KSK196363:KSK196364 LCG196363:LCG196364 LMC196363:LMC196364 LVY196363:LVY196364 MFU196363:MFU196364 MPQ196363:MPQ196364 MZM196363:MZM196364 NJI196363:NJI196364 NTE196363:NTE196364 ODA196363:ODA196364 OMW196363:OMW196364 OWS196363:OWS196364 PGO196363:PGO196364 PQK196363:PQK196364 QAG196363:QAG196364 QKC196363:QKC196364 QTY196363:QTY196364 RDU196363:RDU196364 RNQ196363:RNQ196364 RXM196363:RXM196364 SHI196363:SHI196364 SRE196363:SRE196364 TBA196363:TBA196364 TKW196363:TKW196364 TUS196363:TUS196364 UEO196363:UEO196364 UOK196363:UOK196364 UYG196363:UYG196364 VIC196363:VIC196364 VRY196363:VRY196364 WBU196363:WBU196364 WLQ196363:WLQ196364 WVM196363:WVM196364 E262105:E262106 JA261899:JA261900 SW261899:SW261900 ACS261899:ACS261900 AMO261899:AMO261900 AWK261899:AWK261900 BGG261899:BGG261900 BQC261899:BQC261900 BZY261899:BZY261900 CJU261899:CJU261900 CTQ261899:CTQ261900 DDM261899:DDM261900 DNI261899:DNI261900 DXE261899:DXE261900 EHA261899:EHA261900 EQW261899:EQW261900 FAS261899:FAS261900 FKO261899:FKO261900 FUK261899:FUK261900 GEG261899:GEG261900 GOC261899:GOC261900 GXY261899:GXY261900 HHU261899:HHU261900 HRQ261899:HRQ261900 IBM261899:IBM261900 ILI261899:ILI261900 IVE261899:IVE261900 JFA261899:JFA261900 JOW261899:JOW261900 JYS261899:JYS261900 KIO261899:KIO261900 KSK261899:KSK261900 LCG261899:LCG261900 LMC261899:LMC261900 LVY261899:LVY261900 MFU261899:MFU261900 MPQ261899:MPQ261900 MZM261899:MZM261900 NJI261899:NJI261900 NTE261899:NTE261900 ODA261899:ODA261900 OMW261899:OMW261900 OWS261899:OWS261900 PGO261899:PGO261900 PQK261899:PQK261900 QAG261899:QAG261900 QKC261899:QKC261900 QTY261899:QTY261900 RDU261899:RDU261900 RNQ261899:RNQ261900 RXM261899:RXM261900 SHI261899:SHI261900 SRE261899:SRE261900 TBA261899:TBA261900 TKW261899:TKW261900 TUS261899:TUS261900 UEO261899:UEO261900 UOK261899:UOK261900 UYG261899:UYG261900 VIC261899:VIC261900 VRY261899:VRY261900 WBU261899:WBU261900 WLQ261899:WLQ261900 WVM261899:WVM261900 E327641:E327642 JA327435:JA327436 SW327435:SW327436 ACS327435:ACS327436 AMO327435:AMO327436 AWK327435:AWK327436 BGG327435:BGG327436 BQC327435:BQC327436 BZY327435:BZY327436 CJU327435:CJU327436 CTQ327435:CTQ327436 DDM327435:DDM327436 DNI327435:DNI327436 DXE327435:DXE327436 EHA327435:EHA327436 EQW327435:EQW327436 FAS327435:FAS327436 FKO327435:FKO327436 FUK327435:FUK327436 GEG327435:GEG327436 GOC327435:GOC327436 GXY327435:GXY327436 HHU327435:HHU327436 HRQ327435:HRQ327436 IBM327435:IBM327436 ILI327435:ILI327436 IVE327435:IVE327436 JFA327435:JFA327436 JOW327435:JOW327436 JYS327435:JYS327436 KIO327435:KIO327436 KSK327435:KSK327436 LCG327435:LCG327436 LMC327435:LMC327436 LVY327435:LVY327436 MFU327435:MFU327436 MPQ327435:MPQ327436 MZM327435:MZM327436 NJI327435:NJI327436 NTE327435:NTE327436 ODA327435:ODA327436 OMW327435:OMW327436 OWS327435:OWS327436 PGO327435:PGO327436 PQK327435:PQK327436 QAG327435:QAG327436 QKC327435:QKC327436 QTY327435:QTY327436 RDU327435:RDU327436 RNQ327435:RNQ327436 RXM327435:RXM327436 SHI327435:SHI327436 SRE327435:SRE327436 TBA327435:TBA327436 TKW327435:TKW327436 TUS327435:TUS327436 UEO327435:UEO327436 UOK327435:UOK327436 UYG327435:UYG327436 VIC327435:VIC327436 VRY327435:VRY327436 WBU327435:WBU327436 WLQ327435:WLQ327436 WVM327435:WVM327436 E393177:E393178 JA392971:JA392972 SW392971:SW392972 ACS392971:ACS392972 AMO392971:AMO392972 AWK392971:AWK392972 BGG392971:BGG392972 BQC392971:BQC392972 BZY392971:BZY392972 CJU392971:CJU392972 CTQ392971:CTQ392972 DDM392971:DDM392972 DNI392971:DNI392972 DXE392971:DXE392972 EHA392971:EHA392972 EQW392971:EQW392972 FAS392971:FAS392972 FKO392971:FKO392972 FUK392971:FUK392972 GEG392971:GEG392972 GOC392971:GOC392972 GXY392971:GXY392972 HHU392971:HHU392972 HRQ392971:HRQ392972 IBM392971:IBM392972 ILI392971:ILI392972 IVE392971:IVE392972 JFA392971:JFA392972 JOW392971:JOW392972 JYS392971:JYS392972 KIO392971:KIO392972 KSK392971:KSK392972 LCG392971:LCG392972 LMC392971:LMC392972 LVY392971:LVY392972 MFU392971:MFU392972 MPQ392971:MPQ392972 MZM392971:MZM392972 NJI392971:NJI392972 NTE392971:NTE392972 ODA392971:ODA392972 OMW392971:OMW392972 OWS392971:OWS392972 PGO392971:PGO392972 PQK392971:PQK392972 QAG392971:QAG392972 QKC392971:QKC392972 QTY392971:QTY392972 RDU392971:RDU392972 RNQ392971:RNQ392972 RXM392971:RXM392972 SHI392971:SHI392972 SRE392971:SRE392972 TBA392971:TBA392972 TKW392971:TKW392972 TUS392971:TUS392972 UEO392971:UEO392972 UOK392971:UOK392972 UYG392971:UYG392972 VIC392971:VIC392972 VRY392971:VRY392972 WBU392971:WBU392972 WLQ392971:WLQ392972 WVM392971:WVM392972 E458713:E458714 JA458507:JA458508 SW458507:SW458508 ACS458507:ACS458508 AMO458507:AMO458508 AWK458507:AWK458508 BGG458507:BGG458508 BQC458507:BQC458508 BZY458507:BZY458508 CJU458507:CJU458508 CTQ458507:CTQ458508 DDM458507:DDM458508 DNI458507:DNI458508 DXE458507:DXE458508 EHA458507:EHA458508 EQW458507:EQW458508 FAS458507:FAS458508 FKO458507:FKO458508 FUK458507:FUK458508 GEG458507:GEG458508 GOC458507:GOC458508 GXY458507:GXY458508 HHU458507:HHU458508 HRQ458507:HRQ458508 IBM458507:IBM458508 ILI458507:ILI458508 IVE458507:IVE458508 JFA458507:JFA458508 JOW458507:JOW458508 JYS458507:JYS458508 KIO458507:KIO458508 KSK458507:KSK458508 LCG458507:LCG458508 LMC458507:LMC458508 LVY458507:LVY458508 MFU458507:MFU458508 MPQ458507:MPQ458508 MZM458507:MZM458508 NJI458507:NJI458508 NTE458507:NTE458508 ODA458507:ODA458508 OMW458507:OMW458508 OWS458507:OWS458508 PGO458507:PGO458508 PQK458507:PQK458508 QAG458507:QAG458508 QKC458507:QKC458508 QTY458507:QTY458508 RDU458507:RDU458508 RNQ458507:RNQ458508 RXM458507:RXM458508 SHI458507:SHI458508 SRE458507:SRE458508 TBA458507:TBA458508 TKW458507:TKW458508 TUS458507:TUS458508 UEO458507:UEO458508 UOK458507:UOK458508 UYG458507:UYG458508 VIC458507:VIC458508 VRY458507:VRY458508 WBU458507:WBU458508 WLQ458507:WLQ458508 WVM458507:WVM458508 E524249:E524250 JA524043:JA524044 SW524043:SW524044 ACS524043:ACS524044 AMO524043:AMO524044 AWK524043:AWK524044 BGG524043:BGG524044 BQC524043:BQC524044 BZY524043:BZY524044 CJU524043:CJU524044 CTQ524043:CTQ524044 DDM524043:DDM524044 DNI524043:DNI524044 DXE524043:DXE524044 EHA524043:EHA524044 EQW524043:EQW524044 FAS524043:FAS524044 FKO524043:FKO524044 FUK524043:FUK524044 GEG524043:GEG524044 GOC524043:GOC524044 GXY524043:GXY524044 HHU524043:HHU524044 HRQ524043:HRQ524044 IBM524043:IBM524044 ILI524043:ILI524044 IVE524043:IVE524044 JFA524043:JFA524044 JOW524043:JOW524044 JYS524043:JYS524044 KIO524043:KIO524044 KSK524043:KSK524044 LCG524043:LCG524044 LMC524043:LMC524044 LVY524043:LVY524044 MFU524043:MFU524044 MPQ524043:MPQ524044 MZM524043:MZM524044 NJI524043:NJI524044 NTE524043:NTE524044 ODA524043:ODA524044 OMW524043:OMW524044 OWS524043:OWS524044 PGO524043:PGO524044 PQK524043:PQK524044 QAG524043:QAG524044 QKC524043:QKC524044 QTY524043:QTY524044 RDU524043:RDU524044 RNQ524043:RNQ524044 RXM524043:RXM524044 SHI524043:SHI524044 SRE524043:SRE524044 TBA524043:TBA524044 TKW524043:TKW524044 TUS524043:TUS524044 UEO524043:UEO524044 UOK524043:UOK524044 UYG524043:UYG524044 VIC524043:VIC524044 VRY524043:VRY524044 WBU524043:WBU524044 WLQ524043:WLQ524044 WVM524043:WVM524044 E589785:E589786 JA589579:JA589580 SW589579:SW589580 ACS589579:ACS589580 AMO589579:AMO589580 AWK589579:AWK589580 BGG589579:BGG589580 BQC589579:BQC589580 BZY589579:BZY589580 CJU589579:CJU589580 CTQ589579:CTQ589580 DDM589579:DDM589580 DNI589579:DNI589580 DXE589579:DXE589580 EHA589579:EHA589580 EQW589579:EQW589580 FAS589579:FAS589580 FKO589579:FKO589580 FUK589579:FUK589580 GEG589579:GEG589580 GOC589579:GOC589580 GXY589579:GXY589580 HHU589579:HHU589580 HRQ589579:HRQ589580 IBM589579:IBM589580 ILI589579:ILI589580 IVE589579:IVE589580 JFA589579:JFA589580 JOW589579:JOW589580 JYS589579:JYS589580 KIO589579:KIO589580 KSK589579:KSK589580 LCG589579:LCG589580 LMC589579:LMC589580 LVY589579:LVY589580 MFU589579:MFU589580 MPQ589579:MPQ589580 MZM589579:MZM589580 NJI589579:NJI589580 NTE589579:NTE589580 ODA589579:ODA589580 OMW589579:OMW589580 OWS589579:OWS589580 PGO589579:PGO589580 PQK589579:PQK589580 QAG589579:QAG589580 QKC589579:QKC589580 QTY589579:QTY589580 RDU589579:RDU589580 RNQ589579:RNQ589580 RXM589579:RXM589580 SHI589579:SHI589580 SRE589579:SRE589580 TBA589579:TBA589580 TKW589579:TKW589580 TUS589579:TUS589580 UEO589579:UEO589580 UOK589579:UOK589580 UYG589579:UYG589580 VIC589579:VIC589580 VRY589579:VRY589580 WBU589579:WBU589580 WLQ589579:WLQ589580 WVM589579:WVM589580 E655321:E655322 JA655115:JA655116 SW655115:SW655116 ACS655115:ACS655116 AMO655115:AMO655116 AWK655115:AWK655116 BGG655115:BGG655116 BQC655115:BQC655116 BZY655115:BZY655116 CJU655115:CJU655116 CTQ655115:CTQ655116 DDM655115:DDM655116 DNI655115:DNI655116 DXE655115:DXE655116 EHA655115:EHA655116 EQW655115:EQW655116 FAS655115:FAS655116 FKO655115:FKO655116 FUK655115:FUK655116 GEG655115:GEG655116 GOC655115:GOC655116 GXY655115:GXY655116 HHU655115:HHU655116 HRQ655115:HRQ655116 IBM655115:IBM655116 ILI655115:ILI655116 IVE655115:IVE655116 JFA655115:JFA655116 JOW655115:JOW655116 JYS655115:JYS655116 KIO655115:KIO655116 KSK655115:KSK655116 LCG655115:LCG655116 LMC655115:LMC655116 LVY655115:LVY655116 MFU655115:MFU655116 MPQ655115:MPQ655116 MZM655115:MZM655116 NJI655115:NJI655116 NTE655115:NTE655116 ODA655115:ODA655116 OMW655115:OMW655116 OWS655115:OWS655116 PGO655115:PGO655116 PQK655115:PQK655116 QAG655115:QAG655116 QKC655115:QKC655116 QTY655115:QTY655116 RDU655115:RDU655116 RNQ655115:RNQ655116 RXM655115:RXM655116 SHI655115:SHI655116 SRE655115:SRE655116 TBA655115:TBA655116 TKW655115:TKW655116 TUS655115:TUS655116 UEO655115:UEO655116 UOK655115:UOK655116 UYG655115:UYG655116 VIC655115:VIC655116 VRY655115:VRY655116 WBU655115:WBU655116 WLQ655115:WLQ655116 WVM655115:WVM655116 E720857:E720858 JA720651:JA720652 SW720651:SW720652 ACS720651:ACS720652 AMO720651:AMO720652 AWK720651:AWK720652 BGG720651:BGG720652 BQC720651:BQC720652 BZY720651:BZY720652 CJU720651:CJU720652 CTQ720651:CTQ720652 DDM720651:DDM720652 DNI720651:DNI720652 DXE720651:DXE720652 EHA720651:EHA720652 EQW720651:EQW720652 FAS720651:FAS720652 FKO720651:FKO720652 FUK720651:FUK720652 GEG720651:GEG720652 GOC720651:GOC720652 GXY720651:GXY720652 HHU720651:HHU720652 HRQ720651:HRQ720652 IBM720651:IBM720652 ILI720651:ILI720652 IVE720651:IVE720652 JFA720651:JFA720652 JOW720651:JOW720652 JYS720651:JYS720652 KIO720651:KIO720652 KSK720651:KSK720652 LCG720651:LCG720652 LMC720651:LMC720652 LVY720651:LVY720652 MFU720651:MFU720652 MPQ720651:MPQ720652 MZM720651:MZM720652 NJI720651:NJI720652 NTE720651:NTE720652 ODA720651:ODA720652 OMW720651:OMW720652 OWS720651:OWS720652 PGO720651:PGO720652 PQK720651:PQK720652 QAG720651:QAG720652 QKC720651:QKC720652 QTY720651:QTY720652 RDU720651:RDU720652 RNQ720651:RNQ720652 RXM720651:RXM720652 SHI720651:SHI720652 SRE720651:SRE720652 TBA720651:TBA720652 TKW720651:TKW720652 TUS720651:TUS720652 UEO720651:UEO720652 UOK720651:UOK720652 UYG720651:UYG720652 VIC720651:VIC720652 VRY720651:VRY720652 WBU720651:WBU720652 WLQ720651:WLQ720652 WVM720651:WVM720652 E786393:E786394 JA786187:JA786188 SW786187:SW786188 ACS786187:ACS786188 AMO786187:AMO786188 AWK786187:AWK786188 BGG786187:BGG786188 BQC786187:BQC786188 BZY786187:BZY786188 CJU786187:CJU786188 CTQ786187:CTQ786188 DDM786187:DDM786188 DNI786187:DNI786188 DXE786187:DXE786188 EHA786187:EHA786188 EQW786187:EQW786188 FAS786187:FAS786188 FKO786187:FKO786188 FUK786187:FUK786188 GEG786187:GEG786188 GOC786187:GOC786188 GXY786187:GXY786188 HHU786187:HHU786188 HRQ786187:HRQ786188 IBM786187:IBM786188 ILI786187:ILI786188 IVE786187:IVE786188 JFA786187:JFA786188 JOW786187:JOW786188 JYS786187:JYS786188 KIO786187:KIO786188 KSK786187:KSK786188 LCG786187:LCG786188 LMC786187:LMC786188 LVY786187:LVY786188 MFU786187:MFU786188 MPQ786187:MPQ786188 MZM786187:MZM786188 NJI786187:NJI786188 NTE786187:NTE786188 ODA786187:ODA786188 OMW786187:OMW786188 OWS786187:OWS786188 PGO786187:PGO786188 PQK786187:PQK786188 QAG786187:QAG786188 QKC786187:QKC786188 QTY786187:QTY786188 RDU786187:RDU786188 RNQ786187:RNQ786188 RXM786187:RXM786188 SHI786187:SHI786188 SRE786187:SRE786188 TBA786187:TBA786188 TKW786187:TKW786188 TUS786187:TUS786188 UEO786187:UEO786188 UOK786187:UOK786188 UYG786187:UYG786188 VIC786187:VIC786188 VRY786187:VRY786188 WBU786187:WBU786188 WLQ786187:WLQ786188 WVM786187:WVM786188 E851929:E851930 JA851723:JA851724 SW851723:SW851724 ACS851723:ACS851724 AMO851723:AMO851724 AWK851723:AWK851724 BGG851723:BGG851724 BQC851723:BQC851724 BZY851723:BZY851724 CJU851723:CJU851724 CTQ851723:CTQ851724 DDM851723:DDM851724 DNI851723:DNI851724 DXE851723:DXE851724 EHA851723:EHA851724 EQW851723:EQW851724 FAS851723:FAS851724 FKO851723:FKO851724 FUK851723:FUK851724 GEG851723:GEG851724 GOC851723:GOC851724 GXY851723:GXY851724 HHU851723:HHU851724 HRQ851723:HRQ851724 IBM851723:IBM851724 ILI851723:ILI851724 IVE851723:IVE851724 JFA851723:JFA851724 JOW851723:JOW851724 JYS851723:JYS851724 KIO851723:KIO851724 KSK851723:KSK851724 LCG851723:LCG851724 LMC851723:LMC851724 LVY851723:LVY851724 MFU851723:MFU851724 MPQ851723:MPQ851724 MZM851723:MZM851724 NJI851723:NJI851724 NTE851723:NTE851724 ODA851723:ODA851724 OMW851723:OMW851724 OWS851723:OWS851724 PGO851723:PGO851724 PQK851723:PQK851724 QAG851723:QAG851724 QKC851723:QKC851724 QTY851723:QTY851724 RDU851723:RDU851724 RNQ851723:RNQ851724 RXM851723:RXM851724 SHI851723:SHI851724 SRE851723:SRE851724 TBA851723:TBA851724 TKW851723:TKW851724 TUS851723:TUS851724 UEO851723:UEO851724 UOK851723:UOK851724 UYG851723:UYG851724 VIC851723:VIC851724 VRY851723:VRY851724 WBU851723:WBU851724 WLQ851723:WLQ851724 WVM851723:WVM851724 E917465:E917466 JA917259:JA917260 SW917259:SW917260 ACS917259:ACS917260 AMO917259:AMO917260 AWK917259:AWK917260 BGG917259:BGG917260 BQC917259:BQC917260 BZY917259:BZY917260 CJU917259:CJU917260 CTQ917259:CTQ917260 DDM917259:DDM917260 DNI917259:DNI917260 DXE917259:DXE917260 EHA917259:EHA917260 EQW917259:EQW917260 FAS917259:FAS917260 FKO917259:FKO917260 FUK917259:FUK917260 GEG917259:GEG917260 GOC917259:GOC917260 GXY917259:GXY917260 HHU917259:HHU917260 HRQ917259:HRQ917260 IBM917259:IBM917260 ILI917259:ILI917260 IVE917259:IVE917260 JFA917259:JFA917260 JOW917259:JOW917260 JYS917259:JYS917260 KIO917259:KIO917260 KSK917259:KSK917260 LCG917259:LCG917260 LMC917259:LMC917260 LVY917259:LVY917260 MFU917259:MFU917260 MPQ917259:MPQ917260 MZM917259:MZM917260 NJI917259:NJI917260 NTE917259:NTE917260 ODA917259:ODA917260 OMW917259:OMW917260 OWS917259:OWS917260 PGO917259:PGO917260 PQK917259:PQK917260 QAG917259:QAG917260 QKC917259:QKC917260 QTY917259:QTY917260 RDU917259:RDU917260 RNQ917259:RNQ917260 RXM917259:RXM917260 SHI917259:SHI917260 SRE917259:SRE917260 TBA917259:TBA917260 TKW917259:TKW917260 TUS917259:TUS917260 UEO917259:UEO917260 UOK917259:UOK917260 UYG917259:UYG917260 VIC917259:VIC917260 VRY917259:VRY917260 WBU917259:WBU917260 WLQ917259:WLQ917260 WVM917259:WVM917260 E983001:E983002 JA982795:JA982796 SW982795:SW982796 ACS982795:ACS982796 AMO982795:AMO982796 AWK982795:AWK982796 BGG982795:BGG982796 BQC982795:BQC982796 BZY982795:BZY982796 CJU982795:CJU982796 CTQ982795:CTQ982796 DDM982795:DDM982796 DNI982795:DNI982796 DXE982795:DXE982796 EHA982795:EHA982796 EQW982795:EQW982796 FAS982795:FAS982796 FKO982795:FKO982796 FUK982795:FUK982796 GEG982795:GEG982796 GOC982795:GOC982796 GXY982795:GXY982796 HHU982795:HHU982796 HRQ982795:HRQ982796 IBM982795:IBM982796 ILI982795:ILI982796 IVE982795:IVE982796 JFA982795:JFA982796 JOW982795:JOW982796 JYS982795:JYS982796 KIO982795:KIO982796 KSK982795:KSK982796 LCG982795:LCG982796 LMC982795:LMC982796 LVY982795:LVY982796 MFU982795:MFU982796 MPQ982795:MPQ982796 MZM982795:MZM982796 NJI982795:NJI982796 NTE982795:NTE982796 ODA982795:ODA982796 OMW982795:OMW982796 OWS982795:OWS982796 PGO982795:PGO982796 PQK982795:PQK982796 QAG982795:QAG982796 QKC982795:QKC982796 QTY982795:QTY982796 RDU982795:RDU982796 RNQ982795:RNQ982796 RXM982795:RXM982796 SHI982795:SHI982796 SRE982795:SRE982796 TBA982795:TBA982796 TKW982795:TKW982796 TUS982795:TUS982796 UEO982795:UEO982796 UOK982795:UOK982796 UYG982795:UYG982796 VIC982795:VIC982796 VRY982795:VRY982796 WBU982795:WBU982796 WLQ982795:WLQ982796 WVM982795:WVM982796 E65497:E65498 E65509:E65522 JA65303:JA65316 SW65303:SW65316 ACS65303:ACS65316 AMO65303:AMO65316 AWK65303:AWK65316 BGG65303:BGG65316 BQC65303:BQC65316 BZY65303:BZY65316 CJU65303:CJU65316 CTQ65303:CTQ65316 DDM65303:DDM65316 DNI65303:DNI65316 DXE65303:DXE65316 EHA65303:EHA65316 EQW65303:EQW65316 FAS65303:FAS65316 FKO65303:FKO65316 FUK65303:FUK65316 GEG65303:GEG65316 GOC65303:GOC65316 GXY65303:GXY65316 HHU65303:HHU65316 HRQ65303:HRQ65316 IBM65303:IBM65316 ILI65303:ILI65316 IVE65303:IVE65316 JFA65303:JFA65316 JOW65303:JOW65316 JYS65303:JYS65316 KIO65303:KIO65316 KSK65303:KSK65316 LCG65303:LCG65316 LMC65303:LMC65316 LVY65303:LVY65316 MFU65303:MFU65316 MPQ65303:MPQ65316 MZM65303:MZM65316 NJI65303:NJI65316 NTE65303:NTE65316 ODA65303:ODA65316 OMW65303:OMW65316 OWS65303:OWS65316 PGO65303:PGO65316 PQK65303:PQK65316 QAG65303:QAG65316 QKC65303:QKC65316 QTY65303:QTY65316 RDU65303:RDU65316 RNQ65303:RNQ65316 RXM65303:RXM65316 SHI65303:SHI65316 SRE65303:SRE65316 TBA65303:TBA65316 TKW65303:TKW65316 TUS65303:TUS65316 UEO65303:UEO65316 UOK65303:UOK65316 UYG65303:UYG65316 VIC65303:VIC65316 VRY65303:VRY65316 WBU65303:WBU65316 WLQ65303:WLQ65316 WVM65303:WVM65316 E131045:E131058 JA130839:JA130852 SW130839:SW130852 ACS130839:ACS130852 AMO130839:AMO130852 AWK130839:AWK130852 BGG130839:BGG130852 BQC130839:BQC130852 BZY130839:BZY130852 CJU130839:CJU130852 CTQ130839:CTQ130852 DDM130839:DDM130852 DNI130839:DNI130852 DXE130839:DXE130852 EHA130839:EHA130852 EQW130839:EQW130852 FAS130839:FAS130852 FKO130839:FKO130852 FUK130839:FUK130852 GEG130839:GEG130852 GOC130839:GOC130852 GXY130839:GXY130852 HHU130839:HHU130852 HRQ130839:HRQ130852 IBM130839:IBM130852 ILI130839:ILI130852 IVE130839:IVE130852 JFA130839:JFA130852 JOW130839:JOW130852 JYS130839:JYS130852 KIO130839:KIO130852 KSK130839:KSK130852 LCG130839:LCG130852 LMC130839:LMC130852 LVY130839:LVY130852 MFU130839:MFU130852 MPQ130839:MPQ130852 MZM130839:MZM130852 NJI130839:NJI130852 NTE130839:NTE130852 ODA130839:ODA130852 OMW130839:OMW130852 OWS130839:OWS130852 PGO130839:PGO130852 PQK130839:PQK130852 QAG130839:QAG130852 QKC130839:QKC130852 QTY130839:QTY130852 RDU130839:RDU130852 RNQ130839:RNQ130852 RXM130839:RXM130852 SHI130839:SHI130852 SRE130839:SRE130852 TBA130839:TBA130852 TKW130839:TKW130852 TUS130839:TUS130852 UEO130839:UEO130852 UOK130839:UOK130852 UYG130839:UYG130852 VIC130839:VIC130852 VRY130839:VRY130852 WBU130839:WBU130852 WLQ130839:WLQ130852 WVM130839:WVM130852 E196581:E196594 JA196375:JA196388 SW196375:SW196388 ACS196375:ACS196388 AMO196375:AMO196388 AWK196375:AWK196388 BGG196375:BGG196388 BQC196375:BQC196388 BZY196375:BZY196388 CJU196375:CJU196388 CTQ196375:CTQ196388 DDM196375:DDM196388 DNI196375:DNI196388 DXE196375:DXE196388 EHA196375:EHA196388 EQW196375:EQW196388 FAS196375:FAS196388 FKO196375:FKO196388 FUK196375:FUK196388 GEG196375:GEG196388 GOC196375:GOC196388 GXY196375:GXY196388 HHU196375:HHU196388 HRQ196375:HRQ196388 IBM196375:IBM196388 ILI196375:ILI196388 IVE196375:IVE196388 JFA196375:JFA196388 JOW196375:JOW196388 JYS196375:JYS196388 KIO196375:KIO196388 KSK196375:KSK196388 LCG196375:LCG196388 LMC196375:LMC196388 LVY196375:LVY196388 MFU196375:MFU196388 MPQ196375:MPQ196388 MZM196375:MZM196388 NJI196375:NJI196388 NTE196375:NTE196388 ODA196375:ODA196388 OMW196375:OMW196388 OWS196375:OWS196388 PGO196375:PGO196388 PQK196375:PQK196388 QAG196375:QAG196388 QKC196375:QKC196388 QTY196375:QTY196388 RDU196375:RDU196388 RNQ196375:RNQ196388 RXM196375:RXM196388 SHI196375:SHI196388 SRE196375:SRE196388 TBA196375:TBA196388 TKW196375:TKW196388 TUS196375:TUS196388 UEO196375:UEO196388 UOK196375:UOK196388 UYG196375:UYG196388 VIC196375:VIC196388 VRY196375:VRY196388 WBU196375:WBU196388 WLQ196375:WLQ196388 WVM196375:WVM196388 E262117:E262130 JA261911:JA261924 SW261911:SW261924 ACS261911:ACS261924 AMO261911:AMO261924 AWK261911:AWK261924 BGG261911:BGG261924 BQC261911:BQC261924 BZY261911:BZY261924 CJU261911:CJU261924 CTQ261911:CTQ261924 DDM261911:DDM261924 DNI261911:DNI261924 DXE261911:DXE261924 EHA261911:EHA261924 EQW261911:EQW261924 FAS261911:FAS261924 FKO261911:FKO261924 FUK261911:FUK261924 GEG261911:GEG261924 GOC261911:GOC261924 GXY261911:GXY261924 HHU261911:HHU261924 HRQ261911:HRQ261924 IBM261911:IBM261924 ILI261911:ILI261924 IVE261911:IVE261924 JFA261911:JFA261924 JOW261911:JOW261924 JYS261911:JYS261924 KIO261911:KIO261924 KSK261911:KSK261924 LCG261911:LCG261924 LMC261911:LMC261924 LVY261911:LVY261924 MFU261911:MFU261924 MPQ261911:MPQ261924 MZM261911:MZM261924 NJI261911:NJI261924 NTE261911:NTE261924 ODA261911:ODA261924 OMW261911:OMW261924 OWS261911:OWS261924 PGO261911:PGO261924 PQK261911:PQK261924 QAG261911:QAG261924 QKC261911:QKC261924 QTY261911:QTY261924 RDU261911:RDU261924 RNQ261911:RNQ261924 RXM261911:RXM261924 SHI261911:SHI261924 SRE261911:SRE261924 TBA261911:TBA261924 TKW261911:TKW261924 TUS261911:TUS261924 UEO261911:UEO261924 UOK261911:UOK261924 UYG261911:UYG261924 VIC261911:VIC261924 VRY261911:VRY261924 WBU261911:WBU261924 WLQ261911:WLQ261924 WVM261911:WVM261924 E327653:E327666 JA327447:JA327460 SW327447:SW327460 ACS327447:ACS327460 AMO327447:AMO327460 AWK327447:AWK327460 BGG327447:BGG327460 BQC327447:BQC327460 BZY327447:BZY327460 CJU327447:CJU327460 CTQ327447:CTQ327460 DDM327447:DDM327460 DNI327447:DNI327460 DXE327447:DXE327460 EHA327447:EHA327460 EQW327447:EQW327460 FAS327447:FAS327460 FKO327447:FKO327460 FUK327447:FUK327460 GEG327447:GEG327460 GOC327447:GOC327460 GXY327447:GXY327460 HHU327447:HHU327460 HRQ327447:HRQ327460 IBM327447:IBM327460 ILI327447:ILI327460 IVE327447:IVE327460 JFA327447:JFA327460 JOW327447:JOW327460 JYS327447:JYS327460 KIO327447:KIO327460 KSK327447:KSK327460 LCG327447:LCG327460 LMC327447:LMC327460 LVY327447:LVY327460 MFU327447:MFU327460 MPQ327447:MPQ327460 MZM327447:MZM327460 NJI327447:NJI327460 NTE327447:NTE327460 ODA327447:ODA327460 OMW327447:OMW327460 OWS327447:OWS327460 PGO327447:PGO327460 PQK327447:PQK327460 QAG327447:QAG327460 QKC327447:QKC327460 QTY327447:QTY327460 RDU327447:RDU327460 RNQ327447:RNQ327460 RXM327447:RXM327460 SHI327447:SHI327460 SRE327447:SRE327460 TBA327447:TBA327460 TKW327447:TKW327460 TUS327447:TUS327460 UEO327447:UEO327460 UOK327447:UOK327460 UYG327447:UYG327460 VIC327447:VIC327460 VRY327447:VRY327460 WBU327447:WBU327460 WLQ327447:WLQ327460 WVM327447:WVM327460 E393189:E393202 JA392983:JA392996 SW392983:SW392996 ACS392983:ACS392996 AMO392983:AMO392996 AWK392983:AWK392996 BGG392983:BGG392996 BQC392983:BQC392996 BZY392983:BZY392996 CJU392983:CJU392996 CTQ392983:CTQ392996 DDM392983:DDM392996 DNI392983:DNI392996 DXE392983:DXE392996 EHA392983:EHA392996 EQW392983:EQW392996 FAS392983:FAS392996 FKO392983:FKO392996 FUK392983:FUK392996 GEG392983:GEG392996 GOC392983:GOC392996 GXY392983:GXY392996 HHU392983:HHU392996 HRQ392983:HRQ392996 IBM392983:IBM392996 ILI392983:ILI392996 IVE392983:IVE392996 JFA392983:JFA392996 JOW392983:JOW392996 JYS392983:JYS392996 KIO392983:KIO392996 KSK392983:KSK392996 LCG392983:LCG392996 LMC392983:LMC392996 LVY392983:LVY392996 MFU392983:MFU392996 MPQ392983:MPQ392996 MZM392983:MZM392996 NJI392983:NJI392996 NTE392983:NTE392996 ODA392983:ODA392996 OMW392983:OMW392996 OWS392983:OWS392996 PGO392983:PGO392996 PQK392983:PQK392996 QAG392983:QAG392996 QKC392983:QKC392996 QTY392983:QTY392996 RDU392983:RDU392996 RNQ392983:RNQ392996 RXM392983:RXM392996 SHI392983:SHI392996 SRE392983:SRE392996 TBA392983:TBA392996 TKW392983:TKW392996 TUS392983:TUS392996 UEO392983:UEO392996 UOK392983:UOK392996 UYG392983:UYG392996 VIC392983:VIC392996 VRY392983:VRY392996 WBU392983:WBU392996 WLQ392983:WLQ392996 WVM392983:WVM392996 E458725:E458738 JA458519:JA458532 SW458519:SW458532 ACS458519:ACS458532 AMO458519:AMO458532 AWK458519:AWK458532 BGG458519:BGG458532 BQC458519:BQC458532 BZY458519:BZY458532 CJU458519:CJU458532 CTQ458519:CTQ458532 DDM458519:DDM458532 DNI458519:DNI458532 DXE458519:DXE458532 EHA458519:EHA458532 EQW458519:EQW458532 FAS458519:FAS458532 FKO458519:FKO458532 FUK458519:FUK458532 GEG458519:GEG458532 GOC458519:GOC458532 GXY458519:GXY458532 HHU458519:HHU458532 HRQ458519:HRQ458532 IBM458519:IBM458532 ILI458519:ILI458532 IVE458519:IVE458532 JFA458519:JFA458532 JOW458519:JOW458532 JYS458519:JYS458532 KIO458519:KIO458532 KSK458519:KSK458532 LCG458519:LCG458532 LMC458519:LMC458532 LVY458519:LVY458532 MFU458519:MFU458532 MPQ458519:MPQ458532 MZM458519:MZM458532 NJI458519:NJI458532 NTE458519:NTE458532 ODA458519:ODA458532 OMW458519:OMW458532 OWS458519:OWS458532 PGO458519:PGO458532 PQK458519:PQK458532 QAG458519:QAG458532 QKC458519:QKC458532 QTY458519:QTY458532 RDU458519:RDU458532 RNQ458519:RNQ458532 RXM458519:RXM458532 SHI458519:SHI458532 SRE458519:SRE458532 TBA458519:TBA458532 TKW458519:TKW458532 TUS458519:TUS458532 UEO458519:UEO458532 UOK458519:UOK458532 UYG458519:UYG458532 VIC458519:VIC458532 VRY458519:VRY458532 WBU458519:WBU458532 WLQ458519:WLQ458532 WVM458519:WVM458532 E524261:E524274 JA524055:JA524068 SW524055:SW524068 ACS524055:ACS524068 AMO524055:AMO524068 AWK524055:AWK524068 BGG524055:BGG524068 BQC524055:BQC524068 BZY524055:BZY524068 CJU524055:CJU524068 CTQ524055:CTQ524068 DDM524055:DDM524068 DNI524055:DNI524068 DXE524055:DXE524068 EHA524055:EHA524068 EQW524055:EQW524068 FAS524055:FAS524068 FKO524055:FKO524068 FUK524055:FUK524068 GEG524055:GEG524068 GOC524055:GOC524068 GXY524055:GXY524068 HHU524055:HHU524068 HRQ524055:HRQ524068 IBM524055:IBM524068 ILI524055:ILI524068 IVE524055:IVE524068 JFA524055:JFA524068 JOW524055:JOW524068 JYS524055:JYS524068 KIO524055:KIO524068 KSK524055:KSK524068 LCG524055:LCG524068 LMC524055:LMC524068 LVY524055:LVY524068 MFU524055:MFU524068 MPQ524055:MPQ524068 MZM524055:MZM524068 NJI524055:NJI524068 NTE524055:NTE524068 ODA524055:ODA524068 OMW524055:OMW524068 OWS524055:OWS524068 PGO524055:PGO524068 PQK524055:PQK524068 QAG524055:QAG524068 QKC524055:QKC524068 QTY524055:QTY524068 RDU524055:RDU524068 RNQ524055:RNQ524068 RXM524055:RXM524068 SHI524055:SHI524068 SRE524055:SRE524068 TBA524055:TBA524068 TKW524055:TKW524068 TUS524055:TUS524068 UEO524055:UEO524068 UOK524055:UOK524068 UYG524055:UYG524068 VIC524055:VIC524068 VRY524055:VRY524068 WBU524055:WBU524068 WLQ524055:WLQ524068 WVM524055:WVM524068 E589797:E589810 JA589591:JA589604 SW589591:SW589604 ACS589591:ACS589604 AMO589591:AMO589604 AWK589591:AWK589604 BGG589591:BGG589604 BQC589591:BQC589604 BZY589591:BZY589604 CJU589591:CJU589604 CTQ589591:CTQ589604 DDM589591:DDM589604 DNI589591:DNI589604 DXE589591:DXE589604 EHA589591:EHA589604 EQW589591:EQW589604 FAS589591:FAS589604 FKO589591:FKO589604 FUK589591:FUK589604 GEG589591:GEG589604 GOC589591:GOC589604 GXY589591:GXY589604 HHU589591:HHU589604 HRQ589591:HRQ589604 IBM589591:IBM589604 ILI589591:ILI589604 IVE589591:IVE589604 JFA589591:JFA589604 JOW589591:JOW589604 JYS589591:JYS589604 KIO589591:KIO589604 KSK589591:KSK589604 LCG589591:LCG589604 LMC589591:LMC589604 LVY589591:LVY589604 MFU589591:MFU589604 MPQ589591:MPQ589604 MZM589591:MZM589604 NJI589591:NJI589604 NTE589591:NTE589604 ODA589591:ODA589604 OMW589591:OMW589604 OWS589591:OWS589604 PGO589591:PGO589604 PQK589591:PQK589604 QAG589591:QAG589604 QKC589591:QKC589604 QTY589591:QTY589604 RDU589591:RDU589604 RNQ589591:RNQ589604 RXM589591:RXM589604 SHI589591:SHI589604 SRE589591:SRE589604 TBA589591:TBA589604 TKW589591:TKW589604 TUS589591:TUS589604 UEO589591:UEO589604 UOK589591:UOK589604 UYG589591:UYG589604 VIC589591:VIC589604 VRY589591:VRY589604 WBU589591:WBU589604 WLQ589591:WLQ589604 WVM589591:WVM589604 E655333:E655346 JA655127:JA655140 SW655127:SW655140 ACS655127:ACS655140 AMO655127:AMO655140 AWK655127:AWK655140 BGG655127:BGG655140 BQC655127:BQC655140 BZY655127:BZY655140 CJU655127:CJU655140 CTQ655127:CTQ655140 DDM655127:DDM655140 DNI655127:DNI655140 DXE655127:DXE655140 EHA655127:EHA655140 EQW655127:EQW655140 FAS655127:FAS655140 FKO655127:FKO655140 FUK655127:FUK655140 GEG655127:GEG655140 GOC655127:GOC655140 GXY655127:GXY655140 HHU655127:HHU655140 HRQ655127:HRQ655140 IBM655127:IBM655140 ILI655127:ILI655140 IVE655127:IVE655140 JFA655127:JFA655140 JOW655127:JOW655140 JYS655127:JYS655140 KIO655127:KIO655140 KSK655127:KSK655140 LCG655127:LCG655140 LMC655127:LMC655140 LVY655127:LVY655140 MFU655127:MFU655140 MPQ655127:MPQ655140 MZM655127:MZM655140 NJI655127:NJI655140 NTE655127:NTE655140 ODA655127:ODA655140 OMW655127:OMW655140 OWS655127:OWS655140 PGO655127:PGO655140 PQK655127:PQK655140 QAG655127:QAG655140 QKC655127:QKC655140 QTY655127:QTY655140 RDU655127:RDU655140 RNQ655127:RNQ655140 RXM655127:RXM655140 SHI655127:SHI655140 SRE655127:SRE655140 TBA655127:TBA655140 TKW655127:TKW655140 TUS655127:TUS655140 UEO655127:UEO655140 UOK655127:UOK655140 UYG655127:UYG655140 VIC655127:VIC655140 VRY655127:VRY655140 WBU655127:WBU655140 WLQ655127:WLQ655140 WVM655127:WVM655140 E720869:E720882 JA720663:JA720676 SW720663:SW720676 ACS720663:ACS720676 AMO720663:AMO720676 AWK720663:AWK720676 BGG720663:BGG720676 BQC720663:BQC720676 BZY720663:BZY720676 CJU720663:CJU720676 CTQ720663:CTQ720676 DDM720663:DDM720676 DNI720663:DNI720676 DXE720663:DXE720676 EHA720663:EHA720676 EQW720663:EQW720676 FAS720663:FAS720676 FKO720663:FKO720676 FUK720663:FUK720676 GEG720663:GEG720676 GOC720663:GOC720676 GXY720663:GXY720676 HHU720663:HHU720676 HRQ720663:HRQ720676 IBM720663:IBM720676 ILI720663:ILI720676 IVE720663:IVE720676 JFA720663:JFA720676 JOW720663:JOW720676 JYS720663:JYS720676 KIO720663:KIO720676 KSK720663:KSK720676 LCG720663:LCG720676 LMC720663:LMC720676 LVY720663:LVY720676 MFU720663:MFU720676 MPQ720663:MPQ720676 MZM720663:MZM720676 NJI720663:NJI720676 NTE720663:NTE720676 ODA720663:ODA720676 OMW720663:OMW720676 OWS720663:OWS720676 PGO720663:PGO720676 PQK720663:PQK720676 QAG720663:QAG720676 QKC720663:QKC720676 QTY720663:QTY720676 RDU720663:RDU720676 RNQ720663:RNQ720676 RXM720663:RXM720676 SHI720663:SHI720676 SRE720663:SRE720676 TBA720663:TBA720676 TKW720663:TKW720676 TUS720663:TUS720676 UEO720663:UEO720676 UOK720663:UOK720676 UYG720663:UYG720676 VIC720663:VIC720676 VRY720663:VRY720676 WBU720663:WBU720676 WLQ720663:WLQ720676 WVM720663:WVM720676 E786405:E786418 JA786199:JA786212 SW786199:SW786212 ACS786199:ACS786212 AMO786199:AMO786212 AWK786199:AWK786212 BGG786199:BGG786212 BQC786199:BQC786212 BZY786199:BZY786212 CJU786199:CJU786212 CTQ786199:CTQ786212 DDM786199:DDM786212 DNI786199:DNI786212 DXE786199:DXE786212 EHA786199:EHA786212 EQW786199:EQW786212 FAS786199:FAS786212 FKO786199:FKO786212 FUK786199:FUK786212 GEG786199:GEG786212 GOC786199:GOC786212 GXY786199:GXY786212 HHU786199:HHU786212 HRQ786199:HRQ786212 IBM786199:IBM786212 ILI786199:ILI786212 IVE786199:IVE786212 JFA786199:JFA786212 JOW786199:JOW786212 JYS786199:JYS786212 KIO786199:KIO786212 KSK786199:KSK786212 LCG786199:LCG786212 LMC786199:LMC786212 LVY786199:LVY786212 MFU786199:MFU786212 MPQ786199:MPQ786212 MZM786199:MZM786212 NJI786199:NJI786212 NTE786199:NTE786212 ODA786199:ODA786212 OMW786199:OMW786212 OWS786199:OWS786212 PGO786199:PGO786212 PQK786199:PQK786212 QAG786199:QAG786212 QKC786199:QKC786212 QTY786199:QTY786212 RDU786199:RDU786212 RNQ786199:RNQ786212 RXM786199:RXM786212 SHI786199:SHI786212 SRE786199:SRE786212 TBA786199:TBA786212 TKW786199:TKW786212 TUS786199:TUS786212 UEO786199:UEO786212 UOK786199:UOK786212 UYG786199:UYG786212 VIC786199:VIC786212 VRY786199:VRY786212 WBU786199:WBU786212 WLQ786199:WLQ786212 WVM786199:WVM786212 E851941:E851954 JA851735:JA851748 SW851735:SW851748 ACS851735:ACS851748 AMO851735:AMO851748 AWK851735:AWK851748 BGG851735:BGG851748 BQC851735:BQC851748 BZY851735:BZY851748 CJU851735:CJU851748 CTQ851735:CTQ851748 DDM851735:DDM851748 DNI851735:DNI851748 DXE851735:DXE851748 EHA851735:EHA851748 EQW851735:EQW851748 FAS851735:FAS851748 FKO851735:FKO851748 FUK851735:FUK851748 GEG851735:GEG851748 GOC851735:GOC851748 GXY851735:GXY851748 HHU851735:HHU851748 HRQ851735:HRQ851748 IBM851735:IBM851748 ILI851735:ILI851748 IVE851735:IVE851748 JFA851735:JFA851748 JOW851735:JOW851748 JYS851735:JYS851748 KIO851735:KIO851748 KSK851735:KSK851748 LCG851735:LCG851748 LMC851735:LMC851748 LVY851735:LVY851748 MFU851735:MFU851748 MPQ851735:MPQ851748 MZM851735:MZM851748 NJI851735:NJI851748 NTE851735:NTE851748 ODA851735:ODA851748 OMW851735:OMW851748 OWS851735:OWS851748 PGO851735:PGO851748 PQK851735:PQK851748 QAG851735:QAG851748 QKC851735:QKC851748 QTY851735:QTY851748 RDU851735:RDU851748 RNQ851735:RNQ851748 RXM851735:RXM851748 SHI851735:SHI851748 SRE851735:SRE851748 TBA851735:TBA851748 TKW851735:TKW851748 TUS851735:TUS851748 UEO851735:UEO851748 UOK851735:UOK851748 UYG851735:UYG851748 VIC851735:VIC851748 VRY851735:VRY851748 WBU851735:WBU851748 WLQ851735:WLQ851748 WVM851735:WVM851748 E917477:E917490 JA917271:JA917284 SW917271:SW917284 ACS917271:ACS917284 AMO917271:AMO917284 AWK917271:AWK917284 BGG917271:BGG917284 BQC917271:BQC917284 BZY917271:BZY917284 CJU917271:CJU917284 CTQ917271:CTQ917284 DDM917271:DDM917284 DNI917271:DNI917284 DXE917271:DXE917284 EHA917271:EHA917284 EQW917271:EQW917284 FAS917271:FAS917284 FKO917271:FKO917284 FUK917271:FUK917284 GEG917271:GEG917284 GOC917271:GOC917284 GXY917271:GXY917284 HHU917271:HHU917284 HRQ917271:HRQ917284 IBM917271:IBM917284 ILI917271:ILI917284 IVE917271:IVE917284 JFA917271:JFA917284 JOW917271:JOW917284 JYS917271:JYS917284 KIO917271:KIO917284 KSK917271:KSK917284 LCG917271:LCG917284 LMC917271:LMC917284 LVY917271:LVY917284 MFU917271:MFU917284 MPQ917271:MPQ917284 MZM917271:MZM917284 NJI917271:NJI917284 NTE917271:NTE917284 ODA917271:ODA917284 OMW917271:OMW917284 OWS917271:OWS917284 PGO917271:PGO917284 PQK917271:PQK917284 QAG917271:QAG917284 QKC917271:QKC917284 QTY917271:QTY917284 RDU917271:RDU917284 RNQ917271:RNQ917284 RXM917271:RXM917284 SHI917271:SHI917284 SRE917271:SRE917284 TBA917271:TBA917284 TKW917271:TKW917284 TUS917271:TUS917284 UEO917271:UEO917284 UOK917271:UOK917284 UYG917271:UYG917284 VIC917271:VIC917284 VRY917271:VRY917284 WBU917271:WBU917284 WLQ917271:WLQ917284 WVM917271:WVM917284 E983013:E983026 JA982807:JA982820 SW982807:SW982820 ACS982807:ACS982820 AMO982807:AMO982820 AWK982807:AWK982820 BGG982807:BGG982820 BQC982807:BQC982820 BZY982807:BZY982820 CJU982807:CJU982820 CTQ982807:CTQ982820 DDM982807:DDM982820 DNI982807:DNI982820 DXE982807:DXE982820 EHA982807:EHA982820 EQW982807:EQW982820 FAS982807:FAS982820 FKO982807:FKO982820 FUK982807:FUK982820 GEG982807:GEG982820 GOC982807:GOC982820 GXY982807:GXY982820 HHU982807:HHU982820 HRQ982807:HRQ982820 IBM982807:IBM982820 ILI982807:ILI982820 IVE982807:IVE982820 JFA982807:JFA982820 JOW982807:JOW982820 JYS982807:JYS982820 KIO982807:KIO982820 KSK982807:KSK982820 LCG982807:LCG982820 LMC982807:LMC982820 LVY982807:LVY982820 MFU982807:MFU982820 MPQ982807:MPQ982820 MZM982807:MZM982820 NJI982807:NJI982820 NTE982807:NTE982820 ODA982807:ODA982820 OMW982807:OMW982820 OWS982807:OWS982820 PGO982807:PGO982820 PQK982807:PQK982820 QAG982807:QAG982820 QKC982807:QKC982820 QTY982807:QTY982820 RDU982807:RDU982820 RNQ982807:RNQ982820 RXM982807:RXM982820 SHI982807:SHI982820 SRE982807:SRE982820 TBA982807:TBA982820 TKW982807:TKW982820 TUS982807:TUS982820 UEO982807:UEO982820 UOK982807:UOK982820 UYG982807:UYG982820 VIC982807:VIC982820 VRY982807:VRY982820 WBU982807:WBU982820 WLQ982807:WLQ982820 JA65291:JA65292">
      <formula1>$E$25:$E$116</formula1>
    </dataValidation>
    <dataValidation type="list" errorStyle="warning" allowBlank="1" showInputMessage="1" showErrorMessage="1" errorTitle="FERC ACCOUNT" error="This FERC Account is not included in the drop-down list. Is this the account you want to use?" sqref="B65523:B65545 IX65317:IX65339 ST65317:ST65339 ACP65317:ACP65339 AML65317:AML65339 AWH65317:AWH65339 BGD65317:BGD65339 BPZ65317:BPZ65339 BZV65317:BZV65339 CJR65317:CJR65339 CTN65317:CTN65339 DDJ65317:DDJ65339 DNF65317:DNF65339 DXB65317:DXB65339 EGX65317:EGX65339 EQT65317:EQT65339 FAP65317:FAP65339 FKL65317:FKL65339 FUH65317:FUH65339 GED65317:GED65339 GNZ65317:GNZ65339 GXV65317:GXV65339 HHR65317:HHR65339 HRN65317:HRN65339 IBJ65317:IBJ65339 ILF65317:ILF65339 IVB65317:IVB65339 JEX65317:JEX65339 JOT65317:JOT65339 JYP65317:JYP65339 KIL65317:KIL65339 KSH65317:KSH65339 LCD65317:LCD65339 LLZ65317:LLZ65339 LVV65317:LVV65339 MFR65317:MFR65339 MPN65317:MPN65339 MZJ65317:MZJ65339 NJF65317:NJF65339 NTB65317:NTB65339 OCX65317:OCX65339 OMT65317:OMT65339 OWP65317:OWP65339 PGL65317:PGL65339 PQH65317:PQH65339 QAD65317:QAD65339 QJZ65317:QJZ65339 QTV65317:QTV65339 RDR65317:RDR65339 RNN65317:RNN65339 RXJ65317:RXJ65339 SHF65317:SHF65339 SRB65317:SRB65339 TAX65317:TAX65339 TKT65317:TKT65339 TUP65317:TUP65339 UEL65317:UEL65339 UOH65317:UOH65339 UYD65317:UYD65339 VHZ65317:VHZ65339 VRV65317:VRV65339 WBR65317:WBR65339 WLN65317:WLN65339 WVJ65317:WVJ65339 B131059:B131081 IX130853:IX130875 ST130853:ST130875 ACP130853:ACP130875 AML130853:AML130875 AWH130853:AWH130875 BGD130853:BGD130875 BPZ130853:BPZ130875 BZV130853:BZV130875 CJR130853:CJR130875 CTN130853:CTN130875 DDJ130853:DDJ130875 DNF130853:DNF130875 DXB130853:DXB130875 EGX130853:EGX130875 EQT130853:EQT130875 FAP130853:FAP130875 FKL130853:FKL130875 FUH130853:FUH130875 GED130853:GED130875 GNZ130853:GNZ130875 GXV130853:GXV130875 HHR130853:HHR130875 HRN130853:HRN130875 IBJ130853:IBJ130875 ILF130853:ILF130875 IVB130853:IVB130875 JEX130853:JEX130875 JOT130853:JOT130875 JYP130853:JYP130875 KIL130853:KIL130875 KSH130853:KSH130875 LCD130853:LCD130875 LLZ130853:LLZ130875 LVV130853:LVV130875 MFR130853:MFR130875 MPN130853:MPN130875 MZJ130853:MZJ130875 NJF130853:NJF130875 NTB130853:NTB130875 OCX130853:OCX130875 OMT130853:OMT130875 OWP130853:OWP130875 PGL130853:PGL130875 PQH130853:PQH130875 QAD130853:QAD130875 QJZ130853:QJZ130875 QTV130853:QTV130875 RDR130853:RDR130875 RNN130853:RNN130875 RXJ130853:RXJ130875 SHF130853:SHF130875 SRB130853:SRB130875 TAX130853:TAX130875 TKT130853:TKT130875 TUP130853:TUP130875 UEL130853:UEL130875 UOH130853:UOH130875 UYD130853:UYD130875 VHZ130853:VHZ130875 VRV130853:VRV130875 WBR130853:WBR130875 WLN130853:WLN130875 WVJ130853:WVJ130875 B196595:B196617 IX196389:IX196411 ST196389:ST196411 ACP196389:ACP196411 AML196389:AML196411 AWH196389:AWH196411 BGD196389:BGD196411 BPZ196389:BPZ196411 BZV196389:BZV196411 CJR196389:CJR196411 CTN196389:CTN196411 DDJ196389:DDJ196411 DNF196389:DNF196411 DXB196389:DXB196411 EGX196389:EGX196411 EQT196389:EQT196411 FAP196389:FAP196411 FKL196389:FKL196411 FUH196389:FUH196411 GED196389:GED196411 GNZ196389:GNZ196411 GXV196389:GXV196411 HHR196389:HHR196411 HRN196389:HRN196411 IBJ196389:IBJ196411 ILF196389:ILF196411 IVB196389:IVB196411 JEX196389:JEX196411 JOT196389:JOT196411 JYP196389:JYP196411 KIL196389:KIL196411 KSH196389:KSH196411 LCD196389:LCD196411 LLZ196389:LLZ196411 LVV196389:LVV196411 MFR196389:MFR196411 MPN196389:MPN196411 MZJ196389:MZJ196411 NJF196389:NJF196411 NTB196389:NTB196411 OCX196389:OCX196411 OMT196389:OMT196411 OWP196389:OWP196411 PGL196389:PGL196411 PQH196389:PQH196411 QAD196389:QAD196411 QJZ196389:QJZ196411 QTV196389:QTV196411 RDR196389:RDR196411 RNN196389:RNN196411 RXJ196389:RXJ196411 SHF196389:SHF196411 SRB196389:SRB196411 TAX196389:TAX196411 TKT196389:TKT196411 TUP196389:TUP196411 UEL196389:UEL196411 UOH196389:UOH196411 UYD196389:UYD196411 VHZ196389:VHZ196411 VRV196389:VRV196411 WBR196389:WBR196411 WLN196389:WLN196411 WVJ196389:WVJ196411 B262131:B262153 IX261925:IX261947 ST261925:ST261947 ACP261925:ACP261947 AML261925:AML261947 AWH261925:AWH261947 BGD261925:BGD261947 BPZ261925:BPZ261947 BZV261925:BZV261947 CJR261925:CJR261947 CTN261925:CTN261947 DDJ261925:DDJ261947 DNF261925:DNF261947 DXB261925:DXB261947 EGX261925:EGX261947 EQT261925:EQT261947 FAP261925:FAP261947 FKL261925:FKL261947 FUH261925:FUH261947 GED261925:GED261947 GNZ261925:GNZ261947 GXV261925:GXV261947 HHR261925:HHR261947 HRN261925:HRN261947 IBJ261925:IBJ261947 ILF261925:ILF261947 IVB261925:IVB261947 JEX261925:JEX261947 JOT261925:JOT261947 JYP261925:JYP261947 KIL261925:KIL261947 KSH261925:KSH261947 LCD261925:LCD261947 LLZ261925:LLZ261947 LVV261925:LVV261947 MFR261925:MFR261947 MPN261925:MPN261947 MZJ261925:MZJ261947 NJF261925:NJF261947 NTB261925:NTB261947 OCX261925:OCX261947 OMT261925:OMT261947 OWP261925:OWP261947 PGL261925:PGL261947 PQH261925:PQH261947 QAD261925:QAD261947 QJZ261925:QJZ261947 QTV261925:QTV261947 RDR261925:RDR261947 RNN261925:RNN261947 RXJ261925:RXJ261947 SHF261925:SHF261947 SRB261925:SRB261947 TAX261925:TAX261947 TKT261925:TKT261947 TUP261925:TUP261947 UEL261925:UEL261947 UOH261925:UOH261947 UYD261925:UYD261947 VHZ261925:VHZ261947 VRV261925:VRV261947 WBR261925:WBR261947 WLN261925:WLN261947 WVJ261925:WVJ261947 B327667:B327689 IX327461:IX327483 ST327461:ST327483 ACP327461:ACP327483 AML327461:AML327483 AWH327461:AWH327483 BGD327461:BGD327483 BPZ327461:BPZ327483 BZV327461:BZV327483 CJR327461:CJR327483 CTN327461:CTN327483 DDJ327461:DDJ327483 DNF327461:DNF327483 DXB327461:DXB327483 EGX327461:EGX327483 EQT327461:EQT327483 FAP327461:FAP327483 FKL327461:FKL327483 FUH327461:FUH327483 GED327461:GED327483 GNZ327461:GNZ327483 GXV327461:GXV327483 HHR327461:HHR327483 HRN327461:HRN327483 IBJ327461:IBJ327483 ILF327461:ILF327483 IVB327461:IVB327483 JEX327461:JEX327483 JOT327461:JOT327483 JYP327461:JYP327483 KIL327461:KIL327483 KSH327461:KSH327483 LCD327461:LCD327483 LLZ327461:LLZ327483 LVV327461:LVV327483 MFR327461:MFR327483 MPN327461:MPN327483 MZJ327461:MZJ327483 NJF327461:NJF327483 NTB327461:NTB327483 OCX327461:OCX327483 OMT327461:OMT327483 OWP327461:OWP327483 PGL327461:PGL327483 PQH327461:PQH327483 QAD327461:QAD327483 QJZ327461:QJZ327483 QTV327461:QTV327483 RDR327461:RDR327483 RNN327461:RNN327483 RXJ327461:RXJ327483 SHF327461:SHF327483 SRB327461:SRB327483 TAX327461:TAX327483 TKT327461:TKT327483 TUP327461:TUP327483 UEL327461:UEL327483 UOH327461:UOH327483 UYD327461:UYD327483 VHZ327461:VHZ327483 VRV327461:VRV327483 WBR327461:WBR327483 WLN327461:WLN327483 WVJ327461:WVJ327483 B393203:B393225 IX392997:IX393019 ST392997:ST393019 ACP392997:ACP393019 AML392997:AML393019 AWH392997:AWH393019 BGD392997:BGD393019 BPZ392997:BPZ393019 BZV392997:BZV393019 CJR392997:CJR393019 CTN392997:CTN393019 DDJ392997:DDJ393019 DNF392997:DNF393019 DXB392997:DXB393019 EGX392997:EGX393019 EQT392997:EQT393019 FAP392997:FAP393019 FKL392997:FKL393019 FUH392997:FUH393019 GED392997:GED393019 GNZ392997:GNZ393019 GXV392997:GXV393019 HHR392997:HHR393019 HRN392997:HRN393019 IBJ392997:IBJ393019 ILF392997:ILF393019 IVB392997:IVB393019 JEX392997:JEX393019 JOT392997:JOT393019 JYP392997:JYP393019 KIL392997:KIL393019 KSH392997:KSH393019 LCD392997:LCD393019 LLZ392997:LLZ393019 LVV392997:LVV393019 MFR392997:MFR393019 MPN392997:MPN393019 MZJ392997:MZJ393019 NJF392997:NJF393019 NTB392997:NTB393019 OCX392997:OCX393019 OMT392997:OMT393019 OWP392997:OWP393019 PGL392997:PGL393019 PQH392997:PQH393019 QAD392997:QAD393019 QJZ392997:QJZ393019 QTV392997:QTV393019 RDR392997:RDR393019 RNN392997:RNN393019 RXJ392997:RXJ393019 SHF392997:SHF393019 SRB392997:SRB393019 TAX392997:TAX393019 TKT392997:TKT393019 TUP392997:TUP393019 UEL392997:UEL393019 UOH392997:UOH393019 UYD392997:UYD393019 VHZ392997:VHZ393019 VRV392997:VRV393019 WBR392997:WBR393019 WLN392997:WLN393019 WVJ392997:WVJ393019 B458739:B458761 IX458533:IX458555 ST458533:ST458555 ACP458533:ACP458555 AML458533:AML458555 AWH458533:AWH458555 BGD458533:BGD458555 BPZ458533:BPZ458555 BZV458533:BZV458555 CJR458533:CJR458555 CTN458533:CTN458555 DDJ458533:DDJ458555 DNF458533:DNF458555 DXB458533:DXB458555 EGX458533:EGX458555 EQT458533:EQT458555 FAP458533:FAP458555 FKL458533:FKL458555 FUH458533:FUH458555 GED458533:GED458555 GNZ458533:GNZ458555 GXV458533:GXV458555 HHR458533:HHR458555 HRN458533:HRN458555 IBJ458533:IBJ458555 ILF458533:ILF458555 IVB458533:IVB458555 JEX458533:JEX458555 JOT458533:JOT458555 JYP458533:JYP458555 KIL458533:KIL458555 KSH458533:KSH458555 LCD458533:LCD458555 LLZ458533:LLZ458555 LVV458533:LVV458555 MFR458533:MFR458555 MPN458533:MPN458555 MZJ458533:MZJ458555 NJF458533:NJF458555 NTB458533:NTB458555 OCX458533:OCX458555 OMT458533:OMT458555 OWP458533:OWP458555 PGL458533:PGL458555 PQH458533:PQH458555 QAD458533:QAD458555 QJZ458533:QJZ458555 QTV458533:QTV458555 RDR458533:RDR458555 RNN458533:RNN458555 RXJ458533:RXJ458555 SHF458533:SHF458555 SRB458533:SRB458555 TAX458533:TAX458555 TKT458533:TKT458555 TUP458533:TUP458555 UEL458533:UEL458555 UOH458533:UOH458555 UYD458533:UYD458555 VHZ458533:VHZ458555 VRV458533:VRV458555 WBR458533:WBR458555 WLN458533:WLN458555 WVJ458533:WVJ458555 B524275:B524297 IX524069:IX524091 ST524069:ST524091 ACP524069:ACP524091 AML524069:AML524091 AWH524069:AWH524091 BGD524069:BGD524091 BPZ524069:BPZ524091 BZV524069:BZV524091 CJR524069:CJR524091 CTN524069:CTN524091 DDJ524069:DDJ524091 DNF524069:DNF524091 DXB524069:DXB524091 EGX524069:EGX524091 EQT524069:EQT524091 FAP524069:FAP524091 FKL524069:FKL524091 FUH524069:FUH524091 GED524069:GED524091 GNZ524069:GNZ524091 GXV524069:GXV524091 HHR524069:HHR524091 HRN524069:HRN524091 IBJ524069:IBJ524091 ILF524069:ILF524091 IVB524069:IVB524091 JEX524069:JEX524091 JOT524069:JOT524091 JYP524069:JYP524091 KIL524069:KIL524091 KSH524069:KSH524091 LCD524069:LCD524091 LLZ524069:LLZ524091 LVV524069:LVV524091 MFR524069:MFR524091 MPN524069:MPN524091 MZJ524069:MZJ524091 NJF524069:NJF524091 NTB524069:NTB524091 OCX524069:OCX524091 OMT524069:OMT524091 OWP524069:OWP524091 PGL524069:PGL524091 PQH524069:PQH524091 QAD524069:QAD524091 QJZ524069:QJZ524091 QTV524069:QTV524091 RDR524069:RDR524091 RNN524069:RNN524091 RXJ524069:RXJ524091 SHF524069:SHF524091 SRB524069:SRB524091 TAX524069:TAX524091 TKT524069:TKT524091 TUP524069:TUP524091 UEL524069:UEL524091 UOH524069:UOH524091 UYD524069:UYD524091 VHZ524069:VHZ524091 VRV524069:VRV524091 WBR524069:WBR524091 WLN524069:WLN524091 WVJ524069:WVJ524091 B589811:B589833 IX589605:IX589627 ST589605:ST589627 ACP589605:ACP589627 AML589605:AML589627 AWH589605:AWH589627 BGD589605:BGD589627 BPZ589605:BPZ589627 BZV589605:BZV589627 CJR589605:CJR589627 CTN589605:CTN589627 DDJ589605:DDJ589627 DNF589605:DNF589627 DXB589605:DXB589627 EGX589605:EGX589627 EQT589605:EQT589627 FAP589605:FAP589627 FKL589605:FKL589627 FUH589605:FUH589627 GED589605:GED589627 GNZ589605:GNZ589627 GXV589605:GXV589627 HHR589605:HHR589627 HRN589605:HRN589627 IBJ589605:IBJ589627 ILF589605:ILF589627 IVB589605:IVB589627 JEX589605:JEX589627 JOT589605:JOT589627 JYP589605:JYP589627 KIL589605:KIL589627 KSH589605:KSH589627 LCD589605:LCD589627 LLZ589605:LLZ589627 LVV589605:LVV589627 MFR589605:MFR589627 MPN589605:MPN589627 MZJ589605:MZJ589627 NJF589605:NJF589627 NTB589605:NTB589627 OCX589605:OCX589627 OMT589605:OMT589627 OWP589605:OWP589627 PGL589605:PGL589627 PQH589605:PQH589627 QAD589605:QAD589627 QJZ589605:QJZ589627 QTV589605:QTV589627 RDR589605:RDR589627 RNN589605:RNN589627 RXJ589605:RXJ589627 SHF589605:SHF589627 SRB589605:SRB589627 TAX589605:TAX589627 TKT589605:TKT589627 TUP589605:TUP589627 UEL589605:UEL589627 UOH589605:UOH589627 UYD589605:UYD589627 VHZ589605:VHZ589627 VRV589605:VRV589627 WBR589605:WBR589627 WLN589605:WLN589627 WVJ589605:WVJ589627 B655347:B655369 IX655141:IX655163 ST655141:ST655163 ACP655141:ACP655163 AML655141:AML655163 AWH655141:AWH655163 BGD655141:BGD655163 BPZ655141:BPZ655163 BZV655141:BZV655163 CJR655141:CJR655163 CTN655141:CTN655163 DDJ655141:DDJ655163 DNF655141:DNF655163 DXB655141:DXB655163 EGX655141:EGX655163 EQT655141:EQT655163 FAP655141:FAP655163 FKL655141:FKL655163 FUH655141:FUH655163 GED655141:GED655163 GNZ655141:GNZ655163 GXV655141:GXV655163 HHR655141:HHR655163 HRN655141:HRN655163 IBJ655141:IBJ655163 ILF655141:ILF655163 IVB655141:IVB655163 JEX655141:JEX655163 JOT655141:JOT655163 JYP655141:JYP655163 KIL655141:KIL655163 KSH655141:KSH655163 LCD655141:LCD655163 LLZ655141:LLZ655163 LVV655141:LVV655163 MFR655141:MFR655163 MPN655141:MPN655163 MZJ655141:MZJ655163 NJF655141:NJF655163 NTB655141:NTB655163 OCX655141:OCX655163 OMT655141:OMT655163 OWP655141:OWP655163 PGL655141:PGL655163 PQH655141:PQH655163 QAD655141:QAD655163 QJZ655141:QJZ655163 QTV655141:QTV655163 RDR655141:RDR655163 RNN655141:RNN655163 RXJ655141:RXJ655163 SHF655141:SHF655163 SRB655141:SRB655163 TAX655141:TAX655163 TKT655141:TKT655163 TUP655141:TUP655163 UEL655141:UEL655163 UOH655141:UOH655163 UYD655141:UYD655163 VHZ655141:VHZ655163 VRV655141:VRV655163 WBR655141:WBR655163 WLN655141:WLN655163 WVJ655141:WVJ655163 B720883:B720905 IX720677:IX720699 ST720677:ST720699 ACP720677:ACP720699 AML720677:AML720699 AWH720677:AWH720699 BGD720677:BGD720699 BPZ720677:BPZ720699 BZV720677:BZV720699 CJR720677:CJR720699 CTN720677:CTN720699 DDJ720677:DDJ720699 DNF720677:DNF720699 DXB720677:DXB720699 EGX720677:EGX720699 EQT720677:EQT720699 FAP720677:FAP720699 FKL720677:FKL720699 FUH720677:FUH720699 GED720677:GED720699 GNZ720677:GNZ720699 GXV720677:GXV720699 HHR720677:HHR720699 HRN720677:HRN720699 IBJ720677:IBJ720699 ILF720677:ILF720699 IVB720677:IVB720699 JEX720677:JEX720699 JOT720677:JOT720699 JYP720677:JYP720699 KIL720677:KIL720699 KSH720677:KSH720699 LCD720677:LCD720699 LLZ720677:LLZ720699 LVV720677:LVV720699 MFR720677:MFR720699 MPN720677:MPN720699 MZJ720677:MZJ720699 NJF720677:NJF720699 NTB720677:NTB720699 OCX720677:OCX720699 OMT720677:OMT720699 OWP720677:OWP720699 PGL720677:PGL720699 PQH720677:PQH720699 QAD720677:QAD720699 QJZ720677:QJZ720699 QTV720677:QTV720699 RDR720677:RDR720699 RNN720677:RNN720699 RXJ720677:RXJ720699 SHF720677:SHF720699 SRB720677:SRB720699 TAX720677:TAX720699 TKT720677:TKT720699 TUP720677:TUP720699 UEL720677:UEL720699 UOH720677:UOH720699 UYD720677:UYD720699 VHZ720677:VHZ720699 VRV720677:VRV720699 WBR720677:WBR720699 WLN720677:WLN720699 WVJ720677:WVJ720699 B786419:B786441 IX786213:IX786235 ST786213:ST786235 ACP786213:ACP786235 AML786213:AML786235 AWH786213:AWH786235 BGD786213:BGD786235 BPZ786213:BPZ786235 BZV786213:BZV786235 CJR786213:CJR786235 CTN786213:CTN786235 DDJ786213:DDJ786235 DNF786213:DNF786235 DXB786213:DXB786235 EGX786213:EGX786235 EQT786213:EQT786235 FAP786213:FAP786235 FKL786213:FKL786235 FUH786213:FUH786235 GED786213:GED786235 GNZ786213:GNZ786235 GXV786213:GXV786235 HHR786213:HHR786235 HRN786213:HRN786235 IBJ786213:IBJ786235 ILF786213:ILF786235 IVB786213:IVB786235 JEX786213:JEX786235 JOT786213:JOT786235 JYP786213:JYP786235 KIL786213:KIL786235 KSH786213:KSH786235 LCD786213:LCD786235 LLZ786213:LLZ786235 LVV786213:LVV786235 MFR786213:MFR786235 MPN786213:MPN786235 MZJ786213:MZJ786235 NJF786213:NJF786235 NTB786213:NTB786235 OCX786213:OCX786235 OMT786213:OMT786235 OWP786213:OWP786235 PGL786213:PGL786235 PQH786213:PQH786235 QAD786213:QAD786235 QJZ786213:QJZ786235 QTV786213:QTV786235 RDR786213:RDR786235 RNN786213:RNN786235 RXJ786213:RXJ786235 SHF786213:SHF786235 SRB786213:SRB786235 TAX786213:TAX786235 TKT786213:TKT786235 TUP786213:TUP786235 UEL786213:UEL786235 UOH786213:UOH786235 UYD786213:UYD786235 VHZ786213:VHZ786235 VRV786213:VRV786235 WBR786213:WBR786235 WLN786213:WLN786235 WVJ786213:WVJ786235 B851955:B851977 IX851749:IX851771 ST851749:ST851771 ACP851749:ACP851771 AML851749:AML851771 AWH851749:AWH851771 BGD851749:BGD851771 BPZ851749:BPZ851771 BZV851749:BZV851771 CJR851749:CJR851771 CTN851749:CTN851771 DDJ851749:DDJ851771 DNF851749:DNF851771 DXB851749:DXB851771 EGX851749:EGX851771 EQT851749:EQT851771 FAP851749:FAP851771 FKL851749:FKL851771 FUH851749:FUH851771 GED851749:GED851771 GNZ851749:GNZ851771 GXV851749:GXV851771 HHR851749:HHR851771 HRN851749:HRN851771 IBJ851749:IBJ851771 ILF851749:ILF851771 IVB851749:IVB851771 JEX851749:JEX851771 JOT851749:JOT851771 JYP851749:JYP851771 KIL851749:KIL851771 KSH851749:KSH851771 LCD851749:LCD851771 LLZ851749:LLZ851771 LVV851749:LVV851771 MFR851749:MFR851771 MPN851749:MPN851771 MZJ851749:MZJ851771 NJF851749:NJF851771 NTB851749:NTB851771 OCX851749:OCX851771 OMT851749:OMT851771 OWP851749:OWP851771 PGL851749:PGL851771 PQH851749:PQH851771 QAD851749:QAD851771 QJZ851749:QJZ851771 QTV851749:QTV851771 RDR851749:RDR851771 RNN851749:RNN851771 RXJ851749:RXJ851771 SHF851749:SHF851771 SRB851749:SRB851771 TAX851749:TAX851771 TKT851749:TKT851771 TUP851749:TUP851771 UEL851749:UEL851771 UOH851749:UOH851771 UYD851749:UYD851771 VHZ851749:VHZ851771 VRV851749:VRV851771 WBR851749:WBR851771 WLN851749:WLN851771 WVJ851749:WVJ851771 B917491:B917513 IX917285:IX917307 ST917285:ST917307 ACP917285:ACP917307 AML917285:AML917307 AWH917285:AWH917307 BGD917285:BGD917307 BPZ917285:BPZ917307 BZV917285:BZV917307 CJR917285:CJR917307 CTN917285:CTN917307 DDJ917285:DDJ917307 DNF917285:DNF917307 DXB917285:DXB917307 EGX917285:EGX917307 EQT917285:EQT917307 FAP917285:FAP917307 FKL917285:FKL917307 FUH917285:FUH917307 GED917285:GED917307 GNZ917285:GNZ917307 GXV917285:GXV917307 HHR917285:HHR917307 HRN917285:HRN917307 IBJ917285:IBJ917307 ILF917285:ILF917307 IVB917285:IVB917307 JEX917285:JEX917307 JOT917285:JOT917307 JYP917285:JYP917307 KIL917285:KIL917307 KSH917285:KSH917307 LCD917285:LCD917307 LLZ917285:LLZ917307 LVV917285:LVV917307 MFR917285:MFR917307 MPN917285:MPN917307 MZJ917285:MZJ917307 NJF917285:NJF917307 NTB917285:NTB917307 OCX917285:OCX917307 OMT917285:OMT917307 OWP917285:OWP917307 PGL917285:PGL917307 PQH917285:PQH917307 QAD917285:QAD917307 QJZ917285:QJZ917307 QTV917285:QTV917307 RDR917285:RDR917307 RNN917285:RNN917307 RXJ917285:RXJ917307 SHF917285:SHF917307 SRB917285:SRB917307 TAX917285:TAX917307 TKT917285:TKT917307 TUP917285:TUP917307 UEL917285:UEL917307 UOH917285:UOH917307 UYD917285:UYD917307 VHZ917285:VHZ917307 VRV917285:VRV917307 WBR917285:WBR917307 WLN917285:WLN917307 WVJ917285:WVJ917307 B983027:B983049 IX982821:IX982843 ST982821:ST982843 ACP982821:ACP982843 AML982821:AML982843 AWH982821:AWH982843 BGD982821:BGD982843 BPZ982821:BPZ982843 BZV982821:BZV982843 CJR982821:CJR982843 CTN982821:CTN982843 DDJ982821:DDJ982843 DNF982821:DNF982843 DXB982821:DXB982843 EGX982821:EGX982843 EQT982821:EQT982843 FAP982821:FAP982843 FKL982821:FKL982843 FUH982821:FUH982843 GED982821:GED982843 GNZ982821:GNZ982843 GXV982821:GXV982843 HHR982821:HHR982843 HRN982821:HRN982843 IBJ982821:IBJ982843 ILF982821:ILF982843 IVB982821:IVB982843 JEX982821:JEX982843 JOT982821:JOT982843 JYP982821:JYP982843 KIL982821:KIL982843 KSH982821:KSH982843 LCD982821:LCD982843 LLZ982821:LLZ982843 LVV982821:LVV982843 MFR982821:MFR982843 MPN982821:MPN982843 MZJ982821:MZJ982843 NJF982821:NJF982843 NTB982821:NTB982843 OCX982821:OCX982843 OMT982821:OMT982843 OWP982821:OWP982843 PGL982821:PGL982843 PQH982821:PQH982843 QAD982821:QAD982843 QJZ982821:QJZ982843 QTV982821:QTV982843 RDR982821:RDR982843 RNN982821:RNN982843 RXJ982821:RXJ982843 SHF982821:SHF982843 SRB982821:SRB982843 TAX982821:TAX982843 TKT982821:TKT982843 TUP982821:TUP982843 UEL982821:UEL982843 UOH982821:UOH982843 UYD982821:UYD982843 VHZ982821:VHZ982843 VRV982821:VRV982843 WBR982821:WBR982843 WLN982821:WLN982843 WVJ982821:WVJ982843">
      <formula1>$B$29:$B$363</formula1>
    </dataValidation>
    <dataValidation type="list" errorStyle="warning" allowBlank="1" showInputMessage="1" showErrorMessage="1" errorTitle="Factor" error="This factor is not included in the drop-down list. Is this the factor you want to use?" sqref="E65523:E65545 JA65317:JA65339 SW65317:SW65339 ACS65317:ACS65339 AMO65317:AMO65339 AWK65317:AWK65339 BGG65317:BGG65339 BQC65317:BQC65339 BZY65317:BZY65339 CJU65317:CJU65339 CTQ65317:CTQ65339 DDM65317:DDM65339 DNI65317:DNI65339 DXE65317:DXE65339 EHA65317:EHA65339 EQW65317:EQW65339 FAS65317:FAS65339 FKO65317:FKO65339 FUK65317:FUK65339 GEG65317:GEG65339 GOC65317:GOC65339 GXY65317:GXY65339 HHU65317:HHU65339 HRQ65317:HRQ65339 IBM65317:IBM65339 ILI65317:ILI65339 IVE65317:IVE65339 JFA65317:JFA65339 JOW65317:JOW65339 JYS65317:JYS65339 KIO65317:KIO65339 KSK65317:KSK65339 LCG65317:LCG65339 LMC65317:LMC65339 LVY65317:LVY65339 MFU65317:MFU65339 MPQ65317:MPQ65339 MZM65317:MZM65339 NJI65317:NJI65339 NTE65317:NTE65339 ODA65317:ODA65339 OMW65317:OMW65339 OWS65317:OWS65339 PGO65317:PGO65339 PQK65317:PQK65339 QAG65317:QAG65339 QKC65317:QKC65339 QTY65317:QTY65339 RDU65317:RDU65339 RNQ65317:RNQ65339 RXM65317:RXM65339 SHI65317:SHI65339 SRE65317:SRE65339 TBA65317:TBA65339 TKW65317:TKW65339 TUS65317:TUS65339 UEO65317:UEO65339 UOK65317:UOK65339 UYG65317:UYG65339 VIC65317:VIC65339 VRY65317:VRY65339 WBU65317:WBU65339 WLQ65317:WLQ65339 WVM65317:WVM65339 E131059:E131081 JA130853:JA130875 SW130853:SW130875 ACS130853:ACS130875 AMO130853:AMO130875 AWK130853:AWK130875 BGG130853:BGG130875 BQC130853:BQC130875 BZY130853:BZY130875 CJU130853:CJU130875 CTQ130853:CTQ130875 DDM130853:DDM130875 DNI130853:DNI130875 DXE130853:DXE130875 EHA130853:EHA130875 EQW130853:EQW130875 FAS130853:FAS130875 FKO130853:FKO130875 FUK130853:FUK130875 GEG130853:GEG130875 GOC130853:GOC130875 GXY130853:GXY130875 HHU130853:HHU130875 HRQ130853:HRQ130875 IBM130853:IBM130875 ILI130853:ILI130875 IVE130853:IVE130875 JFA130853:JFA130875 JOW130853:JOW130875 JYS130853:JYS130875 KIO130853:KIO130875 KSK130853:KSK130875 LCG130853:LCG130875 LMC130853:LMC130875 LVY130853:LVY130875 MFU130853:MFU130875 MPQ130853:MPQ130875 MZM130853:MZM130875 NJI130853:NJI130875 NTE130853:NTE130875 ODA130853:ODA130875 OMW130853:OMW130875 OWS130853:OWS130875 PGO130853:PGO130875 PQK130853:PQK130875 QAG130853:QAG130875 QKC130853:QKC130875 QTY130853:QTY130875 RDU130853:RDU130875 RNQ130853:RNQ130875 RXM130853:RXM130875 SHI130853:SHI130875 SRE130853:SRE130875 TBA130853:TBA130875 TKW130853:TKW130875 TUS130853:TUS130875 UEO130853:UEO130875 UOK130853:UOK130875 UYG130853:UYG130875 VIC130853:VIC130875 VRY130853:VRY130875 WBU130853:WBU130875 WLQ130853:WLQ130875 WVM130853:WVM130875 E196595:E196617 JA196389:JA196411 SW196389:SW196411 ACS196389:ACS196411 AMO196389:AMO196411 AWK196389:AWK196411 BGG196389:BGG196411 BQC196389:BQC196411 BZY196389:BZY196411 CJU196389:CJU196411 CTQ196389:CTQ196411 DDM196389:DDM196411 DNI196389:DNI196411 DXE196389:DXE196411 EHA196389:EHA196411 EQW196389:EQW196411 FAS196389:FAS196411 FKO196389:FKO196411 FUK196389:FUK196411 GEG196389:GEG196411 GOC196389:GOC196411 GXY196389:GXY196411 HHU196389:HHU196411 HRQ196389:HRQ196411 IBM196389:IBM196411 ILI196389:ILI196411 IVE196389:IVE196411 JFA196389:JFA196411 JOW196389:JOW196411 JYS196389:JYS196411 KIO196389:KIO196411 KSK196389:KSK196411 LCG196389:LCG196411 LMC196389:LMC196411 LVY196389:LVY196411 MFU196389:MFU196411 MPQ196389:MPQ196411 MZM196389:MZM196411 NJI196389:NJI196411 NTE196389:NTE196411 ODA196389:ODA196411 OMW196389:OMW196411 OWS196389:OWS196411 PGO196389:PGO196411 PQK196389:PQK196411 QAG196389:QAG196411 QKC196389:QKC196411 QTY196389:QTY196411 RDU196389:RDU196411 RNQ196389:RNQ196411 RXM196389:RXM196411 SHI196389:SHI196411 SRE196389:SRE196411 TBA196389:TBA196411 TKW196389:TKW196411 TUS196389:TUS196411 UEO196389:UEO196411 UOK196389:UOK196411 UYG196389:UYG196411 VIC196389:VIC196411 VRY196389:VRY196411 WBU196389:WBU196411 WLQ196389:WLQ196411 WVM196389:WVM196411 E262131:E262153 JA261925:JA261947 SW261925:SW261947 ACS261925:ACS261947 AMO261925:AMO261947 AWK261925:AWK261947 BGG261925:BGG261947 BQC261925:BQC261947 BZY261925:BZY261947 CJU261925:CJU261947 CTQ261925:CTQ261947 DDM261925:DDM261947 DNI261925:DNI261947 DXE261925:DXE261947 EHA261925:EHA261947 EQW261925:EQW261947 FAS261925:FAS261947 FKO261925:FKO261947 FUK261925:FUK261947 GEG261925:GEG261947 GOC261925:GOC261947 GXY261925:GXY261947 HHU261925:HHU261947 HRQ261925:HRQ261947 IBM261925:IBM261947 ILI261925:ILI261947 IVE261925:IVE261947 JFA261925:JFA261947 JOW261925:JOW261947 JYS261925:JYS261947 KIO261925:KIO261947 KSK261925:KSK261947 LCG261925:LCG261947 LMC261925:LMC261947 LVY261925:LVY261947 MFU261925:MFU261947 MPQ261925:MPQ261947 MZM261925:MZM261947 NJI261925:NJI261947 NTE261925:NTE261947 ODA261925:ODA261947 OMW261925:OMW261947 OWS261925:OWS261947 PGO261925:PGO261947 PQK261925:PQK261947 QAG261925:QAG261947 QKC261925:QKC261947 QTY261925:QTY261947 RDU261925:RDU261947 RNQ261925:RNQ261947 RXM261925:RXM261947 SHI261925:SHI261947 SRE261925:SRE261947 TBA261925:TBA261947 TKW261925:TKW261947 TUS261925:TUS261947 UEO261925:UEO261947 UOK261925:UOK261947 UYG261925:UYG261947 VIC261925:VIC261947 VRY261925:VRY261947 WBU261925:WBU261947 WLQ261925:WLQ261947 WVM261925:WVM261947 E327667:E327689 JA327461:JA327483 SW327461:SW327483 ACS327461:ACS327483 AMO327461:AMO327483 AWK327461:AWK327483 BGG327461:BGG327483 BQC327461:BQC327483 BZY327461:BZY327483 CJU327461:CJU327483 CTQ327461:CTQ327483 DDM327461:DDM327483 DNI327461:DNI327483 DXE327461:DXE327483 EHA327461:EHA327483 EQW327461:EQW327483 FAS327461:FAS327483 FKO327461:FKO327483 FUK327461:FUK327483 GEG327461:GEG327483 GOC327461:GOC327483 GXY327461:GXY327483 HHU327461:HHU327483 HRQ327461:HRQ327483 IBM327461:IBM327483 ILI327461:ILI327483 IVE327461:IVE327483 JFA327461:JFA327483 JOW327461:JOW327483 JYS327461:JYS327483 KIO327461:KIO327483 KSK327461:KSK327483 LCG327461:LCG327483 LMC327461:LMC327483 LVY327461:LVY327483 MFU327461:MFU327483 MPQ327461:MPQ327483 MZM327461:MZM327483 NJI327461:NJI327483 NTE327461:NTE327483 ODA327461:ODA327483 OMW327461:OMW327483 OWS327461:OWS327483 PGO327461:PGO327483 PQK327461:PQK327483 QAG327461:QAG327483 QKC327461:QKC327483 QTY327461:QTY327483 RDU327461:RDU327483 RNQ327461:RNQ327483 RXM327461:RXM327483 SHI327461:SHI327483 SRE327461:SRE327483 TBA327461:TBA327483 TKW327461:TKW327483 TUS327461:TUS327483 UEO327461:UEO327483 UOK327461:UOK327483 UYG327461:UYG327483 VIC327461:VIC327483 VRY327461:VRY327483 WBU327461:WBU327483 WLQ327461:WLQ327483 WVM327461:WVM327483 E393203:E393225 JA392997:JA393019 SW392997:SW393019 ACS392997:ACS393019 AMO392997:AMO393019 AWK392997:AWK393019 BGG392997:BGG393019 BQC392997:BQC393019 BZY392997:BZY393019 CJU392997:CJU393019 CTQ392997:CTQ393019 DDM392997:DDM393019 DNI392997:DNI393019 DXE392997:DXE393019 EHA392997:EHA393019 EQW392997:EQW393019 FAS392997:FAS393019 FKO392997:FKO393019 FUK392997:FUK393019 GEG392997:GEG393019 GOC392997:GOC393019 GXY392997:GXY393019 HHU392997:HHU393019 HRQ392997:HRQ393019 IBM392997:IBM393019 ILI392997:ILI393019 IVE392997:IVE393019 JFA392997:JFA393019 JOW392997:JOW393019 JYS392997:JYS393019 KIO392997:KIO393019 KSK392997:KSK393019 LCG392997:LCG393019 LMC392997:LMC393019 LVY392997:LVY393019 MFU392997:MFU393019 MPQ392997:MPQ393019 MZM392997:MZM393019 NJI392997:NJI393019 NTE392997:NTE393019 ODA392997:ODA393019 OMW392997:OMW393019 OWS392997:OWS393019 PGO392997:PGO393019 PQK392997:PQK393019 QAG392997:QAG393019 QKC392997:QKC393019 QTY392997:QTY393019 RDU392997:RDU393019 RNQ392997:RNQ393019 RXM392997:RXM393019 SHI392997:SHI393019 SRE392997:SRE393019 TBA392997:TBA393019 TKW392997:TKW393019 TUS392997:TUS393019 UEO392997:UEO393019 UOK392997:UOK393019 UYG392997:UYG393019 VIC392997:VIC393019 VRY392997:VRY393019 WBU392997:WBU393019 WLQ392997:WLQ393019 WVM392997:WVM393019 E458739:E458761 JA458533:JA458555 SW458533:SW458555 ACS458533:ACS458555 AMO458533:AMO458555 AWK458533:AWK458555 BGG458533:BGG458555 BQC458533:BQC458555 BZY458533:BZY458555 CJU458533:CJU458555 CTQ458533:CTQ458555 DDM458533:DDM458555 DNI458533:DNI458555 DXE458533:DXE458555 EHA458533:EHA458555 EQW458533:EQW458555 FAS458533:FAS458555 FKO458533:FKO458555 FUK458533:FUK458555 GEG458533:GEG458555 GOC458533:GOC458555 GXY458533:GXY458555 HHU458533:HHU458555 HRQ458533:HRQ458555 IBM458533:IBM458555 ILI458533:ILI458555 IVE458533:IVE458555 JFA458533:JFA458555 JOW458533:JOW458555 JYS458533:JYS458555 KIO458533:KIO458555 KSK458533:KSK458555 LCG458533:LCG458555 LMC458533:LMC458555 LVY458533:LVY458555 MFU458533:MFU458555 MPQ458533:MPQ458555 MZM458533:MZM458555 NJI458533:NJI458555 NTE458533:NTE458555 ODA458533:ODA458555 OMW458533:OMW458555 OWS458533:OWS458555 PGO458533:PGO458555 PQK458533:PQK458555 QAG458533:QAG458555 QKC458533:QKC458555 QTY458533:QTY458555 RDU458533:RDU458555 RNQ458533:RNQ458555 RXM458533:RXM458555 SHI458533:SHI458555 SRE458533:SRE458555 TBA458533:TBA458555 TKW458533:TKW458555 TUS458533:TUS458555 UEO458533:UEO458555 UOK458533:UOK458555 UYG458533:UYG458555 VIC458533:VIC458555 VRY458533:VRY458555 WBU458533:WBU458555 WLQ458533:WLQ458555 WVM458533:WVM458555 E524275:E524297 JA524069:JA524091 SW524069:SW524091 ACS524069:ACS524091 AMO524069:AMO524091 AWK524069:AWK524091 BGG524069:BGG524091 BQC524069:BQC524091 BZY524069:BZY524091 CJU524069:CJU524091 CTQ524069:CTQ524091 DDM524069:DDM524091 DNI524069:DNI524091 DXE524069:DXE524091 EHA524069:EHA524091 EQW524069:EQW524091 FAS524069:FAS524091 FKO524069:FKO524091 FUK524069:FUK524091 GEG524069:GEG524091 GOC524069:GOC524091 GXY524069:GXY524091 HHU524069:HHU524091 HRQ524069:HRQ524091 IBM524069:IBM524091 ILI524069:ILI524091 IVE524069:IVE524091 JFA524069:JFA524091 JOW524069:JOW524091 JYS524069:JYS524091 KIO524069:KIO524091 KSK524069:KSK524091 LCG524069:LCG524091 LMC524069:LMC524091 LVY524069:LVY524091 MFU524069:MFU524091 MPQ524069:MPQ524091 MZM524069:MZM524091 NJI524069:NJI524091 NTE524069:NTE524091 ODA524069:ODA524091 OMW524069:OMW524091 OWS524069:OWS524091 PGO524069:PGO524091 PQK524069:PQK524091 QAG524069:QAG524091 QKC524069:QKC524091 QTY524069:QTY524091 RDU524069:RDU524091 RNQ524069:RNQ524091 RXM524069:RXM524091 SHI524069:SHI524091 SRE524069:SRE524091 TBA524069:TBA524091 TKW524069:TKW524091 TUS524069:TUS524091 UEO524069:UEO524091 UOK524069:UOK524091 UYG524069:UYG524091 VIC524069:VIC524091 VRY524069:VRY524091 WBU524069:WBU524091 WLQ524069:WLQ524091 WVM524069:WVM524091 E589811:E589833 JA589605:JA589627 SW589605:SW589627 ACS589605:ACS589627 AMO589605:AMO589627 AWK589605:AWK589627 BGG589605:BGG589627 BQC589605:BQC589627 BZY589605:BZY589627 CJU589605:CJU589627 CTQ589605:CTQ589627 DDM589605:DDM589627 DNI589605:DNI589627 DXE589605:DXE589627 EHA589605:EHA589627 EQW589605:EQW589627 FAS589605:FAS589627 FKO589605:FKO589627 FUK589605:FUK589627 GEG589605:GEG589627 GOC589605:GOC589627 GXY589605:GXY589627 HHU589605:HHU589627 HRQ589605:HRQ589627 IBM589605:IBM589627 ILI589605:ILI589627 IVE589605:IVE589627 JFA589605:JFA589627 JOW589605:JOW589627 JYS589605:JYS589627 KIO589605:KIO589627 KSK589605:KSK589627 LCG589605:LCG589627 LMC589605:LMC589627 LVY589605:LVY589627 MFU589605:MFU589627 MPQ589605:MPQ589627 MZM589605:MZM589627 NJI589605:NJI589627 NTE589605:NTE589627 ODA589605:ODA589627 OMW589605:OMW589627 OWS589605:OWS589627 PGO589605:PGO589627 PQK589605:PQK589627 QAG589605:QAG589627 QKC589605:QKC589627 QTY589605:QTY589627 RDU589605:RDU589627 RNQ589605:RNQ589627 RXM589605:RXM589627 SHI589605:SHI589627 SRE589605:SRE589627 TBA589605:TBA589627 TKW589605:TKW589627 TUS589605:TUS589627 UEO589605:UEO589627 UOK589605:UOK589627 UYG589605:UYG589627 VIC589605:VIC589627 VRY589605:VRY589627 WBU589605:WBU589627 WLQ589605:WLQ589627 WVM589605:WVM589627 E655347:E655369 JA655141:JA655163 SW655141:SW655163 ACS655141:ACS655163 AMO655141:AMO655163 AWK655141:AWK655163 BGG655141:BGG655163 BQC655141:BQC655163 BZY655141:BZY655163 CJU655141:CJU655163 CTQ655141:CTQ655163 DDM655141:DDM655163 DNI655141:DNI655163 DXE655141:DXE655163 EHA655141:EHA655163 EQW655141:EQW655163 FAS655141:FAS655163 FKO655141:FKO655163 FUK655141:FUK655163 GEG655141:GEG655163 GOC655141:GOC655163 GXY655141:GXY655163 HHU655141:HHU655163 HRQ655141:HRQ655163 IBM655141:IBM655163 ILI655141:ILI655163 IVE655141:IVE655163 JFA655141:JFA655163 JOW655141:JOW655163 JYS655141:JYS655163 KIO655141:KIO655163 KSK655141:KSK655163 LCG655141:LCG655163 LMC655141:LMC655163 LVY655141:LVY655163 MFU655141:MFU655163 MPQ655141:MPQ655163 MZM655141:MZM655163 NJI655141:NJI655163 NTE655141:NTE655163 ODA655141:ODA655163 OMW655141:OMW655163 OWS655141:OWS655163 PGO655141:PGO655163 PQK655141:PQK655163 QAG655141:QAG655163 QKC655141:QKC655163 QTY655141:QTY655163 RDU655141:RDU655163 RNQ655141:RNQ655163 RXM655141:RXM655163 SHI655141:SHI655163 SRE655141:SRE655163 TBA655141:TBA655163 TKW655141:TKW655163 TUS655141:TUS655163 UEO655141:UEO655163 UOK655141:UOK655163 UYG655141:UYG655163 VIC655141:VIC655163 VRY655141:VRY655163 WBU655141:WBU655163 WLQ655141:WLQ655163 WVM655141:WVM655163 E720883:E720905 JA720677:JA720699 SW720677:SW720699 ACS720677:ACS720699 AMO720677:AMO720699 AWK720677:AWK720699 BGG720677:BGG720699 BQC720677:BQC720699 BZY720677:BZY720699 CJU720677:CJU720699 CTQ720677:CTQ720699 DDM720677:DDM720699 DNI720677:DNI720699 DXE720677:DXE720699 EHA720677:EHA720699 EQW720677:EQW720699 FAS720677:FAS720699 FKO720677:FKO720699 FUK720677:FUK720699 GEG720677:GEG720699 GOC720677:GOC720699 GXY720677:GXY720699 HHU720677:HHU720699 HRQ720677:HRQ720699 IBM720677:IBM720699 ILI720677:ILI720699 IVE720677:IVE720699 JFA720677:JFA720699 JOW720677:JOW720699 JYS720677:JYS720699 KIO720677:KIO720699 KSK720677:KSK720699 LCG720677:LCG720699 LMC720677:LMC720699 LVY720677:LVY720699 MFU720677:MFU720699 MPQ720677:MPQ720699 MZM720677:MZM720699 NJI720677:NJI720699 NTE720677:NTE720699 ODA720677:ODA720699 OMW720677:OMW720699 OWS720677:OWS720699 PGO720677:PGO720699 PQK720677:PQK720699 QAG720677:QAG720699 QKC720677:QKC720699 QTY720677:QTY720699 RDU720677:RDU720699 RNQ720677:RNQ720699 RXM720677:RXM720699 SHI720677:SHI720699 SRE720677:SRE720699 TBA720677:TBA720699 TKW720677:TKW720699 TUS720677:TUS720699 UEO720677:UEO720699 UOK720677:UOK720699 UYG720677:UYG720699 VIC720677:VIC720699 VRY720677:VRY720699 WBU720677:WBU720699 WLQ720677:WLQ720699 WVM720677:WVM720699 E786419:E786441 JA786213:JA786235 SW786213:SW786235 ACS786213:ACS786235 AMO786213:AMO786235 AWK786213:AWK786235 BGG786213:BGG786235 BQC786213:BQC786235 BZY786213:BZY786235 CJU786213:CJU786235 CTQ786213:CTQ786235 DDM786213:DDM786235 DNI786213:DNI786235 DXE786213:DXE786235 EHA786213:EHA786235 EQW786213:EQW786235 FAS786213:FAS786235 FKO786213:FKO786235 FUK786213:FUK786235 GEG786213:GEG786235 GOC786213:GOC786235 GXY786213:GXY786235 HHU786213:HHU786235 HRQ786213:HRQ786235 IBM786213:IBM786235 ILI786213:ILI786235 IVE786213:IVE786235 JFA786213:JFA786235 JOW786213:JOW786235 JYS786213:JYS786235 KIO786213:KIO786235 KSK786213:KSK786235 LCG786213:LCG786235 LMC786213:LMC786235 LVY786213:LVY786235 MFU786213:MFU786235 MPQ786213:MPQ786235 MZM786213:MZM786235 NJI786213:NJI786235 NTE786213:NTE786235 ODA786213:ODA786235 OMW786213:OMW786235 OWS786213:OWS786235 PGO786213:PGO786235 PQK786213:PQK786235 QAG786213:QAG786235 QKC786213:QKC786235 QTY786213:QTY786235 RDU786213:RDU786235 RNQ786213:RNQ786235 RXM786213:RXM786235 SHI786213:SHI786235 SRE786213:SRE786235 TBA786213:TBA786235 TKW786213:TKW786235 TUS786213:TUS786235 UEO786213:UEO786235 UOK786213:UOK786235 UYG786213:UYG786235 VIC786213:VIC786235 VRY786213:VRY786235 WBU786213:WBU786235 WLQ786213:WLQ786235 WVM786213:WVM786235 E851955:E851977 JA851749:JA851771 SW851749:SW851771 ACS851749:ACS851771 AMO851749:AMO851771 AWK851749:AWK851771 BGG851749:BGG851771 BQC851749:BQC851771 BZY851749:BZY851771 CJU851749:CJU851771 CTQ851749:CTQ851771 DDM851749:DDM851771 DNI851749:DNI851771 DXE851749:DXE851771 EHA851749:EHA851771 EQW851749:EQW851771 FAS851749:FAS851771 FKO851749:FKO851771 FUK851749:FUK851771 GEG851749:GEG851771 GOC851749:GOC851771 GXY851749:GXY851771 HHU851749:HHU851771 HRQ851749:HRQ851771 IBM851749:IBM851771 ILI851749:ILI851771 IVE851749:IVE851771 JFA851749:JFA851771 JOW851749:JOW851771 JYS851749:JYS851771 KIO851749:KIO851771 KSK851749:KSK851771 LCG851749:LCG851771 LMC851749:LMC851771 LVY851749:LVY851771 MFU851749:MFU851771 MPQ851749:MPQ851771 MZM851749:MZM851771 NJI851749:NJI851771 NTE851749:NTE851771 ODA851749:ODA851771 OMW851749:OMW851771 OWS851749:OWS851771 PGO851749:PGO851771 PQK851749:PQK851771 QAG851749:QAG851771 QKC851749:QKC851771 QTY851749:QTY851771 RDU851749:RDU851771 RNQ851749:RNQ851771 RXM851749:RXM851771 SHI851749:SHI851771 SRE851749:SRE851771 TBA851749:TBA851771 TKW851749:TKW851771 TUS851749:TUS851771 UEO851749:UEO851771 UOK851749:UOK851771 UYG851749:UYG851771 VIC851749:VIC851771 VRY851749:VRY851771 WBU851749:WBU851771 WLQ851749:WLQ851771 WVM851749:WVM851771 E917491:E917513 JA917285:JA917307 SW917285:SW917307 ACS917285:ACS917307 AMO917285:AMO917307 AWK917285:AWK917307 BGG917285:BGG917307 BQC917285:BQC917307 BZY917285:BZY917307 CJU917285:CJU917307 CTQ917285:CTQ917307 DDM917285:DDM917307 DNI917285:DNI917307 DXE917285:DXE917307 EHA917285:EHA917307 EQW917285:EQW917307 FAS917285:FAS917307 FKO917285:FKO917307 FUK917285:FUK917307 GEG917285:GEG917307 GOC917285:GOC917307 GXY917285:GXY917307 HHU917285:HHU917307 HRQ917285:HRQ917307 IBM917285:IBM917307 ILI917285:ILI917307 IVE917285:IVE917307 JFA917285:JFA917307 JOW917285:JOW917307 JYS917285:JYS917307 KIO917285:KIO917307 KSK917285:KSK917307 LCG917285:LCG917307 LMC917285:LMC917307 LVY917285:LVY917307 MFU917285:MFU917307 MPQ917285:MPQ917307 MZM917285:MZM917307 NJI917285:NJI917307 NTE917285:NTE917307 ODA917285:ODA917307 OMW917285:OMW917307 OWS917285:OWS917307 PGO917285:PGO917307 PQK917285:PQK917307 QAG917285:QAG917307 QKC917285:QKC917307 QTY917285:QTY917307 RDU917285:RDU917307 RNQ917285:RNQ917307 RXM917285:RXM917307 SHI917285:SHI917307 SRE917285:SRE917307 TBA917285:TBA917307 TKW917285:TKW917307 TUS917285:TUS917307 UEO917285:UEO917307 UOK917285:UOK917307 UYG917285:UYG917307 VIC917285:VIC917307 VRY917285:VRY917307 WBU917285:WBU917307 WLQ917285:WLQ917307 WVM917285:WVM917307 E983027:E983049 JA982821:JA982843 SW982821:SW982843 ACS982821:ACS982843 AMO982821:AMO982843 AWK982821:AWK982843 BGG982821:BGG982843 BQC982821:BQC982843 BZY982821:BZY982843 CJU982821:CJU982843 CTQ982821:CTQ982843 DDM982821:DDM982843 DNI982821:DNI982843 DXE982821:DXE982843 EHA982821:EHA982843 EQW982821:EQW982843 FAS982821:FAS982843 FKO982821:FKO982843 FUK982821:FUK982843 GEG982821:GEG982843 GOC982821:GOC982843 GXY982821:GXY982843 HHU982821:HHU982843 HRQ982821:HRQ982843 IBM982821:IBM982843 ILI982821:ILI982843 IVE982821:IVE982843 JFA982821:JFA982843 JOW982821:JOW982843 JYS982821:JYS982843 KIO982821:KIO982843 KSK982821:KSK982843 LCG982821:LCG982843 LMC982821:LMC982843 LVY982821:LVY982843 MFU982821:MFU982843 MPQ982821:MPQ982843 MZM982821:MZM982843 NJI982821:NJI982843 NTE982821:NTE982843 ODA982821:ODA982843 OMW982821:OMW982843 OWS982821:OWS982843 PGO982821:PGO982843 PQK982821:PQK982843 QAG982821:QAG982843 QKC982821:QKC982843 QTY982821:QTY982843 RDU982821:RDU982843 RNQ982821:RNQ982843 RXM982821:RXM982843 SHI982821:SHI982843 SRE982821:SRE982843 TBA982821:TBA982843 TKW982821:TKW982843 TUS982821:TUS982843 UEO982821:UEO982843 UOK982821:UOK982843 UYG982821:UYG982843 VIC982821:VIC982843 VRY982821:VRY982843 WBU982821:WBU982843 WLQ982821:WLQ982843 WVM982821:WVM982843">
      <formula1>$E$29:$E$120</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1:C12 C65518:C65545 IY65312:IY65339 SU65312:SU65339 ACQ65312:ACQ65339 AMM65312:AMM65339 AWI65312:AWI65339 BGE65312:BGE65339 BQA65312:BQA65339 BZW65312:BZW65339 CJS65312:CJS65339 CTO65312:CTO65339 DDK65312:DDK65339 DNG65312:DNG65339 DXC65312:DXC65339 EGY65312:EGY65339 EQU65312:EQU65339 FAQ65312:FAQ65339 FKM65312:FKM65339 FUI65312:FUI65339 GEE65312:GEE65339 GOA65312:GOA65339 GXW65312:GXW65339 HHS65312:HHS65339 HRO65312:HRO65339 IBK65312:IBK65339 ILG65312:ILG65339 IVC65312:IVC65339 JEY65312:JEY65339 JOU65312:JOU65339 JYQ65312:JYQ65339 KIM65312:KIM65339 KSI65312:KSI65339 LCE65312:LCE65339 LMA65312:LMA65339 LVW65312:LVW65339 MFS65312:MFS65339 MPO65312:MPO65339 MZK65312:MZK65339 NJG65312:NJG65339 NTC65312:NTC65339 OCY65312:OCY65339 OMU65312:OMU65339 OWQ65312:OWQ65339 PGM65312:PGM65339 PQI65312:PQI65339 QAE65312:QAE65339 QKA65312:QKA65339 QTW65312:QTW65339 RDS65312:RDS65339 RNO65312:RNO65339 RXK65312:RXK65339 SHG65312:SHG65339 SRC65312:SRC65339 TAY65312:TAY65339 TKU65312:TKU65339 TUQ65312:TUQ65339 UEM65312:UEM65339 UOI65312:UOI65339 UYE65312:UYE65339 VIA65312:VIA65339 VRW65312:VRW65339 WBS65312:WBS65339 WLO65312:WLO65339 WVK65312:WVK65339 C131054:C131081 IY130848:IY130875 SU130848:SU130875 ACQ130848:ACQ130875 AMM130848:AMM130875 AWI130848:AWI130875 BGE130848:BGE130875 BQA130848:BQA130875 BZW130848:BZW130875 CJS130848:CJS130875 CTO130848:CTO130875 DDK130848:DDK130875 DNG130848:DNG130875 DXC130848:DXC130875 EGY130848:EGY130875 EQU130848:EQU130875 FAQ130848:FAQ130875 FKM130848:FKM130875 FUI130848:FUI130875 GEE130848:GEE130875 GOA130848:GOA130875 GXW130848:GXW130875 HHS130848:HHS130875 HRO130848:HRO130875 IBK130848:IBK130875 ILG130848:ILG130875 IVC130848:IVC130875 JEY130848:JEY130875 JOU130848:JOU130875 JYQ130848:JYQ130875 KIM130848:KIM130875 KSI130848:KSI130875 LCE130848:LCE130875 LMA130848:LMA130875 LVW130848:LVW130875 MFS130848:MFS130875 MPO130848:MPO130875 MZK130848:MZK130875 NJG130848:NJG130875 NTC130848:NTC130875 OCY130848:OCY130875 OMU130848:OMU130875 OWQ130848:OWQ130875 PGM130848:PGM130875 PQI130848:PQI130875 QAE130848:QAE130875 QKA130848:QKA130875 QTW130848:QTW130875 RDS130848:RDS130875 RNO130848:RNO130875 RXK130848:RXK130875 SHG130848:SHG130875 SRC130848:SRC130875 TAY130848:TAY130875 TKU130848:TKU130875 TUQ130848:TUQ130875 UEM130848:UEM130875 UOI130848:UOI130875 UYE130848:UYE130875 VIA130848:VIA130875 VRW130848:VRW130875 WBS130848:WBS130875 WLO130848:WLO130875 WVK130848:WVK130875 C196590:C196617 IY196384:IY196411 SU196384:SU196411 ACQ196384:ACQ196411 AMM196384:AMM196411 AWI196384:AWI196411 BGE196384:BGE196411 BQA196384:BQA196411 BZW196384:BZW196411 CJS196384:CJS196411 CTO196384:CTO196411 DDK196384:DDK196411 DNG196384:DNG196411 DXC196384:DXC196411 EGY196384:EGY196411 EQU196384:EQU196411 FAQ196384:FAQ196411 FKM196384:FKM196411 FUI196384:FUI196411 GEE196384:GEE196411 GOA196384:GOA196411 GXW196384:GXW196411 HHS196384:HHS196411 HRO196384:HRO196411 IBK196384:IBK196411 ILG196384:ILG196411 IVC196384:IVC196411 JEY196384:JEY196411 JOU196384:JOU196411 JYQ196384:JYQ196411 KIM196384:KIM196411 KSI196384:KSI196411 LCE196384:LCE196411 LMA196384:LMA196411 LVW196384:LVW196411 MFS196384:MFS196411 MPO196384:MPO196411 MZK196384:MZK196411 NJG196384:NJG196411 NTC196384:NTC196411 OCY196384:OCY196411 OMU196384:OMU196411 OWQ196384:OWQ196411 PGM196384:PGM196411 PQI196384:PQI196411 QAE196384:QAE196411 QKA196384:QKA196411 QTW196384:QTW196411 RDS196384:RDS196411 RNO196384:RNO196411 RXK196384:RXK196411 SHG196384:SHG196411 SRC196384:SRC196411 TAY196384:TAY196411 TKU196384:TKU196411 TUQ196384:TUQ196411 UEM196384:UEM196411 UOI196384:UOI196411 UYE196384:UYE196411 VIA196384:VIA196411 VRW196384:VRW196411 WBS196384:WBS196411 WLO196384:WLO196411 WVK196384:WVK196411 C262126:C262153 IY261920:IY261947 SU261920:SU261947 ACQ261920:ACQ261947 AMM261920:AMM261947 AWI261920:AWI261947 BGE261920:BGE261947 BQA261920:BQA261947 BZW261920:BZW261947 CJS261920:CJS261947 CTO261920:CTO261947 DDK261920:DDK261947 DNG261920:DNG261947 DXC261920:DXC261947 EGY261920:EGY261947 EQU261920:EQU261947 FAQ261920:FAQ261947 FKM261920:FKM261947 FUI261920:FUI261947 GEE261920:GEE261947 GOA261920:GOA261947 GXW261920:GXW261947 HHS261920:HHS261947 HRO261920:HRO261947 IBK261920:IBK261947 ILG261920:ILG261947 IVC261920:IVC261947 JEY261920:JEY261947 JOU261920:JOU261947 JYQ261920:JYQ261947 KIM261920:KIM261947 KSI261920:KSI261947 LCE261920:LCE261947 LMA261920:LMA261947 LVW261920:LVW261947 MFS261920:MFS261947 MPO261920:MPO261947 MZK261920:MZK261947 NJG261920:NJG261947 NTC261920:NTC261947 OCY261920:OCY261947 OMU261920:OMU261947 OWQ261920:OWQ261947 PGM261920:PGM261947 PQI261920:PQI261947 QAE261920:QAE261947 QKA261920:QKA261947 QTW261920:QTW261947 RDS261920:RDS261947 RNO261920:RNO261947 RXK261920:RXK261947 SHG261920:SHG261947 SRC261920:SRC261947 TAY261920:TAY261947 TKU261920:TKU261947 TUQ261920:TUQ261947 UEM261920:UEM261947 UOI261920:UOI261947 UYE261920:UYE261947 VIA261920:VIA261947 VRW261920:VRW261947 WBS261920:WBS261947 WLO261920:WLO261947 WVK261920:WVK261947 C327662:C327689 IY327456:IY327483 SU327456:SU327483 ACQ327456:ACQ327483 AMM327456:AMM327483 AWI327456:AWI327483 BGE327456:BGE327483 BQA327456:BQA327483 BZW327456:BZW327483 CJS327456:CJS327483 CTO327456:CTO327483 DDK327456:DDK327483 DNG327456:DNG327483 DXC327456:DXC327483 EGY327456:EGY327483 EQU327456:EQU327483 FAQ327456:FAQ327483 FKM327456:FKM327483 FUI327456:FUI327483 GEE327456:GEE327483 GOA327456:GOA327483 GXW327456:GXW327483 HHS327456:HHS327483 HRO327456:HRO327483 IBK327456:IBK327483 ILG327456:ILG327483 IVC327456:IVC327483 JEY327456:JEY327483 JOU327456:JOU327483 JYQ327456:JYQ327483 KIM327456:KIM327483 KSI327456:KSI327483 LCE327456:LCE327483 LMA327456:LMA327483 LVW327456:LVW327483 MFS327456:MFS327483 MPO327456:MPO327483 MZK327456:MZK327483 NJG327456:NJG327483 NTC327456:NTC327483 OCY327456:OCY327483 OMU327456:OMU327483 OWQ327456:OWQ327483 PGM327456:PGM327483 PQI327456:PQI327483 QAE327456:QAE327483 QKA327456:QKA327483 QTW327456:QTW327483 RDS327456:RDS327483 RNO327456:RNO327483 RXK327456:RXK327483 SHG327456:SHG327483 SRC327456:SRC327483 TAY327456:TAY327483 TKU327456:TKU327483 TUQ327456:TUQ327483 UEM327456:UEM327483 UOI327456:UOI327483 UYE327456:UYE327483 VIA327456:VIA327483 VRW327456:VRW327483 WBS327456:WBS327483 WLO327456:WLO327483 WVK327456:WVK327483 C393198:C393225 IY392992:IY393019 SU392992:SU393019 ACQ392992:ACQ393019 AMM392992:AMM393019 AWI392992:AWI393019 BGE392992:BGE393019 BQA392992:BQA393019 BZW392992:BZW393019 CJS392992:CJS393019 CTO392992:CTO393019 DDK392992:DDK393019 DNG392992:DNG393019 DXC392992:DXC393019 EGY392992:EGY393019 EQU392992:EQU393019 FAQ392992:FAQ393019 FKM392992:FKM393019 FUI392992:FUI393019 GEE392992:GEE393019 GOA392992:GOA393019 GXW392992:GXW393019 HHS392992:HHS393019 HRO392992:HRO393019 IBK392992:IBK393019 ILG392992:ILG393019 IVC392992:IVC393019 JEY392992:JEY393019 JOU392992:JOU393019 JYQ392992:JYQ393019 KIM392992:KIM393019 KSI392992:KSI393019 LCE392992:LCE393019 LMA392992:LMA393019 LVW392992:LVW393019 MFS392992:MFS393019 MPO392992:MPO393019 MZK392992:MZK393019 NJG392992:NJG393019 NTC392992:NTC393019 OCY392992:OCY393019 OMU392992:OMU393019 OWQ392992:OWQ393019 PGM392992:PGM393019 PQI392992:PQI393019 QAE392992:QAE393019 QKA392992:QKA393019 QTW392992:QTW393019 RDS392992:RDS393019 RNO392992:RNO393019 RXK392992:RXK393019 SHG392992:SHG393019 SRC392992:SRC393019 TAY392992:TAY393019 TKU392992:TKU393019 TUQ392992:TUQ393019 UEM392992:UEM393019 UOI392992:UOI393019 UYE392992:UYE393019 VIA392992:VIA393019 VRW392992:VRW393019 WBS392992:WBS393019 WLO392992:WLO393019 WVK392992:WVK393019 C458734:C458761 IY458528:IY458555 SU458528:SU458555 ACQ458528:ACQ458555 AMM458528:AMM458555 AWI458528:AWI458555 BGE458528:BGE458555 BQA458528:BQA458555 BZW458528:BZW458555 CJS458528:CJS458555 CTO458528:CTO458555 DDK458528:DDK458555 DNG458528:DNG458555 DXC458528:DXC458555 EGY458528:EGY458555 EQU458528:EQU458555 FAQ458528:FAQ458555 FKM458528:FKM458555 FUI458528:FUI458555 GEE458528:GEE458555 GOA458528:GOA458555 GXW458528:GXW458555 HHS458528:HHS458555 HRO458528:HRO458555 IBK458528:IBK458555 ILG458528:ILG458555 IVC458528:IVC458555 JEY458528:JEY458555 JOU458528:JOU458555 JYQ458528:JYQ458555 KIM458528:KIM458555 KSI458528:KSI458555 LCE458528:LCE458555 LMA458528:LMA458555 LVW458528:LVW458555 MFS458528:MFS458555 MPO458528:MPO458555 MZK458528:MZK458555 NJG458528:NJG458555 NTC458528:NTC458555 OCY458528:OCY458555 OMU458528:OMU458555 OWQ458528:OWQ458555 PGM458528:PGM458555 PQI458528:PQI458555 QAE458528:QAE458555 QKA458528:QKA458555 QTW458528:QTW458555 RDS458528:RDS458555 RNO458528:RNO458555 RXK458528:RXK458555 SHG458528:SHG458555 SRC458528:SRC458555 TAY458528:TAY458555 TKU458528:TKU458555 TUQ458528:TUQ458555 UEM458528:UEM458555 UOI458528:UOI458555 UYE458528:UYE458555 VIA458528:VIA458555 VRW458528:VRW458555 WBS458528:WBS458555 WLO458528:WLO458555 WVK458528:WVK458555 C524270:C524297 IY524064:IY524091 SU524064:SU524091 ACQ524064:ACQ524091 AMM524064:AMM524091 AWI524064:AWI524091 BGE524064:BGE524091 BQA524064:BQA524091 BZW524064:BZW524091 CJS524064:CJS524091 CTO524064:CTO524091 DDK524064:DDK524091 DNG524064:DNG524091 DXC524064:DXC524091 EGY524064:EGY524091 EQU524064:EQU524091 FAQ524064:FAQ524091 FKM524064:FKM524091 FUI524064:FUI524091 GEE524064:GEE524091 GOA524064:GOA524091 GXW524064:GXW524091 HHS524064:HHS524091 HRO524064:HRO524091 IBK524064:IBK524091 ILG524064:ILG524091 IVC524064:IVC524091 JEY524064:JEY524091 JOU524064:JOU524091 JYQ524064:JYQ524091 KIM524064:KIM524091 KSI524064:KSI524091 LCE524064:LCE524091 LMA524064:LMA524091 LVW524064:LVW524091 MFS524064:MFS524091 MPO524064:MPO524091 MZK524064:MZK524091 NJG524064:NJG524091 NTC524064:NTC524091 OCY524064:OCY524091 OMU524064:OMU524091 OWQ524064:OWQ524091 PGM524064:PGM524091 PQI524064:PQI524091 QAE524064:QAE524091 QKA524064:QKA524091 QTW524064:QTW524091 RDS524064:RDS524091 RNO524064:RNO524091 RXK524064:RXK524091 SHG524064:SHG524091 SRC524064:SRC524091 TAY524064:TAY524091 TKU524064:TKU524091 TUQ524064:TUQ524091 UEM524064:UEM524091 UOI524064:UOI524091 UYE524064:UYE524091 VIA524064:VIA524091 VRW524064:VRW524091 WBS524064:WBS524091 WLO524064:WLO524091 WVK524064:WVK524091 C589806:C589833 IY589600:IY589627 SU589600:SU589627 ACQ589600:ACQ589627 AMM589600:AMM589627 AWI589600:AWI589627 BGE589600:BGE589627 BQA589600:BQA589627 BZW589600:BZW589627 CJS589600:CJS589627 CTO589600:CTO589627 DDK589600:DDK589627 DNG589600:DNG589627 DXC589600:DXC589627 EGY589600:EGY589627 EQU589600:EQU589627 FAQ589600:FAQ589627 FKM589600:FKM589627 FUI589600:FUI589627 GEE589600:GEE589627 GOA589600:GOA589627 GXW589600:GXW589627 HHS589600:HHS589627 HRO589600:HRO589627 IBK589600:IBK589627 ILG589600:ILG589627 IVC589600:IVC589627 JEY589600:JEY589627 JOU589600:JOU589627 JYQ589600:JYQ589627 KIM589600:KIM589627 KSI589600:KSI589627 LCE589600:LCE589627 LMA589600:LMA589627 LVW589600:LVW589627 MFS589600:MFS589627 MPO589600:MPO589627 MZK589600:MZK589627 NJG589600:NJG589627 NTC589600:NTC589627 OCY589600:OCY589627 OMU589600:OMU589627 OWQ589600:OWQ589627 PGM589600:PGM589627 PQI589600:PQI589627 QAE589600:QAE589627 QKA589600:QKA589627 QTW589600:QTW589627 RDS589600:RDS589627 RNO589600:RNO589627 RXK589600:RXK589627 SHG589600:SHG589627 SRC589600:SRC589627 TAY589600:TAY589627 TKU589600:TKU589627 TUQ589600:TUQ589627 UEM589600:UEM589627 UOI589600:UOI589627 UYE589600:UYE589627 VIA589600:VIA589627 VRW589600:VRW589627 WBS589600:WBS589627 WLO589600:WLO589627 WVK589600:WVK589627 C655342:C655369 IY655136:IY655163 SU655136:SU655163 ACQ655136:ACQ655163 AMM655136:AMM655163 AWI655136:AWI655163 BGE655136:BGE655163 BQA655136:BQA655163 BZW655136:BZW655163 CJS655136:CJS655163 CTO655136:CTO655163 DDK655136:DDK655163 DNG655136:DNG655163 DXC655136:DXC655163 EGY655136:EGY655163 EQU655136:EQU655163 FAQ655136:FAQ655163 FKM655136:FKM655163 FUI655136:FUI655163 GEE655136:GEE655163 GOA655136:GOA655163 GXW655136:GXW655163 HHS655136:HHS655163 HRO655136:HRO655163 IBK655136:IBK655163 ILG655136:ILG655163 IVC655136:IVC655163 JEY655136:JEY655163 JOU655136:JOU655163 JYQ655136:JYQ655163 KIM655136:KIM655163 KSI655136:KSI655163 LCE655136:LCE655163 LMA655136:LMA655163 LVW655136:LVW655163 MFS655136:MFS655163 MPO655136:MPO655163 MZK655136:MZK655163 NJG655136:NJG655163 NTC655136:NTC655163 OCY655136:OCY655163 OMU655136:OMU655163 OWQ655136:OWQ655163 PGM655136:PGM655163 PQI655136:PQI655163 QAE655136:QAE655163 QKA655136:QKA655163 QTW655136:QTW655163 RDS655136:RDS655163 RNO655136:RNO655163 RXK655136:RXK655163 SHG655136:SHG655163 SRC655136:SRC655163 TAY655136:TAY655163 TKU655136:TKU655163 TUQ655136:TUQ655163 UEM655136:UEM655163 UOI655136:UOI655163 UYE655136:UYE655163 VIA655136:VIA655163 VRW655136:VRW655163 WBS655136:WBS655163 WLO655136:WLO655163 WVK655136:WVK655163 C720878:C720905 IY720672:IY720699 SU720672:SU720699 ACQ720672:ACQ720699 AMM720672:AMM720699 AWI720672:AWI720699 BGE720672:BGE720699 BQA720672:BQA720699 BZW720672:BZW720699 CJS720672:CJS720699 CTO720672:CTO720699 DDK720672:DDK720699 DNG720672:DNG720699 DXC720672:DXC720699 EGY720672:EGY720699 EQU720672:EQU720699 FAQ720672:FAQ720699 FKM720672:FKM720699 FUI720672:FUI720699 GEE720672:GEE720699 GOA720672:GOA720699 GXW720672:GXW720699 HHS720672:HHS720699 HRO720672:HRO720699 IBK720672:IBK720699 ILG720672:ILG720699 IVC720672:IVC720699 JEY720672:JEY720699 JOU720672:JOU720699 JYQ720672:JYQ720699 KIM720672:KIM720699 KSI720672:KSI720699 LCE720672:LCE720699 LMA720672:LMA720699 LVW720672:LVW720699 MFS720672:MFS720699 MPO720672:MPO720699 MZK720672:MZK720699 NJG720672:NJG720699 NTC720672:NTC720699 OCY720672:OCY720699 OMU720672:OMU720699 OWQ720672:OWQ720699 PGM720672:PGM720699 PQI720672:PQI720699 QAE720672:QAE720699 QKA720672:QKA720699 QTW720672:QTW720699 RDS720672:RDS720699 RNO720672:RNO720699 RXK720672:RXK720699 SHG720672:SHG720699 SRC720672:SRC720699 TAY720672:TAY720699 TKU720672:TKU720699 TUQ720672:TUQ720699 UEM720672:UEM720699 UOI720672:UOI720699 UYE720672:UYE720699 VIA720672:VIA720699 VRW720672:VRW720699 WBS720672:WBS720699 WLO720672:WLO720699 WVK720672:WVK720699 C786414:C786441 IY786208:IY786235 SU786208:SU786235 ACQ786208:ACQ786235 AMM786208:AMM786235 AWI786208:AWI786235 BGE786208:BGE786235 BQA786208:BQA786235 BZW786208:BZW786235 CJS786208:CJS786235 CTO786208:CTO786235 DDK786208:DDK786235 DNG786208:DNG786235 DXC786208:DXC786235 EGY786208:EGY786235 EQU786208:EQU786235 FAQ786208:FAQ786235 FKM786208:FKM786235 FUI786208:FUI786235 GEE786208:GEE786235 GOA786208:GOA786235 GXW786208:GXW786235 HHS786208:HHS786235 HRO786208:HRO786235 IBK786208:IBK786235 ILG786208:ILG786235 IVC786208:IVC786235 JEY786208:JEY786235 JOU786208:JOU786235 JYQ786208:JYQ786235 KIM786208:KIM786235 KSI786208:KSI786235 LCE786208:LCE786235 LMA786208:LMA786235 LVW786208:LVW786235 MFS786208:MFS786235 MPO786208:MPO786235 MZK786208:MZK786235 NJG786208:NJG786235 NTC786208:NTC786235 OCY786208:OCY786235 OMU786208:OMU786235 OWQ786208:OWQ786235 PGM786208:PGM786235 PQI786208:PQI786235 QAE786208:QAE786235 QKA786208:QKA786235 QTW786208:QTW786235 RDS786208:RDS786235 RNO786208:RNO786235 RXK786208:RXK786235 SHG786208:SHG786235 SRC786208:SRC786235 TAY786208:TAY786235 TKU786208:TKU786235 TUQ786208:TUQ786235 UEM786208:UEM786235 UOI786208:UOI786235 UYE786208:UYE786235 VIA786208:VIA786235 VRW786208:VRW786235 WBS786208:WBS786235 WLO786208:WLO786235 WVK786208:WVK786235 C851950:C851977 IY851744:IY851771 SU851744:SU851771 ACQ851744:ACQ851771 AMM851744:AMM851771 AWI851744:AWI851771 BGE851744:BGE851771 BQA851744:BQA851771 BZW851744:BZW851771 CJS851744:CJS851771 CTO851744:CTO851771 DDK851744:DDK851771 DNG851744:DNG851771 DXC851744:DXC851771 EGY851744:EGY851771 EQU851744:EQU851771 FAQ851744:FAQ851771 FKM851744:FKM851771 FUI851744:FUI851771 GEE851744:GEE851771 GOA851744:GOA851771 GXW851744:GXW851771 HHS851744:HHS851771 HRO851744:HRO851771 IBK851744:IBK851771 ILG851744:ILG851771 IVC851744:IVC851771 JEY851744:JEY851771 JOU851744:JOU851771 JYQ851744:JYQ851771 KIM851744:KIM851771 KSI851744:KSI851771 LCE851744:LCE851771 LMA851744:LMA851771 LVW851744:LVW851771 MFS851744:MFS851771 MPO851744:MPO851771 MZK851744:MZK851771 NJG851744:NJG851771 NTC851744:NTC851771 OCY851744:OCY851771 OMU851744:OMU851771 OWQ851744:OWQ851771 PGM851744:PGM851771 PQI851744:PQI851771 QAE851744:QAE851771 QKA851744:QKA851771 QTW851744:QTW851771 RDS851744:RDS851771 RNO851744:RNO851771 RXK851744:RXK851771 SHG851744:SHG851771 SRC851744:SRC851771 TAY851744:TAY851771 TKU851744:TKU851771 TUQ851744:TUQ851771 UEM851744:UEM851771 UOI851744:UOI851771 UYE851744:UYE851771 VIA851744:VIA851771 VRW851744:VRW851771 WBS851744:WBS851771 WLO851744:WLO851771 WVK851744:WVK851771 C917486:C917513 IY917280:IY917307 SU917280:SU917307 ACQ917280:ACQ917307 AMM917280:AMM917307 AWI917280:AWI917307 BGE917280:BGE917307 BQA917280:BQA917307 BZW917280:BZW917307 CJS917280:CJS917307 CTO917280:CTO917307 DDK917280:DDK917307 DNG917280:DNG917307 DXC917280:DXC917307 EGY917280:EGY917307 EQU917280:EQU917307 FAQ917280:FAQ917307 FKM917280:FKM917307 FUI917280:FUI917307 GEE917280:GEE917307 GOA917280:GOA917307 GXW917280:GXW917307 HHS917280:HHS917307 HRO917280:HRO917307 IBK917280:IBK917307 ILG917280:ILG917307 IVC917280:IVC917307 JEY917280:JEY917307 JOU917280:JOU917307 JYQ917280:JYQ917307 KIM917280:KIM917307 KSI917280:KSI917307 LCE917280:LCE917307 LMA917280:LMA917307 LVW917280:LVW917307 MFS917280:MFS917307 MPO917280:MPO917307 MZK917280:MZK917307 NJG917280:NJG917307 NTC917280:NTC917307 OCY917280:OCY917307 OMU917280:OMU917307 OWQ917280:OWQ917307 PGM917280:PGM917307 PQI917280:PQI917307 QAE917280:QAE917307 QKA917280:QKA917307 QTW917280:QTW917307 RDS917280:RDS917307 RNO917280:RNO917307 RXK917280:RXK917307 SHG917280:SHG917307 SRC917280:SRC917307 TAY917280:TAY917307 TKU917280:TKU917307 TUQ917280:TUQ917307 UEM917280:UEM917307 UOI917280:UOI917307 UYE917280:UYE917307 VIA917280:VIA917307 VRW917280:VRW917307 WBS917280:WBS917307 WLO917280:WLO917307 WVK917280:WVK917307 C983022:C983049 IY982816:IY982843 SU982816:SU982843 ACQ982816:ACQ982843 AMM982816:AMM982843 AWI982816:AWI982843 BGE982816:BGE982843 BQA982816:BQA982843 BZW982816:BZW982843 CJS982816:CJS982843 CTO982816:CTO982843 DDK982816:DDK982843 DNG982816:DNG982843 DXC982816:DXC982843 EGY982816:EGY982843 EQU982816:EQU982843 FAQ982816:FAQ982843 FKM982816:FKM982843 FUI982816:FUI982843 GEE982816:GEE982843 GOA982816:GOA982843 GXW982816:GXW982843 HHS982816:HHS982843 HRO982816:HRO982843 IBK982816:IBK982843 ILG982816:ILG982843 IVC982816:IVC982843 JEY982816:JEY982843 JOU982816:JOU982843 JYQ982816:JYQ982843 KIM982816:KIM982843 KSI982816:KSI982843 LCE982816:LCE982843 LMA982816:LMA982843 LVW982816:LVW982843 MFS982816:MFS982843 MPO982816:MPO982843 MZK982816:MZK982843 NJG982816:NJG982843 NTC982816:NTC982843 OCY982816:OCY982843 OMU982816:OMU982843 OWQ982816:OWQ982843 PGM982816:PGM982843 PQI982816:PQI982843 QAE982816:QAE982843 QKA982816:QKA982843 QTW982816:QTW982843 RDS982816:RDS982843 RNO982816:RNO982843 RXK982816:RXK982843 SHG982816:SHG982843 SRC982816:SRC982843 TAY982816:TAY982843 TKU982816:TKU982843 TUQ982816:TUQ982843 UEM982816:UEM982843 UOI982816:UOI982843 UYE982816:UYE982843 VIA982816:VIA982843 VRW982816:VRW982843 WBS982816:WBS982843 WLO982816:WLO982843 WVK982816:WVK982843 WVK982795:WVK982801 C65497:C65503 IY65291:IY65297 SU65291:SU65297 ACQ65291:ACQ65297 AMM65291:AMM65297 AWI65291:AWI65297 BGE65291:BGE65297 BQA65291:BQA65297 BZW65291:BZW65297 CJS65291:CJS65297 CTO65291:CTO65297 DDK65291:DDK65297 DNG65291:DNG65297 DXC65291:DXC65297 EGY65291:EGY65297 EQU65291:EQU65297 FAQ65291:FAQ65297 FKM65291:FKM65297 FUI65291:FUI65297 GEE65291:GEE65297 GOA65291:GOA65297 GXW65291:GXW65297 HHS65291:HHS65297 HRO65291:HRO65297 IBK65291:IBK65297 ILG65291:ILG65297 IVC65291:IVC65297 JEY65291:JEY65297 JOU65291:JOU65297 JYQ65291:JYQ65297 KIM65291:KIM65297 KSI65291:KSI65297 LCE65291:LCE65297 LMA65291:LMA65297 LVW65291:LVW65297 MFS65291:MFS65297 MPO65291:MPO65297 MZK65291:MZK65297 NJG65291:NJG65297 NTC65291:NTC65297 OCY65291:OCY65297 OMU65291:OMU65297 OWQ65291:OWQ65297 PGM65291:PGM65297 PQI65291:PQI65297 QAE65291:QAE65297 QKA65291:QKA65297 QTW65291:QTW65297 RDS65291:RDS65297 RNO65291:RNO65297 RXK65291:RXK65297 SHG65291:SHG65297 SRC65291:SRC65297 TAY65291:TAY65297 TKU65291:TKU65297 TUQ65291:TUQ65297 UEM65291:UEM65297 UOI65291:UOI65297 UYE65291:UYE65297 VIA65291:VIA65297 VRW65291:VRW65297 WBS65291:WBS65297 WLO65291:WLO65297 WVK65291:WVK65297 C131033:C131039 IY130827:IY130833 SU130827:SU130833 ACQ130827:ACQ130833 AMM130827:AMM130833 AWI130827:AWI130833 BGE130827:BGE130833 BQA130827:BQA130833 BZW130827:BZW130833 CJS130827:CJS130833 CTO130827:CTO130833 DDK130827:DDK130833 DNG130827:DNG130833 DXC130827:DXC130833 EGY130827:EGY130833 EQU130827:EQU130833 FAQ130827:FAQ130833 FKM130827:FKM130833 FUI130827:FUI130833 GEE130827:GEE130833 GOA130827:GOA130833 GXW130827:GXW130833 HHS130827:HHS130833 HRO130827:HRO130833 IBK130827:IBK130833 ILG130827:ILG130833 IVC130827:IVC130833 JEY130827:JEY130833 JOU130827:JOU130833 JYQ130827:JYQ130833 KIM130827:KIM130833 KSI130827:KSI130833 LCE130827:LCE130833 LMA130827:LMA130833 LVW130827:LVW130833 MFS130827:MFS130833 MPO130827:MPO130833 MZK130827:MZK130833 NJG130827:NJG130833 NTC130827:NTC130833 OCY130827:OCY130833 OMU130827:OMU130833 OWQ130827:OWQ130833 PGM130827:PGM130833 PQI130827:PQI130833 QAE130827:QAE130833 QKA130827:QKA130833 QTW130827:QTW130833 RDS130827:RDS130833 RNO130827:RNO130833 RXK130827:RXK130833 SHG130827:SHG130833 SRC130827:SRC130833 TAY130827:TAY130833 TKU130827:TKU130833 TUQ130827:TUQ130833 UEM130827:UEM130833 UOI130827:UOI130833 UYE130827:UYE130833 VIA130827:VIA130833 VRW130827:VRW130833 WBS130827:WBS130833 WLO130827:WLO130833 WVK130827:WVK130833 C196569:C196575 IY196363:IY196369 SU196363:SU196369 ACQ196363:ACQ196369 AMM196363:AMM196369 AWI196363:AWI196369 BGE196363:BGE196369 BQA196363:BQA196369 BZW196363:BZW196369 CJS196363:CJS196369 CTO196363:CTO196369 DDK196363:DDK196369 DNG196363:DNG196369 DXC196363:DXC196369 EGY196363:EGY196369 EQU196363:EQU196369 FAQ196363:FAQ196369 FKM196363:FKM196369 FUI196363:FUI196369 GEE196363:GEE196369 GOA196363:GOA196369 GXW196363:GXW196369 HHS196363:HHS196369 HRO196363:HRO196369 IBK196363:IBK196369 ILG196363:ILG196369 IVC196363:IVC196369 JEY196363:JEY196369 JOU196363:JOU196369 JYQ196363:JYQ196369 KIM196363:KIM196369 KSI196363:KSI196369 LCE196363:LCE196369 LMA196363:LMA196369 LVW196363:LVW196369 MFS196363:MFS196369 MPO196363:MPO196369 MZK196363:MZK196369 NJG196363:NJG196369 NTC196363:NTC196369 OCY196363:OCY196369 OMU196363:OMU196369 OWQ196363:OWQ196369 PGM196363:PGM196369 PQI196363:PQI196369 QAE196363:QAE196369 QKA196363:QKA196369 QTW196363:QTW196369 RDS196363:RDS196369 RNO196363:RNO196369 RXK196363:RXK196369 SHG196363:SHG196369 SRC196363:SRC196369 TAY196363:TAY196369 TKU196363:TKU196369 TUQ196363:TUQ196369 UEM196363:UEM196369 UOI196363:UOI196369 UYE196363:UYE196369 VIA196363:VIA196369 VRW196363:VRW196369 WBS196363:WBS196369 WLO196363:WLO196369 WVK196363:WVK196369 C262105:C262111 IY261899:IY261905 SU261899:SU261905 ACQ261899:ACQ261905 AMM261899:AMM261905 AWI261899:AWI261905 BGE261899:BGE261905 BQA261899:BQA261905 BZW261899:BZW261905 CJS261899:CJS261905 CTO261899:CTO261905 DDK261899:DDK261905 DNG261899:DNG261905 DXC261899:DXC261905 EGY261899:EGY261905 EQU261899:EQU261905 FAQ261899:FAQ261905 FKM261899:FKM261905 FUI261899:FUI261905 GEE261899:GEE261905 GOA261899:GOA261905 GXW261899:GXW261905 HHS261899:HHS261905 HRO261899:HRO261905 IBK261899:IBK261905 ILG261899:ILG261905 IVC261899:IVC261905 JEY261899:JEY261905 JOU261899:JOU261905 JYQ261899:JYQ261905 KIM261899:KIM261905 KSI261899:KSI261905 LCE261899:LCE261905 LMA261899:LMA261905 LVW261899:LVW261905 MFS261899:MFS261905 MPO261899:MPO261905 MZK261899:MZK261905 NJG261899:NJG261905 NTC261899:NTC261905 OCY261899:OCY261905 OMU261899:OMU261905 OWQ261899:OWQ261905 PGM261899:PGM261905 PQI261899:PQI261905 QAE261899:QAE261905 QKA261899:QKA261905 QTW261899:QTW261905 RDS261899:RDS261905 RNO261899:RNO261905 RXK261899:RXK261905 SHG261899:SHG261905 SRC261899:SRC261905 TAY261899:TAY261905 TKU261899:TKU261905 TUQ261899:TUQ261905 UEM261899:UEM261905 UOI261899:UOI261905 UYE261899:UYE261905 VIA261899:VIA261905 VRW261899:VRW261905 WBS261899:WBS261905 WLO261899:WLO261905 WVK261899:WVK261905 C327641:C327647 IY327435:IY327441 SU327435:SU327441 ACQ327435:ACQ327441 AMM327435:AMM327441 AWI327435:AWI327441 BGE327435:BGE327441 BQA327435:BQA327441 BZW327435:BZW327441 CJS327435:CJS327441 CTO327435:CTO327441 DDK327435:DDK327441 DNG327435:DNG327441 DXC327435:DXC327441 EGY327435:EGY327441 EQU327435:EQU327441 FAQ327435:FAQ327441 FKM327435:FKM327441 FUI327435:FUI327441 GEE327435:GEE327441 GOA327435:GOA327441 GXW327435:GXW327441 HHS327435:HHS327441 HRO327435:HRO327441 IBK327435:IBK327441 ILG327435:ILG327441 IVC327435:IVC327441 JEY327435:JEY327441 JOU327435:JOU327441 JYQ327435:JYQ327441 KIM327435:KIM327441 KSI327435:KSI327441 LCE327435:LCE327441 LMA327435:LMA327441 LVW327435:LVW327441 MFS327435:MFS327441 MPO327435:MPO327441 MZK327435:MZK327441 NJG327435:NJG327441 NTC327435:NTC327441 OCY327435:OCY327441 OMU327435:OMU327441 OWQ327435:OWQ327441 PGM327435:PGM327441 PQI327435:PQI327441 QAE327435:QAE327441 QKA327435:QKA327441 QTW327435:QTW327441 RDS327435:RDS327441 RNO327435:RNO327441 RXK327435:RXK327441 SHG327435:SHG327441 SRC327435:SRC327441 TAY327435:TAY327441 TKU327435:TKU327441 TUQ327435:TUQ327441 UEM327435:UEM327441 UOI327435:UOI327441 UYE327435:UYE327441 VIA327435:VIA327441 VRW327435:VRW327441 WBS327435:WBS327441 WLO327435:WLO327441 WVK327435:WVK327441 C393177:C393183 IY392971:IY392977 SU392971:SU392977 ACQ392971:ACQ392977 AMM392971:AMM392977 AWI392971:AWI392977 BGE392971:BGE392977 BQA392971:BQA392977 BZW392971:BZW392977 CJS392971:CJS392977 CTO392971:CTO392977 DDK392971:DDK392977 DNG392971:DNG392977 DXC392971:DXC392977 EGY392971:EGY392977 EQU392971:EQU392977 FAQ392971:FAQ392977 FKM392971:FKM392977 FUI392971:FUI392977 GEE392971:GEE392977 GOA392971:GOA392977 GXW392971:GXW392977 HHS392971:HHS392977 HRO392971:HRO392977 IBK392971:IBK392977 ILG392971:ILG392977 IVC392971:IVC392977 JEY392971:JEY392977 JOU392971:JOU392977 JYQ392971:JYQ392977 KIM392971:KIM392977 KSI392971:KSI392977 LCE392971:LCE392977 LMA392971:LMA392977 LVW392971:LVW392977 MFS392971:MFS392977 MPO392971:MPO392977 MZK392971:MZK392977 NJG392971:NJG392977 NTC392971:NTC392977 OCY392971:OCY392977 OMU392971:OMU392977 OWQ392971:OWQ392977 PGM392971:PGM392977 PQI392971:PQI392977 QAE392971:QAE392977 QKA392971:QKA392977 QTW392971:QTW392977 RDS392971:RDS392977 RNO392971:RNO392977 RXK392971:RXK392977 SHG392971:SHG392977 SRC392971:SRC392977 TAY392971:TAY392977 TKU392971:TKU392977 TUQ392971:TUQ392977 UEM392971:UEM392977 UOI392971:UOI392977 UYE392971:UYE392977 VIA392971:VIA392977 VRW392971:VRW392977 WBS392971:WBS392977 WLO392971:WLO392977 WVK392971:WVK392977 C458713:C458719 IY458507:IY458513 SU458507:SU458513 ACQ458507:ACQ458513 AMM458507:AMM458513 AWI458507:AWI458513 BGE458507:BGE458513 BQA458507:BQA458513 BZW458507:BZW458513 CJS458507:CJS458513 CTO458507:CTO458513 DDK458507:DDK458513 DNG458507:DNG458513 DXC458507:DXC458513 EGY458507:EGY458513 EQU458507:EQU458513 FAQ458507:FAQ458513 FKM458507:FKM458513 FUI458507:FUI458513 GEE458507:GEE458513 GOA458507:GOA458513 GXW458507:GXW458513 HHS458507:HHS458513 HRO458507:HRO458513 IBK458507:IBK458513 ILG458507:ILG458513 IVC458507:IVC458513 JEY458507:JEY458513 JOU458507:JOU458513 JYQ458507:JYQ458513 KIM458507:KIM458513 KSI458507:KSI458513 LCE458507:LCE458513 LMA458507:LMA458513 LVW458507:LVW458513 MFS458507:MFS458513 MPO458507:MPO458513 MZK458507:MZK458513 NJG458507:NJG458513 NTC458507:NTC458513 OCY458507:OCY458513 OMU458507:OMU458513 OWQ458507:OWQ458513 PGM458507:PGM458513 PQI458507:PQI458513 QAE458507:QAE458513 QKA458507:QKA458513 QTW458507:QTW458513 RDS458507:RDS458513 RNO458507:RNO458513 RXK458507:RXK458513 SHG458507:SHG458513 SRC458507:SRC458513 TAY458507:TAY458513 TKU458507:TKU458513 TUQ458507:TUQ458513 UEM458507:UEM458513 UOI458507:UOI458513 UYE458507:UYE458513 VIA458507:VIA458513 VRW458507:VRW458513 WBS458507:WBS458513 WLO458507:WLO458513 WVK458507:WVK458513 C524249:C524255 IY524043:IY524049 SU524043:SU524049 ACQ524043:ACQ524049 AMM524043:AMM524049 AWI524043:AWI524049 BGE524043:BGE524049 BQA524043:BQA524049 BZW524043:BZW524049 CJS524043:CJS524049 CTO524043:CTO524049 DDK524043:DDK524049 DNG524043:DNG524049 DXC524043:DXC524049 EGY524043:EGY524049 EQU524043:EQU524049 FAQ524043:FAQ524049 FKM524043:FKM524049 FUI524043:FUI524049 GEE524043:GEE524049 GOA524043:GOA524049 GXW524043:GXW524049 HHS524043:HHS524049 HRO524043:HRO524049 IBK524043:IBK524049 ILG524043:ILG524049 IVC524043:IVC524049 JEY524043:JEY524049 JOU524043:JOU524049 JYQ524043:JYQ524049 KIM524043:KIM524049 KSI524043:KSI524049 LCE524043:LCE524049 LMA524043:LMA524049 LVW524043:LVW524049 MFS524043:MFS524049 MPO524043:MPO524049 MZK524043:MZK524049 NJG524043:NJG524049 NTC524043:NTC524049 OCY524043:OCY524049 OMU524043:OMU524049 OWQ524043:OWQ524049 PGM524043:PGM524049 PQI524043:PQI524049 QAE524043:QAE524049 QKA524043:QKA524049 QTW524043:QTW524049 RDS524043:RDS524049 RNO524043:RNO524049 RXK524043:RXK524049 SHG524043:SHG524049 SRC524043:SRC524049 TAY524043:TAY524049 TKU524043:TKU524049 TUQ524043:TUQ524049 UEM524043:UEM524049 UOI524043:UOI524049 UYE524043:UYE524049 VIA524043:VIA524049 VRW524043:VRW524049 WBS524043:WBS524049 WLO524043:WLO524049 WVK524043:WVK524049 C589785:C589791 IY589579:IY589585 SU589579:SU589585 ACQ589579:ACQ589585 AMM589579:AMM589585 AWI589579:AWI589585 BGE589579:BGE589585 BQA589579:BQA589585 BZW589579:BZW589585 CJS589579:CJS589585 CTO589579:CTO589585 DDK589579:DDK589585 DNG589579:DNG589585 DXC589579:DXC589585 EGY589579:EGY589585 EQU589579:EQU589585 FAQ589579:FAQ589585 FKM589579:FKM589585 FUI589579:FUI589585 GEE589579:GEE589585 GOA589579:GOA589585 GXW589579:GXW589585 HHS589579:HHS589585 HRO589579:HRO589585 IBK589579:IBK589585 ILG589579:ILG589585 IVC589579:IVC589585 JEY589579:JEY589585 JOU589579:JOU589585 JYQ589579:JYQ589585 KIM589579:KIM589585 KSI589579:KSI589585 LCE589579:LCE589585 LMA589579:LMA589585 LVW589579:LVW589585 MFS589579:MFS589585 MPO589579:MPO589585 MZK589579:MZK589585 NJG589579:NJG589585 NTC589579:NTC589585 OCY589579:OCY589585 OMU589579:OMU589585 OWQ589579:OWQ589585 PGM589579:PGM589585 PQI589579:PQI589585 QAE589579:QAE589585 QKA589579:QKA589585 QTW589579:QTW589585 RDS589579:RDS589585 RNO589579:RNO589585 RXK589579:RXK589585 SHG589579:SHG589585 SRC589579:SRC589585 TAY589579:TAY589585 TKU589579:TKU589585 TUQ589579:TUQ589585 UEM589579:UEM589585 UOI589579:UOI589585 UYE589579:UYE589585 VIA589579:VIA589585 VRW589579:VRW589585 WBS589579:WBS589585 WLO589579:WLO589585 WVK589579:WVK589585 C655321:C655327 IY655115:IY655121 SU655115:SU655121 ACQ655115:ACQ655121 AMM655115:AMM655121 AWI655115:AWI655121 BGE655115:BGE655121 BQA655115:BQA655121 BZW655115:BZW655121 CJS655115:CJS655121 CTO655115:CTO655121 DDK655115:DDK655121 DNG655115:DNG655121 DXC655115:DXC655121 EGY655115:EGY655121 EQU655115:EQU655121 FAQ655115:FAQ655121 FKM655115:FKM655121 FUI655115:FUI655121 GEE655115:GEE655121 GOA655115:GOA655121 GXW655115:GXW655121 HHS655115:HHS655121 HRO655115:HRO655121 IBK655115:IBK655121 ILG655115:ILG655121 IVC655115:IVC655121 JEY655115:JEY655121 JOU655115:JOU655121 JYQ655115:JYQ655121 KIM655115:KIM655121 KSI655115:KSI655121 LCE655115:LCE655121 LMA655115:LMA655121 LVW655115:LVW655121 MFS655115:MFS655121 MPO655115:MPO655121 MZK655115:MZK655121 NJG655115:NJG655121 NTC655115:NTC655121 OCY655115:OCY655121 OMU655115:OMU655121 OWQ655115:OWQ655121 PGM655115:PGM655121 PQI655115:PQI655121 QAE655115:QAE655121 QKA655115:QKA655121 QTW655115:QTW655121 RDS655115:RDS655121 RNO655115:RNO655121 RXK655115:RXK655121 SHG655115:SHG655121 SRC655115:SRC655121 TAY655115:TAY655121 TKU655115:TKU655121 TUQ655115:TUQ655121 UEM655115:UEM655121 UOI655115:UOI655121 UYE655115:UYE655121 VIA655115:VIA655121 VRW655115:VRW655121 WBS655115:WBS655121 WLO655115:WLO655121 WVK655115:WVK655121 C720857:C720863 IY720651:IY720657 SU720651:SU720657 ACQ720651:ACQ720657 AMM720651:AMM720657 AWI720651:AWI720657 BGE720651:BGE720657 BQA720651:BQA720657 BZW720651:BZW720657 CJS720651:CJS720657 CTO720651:CTO720657 DDK720651:DDK720657 DNG720651:DNG720657 DXC720651:DXC720657 EGY720651:EGY720657 EQU720651:EQU720657 FAQ720651:FAQ720657 FKM720651:FKM720657 FUI720651:FUI720657 GEE720651:GEE720657 GOA720651:GOA720657 GXW720651:GXW720657 HHS720651:HHS720657 HRO720651:HRO720657 IBK720651:IBK720657 ILG720651:ILG720657 IVC720651:IVC720657 JEY720651:JEY720657 JOU720651:JOU720657 JYQ720651:JYQ720657 KIM720651:KIM720657 KSI720651:KSI720657 LCE720651:LCE720657 LMA720651:LMA720657 LVW720651:LVW720657 MFS720651:MFS720657 MPO720651:MPO720657 MZK720651:MZK720657 NJG720651:NJG720657 NTC720651:NTC720657 OCY720651:OCY720657 OMU720651:OMU720657 OWQ720651:OWQ720657 PGM720651:PGM720657 PQI720651:PQI720657 QAE720651:QAE720657 QKA720651:QKA720657 QTW720651:QTW720657 RDS720651:RDS720657 RNO720651:RNO720657 RXK720651:RXK720657 SHG720651:SHG720657 SRC720651:SRC720657 TAY720651:TAY720657 TKU720651:TKU720657 TUQ720651:TUQ720657 UEM720651:UEM720657 UOI720651:UOI720657 UYE720651:UYE720657 VIA720651:VIA720657 VRW720651:VRW720657 WBS720651:WBS720657 WLO720651:WLO720657 WVK720651:WVK720657 C786393:C786399 IY786187:IY786193 SU786187:SU786193 ACQ786187:ACQ786193 AMM786187:AMM786193 AWI786187:AWI786193 BGE786187:BGE786193 BQA786187:BQA786193 BZW786187:BZW786193 CJS786187:CJS786193 CTO786187:CTO786193 DDK786187:DDK786193 DNG786187:DNG786193 DXC786187:DXC786193 EGY786187:EGY786193 EQU786187:EQU786193 FAQ786187:FAQ786193 FKM786187:FKM786193 FUI786187:FUI786193 GEE786187:GEE786193 GOA786187:GOA786193 GXW786187:GXW786193 HHS786187:HHS786193 HRO786187:HRO786193 IBK786187:IBK786193 ILG786187:ILG786193 IVC786187:IVC786193 JEY786187:JEY786193 JOU786187:JOU786193 JYQ786187:JYQ786193 KIM786187:KIM786193 KSI786187:KSI786193 LCE786187:LCE786193 LMA786187:LMA786193 LVW786187:LVW786193 MFS786187:MFS786193 MPO786187:MPO786193 MZK786187:MZK786193 NJG786187:NJG786193 NTC786187:NTC786193 OCY786187:OCY786193 OMU786187:OMU786193 OWQ786187:OWQ786193 PGM786187:PGM786193 PQI786187:PQI786193 QAE786187:QAE786193 QKA786187:QKA786193 QTW786187:QTW786193 RDS786187:RDS786193 RNO786187:RNO786193 RXK786187:RXK786193 SHG786187:SHG786193 SRC786187:SRC786193 TAY786187:TAY786193 TKU786187:TKU786193 TUQ786187:TUQ786193 UEM786187:UEM786193 UOI786187:UOI786193 UYE786187:UYE786193 VIA786187:VIA786193 VRW786187:VRW786193 WBS786187:WBS786193 WLO786187:WLO786193 WVK786187:WVK786193 C851929:C851935 IY851723:IY851729 SU851723:SU851729 ACQ851723:ACQ851729 AMM851723:AMM851729 AWI851723:AWI851729 BGE851723:BGE851729 BQA851723:BQA851729 BZW851723:BZW851729 CJS851723:CJS851729 CTO851723:CTO851729 DDK851723:DDK851729 DNG851723:DNG851729 DXC851723:DXC851729 EGY851723:EGY851729 EQU851723:EQU851729 FAQ851723:FAQ851729 FKM851723:FKM851729 FUI851723:FUI851729 GEE851723:GEE851729 GOA851723:GOA851729 GXW851723:GXW851729 HHS851723:HHS851729 HRO851723:HRO851729 IBK851723:IBK851729 ILG851723:ILG851729 IVC851723:IVC851729 JEY851723:JEY851729 JOU851723:JOU851729 JYQ851723:JYQ851729 KIM851723:KIM851729 KSI851723:KSI851729 LCE851723:LCE851729 LMA851723:LMA851729 LVW851723:LVW851729 MFS851723:MFS851729 MPO851723:MPO851729 MZK851723:MZK851729 NJG851723:NJG851729 NTC851723:NTC851729 OCY851723:OCY851729 OMU851723:OMU851729 OWQ851723:OWQ851729 PGM851723:PGM851729 PQI851723:PQI851729 QAE851723:QAE851729 QKA851723:QKA851729 QTW851723:QTW851729 RDS851723:RDS851729 RNO851723:RNO851729 RXK851723:RXK851729 SHG851723:SHG851729 SRC851723:SRC851729 TAY851723:TAY851729 TKU851723:TKU851729 TUQ851723:TUQ851729 UEM851723:UEM851729 UOI851723:UOI851729 UYE851723:UYE851729 VIA851723:VIA851729 VRW851723:VRW851729 WBS851723:WBS851729 WLO851723:WLO851729 WVK851723:WVK851729 C917465:C917471 IY917259:IY917265 SU917259:SU917265 ACQ917259:ACQ917265 AMM917259:AMM917265 AWI917259:AWI917265 BGE917259:BGE917265 BQA917259:BQA917265 BZW917259:BZW917265 CJS917259:CJS917265 CTO917259:CTO917265 DDK917259:DDK917265 DNG917259:DNG917265 DXC917259:DXC917265 EGY917259:EGY917265 EQU917259:EQU917265 FAQ917259:FAQ917265 FKM917259:FKM917265 FUI917259:FUI917265 GEE917259:GEE917265 GOA917259:GOA917265 GXW917259:GXW917265 HHS917259:HHS917265 HRO917259:HRO917265 IBK917259:IBK917265 ILG917259:ILG917265 IVC917259:IVC917265 JEY917259:JEY917265 JOU917259:JOU917265 JYQ917259:JYQ917265 KIM917259:KIM917265 KSI917259:KSI917265 LCE917259:LCE917265 LMA917259:LMA917265 LVW917259:LVW917265 MFS917259:MFS917265 MPO917259:MPO917265 MZK917259:MZK917265 NJG917259:NJG917265 NTC917259:NTC917265 OCY917259:OCY917265 OMU917259:OMU917265 OWQ917259:OWQ917265 PGM917259:PGM917265 PQI917259:PQI917265 QAE917259:QAE917265 QKA917259:QKA917265 QTW917259:QTW917265 RDS917259:RDS917265 RNO917259:RNO917265 RXK917259:RXK917265 SHG917259:SHG917265 SRC917259:SRC917265 TAY917259:TAY917265 TKU917259:TKU917265 TUQ917259:TUQ917265 UEM917259:UEM917265 UOI917259:UOI917265 UYE917259:UYE917265 VIA917259:VIA917265 VRW917259:VRW917265 WBS917259:WBS917265 WLO917259:WLO917265 WVK917259:WVK917265 C983001:C983007 IY982795:IY982801 SU982795:SU982801 ACQ982795:ACQ982801 AMM982795:AMM982801 AWI982795:AWI982801 BGE982795:BGE982801 BQA982795:BQA982801 BZW982795:BZW982801 CJS982795:CJS982801 CTO982795:CTO982801 DDK982795:DDK982801 DNG982795:DNG982801 DXC982795:DXC982801 EGY982795:EGY982801 EQU982795:EQU982801 FAQ982795:FAQ982801 FKM982795:FKM982801 FUI982795:FUI982801 GEE982795:GEE982801 GOA982795:GOA982801 GXW982795:GXW982801 HHS982795:HHS982801 HRO982795:HRO982801 IBK982795:IBK982801 ILG982795:ILG982801 IVC982795:IVC982801 JEY982795:JEY982801 JOU982795:JOU982801 JYQ982795:JYQ982801 KIM982795:KIM982801 KSI982795:KSI982801 LCE982795:LCE982801 LMA982795:LMA982801 LVW982795:LVW982801 MFS982795:MFS982801 MPO982795:MPO982801 MZK982795:MZK982801 NJG982795:NJG982801 NTC982795:NTC982801 OCY982795:OCY982801 OMU982795:OMU982801 OWQ982795:OWQ982801 PGM982795:PGM982801 PQI982795:PQI982801 QAE982795:QAE982801 QKA982795:QKA982801 QTW982795:QTW982801 RDS982795:RDS982801 RNO982795:RNO982801 RXK982795:RXK982801 SHG982795:SHG982801 SRC982795:SRC982801 TAY982795:TAY982801 TKU982795:TKU982801 TUQ982795:TUQ982801 UEM982795:UEM982801 UOI982795:UOI982801 UYE982795:UYE982801 VIA982795:VIA982801 VRW982795:VRW982801 WBS982795:WBS982801 WLO982795:WLO982801">
      <formula1>"1, 2, 3"</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sheetPr>
  <dimension ref="A1:F20"/>
  <sheetViews>
    <sheetView workbookViewId="0">
      <selection activeCell="F16" sqref="F16"/>
    </sheetView>
  </sheetViews>
  <sheetFormatPr defaultColWidth="9.109375" defaultRowHeight="13.2"/>
  <cols>
    <col min="1" max="1" width="4" style="1" customWidth="1"/>
    <col min="2" max="2" width="39.88671875" style="1" customWidth="1"/>
    <col min="3" max="3" width="2.21875" style="1" customWidth="1"/>
    <col min="4" max="4" width="16.77734375" style="1" bestFit="1" customWidth="1"/>
    <col min="5" max="5" width="15.5546875" style="1" customWidth="1"/>
    <col min="6" max="6" width="11.88671875" style="1" bestFit="1" customWidth="1"/>
    <col min="7" max="7" width="17" style="1" bestFit="1" customWidth="1"/>
    <col min="8" max="16384" width="9.109375" style="1"/>
  </cols>
  <sheetData>
    <row r="1" spans="1:6">
      <c r="A1" s="1375" t="str">
        <f>RevReqSummary!A1</f>
        <v>PacifiCorp General Rate Case UE-140617</v>
      </c>
      <c r="B1" s="1375"/>
      <c r="C1" s="1375"/>
      <c r="D1" s="1375"/>
      <c r="E1" s="1375"/>
      <c r="F1" s="1375"/>
    </row>
    <row r="2" spans="1:6">
      <c r="A2" s="1375" t="str">
        <f>RevReqSummary!A2</f>
        <v>For The Twelve Months Ended December 2013 - Staff Revenue Requirement</v>
      </c>
      <c r="B2" s="1375"/>
      <c r="C2" s="1375"/>
      <c r="D2" s="1375"/>
      <c r="E2" s="1375"/>
      <c r="F2" s="1375"/>
    </row>
    <row r="3" spans="1:6">
      <c r="A3" s="1386" t="s">
        <v>101</v>
      </c>
      <c r="B3" s="1386"/>
      <c r="C3" s="1386"/>
      <c r="D3" s="1386"/>
      <c r="E3" s="1386"/>
      <c r="F3" s="1386"/>
    </row>
    <row r="5" spans="1:6">
      <c r="C5" s="1030"/>
      <c r="D5" s="1030"/>
      <c r="E5" s="1030"/>
    </row>
    <row r="6" spans="1:6" ht="36" customHeight="1">
      <c r="B6" s="1032"/>
      <c r="C6" s="1031"/>
      <c r="D6" s="1262" t="s">
        <v>1038</v>
      </c>
      <c r="E6" s="1263" t="s">
        <v>107</v>
      </c>
      <c r="F6" s="1262" t="s">
        <v>1</v>
      </c>
    </row>
    <row r="7" spans="1:6">
      <c r="A7" s="15">
        <v>1</v>
      </c>
      <c r="B7" s="1033" t="s">
        <v>1098</v>
      </c>
      <c r="C7" s="1031"/>
      <c r="D7" s="1162">
        <v>849625444.94987881</v>
      </c>
      <c r="E7" s="1162">
        <f>RevReqSummary!H64</f>
        <v>849625444.90131009</v>
      </c>
      <c r="F7" s="1264"/>
    </row>
    <row r="8" spans="1:6">
      <c r="A8" s="15">
        <v>2</v>
      </c>
      <c r="B8" s="1033"/>
      <c r="C8" s="1031"/>
      <c r="D8" s="1257"/>
      <c r="E8" s="1257"/>
      <c r="F8" s="1264"/>
    </row>
    <row r="9" spans="1:6">
      <c r="A9" s="15">
        <v>3</v>
      </c>
      <c r="B9" s="1033" t="s">
        <v>1099</v>
      </c>
      <c r="C9" s="1031"/>
      <c r="D9" s="1258">
        <v>7.6700000000000004E-2</v>
      </c>
      <c r="E9" s="1258">
        <f>'Cost of Capital'!E22</f>
        <v>7.0599999999999996E-2</v>
      </c>
      <c r="F9" s="1265">
        <f t="shared" ref="F9:F19" si="0">E9-D9</f>
        <v>-6.1000000000000082E-3</v>
      </c>
    </row>
    <row r="10" spans="1:6">
      <c r="A10" s="15">
        <v>4</v>
      </c>
      <c r="B10" s="1033"/>
      <c r="C10" s="1031"/>
      <c r="D10" s="1257"/>
      <c r="E10" s="1257"/>
      <c r="F10" s="136"/>
    </row>
    <row r="11" spans="1:6">
      <c r="A11" s="15">
        <v>5</v>
      </c>
      <c r="B11" s="1033" t="s">
        <v>102</v>
      </c>
      <c r="C11" s="1031"/>
      <c r="D11" s="1150">
        <v>65166271.627655707</v>
      </c>
      <c r="E11" s="1150">
        <f>E7*E9</f>
        <v>59983556.410032488</v>
      </c>
      <c r="F11" s="136">
        <f t="shared" si="0"/>
        <v>-5182715.2176232189</v>
      </c>
    </row>
    <row r="12" spans="1:6">
      <c r="A12" s="15">
        <v>6</v>
      </c>
      <c r="B12" s="1033"/>
      <c r="C12" s="1031"/>
      <c r="D12" s="1257"/>
      <c r="E12" s="1257"/>
      <c r="F12" s="136"/>
    </row>
    <row r="13" spans="1:6">
      <c r="A13" s="15">
        <v>7</v>
      </c>
      <c r="B13" s="1033" t="s">
        <v>103</v>
      </c>
      <c r="C13" s="1031"/>
      <c r="D13" s="1150">
        <v>48317805.900690079</v>
      </c>
      <c r="E13" s="1150">
        <f>RevReqSummary!H38</f>
        <v>55187785.386216998</v>
      </c>
      <c r="F13" s="136">
        <f t="shared" si="0"/>
        <v>6869979.4855269194</v>
      </c>
    </row>
    <row r="14" spans="1:6">
      <c r="A14" s="15">
        <v>8</v>
      </c>
      <c r="B14" s="1033"/>
      <c r="C14" s="1031"/>
      <c r="D14" s="1257"/>
      <c r="E14" s="1257"/>
      <c r="F14" s="136"/>
    </row>
    <row r="15" spans="1:6">
      <c r="A15" s="15">
        <v>9</v>
      </c>
      <c r="B15" s="1033" t="s">
        <v>1100</v>
      </c>
      <c r="C15" s="1031"/>
      <c r="D15" s="1150">
        <v>16848465.726965629</v>
      </c>
      <c r="E15" s="1150">
        <f>E11-E13</f>
        <v>4795771.0238154903</v>
      </c>
      <c r="F15" s="136">
        <f t="shared" si="0"/>
        <v>-12052694.703150138</v>
      </c>
    </row>
    <row r="16" spans="1:6">
      <c r="A16" s="15">
        <v>10</v>
      </c>
      <c r="B16" s="1033"/>
      <c r="C16" s="1031"/>
      <c r="D16" s="1259"/>
      <c r="E16" s="1259"/>
      <c r="F16" s="136"/>
    </row>
    <row r="17" spans="1:6">
      <c r="A17" s="15">
        <v>11</v>
      </c>
      <c r="B17" s="1033" t="s">
        <v>104</v>
      </c>
      <c r="C17" s="1031"/>
      <c r="D17" s="1260">
        <v>0.61939999999999995</v>
      </c>
      <c r="E17" s="1258">
        <f>'Conversion factor'!D19</f>
        <v>0.61955000000000005</v>
      </c>
      <c r="F17" s="136"/>
    </row>
    <row r="18" spans="1:6">
      <c r="A18" s="15">
        <v>12</v>
      </c>
      <c r="B18" s="1033"/>
      <c r="C18" s="1031"/>
      <c r="D18" s="1257"/>
      <c r="E18" s="1257"/>
      <c r="F18" s="136"/>
    </row>
    <row r="19" spans="1:6" ht="13.8" thickBot="1">
      <c r="A19" s="15">
        <v>13</v>
      </c>
      <c r="B19" s="1033" t="s">
        <v>1101</v>
      </c>
      <c r="C19" s="1031"/>
      <c r="D19" s="1261">
        <v>27201269</v>
      </c>
      <c r="E19" s="1261">
        <f>ROUND(E15/E17,0)</f>
        <v>7740733</v>
      </c>
      <c r="F19" s="136">
        <f t="shared" si="0"/>
        <v>-19460536</v>
      </c>
    </row>
    <row r="20" spans="1:6" ht="13.8" thickTop="1">
      <c r="A20" s="4"/>
      <c r="D20" s="1013"/>
      <c r="E20" s="1013"/>
    </row>
  </sheetData>
  <mergeCells count="3">
    <mergeCell ref="A1:F1"/>
    <mergeCell ref="A2:F2"/>
    <mergeCell ref="A3:F3"/>
  </mergeCells>
  <phoneticPr fontId="0" type="noConversion"/>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FF00"/>
  </sheetPr>
  <dimension ref="A1:G242"/>
  <sheetViews>
    <sheetView workbookViewId="0">
      <selection activeCell="F16" sqref="F16"/>
    </sheetView>
  </sheetViews>
  <sheetFormatPr defaultRowHeight="13.2" outlineLevelRow="1"/>
  <cols>
    <col min="1" max="1" width="24.5546875" style="1" customWidth="1"/>
    <col min="2" max="2" width="9.6640625" style="1" bestFit="1" customWidth="1"/>
    <col min="3" max="3" width="5.44140625" style="1" bestFit="1" customWidth="1"/>
    <col min="4" max="4" width="11.44140625" style="1" bestFit="1" customWidth="1"/>
    <col min="5" max="5" width="8.109375" style="1" bestFit="1" customWidth="1"/>
    <col min="6" max="6" width="10" style="1" bestFit="1" customWidth="1"/>
    <col min="7" max="7" width="14.6640625" style="1" bestFit="1" customWidth="1"/>
    <col min="8" max="16384" width="8.88671875" style="1"/>
  </cols>
  <sheetData>
    <row r="1" spans="1:7">
      <c r="A1" s="17" t="str">
        <f>RevReqSummary!A1</f>
        <v>PacifiCorp General Rate Case UE-140617</v>
      </c>
      <c r="B1" s="868"/>
      <c r="C1" s="868"/>
      <c r="D1" s="868"/>
      <c r="E1" s="868"/>
      <c r="F1" s="868"/>
      <c r="G1" s="868"/>
    </row>
    <row r="2" spans="1:7">
      <c r="A2" s="17" t="str">
        <f>RevReqSummary!A2</f>
        <v>For The Twelve Months Ended December 2013 - Staff Revenue Requirement</v>
      </c>
      <c r="B2" s="868"/>
      <c r="C2" s="868"/>
      <c r="D2" s="868"/>
      <c r="E2" s="868"/>
      <c r="F2" s="868"/>
      <c r="G2" s="868"/>
    </row>
    <row r="3" spans="1:7">
      <c r="A3" s="869" t="s">
        <v>667</v>
      </c>
      <c r="B3" s="868"/>
      <c r="C3" s="868"/>
      <c r="D3" s="868"/>
      <c r="E3" s="868"/>
      <c r="F3" s="868"/>
      <c r="G3" s="868"/>
    </row>
    <row r="4" spans="1:7">
      <c r="A4" s="379" t="s">
        <v>1115</v>
      </c>
      <c r="B4" s="868"/>
      <c r="C4" s="868"/>
      <c r="D4" s="868"/>
      <c r="E4" s="868"/>
      <c r="F4" s="868"/>
      <c r="G4" s="868"/>
    </row>
    <row r="5" spans="1:7">
      <c r="A5" s="867"/>
      <c r="B5" s="868"/>
      <c r="C5" s="868"/>
      <c r="D5" s="868"/>
      <c r="E5" s="868"/>
      <c r="F5" s="868"/>
      <c r="G5" s="868"/>
    </row>
    <row r="6" spans="1:7">
      <c r="A6" s="867"/>
      <c r="B6" s="373"/>
      <c r="C6" s="373"/>
      <c r="D6" s="374" t="s">
        <v>131</v>
      </c>
      <c r="E6" s="373"/>
      <c r="F6" s="373"/>
      <c r="G6" s="376" t="s">
        <v>236</v>
      </c>
    </row>
    <row r="7" spans="1:7">
      <c r="A7" s="867"/>
      <c r="B7" s="380" t="s">
        <v>132</v>
      </c>
      <c r="C7" s="380" t="s">
        <v>660</v>
      </c>
      <c r="D7" s="381" t="s">
        <v>134</v>
      </c>
      <c r="E7" s="380" t="s">
        <v>135</v>
      </c>
      <c r="F7" s="380" t="s">
        <v>136</v>
      </c>
      <c r="G7" s="383" t="s">
        <v>137</v>
      </c>
    </row>
    <row r="8" spans="1:7">
      <c r="A8" s="870" t="s">
        <v>199</v>
      </c>
      <c r="B8" s="871"/>
      <c r="C8" s="871"/>
      <c r="D8" s="871"/>
      <c r="E8" s="871"/>
      <c r="F8" s="871"/>
      <c r="G8" s="871"/>
    </row>
    <row r="9" spans="1:7" hidden="1" outlineLevel="1">
      <c r="A9" s="4" t="s">
        <v>838</v>
      </c>
      <c r="B9" s="15" t="str">
        <f>MID(A9,1,3)</f>
        <v>500</v>
      </c>
      <c r="C9" s="15" t="s">
        <v>398</v>
      </c>
      <c r="D9" s="32">
        <v>-3441926.382118179</v>
      </c>
      <c r="E9" s="30" t="s">
        <v>214</v>
      </c>
      <c r="F9" s="33">
        <f t="shared" ref="F9:F46" si="0">INDEX(WCAAllocations,IFERROR(MATCH(E9,WCAFactors,0),2),IFERROR(MATCH(E9,WCAStates,0),4))</f>
        <v>0</v>
      </c>
      <c r="G9" s="5">
        <v>0</v>
      </c>
    </row>
    <row r="10" spans="1:7" hidden="1" outlineLevel="1">
      <c r="A10" s="4" t="s">
        <v>839</v>
      </c>
      <c r="B10" s="15" t="str">
        <f t="shared" ref="B10:B77" si="1">MID(A10,1,3)</f>
        <v>500</v>
      </c>
      <c r="C10" s="15" t="s">
        <v>398</v>
      </c>
      <c r="D10" s="32">
        <v>1903.8109867751768</v>
      </c>
      <c r="E10" s="30" t="s">
        <v>203</v>
      </c>
      <c r="F10" s="33">
        <f t="shared" si="0"/>
        <v>0.23084885646883446</v>
      </c>
      <c r="G10" s="5">
        <v>0</v>
      </c>
    </row>
    <row r="11" spans="1:7" hidden="1" outlineLevel="1">
      <c r="A11" s="4" t="s">
        <v>840</v>
      </c>
      <c r="B11" s="15" t="str">
        <f t="shared" si="1"/>
        <v>500</v>
      </c>
      <c r="C11" s="15" t="s">
        <v>398</v>
      </c>
      <c r="D11" s="32">
        <v>476829.52876990824</v>
      </c>
      <c r="E11" s="30" t="s">
        <v>231</v>
      </c>
      <c r="F11" s="33">
        <f t="shared" si="0"/>
        <v>0.22953887558714423</v>
      </c>
      <c r="G11" s="5">
        <v>0</v>
      </c>
    </row>
    <row r="12" spans="1:7" hidden="1" outlineLevel="1">
      <c r="A12" s="4" t="s">
        <v>841</v>
      </c>
      <c r="B12" s="15" t="str">
        <f t="shared" si="1"/>
        <v>501</v>
      </c>
      <c r="C12" s="15" t="s">
        <v>398</v>
      </c>
      <c r="D12" s="32">
        <v>738023.20604971633</v>
      </c>
      <c r="E12" s="30" t="s">
        <v>261</v>
      </c>
      <c r="F12" s="33">
        <f t="shared" si="0"/>
        <v>0</v>
      </c>
      <c r="G12" s="5">
        <v>0</v>
      </c>
    </row>
    <row r="13" spans="1:7" hidden="1" outlineLevel="1">
      <c r="A13" s="4" t="s">
        <v>842</v>
      </c>
      <c r="B13" s="15" t="str">
        <f t="shared" si="1"/>
        <v>501</v>
      </c>
      <c r="C13" s="15" t="s">
        <v>398</v>
      </c>
      <c r="D13" s="32">
        <v>84196.663084943983</v>
      </c>
      <c r="E13" s="30" t="s">
        <v>203</v>
      </c>
      <c r="F13" s="33">
        <f t="shared" si="0"/>
        <v>0.23084885646883446</v>
      </c>
      <c r="G13" s="5">
        <v>0</v>
      </c>
    </row>
    <row r="14" spans="1:7" hidden="1" outlineLevel="1">
      <c r="A14" s="4" t="s">
        <v>843</v>
      </c>
      <c r="B14" s="15" t="str">
        <f t="shared" si="1"/>
        <v>501</v>
      </c>
      <c r="C14" s="15" t="s">
        <v>398</v>
      </c>
      <c r="D14" s="32">
        <v>-34711.086461613544</v>
      </c>
      <c r="E14" s="30" t="s">
        <v>232</v>
      </c>
      <c r="F14" s="33">
        <f t="shared" si="0"/>
        <v>0.22612324164332259</v>
      </c>
      <c r="G14" s="5">
        <v>0</v>
      </c>
    </row>
    <row r="15" spans="1:7" hidden="1" outlineLevel="1">
      <c r="A15" s="4" t="s">
        <v>844</v>
      </c>
      <c r="B15" s="15" t="str">
        <f t="shared" si="1"/>
        <v>501</v>
      </c>
      <c r="C15" s="15" t="s">
        <v>398</v>
      </c>
      <c r="D15" s="32">
        <v>0</v>
      </c>
      <c r="E15" s="30" t="s">
        <v>207</v>
      </c>
      <c r="F15" s="33">
        <f t="shared" si="0"/>
        <v>0.22741372946461591</v>
      </c>
      <c r="G15" s="5">
        <v>0</v>
      </c>
    </row>
    <row r="16" spans="1:7" hidden="1" outlineLevel="1">
      <c r="A16" s="4" t="s">
        <v>845</v>
      </c>
      <c r="B16" s="15" t="str">
        <f t="shared" si="1"/>
        <v>501</v>
      </c>
      <c r="C16" s="15" t="s">
        <v>398</v>
      </c>
      <c r="D16" s="32">
        <v>-12403.157327608134</v>
      </c>
      <c r="E16" s="30" t="s">
        <v>148</v>
      </c>
      <c r="F16" s="33">
        <f t="shared" si="0"/>
        <v>7.5697931989234163E-2</v>
      </c>
      <c r="G16" s="5">
        <v>0</v>
      </c>
    </row>
    <row r="17" spans="1:7" hidden="1" outlineLevel="1">
      <c r="A17" s="4" t="s">
        <v>846</v>
      </c>
      <c r="B17" s="15" t="str">
        <f t="shared" si="1"/>
        <v>501</v>
      </c>
      <c r="C17" s="15" t="s">
        <v>398</v>
      </c>
      <c r="D17" s="32">
        <v>18.22545778229907</v>
      </c>
      <c r="E17" s="30" t="s">
        <v>450</v>
      </c>
      <c r="F17" s="33">
        <f t="shared" si="0"/>
        <v>0</v>
      </c>
      <c r="G17" s="5">
        <v>0</v>
      </c>
    </row>
    <row r="18" spans="1:7" hidden="1" outlineLevel="1">
      <c r="A18" s="4" t="s">
        <v>847</v>
      </c>
      <c r="B18" s="15" t="str">
        <f t="shared" si="1"/>
        <v>502</v>
      </c>
      <c r="C18" s="15" t="s">
        <v>398</v>
      </c>
      <c r="D18" s="32">
        <v>1926844.8430315345</v>
      </c>
      <c r="E18" s="30" t="s">
        <v>214</v>
      </c>
      <c r="F18" s="33">
        <f t="shared" si="0"/>
        <v>0</v>
      </c>
      <c r="G18" s="5">
        <v>0</v>
      </c>
    </row>
    <row r="19" spans="1:7" hidden="1" outlineLevel="1">
      <c r="A19" s="4" t="s">
        <v>848</v>
      </c>
      <c r="B19" s="15" t="str">
        <f t="shared" si="1"/>
        <v>502</v>
      </c>
      <c r="C19" s="15" t="s">
        <v>398</v>
      </c>
      <c r="D19" s="32">
        <v>43066.346604781247</v>
      </c>
      <c r="E19" s="30" t="s">
        <v>203</v>
      </c>
      <c r="F19" s="33">
        <f t="shared" si="0"/>
        <v>0.23084885646883446</v>
      </c>
      <c r="G19" s="5">
        <v>0</v>
      </c>
    </row>
    <row r="20" spans="1:7" hidden="1" outlineLevel="1">
      <c r="A20" s="4" t="s">
        <v>849</v>
      </c>
      <c r="B20" s="15" t="str">
        <f t="shared" si="1"/>
        <v>502</v>
      </c>
      <c r="C20" s="15" t="s">
        <v>398</v>
      </c>
      <c r="D20" s="32">
        <v>208047.34833418092</v>
      </c>
      <c r="E20" s="30" t="s">
        <v>231</v>
      </c>
      <c r="F20" s="33">
        <f t="shared" si="0"/>
        <v>0.22953887558714423</v>
      </c>
      <c r="G20" s="5">
        <v>0</v>
      </c>
    </row>
    <row r="21" spans="1:7" hidden="1" outlineLevel="1">
      <c r="A21" s="4" t="s">
        <v>850</v>
      </c>
      <c r="B21" s="15" t="str">
        <f t="shared" si="1"/>
        <v>505</v>
      </c>
      <c r="C21" s="15" t="s">
        <v>398</v>
      </c>
      <c r="D21" s="32">
        <v>193397.83645727349</v>
      </c>
      <c r="E21" s="30" t="s">
        <v>214</v>
      </c>
      <c r="F21" s="33">
        <f t="shared" si="0"/>
        <v>0</v>
      </c>
      <c r="G21" s="5">
        <v>0</v>
      </c>
    </row>
    <row r="22" spans="1:7" hidden="1" outlineLevel="1">
      <c r="A22" s="4" t="s">
        <v>851</v>
      </c>
      <c r="B22" s="15" t="str">
        <f t="shared" si="1"/>
        <v>505</v>
      </c>
      <c r="C22" s="15" t="s">
        <v>398</v>
      </c>
      <c r="D22" s="32">
        <v>2304.1526322482177</v>
      </c>
      <c r="E22" s="30" t="s">
        <v>203</v>
      </c>
      <c r="F22" s="33">
        <f t="shared" si="0"/>
        <v>0.23084885646883446</v>
      </c>
      <c r="G22" s="5">
        <v>0</v>
      </c>
    </row>
    <row r="23" spans="1:7" hidden="1" outlineLevel="1">
      <c r="A23" s="4" t="s">
        <v>852</v>
      </c>
      <c r="B23" s="15" t="str">
        <f t="shared" si="1"/>
        <v>505</v>
      </c>
      <c r="C23" s="15" t="s">
        <v>398</v>
      </c>
      <c r="D23" s="32">
        <v>145.83193031536103</v>
      </c>
      <c r="E23" s="30" t="s">
        <v>231</v>
      </c>
      <c r="F23" s="33">
        <f t="shared" si="0"/>
        <v>0.22953887558714423</v>
      </c>
      <c r="G23" s="5">
        <v>0</v>
      </c>
    </row>
    <row r="24" spans="1:7" hidden="1" outlineLevel="1">
      <c r="A24" s="4" t="s">
        <v>853</v>
      </c>
      <c r="B24" s="15" t="str">
        <f t="shared" si="1"/>
        <v>506</v>
      </c>
      <c r="C24" s="15" t="s">
        <v>398</v>
      </c>
      <c r="D24" s="32">
        <v>3209207.0393056944</v>
      </c>
      <c r="E24" s="30" t="s">
        <v>214</v>
      </c>
      <c r="F24" s="33">
        <f t="shared" si="0"/>
        <v>0</v>
      </c>
      <c r="G24" s="5">
        <v>0</v>
      </c>
    </row>
    <row r="25" spans="1:7" hidden="1" outlineLevel="1">
      <c r="A25" s="4" t="s">
        <v>854</v>
      </c>
      <c r="B25" s="15" t="str">
        <f t="shared" si="1"/>
        <v>506</v>
      </c>
      <c r="C25" s="15" t="s">
        <v>398</v>
      </c>
      <c r="D25" s="32">
        <v>58098.589127670348</v>
      </c>
      <c r="E25" s="30" t="s">
        <v>203</v>
      </c>
      <c r="F25" s="33">
        <f t="shared" si="0"/>
        <v>0.23084885646883446</v>
      </c>
      <c r="G25" s="5">
        <v>0</v>
      </c>
    </row>
    <row r="26" spans="1:7" hidden="1" outlineLevel="1">
      <c r="A26" s="4" t="s">
        <v>855</v>
      </c>
      <c r="B26" s="15" t="str">
        <f t="shared" si="1"/>
        <v>506</v>
      </c>
      <c r="C26" s="15" t="s">
        <v>398</v>
      </c>
      <c r="D26" s="32">
        <v>-538992.99289165775</v>
      </c>
      <c r="E26" s="30" t="s">
        <v>231</v>
      </c>
      <c r="F26" s="33">
        <f t="shared" si="0"/>
        <v>0.22953887558714423</v>
      </c>
      <c r="G26" s="5">
        <v>0</v>
      </c>
    </row>
    <row r="27" spans="1:7" hidden="1" outlineLevel="1">
      <c r="A27" s="4" t="s">
        <v>856</v>
      </c>
      <c r="B27" s="15" t="str">
        <f t="shared" si="1"/>
        <v>506</v>
      </c>
      <c r="C27" s="15" t="s">
        <v>398</v>
      </c>
      <c r="D27" s="32">
        <v>1293.5081002034578</v>
      </c>
      <c r="E27" s="30" t="s">
        <v>450</v>
      </c>
      <c r="F27" s="33">
        <f t="shared" si="0"/>
        <v>0</v>
      </c>
      <c r="G27" s="5">
        <v>0</v>
      </c>
    </row>
    <row r="28" spans="1:7" hidden="1" outlineLevel="1">
      <c r="A28" s="4" t="s">
        <v>857</v>
      </c>
      <c r="B28" s="15" t="str">
        <f t="shared" si="1"/>
        <v>507</v>
      </c>
      <c r="C28" s="15" t="s">
        <v>398</v>
      </c>
      <c r="D28" s="32">
        <v>5613.792611902335</v>
      </c>
      <c r="E28" s="30" t="s">
        <v>214</v>
      </c>
      <c r="F28" s="33">
        <f t="shared" si="0"/>
        <v>0</v>
      </c>
      <c r="G28" s="5">
        <v>0</v>
      </c>
    </row>
    <row r="29" spans="1:7" hidden="1" outlineLevel="1">
      <c r="A29" s="4" t="s">
        <v>858</v>
      </c>
      <c r="B29" s="15" t="str">
        <f t="shared" si="1"/>
        <v>507</v>
      </c>
      <c r="C29" s="15" t="s">
        <v>398</v>
      </c>
      <c r="D29" s="32">
        <v>1021.4354908443532</v>
      </c>
      <c r="E29" s="30" t="s">
        <v>203</v>
      </c>
      <c r="F29" s="33">
        <f t="shared" si="0"/>
        <v>0.23084885646883446</v>
      </c>
      <c r="G29" s="5">
        <v>0</v>
      </c>
    </row>
    <row r="30" spans="1:7" hidden="1" outlineLevel="1">
      <c r="A30" s="4" t="s">
        <v>859</v>
      </c>
      <c r="B30" s="15" t="str">
        <f t="shared" si="1"/>
        <v>507</v>
      </c>
      <c r="C30" s="15" t="s">
        <v>398</v>
      </c>
      <c r="D30" s="32">
        <v>17965.182871312292</v>
      </c>
      <c r="E30" s="30" t="s">
        <v>231</v>
      </c>
      <c r="F30" s="33">
        <f t="shared" si="0"/>
        <v>0.22953887558714423</v>
      </c>
      <c r="G30" s="5">
        <v>0</v>
      </c>
    </row>
    <row r="31" spans="1:7" hidden="1" outlineLevel="1">
      <c r="A31" s="4" t="s">
        <v>860</v>
      </c>
      <c r="B31" s="15" t="str">
        <f t="shared" si="1"/>
        <v>510</v>
      </c>
      <c r="C31" s="15" t="s">
        <v>398</v>
      </c>
      <c r="D31" s="32">
        <v>244226.57630945675</v>
      </c>
      <c r="E31" s="30" t="s">
        <v>214</v>
      </c>
      <c r="F31" s="33">
        <f t="shared" si="0"/>
        <v>0</v>
      </c>
      <c r="G31" s="5">
        <v>0</v>
      </c>
    </row>
    <row r="32" spans="1:7" hidden="1" outlineLevel="1">
      <c r="A32" s="4" t="s">
        <v>861</v>
      </c>
      <c r="B32" s="15" t="str">
        <f t="shared" si="1"/>
        <v>510</v>
      </c>
      <c r="C32" s="15" t="s">
        <v>398</v>
      </c>
      <c r="D32" s="32">
        <v>9344.6874164779292</v>
      </c>
      <c r="E32" s="30" t="s">
        <v>203</v>
      </c>
      <c r="F32" s="33">
        <f t="shared" si="0"/>
        <v>0.23084885646883446</v>
      </c>
      <c r="G32" s="5">
        <v>0</v>
      </c>
    </row>
    <row r="33" spans="1:7" hidden="1" outlineLevel="1">
      <c r="A33" s="4" t="s">
        <v>862</v>
      </c>
      <c r="B33" s="15" t="str">
        <f t="shared" si="1"/>
        <v>510</v>
      </c>
      <c r="C33" s="15" t="s">
        <v>398</v>
      </c>
      <c r="D33" s="32">
        <v>23538.746458097427</v>
      </c>
      <c r="E33" s="30" t="s">
        <v>231</v>
      </c>
      <c r="F33" s="33">
        <f t="shared" si="0"/>
        <v>0.22953887558714423</v>
      </c>
      <c r="G33" s="5">
        <v>0</v>
      </c>
    </row>
    <row r="34" spans="1:7" hidden="1" outlineLevel="1">
      <c r="A34" s="4" t="s">
        <v>863</v>
      </c>
      <c r="B34" s="15" t="str">
        <f t="shared" si="1"/>
        <v>511</v>
      </c>
      <c r="C34" s="15" t="s">
        <v>398</v>
      </c>
      <c r="D34" s="32">
        <v>702288.65047423658</v>
      </c>
      <c r="E34" s="30" t="s">
        <v>214</v>
      </c>
      <c r="F34" s="33">
        <f t="shared" si="0"/>
        <v>0</v>
      </c>
      <c r="G34" s="5">
        <v>0</v>
      </c>
    </row>
    <row r="35" spans="1:7" hidden="1" outlineLevel="1">
      <c r="A35" s="4" t="s">
        <v>864</v>
      </c>
      <c r="B35" s="15" t="str">
        <f t="shared" si="1"/>
        <v>511</v>
      </c>
      <c r="C35" s="15" t="s">
        <v>398</v>
      </c>
      <c r="D35" s="32">
        <v>14015.77077434883</v>
      </c>
      <c r="E35" s="30" t="s">
        <v>203</v>
      </c>
      <c r="F35" s="33">
        <f t="shared" si="0"/>
        <v>0.23084885646883446</v>
      </c>
      <c r="G35" s="5">
        <v>0</v>
      </c>
    </row>
    <row r="36" spans="1:7" hidden="1" outlineLevel="1">
      <c r="A36" s="4" t="s">
        <v>865</v>
      </c>
      <c r="B36" s="15" t="str">
        <f t="shared" si="1"/>
        <v>511</v>
      </c>
      <c r="C36" s="15" t="s">
        <v>398</v>
      </c>
      <c r="D36" s="32">
        <v>417467.4013462633</v>
      </c>
      <c r="E36" s="30" t="s">
        <v>231</v>
      </c>
      <c r="F36" s="33">
        <f t="shared" si="0"/>
        <v>0.22953887558714423</v>
      </c>
      <c r="G36" s="5">
        <v>0</v>
      </c>
    </row>
    <row r="37" spans="1:7" hidden="1" outlineLevel="1">
      <c r="A37" s="4" t="s">
        <v>866</v>
      </c>
      <c r="B37" s="15" t="str">
        <f t="shared" si="1"/>
        <v>512</v>
      </c>
      <c r="C37" s="15" t="s">
        <v>398</v>
      </c>
      <c r="D37" s="32">
        <v>1660963.12793598</v>
      </c>
      <c r="E37" s="30" t="s">
        <v>214</v>
      </c>
      <c r="F37" s="33">
        <f t="shared" si="0"/>
        <v>0</v>
      </c>
      <c r="G37" s="5">
        <v>0</v>
      </c>
    </row>
    <row r="38" spans="1:7" hidden="1" outlineLevel="1">
      <c r="A38" s="4" t="s">
        <v>867</v>
      </c>
      <c r="B38" s="15" t="str">
        <f t="shared" si="1"/>
        <v>512</v>
      </c>
      <c r="C38" s="15" t="s">
        <v>398</v>
      </c>
      <c r="D38" s="32">
        <v>108927.79990173678</v>
      </c>
      <c r="E38" s="30" t="s">
        <v>203</v>
      </c>
      <c r="F38" s="33">
        <f t="shared" si="0"/>
        <v>0.23084885646883446</v>
      </c>
      <c r="G38" s="5">
        <v>0</v>
      </c>
    </row>
    <row r="39" spans="1:7" hidden="1" outlineLevel="1">
      <c r="A39" s="4" t="s">
        <v>868</v>
      </c>
      <c r="B39" s="15" t="str">
        <f t="shared" si="1"/>
        <v>512</v>
      </c>
      <c r="C39" s="15" t="s">
        <v>398</v>
      </c>
      <c r="D39" s="32">
        <v>257987.45449746001</v>
      </c>
      <c r="E39" s="30" t="s">
        <v>231</v>
      </c>
      <c r="F39" s="33">
        <f t="shared" si="0"/>
        <v>0.22953887558714423</v>
      </c>
      <c r="G39" s="5">
        <v>0</v>
      </c>
    </row>
    <row r="40" spans="1:7" hidden="1" outlineLevel="1">
      <c r="A40" s="4" t="s">
        <v>869</v>
      </c>
      <c r="B40" s="15" t="str">
        <f t="shared" si="1"/>
        <v>512</v>
      </c>
      <c r="C40" s="15" t="s">
        <v>398</v>
      </c>
      <c r="D40" s="32">
        <v>0</v>
      </c>
      <c r="E40" s="30" t="s">
        <v>146</v>
      </c>
      <c r="F40" s="33">
        <f t="shared" si="0"/>
        <v>7.9057273540331513E-2</v>
      </c>
      <c r="G40" s="5">
        <v>0</v>
      </c>
    </row>
    <row r="41" spans="1:7" hidden="1" outlineLevel="1">
      <c r="A41" s="4" t="s">
        <v>870</v>
      </c>
      <c r="B41" s="15" t="str">
        <f t="shared" si="1"/>
        <v>513</v>
      </c>
      <c r="C41" s="15" t="s">
        <v>398</v>
      </c>
      <c r="D41" s="32">
        <v>855568.99584937829</v>
      </c>
      <c r="E41" s="30" t="s">
        <v>214</v>
      </c>
      <c r="F41" s="33">
        <f t="shared" si="0"/>
        <v>0</v>
      </c>
      <c r="G41" s="5">
        <v>0</v>
      </c>
    </row>
    <row r="42" spans="1:7" hidden="1" outlineLevel="1">
      <c r="A42" s="4" t="s">
        <v>871</v>
      </c>
      <c r="B42" s="15" t="str">
        <f t="shared" si="1"/>
        <v>513</v>
      </c>
      <c r="C42" s="15" t="s">
        <v>398</v>
      </c>
      <c r="D42" s="32">
        <v>20345.023539071375</v>
      </c>
      <c r="E42" s="30" t="s">
        <v>203</v>
      </c>
      <c r="F42" s="33">
        <f t="shared" si="0"/>
        <v>0.23084885646883446</v>
      </c>
      <c r="G42" s="5">
        <v>0</v>
      </c>
    </row>
    <row r="43" spans="1:7" hidden="1" outlineLevel="1">
      <c r="A43" s="4" t="s">
        <v>872</v>
      </c>
      <c r="B43" s="15" t="str">
        <f t="shared" si="1"/>
        <v>513</v>
      </c>
      <c r="C43" s="15" t="s">
        <v>398</v>
      </c>
      <c r="D43" s="32">
        <v>299269.48581964936</v>
      </c>
      <c r="E43" s="30" t="s">
        <v>231</v>
      </c>
      <c r="F43" s="33">
        <f t="shared" si="0"/>
        <v>0.22953887558714423</v>
      </c>
      <c r="G43" s="5">
        <v>0</v>
      </c>
    </row>
    <row r="44" spans="1:7" hidden="1" outlineLevel="1">
      <c r="A44" s="4" t="s">
        <v>873</v>
      </c>
      <c r="B44" s="15" t="str">
        <f t="shared" si="1"/>
        <v>514</v>
      </c>
      <c r="C44" s="15" t="s">
        <v>398</v>
      </c>
      <c r="D44" s="32">
        <v>448404.64598952496</v>
      </c>
      <c r="E44" s="30" t="s">
        <v>214</v>
      </c>
      <c r="F44" s="33">
        <f t="shared" si="0"/>
        <v>0</v>
      </c>
      <c r="G44" s="5">
        <v>0</v>
      </c>
    </row>
    <row r="45" spans="1:7" hidden="1" outlineLevel="1">
      <c r="A45" s="4" t="s">
        <v>874</v>
      </c>
      <c r="B45" s="15" t="str">
        <f t="shared" si="1"/>
        <v>514</v>
      </c>
      <c r="C45" s="15" t="s">
        <v>398</v>
      </c>
      <c r="D45" s="32">
        <v>13148.140213759927</v>
      </c>
      <c r="E45" s="30" t="s">
        <v>203</v>
      </c>
      <c r="F45" s="33">
        <f t="shared" si="0"/>
        <v>0.23084885646883446</v>
      </c>
      <c r="G45" s="5">
        <v>0</v>
      </c>
    </row>
    <row r="46" spans="1:7" hidden="1" outlineLevel="1">
      <c r="A46" s="4" t="s">
        <v>875</v>
      </c>
      <c r="B46" s="15" t="str">
        <f t="shared" si="1"/>
        <v>514</v>
      </c>
      <c r="C46" s="15" t="s">
        <v>398</v>
      </c>
      <c r="D46" s="32">
        <v>96994.214847112249</v>
      </c>
      <c r="E46" s="30" t="s">
        <v>231</v>
      </c>
      <c r="F46" s="33">
        <f t="shared" si="0"/>
        <v>0.22953887558714423</v>
      </c>
      <c r="G46" s="5">
        <v>0</v>
      </c>
    </row>
    <row r="47" spans="1:7" hidden="1" outlineLevel="1">
      <c r="A47" s="4"/>
      <c r="B47" s="15"/>
      <c r="C47" s="15"/>
      <c r="D47" s="414">
        <f>SUM(D9:D46)</f>
        <v>8112434.4434205815</v>
      </c>
      <c r="E47" s="405"/>
      <c r="F47" s="412"/>
      <c r="G47" s="414">
        <f>SUM(G9:G46)</f>
        <v>0</v>
      </c>
    </row>
    <row r="48" spans="1:7" hidden="1" outlineLevel="1">
      <c r="A48" s="4"/>
      <c r="B48" s="15"/>
      <c r="C48" s="15"/>
      <c r="D48" s="411"/>
      <c r="E48" s="405"/>
      <c r="F48" s="412"/>
      <c r="G48" s="411"/>
    </row>
    <row r="49" spans="1:7" hidden="1" outlineLevel="1">
      <c r="A49" s="4" t="s">
        <v>876</v>
      </c>
      <c r="B49" s="15" t="str">
        <f t="shared" si="1"/>
        <v>535</v>
      </c>
      <c r="C49" s="15" t="s">
        <v>398</v>
      </c>
      <c r="D49" s="32">
        <v>-242701.51217875117</v>
      </c>
      <c r="E49" s="30" t="s">
        <v>214</v>
      </c>
      <c r="F49" s="33">
        <f t="shared" ref="F49:F68" si="2">INDEX(WCAAllocations,IFERROR(MATCH(E49,WCAFactors,0),2),IFERROR(MATCH(E49,WCAStates,0),4))</f>
        <v>0</v>
      </c>
      <c r="G49" s="5">
        <v>0</v>
      </c>
    </row>
    <row r="50" spans="1:7" hidden="1" outlineLevel="1">
      <c r="A50" s="4" t="s">
        <v>877</v>
      </c>
      <c r="B50" s="15" t="str">
        <f t="shared" si="1"/>
        <v>535</v>
      </c>
      <c r="C50" s="15" t="s">
        <v>398</v>
      </c>
      <c r="D50" s="32">
        <v>-52164.120961770102</v>
      </c>
      <c r="E50" s="30" t="s">
        <v>203</v>
      </c>
      <c r="F50" s="33">
        <f t="shared" si="2"/>
        <v>0.23084885646883446</v>
      </c>
      <c r="G50" s="5">
        <v>0</v>
      </c>
    </row>
    <row r="51" spans="1:7" hidden="1" outlineLevel="1">
      <c r="A51" s="4" t="s">
        <v>878</v>
      </c>
      <c r="B51" s="15" t="str">
        <f t="shared" si="1"/>
        <v>535</v>
      </c>
      <c r="C51" s="15" t="s">
        <v>398</v>
      </c>
      <c r="D51" s="32">
        <v>0</v>
      </c>
      <c r="E51" s="30" t="s">
        <v>146</v>
      </c>
      <c r="F51" s="33">
        <f t="shared" si="2"/>
        <v>7.9057273540331513E-2</v>
      </c>
      <c r="G51" s="5">
        <v>0</v>
      </c>
    </row>
    <row r="52" spans="1:7" hidden="1" outlineLevel="1">
      <c r="A52" s="4" t="s">
        <v>879</v>
      </c>
      <c r="B52" s="15" t="str">
        <f t="shared" si="1"/>
        <v>536</v>
      </c>
      <c r="C52" s="15" t="s">
        <v>398</v>
      </c>
      <c r="D52" s="32">
        <v>860.79618253968499</v>
      </c>
      <c r="E52" s="30" t="s">
        <v>214</v>
      </c>
      <c r="F52" s="33">
        <f t="shared" si="2"/>
        <v>0</v>
      </c>
      <c r="G52" s="5">
        <v>0</v>
      </c>
    </row>
    <row r="53" spans="1:7" hidden="1" outlineLevel="1">
      <c r="A53" s="4" t="s">
        <v>880</v>
      </c>
      <c r="B53" s="15" t="str">
        <f t="shared" si="1"/>
        <v>536</v>
      </c>
      <c r="C53" s="15" t="s">
        <v>398</v>
      </c>
      <c r="D53" s="32">
        <v>7477.1148425926121</v>
      </c>
      <c r="E53" s="30" t="s">
        <v>203</v>
      </c>
      <c r="F53" s="33">
        <f t="shared" si="2"/>
        <v>0.23084885646883446</v>
      </c>
      <c r="G53" s="5">
        <v>0</v>
      </c>
    </row>
    <row r="54" spans="1:7" hidden="1" outlineLevel="1">
      <c r="A54" s="4" t="s">
        <v>881</v>
      </c>
      <c r="B54" s="15" t="str">
        <f t="shared" si="1"/>
        <v>537</v>
      </c>
      <c r="C54" s="15" t="s">
        <v>398</v>
      </c>
      <c r="D54" s="32">
        <v>11736.150511904792</v>
      </c>
      <c r="E54" s="30" t="s">
        <v>214</v>
      </c>
      <c r="F54" s="33">
        <f t="shared" si="2"/>
        <v>0</v>
      </c>
      <c r="G54" s="5">
        <v>0</v>
      </c>
    </row>
    <row r="55" spans="1:7" hidden="1" outlineLevel="1">
      <c r="A55" s="4" t="s">
        <v>882</v>
      </c>
      <c r="B55" s="15" t="str">
        <f t="shared" si="1"/>
        <v>537</v>
      </c>
      <c r="C55" s="15" t="s">
        <v>398</v>
      </c>
      <c r="D55" s="32">
        <v>157459.57262037077</v>
      </c>
      <c r="E55" s="30" t="s">
        <v>203</v>
      </c>
      <c r="F55" s="33">
        <f t="shared" si="2"/>
        <v>0.23084885646883446</v>
      </c>
      <c r="G55" s="5">
        <v>0</v>
      </c>
    </row>
    <row r="56" spans="1:7" hidden="1" outlineLevel="1">
      <c r="A56" s="4" t="s">
        <v>883</v>
      </c>
      <c r="B56" s="15" t="str">
        <f t="shared" si="1"/>
        <v>539</v>
      </c>
      <c r="C56" s="15" t="s">
        <v>398</v>
      </c>
      <c r="D56" s="32">
        <v>229047.47785449793</v>
      </c>
      <c r="E56" s="30" t="s">
        <v>214</v>
      </c>
      <c r="F56" s="33">
        <f t="shared" si="2"/>
        <v>0</v>
      </c>
      <c r="G56" s="5">
        <v>0</v>
      </c>
    </row>
    <row r="57" spans="1:7" hidden="1" outlineLevel="1">
      <c r="A57" s="4" t="s">
        <v>884</v>
      </c>
      <c r="B57" s="15" t="str">
        <f t="shared" si="1"/>
        <v>539</v>
      </c>
      <c r="C57" s="15" t="s">
        <v>398</v>
      </c>
      <c r="D57" s="32">
        <v>490733.46391666797</v>
      </c>
      <c r="E57" s="30" t="s">
        <v>203</v>
      </c>
      <c r="F57" s="33">
        <f t="shared" si="2"/>
        <v>0.23084885646883446</v>
      </c>
      <c r="G57" s="5">
        <v>0</v>
      </c>
    </row>
    <row r="58" spans="1:7" hidden="1" outlineLevel="1">
      <c r="A58" s="4" t="s">
        <v>885</v>
      </c>
      <c r="B58" s="15" t="str">
        <f t="shared" si="1"/>
        <v>540</v>
      </c>
      <c r="C58" s="15" t="s">
        <v>398</v>
      </c>
      <c r="D58" s="32">
        <v>317.77590079365149</v>
      </c>
      <c r="E58" s="30" t="s">
        <v>214</v>
      </c>
      <c r="F58" s="33">
        <f t="shared" si="2"/>
        <v>0</v>
      </c>
      <c r="G58" s="5">
        <v>0</v>
      </c>
    </row>
    <row r="59" spans="1:7" hidden="1" outlineLevel="1">
      <c r="A59" s="4" t="s">
        <v>886</v>
      </c>
      <c r="B59" s="15" t="str">
        <f t="shared" si="1"/>
        <v>540</v>
      </c>
      <c r="C59" s="15" t="s">
        <v>398</v>
      </c>
      <c r="D59" s="32">
        <v>45047.897248677371</v>
      </c>
      <c r="E59" s="30" t="s">
        <v>203</v>
      </c>
      <c r="F59" s="33">
        <f t="shared" si="2"/>
        <v>0.23084885646883446</v>
      </c>
      <c r="G59" s="5">
        <v>0</v>
      </c>
    </row>
    <row r="60" spans="1:7" hidden="1" outlineLevel="1">
      <c r="A60" s="4" t="s">
        <v>887</v>
      </c>
      <c r="B60" s="15" t="str">
        <f t="shared" si="1"/>
        <v>541</v>
      </c>
      <c r="C60" s="15" t="s">
        <v>398</v>
      </c>
      <c r="D60" s="32">
        <v>20.427346153846131</v>
      </c>
      <c r="E60" s="30" t="s">
        <v>203</v>
      </c>
      <c r="F60" s="33">
        <f t="shared" si="2"/>
        <v>0.23084885646883446</v>
      </c>
      <c r="G60" s="5">
        <v>0</v>
      </c>
    </row>
    <row r="61" spans="1:7" hidden="1" outlineLevel="1">
      <c r="A61" s="4" t="s">
        <v>888</v>
      </c>
      <c r="B61" s="15" t="str">
        <f t="shared" si="1"/>
        <v>542</v>
      </c>
      <c r="C61" s="15" t="s">
        <v>398</v>
      </c>
      <c r="D61" s="32">
        <v>13125.403442307679</v>
      </c>
      <c r="E61" s="30" t="s">
        <v>214</v>
      </c>
      <c r="F61" s="33">
        <f t="shared" si="2"/>
        <v>0</v>
      </c>
      <c r="G61" s="5">
        <v>0</v>
      </c>
    </row>
    <row r="62" spans="1:7" hidden="1" outlineLevel="1">
      <c r="A62" s="4" t="s">
        <v>889</v>
      </c>
      <c r="B62" s="15" t="str">
        <f t="shared" si="1"/>
        <v>542</v>
      </c>
      <c r="C62" s="15" t="s">
        <v>398</v>
      </c>
      <c r="D62" s="32">
        <v>33562.203230769199</v>
      </c>
      <c r="E62" s="30" t="s">
        <v>203</v>
      </c>
      <c r="F62" s="33">
        <f t="shared" si="2"/>
        <v>0.23084885646883446</v>
      </c>
      <c r="G62" s="5">
        <v>0</v>
      </c>
    </row>
    <row r="63" spans="1:7" hidden="1" outlineLevel="1">
      <c r="A63" s="4" t="s">
        <v>890</v>
      </c>
      <c r="B63" s="15" t="str">
        <f t="shared" si="1"/>
        <v>543</v>
      </c>
      <c r="C63" s="15" t="s">
        <v>398</v>
      </c>
      <c r="D63" s="32">
        <v>17927.036480769209</v>
      </c>
      <c r="E63" s="30" t="s">
        <v>214</v>
      </c>
      <c r="F63" s="33">
        <f t="shared" si="2"/>
        <v>0</v>
      </c>
      <c r="G63" s="5">
        <v>0</v>
      </c>
    </row>
    <row r="64" spans="1:7" hidden="1" outlineLevel="1">
      <c r="A64" s="4" t="s">
        <v>891</v>
      </c>
      <c r="B64" s="15" t="str">
        <f t="shared" si="1"/>
        <v>543</v>
      </c>
      <c r="C64" s="15" t="s">
        <v>398</v>
      </c>
      <c r="D64" s="32">
        <v>74637.345461538367</v>
      </c>
      <c r="E64" s="30" t="s">
        <v>203</v>
      </c>
      <c r="F64" s="33">
        <f t="shared" si="2"/>
        <v>0.23084885646883446</v>
      </c>
      <c r="G64" s="5">
        <v>0</v>
      </c>
    </row>
    <row r="65" spans="1:7" hidden="1" outlineLevel="1">
      <c r="A65" s="4" t="s">
        <v>892</v>
      </c>
      <c r="B65" s="15" t="str">
        <f t="shared" si="1"/>
        <v>544</v>
      </c>
      <c r="C65" s="15" t="s">
        <v>398</v>
      </c>
      <c r="D65" s="32">
        <v>29410.969269230736</v>
      </c>
      <c r="E65" s="30" t="s">
        <v>214</v>
      </c>
      <c r="F65" s="33">
        <f t="shared" si="2"/>
        <v>0</v>
      </c>
      <c r="G65" s="5">
        <v>0</v>
      </c>
    </row>
    <row r="66" spans="1:7" hidden="1" outlineLevel="1">
      <c r="A66" s="4" t="s">
        <v>893</v>
      </c>
      <c r="B66" s="15" t="str">
        <f t="shared" si="1"/>
        <v>544</v>
      </c>
      <c r="C66" s="15" t="s">
        <v>398</v>
      </c>
      <c r="D66" s="32">
        <v>88026.285980769127</v>
      </c>
      <c r="E66" s="30" t="s">
        <v>203</v>
      </c>
      <c r="F66" s="33">
        <f t="shared" si="2"/>
        <v>0.23084885646883446</v>
      </c>
      <c r="G66" s="5">
        <v>0</v>
      </c>
    </row>
    <row r="67" spans="1:7" hidden="1" outlineLevel="1">
      <c r="A67" s="4" t="s">
        <v>894</v>
      </c>
      <c r="B67" s="15" t="str">
        <f t="shared" si="1"/>
        <v>545</v>
      </c>
      <c r="C67" s="15" t="s">
        <v>398</v>
      </c>
      <c r="D67" s="32">
        <v>-11328.242318888109</v>
      </c>
      <c r="E67" s="30" t="s">
        <v>214</v>
      </c>
      <c r="F67" s="33">
        <f t="shared" si="2"/>
        <v>0</v>
      </c>
      <c r="G67" s="5">
        <v>0</v>
      </c>
    </row>
    <row r="68" spans="1:7" hidden="1" outlineLevel="1">
      <c r="A68" s="4" t="s">
        <v>895</v>
      </c>
      <c r="B68" s="15" t="str">
        <f t="shared" si="1"/>
        <v>545</v>
      </c>
      <c r="C68" s="15" t="s">
        <v>398</v>
      </c>
      <c r="D68" s="32">
        <v>-3273.1938939502056</v>
      </c>
      <c r="E68" s="30" t="s">
        <v>203</v>
      </c>
      <c r="F68" s="33">
        <f t="shared" si="2"/>
        <v>0.23084885646883446</v>
      </c>
      <c r="G68" s="5">
        <v>0</v>
      </c>
    </row>
    <row r="69" spans="1:7" hidden="1" outlineLevel="1">
      <c r="A69" s="4"/>
      <c r="B69" s="15"/>
      <c r="C69" s="15"/>
      <c r="D69" s="414">
        <f>SUM(D49:D68)</f>
        <v>889922.85093622329</v>
      </c>
      <c r="E69" s="405"/>
      <c r="F69" s="412"/>
      <c r="G69" s="414">
        <f>SUM(G49:G68)</f>
        <v>0</v>
      </c>
    </row>
    <row r="70" spans="1:7" hidden="1" outlineLevel="1">
      <c r="A70" s="4"/>
      <c r="B70" s="15"/>
      <c r="C70" s="15"/>
      <c r="D70" s="411"/>
      <c r="E70" s="405"/>
      <c r="F70" s="412"/>
      <c r="G70" s="411"/>
    </row>
    <row r="71" spans="1:7" hidden="1" outlineLevel="1">
      <c r="A71" s="4" t="s">
        <v>896</v>
      </c>
      <c r="B71" s="15" t="str">
        <f t="shared" si="1"/>
        <v>546</v>
      </c>
      <c r="C71" s="15" t="s">
        <v>398</v>
      </c>
      <c r="D71" s="32">
        <v>17908.017874242436</v>
      </c>
      <c r="E71" s="30" t="s">
        <v>214</v>
      </c>
      <c r="F71" s="33">
        <f t="shared" ref="F71:F97" si="3">INDEX(WCAAllocations,IFERROR(MATCH(E71,WCAFactors,0),2),IFERROR(MATCH(E71,WCAStates,0),4))</f>
        <v>0</v>
      </c>
      <c r="G71" s="5">
        <v>0</v>
      </c>
    </row>
    <row r="72" spans="1:7" hidden="1" outlineLevel="1">
      <c r="A72" s="4" t="s">
        <v>897</v>
      </c>
      <c r="B72" s="15" t="str">
        <f t="shared" si="1"/>
        <v>546</v>
      </c>
      <c r="C72" s="15" t="s">
        <v>398</v>
      </c>
      <c r="D72" s="32">
        <v>13433.872478787889</v>
      </c>
      <c r="E72" s="30" t="s">
        <v>203</v>
      </c>
      <c r="F72" s="33">
        <f t="shared" si="3"/>
        <v>0.23084885646883446</v>
      </c>
      <c r="G72" s="5">
        <v>0</v>
      </c>
    </row>
    <row r="73" spans="1:7" hidden="1" outlineLevel="1">
      <c r="A73" s="4" t="s">
        <v>898</v>
      </c>
      <c r="B73" s="15" t="str">
        <f t="shared" si="1"/>
        <v>548</v>
      </c>
      <c r="C73" s="15" t="s">
        <v>398</v>
      </c>
      <c r="D73" s="32">
        <v>74770.80634270524</v>
      </c>
      <c r="E73" s="30" t="s">
        <v>214</v>
      </c>
      <c r="F73" s="33">
        <f t="shared" si="3"/>
        <v>0</v>
      </c>
      <c r="G73" s="5">
        <v>0</v>
      </c>
    </row>
    <row r="74" spans="1:7" hidden="1" outlineLevel="1">
      <c r="A74" s="4" t="s">
        <v>899</v>
      </c>
      <c r="B74" s="15" t="str">
        <f t="shared" si="1"/>
        <v>548</v>
      </c>
      <c r="C74" s="15" t="s">
        <v>398</v>
      </c>
      <c r="D74" s="32">
        <v>526457.98421984853</v>
      </c>
      <c r="E74" s="30" t="s">
        <v>203</v>
      </c>
      <c r="F74" s="33">
        <f t="shared" si="3"/>
        <v>0.23084885646883446</v>
      </c>
      <c r="G74" s="5">
        <v>0</v>
      </c>
    </row>
    <row r="75" spans="1:7" hidden="1" outlineLevel="1">
      <c r="A75" s="4" t="s">
        <v>900</v>
      </c>
      <c r="B75" s="15" t="str">
        <f t="shared" si="1"/>
        <v>548</v>
      </c>
      <c r="C75" s="15" t="s">
        <v>398</v>
      </c>
      <c r="D75" s="32">
        <v>-241.88586631530055</v>
      </c>
      <c r="E75" s="30" t="s">
        <v>171</v>
      </c>
      <c r="F75" s="33">
        <f t="shared" si="3"/>
        <v>0</v>
      </c>
      <c r="G75" s="5">
        <v>0</v>
      </c>
    </row>
    <row r="76" spans="1:7" hidden="1" outlineLevel="1">
      <c r="A76" s="4" t="s">
        <v>901</v>
      </c>
      <c r="B76" s="15" t="str">
        <f t="shared" si="1"/>
        <v>548</v>
      </c>
      <c r="C76" s="15" t="s">
        <v>398</v>
      </c>
      <c r="D76" s="32">
        <v>-136210.30169252912</v>
      </c>
      <c r="E76" s="30" t="s">
        <v>146</v>
      </c>
      <c r="F76" s="33">
        <f t="shared" si="3"/>
        <v>7.9057273540331513E-2</v>
      </c>
      <c r="G76" s="5">
        <v>0</v>
      </c>
    </row>
    <row r="77" spans="1:7" hidden="1" outlineLevel="1">
      <c r="A77" s="4" t="s">
        <v>902</v>
      </c>
      <c r="B77" s="15" t="str">
        <f t="shared" si="1"/>
        <v>549</v>
      </c>
      <c r="C77" s="15" t="s">
        <v>398</v>
      </c>
      <c r="D77" s="32">
        <v>346536.39265909116</v>
      </c>
      <c r="E77" s="30" t="s">
        <v>214</v>
      </c>
      <c r="F77" s="33">
        <f t="shared" si="3"/>
        <v>0</v>
      </c>
      <c r="G77" s="5">
        <v>0</v>
      </c>
    </row>
    <row r="78" spans="1:7" hidden="1" outlineLevel="1">
      <c r="A78" s="4" t="s">
        <v>903</v>
      </c>
      <c r="B78" s="15" t="str">
        <f t="shared" ref="B78:B145" si="4">MID(A78,1,3)</f>
        <v>549</v>
      </c>
      <c r="C78" s="15" t="s">
        <v>398</v>
      </c>
      <c r="D78" s="32">
        <v>260224.51236515166</v>
      </c>
      <c r="E78" s="30" t="s">
        <v>203</v>
      </c>
      <c r="F78" s="33">
        <f t="shared" si="3"/>
        <v>0.23084885646883446</v>
      </c>
      <c r="G78" s="5">
        <v>0</v>
      </c>
    </row>
    <row r="79" spans="1:7" hidden="1" outlineLevel="1">
      <c r="A79" s="4" t="s">
        <v>904</v>
      </c>
      <c r="B79" s="15" t="str">
        <f t="shared" si="4"/>
        <v>549</v>
      </c>
      <c r="C79" s="15" t="s">
        <v>398</v>
      </c>
      <c r="D79" s="32">
        <v>3502.946916666669</v>
      </c>
      <c r="E79" s="30" t="s">
        <v>171</v>
      </c>
      <c r="F79" s="33">
        <f t="shared" si="3"/>
        <v>0</v>
      </c>
      <c r="G79" s="5">
        <v>0</v>
      </c>
    </row>
    <row r="80" spans="1:7" hidden="1" outlineLevel="1">
      <c r="A80" s="4" t="s">
        <v>905</v>
      </c>
      <c r="B80" s="15" t="str">
        <f t="shared" si="4"/>
        <v>549</v>
      </c>
      <c r="C80" s="15" t="s">
        <v>398</v>
      </c>
      <c r="D80" s="32">
        <v>128884.81399696979</v>
      </c>
      <c r="E80" s="30" t="s">
        <v>146</v>
      </c>
      <c r="F80" s="33">
        <f t="shared" si="3"/>
        <v>7.9057273540331513E-2</v>
      </c>
      <c r="G80" s="5">
        <v>0</v>
      </c>
    </row>
    <row r="81" spans="1:7" hidden="1" outlineLevel="1">
      <c r="A81" s="4" t="s">
        <v>906</v>
      </c>
      <c r="B81" s="15" t="str">
        <f t="shared" si="4"/>
        <v>550</v>
      </c>
      <c r="C81" s="15" t="s">
        <v>398</v>
      </c>
      <c r="D81" s="32">
        <v>176117.59716666676</v>
      </c>
      <c r="E81" s="30" t="s">
        <v>214</v>
      </c>
      <c r="F81" s="33">
        <f t="shared" si="3"/>
        <v>0</v>
      </c>
      <c r="G81" s="5">
        <v>0</v>
      </c>
    </row>
    <row r="82" spans="1:7" hidden="1" outlineLevel="1">
      <c r="A82" s="4" t="s">
        <v>907</v>
      </c>
      <c r="B82" s="15" t="str">
        <f t="shared" si="4"/>
        <v>550</v>
      </c>
      <c r="C82" s="15" t="s">
        <v>398</v>
      </c>
      <c r="D82" s="32">
        <v>119814.07392272736</v>
      </c>
      <c r="E82" s="30" t="s">
        <v>203</v>
      </c>
      <c r="F82" s="33">
        <f t="shared" si="3"/>
        <v>0.23084885646883446</v>
      </c>
      <c r="G82" s="5">
        <v>0</v>
      </c>
    </row>
    <row r="83" spans="1:7" hidden="1" outlineLevel="1">
      <c r="A83" s="4" t="s">
        <v>908</v>
      </c>
      <c r="B83" s="15" t="str">
        <f t="shared" si="4"/>
        <v>550</v>
      </c>
      <c r="C83" s="15" t="s">
        <v>398</v>
      </c>
      <c r="D83" s="32">
        <v>28175.666218181839</v>
      </c>
      <c r="E83" s="30" t="s">
        <v>171</v>
      </c>
      <c r="F83" s="33">
        <f t="shared" si="3"/>
        <v>0</v>
      </c>
      <c r="G83" s="5">
        <v>0</v>
      </c>
    </row>
    <row r="84" spans="1:7" hidden="1" outlineLevel="1">
      <c r="A84" s="4" t="s">
        <v>909</v>
      </c>
      <c r="B84" s="15" t="str">
        <f t="shared" si="4"/>
        <v>550</v>
      </c>
      <c r="C84" s="15" t="s">
        <v>398</v>
      </c>
      <c r="D84" s="32">
        <v>656.90823636363677</v>
      </c>
      <c r="E84" s="30" t="s">
        <v>146</v>
      </c>
      <c r="F84" s="33">
        <f t="shared" si="3"/>
        <v>7.9057273540331513E-2</v>
      </c>
      <c r="G84" s="5">
        <v>0</v>
      </c>
    </row>
    <row r="85" spans="1:7" hidden="1" outlineLevel="1">
      <c r="A85" s="4" t="s">
        <v>910</v>
      </c>
      <c r="B85" s="15" t="str">
        <f t="shared" si="4"/>
        <v>552</v>
      </c>
      <c r="C85" s="15" t="s">
        <v>398</v>
      </c>
      <c r="D85" s="32">
        <v>107320.57126847289</v>
      </c>
      <c r="E85" s="30" t="s">
        <v>214</v>
      </c>
      <c r="F85" s="33">
        <f t="shared" si="3"/>
        <v>0</v>
      </c>
      <c r="G85" s="5">
        <v>0</v>
      </c>
    </row>
    <row r="86" spans="1:7" hidden="1" outlineLevel="1">
      <c r="A86" s="4" t="s">
        <v>911</v>
      </c>
      <c r="B86" s="15" t="str">
        <f t="shared" si="4"/>
        <v>552</v>
      </c>
      <c r="C86" s="15" t="s">
        <v>398</v>
      </c>
      <c r="D86" s="32">
        <v>1794.9763208128077</v>
      </c>
      <c r="E86" s="30" t="s">
        <v>203</v>
      </c>
      <c r="F86" s="33">
        <f t="shared" si="3"/>
        <v>0.23084885646883446</v>
      </c>
      <c r="G86" s="5">
        <v>0</v>
      </c>
    </row>
    <row r="87" spans="1:7" hidden="1" outlineLevel="1">
      <c r="A87" s="4" t="s">
        <v>912</v>
      </c>
      <c r="B87" s="15" t="str">
        <f t="shared" si="4"/>
        <v>553</v>
      </c>
      <c r="C87" s="15" t="s">
        <v>398</v>
      </c>
      <c r="D87" s="32">
        <v>353171.12730863201</v>
      </c>
      <c r="E87" s="30" t="s">
        <v>214</v>
      </c>
      <c r="F87" s="33">
        <f t="shared" si="3"/>
        <v>0</v>
      </c>
      <c r="G87" s="5">
        <v>0</v>
      </c>
    </row>
    <row r="88" spans="1:7" hidden="1" outlineLevel="1">
      <c r="A88" s="4" t="s">
        <v>913</v>
      </c>
      <c r="B88" s="15" t="str">
        <f t="shared" si="4"/>
        <v>553</v>
      </c>
      <c r="C88" s="15" t="s">
        <v>398</v>
      </c>
      <c r="D88" s="32">
        <v>195976.9865686947</v>
      </c>
      <c r="E88" s="30" t="s">
        <v>203</v>
      </c>
      <c r="F88" s="33">
        <f t="shared" si="3"/>
        <v>0.23084885646883446</v>
      </c>
      <c r="G88" s="5">
        <v>0</v>
      </c>
    </row>
    <row r="89" spans="1:7" hidden="1" outlineLevel="1">
      <c r="A89" s="4" t="s">
        <v>914</v>
      </c>
      <c r="B89" s="15" t="str">
        <f t="shared" si="4"/>
        <v>554</v>
      </c>
      <c r="C89" s="15" t="s">
        <v>398</v>
      </c>
      <c r="D89" s="32">
        <v>98927.604365763546</v>
      </c>
      <c r="E89" s="30" t="s">
        <v>214</v>
      </c>
      <c r="F89" s="33">
        <f t="shared" si="3"/>
        <v>0</v>
      </c>
      <c r="G89" s="5">
        <v>0</v>
      </c>
    </row>
    <row r="90" spans="1:7" hidden="1" outlineLevel="1">
      <c r="A90" s="4" t="s">
        <v>915</v>
      </c>
      <c r="B90" s="15" t="str">
        <f t="shared" si="4"/>
        <v>554</v>
      </c>
      <c r="C90" s="15" t="s">
        <v>398</v>
      </c>
      <c r="D90" s="32">
        <v>13517.562219827587</v>
      </c>
      <c r="E90" s="30" t="s">
        <v>203</v>
      </c>
      <c r="F90" s="33">
        <f t="shared" si="3"/>
        <v>0.23084885646883446</v>
      </c>
      <c r="G90" s="5">
        <v>0</v>
      </c>
    </row>
    <row r="91" spans="1:7" hidden="1" outlineLevel="1">
      <c r="A91" s="4" t="s">
        <v>916</v>
      </c>
      <c r="B91" s="15" t="str">
        <f t="shared" si="4"/>
        <v>556</v>
      </c>
      <c r="C91" s="15" t="s">
        <v>398</v>
      </c>
      <c r="D91" s="32">
        <v>100561.28202878794</v>
      </c>
      <c r="E91" s="30" t="s">
        <v>146</v>
      </c>
      <c r="F91" s="33">
        <f t="shared" si="3"/>
        <v>7.9057273540331513E-2</v>
      </c>
      <c r="G91" s="5">
        <v>0</v>
      </c>
    </row>
    <row r="92" spans="1:7" hidden="1" outlineLevel="1">
      <c r="A92" s="4" t="s">
        <v>917</v>
      </c>
      <c r="B92" s="15" t="str">
        <f t="shared" si="4"/>
        <v>557</v>
      </c>
      <c r="C92" s="15" t="s">
        <v>398</v>
      </c>
      <c r="D92" s="32">
        <v>248631.40651740067</v>
      </c>
      <c r="E92" s="30" t="s">
        <v>214</v>
      </c>
      <c r="F92" s="33">
        <f t="shared" si="3"/>
        <v>0</v>
      </c>
      <c r="G92" s="5">
        <v>0</v>
      </c>
    </row>
    <row r="93" spans="1:7" hidden="1" outlineLevel="1">
      <c r="A93" s="4" t="s">
        <v>918</v>
      </c>
      <c r="B93" s="15" t="str">
        <f t="shared" si="4"/>
        <v>557</v>
      </c>
      <c r="C93" s="15" t="s">
        <v>398</v>
      </c>
      <c r="D93" s="32">
        <v>88470.395502299158</v>
      </c>
      <c r="E93" s="30" t="s">
        <v>203</v>
      </c>
      <c r="F93" s="33">
        <f t="shared" si="3"/>
        <v>0.23084885646883446</v>
      </c>
      <c r="G93" s="5">
        <v>0</v>
      </c>
    </row>
    <row r="94" spans="1:7" hidden="1" outlineLevel="1">
      <c r="A94" s="4" t="s">
        <v>919</v>
      </c>
      <c r="B94" s="15" t="str">
        <f t="shared" si="4"/>
        <v>557</v>
      </c>
      <c r="C94" s="15" t="s">
        <v>398</v>
      </c>
      <c r="D94" s="32">
        <v>624.72345151515196</v>
      </c>
      <c r="E94" s="30" t="s">
        <v>232</v>
      </c>
      <c r="F94" s="33">
        <f t="shared" si="3"/>
        <v>0.22612324164332259</v>
      </c>
      <c r="G94" s="5">
        <v>0</v>
      </c>
    </row>
    <row r="95" spans="1:7" hidden="1" outlineLevel="1">
      <c r="A95" s="4" t="s">
        <v>920</v>
      </c>
      <c r="B95" s="15" t="str">
        <f t="shared" si="4"/>
        <v>557</v>
      </c>
      <c r="C95" s="15" t="s">
        <v>398</v>
      </c>
      <c r="D95" s="32">
        <v>33967.063713965115</v>
      </c>
      <c r="E95" s="30" t="s">
        <v>231</v>
      </c>
      <c r="F95" s="33">
        <f t="shared" si="3"/>
        <v>0.22953887558714423</v>
      </c>
      <c r="G95" s="5">
        <v>0</v>
      </c>
    </row>
    <row r="96" spans="1:7" hidden="1" outlineLevel="1">
      <c r="A96" s="4" t="s">
        <v>921</v>
      </c>
      <c r="B96" s="15" t="str">
        <f t="shared" si="4"/>
        <v>557</v>
      </c>
      <c r="C96" s="15" t="s">
        <v>398</v>
      </c>
      <c r="D96" s="32">
        <v>1162562.3617093831</v>
      </c>
      <c r="E96" s="30" t="s">
        <v>146</v>
      </c>
      <c r="F96" s="33">
        <f t="shared" si="3"/>
        <v>7.9057273540331513E-2</v>
      </c>
      <c r="G96" s="5">
        <v>0</v>
      </c>
    </row>
    <row r="97" spans="1:7" hidden="1" outlineLevel="1">
      <c r="A97" s="4" t="s">
        <v>922</v>
      </c>
      <c r="B97" s="15" t="str">
        <f t="shared" si="4"/>
        <v>557</v>
      </c>
      <c r="C97" s="15" t="s">
        <v>398</v>
      </c>
      <c r="D97" s="32">
        <v>360185.22035757598</v>
      </c>
      <c r="E97" s="30" t="s">
        <v>141</v>
      </c>
      <c r="F97" s="33">
        <f t="shared" si="3"/>
        <v>1</v>
      </c>
      <c r="G97" s="5">
        <v>0</v>
      </c>
    </row>
    <row r="98" spans="1:7" hidden="1" outlineLevel="1">
      <c r="A98" s="4"/>
      <c r="B98" s="15"/>
      <c r="C98" s="15"/>
      <c r="D98" s="414">
        <f>SUM(D71:D97)</f>
        <v>4325742.6861716891</v>
      </c>
      <c r="E98" s="405"/>
      <c r="F98" s="412"/>
      <c r="G98" s="414">
        <f>SUM(G71:G97)</f>
        <v>0</v>
      </c>
    </row>
    <row r="99" spans="1:7" hidden="1" outlineLevel="1">
      <c r="A99" s="4"/>
      <c r="B99" s="15"/>
      <c r="C99" s="15"/>
      <c r="D99" s="411"/>
      <c r="E99" s="405"/>
      <c r="F99" s="412"/>
      <c r="G99" s="411"/>
    </row>
    <row r="100" spans="1:7" hidden="1" outlineLevel="1">
      <c r="A100" s="4" t="s">
        <v>923</v>
      </c>
      <c r="B100" s="15" t="str">
        <f t="shared" si="4"/>
        <v>560</v>
      </c>
      <c r="C100" s="15" t="s">
        <v>398</v>
      </c>
      <c r="D100" s="32">
        <v>-198379.87481048089</v>
      </c>
      <c r="E100" s="30" t="s">
        <v>214</v>
      </c>
      <c r="F100" s="33">
        <f t="shared" ref="F100:F137" si="5">INDEX(WCAAllocations,IFERROR(MATCH(E100,WCAFactors,0),2),IFERROR(MATCH(E100,WCAStates,0),4))</f>
        <v>0</v>
      </c>
      <c r="G100" s="5">
        <v>0</v>
      </c>
    </row>
    <row r="101" spans="1:7" hidden="1" outlineLevel="1">
      <c r="A101" s="4" t="s">
        <v>924</v>
      </c>
      <c r="B101" s="15" t="str">
        <f t="shared" si="4"/>
        <v>560</v>
      </c>
      <c r="C101" s="15" t="s">
        <v>398</v>
      </c>
      <c r="D101" s="32">
        <v>-4793.0672288922851</v>
      </c>
      <c r="E101" s="30" t="s">
        <v>203</v>
      </c>
      <c r="F101" s="33">
        <f t="shared" si="5"/>
        <v>0.23084885646883446</v>
      </c>
      <c r="G101" s="5">
        <v>0</v>
      </c>
    </row>
    <row r="102" spans="1:7" hidden="1" outlineLevel="1">
      <c r="A102" s="4" t="s">
        <v>925</v>
      </c>
      <c r="B102" s="15" t="str">
        <f t="shared" si="4"/>
        <v>560</v>
      </c>
      <c r="C102" s="15" t="s">
        <v>398</v>
      </c>
      <c r="D102" s="32">
        <v>-1769.7239844200969</v>
      </c>
      <c r="E102" s="30" t="s">
        <v>231</v>
      </c>
      <c r="F102" s="33">
        <f t="shared" si="5"/>
        <v>0.22953887558714423</v>
      </c>
      <c r="G102" s="5">
        <v>0</v>
      </c>
    </row>
    <row r="103" spans="1:7" hidden="1" outlineLevel="1">
      <c r="A103" s="4" t="s">
        <v>926</v>
      </c>
      <c r="B103" s="15" t="str">
        <f t="shared" si="4"/>
        <v>560</v>
      </c>
      <c r="C103" s="15" t="s">
        <v>398</v>
      </c>
      <c r="D103" s="32">
        <v>-601710.95067822444</v>
      </c>
      <c r="E103" s="30" t="s">
        <v>146</v>
      </c>
      <c r="F103" s="33">
        <f t="shared" si="5"/>
        <v>7.9057273540331513E-2</v>
      </c>
      <c r="G103" s="5">
        <v>0</v>
      </c>
    </row>
    <row r="104" spans="1:7" hidden="1" outlineLevel="1">
      <c r="A104" s="4" t="s">
        <v>927</v>
      </c>
      <c r="B104" s="15" t="str">
        <f t="shared" si="4"/>
        <v>561</v>
      </c>
      <c r="C104" s="15" t="s">
        <v>398</v>
      </c>
      <c r="D104" s="32">
        <v>62146.472207147533</v>
      </c>
      <c r="E104" s="30" t="s">
        <v>214</v>
      </c>
      <c r="F104" s="33">
        <f t="shared" si="5"/>
        <v>0</v>
      </c>
      <c r="G104" s="5">
        <v>0</v>
      </c>
    </row>
    <row r="105" spans="1:7" hidden="1" outlineLevel="1">
      <c r="A105" s="4" t="s">
        <v>928</v>
      </c>
      <c r="B105" s="15" t="str">
        <f t="shared" si="4"/>
        <v>561</v>
      </c>
      <c r="C105" s="15" t="s">
        <v>398</v>
      </c>
      <c r="D105" s="32">
        <v>17289.849121442741</v>
      </c>
      <c r="E105" s="30" t="s">
        <v>203</v>
      </c>
      <c r="F105" s="33">
        <f t="shared" si="5"/>
        <v>0.23084885646883446</v>
      </c>
      <c r="G105" s="5">
        <v>0</v>
      </c>
    </row>
    <row r="106" spans="1:7" hidden="1" outlineLevel="1">
      <c r="A106" s="4" t="s">
        <v>929</v>
      </c>
      <c r="B106" s="15" t="str">
        <f t="shared" si="4"/>
        <v>561</v>
      </c>
      <c r="C106" s="15" t="s">
        <v>398</v>
      </c>
      <c r="D106" s="32">
        <v>454567.48604235571</v>
      </c>
      <c r="E106" s="30" t="s">
        <v>146</v>
      </c>
      <c r="F106" s="33">
        <f t="shared" si="5"/>
        <v>7.9057273540331513E-2</v>
      </c>
      <c r="G106" s="5">
        <v>0</v>
      </c>
    </row>
    <row r="107" spans="1:7" hidden="1" outlineLevel="1">
      <c r="A107" s="4" t="s">
        <v>930</v>
      </c>
      <c r="B107" s="15" t="str">
        <f t="shared" si="4"/>
        <v>562</v>
      </c>
      <c r="C107" s="15" t="s">
        <v>398</v>
      </c>
      <c r="D107" s="32">
        <v>87000.407880542625</v>
      </c>
      <c r="E107" s="30" t="s">
        <v>214</v>
      </c>
      <c r="F107" s="33">
        <f t="shared" si="5"/>
        <v>0</v>
      </c>
      <c r="G107" s="5">
        <v>0</v>
      </c>
    </row>
    <row r="108" spans="1:7" hidden="1" outlineLevel="1">
      <c r="A108" s="4" t="s">
        <v>931</v>
      </c>
      <c r="B108" s="15" t="str">
        <f t="shared" si="4"/>
        <v>562</v>
      </c>
      <c r="C108" s="15" t="s">
        <v>398</v>
      </c>
      <c r="D108" s="32">
        <v>24315.31555426868</v>
      </c>
      <c r="E108" s="30" t="s">
        <v>203</v>
      </c>
      <c r="F108" s="33">
        <f t="shared" si="5"/>
        <v>0.23084885646883446</v>
      </c>
      <c r="G108" s="5">
        <v>0</v>
      </c>
    </row>
    <row r="109" spans="1:7" hidden="1" outlineLevel="1">
      <c r="A109" s="4" t="s">
        <v>932</v>
      </c>
      <c r="B109" s="15" t="str">
        <f t="shared" si="4"/>
        <v>562</v>
      </c>
      <c r="C109" s="15" t="s">
        <v>398</v>
      </c>
      <c r="D109" s="32">
        <v>2362.6582677035058</v>
      </c>
      <c r="E109" s="30" t="s">
        <v>231</v>
      </c>
      <c r="F109" s="33">
        <f t="shared" si="5"/>
        <v>0.22953887558714423</v>
      </c>
      <c r="G109" s="5">
        <v>0</v>
      </c>
    </row>
    <row r="110" spans="1:7" hidden="1" outlineLevel="1">
      <c r="A110" s="4" t="s">
        <v>933</v>
      </c>
      <c r="B110" s="15" t="str">
        <f t="shared" si="4"/>
        <v>562</v>
      </c>
      <c r="C110" s="15" t="s">
        <v>398</v>
      </c>
      <c r="D110" s="32">
        <v>55245.011068828549</v>
      </c>
      <c r="E110" s="30" t="s">
        <v>146</v>
      </c>
      <c r="F110" s="33">
        <f t="shared" si="5"/>
        <v>7.9057273540331513E-2</v>
      </c>
      <c r="G110" s="5">
        <v>0</v>
      </c>
    </row>
    <row r="111" spans="1:7" hidden="1" outlineLevel="1">
      <c r="A111" s="4" t="s">
        <v>934</v>
      </c>
      <c r="B111" s="15" t="str">
        <f t="shared" si="4"/>
        <v>563</v>
      </c>
      <c r="C111" s="15" t="s">
        <v>398</v>
      </c>
      <c r="D111" s="32">
        <v>18910.858709463915</v>
      </c>
      <c r="E111" s="30" t="s">
        <v>214</v>
      </c>
      <c r="F111" s="33">
        <f t="shared" si="5"/>
        <v>0</v>
      </c>
      <c r="G111" s="5">
        <v>0</v>
      </c>
    </row>
    <row r="112" spans="1:7" hidden="1" outlineLevel="1">
      <c r="A112" s="4" t="s">
        <v>935</v>
      </c>
      <c r="B112" s="15" t="str">
        <f t="shared" si="4"/>
        <v>563</v>
      </c>
      <c r="C112" s="15" t="s">
        <v>398</v>
      </c>
      <c r="D112" s="32">
        <v>787.74028788881481</v>
      </c>
      <c r="E112" s="30" t="s">
        <v>203</v>
      </c>
      <c r="F112" s="33">
        <f t="shared" si="5"/>
        <v>0.23084885646883446</v>
      </c>
      <c r="G112" s="5">
        <v>0</v>
      </c>
    </row>
    <row r="113" spans="1:7" hidden="1" outlineLevel="1">
      <c r="A113" s="4" t="s">
        <v>936</v>
      </c>
      <c r="B113" s="15" t="str">
        <f t="shared" si="4"/>
        <v>566</v>
      </c>
      <c r="C113" s="15" t="s">
        <v>398</v>
      </c>
      <c r="D113" s="32">
        <v>15244.275848775633</v>
      </c>
      <c r="E113" s="30" t="s">
        <v>214</v>
      </c>
      <c r="F113" s="33">
        <f t="shared" si="5"/>
        <v>0</v>
      </c>
      <c r="G113" s="5">
        <v>0</v>
      </c>
    </row>
    <row r="114" spans="1:7" hidden="1" outlineLevel="1">
      <c r="A114" s="4" t="s">
        <v>937</v>
      </c>
      <c r="B114" s="15" t="str">
        <f t="shared" si="4"/>
        <v>566</v>
      </c>
      <c r="C114" s="15" t="s">
        <v>398</v>
      </c>
      <c r="D114" s="32">
        <v>33089.216494043656</v>
      </c>
      <c r="E114" s="30" t="s">
        <v>203</v>
      </c>
      <c r="F114" s="33">
        <f t="shared" si="5"/>
        <v>0.23084885646883446</v>
      </c>
      <c r="G114" s="5">
        <v>0</v>
      </c>
    </row>
    <row r="115" spans="1:7" hidden="1" outlineLevel="1">
      <c r="A115" s="4" t="s">
        <v>938</v>
      </c>
      <c r="B115" s="15" t="str">
        <f t="shared" si="4"/>
        <v>566</v>
      </c>
      <c r="C115" s="15" t="s">
        <v>398</v>
      </c>
      <c r="D115" s="32">
        <v>101943.11891131694</v>
      </c>
      <c r="E115" s="30" t="s">
        <v>146</v>
      </c>
      <c r="F115" s="33">
        <f t="shared" si="5"/>
        <v>7.9057273540331513E-2</v>
      </c>
      <c r="G115" s="5">
        <v>0</v>
      </c>
    </row>
    <row r="116" spans="1:7" hidden="1" outlineLevel="1">
      <c r="A116" s="4" t="s">
        <v>939</v>
      </c>
      <c r="B116" s="15" t="str">
        <f t="shared" si="4"/>
        <v>566</v>
      </c>
      <c r="C116" s="15" t="s">
        <v>398</v>
      </c>
      <c r="D116" s="32">
        <v>2059.0036482461933</v>
      </c>
      <c r="E116" s="30" t="s">
        <v>715</v>
      </c>
      <c r="F116" s="33">
        <f t="shared" si="5"/>
        <v>1</v>
      </c>
      <c r="G116" s="5">
        <v>0</v>
      </c>
    </row>
    <row r="117" spans="1:7" hidden="1" outlineLevel="1">
      <c r="A117" s="4" t="s">
        <v>940</v>
      </c>
      <c r="B117" s="15" t="str">
        <f t="shared" si="4"/>
        <v>567</v>
      </c>
      <c r="C117" s="15" t="s">
        <v>398</v>
      </c>
      <c r="D117" s="32">
        <v>76642.318673064132</v>
      </c>
      <c r="E117" s="30" t="s">
        <v>214</v>
      </c>
      <c r="F117" s="33">
        <f t="shared" si="5"/>
        <v>0</v>
      </c>
      <c r="G117" s="5">
        <v>0</v>
      </c>
    </row>
    <row r="118" spans="1:7" hidden="1" outlineLevel="1">
      <c r="A118" s="4" t="s">
        <v>941</v>
      </c>
      <c r="B118" s="15" t="str">
        <f t="shared" si="4"/>
        <v>567</v>
      </c>
      <c r="C118" s="15" t="s">
        <v>398</v>
      </c>
      <c r="D118" s="32">
        <v>76988.544354731916</v>
      </c>
      <c r="E118" s="30" t="s">
        <v>203</v>
      </c>
      <c r="F118" s="33">
        <f t="shared" si="5"/>
        <v>0.23084885646883446</v>
      </c>
      <c r="G118" s="5">
        <v>0</v>
      </c>
    </row>
    <row r="119" spans="1:7" hidden="1" outlineLevel="1">
      <c r="A119" s="4" t="s">
        <v>942</v>
      </c>
      <c r="B119" s="15" t="str">
        <f t="shared" si="4"/>
        <v>567</v>
      </c>
      <c r="C119" s="15" t="s">
        <v>398</v>
      </c>
      <c r="D119" s="32">
        <v>-6.1333553937789498</v>
      </c>
      <c r="E119" s="30" t="s">
        <v>146</v>
      </c>
      <c r="F119" s="33">
        <f t="shared" si="5"/>
        <v>7.9057273540331513E-2</v>
      </c>
      <c r="G119" s="5">
        <v>0</v>
      </c>
    </row>
    <row r="120" spans="1:7" hidden="1" outlineLevel="1">
      <c r="A120" s="4" t="s">
        <v>943</v>
      </c>
      <c r="B120" s="15" t="str">
        <f t="shared" si="4"/>
        <v>568</v>
      </c>
      <c r="C120" s="15" t="s">
        <v>398</v>
      </c>
      <c r="D120" s="32">
        <v>16492.364240044884</v>
      </c>
      <c r="E120" s="30" t="s">
        <v>214</v>
      </c>
      <c r="F120" s="33">
        <f t="shared" si="5"/>
        <v>0</v>
      </c>
      <c r="G120" s="5">
        <v>0</v>
      </c>
    </row>
    <row r="121" spans="1:7" hidden="1" outlineLevel="1">
      <c r="A121" s="4" t="s">
        <v>944</v>
      </c>
      <c r="B121" s="15" t="str">
        <f t="shared" si="4"/>
        <v>568</v>
      </c>
      <c r="C121" s="15" t="s">
        <v>398</v>
      </c>
      <c r="D121" s="32">
        <v>12527.933595064511</v>
      </c>
      <c r="E121" s="30" t="s">
        <v>203</v>
      </c>
      <c r="F121" s="33">
        <f t="shared" si="5"/>
        <v>0.23084885646883446</v>
      </c>
      <c r="G121" s="5">
        <v>0</v>
      </c>
    </row>
    <row r="122" spans="1:7" hidden="1" outlineLevel="1">
      <c r="A122" s="4" t="s">
        <v>945</v>
      </c>
      <c r="B122" s="15" t="str">
        <f t="shared" si="4"/>
        <v>568</v>
      </c>
      <c r="C122" s="15" t="s">
        <v>398</v>
      </c>
      <c r="D122" s="32">
        <v>28703.868625911411</v>
      </c>
      <c r="E122" s="30" t="s">
        <v>146</v>
      </c>
      <c r="F122" s="33">
        <f t="shared" si="5"/>
        <v>7.9057273540331513E-2</v>
      </c>
      <c r="G122" s="5">
        <v>0</v>
      </c>
    </row>
    <row r="123" spans="1:7" hidden="1" outlineLevel="1">
      <c r="A123" s="4" t="s">
        <v>946</v>
      </c>
      <c r="B123" s="15" t="str">
        <f t="shared" si="4"/>
        <v>569</v>
      </c>
      <c r="C123" s="15" t="s">
        <v>398</v>
      </c>
      <c r="D123" s="32">
        <v>1510.0597195737535</v>
      </c>
      <c r="E123" s="30" t="s">
        <v>214</v>
      </c>
      <c r="F123" s="33">
        <f t="shared" si="5"/>
        <v>0</v>
      </c>
      <c r="G123" s="5">
        <v>0</v>
      </c>
    </row>
    <row r="124" spans="1:7" hidden="1" outlineLevel="1">
      <c r="A124" s="4" t="s">
        <v>947</v>
      </c>
      <c r="B124" s="15" t="str">
        <f t="shared" si="4"/>
        <v>569</v>
      </c>
      <c r="C124" s="15" t="s">
        <v>398</v>
      </c>
      <c r="D124" s="32">
        <v>30.280291643297844</v>
      </c>
      <c r="E124" s="30" t="s">
        <v>203</v>
      </c>
      <c r="F124" s="33">
        <f t="shared" si="5"/>
        <v>0.23084885646883446</v>
      </c>
      <c r="G124" s="5">
        <v>0</v>
      </c>
    </row>
    <row r="125" spans="1:7" hidden="1" outlineLevel="1">
      <c r="A125" s="4" t="s">
        <v>948</v>
      </c>
      <c r="B125" s="15" t="str">
        <f t="shared" si="4"/>
        <v>569</v>
      </c>
      <c r="C125" s="15" t="s">
        <v>398</v>
      </c>
      <c r="D125" s="32">
        <v>153959.68035894574</v>
      </c>
      <c r="E125" s="30" t="s">
        <v>146</v>
      </c>
      <c r="F125" s="33">
        <f t="shared" si="5"/>
        <v>7.9057273540331513E-2</v>
      </c>
      <c r="G125" s="5">
        <v>0</v>
      </c>
    </row>
    <row r="126" spans="1:7" hidden="1" outlineLevel="1">
      <c r="A126" s="4" t="s">
        <v>949</v>
      </c>
      <c r="B126" s="15" t="str">
        <f t="shared" si="4"/>
        <v>570</v>
      </c>
      <c r="C126" s="15" t="s">
        <v>398</v>
      </c>
      <c r="D126" s="32">
        <v>234396.17220415056</v>
      </c>
      <c r="E126" s="30" t="s">
        <v>214</v>
      </c>
      <c r="F126" s="33">
        <f t="shared" si="5"/>
        <v>0</v>
      </c>
      <c r="G126" s="5">
        <v>0</v>
      </c>
    </row>
    <row r="127" spans="1:7" hidden="1" outlineLevel="1">
      <c r="A127" s="4" t="s">
        <v>950</v>
      </c>
      <c r="B127" s="15" t="str">
        <f t="shared" si="4"/>
        <v>570</v>
      </c>
      <c r="C127" s="15" t="s">
        <v>398</v>
      </c>
      <c r="D127" s="32">
        <v>109378.38662927662</v>
      </c>
      <c r="E127" s="30" t="s">
        <v>203</v>
      </c>
      <c r="F127" s="33">
        <f t="shared" si="5"/>
        <v>0.23084885646883446</v>
      </c>
      <c r="G127" s="5">
        <v>0</v>
      </c>
    </row>
    <row r="128" spans="1:7" hidden="1" outlineLevel="1">
      <c r="A128" s="4" t="s">
        <v>951</v>
      </c>
      <c r="B128" s="15" t="str">
        <f t="shared" si="4"/>
        <v>570</v>
      </c>
      <c r="C128" s="15" t="s">
        <v>398</v>
      </c>
      <c r="D128" s="32">
        <v>3127.3023892316351</v>
      </c>
      <c r="E128" s="30" t="s">
        <v>231</v>
      </c>
      <c r="F128" s="33">
        <f t="shared" si="5"/>
        <v>0.22953887558714423</v>
      </c>
      <c r="G128" s="5">
        <v>0</v>
      </c>
    </row>
    <row r="129" spans="1:7" hidden="1" outlineLevel="1">
      <c r="A129" s="4" t="s">
        <v>952</v>
      </c>
      <c r="B129" s="15" t="str">
        <f t="shared" si="4"/>
        <v>570</v>
      </c>
      <c r="C129" s="15" t="s">
        <v>398</v>
      </c>
      <c r="D129" s="32">
        <v>17131.880381379713</v>
      </c>
      <c r="E129" s="30" t="s">
        <v>146</v>
      </c>
      <c r="F129" s="33">
        <f t="shared" si="5"/>
        <v>7.9057273540331513E-2</v>
      </c>
      <c r="G129" s="5">
        <v>0</v>
      </c>
    </row>
    <row r="130" spans="1:7" hidden="1" outlineLevel="1">
      <c r="A130" s="4" t="s">
        <v>953</v>
      </c>
      <c r="B130" s="15" t="str">
        <f t="shared" si="4"/>
        <v>571</v>
      </c>
      <c r="C130" s="15" t="s">
        <v>398</v>
      </c>
      <c r="D130" s="32">
        <v>396556.13277979451</v>
      </c>
      <c r="E130" s="30" t="s">
        <v>214</v>
      </c>
      <c r="F130" s="33">
        <f t="shared" si="5"/>
        <v>0</v>
      </c>
      <c r="G130" s="5">
        <v>0</v>
      </c>
    </row>
    <row r="131" spans="1:7" hidden="1" outlineLevel="1">
      <c r="A131" s="4" t="s">
        <v>954</v>
      </c>
      <c r="B131" s="15" t="str">
        <f t="shared" si="4"/>
        <v>571</v>
      </c>
      <c r="C131" s="15" t="s">
        <v>398</v>
      </c>
      <c r="D131" s="32">
        <v>300019.68461530382</v>
      </c>
      <c r="E131" s="30" t="s">
        <v>203</v>
      </c>
      <c r="F131" s="33">
        <f t="shared" si="5"/>
        <v>0.23084885646883446</v>
      </c>
      <c r="G131" s="5">
        <v>0</v>
      </c>
    </row>
    <row r="132" spans="1:7" hidden="1" outlineLevel="1">
      <c r="A132" s="4" t="s">
        <v>955</v>
      </c>
      <c r="B132" s="15" t="str">
        <f t="shared" si="4"/>
        <v>571</v>
      </c>
      <c r="C132" s="15" t="s">
        <v>398</v>
      </c>
      <c r="D132" s="32">
        <v>-3151.0551047279564</v>
      </c>
      <c r="E132" s="30" t="s">
        <v>231</v>
      </c>
      <c r="F132" s="33">
        <f t="shared" si="5"/>
        <v>0.22953887558714423</v>
      </c>
      <c r="G132" s="5">
        <v>0</v>
      </c>
    </row>
    <row r="133" spans="1:7" hidden="1" outlineLevel="1">
      <c r="A133" s="4" t="s">
        <v>956</v>
      </c>
      <c r="B133" s="15" t="str">
        <f t="shared" si="4"/>
        <v>571</v>
      </c>
      <c r="C133" s="15" t="s">
        <v>398</v>
      </c>
      <c r="D133" s="32">
        <v>-22343.738989023634</v>
      </c>
      <c r="E133" s="30" t="s">
        <v>146</v>
      </c>
      <c r="F133" s="33">
        <f t="shared" si="5"/>
        <v>7.9057273540331513E-2</v>
      </c>
      <c r="G133" s="5">
        <v>0</v>
      </c>
    </row>
    <row r="134" spans="1:7" hidden="1" outlineLevel="1">
      <c r="A134" s="4" t="s">
        <v>957</v>
      </c>
      <c r="B134" s="15" t="str">
        <f t="shared" si="4"/>
        <v>572</v>
      </c>
      <c r="C134" s="15" t="s">
        <v>398</v>
      </c>
      <c r="D134" s="32">
        <v>2250.1186763881124</v>
      </c>
      <c r="E134" s="30" t="s">
        <v>214</v>
      </c>
      <c r="F134" s="33">
        <f t="shared" si="5"/>
        <v>0</v>
      </c>
      <c r="G134" s="5">
        <v>0</v>
      </c>
    </row>
    <row r="135" spans="1:7" hidden="1" outlineLevel="1">
      <c r="A135" s="4" t="s">
        <v>958</v>
      </c>
      <c r="B135" s="15" t="str">
        <f t="shared" si="4"/>
        <v>572</v>
      </c>
      <c r="C135" s="15" t="s">
        <v>398</v>
      </c>
      <c r="D135" s="32">
        <v>352.15542344363467</v>
      </c>
      <c r="E135" s="30" t="s">
        <v>203</v>
      </c>
      <c r="F135" s="33">
        <f t="shared" si="5"/>
        <v>0.23084885646883446</v>
      </c>
      <c r="G135" s="5">
        <v>0</v>
      </c>
    </row>
    <row r="136" spans="1:7" hidden="1" outlineLevel="1">
      <c r="A136" s="4" t="s">
        <v>959</v>
      </c>
      <c r="B136" s="15" t="str">
        <f t="shared" si="4"/>
        <v>573</v>
      </c>
      <c r="C136" s="15" t="s">
        <v>398</v>
      </c>
      <c r="D136" s="32">
        <v>761.12906337633285</v>
      </c>
      <c r="E136" s="30" t="s">
        <v>214</v>
      </c>
      <c r="F136" s="33">
        <f t="shared" si="5"/>
        <v>0</v>
      </c>
      <c r="G136" s="5">
        <v>0</v>
      </c>
    </row>
    <row r="137" spans="1:7" hidden="1" outlineLevel="1">
      <c r="A137" s="4" t="s">
        <v>960</v>
      </c>
      <c r="B137" s="15" t="str">
        <f t="shared" si="4"/>
        <v>573</v>
      </c>
      <c r="C137" s="15" t="s">
        <v>398</v>
      </c>
      <c r="D137" s="32">
        <v>17763.706831183415</v>
      </c>
      <c r="E137" s="30" t="s">
        <v>146</v>
      </c>
      <c r="F137" s="33">
        <f t="shared" si="5"/>
        <v>7.9057273540331513E-2</v>
      </c>
      <c r="G137" s="5">
        <v>0</v>
      </c>
    </row>
    <row r="138" spans="1:7" hidden="1" outlineLevel="1">
      <c r="A138" s="4"/>
      <c r="B138" s="15"/>
      <c r="C138" s="15"/>
      <c r="D138" s="414">
        <f>SUM(D100:D137)</f>
        <v>1491398.5887433693</v>
      </c>
      <c r="E138" s="405"/>
      <c r="F138" s="412"/>
      <c r="G138" s="414">
        <f>SUM(G100:G137)</f>
        <v>0</v>
      </c>
    </row>
    <row r="139" spans="1:7" hidden="1" outlineLevel="1">
      <c r="A139" s="4"/>
      <c r="B139" s="15"/>
      <c r="C139" s="15"/>
      <c r="D139" s="411"/>
      <c r="E139" s="405"/>
      <c r="F139" s="412"/>
      <c r="G139" s="411"/>
    </row>
    <row r="140" spans="1:7" hidden="1" outlineLevel="1">
      <c r="A140" s="4" t="s">
        <v>961</v>
      </c>
      <c r="B140" s="15" t="str">
        <f t="shared" si="4"/>
        <v>580</v>
      </c>
      <c r="C140" s="15" t="s">
        <v>398</v>
      </c>
      <c r="D140" s="32">
        <v>-884572.98199326522</v>
      </c>
      <c r="E140" s="30" t="s">
        <v>151</v>
      </c>
      <c r="F140" s="33">
        <f t="shared" ref="F140:F173" si="6">INDEX(WCAAllocations,IFERROR(MATCH(E140,WCAFactors,0),2),IFERROR(MATCH(E140,WCAStates,0),4))</f>
        <v>6.2803307592478125E-2</v>
      </c>
      <c r="G140" s="5">
        <v>0</v>
      </c>
    </row>
    <row r="141" spans="1:7" hidden="1" outlineLevel="1">
      <c r="A141" s="4" t="s">
        <v>962</v>
      </c>
      <c r="B141" s="15" t="str">
        <f t="shared" si="4"/>
        <v>580</v>
      </c>
      <c r="C141" s="15" t="s">
        <v>398</v>
      </c>
      <c r="D141" s="32">
        <v>-1069719.0148387582</v>
      </c>
      <c r="E141" s="30" t="s">
        <v>141</v>
      </c>
      <c r="F141" s="33">
        <f t="shared" si="6"/>
        <v>1</v>
      </c>
      <c r="G141" s="5">
        <v>0</v>
      </c>
    </row>
    <row r="142" spans="1:7" hidden="1" outlineLevel="1">
      <c r="A142" s="4" t="s">
        <v>963</v>
      </c>
      <c r="B142" s="15" t="str">
        <f t="shared" si="4"/>
        <v>581</v>
      </c>
      <c r="C142" s="15" t="s">
        <v>398</v>
      </c>
      <c r="D142" s="32">
        <v>560018.26713114697</v>
      </c>
      <c r="E142" s="30" t="s">
        <v>151</v>
      </c>
      <c r="F142" s="33">
        <f t="shared" si="6"/>
        <v>6.2803307592478125E-2</v>
      </c>
      <c r="G142" s="5">
        <v>0</v>
      </c>
    </row>
    <row r="143" spans="1:7" hidden="1" outlineLevel="1">
      <c r="A143" s="4" t="s">
        <v>964</v>
      </c>
      <c r="B143" s="15" t="str">
        <f t="shared" si="4"/>
        <v>581</v>
      </c>
      <c r="C143" s="15" t="s">
        <v>398</v>
      </c>
      <c r="D143" s="32">
        <v>0</v>
      </c>
      <c r="E143" s="30" t="s">
        <v>141</v>
      </c>
      <c r="F143" s="33">
        <f t="shared" si="6"/>
        <v>1</v>
      </c>
      <c r="G143" s="5">
        <v>0</v>
      </c>
    </row>
    <row r="144" spans="1:7" hidden="1" outlineLevel="1">
      <c r="A144" s="4" t="s">
        <v>965</v>
      </c>
      <c r="B144" s="15" t="str">
        <f t="shared" si="4"/>
        <v>582</v>
      </c>
      <c r="C144" s="15" t="s">
        <v>398</v>
      </c>
      <c r="D144" s="32">
        <v>2185.4020081967192</v>
      </c>
      <c r="E144" s="30" t="s">
        <v>151</v>
      </c>
      <c r="F144" s="33">
        <f t="shared" si="6"/>
        <v>6.2803307592478125E-2</v>
      </c>
      <c r="G144" s="5">
        <v>0</v>
      </c>
    </row>
    <row r="145" spans="1:7" hidden="1" outlineLevel="1">
      <c r="A145" s="4" t="s">
        <v>966</v>
      </c>
      <c r="B145" s="15" t="str">
        <f t="shared" si="4"/>
        <v>582</v>
      </c>
      <c r="C145" s="15" t="s">
        <v>398</v>
      </c>
      <c r="D145" s="32">
        <v>190054.36504098342</v>
      </c>
      <c r="E145" s="30" t="s">
        <v>141</v>
      </c>
      <c r="F145" s="33">
        <f t="shared" si="6"/>
        <v>1</v>
      </c>
      <c r="G145" s="5">
        <v>0</v>
      </c>
    </row>
    <row r="146" spans="1:7" hidden="1" outlineLevel="1">
      <c r="A146" s="4" t="s">
        <v>967</v>
      </c>
      <c r="B146" s="15" t="str">
        <f t="shared" ref="B146:B215" si="7">MID(A146,1,3)</f>
        <v>583</v>
      </c>
      <c r="C146" s="15" t="s">
        <v>398</v>
      </c>
      <c r="D146" s="32">
        <v>1369.0568442622937</v>
      </c>
      <c r="E146" s="30" t="s">
        <v>151</v>
      </c>
      <c r="F146" s="33">
        <f t="shared" si="6"/>
        <v>6.2803307592478125E-2</v>
      </c>
      <c r="G146" s="5">
        <v>0</v>
      </c>
    </row>
    <row r="147" spans="1:7" hidden="1" outlineLevel="1">
      <c r="A147" s="4" t="s">
        <v>968</v>
      </c>
      <c r="B147" s="15" t="str">
        <f t="shared" si="7"/>
        <v>583</v>
      </c>
      <c r="C147" s="15" t="s">
        <v>398</v>
      </c>
      <c r="D147" s="32">
        <v>272908.98069672106</v>
      </c>
      <c r="E147" s="30" t="s">
        <v>141</v>
      </c>
      <c r="F147" s="33">
        <f t="shared" si="6"/>
        <v>1</v>
      </c>
      <c r="G147" s="5">
        <v>0</v>
      </c>
    </row>
    <row r="148" spans="1:7" hidden="1" outlineLevel="1">
      <c r="A148" s="4" t="s">
        <v>969</v>
      </c>
      <c r="B148" s="15" t="str">
        <f t="shared" si="7"/>
        <v>584</v>
      </c>
      <c r="C148" s="15" t="s">
        <v>398</v>
      </c>
      <c r="D148" s="32">
        <v>22.3462295081967</v>
      </c>
      <c r="E148" s="30" t="s">
        <v>172</v>
      </c>
      <c r="F148" s="33">
        <f t="shared" si="6"/>
        <v>0</v>
      </c>
      <c r="G148" s="5">
        <v>0</v>
      </c>
    </row>
    <row r="149" spans="1:7" hidden="1" outlineLevel="1">
      <c r="A149" s="4" t="s">
        <v>970</v>
      </c>
      <c r="B149" s="15" t="str">
        <f t="shared" si="7"/>
        <v>585</v>
      </c>
      <c r="C149" s="15" t="s">
        <v>398</v>
      </c>
      <c r="D149" s="32">
        <v>9113.1050819672037</v>
      </c>
      <c r="E149" s="30" t="s">
        <v>151</v>
      </c>
      <c r="F149" s="33">
        <f t="shared" si="6"/>
        <v>6.2803307592478125E-2</v>
      </c>
      <c r="G149" s="5">
        <v>0</v>
      </c>
    </row>
    <row r="150" spans="1:7" hidden="1" outlineLevel="1">
      <c r="A150" s="4" t="s">
        <v>971</v>
      </c>
      <c r="B150" s="15" t="str">
        <f t="shared" si="7"/>
        <v>586</v>
      </c>
      <c r="C150" s="15" t="s">
        <v>398</v>
      </c>
      <c r="D150" s="32">
        <v>17662.451598360636</v>
      </c>
      <c r="E150" s="30" t="s">
        <v>151</v>
      </c>
      <c r="F150" s="33">
        <f t="shared" si="6"/>
        <v>6.2803307592478125E-2</v>
      </c>
      <c r="G150" s="5">
        <v>0</v>
      </c>
    </row>
    <row r="151" spans="1:7" hidden="1" outlineLevel="1">
      <c r="A151" s="4" t="s">
        <v>972</v>
      </c>
      <c r="B151" s="15" t="str">
        <f t="shared" si="7"/>
        <v>586</v>
      </c>
      <c r="C151" s="15" t="s">
        <v>398</v>
      </c>
      <c r="D151" s="32">
        <v>301201.57127049152</v>
      </c>
      <c r="E151" s="30" t="s">
        <v>141</v>
      </c>
      <c r="F151" s="33">
        <f t="shared" si="6"/>
        <v>1</v>
      </c>
      <c r="G151" s="5">
        <v>0</v>
      </c>
    </row>
    <row r="152" spans="1:7" hidden="1" outlineLevel="1">
      <c r="A152" s="4" t="s">
        <v>973</v>
      </c>
      <c r="B152" s="15" t="str">
        <f t="shared" si="7"/>
        <v>587</v>
      </c>
      <c r="C152" s="15" t="s">
        <v>398</v>
      </c>
      <c r="D152" s="32">
        <v>500292.64954917983</v>
      </c>
      <c r="E152" s="30" t="s">
        <v>141</v>
      </c>
      <c r="F152" s="33">
        <f t="shared" si="6"/>
        <v>1</v>
      </c>
      <c r="G152" s="5">
        <v>0</v>
      </c>
    </row>
    <row r="153" spans="1:7" hidden="1" outlineLevel="1">
      <c r="A153" s="4" t="s">
        <v>974</v>
      </c>
      <c r="B153" s="15" t="str">
        <f t="shared" si="7"/>
        <v>588</v>
      </c>
      <c r="C153" s="15" t="s">
        <v>398</v>
      </c>
      <c r="D153" s="32">
        <v>179163.15098360638</v>
      </c>
      <c r="E153" s="30" t="s">
        <v>151</v>
      </c>
      <c r="F153" s="33">
        <f t="shared" si="6"/>
        <v>6.2803307592478125E-2</v>
      </c>
      <c r="G153" s="5">
        <v>0</v>
      </c>
    </row>
    <row r="154" spans="1:7" hidden="1" outlineLevel="1">
      <c r="A154" s="4" t="s">
        <v>975</v>
      </c>
      <c r="B154" s="15" t="str">
        <f t="shared" si="7"/>
        <v>588</v>
      </c>
      <c r="C154" s="15" t="s">
        <v>398</v>
      </c>
      <c r="D154" s="32">
        <v>35042.113032786845</v>
      </c>
      <c r="E154" s="30" t="s">
        <v>141</v>
      </c>
      <c r="F154" s="33">
        <f t="shared" si="6"/>
        <v>1</v>
      </c>
      <c r="G154" s="5">
        <v>0</v>
      </c>
    </row>
    <row r="155" spans="1:7" hidden="1" outlineLevel="1">
      <c r="A155" s="4" t="s">
        <v>976</v>
      </c>
      <c r="B155" s="15" t="str">
        <f t="shared" si="7"/>
        <v>589</v>
      </c>
      <c r="C155" s="15" t="s">
        <v>398</v>
      </c>
      <c r="D155" s="32">
        <v>4205.2765573770448</v>
      </c>
      <c r="E155" s="30" t="s">
        <v>151</v>
      </c>
      <c r="F155" s="33">
        <f t="shared" si="6"/>
        <v>6.2803307592478125E-2</v>
      </c>
      <c r="G155" s="5">
        <v>0</v>
      </c>
    </row>
    <row r="156" spans="1:7" hidden="1" outlineLevel="1">
      <c r="A156" s="4" t="s">
        <v>977</v>
      </c>
      <c r="B156" s="15" t="str">
        <f t="shared" si="7"/>
        <v>589</v>
      </c>
      <c r="C156" s="15" t="s">
        <v>398</v>
      </c>
      <c r="D156" s="32">
        <v>162547.91471311459</v>
      </c>
      <c r="E156" s="30" t="s">
        <v>141</v>
      </c>
      <c r="F156" s="33">
        <f t="shared" si="6"/>
        <v>1</v>
      </c>
      <c r="G156" s="5">
        <v>0</v>
      </c>
    </row>
    <row r="157" spans="1:7" hidden="1" outlineLevel="1">
      <c r="A157" s="4" t="s">
        <v>978</v>
      </c>
      <c r="B157" s="15" t="str">
        <f t="shared" si="7"/>
        <v>590</v>
      </c>
      <c r="C157" s="15" t="s">
        <v>398</v>
      </c>
      <c r="D157" s="32">
        <v>112251.28637787068</v>
      </c>
      <c r="E157" s="30" t="s">
        <v>151</v>
      </c>
      <c r="F157" s="33">
        <f t="shared" si="6"/>
        <v>6.2803307592478125E-2</v>
      </c>
      <c r="G157" s="5">
        <v>0</v>
      </c>
    </row>
    <row r="158" spans="1:7" hidden="1" outlineLevel="1">
      <c r="A158" s="4" t="s">
        <v>979</v>
      </c>
      <c r="B158" s="15" t="str">
        <f t="shared" si="7"/>
        <v>590</v>
      </c>
      <c r="C158" s="15" t="s">
        <v>398</v>
      </c>
      <c r="D158" s="32">
        <v>87952.487453027235</v>
      </c>
      <c r="E158" s="30" t="s">
        <v>141</v>
      </c>
      <c r="F158" s="33">
        <f t="shared" si="6"/>
        <v>1</v>
      </c>
      <c r="G158" s="5">
        <v>0</v>
      </c>
    </row>
    <row r="159" spans="1:7" hidden="1" outlineLevel="1">
      <c r="A159" s="4" t="s">
        <v>980</v>
      </c>
      <c r="B159" s="15" t="str">
        <f t="shared" si="7"/>
        <v>591</v>
      </c>
      <c r="C159" s="15" t="s">
        <v>398</v>
      </c>
      <c r="D159" s="32">
        <v>1673.8721816283942</v>
      </c>
      <c r="E159" s="30" t="s">
        <v>151</v>
      </c>
      <c r="F159" s="33">
        <f t="shared" si="6"/>
        <v>6.2803307592478125E-2</v>
      </c>
      <c r="G159" s="5">
        <v>0</v>
      </c>
    </row>
    <row r="160" spans="1:7" hidden="1" outlineLevel="1">
      <c r="A160" s="4" t="s">
        <v>981</v>
      </c>
      <c r="B160" s="15" t="str">
        <f t="shared" si="7"/>
        <v>591</v>
      </c>
      <c r="C160" s="15" t="s">
        <v>398</v>
      </c>
      <c r="D160" s="32">
        <v>53684.808841336184</v>
      </c>
      <c r="E160" s="30" t="s">
        <v>141</v>
      </c>
      <c r="F160" s="33">
        <f t="shared" si="6"/>
        <v>1</v>
      </c>
      <c r="G160" s="5">
        <v>0</v>
      </c>
    </row>
    <row r="161" spans="1:7" hidden="1" outlineLevel="1">
      <c r="A161" s="4" t="s">
        <v>982</v>
      </c>
      <c r="B161" s="15" t="str">
        <f t="shared" si="7"/>
        <v>592</v>
      </c>
      <c r="C161" s="15" t="s">
        <v>398</v>
      </c>
      <c r="D161" s="32">
        <v>61407.01206680591</v>
      </c>
      <c r="E161" s="30" t="s">
        <v>151</v>
      </c>
      <c r="F161" s="33">
        <f t="shared" si="6"/>
        <v>6.2803307592478125E-2</v>
      </c>
      <c r="G161" s="5">
        <v>0</v>
      </c>
    </row>
    <row r="162" spans="1:7" hidden="1" outlineLevel="1">
      <c r="A162" s="4" t="s">
        <v>983</v>
      </c>
      <c r="B162" s="15" t="str">
        <f t="shared" si="7"/>
        <v>592</v>
      </c>
      <c r="C162" s="15" t="s">
        <v>398</v>
      </c>
      <c r="D162" s="32">
        <v>323579.8253757832</v>
      </c>
      <c r="E162" s="30" t="s">
        <v>141</v>
      </c>
      <c r="F162" s="33">
        <f t="shared" si="6"/>
        <v>1</v>
      </c>
      <c r="G162" s="5">
        <v>0</v>
      </c>
    </row>
    <row r="163" spans="1:7" hidden="1" outlineLevel="1">
      <c r="A163" s="4" t="s">
        <v>984</v>
      </c>
      <c r="B163" s="15" t="str">
        <f t="shared" si="7"/>
        <v>593</v>
      </c>
      <c r="C163" s="15" t="s">
        <v>398</v>
      </c>
      <c r="D163" s="32">
        <v>-151840.31689662678</v>
      </c>
      <c r="E163" s="30" t="s">
        <v>151</v>
      </c>
      <c r="F163" s="33">
        <f t="shared" si="6"/>
        <v>6.2803307592478125E-2</v>
      </c>
      <c r="G163" s="5">
        <v>0</v>
      </c>
    </row>
    <row r="164" spans="1:7" hidden="1" outlineLevel="1">
      <c r="A164" s="4" t="s">
        <v>985</v>
      </c>
      <c r="B164" s="15" t="str">
        <f t="shared" si="7"/>
        <v>593</v>
      </c>
      <c r="C164" s="15" t="s">
        <v>398</v>
      </c>
      <c r="D164" s="32">
        <v>1530825.3749264346</v>
      </c>
      <c r="E164" s="30" t="s">
        <v>141</v>
      </c>
      <c r="F164" s="33">
        <f t="shared" si="6"/>
        <v>1</v>
      </c>
      <c r="G164" s="5">
        <v>0</v>
      </c>
    </row>
    <row r="165" spans="1:7" hidden="1" outlineLevel="1">
      <c r="A165" s="4" t="s">
        <v>986</v>
      </c>
      <c r="B165" s="15" t="str">
        <f t="shared" si="7"/>
        <v>594</v>
      </c>
      <c r="C165" s="15" t="s">
        <v>398</v>
      </c>
      <c r="D165" s="32">
        <v>1266.3318789144062</v>
      </c>
      <c r="E165" s="30" t="s">
        <v>151</v>
      </c>
      <c r="F165" s="33">
        <f t="shared" si="6"/>
        <v>6.2803307592478125E-2</v>
      </c>
      <c r="G165" s="5">
        <v>0</v>
      </c>
    </row>
    <row r="166" spans="1:7" hidden="1" outlineLevel="1">
      <c r="A166" s="4" t="s">
        <v>987</v>
      </c>
      <c r="B166" s="15" t="str">
        <f t="shared" si="7"/>
        <v>594</v>
      </c>
      <c r="C166" s="15" t="s">
        <v>398</v>
      </c>
      <c r="D166" s="32">
        <v>690043.4946033411</v>
      </c>
      <c r="E166" s="30" t="s">
        <v>141</v>
      </c>
      <c r="F166" s="33">
        <f t="shared" si="6"/>
        <v>1</v>
      </c>
      <c r="G166" s="5">
        <v>0</v>
      </c>
    </row>
    <row r="167" spans="1:7" hidden="1" outlineLevel="1">
      <c r="A167" s="4" t="s">
        <v>988</v>
      </c>
      <c r="B167" s="15" t="str">
        <f t="shared" si="7"/>
        <v>595</v>
      </c>
      <c r="C167" s="15" t="s">
        <v>398</v>
      </c>
      <c r="D167" s="32">
        <v>33198.860093945754</v>
      </c>
      <c r="E167" s="30" t="s">
        <v>151</v>
      </c>
      <c r="F167" s="33">
        <f t="shared" si="6"/>
        <v>6.2803307592478125E-2</v>
      </c>
      <c r="G167" s="5">
        <v>0</v>
      </c>
    </row>
    <row r="168" spans="1:7" hidden="1" outlineLevel="1">
      <c r="A168" s="4" t="s">
        <v>989</v>
      </c>
      <c r="B168" s="15" t="str">
        <f t="shared" si="7"/>
        <v>595</v>
      </c>
      <c r="C168" s="15" t="s">
        <v>398</v>
      </c>
      <c r="D168" s="32">
        <v>-54.828903966597139</v>
      </c>
      <c r="E168" s="30" t="s">
        <v>141</v>
      </c>
      <c r="F168" s="33">
        <f t="shared" si="6"/>
        <v>1</v>
      </c>
      <c r="G168" s="5">
        <v>0</v>
      </c>
    </row>
    <row r="169" spans="1:7" hidden="1" outlineLevel="1">
      <c r="A169" s="4" t="s">
        <v>990</v>
      </c>
      <c r="B169" s="15" t="str">
        <f t="shared" si="7"/>
        <v>596</v>
      </c>
      <c r="C169" s="15" t="s">
        <v>398</v>
      </c>
      <c r="D169" s="32">
        <v>116218.65375782893</v>
      </c>
      <c r="E169" s="30" t="s">
        <v>141</v>
      </c>
      <c r="F169" s="33">
        <f t="shared" si="6"/>
        <v>1</v>
      </c>
      <c r="G169" s="5">
        <v>0</v>
      </c>
    </row>
    <row r="170" spans="1:7" hidden="1" outlineLevel="1">
      <c r="A170" s="4" t="s">
        <v>991</v>
      </c>
      <c r="B170" s="15" t="str">
        <f t="shared" si="7"/>
        <v>597</v>
      </c>
      <c r="C170" s="15" t="s">
        <v>398</v>
      </c>
      <c r="D170" s="32">
        <v>59325.198653444735</v>
      </c>
      <c r="E170" s="30" t="s">
        <v>151</v>
      </c>
      <c r="F170" s="33">
        <f t="shared" si="6"/>
        <v>6.2803307592478125E-2</v>
      </c>
      <c r="G170" s="5">
        <v>0</v>
      </c>
    </row>
    <row r="171" spans="1:7" hidden="1" outlineLevel="1">
      <c r="A171" s="4" t="s">
        <v>992</v>
      </c>
      <c r="B171" s="15" t="str">
        <f t="shared" si="7"/>
        <v>597</v>
      </c>
      <c r="C171" s="15" t="s">
        <v>398</v>
      </c>
      <c r="D171" s="32">
        <v>156403.93531315253</v>
      </c>
      <c r="E171" s="30" t="s">
        <v>141</v>
      </c>
      <c r="F171" s="33">
        <f t="shared" si="6"/>
        <v>1</v>
      </c>
      <c r="G171" s="5">
        <v>0</v>
      </c>
    </row>
    <row r="172" spans="1:7" hidden="1" outlineLevel="1">
      <c r="A172" s="4" t="s">
        <v>993</v>
      </c>
      <c r="B172" s="15" t="str">
        <f t="shared" si="7"/>
        <v>598</v>
      </c>
      <c r="C172" s="15" t="s">
        <v>398</v>
      </c>
      <c r="D172" s="32">
        <v>55903.511200417597</v>
      </c>
      <c r="E172" s="30" t="s">
        <v>151</v>
      </c>
      <c r="F172" s="33">
        <f t="shared" si="6"/>
        <v>6.2803307592478125E-2</v>
      </c>
      <c r="G172" s="5">
        <v>0</v>
      </c>
    </row>
    <row r="173" spans="1:7" hidden="1" outlineLevel="1">
      <c r="A173" s="4" t="s">
        <v>994</v>
      </c>
      <c r="B173" s="15" t="str">
        <f t="shared" si="7"/>
        <v>598</v>
      </c>
      <c r="C173" s="15" t="s">
        <v>398</v>
      </c>
      <c r="D173" s="32">
        <v>54234.823267223437</v>
      </c>
      <c r="E173" s="30" t="s">
        <v>141</v>
      </c>
      <c r="F173" s="33">
        <f t="shared" si="6"/>
        <v>1</v>
      </c>
      <c r="G173" s="5">
        <v>0</v>
      </c>
    </row>
    <row r="174" spans="1:7" hidden="1" outlineLevel="1">
      <c r="A174" s="4"/>
      <c r="B174" s="15"/>
      <c r="C174" s="15"/>
      <c r="D174" s="414">
        <f>SUM(D140:D173)</f>
        <v>3467568.9840962407</v>
      </c>
      <c r="E174" s="405"/>
      <c r="F174" s="412"/>
      <c r="G174" s="414">
        <f>SUM(G140:G173)</f>
        <v>0</v>
      </c>
    </row>
    <row r="175" spans="1:7" hidden="1" outlineLevel="1">
      <c r="A175" s="4"/>
      <c r="B175" s="15"/>
      <c r="C175" s="15"/>
      <c r="D175" s="411"/>
      <c r="E175" s="405"/>
      <c r="F175" s="412"/>
      <c r="G175" s="411"/>
    </row>
    <row r="176" spans="1:7" hidden="1" outlineLevel="1">
      <c r="A176" s="4" t="s">
        <v>995</v>
      </c>
      <c r="B176" s="15" t="str">
        <f t="shared" si="7"/>
        <v>901</v>
      </c>
      <c r="C176" s="15" t="s">
        <v>398</v>
      </c>
      <c r="D176" s="32">
        <v>92957.769312929333</v>
      </c>
      <c r="E176" s="30" t="s">
        <v>152</v>
      </c>
      <c r="F176" s="33">
        <f t="shared" ref="F176:F186" si="8">INDEX(WCAAllocations,IFERROR(MATCH(E176,WCAFactors,0),2),IFERROR(MATCH(E176,WCAStates,0),4))</f>
        <v>6.9173575695716499E-2</v>
      </c>
      <c r="G176" s="5">
        <v>0</v>
      </c>
    </row>
    <row r="177" spans="1:7" hidden="1" outlineLevel="1">
      <c r="A177" s="4" t="s">
        <v>996</v>
      </c>
      <c r="B177" s="15" t="str">
        <f t="shared" si="7"/>
        <v>901</v>
      </c>
      <c r="C177" s="15" t="s">
        <v>398</v>
      </c>
      <c r="D177" s="32">
        <v>84.970599625234158</v>
      </c>
      <c r="E177" s="30" t="s">
        <v>141</v>
      </c>
      <c r="F177" s="33">
        <f t="shared" si="8"/>
        <v>1</v>
      </c>
      <c r="G177" s="5">
        <v>0</v>
      </c>
    </row>
    <row r="178" spans="1:7" hidden="1" outlineLevel="1">
      <c r="A178" s="4" t="s">
        <v>997</v>
      </c>
      <c r="B178" s="15" t="str">
        <f t="shared" si="7"/>
        <v>902</v>
      </c>
      <c r="C178" s="15" t="s">
        <v>398</v>
      </c>
      <c r="D178" s="32">
        <v>81679.338338538335</v>
      </c>
      <c r="E178" s="30" t="s">
        <v>152</v>
      </c>
      <c r="F178" s="33">
        <f t="shared" si="8"/>
        <v>6.9173575695716499E-2</v>
      </c>
      <c r="G178" s="5">
        <v>0</v>
      </c>
    </row>
    <row r="179" spans="1:7" hidden="1" outlineLevel="1">
      <c r="A179" s="4" t="s">
        <v>998</v>
      </c>
      <c r="B179" s="15" t="str">
        <f t="shared" si="7"/>
        <v>902</v>
      </c>
      <c r="C179" s="15" t="s">
        <v>398</v>
      </c>
      <c r="D179" s="32">
        <v>667468.90584009921</v>
      </c>
      <c r="E179" s="30" t="s">
        <v>141</v>
      </c>
      <c r="F179" s="33">
        <f t="shared" si="8"/>
        <v>1</v>
      </c>
      <c r="G179" s="5">
        <v>0</v>
      </c>
    </row>
    <row r="180" spans="1:7" hidden="1" outlineLevel="1">
      <c r="A180" s="4" t="s">
        <v>999</v>
      </c>
      <c r="B180" s="15" t="str">
        <f t="shared" si="7"/>
        <v>903</v>
      </c>
      <c r="C180" s="15" t="s">
        <v>398</v>
      </c>
      <c r="D180" s="32">
        <v>342035.97275869083</v>
      </c>
      <c r="E180" s="30" t="s">
        <v>152</v>
      </c>
      <c r="F180" s="33">
        <f t="shared" si="8"/>
        <v>6.9173575695716499E-2</v>
      </c>
      <c r="G180" s="5">
        <v>0</v>
      </c>
    </row>
    <row r="181" spans="1:7" hidden="1" outlineLevel="1">
      <c r="A181" s="4" t="s">
        <v>1000</v>
      </c>
      <c r="B181" s="15" t="str">
        <f t="shared" si="7"/>
        <v>903</v>
      </c>
      <c r="C181" s="15" t="s">
        <v>398</v>
      </c>
      <c r="D181" s="32">
        <v>-466467.12361504277</v>
      </c>
      <c r="E181" s="30" t="s">
        <v>141</v>
      </c>
      <c r="F181" s="33">
        <f t="shared" si="8"/>
        <v>1</v>
      </c>
      <c r="G181" s="5">
        <v>0</v>
      </c>
    </row>
    <row r="182" spans="1:7" hidden="1" outlineLevel="1">
      <c r="A182" s="4" t="s">
        <v>1001</v>
      </c>
      <c r="B182" s="15" t="str">
        <f t="shared" si="7"/>
        <v>904</v>
      </c>
      <c r="C182" s="15" t="s">
        <v>398</v>
      </c>
      <c r="D182" s="32">
        <v>656.04871330418428</v>
      </c>
      <c r="E182" s="30" t="s">
        <v>152</v>
      </c>
      <c r="F182" s="33">
        <f t="shared" si="8"/>
        <v>6.9173575695716499E-2</v>
      </c>
      <c r="G182" s="5">
        <v>0</v>
      </c>
    </row>
    <row r="183" spans="1:7" hidden="1" outlineLevel="1">
      <c r="A183" s="4" t="s">
        <v>1002</v>
      </c>
      <c r="B183" s="15" t="str">
        <f t="shared" si="7"/>
        <v>904</v>
      </c>
      <c r="C183" s="15" t="s">
        <v>398</v>
      </c>
      <c r="D183" s="32">
        <v>507872.101450558</v>
      </c>
      <c r="E183" s="30" t="s">
        <v>141</v>
      </c>
      <c r="F183" s="33">
        <f t="shared" si="8"/>
        <v>1</v>
      </c>
      <c r="G183" s="5">
        <v>0</v>
      </c>
    </row>
    <row r="184" spans="1:7" hidden="1" outlineLevel="1">
      <c r="A184" s="4" t="s">
        <v>1003</v>
      </c>
      <c r="B184" s="15" t="str">
        <f t="shared" si="7"/>
        <v>905</v>
      </c>
      <c r="C184" s="15" t="s">
        <v>398</v>
      </c>
      <c r="D184" s="32">
        <v>68.846177389131739</v>
      </c>
      <c r="E184" s="30" t="s">
        <v>214</v>
      </c>
      <c r="F184" s="33">
        <f t="shared" si="8"/>
        <v>0</v>
      </c>
      <c r="G184" s="5">
        <v>0</v>
      </c>
    </row>
    <row r="185" spans="1:7" hidden="1" outlineLevel="1">
      <c r="A185" s="4" t="s">
        <v>1004</v>
      </c>
      <c r="B185" s="15" t="str">
        <f t="shared" si="7"/>
        <v>905</v>
      </c>
      <c r="C185" s="15" t="s">
        <v>398</v>
      </c>
      <c r="D185" s="32">
        <v>2790.9957526545877</v>
      </c>
      <c r="E185" s="30" t="s">
        <v>152</v>
      </c>
      <c r="F185" s="33">
        <f t="shared" si="8"/>
        <v>6.9173575695716499E-2</v>
      </c>
      <c r="G185" s="5">
        <v>0</v>
      </c>
    </row>
    <row r="186" spans="1:7" hidden="1" outlineLevel="1">
      <c r="A186" s="4" t="s">
        <v>1005</v>
      </c>
      <c r="B186" s="15" t="str">
        <f t="shared" si="7"/>
        <v>905</v>
      </c>
      <c r="C186" s="15" t="s">
        <v>398</v>
      </c>
      <c r="D186" s="32">
        <v>72.940911930043654</v>
      </c>
      <c r="E186" s="30" t="s">
        <v>141</v>
      </c>
      <c r="F186" s="33">
        <f t="shared" si="8"/>
        <v>1</v>
      </c>
      <c r="G186" s="5">
        <v>0</v>
      </c>
    </row>
    <row r="187" spans="1:7" hidden="1" outlineLevel="1">
      <c r="A187" s="4"/>
      <c r="B187" s="15"/>
      <c r="C187" s="15"/>
      <c r="D187" s="414">
        <f>SUM(D176:D186)</f>
        <v>1229220.7662406759</v>
      </c>
      <c r="E187" s="405"/>
      <c r="F187" s="412"/>
      <c r="G187" s="414">
        <f>SUM(G176:G186)</f>
        <v>0</v>
      </c>
    </row>
    <row r="188" spans="1:7" hidden="1" outlineLevel="1">
      <c r="A188" s="4"/>
      <c r="B188" s="15"/>
      <c r="C188" s="15"/>
      <c r="D188" s="411"/>
      <c r="E188" s="405"/>
      <c r="F188" s="412"/>
      <c r="G188" s="411"/>
    </row>
    <row r="189" spans="1:7" hidden="1" outlineLevel="1">
      <c r="A189" s="4" t="s">
        <v>1006</v>
      </c>
      <c r="B189" s="15" t="str">
        <f t="shared" si="7"/>
        <v>907</v>
      </c>
      <c r="C189" s="15" t="s">
        <v>398</v>
      </c>
      <c r="D189" s="32">
        <v>11209.668720790891</v>
      </c>
      <c r="E189" s="30" t="s">
        <v>152</v>
      </c>
      <c r="F189" s="33">
        <f t="shared" ref="F189:F196" si="9">INDEX(WCAAllocations,IFERROR(MATCH(E189,WCAFactors,0),2),IFERROR(MATCH(E189,WCAStates,0),4))</f>
        <v>6.9173575695716499E-2</v>
      </c>
      <c r="G189" s="5">
        <v>0</v>
      </c>
    </row>
    <row r="190" spans="1:7" hidden="1" outlineLevel="1">
      <c r="A190" s="4" t="s">
        <v>1007</v>
      </c>
      <c r="B190" s="15" t="str">
        <f t="shared" si="7"/>
        <v>907</v>
      </c>
      <c r="C190" s="15" t="s">
        <v>398</v>
      </c>
      <c r="D190" s="32">
        <v>0</v>
      </c>
      <c r="E190" s="30" t="s">
        <v>171</v>
      </c>
      <c r="F190" s="33">
        <f t="shared" si="9"/>
        <v>0</v>
      </c>
      <c r="G190" s="5">
        <v>0</v>
      </c>
    </row>
    <row r="191" spans="1:7" hidden="1" outlineLevel="1">
      <c r="A191" s="4" t="s">
        <v>1008</v>
      </c>
      <c r="B191" s="15" t="str">
        <f t="shared" si="7"/>
        <v>908</v>
      </c>
      <c r="C191" s="15" t="s">
        <v>398</v>
      </c>
      <c r="D191" s="32">
        <v>-43322.01343502383</v>
      </c>
      <c r="E191" s="30" t="s">
        <v>152</v>
      </c>
      <c r="F191" s="33">
        <f t="shared" si="9"/>
        <v>6.9173575695716499E-2</v>
      </c>
      <c r="G191" s="5">
        <v>0</v>
      </c>
    </row>
    <row r="192" spans="1:7" hidden="1" outlineLevel="1">
      <c r="A192" s="4" t="s">
        <v>1009</v>
      </c>
      <c r="B192" s="15" t="str">
        <f t="shared" si="7"/>
        <v>908</v>
      </c>
      <c r="C192" s="15" t="s">
        <v>398</v>
      </c>
      <c r="D192" s="32">
        <v>302051.6122807528</v>
      </c>
      <c r="E192" s="30" t="s">
        <v>164</v>
      </c>
      <c r="F192" s="33">
        <f t="shared" si="9"/>
        <v>0</v>
      </c>
      <c r="G192" s="5">
        <v>0</v>
      </c>
    </row>
    <row r="193" spans="1:7" hidden="1" outlineLevel="1">
      <c r="A193" s="4" t="s">
        <v>1010</v>
      </c>
      <c r="B193" s="15" t="str">
        <f t="shared" si="7"/>
        <v>908</v>
      </c>
      <c r="C193" s="15" t="s">
        <v>398</v>
      </c>
      <c r="D193" s="32">
        <v>32746.438069661312</v>
      </c>
      <c r="E193" s="30" t="s">
        <v>141</v>
      </c>
      <c r="F193" s="33">
        <f t="shared" si="9"/>
        <v>1</v>
      </c>
      <c r="G193" s="5">
        <v>0</v>
      </c>
    </row>
    <row r="194" spans="1:7" hidden="1" outlineLevel="1">
      <c r="A194" s="4" t="s">
        <v>805</v>
      </c>
      <c r="B194" s="15" t="str">
        <f t="shared" si="7"/>
        <v>909</v>
      </c>
      <c r="C194" s="15" t="s">
        <v>398</v>
      </c>
      <c r="D194" s="32">
        <v>59097.804664469739</v>
      </c>
      <c r="E194" s="30" t="s">
        <v>152</v>
      </c>
      <c r="F194" s="33">
        <f t="shared" si="9"/>
        <v>6.9173575695716499E-2</v>
      </c>
      <c r="G194" s="5">
        <v>0</v>
      </c>
    </row>
    <row r="195" spans="1:7" hidden="1" outlineLevel="1">
      <c r="A195" s="4" t="s">
        <v>806</v>
      </c>
      <c r="B195" s="15" t="str">
        <f t="shared" si="7"/>
        <v>909</v>
      </c>
      <c r="C195" s="15" t="s">
        <v>398</v>
      </c>
      <c r="D195" s="32">
        <v>57120.262348711796</v>
      </c>
      <c r="E195" s="30" t="s">
        <v>141</v>
      </c>
      <c r="F195" s="33">
        <f t="shared" si="9"/>
        <v>1</v>
      </c>
      <c r="G195" s="5">
        <v>0</v>
      </c>
    </row>
    <row r="196" spans="1:7" hidden="1" outlineLevel="1">
      <c r="A196" s="4" t="s">
        <v>807</v>
      </c>
      <c r="B196" s="15" t="str">
        <f t="shared" si="7"/>
        <v>910</v>
      </c>
      <c r="C196" s="15" t="s">
        <v>398</v>
      </c>
      <c r="D196" s="32">
        <v>3961.744116237267</v>
      </c>
      <c r="E196" s="30" t="s">
        <v>152</v>
      </c>
      <c r="F196" s="33">
        <f t="shared" si="9"/>
        <v>6.9173575695716499E-2</v>
      </c>
      <c r="G196" s="5">
        <v>0</v>
      </c>
    </row>
    <row r="197" spans="1:7" hidden="1" outlineLevel="1">
      <c r="A197" s="4"/>
      <c r="B197" s="15"/>
      <c r="C197" s="15"/>
      <c r="D197" s="414">
        <f>SUM(D189:D196)</f>
        <v>422865.51676559995</v>
      </c>
      <c r="E197" s="405"/>
      <c r="F197" s="412"/>
      <c r="G197" s="414">
        <f>SUM(G189:G196)</f>
        <v>0</v>
      </c>
    </row>
    <row r="198" spans="1:7" hidden="1" outlineLevel="1">
      <c r="A198" s="4"/>
      <c r="B198" s="15"/>
      <c r="C198" s="15"/>
      <c r="D198" s="411"/>
      <c r="E198" s="405"/>
      <c r="F198" s="412"/>
      <c r="G198" s="411"/>
    </row>
    <row r="199" spans="1:7" hidden="1" outlineLevel="1">
      <c r="A199" s="4" t="s">
        <v>808</v>
      </c>
      <c r="B199" s="15" t="str">
        <f t="shared" si="7"/>
        <v>920</v>
      </c>
      <c r="C199" s="15" t="s">
        <v>398</v>
      </c>
      <c r="D199" s="32">
        <v>-1372510.7472204382</v>
      </c>
      <c r="E199" s="30" t="s">
        <v>130</v>
      </c>
      <c r="F199" s="33">
        <f t="shared" ref="F199:F228" si="10">INDEX(WCAAllocations,IFERROR(MATCH(E199,WCAFactors,0),2),IFERROR(MATCH(E199,WCAStates,0),4))</f>
        <v>6.8539355270203509E-2</v>
      </c>
      <c r="G199" s="5">
        <v>0</v>
      </c>
    </row>
    <row r="200" spans="1:7" hidden="1" outlineLevel="1">
      <c r="A200" s="4" t="s">
        <v>809</v>
      </c>
      <c r="B200" s="15" t="str">
        <f t="shared" si="7"/>
        <v>920</v>
      </c>
      <c r="C200" s="15" t="s">
        <v>398</v>
      </c>
      <c r="D200" s="32">
        <v>-178353.17857515076</v>
      </c>
      <c r="E200" s="30" t="s">
        <v>141</v>
      </c>
      <c r="F200" s="33">
        <f t="shared" si="10"/>
        <v>1</v>
      </c>
      <c r="G200" s="5">
        <v>0</v>
      </c>
    </row>
    <row r="201" spans="1:7" hidden="1" outlineLevel="1">
      <c r="A201" s="4" t="s">
        <v>810</v>
      </c>
      <c r="B201" s="15" t="str">
        <f t="shared" si="7"/>
        <v>921</v>
      </c>
      <c r="C201" s="15" t="s">
        <v>398</v>
      </c>
      <c r="D201" s="32">
        <v>7772.5457957354911</v>
      </c>
      <c r="E201" s="30" t="s">
        <v>152</v>
      </c>
      <c r="F201" s="33">
        <f t="shared" si="10"/>
        <v>6.9173575695716499E-2</v>
      </c>
      <c r="G201" s="5">
        <v>0</v>
      </c>
    </row>
    <row r="202" spans="1:7" hidden="1" outlineLevel="1">
      <c r="A202" s="4" t="s">
        <v>811</v>
      </c>
      <c r="B202" s="15" t="str">
        <f t="shared" si="7"/>
        <v>921</v>
      </c>
      <c r="C202" s="15" t="s">
        <v>398</v>
      </c>
      <c r="D202" s="32">
        <v>335807.79350896238</v>
      </c>
      <c r="E202" s="30" t="s">
        <v>130</v>
      </c>
      <c r="F202" s="33">
        <f t="shared" si="10"/>
        <v>6.8539355270203509E-2</v>
      </c>
      <c r="G202" s="5">
        <v>0</v>
      </c>
    </row>
    <row r="203" spans="1:7" hidden="1" outlineLevel="1">
      <c r="A203" s="4" t="s">
        <v>812</v>
      </c>
      <c r="B203" s="15" t="str">
        <f t="shared" si="7"/>
        <v>921</v>
      </c>
      <c r="C203" s="15" t="s">
        <v>398</v>
      </c>
      <c r="D203" s="32">
        <v>8389.5591192830834</v>
      </c>
      <c r="E203" s="30" t="s">
        <v>141</v>
      </c>
      <c r="F203" s="33">
        <f t="shared" si="10"/>
        <v>1</v>
      </c>
      <c r="G203" s="5">
        <v>0</v>
      </c>
    </row>
    <row r="204" spans="1:7" hidden="1" outlineLevel="1">
      <c r="A204" s="4" t="s">
        <v>813</v>
      </c>
      <c r="B204" s="15" t="str">
        <f t="shared" si="7"/>
        <v>922</v>
      </c>
      <c r="C204" s="15" t="s">
        <v>398</v>
      </c>
      <c r="D204" s="32">
        <v>-1867319.1427951409</v>
      </c>
      <c r="E204" s="30" t="s">
        <v>130</v>
      </c>
      <c r="F204" s="33">
        <f t="shared" si="10"/>
        <v>6.8539355270203509E-2</v>
      </c>
      <c r="G204" s="5">
        <v>0</v>
      </c>
    </row>
    <row r="205" spans="1:7" hidden="1" outlineLevel="1">
      <c r="A205" s="4" t="s">
        <v>814</v>
      </c>
      <c r="B205" s="15" t="str">
        <f t="shared" si="7"/>
        <v>923</v>
      </c>
      <c r="C205" s="15" t="s">
        <v>398</v>
      </c>
      <c r="D205" s="32">
        <v>1376.0062337662298</v>
      </c>
      <c r="E205" s="30" t="s">
        <v>214</v>
      </c>
      <c r="F205" s="33">
        <f t="shared" si="10"/>
        <v>0</v>
      </c>
      <c r="G205" s="5">
        <v>0</v>
      </c>
    </row>
    <row r="206" spans="1:7" hidden="1" outlineLevel="1">
      <c r="A206" s="4" t="s">
        <v>815</v>
      </c>
      <c r="B206" s="15" t="str">
        <f t="shared" si="7"/>
        <v>923</v>
      </c>
      <c r="C206" s="15" t="s">
        <v>398</v>
      </c>
      <c r="D206" s="32">
        <v>43689.965714285638</v>
      </c>
      <c r="E206" s="30" t="s">
        <v>203</v>
      </c>
      <c r="F206" s="33">
        <f t="shared" si="10"/>
        <v>0.23084885646883446</v>
      </c>
      <c r="G206" s="5">
        <v>0</v>
      </c>
    </row>
    <row r="207" spans="1:7" hidden="1" outlineLevel="1">
      <c r="A207" s="4" t="s">
        <v>816</v>
      </c>
      <c r="B207" s="15" t="str">
        <f t="shared" si="7"/>
        <v>923</v>
      </c>
      <c r="C207" s="15" t="s">
        <v>398</v>
      </c>
      <c r="D207" s="32">
        <v>744361.61662337545</v>
      </c>
      <c r="E207" s="30" t="s">
        <v>130</v>
      </c>
      <c r="F207" s="33">
        <f t="shared" si="10"/>
        <v>6.8539355270203509E-2</v>
      </c>
      <c r="G207" s="5">
        <v>0</v>
      </c>
    </row>
    <row r="208" spans="1:7" hidden="1" outlineLevel="1">
      <c r="A208" s="4" t="s">
        <v>817</v>
      </c>
      <c r="B208" s="15" t="str">
        <f t="shared" si="7"/>
        <v>923</v>
      </c>
      <c r="C208" s="15" t="s">
        <v>398</v>
      </c>
      <c r="D208" s="32">
        <v>46476.582337662265</v>
      </c>
      <c r="E208" s="30" t="s">
        <v>141</v>
      </c>
      <c r="F208" s="33">
        <f t="shared" si="10"/>
        <v>1</v>
      </c>
      <c r="G208" s="5">
        <v>0</v>
      </c>
    </row>
    <row r="209" spans="1:7" hidden="1" outlineLevel="1">
      <c r="A209" s="4" t="s">
        <v>818</v>
      </c>
      <c r="B209" s="15" t="str">
        <f t="shared" si="7"/>
        <v>928</v>
      </c>
      <c r="C209" s="15" t="s">
        <v>398</v>
      </c>
      <c r="D209" s="32">
        <v>7872.6942403958201</v>
      </c>
      <c r="E209" s="30" t="s">
        <v>214</v>
      </c>
      <c r="F209" s="33">
        <f t="shared" si="10"/>
        <v>0</v>
      </c>
      <c r="G209" s="5">
        <v>0</v>
      </c>
    </row>
    <row r="210" spans="1:7" hidden="1" outlineLevel="1">
      <c r="A210" s="4" t="s">
        <v>819</v>
      </c>
      <c r="B210" s="15" t="str">
        <f t="shared" si="7"/>
        <v>928</v>
      </c>
      <c r="C210" s="15" t="s">
        <v>398</v>
      </c>
      <c r="D210" s="32">
        <v>93907.450884749836</v>
      </c>
      <c r="E210" s="30" t="s">
        <v>203</v>
      </c>
      <c r="F210" s="33">
        <f t="shared" si="10"/>
        <v>0.23084885646883446</v>
      </c>
      <c r="G210" s="5">
        <v>0</v>
      </c>
    </row>
    <row r="211" spans="1:7" hidden="1" outlineLevel="1">
      <c r="A211" s="4" t="s">
        <v>820</v>
      </c>
      <c r="B211" s="15" t="str">
        <f t="shared" si="7"/>
        <v>928</v>
      </c>
      <c r="C211" s="15" t="s">
        <v>398</v>
      </c>
      <c r="D211" s="32">
        <v>87364.256062281827</v>
      </c>
      <c r="E211" s="30" t="s">
        <v>146</v>
      </c>
      <c r="F211" s="33">
        <f t="shared" si="10"/>
        <v>7.9057273540331513E-2</v>
      </c>
      <c r="G211" s="5">
        <v>0</v>
      </c>
    </row>
    <row r="212" spans="1:7" hidden="1" outlineLevel="1">
      <c r="A212" s="4" t="s">
        <v>821</v>
      </c>
      <c r="B212" s="15" t="str">
        <f t="shared" si="7"/>
        <v>928</v>
      </c>
      <c r="C212" s="15" t="s">
        <v>398</v>
      </c>
      <c r="D212" s="32">
        <v>102531.12645227023</v>
      </c>
      <c r="E212" s="30" t="s">
        <v>130</v>
      </c>
      <c r="F212" s="33">
        <f t="shared" si="10"/>
        <v>6.8539355270203509E-2</v>
      </c>
      <c r="G212" s="5">
        <v>0</v>
      </c>
    </row>
    <row r="213" spans="1:7" hidden="1" outlineLevel="1">
      <c r="A213" s="4" t="s">
        <v>822</v>
      </c>
      <c r="B213" s="15" t="str">
        <f t="shared" si="7"/>
        <v>928</v>
      </c>
      <c r="C213" s="15" t="s">
        <v>398</v>
      </c>
      <c r="D213" s="32">
        <v>718262.94910215458</v>
      </c>
      <c r="E213" s="30" t="s">
        <v>141</v>
      </c>
      <c r="F213" s="33">
        <f t="shared" si="10"/>
        <v>1</v>
      </c>
      <c r="G213" s="5">
        <v>0</v>
      </c>
    </row>
    <row r="214" spans="1:7" hidden="1" outlineLevel="1">
      <c r="A214" s="4" t="s">
        <v>823</v>
      </c>
      <c r="B214" s="15" t="str">
        <f t="shared" si="7"/>
        <v>929</v>
      </c>
      <c r="C214" s="15" t="s">
        <v>398</v>
      </c>
      <c r="D214" s="32">
        <v>-23267.391536458334</v>
      </c>
      <c r="E214" s="30" t="s">
        <v>214</v>
      </c>
      <c r="F214" s="33">
        <f t="shared" si="10"/>
        <v>0</v>
      </c>
      <c r="G214" s="5">
        <v>0</v>
      </c>
    </row>
    <row r="215" spans="1:7" hidden="1" outlineLevel="1">
      <c r="A215" s="4" t="s">
        <v>824</v>
      </c>
      <c r="B215" s="15" t="str">
        <f t="shared" si="7"/>
        <v>929</v>
      </c>
      <c r="C215" s="15" t="s">
        <v>398</v>
      </c>
      <c r="D215" s="32">
        <v>213009.23557787732</v>
      </c>
      <c r="E215" s="30" t="s">
        <v>203</v>
      </c>
      <c r="F215" s="33">
        <f t="shared" si="10"/>
        <v>0.23084885646883446</v>
      </c>
      <c r="G215" s="5">
        <v>0</v>
      </c>
    </row>
    <row r="216" spans="1:7" hidden="1" outlineLevel="1">
      <c r="A216" s="4" t="s">
        <v>825</v>
      </c>
      <c r="B216" s="15" t="str">
        <f t="shared" ref="B216:B228" si="11">MID(A216,1,3)</f>
        <v>929</v>
      </c>
      <c r="C216" s="15" t="s">
        <v>398</v>
      </c>
      <c r="D216" s="32">
        <v>-99.627976190476289</v>
      </c>
      <c r="E216" s="30" t="s">
        <v>152</v>
      </c>
      <c r="F216" s="33">
        <f t="shared" si="10"/>
        <v>6.9173575695716499E-2</v>
      </c>
      <c r="G216" s="5">
        <v>0</v>
      </c>
    </row>
    <row r="217" spans="1:7" hidden="1" outlineLevel="1">
      <c r="A217" s="4" t="s">
        <v>826</v>
      </c>
      <c r="B217" s="15" t="str">
        <f t="shared" si="11"/>
        <v>929</v>
      </c>
      <c r="C217" s="15" t="s">
        <v>398</v>
      </c>
      <c r="D217" s="32">
        <v>-14549.868898809538</v>
      </c>
      <c r="E217" s="30" t="s">
        <v>165</v>
      </c>
      <c r="F217" s="33">
        <f t="shared" si="10"/>
        <v>0</v>
      </c>
      <c r="G217" s="5">
        <v>0</v>
      </c>
    </row>
    <row r="218" spans="1:7" hidden="1" outlineLevel="1">
      <c r="A218" s="4" t="s">
        <v>827</v>
      </c>
      <c r="B218" s="15" t="str">
        <f t="shared" si="11"/>
        <v>929</v>
      </c>
      <c r="C218" s="15" t="s">
        <v>398</v>
      </c>
      <c r="D218" s="32">
        <v>315867.47710193461</v>
      </c>
      <c r="E218" s="30" t="s">
        <v>146</v>
      </c>
      <c r="F218" s="33">
        <f t="shared" si="10"/>
        <v>7.9057273540331513E-2</v>
      </c>
      <c r="G218" s="5">
        <v>0</v>
      </c>
    </row>
    <row r="219" spans="1:7" hidden="1" outlineLevel="1">
      <c r="A219" s="4" t="s">
        <v>828</v>
      </c>
      <c r="B219" s="15" t="str">
        <f t="shared" si="11"/>
        <v>929</v>
      </c>
      <c r="C219" s="15" t="s">
        <v>398</v>
      </c>
      <c r="D219" s="32">
        <v>-818.82700892857235</v>
      </c>
      <c r="E219" s="30" t="s">
        <v>151</v>
      </c>
      <c r="F219" s="33">
        <f t="shared" si="10"/>
        <v>6.2803307592478125E-2</v>
      </c>
      <c r="G219" s="5">
        <v>0</v>
      </c>
    </row>
    <row r="220" spans="1:7" hidden="1" outlineLevel="1">
      <c r="A220" s="4" t="s">
        <v>829</v>
      </c>
      <c r="B220" s="15" t="str">
        <f t="shared" si="11"/>
        <v>929</v>
      </c>
      <c r="C220" s="15" t="s">
        <v>398</v>
      </c>
      <c r="D220" s="32">
        <v>-548046.9477616573</v>
      </c>
      <c r="E220" s="30" t="s">
        <v>130</v>
      </c>
      <c r="F220" s="33">
        <f t="shared" si="10"/>
        <v>6.8539355270203509E-2</v>
      </c>
      <c r="G220" s="5">
        <v>0</v>
      </c>
    </row>
    <row r="221" spans="1:7" hidden="1" outlineLevel="1">
      <c r="A221" s="4" t="s">
        <v>830</v>
      </c>
      <c r="B221" s="15" t="str">
        <f t="shared" si="11"/>
        <v>929</v>
      </c>
      <c r="C221" s="15" t="s">
        <v>398</v>
      </c>
      <c r="D221" s="32">
        <v>-164168.61025545653</v>
      </c>
      <c r="E221" s="30" t="s">
        <v>141</v>
      </c>
      <c r="F221" s="33">
        <f t="shared" si="10"/>
        <v>1</v>
      </c>
      <c r="G221" s="5">
        <v>0</v>
      </c>
    </row>
    <row r="222" spans="1:7" hidden="1" outlineLevel="1">
      <c r="A222" s="4" t="s">
        <v>831</v>
      </c>
      <c r="B222" s="15" t="str">
        <f t="shared" si="11"/>
        <v>930</v>
      </c>
      <c r="C222" s="15" t="s">
        <v>398</v>
      </c>
      <c r="D222" s="32">
        <v>297908.17377818358</v>
      </c>
      <c r="E222" s="30" t="s">
        <v>130</v>
      </c>
      <c r="F222" s="33">
        <f t="shared" si="10"/>
        <v>6.8539355270203509E-2</v>
      </c>
      <c r="G222" s="5">
        <v>0</v>
      </c>
    </row>
    <row r="223" spans="1:7" hidden="1" outlineLevel="1">
      <c r="A223" s="4" t="s">
        <v>832</v>
      </c>
      <c r="B223" s="15" t="str">
        <f t="shared" si="11"/>
        <v>930</v>
      </c>
      <c r="C223" s="15" t="s">
        <v>398</v>
      </c>
      <c r="D223" s="32">
        <v>20843.622178549635</v>
      </c>
      <c r="E223" s="30" t="s">
        <v>141</v>
      </c>
      <c r="F223" s="33">
        <f t="shared" si="10"/>
        <v>1</v>
      </c>
      <c r="G223" s="5">
        <v>0</v>
      </c>
    </row>
    <row r="224" spans="1:7" hidden="1" outlineLevel="1">
      <c r="A224" s="4" t="s">
        <v>833</v>
      </c>
      <c r="B224" s="15" t="str">
        <f t="shared" si="11"/>
        <v>931</v>
      </c>
      <c r="C224" s="15" t="s">
        <v>398</v>
      </c>
      <c r="D224" s="32">
        <v>532887.79413943272</v>
      </c>
      <c r="E224" s="30" t="s">
        <v>130</v>
      </c>
      <c r="F224" s="33">
        <f t="shared" si="10"/>
        <v>6.8539355270203509E-2</v>
      </c>
      <c r="G224" s="5">
        <v>0</v>
      </c>
    </row>
    <row r="225" spans="1:7" hidden="1" outlineLevel="1">
      <c r="A225" s="4" t="s">
        <v>834</v>
      </c>
      <c r="B225" s="15" t="str">
        <f t="shared" si="11"/>
        <v>931</v>
      </c>
      <c r="C225" s="15" t="s">
        <v>398</v>
      </c>
      <c r="D225" s="32">
        <v>93465.761971677406</v>
      </c>
      <c r="E225" s="30" t="s">
        <v>141</v>
      </c>
      <c r="F225" s="33">
        <f t="shared" si="10"/>
        <v>1</v>
      </c>
      <c r="G225" s="5">
        <v>0</v>
      </c>
    </row>
    <row r="226" spans="1:7" hidden="1" outlineLevel="1">
      <c r="A226" s="4" t="s">
        <v>835</v>
      </c>
      <c r="B226" s="15" t="str">
        <f t="shared" si="11"/>
        <v>935</v>
      </c>
      <c r="C226" s="15" t="s">
        <v>398</v>
      </c>
      <c r="D226" s="32">
        <v>1139.7197164751042</v>
      </c>
      <c r="E226" s="30" t="s">
        <v>152</v>
      </c>
      <c r="F226" s="33">
        <f t="shared" si="10"/>
        <v>6.9173575695716499E-2</v>
      </c>
      <c r="G226" s="5">
        <v>0</v>
      </c>
    </row>
    <row r="227" spans="1:7" hidden="1" outlineLevel="1">
      <c r="A227" s="4" t="s">
        <v>836</v>
      </c>
      <c r="B227" s="15" t="str">
        <f t="shared" si="11"/>
        <v>935</v>
      </c>
      <c r="C227" s="15" t="s">
        <v>398</v>
      </c>
      <c r="D227" s="32">
        <v>372753.32375207637</v>
      </c>
      <c r="E227" s="30" t="s">
        <v>130</v>
      </c>
      <c r="F227" s="33">
        <f t="shared" si="10"/>
        <v>6.8539355270203509E-2</v>
      </c>
      <c r="G227" s="5">
        <v>0</v>
      </c>
    </row>
    <row r="228" spans="1:7" hidden="1" outlineLevel="1">
      <c r="A228" s="4" t="s">
        <v>837</v>
      </c>
      <c r="B228" s="15" t="str">
        <f t="shared" si="11"/>
        <v>935</v>
      </c>
      <c r="C228" s="15" t="s">
        <v>398</v>
      </c>
      <c r="D228" s="32">
        <v>3435.2272794566015</v>
      </c>
      <c r="E228" s="30" t="s">
        <v>141</v>
      </c>
      <c r="F228" s="33">
        <f t="shared" si="10"/>
        <v>1</v>
      </c>
      <c r="G228" s="5">
        <v>0</v>
      </c>
    </row>
    <row r="229" spans="1:7" hidden="1" outlineLevel="1">
      <c r="A229" s="4"/>
      <c r="B229" s="15"/>
      <c r="C229" s="15"/>
      <c r="D229" s="414">
        <f>SUM(D199:D228)</f>
        <v>-120011.46045764416</v>
      </c>
      <c r="E229" s="405"/>
      <c r="F229" s="412"/>
      <c r="G229" s="414">
        <f>SUM(G199:G228)</f>
        <v>0</v>
      </c>
    </row>
    <row r="230" spans="1:7" hidden="1" outlineLevel="1">
      <c r="A230" s="4"/>
      <c r="B230" s="15"/>
      <c r="C230" s="15"/>
      <c r="D230" s="411"/>
      <c r="E230" s="405"/>
      <c r="F230" s="412"/>
      <c r="G230" s="411"/>
    </row>
    <row r="231" spans="1:7" ht="13.8" collapsed="1" thickBot="1">
      <c r="A231" s="872"/>
      <c r="B231" s="871"/>
      <c r="C231" s="871"/>
      <c r="D231" s="873">
        <f>D229+D197+D187+D174+D138+D98+D69+D47</f>
        <v>19819142.375916734</v>
      </c>
      <c r="E231" s="871"/>
      <c r="F231" s="874"/>
      <c r="G231" s="873">
        <f>G229+G197+G187+G174+G138+G98+G69+G47</f>
        <v>0</v>
      </c>
    </row>
    <row r="232" spans="1:7" ht="13.8" thickTop="1"/>
    <row r="233" spans="1:7">
      <c r="A233" s="875" t="s">
        <v>652</v>
      </c>
    </row>
    <row r="234" spans="1:7">
      <c r="A234" s="1398" t="s">
        <v>1064</v>
      </c>
      <c r="B234" s="1398"/>
      <c r="C234" s="1398"/>
      <c r="D234" s="1398"/>
      <c r="E234" s="1398"/>
      <c r="F234" s="1398"/>
      <c r="G234" s="1398"/>
    </row>
    <row r="235" spans="1:7">
      <c r="A235" s="1398"/>
      <c r="B235" s="1398"/>
      <c r="C235" s="1398"/>
      <c r="D235" s="1398"/>
      <c r="E235" s="1398"/>
      <c r="F235" s="1398"/>
      <c r="G235" s="1398"/>
    </row>
    <row r="237" spans="1:7">
      <c r="A237" s="1396" t="s">
        <v>1062</v>
      </c>
      <c r="B237" s="1396"/>
      <c r="C237" s="1396"/>
      <c r="D237" s="1396"/>
      <c r="E237" s="1396"/>
      <c r="F237" s="1396"/>
      <c r="G237" s="1396"/>
    </row>
    <row r="238" spans="1:7">
      <c r="A238" s="1396"/>
      <c r="B238" s="1396"/>
      <c r="C238" s="1396"/>
      <c r="D238" s="1396"/>
      <c r="E238" s="1396"/>
      <c r="F238" s="1396"/>
      <c r="G238" s="1396"/>
    </row>
    <row r="239" spans="1:7">
      <c r="A239" s="1396"/>
      <c r="B239" s="1396"/>
      <c r="C239" s="1396"/>
      <c r="D239" s="1396"/>
      <c r="E239" s="1396"/>
      <c r="F239" s="1396"/>
      <c r="G239" s="1396"/>
    </row>
    <row r="240" spans="1:7">
      <c r="A240" s="1396"/>
      <c r="B240" s="1396"/>
      <c r="C240" s="1396"/>
      <c r="D240" s="1396"/>
      <c r="E240" s="1396"/>
      <c r="F240" s="1396"/>
      <c r="G240" s="1396"/>
    </row>
    <row r="241" spans="1:7">
      <c r="A241" s="1396"/>
      <c r="B241" s="1396"/>
      <c r="C241" s="1396"/>
      <c r="D241" s="1396"/>
      <c r="E241" s="1396"/>
      <c r="F241" s="1396"/>
      <c r="G241" s="1396"/>
    </row>
    <row r="242" spans="1:7">
      <c r="A242" s="1396"/>
      <c r="B242" s="1396"/>
      <c r="C242" s="1396"/>
      <c r="D242" s="1396"/>
      <c r="E242" s="1396"/>
      <c r="F242" s="1396"/>
      <c r="G242" s="1396"/>
    </row>
  </sheetData>
  <mergeCells count="2">
    <mergeCell ref="A237:G242"/>
    <mergeCell ref="A234:G235"/>
  </mergeCells>
  <dataValidations count="7">
    <dataValidation type="list" errorStyle="warning" allowBlank="1" showInputMessage="1" errorTitle="Factor" error="This factor is not included in the drop-down list. Is this the factor you want to use? (If you have entered a State Abbreviation such as &quot;WA&quot; or &quot;OR&quot; then select Yes)" sqref="E49:E68">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71:E9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00:E13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0:E173">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76:E186">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89:E196">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99:E228">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E9:E46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H50"/>
  <sheetViews>
    <sheetView workbookViewId="0">
      <selection activeCell="F16" sqref="F16"/>
    </sheetView>
  </sheetViews>
  <sheetFormatPr defaultRowHeight="13.2"/>
  <cols>
    <col min="1" max="1" width="31.88671875" style="141" customWidth="1"/>
    <col min="2" max="2" width="13.21875" style="141" customWidth="1"/>
    <col min="3" max="3" width="7.33203125" style="141" customWidth="1"/>
    <col min="4" max="4" width="14.44140625" style="2" customWidth="1"/>
    <col min="5" max="5" width="9.6640625" style="147" customWidth="1"/>
    <col min="6" max="6" width="12.88671875" style="141" customWidth="1"/>
    <col min="7" max="7" width="13.5546875" style="141" bestFit="1" customWidth="1"/>
    <col min="8" max="8" width="13.33203125" style="141" bestFit="1" customWidth="1"/>
    <col min="9" max="253" width="9.109375" style="141"/>
    <col min="254" max="254" width="4.109375" style="141" customWidth="1"/>
    <col min="255" max="255" width="6.88671875" style="141" customWidth="1"/>
    <col min="256" max="256" width="28.109375" style="141" customWidth="1"/>
    <col min="257" max="257" width="10.5546875" style="141" customWidth="1"/>
    <col min="258" max="258" width="9.109375" style="141"/>
    <col min="259" max="259" width="14.5546875" style="141" customWidth="1"/>
    <col min="260" max="260" width="9.109375" style="141" customWidth="1"/>
    <col min="261" max="261" width="9.33203125" style="141" bestFit="1" customWidth="1"/>
    <col min="262" max="262" width="17.6640625" style="141" customWidth="1"/>
    <col min="263" max="264" width="13.33203125" style="141" bestFit="1" customWidth="1"/>
    <col min="265" max="509" width="9.109375" style="141"/>
    <col min="510" max="510" width="4.109375" style="141" customWidth="1"/>
    <col min="511" max="511" width="6.88671875" style="141" customWidth="1"/>
    <col min="512" max="512" width="28.109375" style="141" customWidth="1"/>
    <col min="513" max="513" width="10.5546875" style="141" customWidth="1"/>
    <col min="514" max="514" width="9.109375" style="141"/>
    <col min="515" max="515" width="14.5546875" style="141" customWidth="1"/>
    <col min="516" max="516" width="9.109375" style="141" customWidth="1"/>
    <col min="517" max="517" width="9.33203125" style="141" bestFit="1" customWidth="1"/>
    <col min="518" max="518" width="17.6640625" style="141" customWidth="1"/>
    <col min="519" max="520" width="13.33203125" style="141" bestFit="1" customWidth="1"/>
    <col min="521" max="765" width="9.109375" style="141"/>
    <col min="766" max="766" width="4.109375" style="141" customWidth="1"/>
    <col min="767" max="767" width="6.88671875" style="141" customWidth="1"/>
    <col min="768" max="768" width="28.109375" style="141" customWidth="1"/>
    <col min="769" max="769" width="10.5546875" style="141" customWidth="1"/>
    <col min="770" max="770" width="9.109375" style="141"/>
    <col min="771" max="771" width="14.5546875" style="141" customWidth="1"/>
    <col min="772" max="772" width="9.109375" style="141" customWidth="1"/>
    <col min="773" max="773" width="9.33203125" style="141" bestFit="1" customWidth="1"/>
    <col min="774" max="774" width="17.6640625" style="141" customWidth="1"/>
    <col min="775" max="776" width="13.33203125" style="141" bestFit="1" customWidth="1"/>
    <col min="777" max="1021" width="9.109375" style="141"/>
    <col min="1022" max="1022" width="4.109375" style="141" customWidth="1"/>
    <col min="1023" max="1023" width="6.88671875" style="141" customWidth="1"/>
    <col min="1024" max="1024" width="28.109375" style="141" customWidth="1"/>
    <col min="1025" max="1025" width="10.5546875" style="141" customWidth="1"/>
    <col min="1026" max="1026" width="9.109375" style="141"/>
    <col min="1027" max="1027" width="14.5546875" style="141" customWidth="1"/>
    <col min="1028" max="1028" width="9.109375" style="141" customWidth="1"/>
    <col min="1029" max="1029" width="9.33203125" style="141" bestFit="1" customWidth="1"/>
    <col min="1030" max="1030" width="17.6640625" style="141" customWidth="1"/>
    <col min="1031" max="1032" width="13.33203125" style="141" bestFit="1" customWidth="1"/>
    <col min="1033" max="1277" width="9.109375" style="141"/>
    <col min="1278" max="1278" width="4.109375" style="141" customWidth="1"/>
    <col min="1279" max="1279" width="6.88671875" style="141" customWidth="1"/>
    <col min="1280" max="1280" width="28.109375" style="141" customWidth="1"/>
    <col min="1281" max="1281" width="10.5546875" style="141" customWidth="1"/>
    <col min="1282" max="1282" width="9.109375" style="141"/>
    <col min="1283" max="1283" width="14.5546875" style="141" customWidth="1"/>
    <col min="1284" max="1284" width="9.109375" style="141" customWidth="1"/>
    <col min="1285" max="1285" width="9.33203125" style="141" bestFit="1" customWidth="1"/>
    <col min="1286" max="1286" width="17.6640625" style="141" customWidth="1"/>
    <col min="1287" max="1288" width="13.33203125" style="141" bestFit="1" customWidth="1"/>
    <col min="1289" max="1533" width="9.109375" style="141"/>
    <col min="1534" max="1534" width="4.109375" style="141" customWidth="1"/>
    <col min="1535" max="1535" width="6.88671875" style="141" customWidth="1"/>
    <col min="1536" max="1536" width="28.109375" style="141" customWidth="1"/>
    <col min="1537" max="1537" width="10.5546875" style="141" customWidth="1"/>
    <col min="1538" max="1538" width="9.109375" style="141"/>
    <col min="1539" max="1539" width="14.5546875" style="141" customWidth="1"/>
    <col min="1540" max="1540" width="9.109375" style="141" customWidth="1"/>
    <col min="1541" max="1541" width="9.33203125" style="141" bestFit="1" customWidth="1"/>
    <col min="1542" max="1542" width="17.6640625" style="141" customWidth="1"/>
    <col min="1543" max="1544" width="13.33203125" style="141" bestFit="1" customWidth="1"/>
    <col min="1545" max="1789" width="9.109375" style="141"/>
    <col min="1790" max="1790" width="4.109375" style="141" customWidth="1"/>
    <col min="1791" max="1791" width="6.88671875" style="141" customWidth="1"/>
    <col min="1792" max="1792" width="28.109375" style="141" customWidth="1"/>
    <col min="1793" max="1793" width="10.5546875" style="141" customWidth="1"/>
    <col min="1794" max="1794" width="9.109375" style="141"/>
    <col min="1795" max="1795" width="14.5546875" style="141" customWidth="1"/>
    <col min="1796" max="1796" width="9.109375" style="141" customWidth="1"/>
    <col min="1797" max="1797" width="9.33203125" style="141" bestFit="1" customWidth="1"/>
    <col min="1798" max="1798" width="17.6640625" style="141" customWidth="1"/>
    <col min="1799" max="1800" width="13.33203125" style="141" bestFit="1" customWidth="1"/>
    <col min="1801" max="2045" width="9.109375" style="141"/>
    <col min="2046" max="2046" width="4.109375" style="141" customWidth="1"/>
    <col min="2047" max="2047" width="6.88671875" style="141" customWidth="1"/>
    <col min="2048" max="2048" width="28.109375" style="141" customWidth="1"/>
    <col min="2049" max="2049" width="10.5546875" style="141" customWidth="1"/>
    <col min="2050" max="2050" width="9.109375" style="141"/>
    <col min="2051" max="2051" width="14.5546875" style="141" customWidth="1"/>
    <col min="2052" max="2052" width="9.109375" style="141" customWidth="1"/>
    <col min="2053" max="2053" width="9.33203125" style="141" bestFit="1" customWidth="1"/>
    <col min="2054" max="2054" width="17.6640625" style="141" customWidth="1"/>
    <col min="2055" max="2056" width="13.33203125" style="141" bestFit="1" customWidth="1"/>
    <col min="2057" max="2301" width="9.109375" style="141"/>
    <col min="2302" max="2302" width="4.109375" style="141" customWidth="1"/>
    <col min="2303" max="2303" width="6.88671875" style="141" customWidth="1"/>
    <col min="2304" max="2304" width="28.109375" style="141" customWidth="1"/>
    <col min="2305" max="2305" width="10.5546875" style="141" customWidth="1"/>
    <col min="2306" max="2306" width="9.109375" style="141"/>
    <col min="2307" max="2307" width="14.5546875" style="141" customWidth="1"/>
    <col min="2308" max="2308" width="9.109375" style="141" customWidth="1"/>
    <col min="2309" max="2309" width="9.33203125" style="141" bestFit="1" customWidth="1"/>
    <col min="2310" max="2310" width="17.6640625" style="141" customWidth="1"/>
    <col min="2311" max="2312" width="13.33203125" style="141" bestFit="1" customWidth="1"/>
    <col min="2313" max="2557" width="9.109375" style="141"/>
    <col min="2558" max="2558" width="4.109375" style="141" customWidth="1"/>
    <col min="2559" max="2559" width="6.88671875" style="141" customWidth="1"/>
    <col min="2560" max="2560" width="28.109375" style="141" customWidth="1"/>
    <col min="2561" max="2561" width="10.5546875" style="141" customWidth="1"/>
    <col min="2562" max="2562" width="9.109375" style="141"/>
    <col min="2563" max="2563" width="14.5546875" style="141" customWidth="1"/>
    <col min="2564" max="2564" width="9.109375" style="141" customWidth="1"/>
    <col min="2565" max="2565" width="9.33203125" style="141" bestFit="1" customWidth="1"/>
    <col min="2566" max="2566" width="17.6640625" style="141" customWidth="1"/>
    <col min="2567" max="2568" width="13.33203125" style="141" bestFit="1" customWidth="1"/>
    <col min="2569" max="2813" width="9.109375" style="141"/>
    <col min="2814" max="2814" width="4.109375" style="141" customWidth="1"/>
    <col min="2815" max="2815" width="6.88671875" style="141" customWidth="1"/>
    <col min="2816" max="2816" width="28.109375" style="141" customWidth="1"/>
    <col min="2817" max="2817" width="10.5546875" style="141" customWidth="1"/>
    <col min="2818" max="2818" width="9.109375" style="141"/>
    <col min="2819" max="2819" width="14.5546875" style="141" customWidth="1"/>
    <col min="2820" max="2820" width="9.109375" style="141" customWidth="1"/>
    <col min="2821" max="2821" width="9.33203125" style="141" bestFit="1" customWidth="1"/>
    <col min="2822" max="2822" width="17.6640625" style="141" customWidth="1"/>
    <col min="2823" max="2824" width="13.33203125" style="141" bestFit="1" customWidth="1"/>
    <col min="2825" max="3069" width="9.109375" style="141"/>
    <col min="3070" max="3070" width="4.109375" style="141" customWidth="1"/>
    <col min="3071" max="3071" width="6.88671875" style="141" customWidth="1"/>
    <col min="3072" max="3072" width="28.109375" style="141" customWidth="1"/>
    <col min="3073" max="3073" width="10.5546875" style="141" customWidth="1"/>
    <col min="3074" max="3074" width="9.109375" style="141"/>
    <col min="3075" max="3075" width="14.5546875" style="141" customWidth="1"/>
    <col min="3076" max="3076" width="9.109375" style="141" customWidth="1"/>
    <col min="3077" max="3077" width="9.33203125" style="141" bestFit="1" customWidth="1"/>
    <col min="3078" max="3078" width="17.6640625" style="141" customWidth="1"/>
    <col min="3079" max="3080" width="13.33203125" style="141" bestFit="1" customWidth="1"/>
    <col min="3081" max="3325" width="9.109375" style="141"/>
    <col min="3326" max="3326" width="4.109375" style="141" customWidth="1"/>
    <col min="3327" max="3327" width="6.88671875" style="141" customWidth="1"/>
    <col min="3328" max="3328" width="28.109375" style="141" customWidth="1"/>
    <col min="3329" max="3329" width="10.5546875" style="141" customWidth="1"/>
    <col min="3330" max="3330" width="9.109375" style="141"/>
    <col min="3331" max="3331" width="14.5546875" style="141" customWidth="1"/>
    <col min="3332" max="3332" width="9.109375" style="141" customWidth="1"/>
    <col min="3333" max="3333" width="9.33203125" style="141" bestFit="1" customWidth="1"/>
    <col min="3334" max="3334" width="17.6640625" style="141" customWidth="1"/>
    <col min="3335" max="3336" width="13.33203125" style="141" bestFit="1" customWidth="1"/>
    <col min="3337" max="3581" width="9.109375" style="141"/>
    <col min="3582" max="3582" width="4.109375" style="141" customWidth="1"/>
    <col min="3583" max="3583" width="6.88671875" style="141" customWidth="1"/>
    <col min="3584" max="3584" width="28.109375" style="141" customWidth="1"/>
    <col min="3585" max="3585" width="10.5546875" style="141" customWidth="1"/>
    <col min="3586" max="3586" width="9.109375" style="141"/>
    <col min="3587" max="3587" width="14.5546875" style="141" customWidth="1"/>
    <col min="3588" max="3588" width="9.109375" style="141" customWidth="1"/>
    <col min="3589" max="3589" width="9.33203125" style="141" bestFit="1" customWidth="1"/>
    <col min="3590" max="3590" width="17.6640625" style="141" customWidth="1"/>
    <col min="3591" max="3592" width="13.33203125" style="141" bestFit="1" customWidth="1"/>
    <col min="3593" max="3837" width="9.109375" style="141"/>
    <col min="3838" max="3838" width="4.109375" style="141" customWidth="1"/>
    <col min="3839" max="3839" width="6.88671875" style="141" customWidth="1"/>
    <col min="3840" max="3840" width="28.109375" style="141" customWidth="1"/>
    <col min="3841" max="3841" width="10.5546875" style="141" customWidth="1"/>
    <col min="3842" max="3842" width="9.109375" style="141"/>
    <col min="3843" max="3843" width="14.5546875" style="141" customWidth="1"/>
    <col min="3844" max="3844" width="9.109375" style="141" customWidth="1"/>
    <col min="3845" max="3845" width="9.33203125" style="141" bestFit="1" customWidth="1"/>
    <col min="3846" max="3846" width="17.6640625" style="141" customWidth="1"/>
    <col min="3847" max="3848" width="13.33203125" style="141" bestFit="1" customWidth="1"/>
    <col min="3849" max="4093" width="9.109375" style="141"/>
    <col min="4094" max="4094" width="4.109375" style="141" customWidth="1"/>
    <col min="4095" max="4095" width="6.88671875" style="141" customWidth="1"/>
    <col min="4096" max="4096" width="28.109375" style="141" customWidth="1"/>
    <col min="4097" max="4097" width="10.5546875" style="141" customWidth="1"/>
    <col min="4098" max="4098" width="9.109375" style="141"/>
    <col min="4099" max="4099" width="14.5546875" style="141" customWidth="1"/>
    <col min="4100" max="4100" width="9.109375" style="141" customWidth="1"/>
    <col min="4101" max="4101" width="9.33203125" style="141" bestFit="1" customWidth="1"/>
    <col min="4102" max="4102" width="17.6640625" style="141" customWidth="1"/>
    <col min="4103" max="4104" width="13.33203125" style="141" bestFit="1" customWidth="1"/>
    <col min="4105" max="4349" width="9.109375" style="141"/>
    <col min="4350" max="4350" width="4.109375" style="141" customWidth="1"/>
    <col min="4351" max="4351" width="6.88671875" style="141" customWidth="1"/>
    <col min="4352" max="4352" width="28.109375" style="141" customWidth="1"/>
    <col min="4353" max="4353" width="10.5546875" style="141" customWidth="1"/>
    <col min="4354" max="4354" width="9.109375" style="141"/>
    <col min="4355" max="4355" width="14.5546875" style="141" customWidth="1"/>
    <col min="4356" max="4356" width="9.109375" style="141" customWidth="1"/>
    <col min="4357" max="4357" width="9.33203125" style="141" bestFit="1" customWidth="1"/>
    <col min="4358" max="4358" width="17.6640625" style="141" customWidth="1"/>
    <col min="4359" max="4360" width="13.33203125" style="141" bestFit="1" customWidth="1"/>
    <col min="4361" max="4605" width="9.109375" style="141"/>
    <col min="4606" max="4606" width="4.109375" style="141" customWidth="1"/>
    <col min="4607" max="4607" width="6.88671875" style="141" customWidth="1"/>
    <col min="4608" max="4608" width="28.109375" style="141" customWidth="1"/>
    <col min="4609" max="4609" width="10.5546875" style="141" customWidth="1"/>
    <col min="4610" max="4610" width="9.109375" style="141"/>
    <col min="4611" max="4611" width="14.5546875" style="141" customWidth="1"/>
    <col min="4612" max="4612" width="9.109375" style="141" customWidth="1"/>
    <col min="4613" max="4613" width="9.33203125" style="141" bestFit="1" customWidth="1"/>
    <col min="4614" max="4614" width="17.6640625" style="141" customWidth="1"/>
    <col min="4615" max="4616" width="13.33203125" style="141" bestFit="1" customWidth="1"/>
    <col min="4617" max="4861" width="9.109375" style="141"/>
    <col min="4862" max="4862" width="4.109375" style="141" customWidth="1"/>
    <col min="4863" max="4863" width="6.88671875" style="141" customWidth="1"/>
    <col min="4864" max="4864" width="28.109375" style="141" customWidth="1"/>
    <col min="4865" max="4865" width="10.5546875" style="141" customWidth="1"/>
    <col min="4866" max="4866" width="9.109375" style="141"/>
    <col min="4867" max="4867" width="14.5546875" style="141" customWidth="1"/>
    <col min="4868" max="4868" width="9.109375" style="141" customWidth="1"/>
    <col min="4869" max="4869" width="9.33203125" style="141" bestFit="1" customWidth="1"/>
    <col min="4870" max="4870" width="17.6640625" style="141" customWidth="1"/>
    <col min="4871" max="4872" width="13.33203125" style="141" bestFit="1" customWidth="1"/>
    <col min="4873" max="5117" width="9.109375" style="141"/>
    <col min="5118" max="5118" width="4.109375" style="141" customWidth="1"/>
    <col min="5119" max="5119" width="6.88671875" style="141" customWidth="1"/>
    <col min="5120" max="5120" width="28.109375" style="141" customWidth="1"/>
    <col min="5121" max="5121" width="10.5546875" style="141" customWidth="1"/>
    <col min="5122" max="5122" width="9.109375" style="141"/>
    <col min="5123" max="5123" width="14.5546875" style="141" customWidth="1"/>
    <col min="5124" max="5124" width="9.109375" style="141" customWidth="1"/>
    <col min="5125" max="5125" width="9.33203125" style="141" bestFit="1" customWidth="1"/>
    <col min="5126" max="5126" width="17.6640625" style="141" customWidth="1"/>
    <col min="5127" max="5128" width="13.33203125" style="141" bestFit="1" customWidth="1"/>
    <col min="5129" max="5373" width="9.109375" style="141"/>
    <col min="5374" max="5374" width="4.109375" style="141" customWidth="1"/>
    <col min="5375" max="5375" width="6.88671875" style="141" customWidth="1"/>
    <col min="5376" max="5376" width="28.109375" style="141" customWidth="1"/>
    <col min="5377" max="5377" width="10.5546875" style="141" customWidth="1"/>
    <col min="5378" max="5378" width="9.109375" style="141"/>
    <col min="5379" max="5379" width="14.5546875" style="141" customWidth="1"/>
    <col min="5380" max="5380" width="9.109375" style="141" customWidth="1"/>
    <col min="5381" max="5381" width="9.33203125" style="141" bestFit="1" customWidth="1"/>
    <col min="5382" max="5382" width="17.6640625" style="141" customWidth="1"/>
    <col min="5383" max="5384" width="13.33203125" style="141" bestFit="1" customWidth="1"/>
    <col min="5385" max="5629" width="9.109375" style="141"/>
    <col min="5630" max="5630" width="4.109375" style="141" customWidth="1"/>
    <col min="5631" max="5631" width="6.88671875" style="141" customWidth="1"/>
    <col min="5632" max="5632" width="28.109375" style="141" customWidth="1"/>
    <col min="5633" max="5633" width="10.5546875" style="141" customWidth="1"/>
    <col min="5634" max="5634" width="9.109375" style="141"/>
    <col min="5635" max="5635" width="14.5546875" style="141" customWidth="1"/>
    <col min="5636" max="5636" width="9.109375" style="141" customWidth="1"/>
    <col min="5637" max="5637" width="9.33203125" style="141" bestFit="1" customWidth="1"/>
    <col min="5638" max="5638" width="17.6640625" style="141" customWidth="1"/>
    <col min="5639" max="5640" width="13.33203125" style="141" bestFit="1" customWidth="1"/>
    <col min="5641" max="5885" width="9.109375" style="141"/>
    <col min="5886" max="5886" width="4.109375" style="141" customWidth="1"/>
    <col min="5887" max="5887" width="6.88671875" style="141" customWidth="1"/>
    <col min="5888" max="5888" width="28.109375" style="141" customWidth="1"/>
    <col min="5889" max="5889" width="10.5546875" style="141" customWidth="1"/>
    <col min="5890" max="5890" width="9.109375" style="141"/>
    <col min="5891" max="5891" width="14.5546875" style="141" customWidth="1"/>
    <col min="5892" max="5892" width="9.109375" style="141" customWidth="1"/>
    <col min="5893" max="5893" width="9.33203125" style="141" bestFit="1" customWidth="1"/>
    <col min="5894" max="5894" width="17.6640625" style="141" customWidth="1"/>
    <col min="5895" max="5896" width="13.33203125" style="141" bestFit="1" customWidth="1"/>
    <col min="5897" max="6141" width="9.109375" style="141"/>
    <col min="6142" max="6142" width="4.109375" style="141" customWidth="1"/>
    <col min="6143" max="6143" width="6.88671875" style="141" customWidth="1"/>
    <col min="6144" max="6144" width="28.109375" style="141" customWidth="1"/>
    <col min="6145" max="6145" width="10.5546875" style="141" customWidth="1"/>
    <col min="6146" max="6146" width="9.109375" style="141"/>
    <col min="6147" max="6147" width="14.5546875" style="141" customWidth="1"/>
    <col min="6148" max="6148" width="9.109375" style="141" customWidth="1"/>
    <col min="6149" max="6149" width="9.33203125" style="141" bestFit="1" customWidth="1"/>
    <col min="6150" max="6150" width="17.6640625" style="141" customWidth="1"/>
    <col min="6151" max="6152" width="13.33203125" style="141" bestFit="1" customWidth="1"/>
    <col min="6153" max="6397" width="9.109375" style="141"/>
    <col min="6398" max="6398" width="4.109375" style="141" customWidth="1"/>
    <col min="6399" max="6399" width="6.88671875" style="141" customWidth="1"/>
    <col min="6400" max="6400" width="28.109375" style="141" customWidth="1"/>
    <col min="6401" max="6401" width="10.5546875" style="141" customWidth="1"/>
    <col min="6402" max="6402" width="9.109375" style="141"/>
    <col min="6403" max="6403" width="14.5546875" style="141" customWidth="1"/>
    <col min="6404" max="6404" width="9.109375" style="141" customWidth="1"/>
    <col min="6405" max="6405" width="9.33203125" style="141" bestFit="1" customWidth="1"/>
    <col min="6406" max="6406" width="17.6640625" style="141" customWidth="1"/>
    <col min="6407" max="6408" width="13.33203125" style="141" bestFit="1" customWidth="1"/>
    <col min="6409" max="6653" width="9.109375" style="141"/>
    <col min="6654" max="6654" width="4.109375" style="141" customWidth="1"/>
    <col min="6655" max="6655" width="6.88671875" style="141" customWidth="1"/>
    <col min="6656" max="6656" width="28.109375" style="141" customWidth="1"/>
    <col min="6657" max="6657" width="10.5546875" style="141" customWidth="1"/>
    <col min="6658" max="6658" width="9.109375" style="141"/>
    <col min="6659" max="6659" width="14.5546875" style="141" customWidth="1"/>
    <col min="6660" max="6660" width="9.109375" style="141" customWidth="1"/>
    <col min="6661" max="6661" width="9.33203125" style="141" bestFit="1" customWidth="1"/>
    <col min="6662" max="6662" width="17.6640625" style="141" customWidth="1"/>
    <col min="6663" max="6664" width="13.33203125" style="141" bestFit="1" customWidth="1"/>
    <col min="6665" max="6909" width="9.109375" style="141"/>
    <col min="6910" max="6910" width="4.109375" style="141" customWidth="1"/>
    <col min="6911" max="6911" width="6.88671875" style="141" customWidth="1"/>
    <col min="6912" max="6912" width="28.109375" style="141" customWidth="1"/>
    <col min="6913" max="6913" width="10.5546875" style="141" customWidth="1"/>
    <col min="6914" max="6914" width="9.109375" style="141"/>
    <col min="6915" max="6915" width="14.5546875" style="141" customWidth="1"/>
    <col min="6916" max="6916" width="9.109375" style="141" customWidth="1"/>
    <col min="6917" max="6917" width="9.33203125" style="141" bestFit="1" customWidth="1"/>
    <col min="6918" max="6918" width="17.6640625" style="141" customWidth="1"/>
    <col min="6919" max="6920" width="13.33203125" style="141" bestFit="1" customWidth="1"/>
    <col min="6921" max="7165" width="9.109375" style="141"/>
    <col min="7166" max="7166" width="4.109375" style="141" customWidth="1"/>
    <col min="7167" max="7167" width="6.88671875" style="141" customWidth="1"/>
    <col min="7168" max="7168" width="28.109375" style="141" customWidth="1"/>
    <col min="7169" max="7169" width="10.5546875" style="141" customWidth="1"/>
    <col min="7170" max="7170" width="9.109375" style="141"/>
    <col min="7171" max="7171" width="14.5546875" style="141" customWidth="1"/>
    <col min="7172" max="7172" width="9.109375" style="141" customWidth="1"/>
    <col min="7173" max="7173" width="9.33203125" style="141" bestFit="1" customWidth="1"/>
    <col min="7174" max="7174" width="17.6640625" style="141" customWidth="1"/>
    <col min="7175" max="7176" width="13.33203125" style="141" bestFit="1" customWidth="1"/>
    <col min="7177" max="7421" width="9.109375" style="141"/>
    <col min="7422" max="7422" width="4.109375" style="141" customWidth="1"/>
    <col min="7423" max="7423" width="6.88671875" style="141" customWidth="1"/>
    <col min="7424" max="7424" width="28.109375" style="141" customWidth="1"/>
    <col min="7425" max="7425" width="10.5546875" style="141" customWidth="1"/>
    <col min="7426" max="7426" width="9.109375" style="141"/>
    <col min="7427" max="7427" width="14.5546875" style="141" customWidth="1"/>
    <col min="7428" max="7428" width="9.109375" style="141" customWidth="1"/>
    <col min="7429" max="7429" width="9.33203125" style="141" bestFit="1" customWidth="1"/>
    <col min="7430" max="7430" width="17.6640625" style="141" customWidth="1"/>
    <col min="7431" max="7432" width="13.33203125" style="141" bestFit="1" customWidth="1"/>
    <col min="7433" max="7677" width="9.109375" style="141"/>
    <col min="7678" max="7678" width="4.109375" style="141" customWidth="1"/>
    <col min="7679" max="7679" width="6.88671875" style="141" customWidth="1"/>
    <col min="7680" max="7680" width="28.109375" style="141" customWidth="1"/>
    <col min="7681" max="7681" width="10.5546875" style="141" customWidth="1"/>
    <col min="7682" max="7682" width="9.109375" style="141"/>
    <col min="7683" max="7683" width="14.5546875" style="141" customWidth="1"/>
    <col min="7684" max="7684" width="9.109375" style="141" customWidth="1"/>
    <col min="7685" max="7685" width="9.33203125" style="141" bestFit="1" customWidth="1"/>
    <col min="7686" max="7686" width="17.6640625" style="141" customWidth="1"/>
    <col min="7687" max="7688" width="13.33203125" style="141" bestFit="1" customWidth="1"/>
    <col min="7689" max="7933" width="9.109375" style="141"/>
    <col min="7934" max="7934" width="4.109375" style="141" customWidth="1"/>
    <col min="7935" max="7935" width="6.88671875" style="141" customWidth="1"/>
    <col min="7936" max="7936" width="28.109375" style="141" customWidth="1"/>
    <col min="7937" max="7937" width="10.5546875" style="141" customWidth="1"/>
    <col min="7938" max="7938" width="9.109375" style="141"/>
    <col min="7939" max="7939" width="14.5546875" style="141" customWidth="1"/>
    <col min="7940" max="7940" width="9.109375" style="141" customWidth="1"/>
    <col min="7941" max="7941" width="9.33203125" style="141" bestFit="1" customWidth="1"/>
    <col min="7942" max="7942" width="17.6640625" style="141" customWidth="1"/>
    <col min="7943" max="7944" width="13.33203125" style="141" bestFit="1" customWidth="1"/>
    <col min="7945" max="8189" width="9.109375" style="141"/>
    <col min="8190" max="8190" width="4.109375" style="141" customWidth="1"/>
    <col min="8191" max="8191" width="6.88671875" style="141" customWidth="1"/>
    <col min="8192" max="8192" width="28.109375" style="141" customWidth="1"/>
    <col min="8193" max="8193" width="10.5546875" style="141" customWidth="1"/>
    <col min="8194" max="8194" width="9.109375" style="141"/>
    <col min="8195" max="8195" width="14.5546875" style="141" customWidth="1"/>
    <col min="8196" max="8196" width="9.109375" style="141" customWidth="1"/>
    <col min="8197" max="8197" width="9.33203125" style="141" bestFit="1" customWidth="1"/>
    <col min="8198" max="8198" width="17.6640625" style="141" customWidth="1"/>
    <col min="8199" max="8200" width="13.33203125" style="141" bestFit="1" customWidth="1"/>
    <col min="8201" max="8445" width="9.109375" style="141"/>
    <col min="8446" max="8446" width="4.109375" style="141" customWidth="1"/>
    <col min="8447" max="8447" width="6.88671875" style="141" customWidth="1"/>
    <col min="8448" max="8448" width="28.109375" style="141" customWidth="1"/>
    <col min="8449" max="8449" width="10.5546875" style="141" customWidth="1"/>
    <col min="8450" max="8450" width="9.109375" style="141"/>
    <col min="8451" max="8451" width="14.5546875" style="141" customWidth="1"/>
    <col min="8452" max="8452" width="9.109375" style="141" customWidth="1"/>
    <col min="8453" max="8453" width="9.33203125" style="141" bestFit="1" customWidth="1"/>
    <col min="8454" max="8454" width="17.6640625" style="141" customWidth="1"/>
    <col min="8455" max="8456" width="13.33203125" style="141" bestFit="1" customWidth="1"/>
    <col min="8457" max="8701" width="9.109375" style="141"/>
    <col min="8702" max="8702" width="4.109375" style="141" customWidth="1"/>
    <col min="8703" max="8703" width="6.88671875" style="141" customWidth="1"/>
    <col min="8704" max="8704" width="28.109375" style="141" customWidth="1"/>
    <col min="8705" max="8705" width="10.5546875" style="141" customWidth="1"/>
    <col min="8706" max="8706" width="9.109375" style="141"/>
    <col min="8707" max="8707" width="14.5546875" style="141" customWidth="1"/>
    <col min="8708" max="8708" width="9.109375" style="141" customWidth="1"/>
    <col min="8709" max="8709" width="9.33203125" style="141" bestFit="1" customWidth="1"/>
    <col min="8710" max="8710" width="17.6640625" style="141" customWidth="1"/>
    <col min="8711" max="8712" width="13.33203125" style="141" bestFit="1" customWidth="1"/>
    <col min="8713" max="8957" width="9.109375" style="141"/>
    <col min="8958" max="8958" width="4.109375" style="141" customWidth="1"/>
    <col min="8959" max="8959" width="6.88671875" style="141" customWidth="1"/>
    <col min="8960" max="8960" width="28.109375" style="141" customWidth="1"/>
    <col min="8961" max="8961" width="10.5546875" style="141" customWidth="1"/>
    <col min="8962" max="8962" width="9.109375" style="141"/>
    <col min="8963" max="8963" width="14.5546875" style="141" customWidth="1"/>
    <col min="8964" max="8964" width="9.109375" style="141" customWidth="1"/>
    <col min="8965" max="8965" width="9.33203125" style="141" bestFit="1" customWidth="1"/>
    <col min="8966" max="8966" width="17.6640625" style="141" customWidth="1"/>
    <col min="8967" max="8968" width="13.33203125" style="141" bestFit="1" customWidth="1"/>
    <col min="8969" max="9213" width="9.109375" style="141"/>
    <col min="9214" max="9214" width="4.109375" style="141" customWidth="1"/>
    <col min="9215" max="9215" width="6.88671875" style="141" customWidth="1"/>
    <col min="9216" max="9216" width="28.109375" style="141" customWidth="1"/>
    <col min="9217" max="9217" width="10.5546875" style="141" customWidth="1"/>
    <col min="9218" max="9218" width="9.109375" style="141"/>
    <col min="9219" max="9219" width="14.5546875" style="141" customWidth="1"/>
    <col min="9220" max="9220" width="9.109375" style="141" customWidth="1"/>
    <col min="9221" max="9221" width="9.33203125" style="141" bestFit="1" customWidth="1"/>
    <col min="9222" max="9222" width="17.6640625" style="141" customWidth="1"/>
    <col min="9223" max="9224" width="13.33203125" style="141" bestFit="1" customWidth="1"/>
    <col min="9225" max="9469" width="9.109375" style="141"/>
    <col min="9470" max="9470" width="4.109375" style="141" customWidth="1"/>
    <col min="9471" max="9471" width="6.88671875" style="141" customWidth="1"/>
    <col min="9472" max="9472" width="28.109375" style="141" customWidth="1"/>
    <col min="9473" max="9473" width="10.5546875" style="141" customWidth="1"/>
    <col min="9474" max="9474" width="9.109375" style="141"/>
    <col min="9475" max="9475" width="14.5546875" style="141" customWidth="1"/>
    <col min="9476" max="9476" width="9.109375" style="141" customWidth="1"/>
    <col min="9477" max="9477" width="9.33203125" style="141" bestFit="1" customWidth="1"/>
    <col min="9478" max="9478" width="17.6640625" style="141" customWidth="1"/>
    <col min="9479" max="9480" width="13.33203125" style="141" bestFit="1" customWidth="1"/>
    <col min="9481" max="9725" width="9.109375" style="141"/>
    <col min="9726" max="9726" width="4.109375" style="141" customWidth="1"/>
    <col min="9727" max="9727" width="6.88671875" style="141" customWidth="1"/>
    <col min="9728" max="9728" width="28.109375" style="141" customWidth="1"/>
    <col min="9729" max="9729" width="10.5546875" style="141" customWidth="1"/>
    <col min="9730" max="9730" width="9.109375" style="141"/>
    <col min="9731" max="9731" width="14.5546875" style="141" customWidth="1"/>
    <col min="9732" max="9732" width="9.109375" style="141" customWidth="1"/>
    <col min="9733" max="9733" width="9.33203125" style="141" bestFit="1" customWidth="1"/>
    <col min="9734" max="9734" width="17.6640625" style="141" customWidth="1"/>
    <col min="9735" max="9736" width="13.33203125" style="141" bestFit="1" customWidth="1"/>
    <col min="9737" max="9981" width="9.109375" style="141"/>
    <col min="9982" max="9982" width="4.109375" style="141" customWidth="1"/>
    <col min="9983" max="9983" width="6.88671875" style="141" customWidth="1"/>
    <col min="9984" max="9984" width="28.109375" style="141" customWidth="1"/>
    <col min="9985" max="9985" width="10.5546875" style="141" customWidth="1"/>
    <col min="9986" max="9986" width="9.109375" style="141"/>
    <col min="9987" max="9987" width="14.5546875" style="141" customWidth="1"/>
    <col min="9988" max="9988" width="9.109375" style="141" customWidth="1"/>
    <col min="9989" max="9989" width="9.33203125" style="141" bestFit="1" customWidth="1"/>
    <col min="9990" max="9990" width="17.6640625" style="141" customWidth="1"/>
    <col min="9991" max="9992" width="13.33203125" style="141" bestFit="1" customWidth="1"/>
    <col min="9993" max="10237" width="9.109375" style="141"/>
    <col min="10238" max="10238" width="4.109375" style="141" customWidth="1"/>
    <col min="10239" max="10239" width="6.88671875" style="141" customWidth="1"/>
    <col min="10240" max="10240" width="28.109375" style="141" customWidth="1"/>
    <col min="10241" max="10241" width="10.5546875" style="141" customWidth="1"/>
    <col min="10242" max="10242" width="9.109375" style="141"/>
    <col min="10243" max="10243" width="14.5546875" style="141" customWidth="1"/>
    <col min="10244" max="10244" width="9.109375" style="141" customWidth="1"/>
    <col min="10245" max="10245" width="9.33203125" style="141" bestFit="1" customWidth="1"/>
    <col min="10246" max="10246" width="17.6640625" style="141" customWidth="1"/>
    <col min="10247" max="10248" width="13.33203125" style="141" bestFit="1" customWidth="1"/>
    <col min="10249" max="10493" width="9.109375" style="141"/>
    <col min="10494" max="10494" width="4.109375" style="141" customWidth="1"/>
    <col min="10495" max="10495" width="6.88671875" style="141" customWidth="1"/>
    <col min="10496" max="10496" width="28.109375" style="141" customWidth="1"/>
    <col min="10497" max="10497" width="10.5546875" style="141" customWidth="1"/>
    <col min="10498" max="10498" width="9.109375" style="141"/>
    <col min="10499" max="10499" width="14.5546875" style="141" customWidth="1"/>
    <col min="10500" max="10500" width="9.109375" style="141" customWidth="1"/>
    <col min="10501" max="10501" width="9.33203125" style="141" bestFit="1" customWidth="1"/>
    <col min="10502" max="10502" width="17.6640625" style="141" customWidth="1"/>
    <col min="10503" max="10504" width="13.33203125" style="141" bestFit="1" customWidth="1"/>
    <col min="10505" max="10749" width="9.109375" style="141"/>
    <col min="10750" max="10750" width="4.109375" style="141" customWidth="1"/>
    <col min="10751" max="10751" width="6.88671875" style="141" customWidth="1"/>
    <col min="10752" max="10752" width="28.109375" style="141" customWidth="1"/>
    <col min="10753" max="10753" width="10.5546875" style="141" customWidth="1"/>
    <col min="10754" max="10754" width="9.109375" style="141"/>
    <col min="10755" max="10755" width="14.5546875" style="141" customWidth="1"/>
    <col min="10756" max="10756" width="9.109375" style="141" customWidth="1"/>
    <col min="10757" max="10757" width="9.33203125" style="141" bestFit="1" customWidth="1"/>
    <col min="10758" max="10758" width="17.6640625" style="141" customWidth="1"/>
    <col min="10759" max="10760" width="13.33203125" style="141" bestFit="1" customWidth="1"/>
    <col min="10761" max="11005" width="9.109375" style="141"/>
    <col min="11006" max="11006" width="4.109375" style="141" customWidth="1"/>
    <col min="11007" max="11007" width="6.88671875" style="141" customWidth="1"/>
    <col min="11008" max="11008" width="28.109375" style="141" customWidth="1"/>
    <col min="11009" max="11009" width="10.5546875" style="141" customWidth="1"/>
    <col min="11010" max="11010" width="9.109375" style="141"/>
    <col min="11011" max="11011" width="14.5546875" style="141" customWidth="1"/>
    <col min="11012" max="11012" width="9.109375" style="141" customWidth="1"/>
    <col min="11013" max="11013" width="9.33203125" style="141" bestFit="1" customWidth="1"/>
    <col min="11014" max="11014" width="17.6640625" style="141" customWidth="1"/>
    <col min="11015" max="11016" width="13.33203125" style="141" bestFit="1" customWidth="1"/>
    <col min="11017" max="11261" width="9.109375" style="141"/>
    <col min="11262" max="11262" width="4.109375" style="141" customWidth="1"/>
    <col min="11263" max="11263" width="6.88671875" style="141" customWidth="1"/>
    <col min="11264" max="11264" width="28.109375" style="141" customWidth="1"/>
    <col min="11265" max="11265" width="10.5546875" style="141" customWidth="1"/>
    <col min="11266" max="11266" width="9.109375" style="141"/>
    <col min="11267" max="11267" width="14.5546875" style="141" customWidth="1"/>
    <col min="11268" max="11268" width="9.109375" style="141" customWidth="1"/>
    <col min="11269" max="11269" width="9.33203125" style="141" bestFit="1" customWidth="1"/>
    <col min="11270" max="11270" width="17.6640625" style="141" customWidth="1"/>
    <col min="11271" max="11272" width="13.33203125" style="141" bestFit="1" customWidth="1"/>
    <col min="11273" max="11517" width="9.109375" style="141"/>
    <col min="11518" max="11518" width="4.109375" style="141" customWidth="1"/>
    <col min="11519" max="11519" width="6.88671875" style="141" customWidth="1"/>
    <col min="11520" max="11520" width="28.109375" style="141" customWidth="1"/>
    <col min="11521" max="11521" width="10.5546875" style="141" customWidth="1"/>
    <col min="11522" max="11522" width="9.109375" style="141"/>
    <col min="11523" max="11523" width="14.5546875" style="141" customWidth="1"/>
    <col min="11524" max="11524" width="9.109375" style="141" customWidth="1"/>
    <col min="11525" max="11525" width="9.33203125" style="141" bestFit="1" customWidth="1"/>
    <col min="11526" max="11526" width="17.6640625" style="141" customWidth="1"/>
    <col min="11527" max="11528" width="13.33203125" style="141" bestFit="1" customWidth="1"/>
    <col min="11529" max="11773" width="9.109375" style="141"/>
    <col min="11774" max="11774" width="4.109375" style="141" customWidth="1"/>
    <col min="11775" max="11775" width="6.88671875" style="141" customWidth="1"/>
    <col min="11776" max="11776" width="28.109375" style="141" customWidth="1"/>
    <col min="11777" max="11777" width="10.5546875" style="141" customWidth="1"/>
    <col min="11778" max="11778" width="9.109375" style="141"/>
    <col min="11779" max="11779" width="14.5546875" style="141" customWidth="1"/>
    <col min="11780" max="11780" width="9.109375" style="141" customWidth="1"/>
    <col min="11781" max="11781" width="9.33203125" style="141" bestFit="1" customWidth="1"/>
    <col min="11782" max="11782" width="17.6640625" style="141" customWidth="1"/>
    <col min="11783" max="11784" width="13.33203125" style="141" bestFit="1" customWidth="1"/>
    <col min="11785" max="12029" width="9.109375" style="141"/>
    <col min="12030" max="12030" width="4.109375" style="141" customWidth="1"/>
    <col min="12031" max="12031" width="6.88671875" style="141" customWidth="1"/>
    <col min="12032" max="12032" width="28.109375" style="141" customWidth="1"/>
    <col min="12033" max="12033" width="10.5546875" style="141" customWidth="1"/>
    <col min="12034" max="12034" width="9.109375" style="141"/>
    <col min="12035" max="12035" width="14.5546875" style="141" customWidth="1"/>
    <col min="12036" max="12036" width="9.109375" style="141" customWidth="1"/>
    <col min="12037" max="12037" width="9.33203125" style="141" bestFit="1" customWidth="1"/>
    <col min="12038" max="12038" width="17.6640625" style="141" customWidth="1"/>
    <col min="12039" max="12040" width="13.33203125" style="141" bestFit="1" customWidth="1"/>
    <col min="12041" max="12285" width="9.109375" style="141"/>
    <col min="12286" max="12286" width="4.109375" style="141" customWidth="1"/>
    <col min="12287" max="12287" width="6.88671875" style="141" customWidth="1"/>
    <col min="12288" max="12288" width="28.109375" style="141" customWidth="1"/>
    <col min="12289" max="12289" width="10.5546875" style="141" customWidth="1"/>
    <col min="12290" max="12290" width="9.109375" style="141"/>
    <col min="12291" max="12291" width="14.5546875" style="141" customWidth="1"/>
    <col min="12292" max="12292" width="9.109375" style="141" customWidth="1"/>
    <col min="12293" max="12293" width="9.33203125" style="141" bestFit="1" customWidth="1"/>
    <col min="12294" max="12294" width="17.6640625" style="141" customWidth="1"/>
    <col min="12295" max="12296" width="13.33203125" style="141" bestFit="1" customWidth="1"/>
    <col min="12297" max="12541" width="9.109375" style="141"/>
    <col min="12542" max="12542" width="4.109375" style="141" customWidth="1"/>
    <col min="12543" max="12543" width="6.88671875" style="141" customWidth="1"/>
    <col min="12544" max="12544" width="28.109375" style="141" customWidth="1"/>
    <col min="12545" max="12545" width="10.5546875" style="141" customWidth="1"/>
    <col min="12546" max="12546" width="9.109375" style="141"/>
    <col min="12547" max="12547" width="14.5546875" style="141" customWidth="1"/>
    <col min="12548" max="12548" width="9.109375" style="141" customWidth="1"/>
    <col min="12549" max="12549" width="9.33203125" style="141" bestFit="1" customWidth="1"/>
    <col min="12550" max="12550" width="17.6640625" style="141" customWidth="1"/>
    <col min="12551" max="12552" width="13.33203125" style="141" bestFit="1" customWidth="1"/>
    <col min="12553" max="12797" width="9.109375" style="141"/>
    <col min="12798" max="12798" width="4.109375" style="141" customWidth="1"/>
    <col min="12799" max="12799" width="6.88671875" style="141" customWidth="1"/>
    <col min="12800" max="12800" width="28.109375" style="141" customWidth="1"/>
    <col min="12801" max="12801" width="10.5546875" style="141" customWidth="1"/>
    <col min="12802" max="12802" width="9.109375" style="141"/>
    <col min="12803" max="12803" width="14.5546875" style="141" customWidth="1"/>
    <col min="12804" max="12804" width="9.109375" style="141" customWidth="1"/>
    <col min="12805" max="12805" width="9.33203125" style="141" bestFit="1" customWidth="1"/>
    <col min="12806" max="12806" width="17.6640625" style="141" customWidth="1"/>
    <col min="12807" max="12808" width="13.33203125" style="141" bestFit="1" customWidth="1"/>
    <col min="12809" max="13053" width="9.109375" style="141"/>
    <col min="13054" max="13054" width="4.109375" style="141" customWidth="1"/>
    <col min="13055" max="13055" width="6.88671875" style="141" customWidth="1"/>
    <col min="13056" max="13056" width="28.109375" style="141" customWidth="1"/>
    <col min="13057" max="13057" width="10.5546875" style="141" customWidth="1"/>
    <col min="13058" max="13058" width="9.109375" style="141"/>
    <col min="13059" max="13059" width="14.5546875" style="141" customWidth="1"/>
    <col min="13060" max="13060" width="9.109375" style="141" customWidth="1"/>
    <col min="13061" max="13061" width="9.33203125" style="141" bestFit="1" customWidth="1"/>
    <col min="13062" max="13062" width="17.6640625" style="141" customWidth="1"/>
    <col min="13063" max="13064" width="13.33203125" style="141" bestFit="1" customWidth="1"/>
    <col min="13065" max="13309" width="9.109375" style="141"/>
    <col min="13310" max="13310" width="4.109375" style="141" customWidth="1"/>
    <col min="13311" max="13311" width="6.88671875" style="141" customWidth="1"/>
    <col min="13312" max="13312" width="28.109375" style="141" customWidth="1"/>
    <col min="13313" max="13313" width="10.5546875" style="141" customWidth="1"/>
    <col min="13314" max="13314" width="9.109375" style="141"/>
    <col min="13315" max="13315" width="14.5546875" style="141" customWidth="1"/>
    <col min="13316" max="13316" width="9.109375" style="141" customWidth="1"/>
    <col min="13317" max="13317" width="9.33203125" style="141" bestFit="1" customWidth="1"/>
    <col min="13318" max="13318" width="17.6640625" style="141" customWidth="1"/>
    <col min="13319" max="13320" width="13.33203125" style="141" bestFit="1" customWidth="1"/>
    <col min="13321" max="13565" width="9.109375" style="141"/>
    <col min="13566" max="13566" width="4.109375" style="141" customWidth="1"/>
    <col min="13567" max="13567" width="6.88671875" style="141" customWidth="1"/>
    <col min="13568" max="13568" width="28.109375" style="141" customWidth="1"/>
    <col min="13569" max="13569" width="10.5546875" style="141" customWidth="1"/>
    <col min="13570" max="13570" width="9.109375" style="141"/>
    <col min="13571" max="13571" width="14.5546875" style="141" customWidth="1"/>
    <col min="13572" max="13572" width="9.109375" style="141" customWidth="1"/>
    <col min="13573" max="13573" width="9.33203125" style="141" bestFit="1" customWidth="1"/>
    <col min="13574" max="13574" width="17.6640625" style="141" customWidth="1"/>
    <col min="13575" max="13576" width="13.33203125" style="141" bestFit="1" customWidth="1"/>
    <col min="13577" max="13821" width="9.109375" style="141"/>
    <col min="13822" max="13822" width="4.109375" style="141" customWidth="1"/>
    <col min="13823" max="13823" width="6.88671875" style="141" customWidth="1"/>
    <col min="13824" max="13824" width="28.109375" style="141" customWidth="1"/>
    <col min="13825" max="13825" width="10.5546875" style="141" customWidth="1"/>
    <col min="13826" max="13826" width="9.109375" style="141"/>
    <col min="13827" max="13827" width="14.5546875" style="141" customWidth="1"/>
    <col min="13828" max="13828" width="9.109375" style="141" customWidth="1"/>
    <col min="13829" max="13829" width="9.33203125" style="141" bestFit="1" customWidth="1"/>
    <col min="13830" max="13830" width="17.6640625" style="141" customWidth="1"/>
    <col min="13831" max="13832" width="13.33203125" style="141" bestFit="1" customWidth="1"/>
    <col min="13833" max="14077" width="9.109375" style="141"/>
    <col min="14078" max="14078" width="4.109375" style="141" customWidth="1"/>
    <col min="14079" max="14079" width="6.88671875" style="141" customWidth="1"/>
    <col min="14080" max="14080" width="28.109375" style="141" customWidth="1"/>
    <col min="14081" max="14081" width="10.5546875" style="141" customWidth="1"/>
    <col min="14082" max="14082" width="9.109375" style="141"/>
    <col min="14083" max="14083" width="14.5546875" style="141" customWidth="1"/>
    <col min="14084" max="14084" width="9.109375" style="141" customWidth="1"/>
    <col min="14085" max="14085" width="9.33203125" style="141" bestFit="1" customWidth="1"/>
    <col min="14086" max="14086" width="17.6640625" style="141" customWidth="1"/>
    <col min="14087" max="14088" width="13.33203125" style="141" bestFit="1" customWidth="1"/>
    <col min="14089" max="14333" width="9.109375" style="141"/>
    <col min="14334" max="14334" width="4.109375" style="141" customWidth="1"/>
    <col min="14335" max="14335" width="6.88671875" style="141" customWidth="1"/>
    <col min="14336" max="14336" width="28.109375" style="141" customWidth="1"/>
    <col min="14337" max="14337" width="10.5546875" style="141" customWidth="1"/>
    <col min="14338" max="14338" width="9.109375" style="141"/>
    <col min="14339" max="14339" width="14.5546875" style="141" customWidth="1"/>
    <col min="14340" max="14340" width="9.109375" style="141" customWidth="1"/>
    <col min="14341" max="14341" width="9.33203125" style="141" bestFit="1" customWidth="1"/>
    <col min="14342" max="14342" width="17.6640625" style="141" customWidth="1"/>
    <col min="14343" max="14344" width="13.33203125" style="141" bestFit="1" customWidth="1"/>
    <col min="14345" max="14589" width="9.109375" style="141"/>
    <col min="14590" max="14590" width="4.109375" style="141" customWidth="1"/>
    <col min="14591" max="14591" width="6.88671875" style="141" customWidth="1"/>
    <col min="14592" max="14592" width="28.109375" style="141" customWidth="1"/>
    <col min="14593" max="14593" width="10.5546875" style="141" customWidth="1"/>
    <col min="14594" max="14594" width="9.109375" style="141"/>
    <col min="14595" max="14595" width="14.5546875" style="141" customWidth="1"/>
    <col min="14596" max="14596" width="9.109375" style="141" customWidth="1"/>
    <col min="14597" max="14597" width="9.33203125" style="141" bestFit="1" customWidth="1"/>
    <col min="14598" max="14598" width="17.6640625" style="141" customWidth="1"/>
    <col min="14599" max="14600" width="13.33203125" style="141" bestFit="1" customWidth="1"/>
    <col min="14601" max="14845" width="9.109375" style="141"/>
    <col min="14846" max="14846" width="4.109375" style="141" customWidth="1"/>
    <col min="14847" max="14847" width="6.88671875" style="141" customWidth="1"/>
    <col min="14848" max="14848" width="28.109375" style="141" customWidth="1"/>
    <col min="14849" max="14849" width="10.5546875" style="141" customWidth="1"/>
    <col min="14850" max="14850" width="9.109375" style="141"/>
    <col min="14851" max="14851" width="14.5546875" style="141" customWidth="1"/>
    <col min="14852" max="14852" width="9.109375" style="141" customWidth="1"/>
    <col min="14853" max="14853" width="9.33203125" style="141" bestFit="1" customWidth="1"/>
    <col min="14854" max="14854" width="17.6640625" style="141" customWidth="1"/>
    <col min="14855" max="14856" width="13.33203125" style="141" bestFit="1" customWidth="1"/>
    <col min="14857" max="15101" width="9.109375" style="141"/>
    <col min="15102" max="15102" width="4.109375" style="141" customWidth="1"/>
    <col min="15103" max="15103" width="6.88671875" style="141" customWidth="1"/>
    <col min="15104" max="15104" width="28.109375" style="141" customWidth="1"/>
    <col min="15105" max="15105" width="10.5546875" style="141" customWidth="1"/>
    <col min="15106" max="15106" width="9.109375" style="141"/>
    <col min="15107" max="15107" width="14.5546875" style="141" customWidth="1"/>
    <col min="15108" max="15108" width="9.109375" style="141" customWidth="1"/>
    <col min="15109" max="15109" width="9.33203125" style="141" bestFit="1" customWidth="1"/>
    <col min="15110" max="15110" width="17.6640625" style="141" customWidth="1"/>
    <col min="15111" max="15112" width="13.33203125" style="141" bestFit="1" customWidth="1"/>
    <col min="15113" max="15357" width="9.109375" style="141"/>
    <col min="15358" max="15358" width="4.109375" style="141" customWidth="1"/>
    <col min="15359" max="15359" width="6.88671875" style="141" customWidth="1"/>
    <col min="15360" max="15360" width="28.109375" style="141" customWidth="1"/>
    <col min="15361" max="15361" width="10.5546875" style="141" customWidth="1"/>
    <col min="15362" max="15362" width="9.109375" style="141"/>
    <col min="15363" max="15363" width="14.5546875" style="141" customWidth="1"/>
    <col min="15364" max="15364" width="9.109375" style="141" customWidth="1"/>
    <col min="15365" max="15365" width="9.33203125" style="141" bestFit="1" customWidth="1"/>
    <col min="15366" max="15366" width="17.6640625" style="141" customWidth="1"/>
    <col min="15367" max="15368" width="13.33203125" style="141" bestFit="1" customWidth="1"/>
    <col min="15369" max="15613" width="9.109375" style="141"/>
    <col min="15614" max="15614" width="4.109375" style="141" customWidth="1"/>
    <col min="15615" max="15615" width="6.88671875" style="141" customWidth="1"/>
    <col min="15616" max="15616" width="28.109375" style="141" customWidth="1"/>
    <col min="15617" max="15617" width="10.5546875" style="141" customWidth="1"/>
    <col min="15618" max="15618" width="9.109375" style="141"/>
    <col min="15619" max="15619" width="14.5546875" style="141" customWidth="1"/>
    <col min="15620" max="15620" width="9.109375" style="141" customWidth="1"/>
    <col min="15621" max="15621" width="9.33203125" style="141" bestFit="1" customWidth="1"/>
    <col min="15622" max="15622" width="17.6640625" style="141" customWidth="1"/>
    <col min="15623" max="15624" width="13.33203125" style="141" bestFit="1" customWidth="1"/>
    <col min="15625" max="15869" width="9.109375" style="141"/>
    <col min="15870" max="15870" width="4.109375" style="141" customWidth="1"/>
    <col min="15871" max="15871" width="6.88671875" style="141" customWidth="1"/>
    <col min="15872" max="15872" width="28.109375" style="141" customWidth="1"/>
    <col min="15873" max="15873" width="10.5546875" style="141" customWidth="1"/>
    <col min="15874" max="15874" width="9.109375" style="141"/>
    <col min="15875" max="15875" width="14.5546875" style="141" customWidth="1"/>
    <col min="15876" max="15876" width="9.109375" style="141" customWidth="1"/>
    <col min="15877" max="15877" width="9.33203125" style="141" bestFit="1" customWidth="1"/>
    <col min="15878" max="15878" width="17.6640625" style="141" customWidth="1"/>
    <col min="15879" max="15880" width="13.33203125" style="141" bestFit="1" customWidth="1"/>
    <col min="15881" max="16125" width="9.109375" style="141"/>
    <col min="16126" max="16126" width="4.109375" style="141" customWidth="1"/>
    <col min="16127" max="16127" width="6.88671875" style="141" customWidth="1"/>
    <col min="16128" max="16128" width="28.109375" style="141" customWidth="1"/>
    <col min="16129" max="16129" width="10.5546875" style="141" customWidth="1"/>
    <col min="16130" max="16130" width="9.109375" style="141"/>
    <col min="16131" max="16131" width="14.5546875" style="141" customWidth="1"/>
    <col min="16132" max="16132" width="9.109375" style="141" customWidth="1"/>
    <col min="16133" max="16133" width="9.33203125" style="141" bestFit="1" customWidth="1"/>
    <col min="16134" max="16134" width="17.6640625" style="141" customWidth="1"/>
    <col min="16135" max="16136" width="13.33203125" style="141" bestFit="1" customWidth="1"/>
    <col min="16137" max="16381" width="9.109375" style="141"/>
    <col min="16382" max="16384" width="9.109375" style="141" customWidth="1"/>
  </cols>
  <sheetData>
    <row r="1" spans="1:7">
      <c r="A1" s="17" t="str">
        <f>RevReqSummary!A1</f>
        <v>PacifiCorp General Rate Case UE-140617</v>
      </c>
      <c r="B1" s="1"/>
      <c r="C1" s="1"/>
      <c r="D1" s="858"/>
      <c r="E1" s="23"/>
      <c r="F1" s="1"/>
      <c r="G1" s="1"/>
    </row>
    <row r="2" spans="1:7">
      <c r="A2" s="17" t="str">
        <f>RevReqSummary!A2</f>
        <v>For The Twelve Months Ended December 2013 - Staff Revenue Requirement</v>
      </c>
      <c r="B2" s="1"/>
      <c r="C2" s="1"/>
      <c r="D2" s="858"/>
      <c r="E2" s="23"/>
      <c r="F2" s="1"/>
      <c r="G2" s="1"/>
    </row>
    <row r="3" spans="1:7">
      <c r="A3" s="25" t="s">
        <v>346</v>
      </c>
      <c r="B3" s="1"/>
      <c r="C3" s="1"/>
      <c r="D3" s="858"/>
      <c r="E3" s="23"/>
      <c r="F3" s="1"/>
      <c r="G3" s="1"/>
    </row>
    <row r="4" spans="1:7">
      <c r="A4" s="25" t="s">
        <v>498</v>
      </c>
      <c r="B4" s="1"/>
      <c r="C4" s="1"/>
      <c r="D4" s="859"/>
      <c r="E4" s="23"/>
      <c r="F4" s="1"/>
      <c r="G4" s="1"/>
    </row>
    <row r="5" spans="1:7">
      <c r="A5" s="1"/>
      <c r="B5" s="1"/>
      <c r="C5" s="1"/>
      <c r="D5" s="546"/>
      <c r="E5" s="23"/>
      <c r="F5" s="1"/>
      <c r="G5" s="1"/>
    </row>
    <row r="6" spans="1:7">
      <c r="A6" s="1"/>
      <c r="B6" s="373"/>
      <c r="C6" s="373"/>
      <c r="D6" s="374" t="s">
        <v>131</v>
      </c>
      <c r="E6" s="373"/>
      <c r="F6" s="373"/>
      <c r="G6" s="376" t="s">
        <v>236</v>
      </c>
    </row>
    <row r="7" spans="1:7">
      <c r="A7" s="25"/>
      <c r="B7" s="380" t="s">
        <v>132</v>
      </c>
      <c r="C7" s="380" t="s">
        <v>660</v>
      </c>
      <c r="D7" s="381" t="s">
        <v>134</v>
      </c>
      <c r="E7" s="380" t="s">
        <v>135</v>
      </c>
      <c r="F7" s="380" t="s">
        <v>136</v>
      </c>
      <c r="G7" s="383" t="s">
        <v>137</v>
      </c>
    </row>
    <row r="8" spans="1:7">
      <c r="A8" s="25" t="s">
        <v>205</v>
      </c>
      <c r="B8" s="1"/>
      <c r="C8" s="1"/>
      <c r="E8" s="23"/>
      <c r="F8" s="1"/>
      <c r="G8" s="144"/>
    </row>
    <row r="9" spans="1:7">
      <c r="A9" s="1" t="s">
        <v>567</v>
      </c>
      <c r="B9" s="160" t="s">
        <v>347</v>
      </c>
      <c r="C9" s="23" t="s">
        <v>140</v>
      </c>
      <c r="D9" s="32">
        <v>726050.74000000022</v>
      </c>
      <c r="E9" s="30" t="s">
        <v>203</v>
      </c>
      <c r="F9" s="33">
        <f>INDEX(WCAAllocations,IFERROR(MATCH(E9,WCAFactors,0),2),IFERROR(MATCH(E9,WCAStates,0),4))</f>
        <v>0.23084885646883446</v>
      </c>
      <c r="G9" s="9">
        <f>F9*D9</f>
        <v>167607.9830673511</v>
      </c>
    </row>
    <row r="10" spans="1:7">
      <c r="A10" s="1" t="s">
        <v>704</v>
      </c>
      <c r="B10" s="160" t="s">
        <v>347</v>
      </c>
      <c r="C10" s="23" t="s">
        <v>140</v>
      </c>
      <c r="D10" s="32">
        <v>212035298.97</v>
      </c>
      <c r="E10" s="30" t="s">
        <v>203</v>
      </c>
      <c r="F10" s="33">
        <f>INDEX(WCAAllocations,IFERROR(MATCH(E10,WCAFactors,0),2),IFERROR(MATCH(E10,WCAStates,0),4))</f>
        <v>0.23084885646883446</v>
      </c>
      <c r="G10" s="9">
        <f>F10*D10</f>
        <v>48948106.298251934</v>
      </c>
    </row>
    <row r="11" spans="1:7">
      <c r="A11" s="1" t="s">
        <v>705</v>
      </c>
      <c r="B11" s="160" t="s">
        <v>347</v>
      </c>
      <c r="C11" s="23" t="s">
        <v>140</v>
      </c>
      <c r="D11" s="32">
        <v>0</v>
      </c>
      <c r="E11" s="30" t="s">
        <v>207</v>
      </c>
      <c r="F11" s="33">
        <f>INDEX(WCAAllocations,IFERROR(MATCH(E11,WCAFactors,0),2),IFERROR(MATCH(E11,WCAStates,0),4))</f>
        <v>0.22741372946461591</v>
      </c>
      <c r="G11" s="9">
        <f>F11*D11</f>
        <v>0</v>
      </c>
    </row>
    <row r="12" spans="1:7">
      <c r="A12" s="1" t="s">
        <v>348</v>
      </c>
      <c r="B12" s="160"/>
      <c r="C12" s="23"/>
      <c r="D12" s="860">
        <f>SUM(D9:D11)</f>
        <v>212761349.71000001</v>
      </c>
      <c r="E12" s="23"/>
      <c r="F12" s="245"/>
      <c r="G12" s="860">
        <f>SUM(G9:G11)</f>
        <v>49115714.281319283</v>
      </c>
    </row>
    <row r="13" spans="1:7">
      <c r="A13" s="1"/>
      <c r="B13" s="160"/>
      <c r="C13" s="23"/>
      <c r="E13" s="23"/>
      <c r="F13" s="245"/>
      <c r="G13" s="144"/>
    </row>
    <row r="14" spans="1:7">
      <c r="A14" s="25" t="s">
        <v>206</v>
      </c>
      <c r="B14" s="160"/>
      <c r="C14" s="23"/>
      <c r="E14" s="23"/>
      <c r="F14" s="629"/>
      <c r="G14" s="144"/>
    </row>
    <row r="15" spans="1:7">
      <c r="A15" s="1" t="s">
        <v>568</v>
      </c>
      <c r="B15" s="160" t="s">
        <v>349</v>
      </c>
      <c r="C15" s="160" t="s">
        <v>140</v>
      </c>
      <c r="D15" s="861">
        <v>0</v>
      </c>
      <c r="E15" s="30" t="s">
        <v>203</v>
      </c>
      <c r="F15" s="33">
        <f>INDEX(WCAAllocations,IFERROR(MATCH(E15,WCAFactors,0),2),IFERROR(MATCH(E15,WCAStates,0),4))</f>
        <v>0.23084885646883446</v>
      </c>
      <c r="G15" s="9">
        <f>F15*D15</f>
        <v>0</v>
      </c>
    </row>
    <row r="16" spans="1:7">
      <c r="A16" s="1" t="s">
        <v>569</v>
      </c>
      <c r="B16" s="160" t="s">
        <v>349</v>
      </c>
      <c r="C16" s="160" t="s">
        <v>140</v>
      </c>
      <c r="D16" s="32">
        <v>0</v>
      </c>
      <c r="E16" s="30" t="s">
        <v>207</v>
      </c>
      <c r="F16" s="33">
        <f>INDEX(WCAAllocations,IFERROR(MATCH(E16,WCAFactors,0),2),IFERROR(MATCH(E16,WCAStates,0),4))</f>
        <v>0.22741372946461591</v>
      </c>
      <c r="G16" s="9">
        <f>F16*D16</f>
        <v>0</v>
      </c>
    </row>
    <row r="17" spans="1:7">
      <c r="A17" s="1" t="s">
        <v>706</v>
      </c>
      <c r="B17" s="160" t="s">
        <v>349</v>
      </c>
      <c r="C17" s="160" t="s">
        <v>140</v>
      </c>
      <c r="D17" s="32">
        <v>0</v>
      </c>
      <c r="E17" s="30" t="s">
        <v>141</v>
      </c>
      <c r="F17" s="33">
        <f>INDEX(WCAAllocations,IFERROR(MATCH(E17,WCAFactors,0),2),IFERROR(MATCH(E17,WCAStates,0),4))</f>
        <v>1</v>
      </c>
      <c r="G17" s="9">
        <f>F17*D17</f>
        <v>0</v>
      </c>
    </row>
    <row r="18" spans="1:7">
      <c r="A18" s="1" t="s">
        <v>707</v>
      </c>
      <c r="B18" s="160" t="s">
        <v>349</v>
      </c>
      <c r="C18" s="160" t="s">
        <v>140</v>
      </c>
      <c r="D18" s="32">
        <v>133771133.18000001</v>
      </c>
      <c r="E18" s="30" t="s">
        <v>203</v>
      </c>
      <c r="F18" s="33">
        <f>INDEX(WCAAllocations,IFERROR(MATCH(E18,WCAFactors,0),2),IFERROR(MATCH(E18,WCAStates,0),4))</f>
        <v>0.23084885646883446</v>
      </c>
      <c r="G18" s="9">
        <f>F18*D18</f>
        <v>30880913.123143163</v>
      </c>
    </row>
    <row r="19" spans="1:7">
      <c r="A19" s="1" t="s">
        <v>350</v>
      </c>
      <c r="B19" s="160" t="s">
        <v>349</v>
      </c>
      <c r="C19" s="160" t="s">
        <v>140</v>
      </c>
      <c r="D19" s="32">
        <v>993512.44</v>
      </c>
      <c r="E19" s="30" t="s">
        <v>203</v>
      </c>
      <c r="F19" s="33">
        <f>INDEX(WCAAllocations,IFERROR(MATCH(E19,WCAFactors,0),2),IFERROR(MATCH(E19,WCAStates,0),4))</f>
        <v>0.23084885646883446</v>
      </c>
      <c r="G19" s="9">
        <f>F19*D19</f>
        <v>229351.21066156149</v>
      </c>
    </row>
    <row r="20" spans="1:7">
      <c r="A20" s="1" t="s">
        <v>351</v>
      </c>
      <c r="B20" s="160"/>
      <c r="C20" s="23"/>
      <c r="D20" s="860">
        <f>SUM(D15:D19)</f>
        <v>134764645.62</v>
      </c>
      <c r="E20" s="15"/>
      <c r="F20" s="862"/>
      <c r="G20" s="860">
        <f>SUM(G15:G19)</f>
        <v>31110264.333804723</v>
      </c>
    </row>
    <row r="21" spans="1:7">
      <c r="A21" s="1"/>
      <c r="B21" s="160"/>
      <c r="C21" s="23"/>
      <c r="D21" s="5"/>
      <c r="E21" s="15"/>
      <c r="F21" s="862"/>
      <c r="G21" s="9"/>
    </row>
    <row r="22" spans="1:7">
      <c r="A22" s="25" t="s">
        <v>208</v>
      </c>
      <c r="B22" s="1"/>
      <c r="C22" s="23"/>
      <c r="D22" s="287"/>
      <c r="E22" s="61"/>
      <c r="F22" s="863"/>
      <c r="G22" s="287"/>
    </row>
    <row r="23" spans="1:7">
      <c r="A23" s="1" t="s">
        <v>570</v>
      </c>
      <c r="B23" s="23" t="s">
        <v>352</v>
      </c>
      <c r="C23" s="23" t="s">
        <v>140</v>
      </c>
      <c r="D23" s="32">
        <v>0</v>
      </c>
      <c r="E23" s="30" t="s">
        <v>203</v>
      </c>
      <c r="F23" s="33">
        <f>INDEX(WCAAllocations,IFERROR(MATCH(E23,WCAFactors,0),2),IFERROR(MATCH(E23,WCAStates,0),4))</f>
        <v>0.23084885646883446</v>
      </c>
      <c r="G23" s="9">
        <f>F23*D23</f>
        <v>0</v>
      </c>
    </row>
    <row r="24" spans="1:7">
      <c r="A24" s="1" t="s">
        <v>571</v>
      </c>
      <c r="B24" s="23" t="s">
        <v>352</v>
      </c>
      <c r="C24" s="23" t="s">
        <v>140</v>
      </c>
      <c r="D24" s="32">
        <v>1343185.2600000054</v>
      </c>
      <c r="E24" s="30" t="s">
        <v>203</v>
      </c>
      <c r="F24" s="33">
        <f>INDEX(WCAAllocations,IFERROR(MATCH(E24,WCAFactors,0),2),IFERROR(MATCH(E24,WCAStates,0),4))</f>
        <v>0.23084885646883446</v>
      </c>
      <c r="G24" s="9">
        <f>F24*D24</f>
        <v>310072.78129679535</v>
      </c>
    </row>
    <row r="25" spans="1:7">
      <c r="A25" s="1" t="s">
        <v>449</v>
      </c>
      <c r="B25" s="23" t="s">
        <v>352</v>
      </c>
      <c r="C25" s="23" t="s">
        <v>140</v>
      </c>
      <c r="D25" s="861">
        <v>0</v>
      </c>
      <c r="E25" s="30" t="s">
        <v>207</v>
      </c>
      <c r="F25" s="33">
        <f>INDEX(WCAAllocations,IFERROR(MATCH(E25,WCAFactors,0),2),IFERROR(MATCH(E25,WCAStates,0),4))</f>
        <v>0.22741372946461591</v>
      </c>
      <c r="G25" s="9">
        <f>F25*D25</f>
        <v>0</v>
      </c>
    </row>
    <row r="26" spans="1:7">
      <c r="A26" s="25" t="s">
        <v>353</v>
      </c>
      <c r="B26" s="1"/>
      <c r="C26" s="23"/>
      <c r="D26" s="860">
        <f>SUM(D23:D25)</f>
        <v>1343185.2600000054</v>
      </c>
      <c r="E26" s="23"/>
      <c r="F26" s="1"/>
      <c r="G26" s="860">
        <f>SUM(G23:G25)</f>
        <v>310072.78129679535</v>
      </c>
    </row>
    <row r="27" spans="1:7">
      <c r="A27" s="25"/>
      <c r="B27" s="1"/>
      <c r="C27" s="23"/>
      <c r="E27" s="23"/>
      <c r="F27" s="1"/>
      <c r="G27" s="1"/>
    </row>
    <row r="28" spans="1:7">
      <c r="A28" s="25" t="s">
        <v>209</v>
      </c>
      <c r="B28" s="160"/>
      <c r="C28" s="23"/>
      <c r="E28" s="23"/>
      <c r="F28" s="864"/>
      <c r="G28" s="4"/>
    </row>
    <row r="29" spans="1:7">
      <c r="A29" s="1" t="s">
        <v>210</v>
      </c>
      <c r="B29" s="23" t="s">
        <v>354</v>
      </c>
      <c r="C29" s="23" t="s">
        <v>140</v>
      </c>
      <c r="D29" s="32">
        <v>10539421.930000007</v>
      </c>
      <c r="E29" s="30" t="s">
        <v>207</v>
      </c>
      <c r="F29" s="33">
        <f>INDEX(WCAAllocations,IFERROR(MATCH(E29,WCAFactors,0),2),IFERROR(MATCH(E29,WCAStates,0),4))</f>
        <v>0.22741372946461591</v>
      </c>
      <c r="G29" s="9">
        <f>F29*D29</f>
        <v>2396809.2475024615</v>
      </c>
    </row>
    <row r="30" spans="1:7">
      <c r="A30" s="1" t="s">
        <v>211</v>
      </c>
      <c r="B30" s="23" t="s">
        <v>355</v>
      </c>
      <c r="C30" s="23" t="s">
        <v>140</v>
      </c>
      <c r="D30" s="32">
        <v>16638609.519999981</v>
      </c>
      <c r="E30" s="30" t="s">
        <v>207</v>
      </c>
      <c r="F30" s="33">
        <f>INDEX(WCAAllocations,IFERROR(MATCH(E30,WCAFactors,0),2),IFERROR(MATCH(E30,WCAStates,0),4))</f>
        <v>0.22741372946461591</v>
      </c>
      <c r="G30" s="9">
        <f>F30*D30</f>
        <v>3783848.2440486583</v>
      </c>
    </row>
    <row r="31" spans="1:7">
      <c r="A31" s="1" t="s">
        <v>356</v>
      </c>
      <c r="B31" s="160"/>
      <c r="C31" s="23"/>
      <c r="D31" s="865">
        <f>SUM(D29:D30)</f>
        <v>27178031.449999988</v>
      </c>
      <c r="E31" s="23"/>
      <c r="F31" s="864"/>
      <c r="G31" s="865">
        <f>SUM(G29:G30)</f>
        <v>6180657.4915511198</v>
      </c>
    </row>
    <row r="32" spans="1:7">
      <c r="A32" s="1"/>
      <c r="B32" s="160"/>
      <c r="C32" s="23"/>
      <c r="E32" s="23"/>
      <c r="F32" s="864"/>
      <c r="G32" s="4"/>
    </row>
    <row r="33" spans="1:8" ht="13.8" thickBot="1">
      <c r="A33" s="1" t="s">
        <v>357</v>
      </c>
      <c r="B33" s="160"/>
      <c r="C33" s="23"/>
      <c r="D33" s="855">
        <f>+D31+D26+D20-D12</f>
        <v>-49475487.380000025</v>
      </c>
      <c r="E33" s="23"/>
      <c r="F33" s="629"/>
      <c r="G33" s="855">
        <f>+G31+G26+G20-G12</f>
        <v>-11514719.674666643</v>
      </c>
    </row>
    <row r="34" spans="1:8" ht="13.8" thickTop="1">
      <c r="A34" s="1"/>
      <c r="B34" s="160"/>
      <c r="C34" s="23"/>
      <c r="E34" s="23"/>
      <c r="F34" s="1"/>
      <c r="G34" s="9"/>
    </row>
    <row r="35" spans="1:8">
      <c r="A35" s="1"/>
      <c r="B35" s="160"/>
      <c r="C35" s="23"/>
      <c r="E35" s="23"/>
      <c r="F35" s="1"/>
      <c r="G35" s="9"/>
    </row>
    <row r="36" spans="1:8">
      <c r="A36" s="25"/>
      <c r="B36" s="160"/>
      <c r="C36" s="23"/>
      <c r="E36" s="365"/>
      <c r="F36" s="1"/>
      <c r="G36" s="144"/>
    </row>
    <row r="37" spans="1:8">
      <c r="A37" s="97" t="s">
        <v>212</v>
      </c>
      <c r="B37" s="1"/>
      <c r="C37" s="172"/>
      <c r="D37" s="858"/>
      <c r="E37" s="23"/>
      <c r="F37" s="1"/>
      <c r="G37" s="1"/>
      <c r="H37" s="404"/>
    </row>
    <row r="38" spans="1:8">
      <c r="A38" s="1396" t="s">
        <v>1065</v>
      </c>
      <c r="B38" s="1396"/>
      <c r="C38" s="1396"/>
      <c r="D38" s="1396"/>
      <c r="E38" s="1396"/>
      <c r="F38" s="1396"/>
      <c r="G38" s="1396"/>
      <c r="H38" s="1061"/>
    </row>
    <row r="39" spans="1:8">
      <c r="A39" s="1396"/>
      <c r="B39" s="1396"/>
      <c r="C39" s="1396"/>
      <c r="D39" s="1396"/>
      <c r="E39" s="1396"/>
      <c r="F39" s="1396"/>
      <c r="G39" s="1396"/>
    </row>
    <row r="40" spans="1:8">
      <c r="A40" s="1396"/>
      <c r="B40" s="1396"/>
      <c r="C40" s="1396"/>
      <c r="D40" s="1396"/>
      <c r="E40" s="1396"/>
      <c r="F40" s="1396"/>
      <c r="G40" s="1396"/>
    </row>
    <row r="41" spans="1:8">
      <c r="A41" s="1396"/>
      <c r="B41" s="1396"/>
      <c r="C41" s="1396"/>
      <c r="D41" s="1396"/>
      <c r="E41" s="1396"/>
      <c r="F41" s="1396"/>
      <c r="G41" s="1396"/>
    </row>
    <row r="42" spans="1:8">
      <c r="A42" s="1396"/>
      <c r="B42" s="1396"/>
      <c r="C42" s="1396"/>
      <c r="D42" s="1396"/>
      <c r="E42" s="1396"/>
      <c r="F42" s="1396"/>
      <c r="G42" s="1396"/>
    </row>
    <row r="43" spans="1:8">
      <c r="A43" s="1396"/>
      <c r="B43" s="1396"/>
      <c r="C43" s="1396"/>
      <c r="D43" s="1396"/>
      <c r="E43" s="1396"/>
      <c r="F43" s="1396"/>
      <c r="G43" s="1396"/>
    </row>
    <row r="44" spans="1:8">
      <c r="A44" s="1396"/>
      <c r="B44" s="1396"/>
      <c r="C44" s="1396"/>
      <c r="D44" s="1396"/>
      <c r="E44" s="1396"/>
      <c r="F44" s="1396"/>
      <c r="G44" s="1396"/>
    </row>
    <row r="50" spans="1:7">
      <c r="A50" s="1"/>
      <c r="B50" s="1"/>
      <c r="C50" s="1"/>
      <c r="D50" s="858"/>
      <c r="E50" s="23"/>
      <c r="F50" s="1"/>
      <c r="G50" s="1"/>
    </row>
  </sheetData>
  <dataConsolidate link="1"/>
  <mergeCells count="1">
    <mergeCell ref="A38:G44"/>
  </mergeCells>
  <conditionalFormatting sqref="A8 A27">
    <cfRule type="cellIs" dxfId="35" priority="2" stopIfTrue="1" operator="equal">
      <formula>"Adjustment to Income/Expense/Rate Base:"</formula>
    </cfRule>
  </conditionalFormatting>
  <conditionalFormatting sqref="A17:A18 A36">
    <cfRule type="cellIs" dxfId="34" priority="1" stopIfTrue="1" operator="equal">
      <formula>"Title"</formula>
    </cfRule>
  </conditionalFormatting>
  <dataValidations count="4">
    <dataValidation type="list" allowBlank="1" showInputMessage="1" showErrorMessage="1" errorTitle="Adjustment Type Entry Error" error="An invalid adjustment type was entered._x000a__x000a_Valid values are 1, 2, or 3" sqref="WVJ983038:WVJ983050 WLN983038:WLN983050 WBR983038:WBR983050 VRV983038:VRV983050 VHZ983038:VHZ983050 UYD983038:UYD983050 UOH983038:UOH983050 UEL983038:UEL983050 TUP983038:TUP983050 TKT983038:TKT983050 TAX983038:TAX983050 SRB983038:SRB983050 SHF983038:SHF983050 RXJ983038:RXJ983050 RNN983038:RNN983050 RDR983038:RDR983050 QTV983038:QTV983050 QJZ983038:QJZ983050 QAD983038:QAD983050 PQH983038:PQH983050 PGL983038:PGL983050 OWP983038:OWP983050 OMT983038:OMT983050 OCX983038:OCX983050 NTB983038:NTB983050 NJF983038:NJF983050 MZJ983038:MZJ983050 MPN983038:MPN983050 MFR983038:MFR983050 LVV983038:LVV983050 LLZ983038:LLZ983050 LCD983038:LCD983050 KSH983038:KSH983050 KIL983038:KIL983050 JYP983038:JYP983050 JOT983038:JOT983050 JEX983038:JEX983050 IVB983038:IVB983050 ILF983038:ILF983050 IBJ983038:IBJ983050 HRN983038:HRN983050 HHR983038:HHR983050 GXV983038:GXV983050 GNZ983038:GNZ983050 GED983038:GED983050 FUH983038:FUH983050 FKL983038:FKL983050 FAP983038:FAP983050 EQT983038:EQT983050 EGX983038:EGX983050 DXB983038:DXB983050 DNF983038:DNF983050 DDJ983038:DDJ983050 CTN983038:CTN983050 CJR983038:CJR983050 BZV983038:BZV983050 BPZ983038:BPZ983050 BGD983038:BGD983050 AWH983038:AWH983050 AML983038:AML983050 ACP983038:ACP983050 ST983038:ST983050 IX983038:IX983050 C983038:C983050 WVJ917502:WVJ917514 WLN917502:WLN917514 WBR917502:WBR917514 VRV917502:VRV917514 VHZ917502:VHZ917514 UYD917502:UYD917514 UOH917502:UOH917514 UEL917502:UEL917514 TUP917502:TUP917514 TKT917502:TKT917514 TAX917502:TAX917514 SRB917502:SRB917514 SHF917502:SHF917514 RXJ917502:RXJ917514 RNN917502:RNN917514 RDR917502:RDR917514 QTV917502:QTV917514 QJZ917502:QJZ917514 QAD917502:QAD917514 PQH917502:PQH917514 PGL917502:PGL917514 OWP917502:OWP917514 OMT917502:OMT917514 OCX917502:OCX917514 NTB917502:NTB917514 NJF917502:NJF917514 MZJ917502:MZJ917514 MPN917502:MPN917514 MFR917502:MFR917514 LVV917502:LVV917514 LLZ917502:LLZ917514 LCD917502:LCD917514 KSH917502:KSH917514 KIL917502:KIL917514 JYP917502:JYP917514 JOT917502:JOT917514 JEX917502:JEX917514 IVB917502:IVB917514 ILF917502:ILF917514 IBJ917502:IBJ917514 HRN917502:HRN917514 HHR917502:HHR917514 GXV917502:GXV917514 GNZ917502:GNZ917514 GED917502:GED917514 FUH917502:FUH917514 FKL917502:FKL917514 FAP917502:FAP917514 EQT917502:EQT917514 EGX917502:EGX917514 DXB917502:DXB917514 DNF917502:DNF917514 DDJ917502:DDJ917514 CTN917502:CTN917514 CJR917502:CJR917514 BZV917502:BZV917514 BPZ917502:BPZ917514 BGD917502:BGD917514 AWH917502:AWH917514 AML917502:AML917514 ACP917502:ACP917514 ST917502:ST917514 IX917502:IX917514 C917502:C917514 WVJ851966:WVJ851978 WLN851966:WLN851978 WBR851966:WBR851978 VRV851966:VRV851978 VHZ851966:VHZ851978 UYD851966:UYD851978 UOH851966:UOH851978 UEL851966:UEL851978 TUP851966:TUP851978 TKT851966:TKT851978 TAX851966:TAX851978 SRB851966:SRB851978 SHF851966:SHF851978 RXJ851966:RXJ851978 RNN851966:RNN851978 RDR851966:RDR851978 QTV851966:QTV851978 QJZ851966:QJZ851978 QAD851966:QAD851978 PQH851966:PQH851978 PGL851966:PGL851978 OWP851966:OWP851978 OMT851966:OMT851978 OCX851966:OCX851978 NTB851966:NTB851978 NJF851966:NJF851978 MZJ851966:MZJ851978 MPN851966:MPN851978 MFR851966:MFR851978 LVV851966:LVV851978 LLZ851966:LLZ851978 LCD851966:LCD851978 KSH851966:KSH851978 KIL851966:KIL851978 JYP851966:JYP851978 JOT851966:JOT851978 JEX851966:JEX851978 IVB851966:IVB851978 ILF851966:ILF851978 IBJ851966:IBJ851978 HRN851966:HRN851978 HHR851966:HHR851978 GXV851966:GXV851978 GNZ851966:GNZ851978 GED851966:GED851978 FUH851966:FUH851978 FKL851966:FKL851978 FAP851966:FAP851978 EQT851966:EQT851978 EGX851966:EGX851978 DXB851966:DXB851978 DNF851966:DNF851978 DDJ851966:DDJ851978 CTN851966:CTN851978 CJR851966:CJR851978 BZV851966:BZV851978 BPZ851966:BPZ851978 BGD851966:BGD851978 AWH851966:AWH851978 AML851966:AML851978 ACP851966:ACP851978 ST851966:ST851978 IX851966:IX851978 C851966:C851978 WVJ786430:WVJ786442 WLN786430:WLN786442 WBR786430:WBR786442 VRV786430:VRV786442 VHZ786430:VHZ786442 UYD786430:UYD786442 UOH786430:UOH786442 UEL786430:UEL786442 TUP786430:TUP786442 TKT786430:TKT786442 TAX786430:TAX786442 SRB786430:SRB786442 SHF786430:SHF786442 RXJ786430:RXJ786442 RNN786430:RNN786442 RDR786430:RDR786442 QTV786430:QTV786442 QJZ786430:QJZ786442 QAD786430:QAD786442 PQH786430:PQH786442 PGL786430:PGL786442 OWP786430:OWP786442 OMT786430:OMT786442 OCX786430:OCX786442 NTB786430:NTB786442 NJF786430:NJF786442 MZJ786430:MZJ786442 MPN786430:MPN786442 MFR786430:MFR786442 LVV786430:LVV786442 LLZ786430:LLZ786442 LCD786430:LCD786442 KSH786430:KSH786442 KIL786430:KIL786442 JYP786430:JYP786442 JOT786430:JOT786442 JEX786430:JEX786442 IVB786430:IVB786442 ILF786430:ILF786442 IBJ786430:IBJ786442 HRN786430:HRN786442 HHR786430:HHR786442 GXV786430:GXV786442 GNZ786430:GNZ786442 GED786430:GED786442 FUH786430:FUH786442 FKL786430:FKL786442 FAP786430:FAP786442 EQT786430:EQT786442 EGX786430:EGX786442 DXB786430:DXB786442 DNF786430:DNF786442 DDJ786430:DDJ786442 CTN786430:CTN786442 CJR786430:CJR786442 BZV786430:BZV786442 BPZ786430:BPZ786442 BGD786430:BGD786442 AWH786430:AWH786442 AML786430:AML786442 ACP786430:ACP786442 ST786430:ST786442 IX786430:IX786442 C786430:C786442 WVJ720894:WVJ720906 WLN720894:WLN720906 WBR720894:WBR720906 VRV720894:VRV720906 VHZ720894:VHZ720906 UYD720894:UYD720906 UOH720894:UOH720906 UEL720894:UEL720906 TUP720894:TUP720906 TKT720894:TKT720906 TAX720894:TAX720906 SRB720894:SRB720906 SHF720894:SHF720906 RXJ720894:RXJ720906 RNN720894:RNN720906 RDR720894:RDR720906 QTV720894:QTV720906 QJZ720894:QJZ720906 QAD720894:QAD720906 PQH720894:PQH720906 PGL720894:PGL720906 OWP720894:OWP720906 OMT720894:OMT720906 OCX720894:OCX720906 NTB720894:NTB720906 NJF720894:NJF720906 MZJ720894:MZJ720906 MPN720894:MPN720906 MFR720894:MFR720906 LVV720894:LVV720906 LLZ720894:LLZ720906 LCD720894:LCD720906 KSH720894:KSH720906 KIL720894:KIL720906 JYP720894:JYP720906 JOT720894:JOT720906 JEX720894:JEX720906 IVB720894:IVB720906 ILF720894:ILF720906 IBJ720894:IBJ720906 HRN720894:HRN720906 HHR720894:HHR720906 GXV720894:GXV720906 GNZ720894:GNZ720906 GED720894:GED720906 FUH720894:FUH720906 FKL720894:FKL720906 FAP720894:FAP720906 EQT720894:EQT720906 EGX720894:EGX720906 DXB720894:DXB720906 DNF720894:DNF720906 DDJ720894:DDJ720906 CTN720894:CTN720906 CJR720894:CJR720906 BZV720894:BZV720906 BPZ720894:BPZ720906 BGD720894:BGD720906 AWH720894:AWH720906 AML720894:AML720906 ACP720894:ACP720906 ST720894:ST720906 IX720894:IX720906 C720894:C720906 WVJ655358:WVJ655370 WLN655358:WLN655370 WBR655358:WBR655370 VRV655358:VRV655370 VHZ655358:VHZ655370 UYD655358:UYD655370 UOH655358:UOH655370 UEL655358:UEL655370 TUP655358:TUP655370 TKT655358:TKT655370 TAX655358:TAX655370 SRB655358:SRB655370 SHF655358:SHF655370 RXJ655358:RXJ655370 RNN655358:RNN655370 RDR655358:RDR655370 QTV655358:QTV655370 QJZ655358:QJZ655370 QAD655358:QAD655370 PQH655358:PQH655370 PGL655358:PGL655370 OWP655358:OWP655370 OMT655358:OMT655370 OCX655358:OCX655370 NTB655358:NTB655370 NJF655358:NJF655370 MZJ655358:MZJ655370 MPN655358:MPN655370 MFR655358:MFR655370 LVV655358:LVV655370 LLZ655358:LLZ655370 LCD655358:LCD655370 KSH655358:KSH655370 KIL655358:KIL655370 JYP655358:JYP655370 JOT655358:JOT655370 JEX655358:JEX655370 IVB655358:IVB655370 ILF655358:ILF655370 IBJ655358:IBJ655370 HRN655358:HRN655370 HHR655358:HHR655370 GXV655358:GXV655370 GNZ655358:GNZ655370 GED655358:GED655370 FUH655358:FUH655370 FKL655358:FKL655370 FAP655358:FAP655370 EQT655358:EQT655370 EGX655358:EGX655370 DXB655358:DXB655370 DNF655358:DNF655370 DDJ655358:DDJ655370 CTN655358:CTN655370 CJR655358:CJR655370 BZV655358:BZV655370 BPZ655358:BPZ655370 BGD655358:BGD655370 AWH655358:AWH655370 AML655358:AML655370 ACP655358:ACP655370 ST655358:ST655370 IX655358:IX655370 C655358:C655370 WVJ589822:WVJ589834 WLN589822:WLN589834 WBR589822:WBR589834 VRV589822:VRV589834 VHZ589822:VHZ589834 UYD589822:UYD589834 UOH589822:UOH589834 UEL589822:UEL589834 TUP589822:TUP589834 TKT589822:TKT589834 TAX589822:TAX589834 SRB589822:SRB589834 SHF589822:SHF589834 RXJ589822:RXJ589834 RNN589822:RNN589834 RDR589822:RDR589834 QTV589822:QTV589834 QJZ589822:QJZ589834 QAD589822:QAD589834 PQH589822:PQH589834 PGL589822:PGL589834 OWP589822:OWP589834 OMT589822:OMT589834 OCX589822:OCX589834 NTB589822:NTB589834 NJF589822:NJF589834 MZJ589822:MZJ589834 MPN589822:MPN589834 MFR589822:MFR589834 LVV589822:LVV589834 LLZ589822:LLZ589834 LCD589822:LCD589834 KSH589822:KSH589834 KIL589822:KIL589834 JYP589822:JYP589834 JOT589822:JOT589834 JEX589822:JEX589834 IVB589822:IVB589834 ILF589822:ILF589834 IBJ589822:IBJ589834 HRN589822:HRN589834 HHR589822:HHR589834 GXV589822:GXV589834 GNZ589822:GNZ589834 GED589822:GED589834 FUH589822:FUH589834 FKL589822:FKL589834 FAP589822:FAP589834 EQT589822:EQT589834 EGX589822:EGX589834 DXB589822:DXB589834 DNF589822:DNF589834 DDJ589822:DDJ589834 CTN589822:CTN589834 CJR589822:CJR589834 BZV589822:BZV589834 BPZ589822:BPZ589834 BGD589822:BGD589834 AWH589822:AWH589834 AML589822:AML589834 ACP589822:ACP589834 ST589822:ST589834 IX589822:IX589834 C589822:C589834 WVJ524286:WVJ524298 WLN524286:WLN524298 WBR524286:WBR524298 VRV524286:VRV524298 VHZ524286:VHZ524298 UYD524286:UYD524298 UOH524286:UOH524298 UEL524286:UEL524298 TUP524286:TUP524298 TKT524286:TKT524298 TAX524286:TAX524298 SRB524286:SRB524298 SHF524286:SHF524298 RXJ524286:RXJ524298 RNN524286:RNN524298 RDR524286:RDR524298 QTV524286:QTV524298 QJZ524286:QJZ524298 QAD524286:QAD524298 PQH524286:PQH524298 PGL524286:PGL524298 OWP524286:OWP524298 OMT524286:OMT524298 OCX524286:OCX524298 NTB524286:NTB524298 NJF524286:NJF524298 MZJ524286:MZJ524298 MPN524286:MPN524298 MFR524286:MFR524298 LVV524286:LVV524298 LLZ524286:LLZ524298 LCD524286:LCD524298 KSH524286:KSH524298 KIL524286:KIL524298 JYP524286:JYP524298 JOT524286:JOT524298 JEX524286:JEX524298 IVB524286:IVB524298 ILF524286:ILF524298 IBJ524286:IBJ524298 HRN524286:HRN524298 HHR524286:HHR524298 GXV524286:GXV524298 GNZ524286:GNZ524298 GED524286:GED524298 FUH524286:FUH524298 FKL524286:FKL524298 FAP524286:FAP524298 EQT524286:EQT524298 EGX524286:EGX524298 DXB524286:DXB524298 DNF524286:DNF524298 DDJ524286:DDJ524298 CTN524286:CTN524298 CJR524286:CJR524298 BZV524286:BZV524298 BPZ524286:BPZ524298 BGD524286:BGD524298 AWH524286:AWH524298 AML524286:AML524298 ACP524286:ACP524298 ST524286:ST524298 IX524286:IX524298 C524286:C524298 WVJ458750:WVJ458762 WLN458750:WLN458762 WBR458750:WBR458762 VRV458750:VRV458762 VHZ458750:VHZ458762 UYD458750:UYD458762 UOH458750:UOH458762 UEL458750:UEL458762 TUP458750:TUP458762 TKT458750:TKT458762 TAX458750:TAX458762 SRB458750:SRB458762 SHF458750:SHF458762 RXJ458750:RXJ458762 RNN458750:RNN458762 RDR458750:RDR458762 QTV458750:QTV458762 QJZ458750:QJZ458762 QAD458750:QAD458762 PQH458750:PQH458762 PGL458750:PGL458762 OWP458750:OWP458762 OMT458750:OMT458762 OCX458750:OCX458762 NTB458750:NTB458762 NJF458750:NJF458762 MZJ458750:MZJ458762 MPN458750:MPN458762 MFR458750:MFR458762 LVV458750:LVV458762 LLZ458750:LLZ458762 LCD458750:LCD458762 KSH458750:KSH458762 KIL458750:KIL458762 JYP458750:JYP458762 JOT458750:JOT458762 JEX458750:JEX458762 IVB458750:IVB458762 ILF458750:ILF458762 IBJ458750:IBJ458762 HRN458750:HRN458762 HHR458750:HHR458762 GXV458750:GXV458762 GNZ458750:GNZ458762 GED458750:GED458762 FUH458750:FUH458762 FKL458750:FKL458762 FAP458750:FAP458762 EQT458750:EQT458762 EGX458750:EGX458762 DXB458750:DXB458762 DNF458750:DNF458762 DDJ458750:DDJ458762 CTN458750:CTN458762 CJR458750:CJR458762 BZV458750:BZV458762 BPZ458750:BPZ458762 BGD458750:BGD458762 AWH458750:AWH458762 AML458750:AML458762 ACP458750:ACP458762 ST458750:ST458762 IX458750:IX458762 C458750:C458762 WVJ393214:WVJ393226 WLN393214:WLN393226 WBR393214:WBR393226 VRV393214:VRV393226 VHZ393214:VHZ393226 UYD393214:UYD393226 UOH393214:UOH393226 UEL393214:UEL393226 TUP393214:TUP393226 TKT393214:TKT393226 TAX393214:TAX393226 SRB393214:SRB393226 SHF393214:SHF393226 RXJ393214:RXJ393226 RNN393214:RNN393226 RDR393214:RDR393226 QTV393214:QTV393226 QJZ393214:QJZ393226 QAD393214:QAD393226 PQH393214:PQH393226 PGL393214:PGL393226 OWP393214:OWP393226 OMT393214:OMT393226 OCX393214:OCX393226 NTB393214:NTB393226 NJF393214:NJF393226 MZJ393214:MZJ393226 MPN393214:MPN393226 MFR393214:MFR393226 LVV393214:LVV393226 LLZ393214:LLZ393226 LCD393214:LCD393226 KSH393214:KSH393226 KIL393214:KIL393226 JYP393214:JYP393226 JOT393214:JOT393226 JEX393214:JEX393226 IVB393214:IVB393226 ILF393214:ILF393226 IBJ393214:IBJ393226 HRN393214:HRN393226 HHR393214:HHR393226 GXV393214:GXV393226 GNZ393214:GNZ393226 GED393214:GED393226 FUH393214:FUH393226 FKL393214:FKL393226 FAP393214:FAP393226 EQT393214:EQT393226 EGX393214:EGX393226 DXB393214:DXB393226 DNF393214:DNF393226 DDJ393214:DDJ393226 CTN393214:CTN393226 CJR393214:CJR393226 BZV393214:BZV393226 BPZ393214:BPZ393226 BGD393214:BGD393226 AWH393214:AWH393226 AML393214:AML393226 ACP393214:ACP393226 ST393214:ST393226 IX393214:IX393226 C393214:C393226 WVJ327678:WVJ327690 WLN327678:WLN327690 WBR327678:WBR327690 VRV327678:VRV327690 VHZ327678:VHZ327690 UYD327678:UYD327690 UOH327678:UOH327690 UEL327678:UEL327690 TUP327678:TUP327690 TKT327678:TKT327690 TAX327678:TAX327690 SRB327678:SRB327690 SHF327678:SHF327690 RXJ327678:RXJ327690 RNN327678:RNN327690 RDR327678:RDR327690 QTV327678:QTV327690 QJZ327678:QJZ327690 QAD327678:QAD327690 PQH327678:PQH327690 PGL327678:PGL327690 OWP327678:OWP327690 OMT327678:OMT327690 OCX327678:OCX327690 NTB327678:NTB327690 NJF327678:NJF327690 MZJ327678:MZJ327690 MPN327678:MPN327690 MFR327678:MFR327690 LVV327678:LVV327690 LLZ327678:LLZ327690 LCD327678:LCD327690 KSH327678:KSH327690 KIL327678:KIL327690 JYP327678:JYP327690 JOT327678:JOT327690 JEX327678:JEX327690 IVB327678:IVB327690 ILF327678:ILF327690 IBJ327678:IBJ327690 HRN327678:HRN327690 HHR327678:HHR327690 GXV327678:GXV327690 GNZ327678:GNZ327690 GED327678:GED327690 FUH327678:FUH327690 FKL327678:FKL327690 FAP327678:FAP327690 EQT327678:EQT327690 EGX327678:EGX327690 DXB327678:DXB327690 DNF327678:DNF327690 DDJ327678:DDJ327690 CTN327678:CTN327690 CJR327678:CJR327690 BZV327678:BZV327690 BPZ327678:BPZ327690 BGD327678:BGD327690 AWH327678:AWH327690 AML327678:AML327690 ACP327678:ACP327690 ST327678:ST327690 IX327678:IX327690 C327678:C327690 WVJ262142:WVJ262154 WLN262142:WLN262154 WBR262142:WBR262154 VRV262142:VRV262154 VHZ262142:VHZ262154 UYD262142:UYD262154 UOH262142:UOH262154 UEL262142:UEL262154 TUP262142:TUP262154 TKT262142:TKT262154 TAX262142:TAX262154 SRB262142:SRB262154 SHF262142:SHF262154 RXJ262142:RXJ262154 RNN262142:RNN262154 RDR262142:RDR262154 QTV262142:QTV262154 QJZ262142:QJZ262154 QAD262142:QAD262154 PQH262142:PQH262154 PGL262142:PGL262154 OWP262142:OWP262154 OMT262142:OMT262154 OCX262142:OCX262154 NTB262142:NTB262154 NJF262142:NJF262154 MZJ262142:MZJ262154 MPN262142:MPN262154 MFR262142:MFR262154 LVV262142:LVV262154 LLZ262142:LLZ262154 LCD262142:LCD262154 KSH262142:KSH262154 KIL262142:KIL262154 JYP262142:JYP262154 JOT262142:JOT262154 JEX262142:JEX262154 IVB262142:IVB262154 ILF262142:ILF262154 IBJ262142:IBJ262154 HRN262142:HRN262154 HHR262142:HHR262154 GXV262142:GXV262154 GNZ262142:GNZ262154 GED262142:GED262154 FUH262142:FUH262154 FKL262142:FKL262154 FAP262142:FAP262154 EQT262142:EQT262154 EGX262142:EGX262154 DXB262142:DXB262154 DNF262142:DNF262154 DDJ262142:DDJ262154 CTN262142:CTN262154 CJR262142:CJR262154 BZV262142:BZV262154 BPZ262142:BPZ262154 BGD262142:BGD262154 AWH262142:AWH262154 AML262142:AML262154 ACP262142:ACP262154 ST262142:ST262154 IX262142:IX262154 C262142:C262154 WVJ196606:WVJ196618 WLN196606:WLN196618 WBR196606:WBR196618 VRV196606:VRV196618 VHZ196606:VHZ196618 UYD196606:UYD196618 UOH196606:UOH196618 UEL196606:UEL196618 TUP196606:TUP196618 TKT196606:TKT196618 TAX196606:TAX196618 SRB196606:SRB196618 SHF196606:SHF196618 RXJ196606:RXJ196618 RNN196606:RNN196618 RDR196606:RDR196618 QTV196606:QTV196618 QJZ196606:QJZ196618 QAD196606:QAD196618 PQH196606:PQH196618 PGL196606:PGL196618 OWP196606:OWP196618 OMT196606:OMT196618 OCX196606:OCX196618 NTB196606:NTB196618 NJF196606:NJF196618 MZJ196606:MZJ196618 MPN196606:MPN196618 MFR196606:MFR196618 LVV196606:LVV196618 LLZ196606:LLZ196618 LCD196606:LCD196618 KSH196606:KSH196618 KIL196606:KIL196618 JYP196606:JYP196618 JOT196606:JOT196618 JEX196606:JEX196618 IVB196606:IVB196618 ILF196606:ILF196618 IBJ196606:IBJ196618 HRN196606:HRN196618 HHR196606:HHR196618 GXV196606:GXV196618 GNZ196606:GNZ196618 GED196606:GED196618 FUH196606:FUH196618 FKL196606:FKL196618 FAP196606:FAP196618 EQT196606:EQT196618 EGX196606:EGX196618 DXB196606:DXB196618 DNF196606:DNF196618 DDJ196606:DDJ196618 CTN196606:CTN196618 CJR196606:CJR196618 BZV196606:BZV196618 BPZ196606:BPZ196618 BGD196606:BGD196618 AWH196606:AWH196618 AML196606:AML196618 ACP196606:ACP196618 ST196606:ST196618 IX196606:IX196618 C196606:C196618 WVJ131070:WVJ131082 WLN131070:WLN131082 WBR131070:WBR131082 VRV131070:VRV131082 VHZ131070:VHZ131082 UYD131070:UYD131082 UOH131070:UOH131082 UEL131070:UEL131082 TUP131070:TUP131082 TKT131070:TKT131082 TAX131070:TAX131082 SRB131070:SRB131082 SHF131070:SHF131082 RXJ131070:RXJ131082 RNN131070:RNN131082 RDR131070:RDR131082 QTV131070:QTV131082 QJZ131070:QJZ131082 QAD131070:QAD131082 PQH131070:PQH131082 PGL131070:PGL131082 OWP131070:OWP131082 OMT131070:OMT131082 OCX131070:OCX131082 NTB131070:NTB131082 NJF131070:NJF131082 MZJ131070:MZJ131082 MPN131070:MPN131082 MFR131070:MFR131082 LVV131070:LVV131082 LLZ131070:LLZ131082 LCD131070:LCD131082 KSH131070:KSH131082 KIL131070:KIL131082 JYP131070:JYP131082 JOT131070:JOT131082 JEX131070:JEX131082 IVB131070:IVB131082 ILF131070:ILF131082 IBJ131070:IBJ131082 HRN131070:HRN131082 HHR131070:HHR131082 GXV131070:GXV131082 GNZ131070:GNZ131082 GED131070:GED131082 FUH131070:FUH131082 FKL131070:FKL131082 FAP131070:FAP131082 EQT131070:EQT131082 EGX131070:EGX131082 DXB131070:DXB131082 DNF131070:DNF131082 DDJ131070:DDJ131082 CTN131070:CTN131082 CJR131070:CJR131082 BZV131070:BZV131082 BPZ131070:BPZ131082 BGD131070:BGD131082 AWH131070:AWH131082 AML131070:AML131082 ACP131070:ACP131082 ST131070:ST131082 IX131070:IX131082 C131070:C131082 WVJ65534:WVJ65546 WLN65534:WLN65546 WBR65534:WBR65546 VRV65534:VRV65546 VHZ65534:VHZ65546 UYD65534:UYD65546 UOH65534:UOH65546 UEL65534:UEL65546 TUP65534:TUP65546 TKT65534:TKT65546 TAX65534:TAX65546 SRB65534:SRB65546 SHF65534:SHF65546 RXJ65534:RXJ65546 RNN65534:RNN65546 RDR65534:RDR65546 QTV65534:QTV65546 QJZ65534:QJZ65546 QAD65534:QAD65546 PQH65534:PQH65546 PGL65534:PGL65546 OWP65534:OWP65546 OMT65534:OMT65546 OCX65534:OCX65546 NTB65534:NTB65546 NJF65534:NJF65546 MZJ65534:MZJ65546 MPN65534:MPN65546 MFR65534:MFR65546 LVV65534:LVV65546 LLZ65534:LLZ65546 LCD65534:LCD65546 KSH65534:KSH65546 KIL65534:KIL65546 JYP65534:JYP65546 JOT65534:JOT65546 JEX65534:JEX65546 IVB65534:IVB65546 ILF65534:ILF65546 IBJ65534:IBJ65546 HRN65534:HRN65546 HHR65534:HHR65546 GXV65534:GXV65546 GNZ65534:GNZ65546 GED65534:GED65546 FUH65534:FUH65546 FKL65534:FKL65546 FAP65534:FAP65546 EQT65534:EQT65546 EGX65534:EGX65546 DXB65534:DXB65546 DNF65534:DNF65546 DDJ65534:DDJ65546 CTN65534:CTN65546 CJR65534:CJR65546 BZV65534:BZV65546 BPZ65534:BPZ65546 BGD65534:BGD65546 AWH65534:AWH65546 AML65534:AML65546 ACP65534:ACP65546 ST65534:ST65546 IX65534:IX65546 C65534:C65546 IX37:IX38 WVJ983067:WVJ983071 WLN983067:WLN983071 WBR983067:WBR983071 VRV983067:VRV983071 VHZ983067:VHZ983071 UYD983067:UYD983071 UOH983067:UOH983071 UEL983067:UEL983071 TUP983067:TUP983071 TKT983067:TKT983071 TAX983067:TAX983071 SRB983067:SRB983071 SHF983067:SHF983071 RXJ983067:RXJ983071 RNN983067:RNN983071 RDR983067:RDR983071 QTV983067:QTV983071 QJZ983067:QJZ983071 QAD983067:QAD983071 PQH983067:PQH983071 PGL983067:PGL983071 OWP983067:OWP983071 OMT983067:OMT983071 OCX983067:OCX983071 NTB983067:NTB983071 NJF983067:NJF983071 MZJ983067:MZJ983071 MPN983067:MPN983071 MFR983067:MFR983071 LVV983067:LVV983071 LLZ983067:LLZ983071 LCD983067:LCD983071 KSH983067:KSH983071 KIL983067:KIL983071 JYP983067:JYP983071 JOT983067:JOT983071 JEX983067:JEX983071 IVB983067:IVB983071 ILF983067:ILF983071 IBJ983067:IBJ983071 HRN983067:HRN983071 HHR983067:HHR983071 GXV983067:GXV983071 GNZ983067:GNZ983071 GED983067:GED983071 FUH983067:FUH983071 FKL983067:FKL983071 FAP983067:FAP983071 EQT983067:EQT983071 EGX983067:EGX983071 DXB983067:DXB983071 DNF983067:DNF983071 DDJ983067:DDJ983071 CTN983067:CTN983071 CJR983067:CJR983071 BZV983067:BZV983071 BPZ983067:BPZ983071 BGD983067:BGD983071 AWH983067:AWH983071 AML983067:AML983071 ACP983067:ACP983071 ST983067:ST983071 IX983067:IX983071 C983067:C983071 WVJ917531:WVJ917535 WLN917531:WLN917535 WBR917531:WBR917535 VRV917531:VRV917535 VHZ917531:VHZ917535 UYD917531:UYD917535 UOH917531:UOH917535 UEL917531:UEL917535 TUP917531:TUP917535 TKT917531:TKT917535 TAX917531:TAX917535 SRB917531:SRB917535 SHF917531:SHF917535 RXJ917531:RXJ917535 RNN917531:RNN917535 RDR917531:RDR917535 QTV917531:QTV917535 QJZ917531:QJZ917535 QAD917531:QAD917535 PQH917531:PQH917535 PGL917531:PGL917535 OWP917531:OWP917535 OMT917531:OMT917535 OCX917531:OCX917535 NTB917531:NTB917535 NJF917531:NJF917535 MZJ917531:MZJ917535 MPN917531:MPN917535 MFR917531:MFR917535 LVV917531:LVV917535 LLZ917531:LLZ917535 LCD917531:LCD917535 KSH917531:KSH917535 KIL917531:KIL917535 JYP917531:JYP917535 JOT917531:JOT917535 JEX917531:JEX917535 IVB917531:IVB917535 ILF917531:ILF917535 IBJ917531:IBJ917535 HRN917531:HRN917535 HHR917531:HHR917535 GXV917531:GXV917535 GNZ917531:GNZ917535 GED917531:GED917535 FUH917531:FUH917535 FKL917531:FKL917535 FAP917531:FAP917535 EQT917531:EQT917535 EGX917531:EGX917535 DXB917531:DXB917535 DNF917531:DNF917535 DDJ917531:DDJ917535 CTN917531:CTN917535 CJR917531:CJR917535 BZV917531:BZV917535 BPZ917531:BPZ917535 BGD917531:BGD917535 AWH917531:AWH917535 AML917531:AML917535 ACP917531:ACP917535 ST917531:ST917535 IX917531:IX917535 C917531:C917535 WVJ851995:WVJ851999 WLN851995:WLN851999 WBR851995:WBR851999 VRV851995:VRV851999 VHZ851995:VHZ851999 UYD851995:UYD851999 UOH851995:UOH851999 UEL851995:UEL851999 TUP851995:TUP851999 TKT851995:TKT851999 TAX851995:TAX851999 SRB851995:SRB851999 SHF851995:SHF851999 RXJ851995:RXJ851999 RNN851995:RNN851999 RDR851995:RDR851999 QTV851995:QTV851999 QJZ851995:QJZ851999 QAD851995:QAD851999 PQH851995:PQH851999 PGL851995:PGL851999 OWP851995:OWP851999 OMT851995:OMT851999 OCX851995:OCX851999 NTB851995:NTB851999 NJF851995:NJF851999 MZJ851995:MZJ851999 MPN851995:MPN851999 MFR851995:MFR851999 LVV851995:LVV851999 LLZ851995:LLZ851999 LCD851995:LCD851999 KSH851995:KSH851999 KIL851995:KIL851999 JYP851995:JYP851999 JOT851995:JOT851999 JEX851995:JEX851999 IVB851995:IVB851999 ILF851995:ILF851999 IBJ851995:IBJ851999 HRN851995:HRN851999 HHR851995:HHR851999 GXV851995:GXV851999 GNZ851995:GNZ851999 GED851995:GED851999 FUH851995:FUH851999 FKL851995:FKL851999 FAP851995:FAP851999 EQT851995:EQT851999 EGX851995:EGX851999 DXB851995:DXB851999 DNF851995:DNF851999 DDJ851995:DDJ851999 CTN851995:CTN851999 CJR851995:CJR851999 BZV851995:BZV851999 BPZ851995:BPZ851999 BGD851995:BGD851999 AWH851995:AWH851999 AML851995:AML851999 ACP851995:ACP851999 ST851995:ST851999 IX851995:IX851999 C851995:C851999 WVJ786459:WVJ786463 WLN786459:WLN786463 WBR786459:WBR786463 VRV786459:VRV786463 VHZ786459:VHZ786463 UYD786459:UYD786463 UOH786459:UOH786463 UEL786459:UEL786463 TUP786459:TUP786463 TKT786459:TKT786463 TAX786459:TAX786463 SRB786459:SRB786463 SHF786459:SHF786463 RXJ786459:RXJ786463 RNN786459:RNN786463 RDR786459:RDR786463 QTV786459:QTV786463 QJZ786459:QJZ786463 QAD786459:QAD786463 PQH786459:PQH786463 PGL786459:PGL786463 OWP786459:OWP786463 OMT786459:OMT786463 OCX786459:OCX786463 NTB786459:NTB786463 NJF786459:NJF786463 MZJ786459:MZJ786463 MPN786459:MPN786463 MFR786459:MFR786463 LVV786459:LVV786463 LLZ786459:LLZ786463 LCD786459:LCD786463 KSH786459:KSH786463 KIL786459:KIL786463 JYP786459:JYP786463 JOT786459:JOT786463 JEX786459:JEX786463 IVB786459:IVB786463 ILF786459:ILF786463 IBJ786459:IBJ786463 HRN786459:HRN786463 HHR786459:HHR786463 GXV786459:GXV786463 GNZ786459:GNZ786463 GED786459:GED786463 FUH786459:FUH786463 FKL786459:FKL786463 FAP786459:FAP786463 EQT786459:EQT786463 EGX786459:EGX786463 DXB786459:DXB786463 DNF786459:DNF786463 DDJ786459:DDJ786463 CTN786459:CTN786463 CJR786459:CJR786463 BZV786459:BZV786463 BPZ786459:BPZ786463 BGD786459:BGD786463 AWH786459:AWH786463 AML786459:AML786463 ACP786459:ACP786463 ST786459:ST786463 IX786459:IX786463 C786459:C786463 WVJ720923:WVJ720927 WLN720923:WLN720927 WBR720923:WBR720927 VRV720923:VRV720927 VHZ720923:VHZ720927 UYD720923:UYD720927 UOH720923:UOH720927 UEL720923:UEL720927 TUP720923:TUP720927 TKT720923:TKT720927 TAX720923:TAX720927 SRB720923:SRB720927 SHF720923:SHF720927 RXJ720923:RXJ720927 RNN720923:RNN720927 RDR720923:RDR720927 QTV720923:QTV720927 QJZ720923:QJZ720927 QAD720923:QAD720927 PQH720923:PQH720927 PGL720923:PGL720927 OWP720923:OWP720927 OMT720923:OMT720927 OCX720923:OCX720927 NTB720923:NTB720927 NJF720923:NJF720927 MZJ720923:MZJ720927 MPN720923:MPN720927 MFR720923:MFR720927 LVV720923:LVV720927 LLZ720923:LLZ720927 LCD720923:LCD720927 KSH720923:KSH720927 KIL720923:KIL720927 JYP720923:JYP720927 JOT720923:JOT720927 JEX720923:JEX720927 IVB720923:IVB720927 ILF720923:ILF720927 IBJ720923:IBJ720927 HRN720923:HRN720927 HHR720923:HHR720927 GXV720923:GXV720927 GNZ720923:GNZ720927 GED720923:GED720927 FUH720923:FUH720927 FKL720923:FKL720927 FAP720923:FAP720927 EQT720923:EQT720927 EGX720923:EGX720927 DXB720923:DXB720927 DNF720923:DNF720927 DDJ720923:DDJ720927 CTN720923:CTN720927 CJR720923:CJR720927 BZV720923:BZV720927 BPZ720923:BPZ720927 BGD720923:BGD720927 AWH720923:AWH720927 AML720923:AML720927 ACP720923:ACP720927 ST720923:ST720927 IX720923:IX720927 C720923:C720927 WVJ655387:WVJ655391 WLN655387:WLN655391 WBR655387:WBR655391 VRV655387:VRV655391 VHZ655387:VHZ655391 UYD655387:UYD655391 UOH655387:UOH655391 UEL655387:UEL655391 TUP655387:TUP655391 TKT655387:TKT655391 TAX655387:TAX655391 SRB655387:SRB655391 SHF655387:SHF655391 RXJ655387:RXJ655391 RNN655387:RNN655391 RDR655387:RDR655391 QTV655387:QTV655391 QJZ655387:QJZ655391 QAD655387:QAD655391 PQH655387:PQH655391 PGL655387:PGL655391 OWP655387:OWP655391 OMT655387:OMT655391 OCX655387:OCX655391 NTB655387:NTB655391 NJF655387:NJF655391 MZJ655387:MZJ655391 MPN655387:MPN655391 MFR655387:MFR655391 LVV655387:LVV655391 LLZ655387:LLZ655391 LCD655387:LCD655391 KSH655387:KSH655391 KIL655387:KIL655391 JYP655387:JYP655391 JOT655387:JOT655391 JEX655387:JEX655391 IVB655387:IVB655391 ILF655387:ILF655391 IBJ655387:IBJ655391 HRN655387:HRN655391 HHR655387:HHR655391 GXV655387:GXV655391 GNZ655387:GNZ655391 GED655387:GED655391 FUH655387:FUH655391 FKL655387:FKL655391 FAP655387:FAP655391 EQT655387:EQT655391 EGX655387:EGX655391 DXB655387:DXB655391 DNF655387:DNF655391 DDJ655387:DDJ655391 CTN655387:CTN655391 CJR655387:CJR655391 BZV655387:BZV655391 BPZ655387:BPZ655391 BGD655387:BGD655391 AWH655387:AWH655391 AML655387:AML655391 ACP655387:ACP655391 ST655387:ST655391 IX655387:IX655391 C655387:C655391 WVJ589851:WVJ589855 WLN589851:WLN589855 WBR589851:WBR589855 VRV589851:VRV589855 VHZ589851:VHZ589855 UYD589851:UYD589855 UOH589851:UOH589855 UEL589851:UEL589855 TUP589851:TUP589855 TKT589851:TKT589855 TAX589851:TAX589855 SRB589851:SRB589855 SHF589851:SHF589855 RXJ589851:RXJ589855 RNN589851:RNN589855 RDR589851:RDR589855 QTV589851:QTV589855 QJZ589851:QJZ589855 QAD589851:QAD589855 PQH589851:PQH589855 PGL589851:PGL589855 OWP589851:OWP589855 OMT589851:OMT589855 OCX589851:OCX589855 NTB589851:NTB589855 NJF589851:NJF589855 MZJ589851:MZJ589855 MPN589851:MPN589855 MFR589851:MFR589855 LVV589851:LVV589855 LLZ589851:LLZ589855 LCD589851:LCD589855 KSH589851:KSH589855 KIL589851:KIL589855 JYP589851:JYP589855 JOT589851:JOT589855 JEX589851:JEX589855 IVB589851:IVB589855 ILF589851:ILF589855 IBJ589851:IBJ589855 HRN589851:HRN589855 HHR589851:HHR589855 GXV589851:GXV589855 GNZ589851:GNZ589855 GED589851:GED589855 FUH589851:FUH589855 FKL589851:FKL589855 FAP589851:FAP589855 EQT589851:EQT589855 EGX589851:EGX589855 DXB589851:DXB589855 DNF589851:DNF589855 DDJ589851:DDJ589855 CTN589851:CTN589855 CJR589851:CJR589855 BZV589851:BZV589855 BPZ589851:BPZ589855 BGD589851:BGD589855 AWH589851:AWH589855 AML589851:AML589855 ACP589851:ACP589855 ST589851:ST589855 IX589851:IX589855 C589851:C589855 WVJ524315:WVJ524319 WLN524315:WLN524319 WBR524315:WBR524319 VRV524315:VRV524319 VHZ524315:VHZ524319 UYD524315:UYD524319 UOH524315:UOH524319 UEL524315:UEL524319 TUP524315:TUP524319 TKT524315:TKT524319 TAX524315:TAX524319 SRB524315:SRB524319 SHF524315:SHF524319 RXJ524315:RXJ524319 RNN524315:RNN524319 RDR524315:RDR524319 QTV524315:QTV524319 QJZ524315:QJZ524319 QAD524315:QAD524319 PQH524315:PQH524319 PGL524315:PGL524319 OWP524315:OWP524319 OMT524315:OMT524319 OCX524315:OCX524319 NTB524315:NTB524319 NJF524315:NJF524319 MZJ524315:MZJ524319 MPN524315:MPN524319 MFR524315:MFR524319 LVV524315:LVV524319 LLZ524315:LLZ524319 LCD524315:LCD524319 KSH524315:KSH524319 KIL524315:KIL524319 JYP524315:JYP524319 JOT524315:JOT524319 JEX524315:JEX524319 IVB524315:IVB524319 ILF524315:ILF524319 IBJ524315:IBJ524319 HRN524315:HRN524319 HHR524315:HHR524319 GXV524315:GXV524319 GNZ524315:GNZ524319 GED524315:GED524319 FUH524315:FUH524319 FKL524315:FKL524319 FAP524315:FAP524319 EQT524315:EQT524319 EGX524315:EGX524319 DXB524315:DXB524319 DNF524315:DNF524319 DDJ524315:DDJ524319 CTN524315:CTN524319 CJR524315:CJR524319 BZV524315:BZV524319 BPZ524315:BPZ524319 BGD524315:BGD524319 AWH524315:AWH524319 AML524315:AML524319 ACP524315:ACP524319 ST524315:ST524319 IX524315:IX524319 C524315:C524319 WVJ458779:WVJ458783 WLN458779:WLN458783 WBR458779:WBR458783 VRV458779:VRV458783 VHZ458779:VHZ458783 UYD458779:UYD458783 UOH458779:UOH458783 UEL458779:UEL458783 TUP458779:TUP458783 TKT458779:TKT458783 TAX458779:TAX458783 SRB458779:SRB458783 SHF458779:SHF458783 RXJ458779:RXJ458783 RNN458779:RNN458783 RDR458779:RDR458783 QTV458779:QTV458783 QJZ458779:QJZ458783 QAD458779:QAD458783 PQH458779:PQH458783 PGL458779:PGL458783 OWP458779:OWP458783 OMT458779:OMT458783 OCX458779:OCX458783 NTB458779:NTB458783 NJF458779:NJF458783 MZJ458779:MZJ458783 MPN458779:MPN458783 MFR458779:MFR458783 LVV458779:LVV458783 LLZ458779:LLZ458783 LCD458779:LCD458783 KSH458779:KSH458783 KIL458779:KIL458783 JYP458779:JYP458783 JOT458779:JOT458783 JEX458779:JEX458783 IVB458779:IVB458783 ILF458779:ILF458783 IBJ458779:IBJ458783 HRN458779:HRN458783 HHR458779:HHR458783 GXV458779:GXV458783 GNZ458779:GNZ458783 GED458779:GED458783 FUH458779:FUH458783 FKL458779:FKL458783 FAP458779:FAP458783 EQT458779:EQT458783 EGX458779:EGX458783 DXB458779:DXB458783 DNF458779:DNF458783 DDJ458779:DDJ458783 CTN458779:CTN458783 CJR458779:CJR458783 BZV458779:BZV458783 BPZ458779:BPZ458783 BGD458779:BGD458783 AWH458779:AWH458783 AML458779:AML458783 ACP458779:ACP458783 ST458779:ST458783 IX458779:IX458783 C458779:C458783 WVJ393243:WVJ393247 WLN393243:WLN393247 WBR393243:WBR393247 VRV393243:VRV393247 VHZ393243:VHZ393247 UYD393243:UYD393247 UOH393243:UOH393247 UEL393243:UEL393247 TUP393243:TUP393247 TKT393243:TKT393247 TAX393243:TAX393247 SRB393243:SRB393247 SHF393243:SHF393247 RXJ393243:RXJ393247 RNN393243:RNN393247 RDR393243:RDR393247 QTV393243:QTV393247 QJZ393243:QJZ393247 QAD393243:QAD393247 PQH393243:PQH393247 PGL393243:PGL393247 OWP393243:OWP393247 OMT393243:OMT393247 OCX393243:OCX393247 NTB393243:NTB393247 NJF393243:NJF393247 MZJ393243:MZJ393247 MPN393243:MPN393247 MFR393243:MFR393247 LVV393243:LVV393247 LLZ393243:LLZ393247 LCD393243:LCD393247 KSH393243:KSH393247 KIL393243:KIL393247 JYP393243:JYP393247 JOT393243:JOT393247 JEX393243:JEX393247 IVB393243:IVB393247 ILF393243:ILF393247 IBJ393243:IBJ393247 HRN393243:HRN393247 HHR393243:HHR393247 GXV393243:GXV393247 GNZ393243:GNZ393247 GED393243:GED393247 FUH393243:FUH393247 FKL393243:FKL393247 FAP393243:FAP393247 EQT393243:EQT393247 EGX393243:EGX393247 DXB393243:DXB393247 DNF393243:DNF393247 DDJ393243:DDJ393247 CTN393243:CTN393247 CJR393243:CJR393247 BZV393243:BZV393247 BPZ393243:BPZ393247 BGD393243:BGD393247 AWH393243:AWH393247 AML393243:AML393247 ACP393243:ACP393247 ST393243:ST393247 IX393243:IX393247 C393243:C393247 WVJ327707:WVJ327711 WLN327707:WLN327711 WBR327707:WBR327711 VRV327707:VRV327711 VHZ327707:VHZ327711 UYD327707:UYD327711 UOH327707:UOH327711 UEL327707:UEL327711 TUP327707:TUP327711 TKT327707:TKT327711 TAX327707:TAX327711 SRB327707:SRB327711 SHF327707:SHF327711 RXJ327707:RXJ327711 RNN327707:RNN327711 RDR327707:RDR327711 QTV327707:QTV327711 QJZ327707:QJZ327711 QAD327707:QAD327711 PQH327707:PQH327711 PGL327707:PGL327711 OWP327707:OWP327711 OMT327707:OMT327711 OCX327707:OCX327711 NTB327707:NTB327711 NJF327707:NJF327711 MZJ327707:MZJ327711 MPN327707:MPN327711 MFR327707:MFR327711 LVV327707:LVV327711 LLZ327707:LLZ327711 LCD327707:LCD327711 KSH327707:KSH327711 KIL327707:KIL327711 JYP327707:JYP327711 JOT327707:JOT327711 JEX327707:JEX327711 IVB327707:IVB327711 ILF327707:ILF327711 IBJ327707:IBJ327711 HRN327707:HRN327711 HHR327707:HHR327711 GXV327707:GXV327711 GNZ327707:GNZ327711 GED327707:GED327711 FUH327707:FUH327711 FKL327707:FKL327711 FAP327707:FAP327711 EQT327707:EQT327711 EGX327707:EGX327711 DXB327707:DXB327711 DNF327707:DNF327711 DDJ327707:DDJ327711 CTN327707:CTN327711 CJR327707:CJR327711 BZV327707:BZV327711 BPZ327707:BPZ327711 BGD327707:BGD327711 AWH327707:AWH327711 AML327707:AML327711 ACP327707:ACP327711 ST327707:ST327711 IX327707:IX327711 C327707:C327711 WVJ262171:WVJ262175 WLN262171:WLN262175 WBR262171:WBR262175 VRV262171:VRV262175 VHZ262171:VHZ262175 UYD262171:UYD262175 UOH262171:UOH262175 UEL262171:UEL262175 TUP262171:TUP262175 TKT262171:TKT262175 TAX262171:TAX262175 SRB262171:SRB262175 SHF262171:SHF262175 RXJ262171:RXJ262175 RNN262171:RNN262175 RDR262171:RDR262175 QTV262171:QTV262175 QJZ262171:QJZ262175 QAD262171:QAD262175 PQH262171:PQH262175 PGL262171:PGL262175 OWP262171:OWP262175 OMT262171:OMT262175 OCX262171:OCX262175 NTB262171:NTB262175 NJF262171:NJF262175 MZJ262171:MZJ262175 MPN262171:MPN262175 MFR262171:MFR262175 LVV262171:LVV262175 LLZ262171:LLZ262175 LCD262171:LCD262175 KSH262171:KSH262175 KIL262171:KIL262175 JYP262171:JYP262175 JOT262171:JOT262175 JEX262171:JEX262175 IVB262171:IVB262175 ILF262171:ILF262175 IBJ262171:IBJ262175 HRN262171:HRN262175 HHR262171:HHR262175 GXV262171:GXV262175 GNZ262171:GNZ262175 GED262171:GED262175 FUH262171:FUH262175 FKL262171:FKL262175 FAP262171:FAP262175 EQT262171:EQT262175 EGX262171:EGX262175 DXB262171:DXB262175 DNF262171:DNF262175 DDJ262171:DDJ262175 CTN262171:CTN262175 CJR262171:CJR262175 BZV262171:BZV262175 BPZ262171:BPZ262175 BGD262171:BGD262175 AWH262171:AWH262175 AML262171:AML262175 ACP262171:ACP262175 ST262171:ST262175 IX262171:IX262175 C262171:C262175 WVJ196635:WVJ196639 WLN196635:WLN196639 WBR196635:WBR196639 VRV196635:VRV196639 VHZ196635:VHZ196639 UYD196635:UYD196639 UOH196635:UOH196639 UEL196635:UEL196639 TUP196635:TUP196639 TKT196635:TKT196639 TAX196635:TAX196639 SRB196635:SRB196639 SHF196635:SHF196639 RXJ196635:RXJ196639 RNN196635:RNN196639 RDR196635:RDR196639 QTV196635:QTV196639 QJZ196635:QJZ196639 QAD196635:QAD196639 PQH196635:PQH196639 PGL196635:PGL196639 OWP196635:OWP196639 OMT196635:OMT196639 OCX196635:OCX196639 NTB196635:NTB196639 NJF196635:NJF196639 MZJ196635:MZJ196639 MPN196635:MPN196639 MFR196635:MFR196639 LVV196635:LVV196639 LLZ196635:LLZ196639 LCD196635:LCD196639 KSH196635:KSH196639 KIL196635:KIL196639 JYP196635:JYP196639 JOT196635:JOT196639 JEX196635:JEX196639 IVB196635:IVB196639 ILF196635:ILF196639 IBJ196635:IBJ196639 HRN196635:HRN196639 HHR196635:HHR196639 GXV196635:GXV196639 GNZ196635:GNZ196639 GED196635:GED196639 FUH196635:FUH196639 FKL196635:FKL196639 FAP196635:FAP196639 EQT196635:EQT196639 EGX196635:EGX196639 DXB196635:DXB196639 DNF196635:DNF196639 DDJ196635:DDJ196639 CTN196635:CTN196639 CJR196635:CJR196639 BZV196635:BZV196639 BPZ196635:BPZ196639 BGD196635:BGD196639 AWH196635:AWH196639 AML196635:AML196639 ACP196635:ACP196639 ST196635:ST196639 IX196635:IX196639 C196635:C196639 WVJ131099:WVJ131103 WLN131099:WLN131103 WBR131099:WBR131103 VRV131099:VRV131103 VHZ131099:VHZ131103 UYD131099:UYD131103 UOH131099:UOH131103 UEL131099:UEL131103 TUP131099:TUP131103 TKT131099:TKT131103 TAX131099:TAX131103 SRB131099:SRB131103 SHF131099:SHF131103 RXJ131099:RXJ131103 RNN131099:RNN131103 RDR131099:RDR131103 QTV131099:QTV131103 QJZ131099:QJZ131103 QAD131099:QAD131103 PQH131099:PQH131103 PGL131099:PGL131103 OWP131099:OWP131103 OMT131099:OMT131103 OCX131099:OCX131103 NTB131099:NTB131103 NJF131099:NJF131103 MZJ131099:MZJ131103 MPN131099:MPN131103 MFR131099:MFR131103 LVV131099:LVV131103 LLZ131099:LLZ131103 LCD131099:LCD131103 KSH131099:KSH131103 KIL131099:KIL131103 JYP131099:JYP131103 JOT131099:JOT131103 JEX131099:JEX131103 IVB131099:IVB131103 ILF131099:ILF131103 IBJ131099:IBJ131103 HRN131099:HRN131103 HHR131099:HHR131103 GXV131099:GXV131103 GNZ131099:GNZ131103 GED131099:GED131103 FUH131099:FUH131103 FKL131099:FKL131103 FAP131099:FAP131103 EQT131099:EQT131103 EGX131099:EGX131103 DXB131099:DXB131103 DNF131099:DNF131103 DDJ131099:DDJ131103 CTN131099:CTN131103 CJR131099:CJR131103 BZV131099:BZV131103 BPZ131099:BPZ131103 BGD131099:BGD131103 AWH131099:AWH131103 AML131099:AML131103 ACP131099:ACP131103 ST131099:ST131103 IX131099:IX131103 C131099:C131103 WVJ65563:WVJ65567 WLN65563:WLN65567 WBR65563:WBR65567 VRV65563:VRV65567 VHZ65563:VHZ65567 UYD65563:UYD65567 UOH65563:UOH65567 UEL65563:UEL65567 TUP65563:TUP65567 TKT65563:TKT65567 TAX65563:TAX65567 SRB65563:SRB65567 SHF65563:SHF65567 RXJ65563:RXJ65567 RNN65563:RNN65567 RDR65563:RDR65567 QTV65563:QTV65567 QJZ65563:QJZ65567 QAD65563:QAD65567 PQH65563:PQH65567 PGL65563:PGL65567 OWP65563:OWP65567 OMT65563:OMT65567 OCX65563:OCX65567 NTB65563:NTB65567 NJF65563:NJF65567 MZJ65563:MZJ65567 MPN65563:MPN65567 MFR65563:MFR65567 LVV65563:LVV65567 LLZ65563:LLZ65567 LCD65563:LCD65567 KSH65563:KSH65567 KIL65563:KIL65567 JYP65563:JYP65567 JOT65563:JOT65567 JEX65563:JEX65567 IVB65563:IVB65567 ILF65563:ILF65567 IBJ65563:IBJ65567 HRN65563:HRN65567 HHR65563:HHR65567 GXV65563:GXV65567 GNZ65563:GNZ65567 GED65563:GED65567 FUH65563:FUH65567 FKL65563:FKL65567 FAP65563:FAP65567 EQT65563:EQT65567 EGX65563:EGX65567 DXB65563:DXB65567 DNF65563:DNF65567 DDJ65563:DDJ65567 CTN65563:CTN65567 CJR65563:CJR65567 BZV65563:BZV65567 BPZ65563:BPZ65567 BGD65563:BGD65567 AWH65563:AWH65567 AML65563:AML65567 ACP65563:ACP65567 ST65563:ST65567 IX65563:IX65567 C65563:C65567 WVJ37:WVJ38 WLN37:WLN38 WBR37:WBR38 VRV37:VRV38 VHZ37:VHZ38 UYD37:UYD38 UOH37:UOH38 UEL37:UEL38 TUP37:TUP38 TKT37:TKT38 TAX37:TAX38 SRB37:SRB38 SHF37:SHF38 RXJ37:RXJ38 RNN37:RNN38 RDR37:RDR38 QTV37:QTV38 QJZ37:QJZ38 QAD37:QAD38 PQH37:PQH38 PGL37:PGL38 OWP37:OWP38 OMT37:OMT38 OCX37:OCX38 NTB37:NTB38 NJF37:NJF38 MZJ37:MZJ38 MPN37:MPN38 MFR37:MFR38 LVV37:LVV38 LLZ37:LLZ38 LCD37:LCD38 KSH37:KSH38 KIL37:KIL38 JYP37:JYP38 JOT37:JOT38 JEX37:JEX38 IVB37:IVB38 ILF37:ILF38 IBJ37:IBJ38 HRN37:HRN38 HHR37:HHR38 GXV37:GXV38 GNZ37:GNZ38 GED37:GED38 FUH37:FUH38 FKL37:FKL38 FAP37:FAP38 EQT37:EQT38 EGX37:EGX38 DXB37:DXB38 DNF37:DNF38 DDJ37:DDJ38 CTN37:CTN38 CJR37:CJR38 BZV37:BZV38 BPZ37:BPZ38 BGD37:BGD38 AWH37:AWH38 AML37:AML38 ACP37:ACP38 ST37:ST38 IX9:IX20 ST9:ST20 ACP9:ACP20 AML9:AML20 AWH9:AWH20 BGD9:BGD20 BPZ9:BPZ20 BZV9:BZV20 CJR9:CJR20 CTN9:CTN20 DDJ9:DDJ20 DNF9:DNF20 DXB9:DXB20 EGX9:EGX20 EQT9:EQT20 FAP9:FAP20 FKL9:FKL20 FUH9:FUH20 GED9:GED20 GNZ9:GNZ20 GXV9:GXV20 HHR9:HHR20 HRN9:HRN20 IBJ9:IBJ20 ILF9:ILF20 IVB9:IVB20 JEX9:JEX20 JOT9:JOT20 JYP9:JYP20 KIL9:KIL20 KSH9:KSH20 LCD9:LCD20 LLZ9:LLZ20 LVV9:LVV20 MFR9:MFR20 MPN9:MPN20 MZJ9:MZJ20 NJF9:NJF20 NTB9:NTB20 OCX9:OCX20 OMT9:OMT20 OWP9:OWP20 PGL9:PGL20 PQH9:PQH20 QAD9:QAD20 QJZ9:QJZ20 QTV9:QTV20 RDR9:RDR20 RNN9:RNN20 RXJ9:RXJ20 SHF9:SHF20 SRB9:SRB20 TAX9:TAX20 TKT9:TKT20 TUP9:TUP20 UEL9:UEL20 UOH9:UOH20 UYD9:UYD20 VHZ9:VHZ20 VRV9:VRV20 WBR9:WBR20 WLN9:WLN20 WVJ9:WVJ20">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5:E19">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3:E25">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9:E30">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sheetPr>
  <dimension ref="A1:J47"/>
  <sheetViews>
    <sheetView workbookViewId="0">
      <selection activeCell="F16" sqref="F16"/>
    </sheetView>
  </sheetViews>
  <sheetFormatPr defaultColWidth="9.109375" defaultRowHeight="15.6" customHeight="1"/>
  <cols>
    <col min="1" max="1" width="33.44140625" style="619" customWidth="1"/>
    <col min="2" max="2" width="9.6640625" style="619" bestFit="1" customWidth="1"/>
    <col min="3" max="3" width="5.44140625" style="620" bestFit="1" customWidth="1"/>
    <col min="4" max="4" width="12.88671875" style="619" bestFit="1" customWidth="1"/>
    <col min="5" max="5" width="8" style="619" bestFit="1" customWidth="1"/>
    <col min="6" max="6" width="10" style="619" bestFit="1" customWidth="1"/>
    <col min="7" max="7" width="13.33203125" style="619" bestFit="1" customWidth="1"/>
    <col min="8" max="8" width="13" style="619" customWidth="1"/>
    <col min="9" max="9" width="9.109375" style="619"/>
    <col min="10" max="10" width="10.88671875" style="619" bestFit="1" customWidth="1"/>
    <col min="11" max="16384" width="9.109375" style="619"/>
  </cols>
  <sheetData>
    <row r="1" spans="1:10" ht="15.6" customHeight="1">
      <c r="A1" s="17" t="str">
        <f>RevReqSummary!A1</f>
        <v>PacifiCorp General Rate Case UE-140617</v>
      </c>
      <c r="B1" s="620"/>
      <c r="D1" s="620"/>
      <c r="E1" s="620"/>
      <c r="F1" s="620"/>
      <c r="G1" s="620"/>
    </row>
    <row r="2" spans="1:10" ht="15.6" customHeight="1">
      <c r="A2" s="17" t="str">
        <f>RevReqSummary!A2</f>
        <v>For The Twelve Months Ended December 2013 - Staff Revenue Requirement</v>
      </c>
      <c r="B2" s="620"/>
      <c r="D2" s="620"/>
      <c r="E2" s="620"/>
      <c r="F2" s="620"/>
      <c r="G2" s="620"/>
    </row>
    <row r="3" spans="1:10" ht="15.6" customHeight="1">
      <c r="A3" s="604" t="s">
        <v>358</v>
      </c>
      <c r="B3" s="620"/>
      <c r="D3" s="620"/>
      <c r="E3" s="620"/>
      <c r="F3" s="620"/>
      <c r="G3" s="620"/>
    </row>
    <row r="4" spans="1:10" ht="15.6" customHeight="1">
      <c r="A4" s="604" t="s">
        <v>499</v>
      </c>
      <c r="B4" s="620"/>
      <c r="D4" s="620"/>
      <c r="E4" s="620"/>
      <c r="F4" s="620"/>
      <c r="G4" s="620"/>
    </row>
    <row r="5" spans="1:10" ht="15.6" customHeight="1">
      <c r="B5" s="620"/>
      <c r="D5" s="620" t="s">
        <v>131</v>
      </c>
      <c r="E5" s="620"/>
      <c r="F5" s="620"/>
      <c r="G5" s="620" t="s">
        <v>236</v>
      </c>
    </row>
    <row r="6" spans="1:10" ht="15.6" customHeight="1">
      <c r="B6" s="622" t="s">
        <v>132</v>
      </c>
      <c r="C6" s="41" t="s">
        <v>660</v>
      </c>
      <c r="D6" s="622" t="s">
        <v>134</v>
      </c>
      <c r="E6" s="622" t="s">
        <v>135</v>
      </c>
      <c r="F6" s="622" t="s">
        <v>136</v>
      </c>
      <c r="G6" s="622" t="s">
        <v>137</v>
      </c>
    </row>
    <row r="7" spans="1:10" ht="15.6" customHeight="1">
      <c r="A7" s="837" t="s">
        <v>205</v>
      </c>
      <c r="B7" s="70"/>
      <c r="C7" s="70"/>
      <c r="D7" s="838"/>
      <c r="E7" s="70"/>
      <c r="F7" s="839"/>
      <c r="G7" s="840"/>
    </row>
    <row r="8" spans="1:10" ht="15.6" customHeight="1">
      <c r="A8" s="306" t="s">
        <v>567</v>
      </c>
      <c r="B8" s="70" t="s">
        <v>347</v>
      </c>
      <c r="C8" s="839" t="s">
        <v>398</v>
      </c>
      <c r="D8" s="841">
        <v>-12964800</v>
      </c>
      <c r="E8" s="30" t="s">
        <v>203</v>
      </c>
      <c r="F8" s="33">
        <f>INDEX(WCAAllocations,IFERROR(MATCH(E8,WCAFactors,0),2),IFERROR(MATCH(E8,WCAStates,0),4))</f>
        <v>0.23084885646883446</v>
      </c>
      <c r="G8" s="840">
        <v>-2992909.2543471451</v>
      </c>
      <c r="J8" s="1"/>
    </row>
    <row r="9" spans="1:10" ht="15.6" customHeight="1">
      <c r="A9" s="619" t="s">
        <v>704</v>
      </c>
      <c r="B9" s="70" t="s">
        <v>347</v>
      </c>
      <c r="C9" s="839" t="s">
        <v>398</v>
      </c>
      <c r="D9" s="842">
        <v>-188424753.13</v>
      </c>
      <c r="E9" s="30" t="s">
        <v>203</v>
      </c>
      <c r="F9" s="33">
        <f>INDEX(WCAAllocations,IFERROR(MATCH(E9,WCAFactors,0),2),IFERROR(MATCH(E9,WCAStates,0),4))</f>
        <v>0.23084885646883446</v>
      </c>
      <c r="G9" s="840">
        <v>-44216107.281025805</v>
      </c>
      <c r="J9" s="1"/>
    </row>
    <row r="10" spans="1:10" ht="15.6" customHeight="1">
      <c r="A10" s="619" t="s">
        <v>705</v>
      </c>
      <c r="B10" s="70" t="s">
        <v>347</v>
      </c>
      <c r="C10" s="839" t="s">
        <v>398</v>
      </c>
      <c r="D10" s="841">
        <v>0</v>
      </c>
      <c r="E10" s="30" t="s">
        <v>207</v>
      </c>
      <c r="F10" s="33">
        <f>INDEX(WCAAllocations,IFERROR(MATCH(E10,WCAFactors,0),2),IFERROR(MATCH(E10,WCAStates,0),4))</f>
        <v>0.22741372946461591</v>
      </c>
      <c r="G10" s="840">
        <v>0</v>
      </c>
      <c r="J10" s="1"/>
    </row>
    <row r="11" spans="1:10" ht="15.6" customHeight="1">
      <c r="A11" s="306" t="s">
        <v>348</v>
      </c>
      <c r="B11" s="70"/>
      <c r="C11" s="839"/>
      <c r="D11" s="843">
        <f>SUM(D8:D10)</f>
        <v>-201389553.13</v>
      </c>
      <c r="E11" s="260"/>
      <c r="F11" s="844"/>
      <c r="G11" s="843">
        <v>-47209016.53537295</v>
      </c>
      <c r="J11" s="1"/>
    </row>
    <row r="12" spans="1:10" ht="15.6" customHeight="1">
      <c r="A12" s="306"/>
      <c r="B12" s="70"/>
      <c r="C12" s="839"/>
      <c r="D12" s="838"/>
      <c r="E12" s="260"/>
      <c r="F12" s="844"/>
      <c r="G12" s="282"/>
      <c r="J12" s="1"/>
    </row>
    <row r="13" spans="1:10" ht="15.6" customHeight="1">
      <c r="A13" s="604" t="s">
        <v>206</v>
      </c>
      <c r="B13" s="70"/>
      <c r="C13" s="839"/>
      <c r="D13" s="838"/>
      <c r="E13" s="260"/>
      <c r="F13" s="844"/>
      <c r="G13" s="282"/>
      <c r="J13" s="1"/>
    </row>
    <row r="14" spans="1:10" ht="15.6" customHeight="1">
      <c r="A14" s="619" t="s">
        <v>568</v>
      </c>
      <c r="B14" s="70" t="s">
        <v>349</v>
      </c>
      <c r="C14" s="839" t="s">
        <v>398</v>
      </c>
      <c r="D14" s="841">
        <v>4133212.9721222022</v>
      </c>
      <c r="E14" s="30" t="s">
        <v>203</v>
      </c>
      <c r="F14" s="33">
        <f t="shared" ref="F14:F19" si="0">INDEX(WCAAllocations,IFERROR(MATCH(E14,WCAFactors,0),2),IFERROR(MATCH(E14,WCAStates,0),4))</f>
        <v>0.23084885646883446</v>
      </c>
      <c r="G14" s="840">
        <v>323030.46387748991</v>
      </c>
    </row>
    <row r="15" spans="1:10" ht="15.6" customHeight="1">
      <c r="A15" s="306" t="s">
        <v>569</v>
      </c>
      <c r="B15" s="70" t="s">
        <v>349</v>
      </c>
      <c r="C15" s="839" t="s">
        <v>398</v>
      </c>
      <c r="D15" s="841">
        <v>16617956.5978778</v>
      </c>
      <c r="E15" s="30" t="s">
        <v>207</v>
      </c>
      <c r="F15" s="33">
        <f t="shared" si="0"/>
        <v>0.22741372946461591</v>
      </c>
      <c r="G15" s="840">
        <v>750013.04948415759</v>
      </c>
    </row>
    <row r="16" spans="1:10" ht="15.6" customHeight="1">
      <c r="A16" s="306" t="s">
        <v>708</v>
      </c>
      <c r="B16" s="70" t="s">
        <v>349</v>
      </c>
      <c r="C16" s="839" t="s">
        <v>398</v>
      </c>
      <c r="D16" s="841">
        <v>-439313.91999999998</v>
      </c>
      <c r="E16" s="30" t="s">
        <v>141</v>
      </c>
      <c r="F16" s="33">
        <f t="shared" si="0"/>
        <v>1</v>
      </c>
      <c r="G16" s="1">
        <v>140186.34000000003</v>
      </c>
    </row>
    <row r="17" spans="1:10" ht="15.6" customHeight="1">
      <c r="A17" s="306" t="s">
        <v>709</v>
      </c>
      <c r="B17" s="70" t="s">
        <v>349</v>
      </c>
      <c r="C17" s="839" t="s">
        <v>398</v>
      </c>
      <c r="D17" s="841">
        <v>51364204.670000002</v>
      </c>
      <c r="E17" s="30" t="s">
        <v>203</v>
      </c>
      <c r="F17" s="33">
        <f t="shared" si="0"/>
        <v>0.23084885646883446</v>
      </c>
      <c r="G17" s="1">
        <v>0</v>
      </c>
    </row>
    <row r="18" spans="1:10" ht="15.6" customHeight="1">
      <c r="A18" s="306" t="s">
        <v>707</v>
      </c>
      <c r="B18" s="70" t="s">
        <v>349</v>
      </c>
      <c r="C18" s="839" t="s">
        <v>398</v>
      </c>
      <c r="D18" s="841">
        <v>-207237993.22000003</v>
      </c>
      <c r="E18" s="30" t="s">
        <v>203</v>
      </c>
      <c r="F18" s="33">
        <f t="shared" si="0"/>
        <v>0.23084885646883446</v>
      </c>
      <c r="G18" s="840">
        <v>-44116423.344398916</v>
      </c>
    </row>
    <row r="19" spans="1:10" ht="15.6" customHeight="1">
      <c r="A19" s="845" t="s">
        <v>350</v>
      </c>
      <c r="B19" s="70" t="s">
        <v>349</v>
      </c>
      <c r="C19" s="839" t="s">
        <v>398</v>
      </c>
      <c r="D19" s="841">
        <v>106027.21999999997</v>
      </c>
      <c r="E19" s="30" t="s">
        <v>203</v>
      </c>
      <c r="F19" s="33">
        <f t="shared" si="0"/>
        <v>0.23084885646883446</v>
      </c>
      <c r="G19" s="840">
        <v>7888.774887223839</v>
      </c>
      <c r="H19" s="541"/>
      <c r="I19" s="844"/>
      <c r="J19" s="840"/>
    </row>
    <row r="20" spans="1:10" ht="15.6" customHeight="1">
      <c r="A20" s="845" t="s">
        <v>351</v>
      </c>
      <c r="B20" s="70"/>
      <c r="C20" s="839"/>
      <c r="D20" s="843">
        <f>SUM(D14:D19)</f>
        <v>-135455905.68000004</v>
      </c>
      <c r="E20" s="260"/>
      <c r="F20" s="844"/>
      <c r="G20" s="843">
        <v>-42895304.716150038</v>
      </c>
    </row>
    <row r="21" spans="1:10" ht="15.6" customHeight="1">
      <c r="A21" s="845"/>
      <c r="B21" s="70"/>
      <c r="C21" s="839"/>
      <c r="D21" s="838"/>
      <c r="E21" s="260"/>
      <c r="F21" s="844"/>
      <c r="G21" s="687"/>
    </row>
    <row r="22" spans="1:10" ht="15.6" customHeight="1">
      <c r="A22" s="846" t="s">
        <v>208</v>
      </c>
      <c r="B22" s="70"/>
      <c r="C22" s="839"/>
      <c r="D22" s="838"/>
      <c r="E22" s="260"/>
      <c r="F22" s="844"/>
      <c r="G22" s="282"/>
    </row>
    <row r="23" spans="1:10" ht="15.6" customHeight="1">
      <c r="A23" s="847" t="s">
        <v>570</v>
      </c>
      <c r="B23" s="848" t="s">
        <v>352</v>
      </c>
      <c r="C23" s="849" t="s">
        <v>398</v>
      </c>
      <c r="D23" s="32">
        <v>2870118.697416462</v>
      </c>
      <c r="E23" s="30" t="s">
        <v>203</v>
      </c>
      <c r="F23" s="33">
        <f>INDEX(WCAAllocations,IFERROR(MATCH(E23,WCAFactors,0),2),IFERROR(MATCH(E23,WCAStates,0),4))</f>
        <v>0.23084885646883446</v>
      </c>
      <c r="G23" s="840">
        <v>662563.619228411</v>
      </c>
    </row>
    <row r="24" spans="1:10" ht="15.6" customHeight="1">
      <c r="A24" s="847" t="s">
        <v>571</v>
      </c>
      <c r="B24" s="848" t="s">
        <v>352</v>
      </c>
      <c r="C24" s="849" t="s">
        <v>398</v>
      </c>
      <c r="D24" s="32">
        <v>12247087.302583545</v>
      </c>
      <c r="E24" s="30" t="s">
        <v>203</v>
      </c>
      <c r="F24" s="33">
        <f>INDEX(WCAAllocations,IFERROR(MATCH(E24,WCAFactors,0),2),IFERROR(MATCH(E24,WCAStates,0),4))</f>
        <v>0.23084885646883446</v>
      </c>
      <c r="G24" s="840">
        <v>2827226.0988753941</v>
      </c>
    </row>
    <row r="25" spans="1:10" ht="15.6" customHeight="1">
      <c r="A25" s="847" t="s">
        <v>449</v>
      </c>
      <c r="B25" s="848" t="s">
        <v>352</v>
      </c>
      <c r="C25" s="849" t="s">
        <v>398</v>
      </c>
      <c r="D25" s="32">
        <v>0</v>
      </c>
      <c r="E25" s="30" t="s">
        <v>207</v>
      </c>
      <c r="F25" s="33">
        <f>INDEX(WCAAllocations,IFERROR(MATCH(E25,WCAFactors,0),2),IFERROR(MATCH(E25,WCAStates,0),4))</f>
        <v>0.22741372946461591</v>
      </c>
      <c r="G25" s="840">
        <v>0</v>
      </c>
    </row>
    <row r="26" spans="1:10" ht="15.6" customHeight="1">
      <c r="A26" s="845" t="s">
        <v>353</v>
      </c>
      <c r="B26" s="306"/>
      <c r="C26" s="70"/>
      <c r="D26" s="850">
        <f>SUM(D23:D25)</f>
        <v>15117206.000000007</v>
      </c>
      <c r="E26" s="840"/>
      <c r="F26" s="851"/>
      <c r="G26" s="852">
        <v>3489789.7181038051</v>
      </c>
    </row>
    <row r="27" spans="1:10" ht="15.6" customHeight="1">
      <c r="A27" s="845"/>
      <c r="B27" s="306"/>
      <c r="C27" s="70"/>
      <c r="D27" s="838"/>
      <c r="E27" s="853"/>
      <c r="F27" s="851"/>
      <c r="G27" s="282"/>
    </row>
    <row r="28" spans="1:10" ht="15.6" customHeight="1">
      <c r="A28" s="846" t="s">
        <v>209</v>
      </c>
      <c r="D28" s="838"/>
      <c r="E28" s="840"/>
      <c r="F28" s="854"/>
      <c r="G28" s="282"/>
    </row>
    <row r="29" spans="1:10" ht="15.6" customHeight="1">
      <c r="A29" s="845" t="s">
        <v>210</v>
      </c>
      <c r="B29" s="619" t="s">
        <v>354</v>
      </c>
      <c r="C29" s="620" t="s">
        <v>398</v>
      </c>
      <c r="D29" s="841">
        <v>15996924.969999999</v>
      </c>
      <c r="E29" s="30" t="s">
        <v>207</v>
      </c>
      <c r="F29" s="33">
        <f>INDEX(WCAAllocations,IFERROR(MATCH(E29,WCAFactors,0),2),IFERROR(MATCH(E29,WCAStates,0),4))</f>
        <v>0.22741372946461591</v>
      </c>
      <c r="G29" s="840">
        <v>4462528.6064596502</v>
      </c>
    </row>
    <row r="30" spans="1:10" ht="15.6" customHeight="1">
      <c r="A30" s="845" t="s">
        <v>211</v>
      </c>
      <c r="B30" s="619" t="s">
        <v>355</v>
      </c>
      <c r="C30" s="620" t="s">
        <v>398</v>
      </c>
      <c r="D30" s="841">
        <v>-59057047.229999974</v>
      </c>
      <c r="E30" s="30" t="s">
        <v>207</v>
      </c>
      <c r="F30" s="33">
        <f>INDEX(WCAAllocations,IFERROR(MATCH(E30,WCAFactors,0),2),IFERROR(MATCH(E30,WCAStates,0),4))</f>
        <v>0.22741372946461591</v>
      </c>
      <c r="G30" s="840">
        <v>-13174350.710558699</v>
      </c>
    </row>
    <row r="31" spans="1:10" ht="15.6" customHeight="1">
      <c r="A31" s="845" t="s">
        <v>356</v>
      </c>
      <c r="B31" s="70"/>
      <c r="C31" s="839"/>
      <c r="D31" s="843">
        <f>SUM(D29:D30)</f>
        <v>-43060122.259999976</v>
      </c>
      <c r="E31" s="853"/>
      <c r="F31" s="854"/>
      <c r="G31" s="843">
        <v>-8711822.1040990502</v>
      </c>
    </row>
    <row r="32" spans="1:10" ht="15.6" customHeight="1">
      <c r="A32" s="306"/>
      <c r="B32" s="70"/>
      <c r="C32" s="839"/>
      <c r="D32" s="838"/>
      <c r="E32" s="853"/>
      <c r="F32" s="854"/>
      <c r="G32" s="620"/>
    </row>
    <row r="33" spans="1:7" ht="15.6" customHeight="1" thickBot="1">
      <c r="A33" s="306" t="s">
        <v>359</v>
      </c>
      <c r="B33" s="70"/>
      <c r="C33" s="839"/>
      <c r="D33" s="855">
        <f>D31+D26+D20-D11</f>
        <v>37990731.189999998</v>
      </c>
      <c r="E33" s="23"/>
      <c r="F33" s="629"/>
      <c r="G33" s="855">
        <v>-908320.56677233428</v>
      </c>
    </row>
    <row r="34" spans="1:7" ht="15.6" customHeight="1" thickTop="1">
      <c r="A34" s="306"/>
      <c r="B34" s="70"/>
      <c r="C34" s="839"/>
      <c r="D34" s="287"/>
      <c r="E34" s="23"/>
      <c r="F34" s="629"/>
      <c r="G34" s="287"/>
    </row>
    <row r="35" spans="1:7" s="306" customFormat="1" ht="15.6" customHeight="1">
      <c r="B35" s="838"/>
      <c r="C35" s="856"/>
      <c r="D35" s="838"/>
      <c r="E35" s="857"/>
      <c r="F35" s="856"/>
      <c r="G35" s="70"/>
    </row>
    <row r="36" spans="1:7" ht="15.6" customHeight="1">
      <c r="A36" s="837" t="s">
        <v>444</v>
      </c>
      <c r="B36" s="70"/>
      <c r="C36" s="839"/>
      <c r="D36" s="70"/>
      <c r="E36" s="260"/>
      <c r="F36" s="364"/>
      <c r="G36" s="620"/>
    </row>
    <row r="37" spans="1:7" ht="15.6" customHeight="1">
      <c r="A37" s="1398" t="s">
        <v>1067</v>
      </c>
      <c r="B37" s="1398"/>
      <c r="C37" s="1398"/>
      <c r="D37" s="1398"/>
      <c r="E37" s="1398"/>
      <c r="F37" s="1398"/>
      <c r="G37" s="1398"/>
    </row>
    <row r="38" spans="1:7" ht="15.6" customHeight="1">
      <c r="A38" s="1398"/>
      <c r="B38" s="1398"/>
      <c r="C38" s="1398"/>
      <c r="D38" s="1398"/>
      <c r="E38" s="1398"/>
      <c r="F38" s="1398"/>
      <c r="G38" s="1398"/>
    </row>
    <row r="39" spans="1:7" ht="15.6" customHeight="1">
      <c r="A39" s="1398"/>
      <c r="B39" s="1398"/>
      <c r="C39" s="1398"/>
      <c r="D39" s="1398"/>
      <c r="E39" s="1398"/>
      <c r="F39" s="1398"/>
      <c r="G39" s="1398"/>
    </row>
    <row r="40" spans="1:7" ht="15.6" customHeight="1">
      <c r="A40" s="1398"/>
      <c r="B40" s="1398"/>
      <c r="C40" s="1398"/>
      <c r="D40" s="1398"/>
      <c r="E40" s="1398"/>
      <c r="F40" s="1398"/>
      <c r="G40" s="1398"/>
    </row>
    <row r="41" spans="1:7" ht="15.6" customHeight="1">
      <c r="A41" s="1396" t="s">
        <v>1066</v>
      </c>
      <c r="B41" s="1396"/>
      <c r="C41" s="1396"/>
      <c r="D41" s="1396"/>
      <c r="E41" s="1396"/>
      <c r="F41" s="1396"/>
      <c r="G41" s="1396"/>
    </row>
    <row r="42" spans="1:7" ht="15.6" customHeight="1">
      <c r="A42" s="1396"/>
      <c r="B42" s="1396"/>
      <c r="C42" s="1396"/>
      <c r="D42" s="1396"/>
      <c r="E42" s="1396"/>
      <c r="F42" s="1396"/>
      <c r="G42" s="1396"/>
    </row>
    <row r="43" spans="1:7" ht="15.6" customHeight="1">
      <c r="A43" s="1396"/>
      <c r="B43" s="1396"/>
      <c r="C43" s="1396"/>
      <c r="D43" s="1396"/>
      <c r="E43" s="1396"/>
      <c r="F43" s="1396"/>
      <c r="G43" s="1396"/>
    </row>
    <row r="44" spans="1:7" ht="15.6" customHeight="1">
      <c r="A44" s="1396"/>
      <c r="B44" s="1396"/>
      <c r="C44" s="1396"/>
      <c r="D44" s="1396"/>
      <c r="E44" s="1396"/>
      <c r="F44" s="1396"/>
      <c r="G44" s="1396"/>
    </row>
    <row r="45" spans="1:7" ht="15.6" customHeight="1">
      <c r="A45" s="1396"/>
      <c r="B45" s="1396"/>
      <c r="C45" s="1396"/>
      <c r="D45" s="1396"/>
      <c r="E45" s="1396"/>
      <c r="F45" s="1396"/>
      <c r="G45" s="1396"/>
    </row>
    <row r="46" spans="1:7" ht="15.6" customHeight="1">
      <c r="A46" s="1396"/>
      <c r="B46" s="1396"/>
      <c r="C46" s="1396"/>
      <c r="D46" s="1396"/>
      <c r="E46" s="1396"/>
      <c r="F46" s="1396"/>
      <c r="G46" s="1396"/>
    </row>
    <row r="47" spans="1:7" ht="15.6" customHeight="1">
      <c r="A47" s="1324"/>
      <c r="B47" s="1324"/>
      <c r="C47" s="1324"/>
      <c r="D47" s="1324"/>
      <c r="E47" s="1324"/>
      <c r="F47" s="1324"/>
      <c r="G47" s="1324"/>
    </row>
  </sheetData>
  <mergeCells count="2">
    <mergeCell ref="A37:G40"/>
    <mergeCell ref="A41:G46"/>
  </mergeCells>
  <conditionalFormatting sqref="G1">
    <cfRule type="cellIs" dxfId="33" priority="1" stopIfTrue="1" operator="equal">
      <formula>"x.x"</formula>
    </cfRule>
  </conditionalFormatting>
  <dataValidations disablePrompts="1" count="7">
    <dataValidation type="list" allowBlank="1" showInputMessage="1" showErrorMessage="1" errorTitle="Adjustment Type Entry Error" error="An invalid adjustment type was entered._x000a__x000a_Valid values are 1, 2, or 3" sqref="B65491 IT65491 SP65491 ACL65491 AMH65491 AWD65491 BFZ65491 BPV65491 BZR65491 CJN65491 CTJ65491 DDF65491 DNB65491 DWX65491 EGT65491 EQP65491 FAL65491 FKH65491 FUD65491 GDZ65491 GNV65491 GXR65491 HHN65491 HRJ65491 IBF65491 ILB65491 IUX65491 JET65491 JOP65491 JYL65491 KIH65491 KSD65491 LBZ65491 LLV65491 LVR65491 MFN65491 MPJ65491 MZF65491 NJB65491 NSX65491 OCT65491 OMP65491 OWL65491 PGH65491 PQD65491 PZZ65491 QJV65491 QTR65491 RDN65491 RNJ65491 RXF65491 SHB65491 SQX65491 TAT65491 TKP65491 TUL65491 UEH65491 UOD65491 UXZ65491 VHV65491 VRR65491 WBN65491 WLJ65491 WVF65491 B131027 IT131027 SP131027 ACL131027 AMH131027 AWD131027 BFZ131027 BPV131027 BZR131027 CJN131027 CTJ131027 DDF131027 DNB131027 DWX131027 EGT131027 EQP131027 FAL131027 FKH131027 FUD131027 GDZ131027 GNV131027 GXR131027 HHN131027 HRJ131027 IBF131027 ILB131027 IUX131027 JET131027 JOP131027 JYL131027 KIH131027 KSD131027 LBZ131027 LLV131027 LVR131027 MFN131027 MPJ131027 MZF131027 NJB131027 NSX131027 OCT131027 OMP131027 OWL131027 PGH131027 PQD131027 PZZ131027 QJV131027 QTR131027 RDN131027 RNJ131027 RXF131027 SHB131027 SQX131027 TAT131027 TKP131027 TUL131027 UEH131027 UOD131027 UXZ131027 VHV131027 VRR131027 WBN131027 WLJ131027 WVF131027 B196563 IT196563 SP196563 ACL196563 AMH196563 AWD196563 BFZ196563 BPV196563 BZR196563 CJN196563 CTJ196563 DDF196563 DNB196563 DWX196563 EGT196563 EQP196563 FAL196563 FKH196563 FUD196563 GDZ196563 GNV196563 GXR196563 HHN196563 HRJ196563 IBF196563 ILB196563 IUX196563 JET196563 JOP196563 JYL196563 KIH196563 KSD196563 LBZ196563 LLV196563 LVR196563 MFN196563 MPJ196563 MZF196563 NJB196563 NSX196563 OCT196563 OMP196563 OWL196563 PGH196563 PQD196563 PZZ196563 QJV196563 QTR196563 RDN196563 RNJ196563 RXF196563 SHB196563 SQX196563 TAT196563 TKP196563 TUL196563 UEH196563 UOD196563 UXZ196563 VHV196563 VRR196563 WBN196563 WLJ196563 WVF196563 B262099 IT262099 SP262099 ACL262099 AMH262099 AWD262099 BFZ262099 BPV262099 BZR262099 CJN262099 CTJ262099 DDF262099 DNB262099 DWX262099 EGT262099 EQP262099 FAL262099 FKH262099 FUD262099 GDZ262099 GNV262099 GXR262099 HHN262099 HRJ262099 IBF262099 ILB262099 IUX262099 JET262099 JOP262099 JYL262099 KIH262099 KSD262099 LBZ262099 LLV262099 LVR262099 MFN262099 MPJ262099 MZF262099 NJB262099 NSX262099 OCT262099 OMP262099 OWL262099 PGH262099 PQD262099 PZZ262099 QJV262099 QTR262099 RDN262099 RNJ262099 RXF262099 SHB262099 SQX262099 TAT262099 TKP262099 TUL262099 UEH262099 UOD262099 UXZ262099 VHV262099 VRR262099 WBN262099 WLJ262099 WVF262099 B327635 IT327635 SP327635 ACL327635 AMH327635 AWD327635 BFZ327635 BPV327635 BZR327635 CJN327635 CTJ327635 DDF327635 DNB327635 DWX327635 EGT327635 EQP327635 FAL327635 FKH327635 FUD327635 GDZ327635 GNV327635 GXR327635 HHN327635 HRJ327635 IBF327635 ILB327635 IUX327635 JET327635 JOP327635 JYL327635 KIH327635 KSD327635 LBZ327635 LLV327635 LVR327635 MFN327635 MPJ327635 MZF327635 NJB327635 NSX327635 OCT327635 OMP327635 OWL327635 PGH327635 PQD327635 PZZ327635 QJV327635 QTR327635 RDN327635 RNJ327635 RXF327635 SHB327635 SQX327635 TAT327635 TKP327635 TUL327635 UEH327635 UOD327635 UXZ327635 VHV327635 VRR327635 WBN327635 WLJ327635 WVF327635 B393171 IT393171 SP393171 ACL393171 AMH393171 AWD393171 BFZ393171 BPV393171 BZR393171 CJN393171 CTJ393171 DDF393171 DNB393171 DWX393171 EGT393171 EQP393171 FAL393171 FKH393171 FUD393171 GDZ393171 GNV393171 GXR393171 HHN393171 HRJ393171 IBF393171 ILB393171 IUX393171 JET393171 JOP393171 JYL393171 KIH393171 KSD393171 LBZ393171 LLV393171 LVR393171 MFN393171 MPJ393171 MZF393171 NJB393171 NSX393171 OCT393171 OMP393171 OWL393171 PGH393171 PQD393171 PZZ393171 QJV393171 QTR393171 RDN393171 RNJ393171 RXF393171 SHB393171 SQX393171 TAT393171 TKP393171 TUL393171 UEH393171 UOD393171 UXZ393171 VHV393171 VRR393171 WBN393171 WLJ393171 WVF393171 B458707 IT458707 SP458707 ACL458707 AMH458707 AWD458707 BFZ458707 BPV458707 BZR458707 CJN458707 CTJ458707 DDF458707 DNB458707 DWX458707 EGT458707 EQP458707 FAL458707 FKH458707 FUD458707 GDZ458707 GNV458707 GXR458707 HHN458707 HRJ458707 IBF458707 ILB458707 IUX458707 JET458707 JOP458707 JYL458707 KIH458707 KSD458707 LBZ458707 LLV458707 LVR458707 MFN458707 MPJ458707 MZF458707 NJB458707 NSX458707 OCT458707 OMP458707 OWL458707 PGH458707 PQD458707 PZZ458707 QJV458707 QTR458707 RDN458707 RNJ458707 RXF458707 SHB458707 SQX458707 TAT458707 TKP458707 TUL458707 UEH458707 UOD458707 UXZ458707 VHV458707 VRR458707 WBN458707 WLJ458707 WVF458707 B524243 IT524243 SP524243 ACL524243 AMH524243 AWD524243 BFZ524243 BPV524243 BZR524243 CJN524243 CTJ524243 DDF524243 DNB524243 DWX524243 EGT524243 EQP524243 FAL524243 FKH524243 FUD524243 GDZ524243 GNV524243 GXR524243 HHN524243 HRJ524243 IBF524243 ILB524243 IUX524243 JET524243 JOP524243 JYL524243 KIH524243 KSD524243 LBZ524243 LLV524243 LVR524243 MFN524243 MPJ524243 MZF524243 NJB524243 NSX524243 OCT524243 OMP524243 OWL524243 PGH524243 PQD524243 PZZ524243 QJV524243 QTR524243 RDN524243 RNJ524243 RXF524243 SHB524243 SQX524243 TAT524243 TKP524243 TUL524243 UEH524243 UOD524243 UXZ524243 VHV524243 VRR524243 WBN524243 WLJ524243 WVF524243 B589779 IT589779 SP589779 ACL589779 AMH589779 AWD589779 BFZ589779 BPV589779 BZR589779 CJN589779 CTJ589779 DDF589779 DNB589779 DWX589779 EGT589779 EQP589779 FAL589779 FKH589779 FUD589779 GDZ589779 GNV589779 GXR589779 HHN589779 HRJ589779 IBF589779 ILB589779 IUX589779 JET589779 JOP589779 JYL589779 KIH589779 KSD589779 LBZ589779 LLV589779 LVR589779 MFN589779 MPJ589779 MZF589779 NJB589779 NSX589779 OCT589779 OMP589779 OWL589779 PGH589779 PQD589779 PZZ589779 QJV589779 QTR589779 RDN589779 RNJ589779 RXF589779 SHB589779 SQX589779 TAT589779 TKP589779 TUL589779 UEH589779 UOD589779 UXZ589779 VHV589779 VRR589779 WBN589779 WLJ589779 WVF589779 B655315 IT655315 SP655315 ACL655315 AMH655315 AWD655315 BFZ655315 BPV655315 BZR655315 CJN655315 CTJ655315 DDF655315 DNB655315 DWX655315 EGT655315 EQP655315 FAL655315 FKH655315 FUD655315 GDZ655315 GNV655315 GXR655315 HHN655315 HRJ655315 IBF655315 ILB655315 IUX655315 JET655315 JOP655315 JYL655315 KIH655315 KSD655315 LBZ655315 LLV655315 LVR655315 MFN655315 MPJ655315 MZF655315 NJB655315 NSX655315 OCT655315 OMP655315 OWL655315 PGH655315 PQD655315 PZZ655315 QJV655315 QTR655315 RDN655315 RNJ655315 RXF655315 SHB655315 SQX655315 TAT655315 TKP655315 TUL655315 UEH655315 UOD655315 UXZ655315 VHV655315 VRR655315 WBN655315 WLJ655315 WVF655315 B720851 IT720851 SP720851 ACL720851 AMH720851 AWD720851 BFZ720851 BPV720851 BZR720851 CJN720851 CTJ720851 DDF720851 DNB720851 DWX720851 EGT720851 EQP720851 FAL720851 FKH720851 FUD720851 GDZ720851 GNV720851 GXR720851 HHN720851 HRJ720851 IBF720851 ILB720851 IUX720851 JET720851 JOP720851 JYL720851 KIH720851 KSD720851 LBZ720851 LLV720851 LVR720851 MFN720851 MPJ720851 MZF720851 NJB720851 NSX720851 OCT720851 OMP720851 OWL720851 PGH720851 PQD720851 PZZ720851 QJV720851 QTR720851 RDN720851 RNJ720851 RXF720851 SHB720851 SQX720851 TAT720851 TKP720851 TUL720851 UEH720851 UOD720851 UXZ720851 VHV720851 VRR720851 WBN720851 WLJ720851 WVF720851 B786387 IT786387 SP786387 ACL786387 AMH786387 AWD786387 BFZ786387 BPV786387 BZR786387 CJN786387 CTJ786387 DDF786387 DNB786387 DWX786387 EGT786387 EQP786387 FAL786387 FKH786387 FUD786387 GDZ786387 GNV786387 GXR786387 HHN786387 HRJ786387 IBF786387 ILB786387 IUX786387 JET786387 JOP786387 JYL786387 KIH786387 KSD786387 LBZ786387 LLV786387 LVR786387 MFN786387 MPJ786387 MZF786387 NJB786387 NSX786387 OCT786387 OMP786387 OWL786387 PGH786387 PQD786387 PZZ786387 QJV786387 QTR786387 RDN786387 RNJ786387 RXF786387 SHB786387 SQX786387 TAT786387 TKP786387 TUL786387 UEH786387 UOD786387 UXZ786387 VHV786387 VRR786387 WBN786387 WLJ786387 WVF786387 B851923 IT851923 SP851923 ACL851923 AMH851923 AWD851923 BFZ851923 BPV851923 BZR851923 CJN851923 CTJ851923 DDF851923 DNB851923 DWX851923 EGT851923 EQP851923 FAL851923 FKH851923 FUD851923 GDZ851923 GNV851923 GXR851923 HHN851923 HRJ851923 IBF851923 ILB851923 IUX851923 JET851923 JOP851923 JYL851923 KIH851923 KSD851923 LBZ851923 LLV851923 LVR851923 MFN851923 MPJ851923 MZF851923 NJB851923 NSX851923 OCT851923 OMP851923 OWL851923 PGH851923 PQD851923 PZZ851923 QJV851923 QTR851923 RDN851923 RNJ851923 RXF851923 SHB851923 SQX851923 TAT851923 TKP851923 TUL851923 UEH851923 UOD851923 UXZ851923 VHV851923 VRR851923 WBN851923 WLJ851923 WVF851923 B917459 IT917459 SP917459 ACL917459 AMH917459 AWD917459 BFZ917459 BPV917459 BZR917459 CJN917459 CTJ917459 DDF917459 DNB917459 DWX917459 EGT917459 EQP917459 FAL917459 FKH917459 FUD917459 GDZ917459 GNV917459 GXR917459 HHN917459 HRJ917459 IBF917459 ILB917459 IUX917459 JET917459 JOP917459 JYL917459 KIH917459 KSD917459 LBZ917459 LLV917459 LVR917459 MFN917459 MPJ917459 MZF917459 NJB917459 NSX917459 OCT917459 OMP917459 OWL917459 PGH917459 PQD917459 PZZ917459 QJV917459 QTR917459 RDN917459 RNJ917459 RXF917459 SHB917459 SQX917459 TAT917459 TKP917459 TUL917459 UEH917459 UOD917459 UXZ917459 VHV917459 VRR917459 WBN917459 WLJ917459 WVF917459 B982995 IT982995 SP982995 ACL982995 AMH982995 AWD982995 BFZ982995 BPV982995 BZR982995 CJN982995 CTJ982995 DDF982995 DNB982995 DWX982995 EGT982995 EQP982995 FAL982995 FKH982995 FUD982995 GDZ982995 GNV982995 GXR982995 HHN982995 HRJ982995 IBF982995 ILB982995 IUX982995 JET982995 JOP982995 JYL982995 KIH982995 KSD982995 LBZ982995 LLV982995 LVR982995 MFN982995 MPJ982995 MZF982995 NJB982995 NSX982995 OCT982995 OMP982995 OWL982995 PGH982995 PQD982995 PZZ982995 QJV982995 QTR982995 RDN982995 RNJ982995 RXF982995 SHB982995 SQX982995 TAT982995 TKP982995 TUL982995 UEH982995 UOD982995 UXZ982995 VHV982995 VRR982995 WBN982995 WLJ982995 WVF982995 WVF10 WLJ10 WBN10 VRR10 VHV10 UXZ10 UOD10 UEH10 TUL10 TKP10 TAT10 SQX10 SHB10 RXF10 RNJ10 RDN10 QTR10 QJV10 PZZ10 PQD10 PGH10 OWL10 OMP10 OCT10 NSX10 NJB10 MZF10 MPJ10 MFN10 LVR10 LLV10 LBZ10 KSD10 KIH10 JYL10 JOP10 JET10 IUX10 ILB10 IBF10 HRJ10 HHN10 GXR10 GNV10 GDZ10 FUD10 FKH10 FAL10 EQP10 EGT10 DWX10 DNB10 DDF10 CTJ10 CJN10 BZR10 BPV10 BFZ10 AWD10 AMH10 ACL10 SP10 IT10">
      <formula1>"1,2,3"</formula1>
    </dataValidation>
    <dataValidation type="list" allowBlank="1" showInputMessage="1" showErrorMessage="1" errorTitle="Adjsutment Type Input Error" error="An invalid adjustment type was entered._x000a__x000a_Valid values are 1, 2, or 3." sqref="IS65525:IS65527 SO65525:SO65527 ACK65525:ACK65527 AMG65525:AMG65527 AWC65525:AWC65527 BFY65525:BFY65527 BPU65525:BPU65527 BZQ65525:BZQ65527 CJM65525:CJM65527 CTI65525:CTI65527 DDE65525:DDE65527 DNA65525:DNA65527 DWW65525:DWW65527 EGS65525:EGS65527 EQO65525:EQO65527 FAK65525:FAK65527 FKG65525:FKG65527 FUC65525:FUC65527 GDY65525:GDY65527 GNU65525:GNU65527 GXQ65525:GXQ65527 HHM65525:HHM65527 HRI65525:HRI65527 IBE65525:IBE65527 ILA65525:ILA65527 IUW65525:IUW65527 JES65525:JES65527 JOO65525:JOO65527 JYK65525:JYK65527 KIG65525:KIG65527 KSC65525:KSC65527 LBY65525:LBY65527 LLU65525:LLU65527 LVQ65525:LVQ65527 MFM65525:MFM65527 MPI65525:MPI65527 MZE65525:MZE65527 NJA65525:NJA65527 NSW65525:NSW65527 OCS65525:OCS65527 OMO65525:OMO65527 OWK65525:OWK65527 PGG65525:PGG65527 PQC65525:PQC65527 PZY65525:PZY65527 QJU65525:QJU65527 QTQ65525:QTQ65527 RDM65525:RDM65527 RNI65525:RNI65527 RXE65525:RXE65527 SHA65525:SHA65527 SQW65525:SQW65527 TAS65525:TAS65527 TKO65525:TKO65527 TUK65525:TUK65527 UEG65525:UEG65527 UOC65525:UOC65527 UXY65525:UXY65527 VHU65525:VHU65527 VRQ65525:VRQ65527 WBM65525:WBM65527 WLI65525:WLI65527 WVE65525:WVE65527 IS131061:IS131063 SO131061:SO131063 ACK131061:ACK131063 AMG131061:AMG131063 AWC131061:AWC131063 BFY131061:BFY131063 BPU131061:BPU131063 BZQ131061:BZQ131063 CJM131061:CJM131063 CTI131061:CTI131063 DDE131061:DDE131063 DNA131061:DNA131063 DWW131061:DWW131063 EGS131061:EGS131063 EQO131061:EQO131063 FAK131061:FAK131063 FKG131061:FKG131063 FUC131061:FUC131063 GDY131061:GDY131063 GNU131061:GNU131063 GXQ131061:GXQ131063 HHM131061:HHM131063 HRI131061:HRI131063 IBE131061:IBE131063 ILA131061:ILA131063 IUW131061:IUW131063 JES131061:JES131063 JOO131061:JOO131063 JYK131061:JYK131063 KIG131061:KIG131063 KSC131061:KSC131063 LBY131061:LBY131063 LLU131061:LLU131063 LVQ131061:LVQ131063 MFM131061:MFM131063 MPI131061:MPI131063 MZE131061:MZE131063 NJA131061:NJA131063 NSW131061:NSW131063 OCS131061:OCS131063 OMO131061:OMO131063 OWK131061:OWK131063 PGG131061:PGG131063 PQC131061:PQC131063 PZY131061:PZY131063 QJU131061:QJU131063 QTQ131061:QTQ131063 RDM131061:RDM131063 RNI131061:RNI131063 RXE131061:RXE131063 SHA131061:SHA131063 SQW131061:SQW131063 TAS131061:TAS131063 TKO131061:TKO131063 TUK131061:TUK131063 UEG131061:UEG131063 UOC131061:UOC131063 UXY131061:UXY131063 VHU131061:VHU131063 VRQ131061:VRQ131063 WBM131061:WBM131063 WLI131061:WLI131063 WVE131061:WVE131063 IS196597:IS196599 SO196597:SO196599 ACK196597:ACK196599 AMG196597:AMG196599 AWC196597:AWC196599 BFY196597:BFY196599 BPU196597:BPU196599 BZQ196597:BZQ196599 CJM196597:CJM196599 CTI196597:CTI196599 DDE196597:DDE196599 DNA196597:DNA196599 DWW196597:DWW196599 EGS196597:EGS196599 EQO196597:EQO196599 FAK196597:FAK196599 FKG196597:FKG196599 FUC196597:FUC196599 GDY196597:GDY196599 GNU196597:GNU196599 GXQ196597:GXQ196599 HHM196597:HHM196599 HRI196597:HRI196599 IBE196597:IBE196599 ILA196597:ILA196599 IUW196597:IUW196599 JES196597:JES196599 JOO196597:JOO196599 JYK196597:JYK196599 KIG196597:KIG196599 KSC196597:KSC196599 LBY196597:LBY196599 LLU196597:LLU196599 LVQ196597:LVQ196599 MFM196597:MFM196599 MPI196597:MPI196599 MZE196597:MZE196599 NJA196597:NJA196599 NSW196597:NSW196599 OCS196597:OCS196599 OMO196597:OMO196599 OWK196597:OWK196599 PGG196597:PGG196599 PQC196597:PQC196599 PZY196597:PZY196599 QJU196597:QJU196599 QTQ196597:QTQ196599 RDM196597:RDM196599 RNI196597:RNI196599 RXE196597:RXE196599 SHA196597:SHA196599 SQW196597:SQW196599 TAS196597:TAS196599 TKO196597:TKO196599 TUK196597:TUK196599 UEG196597:UEG196599 UOC196597:UOC196599 UXY196597:UXY196599 VHU196597:VHU196599 VRQ196597:VRQ196599 WBM196597:WBM196599 WLI196597:WLI196599 WVE196597:WVE196599 IS262133:IS262135 SO262133:SO262135 ACK262133:ACK262135 AMG262133:AMG262135 AWC262133:AWC262135 BFY262133:BFY262135 BPU262133:BPU262135 BZQ262133:BZQ262135 CJM262133:CJM262135 CTI262133:CTI262135 DDE262133:DDE262135 DNA262133:DNA262135 DWW262133:DWW262135 EGS262133:EGS262135 EQO262133:EQO262135 FAK262133:FAK262135 FKG262133:FKG262135 FUC262133:FUC262135 GDY262133:GDY262135 GNU262133:GNU262135 GXQ262133:GXQ262135 HHM262133:HHM262135 HRI262133:HRI262135 IBE262133:IBE262135 ILA262133:ILA262135 IUW262133:IUW262135 JES262133:JES262135 JOO262133:JOO262135 JYK262133:JYK262135 KIG262133:KIG262135 KSC262133:KSC262135 LBY262133:LBY262135 LLU262133:LLU262135 LVQ262133:LVQ262135 MFM262133:MFM262135 MPI262133:MPI262135 MZE262133:MZE262135 NJA262133:NJA262135 NSW262133:NSW262135 OCS262133:OCS262135 OMO262133:OMO262135 OWK262133:OWK262135 PGG262133:PGG262135 PQC262133:PQC262135 PZY262133:PZY262135 QJU262133:QJU262135 QTQ262133:QTQ262135 RDM262133:RDM262135 RNI262133:RNI262135 RXE262133:RXE262135 SHA262133:SHA262135 SQW262133:SQW262135 TAS262133:TAS262135 TKO262133:TKO262135 TUK262133:TUK262135 UEG262133:UEG262135 UOC262133:UOC262135 UXY262133:UXY262135 VHU262133:VHU262135 VRQ262133:VRQ262135 WBM262133:WBM262135 WLI262133:WLI262135 WVE262133:WVE262135 IS327669:IS327671 SO327669:SO327671 ACK327669:ACK327671 AMG327669:AMG327671 AWC327669:AWC327671 BFY327669:BFY327671 BPU327669:BPU327671 BZQ327669:BZQ327671 CJM327669:CJM327671 CTI327669:CTI327671 DDE327669:DDE327671 DNA327669:DNA327671 DWW327669:DWW327671 EGS327669:EGS327671 EQO327669:EQO327671 FAK327669:FAK327671 FKG327669:FKG327671 FUC327669:FUC327671 GDY327669:GDY327671 GNU327669:GNU327671 GXQ327669:GXQ327671 HHM327669:HHM327671 HRI327669:HRI327671 IBE327669:IBE327671 ILA327669:ILA327671 IUW327669:IUW327671 JES327669:JES327671 JOO327669:JOO327671 JYK327669:JYK327671 KIG327669:KIG327671 KSC327669:KSC327671 LBY327669:LBY327671 LLU327669:LLU327671 LVQ327669:LVQ327671 MFM327669:MFM327671 MPI327669:MPI327671 MZE327669:MZE327671 NJA327669:NJA327671 NSW327669:NSW327671 OCS327669:OCS327671 OMO327669:OMO327671 OWK327669:OWK327671 PGG327669:PGG327671 PQC327669:PQC327671 PZY327669:PZY327671 QJU327669:QJU327671 QTQ327669:QTQ327671 RDM327669:RDM327671 RNI327669:RNI327671 RXE327669:RXE327671 SHA327669:SHA327671 SQW327669:SQW327671 TAS327669:TAS327671 TKO327669:TKO327671 TUK327669:TUK327671 UEG327669:UEG327671 UOC327669:UOC327671 UXY327669:UXY327671 VHU327669:VHU327671 VRQ327669:VRQ327671 WBM327669:WBM327671 WLI327669:WLI327671 WVE327669:WVE327671 IS393205:IS393207 SO393205:SO393207 ACK393205:ACK393207 AMG393205:AMG393207 AWC393205:AWC393207 BFY393205:BFY393207 BPU393205:BPU393207 BZQ393205:BZQ393207 CJM393205:CJM393207 CTI393205:CTI393207 DDE393205:DDE393207 DNA393205:DNA393207 DWW393205:DWW393207 EGS393205:EGS393207 EQO393205:EQO393207 FAK393205:FAK393207 FKG393205:FKG393207 FUC393205:FUC393207 GDY393205:GDY393207 GNU393205:GNU393207 GXQ393205:GXQ393207 HHM393205:HHM393207 HRI393205:HRI393207 IBE393205:IBE393207 ILA393205:ILA393207 IUW393205:IUW393207 JES393205:JES393207 JOO393205:JOO393207 JYK393205:JYK393207 KIG393205:KIG393207 KSC393205:KSC393207 LBY393205:LBY393207 LLU393205:LLU393207 LVQ393205:LVQ393207 MFM393205:MFM393207 MPI393205:MPI393207 MZE393205:MZE393207 NJA393205:NJA393207 NSW393205:NSW393207 OCS393205:OCS393207 OMO393205:OMO393207 OWK393205:OWK393207 PGG393205:PGG393207 PQC393205:PQC393207 PZY393205:PZY393207 QJU393205:QJU393207 QTQ393205:QTQ393207 RDM393205:RDM393207 RNI393205:RNI393207 RXE393205:RXE393207 SHA393205:SHA393207 SQW393205:SQW393207 TAS393205:TAS393207 TKO393205:TKO393207 TUK393205:TUK393207 UEG393205:UEG393207 UOC393205:UOC393207 UXY393205:UXY393207 VHU393205:VHU393207 VRQ393205:VRQ393207 WBM393205:WBM393207 WLI393205:WLI393207 WVE393205:WVE393207 IS458741:IS458743 SO458741:SO458743 ACK458741:ACK458743 AMG458741:AMG458743 AWC458741:AWC458743 BFY458741:BFY458743 BPU458741:BPU458743 BZQ458741:BZQ458743 CJM458741:CJM458743 CTI458741:CTI458743 DDE458741:DDE458743 DNA458741:DNA458743 DWW458741:DWW458743 EGS458741:EGS458743 EQO458741:EQO458743 FAK458741:FAK458743 FKG458741:FKG458743 FUC458741:FUC458743 GDY458741:GDY458743 GNU458741:GNU458743 GXQ458741:GXQ458743 HHM458741:HHM458743 HRI458741:HRI458743 IBE458741:IBE458743 ILA458741:ILA458743 IUW458741:IUW458743 JES458741:JES458743 JOO458741:JOO458743 JYK458741:JYK458743 KIG458741:KIG458743 KSC458741:KSC458743 LBY458741:LBY458743 LLU458741:LLU458743 LVQ458741:LVQ458743 MFM458741:MFM458743 MPI458741:MPI458743 MZE458741:MZE458743 NJA458741:NJA458743 NSW458741:NSW458743 OCS458741:OCS458743 OMO458741:OMO458743 OWK458741:OWK458743 PGG458741:PGG458743 PQC458741:PQC458743 PZY458741:PZY458743 QJU458741:QJU458743 QTQ458741:QTQ458743 RDM458741:RDM458743 RNI458741:RNI458743 RXE458741:RXE458743 SHA458741:SHA458743 SQW458741:SQW458743 TAS458741:TAS458743 TKO458741:TKO458743 TUK458741:TUK458743 UEG458741:UEG458743 UOC458741:UOC458743 UXY458741:UXY458743 VHU458741:VHU458743 VRQ458741:VRQ458743 WBM458741:WBM458743 WLI458741:WLI458743 WVE458741:WVE458743 IS524277:IS524279 SO524277:SO524279 ACK524277:ACK524279 AMG524277:AMG524279 AWC524277:AWC524279 BFY524277:BFY524279 BPU524277:BPU524279 BZQ524277:BZQ524279 CJM524277:CJM524279 CTI524277:CTI524279 DDE524277:DDE524279 DNA524277:DNA524279 DWW524277:DWW524279 EGS524277:EGS524279 EQO524277:EQO524279 FAK524277:FAK524279 FKG524277:FKG524279 FUC524277:FUC524279 GDY524277:GDY524279 GNU524277:GNU524279 GXQ524277:GXQ524279 HHM524277:HHM524279 HRI524277:HRI524279 IBE524277:IBE524279 ILA524277:ILA524279 IUW524277:IUW524279 JES524277:JES524279 JOO524277:JOO524279 JYK524277:JYK524279 KIG524277:KIG524279 KSC524277:KSC524279 LBY524277:LBY524279 LLU524277:LLU524279 LVQ524277:LVQ524279 MFM524277:MFM524279 MPI524277:MPI524279 MZE524277:MZE524279 NJA524277:NJA524279 NSW524277:NSW524279 OCS524277:OCS524279 OMO524277:OMO524279 OWK524277:OWK524279 PGG524277:PGG524279 PQC524277:PQC524279 PZY524277:PZY524279 QJU524277:QJU524279 QTQ524277:QTQ524279 RDM524277:RDM524279 RNI524277:RNI524279 RXE524277:RXE524279 SHA524277:SHA524279 SQW524277:SQW524279 TAS524277:TAS524279 TKO524277:TKO524279 TUK524277:TUK524279 UEG524277:UEG524279 UOC524277:UOC524279 UXY524277:UXY524279 VHU524277:VHU524279 VRQ524277:VRQ524279 WBM524277:WBM524279 WLI524277:WLI524279 WVE524277:WVE524279 IS589813:IS589815 SO589813:SO589815 ACK589813:ACK589815 AMG589813:AMG589815 AWC589813:AWC589815 BFY589813:BFY589815 BPU589813:BPU589815 BZQ589813:BZQ589815 CJM589813:CJM589815 CTI589813:CTI589815 DDE589813:DDE589815 DNA589813:DNA589815 DWW589813:DWW589815 EGS589813:EGS589815 EQO589813:EQO589815 FAK589813:FAK589815 FKG589813:FKG589815 FUC589813:FUC589815 GDY589813:GDY589815 GNU589813:GNU589815 GXQ589813:GXQ589815 HHM589813:HHM589815 HRI589813:HRI589815 IBE589813:IBE589815 ILA589813:ILA589815 IUW589813:IUW589815 JES589813:JES589815 JOO589813:JOO589815 JYK589813:JYK589815 KIG589813:KIG589815 KSC589813:KSC589815 LBY589813:LBY589815 LLU589813:LLU589815 LVQ589813:LVQ589815 MFM589813:MFM589815 MPI589813:MPI589815 MZE589813:MZE589815 NJA589813:NJA589815 NSW589813:NSW589815 OCS589813:OCS589815 OMO589813:OMO589815 OWK589813:OWK589815 PGG589813:PGG589815 PQC589813:PQC589815 PZY589813:PZY589815 QJU589813:QJU589815 QTQ589813:QTQ589815 RDM589813:RDM589815 RNI589813:RNI589815 RXE589813:RXE589815 SHA589813:SHA589815 SQW589813:SQW589815 TAS589813:TAS589815 TKO589813:TKO589815 TUK589813:TUK589815 UEG589813:UEG589815 UOC589813:UOC589815 UXY589813:UXY589815 VHU589813:VHU589815 VRQ589813:VRQ589815 WBM589813:WBM589815 WLI589813:WLI589815 WVE589813:WVE589815 IS655349:IS655351 SO655349:SO655351 ACK655349:ACK655351 AMG655349:AMG655351 AWC655349:AWC655351 BFY655349:BFY655351 BPU655349:BPU655351 BZQ655349:BZQ655351 CJM655349:CJM655351 CTI655349:CTI655351 DDE655349:DDE655351 DNA655349:DNA655351 DWW655349:DWW655351 EGS655349:EGS655351 EQO655349:EQO655351 FAK655349:FAK655351 FKG655349:FKG655351 FUC655349:FUC655351 GDY655349:GDY655351 GNU655349:GNU655351 GXQ655349:GXQ655351 HHM655349:HHM655351 HRI655349:HRI655351 IBE655349:IBE655351 ILA655349:ILA655351 IUW655349:IUW655351 JES655349:JES655351 JOO655349:JOO655351 JYK655349:JYK655351 KIG655349:KIG655351 KSC655349:KSC655351 LBY655349:LBY655351 LLU655349:LLU655351 LVQ655349:LVQ655351 MFM655349:MFM655351 MPI655349:MPI655351 MZE655349:MZE655351 NJA655349:NJA655351 NSW655349:NSW655351 OCS655349:OCS655351 OMO655349:OMO655351 OWK655349:OWK655351 PGG655349:PGG655351 PQC655349:PQC655351 PZY655349:PZY655351 QJU655349:QJU655351 QTQ655349:QTQ655351 RDM655349:RDM655351 RNI655349:RNI655351 RXE655349:RXE655351 SHA655349:SHA655351 SQW655349:SQW655351 TAS655349:TAS655351 TKO655349:TKO655351 TUK655349:TUK655351 UEG655349:UEG655351 UOC655349:UOC655351 UXY655349:UXY655351 VHU655349:VHU655351 VRQ655349:VRQ655351 WBM655349:WBM655351 WLI655349:WLI655351 WVE655349:WVE655351 IS720885:IS720887 SO720885:SO720887 ACK720885:ACK720887 AMG720885:AMG720887 AWC720885:AWC720887 BFY720885:BFY720887 BPU720885:BPU720887 BZQ720885:BZQ720887 CJM720885:CJM720887 CTI720885:CTI720887 DDE720885:DDE720887 DNA720885:DNA720887 DWW720885:DWW720887 EGS720885:EGS720887 EQO720885:EQO720887 FAK720885:FAK720887 FKG720885:FKG720887 FUC720885:FUC720887 GDY720885:GDY720887 GNU720885:GNU720887 GXQ720885:GXQ720887 HHM720885:HHM720887 HRI720885:HRI720887 IBE720885:IBE720887 ILA720885:ILA720887 IUW720885:IUW720887 JES720885:JES720887 JOO720885:JOO720887 JYK720885:JYK720887 KIG720885:KIG720887 KSC720885:KSC720887 LBY720885:LBY720887 LLU720885:LLU720887 LVQ720885:LVQ720887 MFM720885:MFM720887 MPI720885:MPI720887 MZE720885:MZE720887 NJA720885:NJA720887 NSW720885:NSW720887 OCS720885:OCS720887 OMO720885:OMO720887 OWK720885:OWK720887 PGG720885:PGG720887 PQC720885:PQC720887 PZY720885:PZY720887 QJU720885:QJU720887 QTQ720885:QTQ720887 RDM720885:RDM720887 RNI720885:RNI720887 RXE720885:RXE720887 SHA720885:SHA720887 SQW720885:SQW720887 TAS720885:TAS720887 TKO720885:TKO720887 TUK720885:TUK720887 UEG720885:UEG720887 UOC720885:UOC720887 UXY720885:UXY720887 VHU720885:VHU720887 VRQ720885:VRQ720887 WBM720885:WBM720887 WLI720885:WLI720887 WVE720885:WVE720887 IS786421:IS786423 SO786421:SO786423 ACK786421:ACK786423 AMG786421:AMG786423 AWC786421:AWC786423 BFY786421:BFY786423 BPU786421:BPU786423 BZQ786421:BZQ786423 CJM786421:CJM786423 CTI786421:CTI786423 DDE786421:DDE786423 DNA786421:DNA786423 DWW786421:DWW786423 EGS786421:EGS786423 EQO786421:EQO786423 FAK786421:FAK786423 FKG786421:FKG786423 FUC786421:FUC786423 GDY786421:GDY786423 GNU786421:GNU786423 GXQ786421:GXQ786423 HHM786421:HHM786423 HRI786421:HRI786423 IBE786421:IBE786423 ILA786421:ILA786423 IUW786421:IUW786423 JES786421:JES786423 JOO786421:JOO786423 JYK786421:JYK786423 KIG786421:KIG786423 KSC786421:KSC786423 LBY786421:LBY786423 LLU786421:LLU786423 LVQ786421:LVQ786423 MFM786421:MFM786423 MPI786421:MPI786423 MZE786421:MZE786423 NJA786421:NJA786423 NSW786421:NSW786423 OCS786421:OCS786423 OMO786421:OMO786423 OWK786421:OWK786423 PGG786421:PGG786423 PQC786421:PQC786423 PZY786421:PZY786423 QJU786421:QJU786423 QTQ786421:QTQ786423 RDM786421:RDM786423 RNI786421:RNI786423 RXE786421:RXE786423 SHA786421:SHA786423 SQW786421:SQW786423 TAS786421:TAS786423 TKO786421:TKO786423 TUK786421:TUK786423 UEG786421:UEG786423 UOC786421:UOC786423 UXY786421:UXY786423 VHU786421:VHU786423 VRQ786421:VRQ786423 WBM786421:WBM786423 WLI786421:WLI786423 WVE786421:WVE786423 IS851957:IS851959 SO851957:SO851959 ACK851957:ACK851959 AMG851957:AMG851959 AWC851957:AWC851959 BFY851957:BFY851959 BPU851957:BPU851959 BZQ851957:BZQ851959 CJM851957:CJM851959 CTI851957:CTI851959 DDE851957:DDE851959 DNA851957:DNA851959 DWW851957:DWW851959 EGS851957:EGS851959 EQO851957:EQO851959 FAK851957:FAK851959 FKG851957:FKG851959 FUC851957:FUC851959 GDY851957:GDY851959 GNU851957:GNU851959 GXQ851957:GXQ851959 HHM851957:HHM851959 HRI851957:HRI851959 IBE851957:IBE851959 ILA851957:ILA851959 IUW851957:IUW851959 JES851957:JES851959 JOO851957:JOO851959 JYK851957:JYK851959 KIG851957:KIG851959 KSC851957:KSC851959 LBY851957:LBY851959 LLU851957:LLU851959 LVQ851957:LVQ851959 MFM851957:MFM851959 MPI851957:MPI851959 MZE851957:MZE851959 NJA851957:NJA851959 NSW851957:NSW851959 OCS851957:OCS851959 OMO851957:OMO851959 OWK851957:OWK851959 PGG851957:PGG851959 PQC851957:PQC851959 PZY851957:PZY851959 QJU851957:QJU851959 QTQ851957:QTQ851959 RDM851957:RDM851959 RNI851957:RNI851959 RXE851957:RXE851959 SHA851957:SHA851959 SQW851957:SQW851959 TAS851957:TAS851959 TKO851957:TKO851959 TUK851957:TUK851959 UEG851957:UEG851959 UOC851957:UOC851959 UXY851957:UXY851959 VHU851957:VHU851959 VRQ851957:VRQ851959 WBM851957:WBM851959 WLI851957:WLI851959 WVE851957:WVE851959 IS917493:IS917495 SO917493:SO917495 ACK917493:ACK917495 AMG917493:AMG917495 AWC917493:AWC917495 BFY917493:BFY917495 BPU917493:BPU917495 BZQ917493:BZQ917495 CJM917493:CJM917495 CTI917493:CTI917495 DDE917493:DDE917495 DNA917493:DNA917495 DWW917493:DWW917495 EGS917493:EGS917495 EQO917493:EQO917495 FAK917493:FAK917495 FKG917493:FKG917495 FUC917493:FUC917495 GDY917493:GDY917495 GNU917493:GNU917495 GXQ917493:GXQ917495 HHM917493:HHM917495 HRI917493:HRI917495 IBE917493:IBE917495 ILA917493:ILA917495 IUW917493:IUW917495 JES917493:JES917495 JOO917493:JOO917495 JYK917493:JYK917495 KIG917493:KIG917495 KSC917493:KSC917495 LBY917493:LBY917495 LLU917493:LLU917495 LVQ917493:LVQ917495 MFM917493:MFM917495 MPI917493:MPI917495 MZE917493:MZE917495 NJA917493:NJA917495 NSW917493:NSW917495 OCS917493:OCS917495 OMO917493:OMO917495 OWK917493:OWK917495 PGG917493:PGG917495 PQC917493:PQC917495 PZY917493:PZY917495 QJU917493:QJU917495 QTQ917493:QTQ917495 RDM917493:RDM917495 RNI917493:RNI917495 RXE917493:RXE917495 SHA917493:SHA917495 SQW917493:SQW917495 TAS917493:TAS917495 TKO917493:TKO917495 TUK917493:TUK917495 UEG917493:UEG917495 UOC917493:UOC917495 UXY917493:UXY917495 VHU917493:VHU917495 VRQ917493:VRQ917495 WBM917493:WBM917495 WLI917493:WLI917495 WVE917493:WVE917495 IS983029:IS983031 SO983029:SO983031 ACK983029:ACK983031 AMG983029:AMG983031 AWC983029:AWC983031 BFY983029:BFY983031 BPU983029:BPU983031 BZQ983029:BZQ983031 CJM983029:CJM983031 CTI983029:CTI983031 DDE983029:DDE983031 DNA983029:DNA983031 DWW983029:DWW983031 EGS983029:EGS983031 EQO983029:EQO983031 FAK983029:FAK983031 FKG983029:FKG983031 FUC983029:FUC983031 GDY983029:GDY983031 GNU983029:GNU983031 GXQ983029:GXQ983031 HHM983029:HHM983031 HRI983029:HRI983031 IBE983029:IBE983031 ILA983029:ILA983031 IUW983029:IUW983031 JES983029:JES983031 JOO983029:JOO983031 JYK983029:JYK983031 KIG983029:KIG983031 KSC983029:KSC983031 LBY983029:LBY983031 LLU983029:LLU983031 LVQ983029:LVQ983031 MFM983029:MFM983031 MPI983029:MPI983031 MZE983029:MZE983031 NJA983029:NJA983031 NSW983029:NSW983031 OCS983029:OCS983031 OMO983029:OMO983031 OWK983029:OWK983031 PGG983029:PGG983031 PQC983029:PQC983031 PZY983029:PZY983031 QJU983029:QJU983031 QTQ983029:QTQ983031 RDM983029:RDM983031 RNI983029:RNI983031 RXE983029:RXE983031 SHA983029:SHA983031 SQW983029:SQW983031 TAS983029:TAS983031 TKO983029:TKO983031 TUK983029:TUK983031 UEG983029:UEG983031 UOC983029:UOC983031 UXY983029:UXY983031 VHU983029:VHU983031 VRQ983029:VRQ983031 WBM983029:WBM983031 WLI983029:WLI983031 WVE983029:WVE983031">
      <formula1>"1,2,3"</formula1>
    </dataValidation>
    <dataValidation type="list" allowBlank="1" showInputMessage="1" showErrorMessage="1" errorTitle="Account Input Error" error="The account number entered is not valid." sqref="IR65525:IR65527 SN65525:SN65527 ACJ65525:ACJ65527 AMF65525:AMF65527 AWB65525:AWB65527 BFX65525:BFX65527 BPT65525:BPT65527 BZP65525:BZP65527 CJL65525:CJL65527 CTH65525:CTH65527 DDD65525:DDD65527 DMZ65525:DMZ65527 DWV65525:DWV65527 EGR65525:EGR65527 EQN65525:EQN65527 FAJ65525:FAJ65527 FKF65525:FKF65527 FUB65525:FUB65527 GDX65525:GDX65527 GNT65525:GNT65527 GXP65525:GXP65527 HHL65525:HHL65527 HRH65525:HRH65527 IBD65525:IBD65527 IKZ65525:IKZ65527 IUV65525:IUV65527 JER65525:JER65527 JON65525:JON65527 JYJ65525:JYJ65527 KIF65525:KIF65527 KSB65525:KSB65527 LBX65525:LBX65527 LLT65525:LLT65527 LVP65525:LVP65527 MFL65525:MFL65527 MPH65525:MPH65527 MZD65525:MZD65527 NIZ65525:NIZ65527 NSV65525:NSV65527 OCR65525:OCR65527 OMN65525:OMN65527 OWJ65525:OWJ65527 PGF65525:PGF65527 PQB65525:PQB65527 PZX65525:PZX65527 QJT65525:QJT65527 QTP65525:QTP65527 RDL65525:RDL65527 RNH65525:RNH65527 RXD65525:RXD65527 SGZ65525:SGZ65527 SQV65525:SQV65527 TAR65525:TAR65527 TKN65525:TKN65527 TUJ65525:TUJ65527 UEF65525:UEF65527 UOB65525:UOB65527 UXX65525:UXX65527 VHT65525:VHT65527 VRP65525:VRP65527 WBL65525:WBL65527 WLH65525:WLH65527 WVD65525:WVD65527 IR131061:IR131063 SN131061:SN131063 ACJ131061:ACJ131063 AMF131061:AMF131063 AWB131061:AWB131063 BFX131061:BFX131063 BPT131061:BPT131063 BZP131061:BZP131063 CJL131061:CJL131063 CTH131061:CTH131063 DDD131061:DDD131063 DMZ131061:DMZ131063 DWV131061:DWV131063 EGR131061:EGR131063 EQN131061:EQN131063 FAJ131061:FAJ131063 FKF131061:FKF131063 FUB131061:FUB131063 GDX131061:GDX131063 GNT131061:GNT131063 GXP131061:GXP131063 HHL131061:HHL131063 HRH131061:HRH131063 IBD131061:IBD131063 IKZ131061:IKZ131063 IUV131061:IUV131063 JER131061:JER131063 JON131061:JON131063 JYJ131061:JYJ131063 KIF131061:KIF131063 KSB131061:KSB131063 LBX131061:LBX131063 LLT131061:LLT131063 LVP131061:LVP131063 MFL131061:MFL131063 MPH131061:MPH131063 MZD131061:MZD131063 NIZ131061:NIZ131063 NSV131061:NSV131063 OCR131061:OCR131063 OMN131061:OMN131063 OWJ131061:OWJ131063 PGF131061:PGF131063 PQB131061:PQB131063 PZX131061:PZX131063 QJT131061:QJT131063 QTP131061:QTP131063 RDL131061:RDL131063 RNH131061:RNH131063 RXD131061:RXD131063 SGZ131061:SGZ131063 SQV131061:SQV131063 TAR131061:TAR131063 TKN131061:TKN131063 TUJ131061:TUJ131063 UEF131061:UEF131063 UOB131061:UOB131063 UXX131061:UXX131063 VHT131061:VHT131063 VRP131061:VRP131063 WBL131061:WBL131063 WLH131061:WLH131063 WVD131061:WVD131063 IR196597:IR196599 SN196597:SN196599 ACJ196597:ACJ196599 AMF196597:AMF196599 AWB196597:AWB196599 BFX196597:BFX196599 BPT196597:BPT196599 BZP196597:BZP196599 CJL196597:CJL196599 CTH196597:CTH196599 DDD196597:DDD196599 DMZ196597:DMZ196599 DWV196597:DWV196599 EGR196597:EGR196599 EQN196597:EQN196599 FAJ196597:FAJ196599 FKF196597:FKF196599 FUB196597:FUB196599 GDX196597:GDX196599 GNT196597:GNT196599 GXP196597:GXP196599 HHL196597:HHL196599 HRH196597:HRH196599 IBD196597:IBD196599 IKZ196597:IKZ196599 IUV196597:IUV196599 JER196597:JER196599 JON196597:JON196599 JYJ196597:JYJ196599 KIF196597:KIF196599 KSB196597:KSB196599 LBX196597:LBX196599 LLT196597:LLT196599 LVP196597:LVP196599 MFL196597:MFL196599 MPH196597:MPH196599 MZD196597:MZD196599 NIZ196597:NIZ196599 NSV196597:NSV196599 OCR196597:OCR196599 OMN196597:OMN196599 OWJ196597:OWJ196599 PGF196597:PGF196599 PQB196597:PQB196599 PZX196597:PZX196599 QJT196597:QJT196599 QTP196597:QTP196599 RDL196597:RDL196599 RNH196597:RNH196599 RXD196597:RXD196599 SGZ196597:SGZ196599 SQV196597:SQV196599 TAR196597:TAR196599 TKN196597:TKN196599 TUJ196597:TUJ196599 UEF196597:UEF196599 UOB196597:UOB196599 UXX196597:UXX196599 VHT196597:VHT196599 VRP196597:VRP196599 WBL196597:WBL196599 WLH196597:WLH196599 WVD196597:WVD196599 IR262133:IR262135 SN262133:SN262135 ACJ262133:ACJ262135 AMF262133:AMF262135 AWB262133:AWB262135 BFX262133:BFX262135 BPT262133:BPT262135 BZP262133:BZP262135 CJL262133:CJL262135 CTH262133:CTH262135 DDD262133:DDD262135 DMZ262133:DMZ262135 DWV262133:DWV262135 EGR262133:EGR262135 EQN262133:EQN262135 FAJ262133:FAJ262135 FKF262133:FKF262135 FUB262133:FUB262135 GDX262133:GDX262135 GNT262133:GNT262135 GXP262133:GXP262135 HHL262133:HHL262135 HRH262133:HRH262135 IBD262133:IBD262135 IKZ262133:IKZ262135 IUV262133:IUV262135 JER262133:JER262135 JON262133:JON262135 JYJ262133:JYJ262135 KIF262133:KIF262135 KSB262133:KSB262135 LBX262133:LBX262135 LLT262133:LLT262135 LVP262133:LVP262135 MFL262133:MFL262135 MPH262133:MPH262135 MZD262133:MZD262135 NIZ262133:NIZ262135 NSV262133:NSV262135 OCR262133:OCR262135 OMN262133:OMN262135 OWJ262133:OWJ262135 PGF262133:PGF262135 PQB262133:PQB262135 PZX262133:PZX262135 QJT262133:QJT262135 QTP262133:QTP262135 RDL262133:RDL262135 RNH262133:RNH262135 RXD262133:RXD262135 SGZ262133:SGZ262135 SQV262133:SQV262135 TAR262133:TAR262135 TKN262133:TKN262135 TUJ262133:TUJ262135 UEF262133:UEF262135 UOB262133:UOB262135 UXX262133:UXX262135 VHT262133:VHT262135 VRP262133:VRP262135 WBL262133:WBL262135 WLH262133:WLH262135 WVD262133:WVD262135 IR327669:IR327671 SN327669:SN327671 ACJ327669:ACJ327671 AMF327669:AMF327671 AWB327669:AWB327671 BFX327669:BFX327671 BPT327669:BPT327671 BZP327669:BZP327671 CJL327669:CJL327671 CTH327669:CTH327671 DDD327669:DDD327671 DMZ327669:DMZ327671 DWV327669:DWV327671 EGR327669:EGR327671 EQN327669:EQN327671 FAJ327669:FAJ327671 FKF327669:FKF327671 FUB327669:FUB327671 GDX327669:GDX327671 GNT327669:GNT327671 GXP327669:GXP327671 HHL327669:HHL327671 HRH327669:HRH327671 IBD327669:IBD327671 IKZ327669:IKZ327671 IUV327669:IUV327671 JER327669:JER327671 JON327669:JON327671 JYJ327669:JYJ327671 KIF327669:KIF327671 KSB327669:KSB327671 LBX327669:LBX327671 LLT327669:LLT327671 LVP327669:LVP327671 MFL327669:MFL327671 MPH327669:MPH327671 MZD327669:MZD327671 NIZ327669:NIZ327671 NSV327669:NSV327671 OCR327669:OCR327671 OMN327669:OMN327671 OWJ327669:OWJ327671 PGF327669:PGF327671 PQB327669:PQB327671 PZX327669:PZX327671 QJT327669:QJT327671 QTP327669:QTP327671 RDL327669:RDL327671 RNH327669:RNH327671 RXD327669:RXD327671 SGZ327669:SGZ327671 SQV327669:SQV327671 TAR327669:TAR327671 TKN327669:TKN327671 TUJ327669:TUJ327671 UEF327669:UEF327671 UOB327669:UOB327671 UXX327669:UXX327671 VHT327669:VHT327671 VRP327669:VRP327671 WBL327669:WBL327671 WLH327669:WLH327671 WVD327669:WVD327671 IR393205:IR393207 SN393205:SN393207 ACJ393205:ACJ393207 AMF393205:AMF393207 AWB393205:AWB393207 BFX393205:BFX393207 BPT393205:BPT393207 BZP393205:BZP393207 CJL393205:CJL393207 CTH393205:CTH393207 DDD393205:DDD393207 DMZ393205:DMZ393207 DWV393205:DWV393207 EGR393205:EGR393207 EQN393205:EQN393207 FAJ393205:FAJ393207 FKF393205:FKF393207 FUB393205:FUB393207 GDX393205:GDX393207 GNT393205:GNT393207 GXP393205:GXP393207 HHL393205:HHL393207 HRH393205:HRH393207 IBD393205:IBD393207 IKZ393205:IKZ393207 IUV393205:IUV393207 JER393205:JER393207 JON393205:JON393207 JYJ393205:JYJ393207 KIF393205:KIF393207 KSB393205:KSB393207 LBX393205:LBX393207 LLT393205:LLT393207 LVP393205:LVP393207 MFL393205:MFL393207 MPH393205:MPH393207 MZD393205:MZD393207 NIZ393205:NIZ393207 NSV393205:NSV393207 OCR393205:OCR393207 OMN393205:OMN393207 OWJ393205:OWJ393207 PGF393205:PGF393207 PQB393205:PQB393207 PZX393205:PZX393207 QJT393205:QJT393207 QTP393205:QTP393207 RDL393205:RDL393207 RNH393205:RNH393207 RXD393205:RXD393207 SGZ393205:SGZ393207 SQV393205:SQV393207 TAR393205:TAR393207 TKN393205:TKN393207 TUJ393205:TUJ393207 UEF393205:UEF393207 UOB393205:UOB393207 UXX393205:UXX393207 VHT393205:VHT393207 VRP393205:VRP393207 WBL393205:WBL393207 WLH393205:WLH393207 WVD393205:WVD393207 IR458741:IR458743 SN458741:SN458743 ACJ458741:ACJ458743 AMF458741:AMF458743 AWB458741:AWB458743 BFX458741:BFX458743 BPT458741:BPT458743 BZP458741:BZP458743 CJL458741:CJL458743 CTH458741:CTH458743 DDD458741:DDD458743 DMZ458741:DMZ458743 DWV458741:DWV458743 EGR458741:EGR458743 EQN458741:EQN458743 FAJ458741:FAJ458743 FKF458741:FKF458743 FUB458741:FUB458743 GDX458741:GDX458743 GNT458741:GNT458743 GXP458741:GXP458743 HHL458741:HHL458743 HRH458741:HRH458743 IBD458741:IBD458743 IKZ458741:IKZ458743 IUV458741:IUV458743 JER458741:JER458743 JON458741:JON458743 JYJ458741:JYJ458743 KIF458741:KIF458743 KSB458741:KSB458743 LBX458741:LBX458743 LLT458741:LLT458743 LVP458741:LVP458743 MFL458741:MFL458743 MPH458741:MPH458743 MZD458741:MZD458743 NIZ458741:NIZ458743 NSV458741:NSV458743 OCR458741:OCR458743 OMN458741:OMN458743 OWJ458741:OWJ458743 PGF458741:PGF458743 PQB458741:PQB458743 PZX458741:PZX458743 QJT458741:QJT458743 QTP458741:QTP458743 RDL458741:RDL458743 RNH458741:RNH458743 RXD458741:RXD458743 SGZ458741:SGZ458743 SQV458741:SQV458743 TAR458741:TAR458743 TKN458741:TKN458743 TUJ458741:TUJ458743 UEF458741:UEF458743 UOB458741:UOB458743 UXX458741:UXX458743 VHT458741:VHT458743 VRP458741:VRP458743 WBL458741:WBL458743 WLH458741:WLH458743 WVD458741:WVD458743 IR524277:IR524279 SN524277:SN524279 ACJ524277:ACJ524279 AMF524277:AMF524279 AWB524277:AWB524279 BFX524277:BFX524279 BPT524277:BPT524279 BZP524277:BZP524279 CJL524277:CJL524279 CTH524277:CTH524279 DDD524277:DDD524279 DMZ524277:DMZ524279 DWV524277:DWV524279 EGR524277:EGR524279 EQN524277:EQN524279 FAJ524277:FAJ524279 FKF524277:FKF524279 FUB524277:FUB524279 GDX524277:GDX524279 GNT524277:GNT524279 GXP524277:GXP524279 HHL524277:HHL524279 HRH524277:HRH524279 IBD524277:IBD524279 IKZ524277:IKZ524279 IUV524277:IUV524279 JER524277:JER524279 JON524277:JON524279 JYJ524277:JYJ524279 KIF524277:KIF524279 KSB524277:KSB524279 LBX524277:LBX524279 LLT524277:LLT524279 LVP524277:LVP524279 MFL524277:MFL524279 MPH524277:MPH524279 MZD524277:MZD524279 NIZ524277:NIZ524279 NSV524277:NSV524279 OCR524277:OCR524279 OMN524277:OMN524279 OWJ524277:OWJ524279 PGF524277:PGF524279 PQB524277:PQB524279 PZX524277:PZX524279 QJT524277:QJT524279 QTP524277:QTP524279 RDL524277:RDL524279 RNH524277:RNH524279 RXD524277:RXD524279 SGZ524277:SGZ524279 SQV524277:SQV524279 TAR524277:TAR524279 TKN524277:TKN524279 TUJ524277:TUJ524279 UEF524277:UEF524279 UOB524277:UOB524279 UXX524277:UXX524279 VHT524277:VHT524279 VRP524277:VRP524279 WBL524277:WBL524279 WLH524277:WLH524279 WVD524277:WVD524279 IR589813:IR589815 SN589813:SN589815 ACJ589813:ACJ589815 AMF589813:AMF589815 AWB589813:AWB589815 BFX589813:BFX589815 BPT589813:BPT589815 BZP589813:BZP589815 CJL589813:CJL589815 CTH589813:CTH589815 DDD589813:DDD589815 DMZ589813:DMZ589815 DWV589813:DWV589815 EGR589813:EGR589815 EQN589813:EQN589815 FAJ589813:FAJ589815 FKF589813:FKF589815 FUB589813:FUB589815 GDX589813:GDX589815 GNT589813:GNT589815 GXP589813:GXP589815 HHL589813:HHL589815 HRH589813:HRH589815 IBD589813:IBD589815 IKZ589813:IKZ589815 IUV589813:IUV589815 JER589813:JER589815 JON589813:JON589815 JYJ589813:JYJ589815 KIF589813:KIF589815 KSB589813:KSB589815 LBX589813:LBX589815 LLT589813:LLT589815 LVP589813:LVP589815 MFL589813:MFL589815 MPH589813:MPH589815 MZD589813:MZD589815 NIZ589813:NIZ589815 NSV589813:NSV589815 OCR589813:OCR589815 OMN589813:OMN589815 OWJ589813:OWJ589815 PGF589813:PGF589815 PQB589813:PQB589815 PZX589813:PZX589815 QJT589813:QJT589815 QTP589813:QTP589815 RDL589813:RDL589815 RNH589813:RNH589815 RXD589813:RXD589815 SGZ589813:SGZ589815 SQV589813:SQV589815 TAR589813:TAR589815 TKN589813:TKN589815 TUJ589813:TUJ589815 UEF589813:UEF589815 UOB589813:UOB589815 UXX589813:UXX589815 VHT589813:VHT589815 VRP589813:VRP589815 WBL589813:WBL589815 WLH589813:WLH589815 WVD589813:WVD589815 IR655349:IR655351 SN655349:SN655351 ACJ655349:ACJ655351 AMF655349:AMF655351 AWB655349:AWB655351 BFX655349:BFX655351 BPT655349:BPT655351 BZP655349:BZP655351 CJL655349:CJL655351 CTH655349:CTH655351 DDD655349:DDD655351 DMZ655349:DMZ655351 DWV655349:DWV655351 EGR655349:EGR655351 EQN655349:EQN655351 FAJ655349:FAJ655351 FKF655349:FKF655351 FUB655349:FUB655351 GDX655349:GDX655351 GNT655349:GNT655351 GXP655349:GXP655351 HHL655349:HHL655351 HRH655349:HRH655351 IBD655349:IBD655351 IKZ655349:IKZ655351 IUV655349:IUV655351 JER655349:JER655351 JON655349:JON655351 JYJ655349:JYJ655351 KIF655349:KIF655351 KSB655349:KSB655351 LBX655349:LBX655351 LLT655349:LLT655351 LVP655349:LVP655351 MFL655349:MFL655351 MPH655349:MPH655351 MZD655349:MZD655351 NIZ655349:NIZ655351 NSV655349:NSV655351 OCR655349:OCR655351 OMN655349:OMN655351 OWJ655349:OWJ655351 PGF655349:PGF655351 PQB655349:PQB655351 PZX655349:PZX655351 QJT655349:QJT655351 QTP655349:QTP655351 RDL655349:RDL655351 RNH655349:RNH655351 RXD655349:RXD655351 SGZ655349:SGZ655351 SQV655349:SQV655351 TAR655349:TAR655351 TKN655349:TKN655351 TUJ655349:TUJ655351 UEF655349:UEF655351 UOB655349:UOB655351 UXX655349:UXX655351 VHT655349:VHT655351 VRP655349:VRP655351 WBL655349:WBL655351 WLH655349:WLH655351 WVD655349:WVD655351 IR720885:IR720887 SN720885:SN720887 ACJ720885:ACJ720887 AMF720885:AMF720887 AWB720885:AWB720887 BFX720885:BFX720887 BPT720885:BPT720887 BZP720885:BZP720887 CJL720885:CJL720887 CTH720885:CTH720887 DDD720885:DDD720887 DMZ720885:DMZ720887 DWV720885:DWV720887 EGR720885:EGR720887 EQN720885:EQN720887 FAJ720885:FAJ720887 FKF720885:FKF720887 FUB720885:FUB720887 GDX720885:GDX720887 GNT720885:GNT720887 GXP720885:GXP720887 HHL720885:HHL720887 HRH720885:HRH720887 IBD720885:IBD720887 IKZ720885:IKZ720887 IUV720885:IUV720887 JER720885:JER720887 JON720885:JON720887 JYJ720885:JYJ720887 KIF720885:KIF720887 KSB720885:KSB720887 LBX720885:LBX720887 LLT720885:LLT720887 LVP720885:LVP720887 MFL720885:MFL720887 MPH720885:MPH720887 MZD720885:MZD720887 NIZ720885:NIZ720887 NSV720885:NSV720887 OCR720885:OCR720887 OMN720885:OMN720887 OWJ720885:OWJ720887 PGF720885:PGF720887 PQB720885:PQB720887 PZX720885:PZX720887 QJT720885:QJT720887 QTP720885:QTP720887 RDL720885:RDL720887 RNH720885:RNH720887 RXD720885:RXD720887 SGZ720885:SGZ720887 SQV720885:SQV720887 TAR720885:TAR720887 TKN720885:TKN720887 TUJ720885:TUJ720887 UEF720885:UEF720887 UOB720885:UOB720887 UXX720885:UXX720887 VHT720885:VHT720887 VRP720885:VRP720887 WBL720885:WBL720887 WLH720885:WLH720887 WVD720885:WVD720887 IR786421:IR786423 SN786421:SN786423 ACJ786421:ACJ786423 AMF786421:AMF786423 AWB786421:AWB786423 BFX786421:BFX786423 BPT786421:BPT786423 BZP786421:BZP786423 CJL786421:CJL786423 CTH786421:CTH786423 DDD786421:DDD786423 DMZ786421:DMZ786423 DWV786421:DWV786423 EGR786421:EGR786423 EQN786421:EQN786423 FAJ786421:FAJ786423 FKF786421:FKF786423 FUB786421:FUB786423 GDX786421:GDX786423 GNT786421:GNT786423 GXP786421:GXP786423 HHL786421:HHL786423 HRH786421:HRH786423 IBD786421:IBD786423 IKZ786421:IKZ786423 IUV786421:IUV786423 JER786421:JER786423 JON786421:JON786423 JYJ786421:JYJ786423 KIF786421:KIF786423 KSB786421:KSB786423 LBX786421:LBX786423 LLT786421:LLT786423 LVP786421:LVP786423 MFL786421:MFL786423 MPH786421:MPH786423 MZD786421:MZD786423 NIZ786421:NIZ786423 NSV786421:NSV786423 OCR786421:OCR786423 OMN786421:OMN786423 OWJ786421:OWJ786423 PGF786421:PGF786423 PQB786421:PQB786423 PZX786421:PZX786423 QJT786421:QJT786423 QTP786421:QTP786423 RDL786421:RDL786423 RNH786421:RNH786423 RXD786421:RXD786423 SGZ786421:SGZ786423 SQV786421:SQV786423 TAR786421:TAR786423 TKN786421:TKN786423 TUJ786421:TUJ786423 UEF786421:UEF786423 UOB786421:UOB786423 UXX786421:UXX786423 VHT786421:VHT786423 VRP786421:VRP786423 WBL786421:WBL786423 WLH786421:WLH786423 WVD786421:WVD786423 IR851957:IR851959 SN851957:SN851959 ACJ851957:ACJ851959 AMF851957:AMF851959 AWB851957:AWB851959 BFX851957:BFX851959 BPT851957:BPT851959 BZP851957:BZP851959 CJL851957:CJL851959 CTH851957:CTH851959 DDD851957:DDD851959 DMZ851957:DMZ851959 DWV851957:DWV851959 EGR851957:EGR851959 EQN851957:EQN851959 FAJ851957:FAJ851959 FKF851957:FKF851959 FUB851957:FUB851959 GDX851957:GDX851959 GNT851957:GNT851959 GXP851957:GXP851959 HHL851957:HHL851959 HRH851957:HRH851959 IBD851957:IBD851959 IKZ851957:IKZ851959 IUV851957:IUV851959 JER851957:JER851959 JON851957:JON851959 JYJ851957:JYJ851959 KIF851957:KIF851959 KSB851957:KSB851959 LBX851957:LBX851959 LLT851957:LLT851959 LVP851957:LVP851959 MFL851957:MFL851959 MPH851957:MPH851959 MZD851957:MZD851959 NIZ851957:NIZ851959 NSV851957:NSV851959 OCR851957:OCR851959 OMN851957:OMN851959 OWJ851957:OWJ851959 PGF851957:PGF851959 PQB851957:PQB851959 PZX851957:PZX851959 QJT851957:QJT851959 QTP851957:QTP851959 RDL851957:RDL851959 RNH851957:RNH851959 RXD851957:RXD851959 SGZ851957:SGZ851959 SQV851957:SQV851959 TAR851957:TAR851959 TKN851957:TKN851959 TUJ851957:TUJ851959 UEF851957:UEF851959 UOB851957:UOB851959 UXX851957:UXX851959 VHT851957:VHT851959 VRP851957:VRP851959 WBL851957:WBL851959 WLH851957:WLH851959 WVD851957:WVD851959 IR917493:IR917495 SN917493:SN917495 ACJ917493:ACJ917495 AMF917493:AMF917495 AWB917493:AWB917495 BFX917493:BFX917495 BPT917493:BPT917495 BZP917493:BZP917495 CJL917493:CJL917495 CTH917493:CTH917495 DDD917493:DDD917495 DMZ917493:DMZ917495 DWV917493:DWV917495 EGR917493:EGR917495 EQN917493:EQN917495 FAJ917493:FAJ917495 FKF917493:FKF917495 FUB917493:FUB917495 GDX917493:GDX917495 GNT917493:GNT917495 GXP917493:GXP917495 HHL917493:HHL917495 HRH917493:HRH917495 IBD917493:IBD917495 IKZ917493:IKZ917495 IUV917493:IUV917495 JER917493:JER917495 JON917493:JON917495 JYJ917493:JYJ917495 KIF917493:KIF917495 KSB917493:KSB917495 LBX917493:LBX917495 LLT917493:LLT917495 LVP917493:LVP917495 MFL917493:MFL917495 MPH917493:MPH917495 MZD917493:MZD917495 NIZ917493:NIZ917495 NSV917493:NSV917495 OCR917493:OCR917495 OMN917493:OMN917495 OWJ917493:OWJ917495 PGF917493:PGF917495 PQB917493:PQB917495 PZX917493:PZX917495 QJT917493:QJT917495 QTP917493:QTP917495 RDL917493:RDL917495 RNH917493:RNH917495 RXD917493:RXD917495 SGZ917493:SGZ917495 SQV917493:SQV917495 TAR917493:TAR917495 TKN917493:TKN917495 TUJ917493:TUJ917495 UEF917493:UEF917495 UOB917493:UOB917495 UXX917493:UXX917495 VHT917493:VHT917495 VRP917493:VRP917495 WBL917493:WBL917495 WLH917493:WLH917495 WVD917493:WVD917495 IR983029:IR983031 SN983029:SN983031 ACJ983029:ACJ983031 AMF983029:AMF983031 AWB983029:AWB983031 BFX983029:BFX983031 BPT983029:BPT983031 BZP983029:BZP983031 CJL983029:CJL983031 CTH983029:CTH983031 DDD983029:DDD983031 DMZ983029:DMZ983031 DWV983029:DWV983031 EGR983029:EGR983031 EQN983029:EQN983031 FAJ983029:FAJ983031 FKF983029:FKF983031 FUB983029:FUB983031 GDX983029:GDX983031 GNT983029:GNT983031 GXP983029:GXP983031 HHL983029:HHL983031 HRH983029:HRH983031 IBD983029:IBD983031 IKZ983029:IKZ983031 IUV983029:IUV983031 JER983029:JER983031 JON983029:JON983031 JYJ983029:JYJ983031 KIF983029:KIF983031 KSB983029:KSB983031 LBX983029:LBX983031 LLT983029:LLT983031 LVP983029:LVP983031 MFL983029:MFL983031 MPH983029:MPH983031 MZD983029:MZD983031 NIZ983029:NIZ983031 NSV983029:NSV983031 OCR983029:OCR983031 OMN983029:OMN983031 OWJ983029:OWJ983031 PGF983029:PGF983031 PQB983029:PQB983031 PZX983029:PZX983031 QJT983029:QJT983031 QTP983029:QTP983031 RDL983029:RDL983031 RNH983029:RNH983031 RXD983029:RXD983031 SGZ983029:SGZ983031 SQV983029:SQV983031 TAR983029:TAR983031 TKN983029:TKN983031 TUJ983029:TUJ983031 UEF983029:UEF983031 UOB983029:UOB983031 UXX983029:UXX983031 VHT983029:VHT983031 VRP983029:VRP983031 WBL983029:WBL983031 WLH983029:WLH983031 WVD983029:WVD983031 A983029:A983031 A917493:A917495 A851957:A851959 A786421:A786423 A720885:A720887 A655349:A655351 A589813:A589815 A524277:A524279 A458741:A458743 A393205:A393207 A327669:A327671 A262133:A262135 A196597:A196599 A131061:A131063 A65525:A65527">
      <formula1>ValidAccount</formula1>
    </dataValidation>
    <dataValidation type="list" errorStyle="warning" allowBlank="1" showInputMessage="1" showErrorMessage="1" errorTitle="Factor" error="This factor is not included in the drop-down list. Is this the factor you want to use?" sqref="D65508:D65511 D35:D36 UOF982993:UOF983007 UEJ982993:UEJ983007 TUN982993:TUN983007 TKR982993:TKR983007 TAV982993:TAV983007 SQZ982993:SQZ983007 SHD982993:SHD983007 RXH982993:RXH983007 RNL982993:RNL983007 RDP982993:RDP983007 QTT982993:QTT983007 QJX982993:QJX983007 QAB982993:QAB983007 PQF982993:PQF983007 PGJ982993:PGJ983007 OWN982993:OWN983007 OMR982993:OMR983007 OCV982993:OCV983007 NSZ982993:NSZ983007 NJD982993:NJD983007 MZH982993:MZH983007 MPL982993:MPL983007 MFP982993:MFP983007 LVT982993:LVT983007 LLX982993:LLX983007 LCB982993:LCB983007 KSF982993:KSF983007 KIJ982993:KIJ983007 JYN982993:JYN983007 JOR982993:JOR983007 JEV982993:JEV983007 IUZ982993:IUZ983007 ILD982993:ILD983007 IBH982993:IBH983007 HRL982993:HRL983007 HHP982993:HHP983007 GXT982993:GXT983007 GNX982993:GNX983007 GEB982993:GEB983007 FUF982993:FUF983007 FKJ982993:FKJ983007 FAN982993:FAN983007 EQR982993:EQR983007 EGV982993:EGV983007 DWZ982993:DWZ983007 DND982993:DND983007 DDH982993:DDH983007 CTL982993:CTL983007 CJP982993:CJP983007 BZT982993:BZT983007 BPX982993:BPX983007 BGB982993:BGB983007 AWF982993:AWF983007 AMJ982993:AMJ983007 ACN982993:ACN983007 SR982993:SR983007 IV982993:IV983007 D982993:D983007 WVH917457:WVH917471 WLL917457:WLL917471 WBP917457:WBP917471 VRT917457:VRT917471 VHX917457:VHX917471 UYB917457:UYB917471 UOF917457:UOF917471 UEJ917457:UEJ917471 TUN917457:TUN917471 TKR917457:TKR917471 TAV917457:TAV917471 SQZ917457:SQZ917471 SHD917457:SHD917471 RXH917457:RXH917471 RNL917457:RNL917471 RDP917457:RDP917471 QTT917457:QTT917471 QJX917457:QJX917471 QAB917457:QAB917471 PQF917457:PQF917471 PGJ917457:PGJ917471 OWN917457:OWN917471 OMR917457:OMR917471 OCV917457:OCV917471 NSZ917457:NSZ917471 NJD917457:NJD917471 MZH917457:MZH917471 MPL917457:MPL917471 MFP917457:MFP917471 LVT917457:LVT917471 LLX917457:LLX917471 LCB917457:LCB917471 KSF917457:KSF917471 KIJ917457:KIJ917471 JYN917457:JYN917471 JOR917457:JOR917471 JEV917457:JEV917471 IUZ917457:IUZ917471 ILD917457:ILD917471 IBH917457:IBH917471 HRL917457:HRL917471 HHP917457:HHP917471 GXT917457:GXT917471 GNX917457:GNX917471 GEB917457:GEB917471 FUF917457:FUF917471 FKJ917457:FKJ917471 FAN917457:FAN917471 EQR917457:EQR917471 EGV917457:EGV917471 DWZ917457:DWZ917471 DND917457:DND917471 DDH917457:DDH917471 CTL917457:CTL917471 CJP917457:CJP917471 BZT917457:BZT917471 BPX917457:BPX917471 BGB917457:BGB917471 AWF917457:AWF917471 AMJ917457:AMJ917471 ACN917457:ACN917471 SR917457:SR917471 IV917457:IV917471 D917457:D917471 WVH851921:WVH851935 WLL851921:WLL851935 WBP851921:WBP851935 VRT851921:VRT851935 VHX851921:VHX851935 UYB851921:UYB851935 UOF851921:UOF851935 UEJ851921:UEJ851935 TUN851921:TUN851935 TKR851921:TKR851935 TAV851921:TAV851935 SQZ851921:SQZ851935 SHD851921:SHD851935 RXH851921:RXH851935 RNL851921:RNL851935 RDP851921:RDP851935 QTT851921:QTT851935 QJX851921:QJX851935 QAB851921:QAB851935 PQF851921:PQF851935 PGJ851921:PGJ851935 OWN851921:OWN851935 OMR851921:OMR851935 OCV851921:OCV851935 NSZ851921:NSZ851935 NJD851921:NJD851935 MZH851921:MZH851935 MPL851921:MPL851935 MFP851921:MFP851935 LVT851921:LVT851935 LLX851921:LLX851935 LCB851921:LCB851935 KSF851921:KSF851935 KIJ851921:KIJ851935 JYN851921:JYN851935 JOR851921:JOR851935 JEV851921:JEV851935 IUZ851921:IUZ851935 ILD851921:ILD851935 IBH851921:IBH851935 HRL851921:HRL851935 HHP851921:HHP851935 GXT851921:GXT851935 GNX851921:GNX851935 GEB851921:GEB851935 FUF851921:FUF851935 FKJ851921:FKJ851935 FAN851921:FAN851935 EQR851921:EQR851935 EGV851921:EGV851935 DWZ851921:DWZ851935 DND851921:DND851935 DDH851921:DDH851935 CTL851921:CTL851935 CJP851921:CJP851935 BZT851921:BZT851935 BPX851921:BPX851935 BGB851921:BGB851935 AWF851921:AWF851935 AMJ851921:AMJ851935 ACN851921:ACN851935 SR851921:SR851935 IV851921:IV851935 D851921:D851935 WVH786385:WVH786399 WLL786385:WLL786399 WBP786385:WBP786399 VRT786385:VRT786399 VHX786385:VHX786399 UYB786385:UYB786399 UOF786385:UOF786399 UEJ786385:UEJ786399 TUN786385:TUN786399 TKR786385:TKR786399 TAV786385:TAV786399 SQZ786385:SQZ786399 SHD786385:SHD786399 RXH786385:RXH786399 RNL786385:RNL786399 RDP786385:RDP786399 QTT786385:QTT786399 QJX786385:QJX786399 QAB786385:QAB786399 PQF786385:PQF786399 PGJ786385:PGJ786399 OWN786385:OWN786399 OMR786385:OMR786399 OCV786385:OCV786399 NSZ786385:NSZ786399 NJD786385:NJD786399 MZH786385:MZH786399 MPL786385:MPL786399 MFP786385:MFP786399 LVT786385:LVT786399 LLX786385:LLX786399 LCB786385:LCB786399 KSF786385:KSF786399 KIJ786385:KIJ786399 JYN786385:JYN786399 JOR786385:JOR786399 JEV786385:JEV786399 IUZ786385:IUZ786399 ILD786385:ILD786399 IBH786385:IBH786399 HRL786385:HRL786399 HHP786385:HHP786399 GXT786385:GXT786399 GNX786385:GNX786399 GEB786385:GEB786399 FUF786385:FUF786399 FKJ786385:FKJ786399 FAN786385:FAN786399 EQR786385:EQR786399 EGV786385:EGV786399 DWZ786385:DWZ786399 DND786385:DND786399 DDH786385:DDH786399 CTL786385:CTL786399 CJP786385:CJP786399 BZT786385:BZT786399 BPX786385:BPX786399 BGB786385:BGB786399 AWF786385:AWF786399 AMJ786385:AMJ786399 ACN786385:ACN786399 SR786385:SR786399 IV786385:IV786399 D786385:D786399 WVH720849:WVH720863 WLL720849:WLL720863 WBP720849:WBP720863 VRT720849:VRT720863 VHX720849:VHX720863 UYB720849:UYB720863 UOF720849:UOF720863 UEJ720849:UEJ720863 TUN720849:TUN720863 TKR720849:TKR720863 TAV720849:TAV720863 SQZ720849:SQZ720863 SHD720849:SHD720863 RXH720849:RXH720863 RNL720849:RNL720863 RDP720849:RDP720863 QTT720849:QTT720863 QJX720849:QJX720863 QAB720849:QAB720863 PQF720849:PQF720863 PGJ720849:PGJ720863 OWN720849:OWN720863 OMR720849:OMR720863 OCV720849:OCV720863 NSZ720849:NSZ720863 NJD720849:NJD720863 MZH720849:MZH720863 MPL720849:MPL720863 MFP720849:MFP720863 LVT720849:LVT720863 LLX720849:LLX720863 LCB720849:LCB720863 KSF720849:KSF720863 KIJ720849:KIJ720863 JYN720849:JYN720863 JOR720849:JOR720863 JEV720849:JEV720863 IUZ720849:IUZ720863 ILD720849:ILD720863 IBH720849:IBH720863 HRL720849:HRL720863 HHP720849:HHP720863 GXT720849:GXT720863 GNX720849:GNX720863 GEB720849:GEB720863 FUF720849:FUF720863 FKJ720849:FKJ720863 FAN720849:FAN720863 EQR720849:EQR720863 EGV720849:EGV720863 DWZ720849:DWZ720863 DND720849:DND720863 DDH720849:DDH720863 CTL720849:CTL720863 CJP720849:CJP720863 BZT720849:BZT720863 BPX720849:BPX720863 BGB720849:BGB720863 AWF720849:AWF720863 AMJ720849:AMJ720863 ACN720849:ACN720863 SR720849:SR720863 IV720849:IV720863 D720849:D720863 WVH655313:WVH655327 WLL655313:WLL655327 WBP655313:WBP655327 VRT655313:VRT655327 VHX655313:VHX655327 UYB655313:UYB655327 UOF655313:UOF655327 UEJ655313:UEJ655327 TUN655313:TUN655327 TKR655313:TKR655327 TAV655313:TAV655327 SQZ655313:SQZ655327 SHD655313:SHD655327 RXH655313:RXH655327 RNL655313:RNL655327 RDP655313:RDP655327 QTT655313:QTT655327 QJX655313:QJX655327 QAB655313:QAB655327 PQF655313:PQF655327 PGJ655313:PGJ655327 OWN655313:OWN655327 OMR655313:OMR655327 OCV655313:OCV655327 NSZ655313:NSZ655327 NJD655313:NJD655327 MZH655313:MZH655327 MPL655313:MPL655327 MFP655313:MFP655327 LVT655313:LVT655327 LLX655313:LLX655327 LCB655313:LCB655327 KSF655313:KSF655327 KIJ655313:KIJ655327 JYN655313:JYN655327 JOR655313:JOR655327 JEV655313:JEV655327 IUZ655313:IUZ655327 ILD655313:ILD655327 IBH655313:IBH655327 HRL655313:HRL655327 HHP655313:HHP655327 GXT655313:GXT655327 GNX655313:GNX655327 GEB655313:GEB655327 FUF655313:FUF655327 FKJ655313:FKJ655327 FAN655313:FAN655327 EQR655313:EQR655327 EGV655313:EGV655327 DWZ655313:DWZ655327 DND655313:DND655327 DDH655313:DDH655327 CTL655313:CTL655327 CJP655313:CJP655327 BZT655313:BZT655327 BPX655313:BPX655327 BGB655313:BGB655327 AWF655313:AWF655327 AMJ655313:AMJ655327 ACN655313:ACN655327 SR655313:SR655327 IV655313:IV655327 D655313:D655327 WVH589777:WVH589791 WLL589777:WLL589791 WBP589777:WBP589791 VRT589777:VRT589791 VHX589777:VHX589791 UYB589777:UYB589791 UOF589777:UOF589791 UEJ589777:UEJ589791 TUN589777:TUN589791 TKR589777:TKR589791 TAV589777:TAV589791 SQZ589777:SQZ589791 SHD589777:SHD589791 RXH589777:RXH589791 RNL589777:RNL589791 RDP589777:RDP589791 QTT589777:QTT589791 QJX589777:QJX589791 QAB589777:QAB589791 PQF589777:PQF589791 PGJ589777:PGJ589791 OWN589777:OWN589791 OMR589777:OMR589791 OCV589777:OCV589791 NSZ589777:NSZ589791 NJD589777:NJD589791 MZH589777:MZH589791 MPL589777:MPL589791 MFP589777:MFP589791 LVT589777:LVT589791 LLX589777:LLX589791 LCB589777:LCB589791 KSF589777:KSF589791 KIJ589777:KIJ589791 JYN589777:JYN589791 JOR589777:JOR589791 JEV589777:JEV589791 IUZ589777:IUZ589791 ILD589777:ILD589791 IBH589777:IBH589791 HRL589777:HRL589791 HHP589777:HHP589791 GXT589777:GXT589791 GNX589777:GNX589791 GEB589777:GEB589791 FUF589777:FUF589791 FKJ589777:FKJ589791 FAN589777:FAN589791 EQR589777:EQR589791 EGV589777:EGV589791 DWZ589777:DWZ589791 DND589777:DND589791 DDH589777:DDH589791 CTL589777:CTL589791 CJP589777:CJP589791 BZT589777:BZT589791 BPX589777:BPX589791 BGB589777:BGB589791 AWF589777:AWF589791 AMJ589777:AMJ589791 ACN589777:ACN589791 SR589777:SR589791 IV589777:IV589791 D589777:D589791 WVH524241:WVH524255 WLL524241:WLL524255 WBP524241:WBP524255 VRT524241:VRT524255 VHX524241:VHX524255 UYB524241:UYB524255 UOF524241:UOF524255 UEJ524241:UEJ524255 TUN524241:TUN524255 TKR524241:TKR524255 TAV524241:TAV524255 SQZ524241:SQZ524255 SHD524241:SHD524255 RXH524241:RXH524255 RNL524241:RNL524255 RDP524241:RDP524255 QTT524241:QTT524255 QJX524241:QJX524255 QAB524241:QAB524255 PQF524241:PQF524255 PGJ524241:PGJ524255 OWN524241:OWN524255 OMR524241:OMR524255 OCV524241:OCV524255 NSZ524241:NSZ524255 NJD524241:NJD524255 MZH524241:MZH524255 MPL524241:MPL524255 MFP524241:MFP524255 LVT524241:LVT524255 LLX524241:LLX524255 LCB524241:LCB524255 KSF524241:KSF524255 KIJ524241:KIJ524255 JYN524241:JYN524255 JOR524241:JOR524255 JEV524241:JEV524255 IUZ524241:IUZ524255 ILD524241:ILD524255 IBH524241:IBH524255 HRL524241:HRL524255 HHP524241:HHP524255 GXT524241:GXT524255 GNX524241:GNX524255 GEB524241:GEB524255 FUF524241:FUF524255 FKJ524241:FKJ524255 FAN524241:FAN524255 EQR524241:EQR524255 EGV524241:EGV524255 DWZ524241:DWZ524255 DND524241:DND524255 DDH524241:DDH524255 CTL524241:CTL524255 CJP524241:CJP524255 BZT524241:BZT524255 BPX524241:BPX524255 BGB524241:BGB524255 AWF524241:AWF524255 AMJ524241:AMJ524255 ACN524241:ACN524255 SR524241:SR524255 IV524241:IV524255 D524241:D524255 WVH458705:WVH458719 WLL458705:WLL458719 WBP458705:WBP458719 VRT458705:VRT458719 VHX458705:VHX458719 UYB458705:UYB458719 UOF458705:UOF458719 UEJ458705:UEJ458719 TUN458705:TUN458719 TKR458705:TKR458719 TAV458705:TAV458719 SQZ458705:SQZ458719 SHD458705:SHD458719 RXH458705:RXH458719 RNL458705:RNL458719 RDP458705:RDP458719 QTT458705:QTT458719 QJX458705:QJX458719 QAB458705:QAB458719 PQF458705:PQF458719 PGJ458705:PGJ458719 OWN458705:OWN458719 OMR458705:OMR458719 OCV458705:OCV458719 NSZ458705:NSZ458719 NJD458705:NJD458719 MZH458705:MZH458719 MPL458705:MPL458719 MFP458705:MFP458719 LVT458705:LVT458719 LLX458705:LLX458719 LCB458705:LCB458719 KSF458705:KSF458719 KIJ458705:KIJ458719 JYN458705:JYN458719 JOR458705:JOR458719 JEV458705:JEV458719 IUZ458705:IUZ458719 ILD458705:ILD458719 IBH458705:IBH458719 HRL458705:HRL458719 HHP458705:HHP458719 GXT458705:GXT458719 GNX458705:GNX458719 GEB458705:GEB458719 FUF458705:FUF458719 FKJ458705:FKJ458719 FAN458705:FAN458719 EQR458705:EQR458719 EGV458705:EGV458719 DWZ458705:DWZ458719 DND458705:DND458719 DDH458705:DDH458719 CTL458705:CTL458719 CJP458705:CJP458719 BZT458705:BZT458719 BPX458705:BPX458719 BGB458705:BGB458719 AWF458705:AWF458719 AMJ458705:AMJ458719 ACN458705:ACN458719 SR458705:SR458719 IV458705:IV458719 D458705:D458719 WVH393169:WVH393183 WLL393169:WLL393183 WBP393169:WBP393183 VRT393169:VRT393183 VHX393169:VHX393183 UYB393169:UYB393183 UOF393169:UOF393183 UEJ393169:UEJ393183 TUN393169:TUN393183 TKR393169:TKR393183 TAV393169:TAV393183 SQZ393169:SQZ393183 SHD393169:SHD393183 RXH393169:RXH393183 RNL393169:RNL393183 RDP393169:RDP393183 QTT393169:QTT393183 QJX393169:QJX393183 QAB393169:QAB393183 PQF393169:PQF393183 PGJ393169:PGJ393183 OWN393169:OWN393183 OMR393169:OMR393183 OCV393169:OCV393183 NSZ393169:NSZ393183 NJD393169:NJD393183 MZH393169:MZH393183 MPL393169:MPL393183 MFP393169:MFP393183 LVT393169:LVT393183 LLX393169:LLX393183 LCB393169:LCB393183 KSF393169:KSF393183 KIJ393169:KIJ393183 JYN393169:JYN393183 JOR393169:JOR393183 JEV393169:JEV393183 IUZ393169:IUZ393183 ILD393169:ILD393183 IBH393169:IBH393183 HRL393169:HRL393183 HHP393169:HHP393183 GXT393169:GXT393183 GNX393169:GNX393183 GEB393169:GEB393183 FUF393169:FUF393183 FKJ393169:FKJ393183 FAN393169:FAN393183 EQR393169:EQR393183 EGV393169:EGV393183 DWZ393169:DWZ393183 DND393169:DND393183 DDH393169:DDH393183 CTL393169:CTL393183 CJP393169:CJP393183 BZT393169:BZT393183 BPX393169:BPX393183 BGB393169:BGB393183 AWF393169:AWF393183 AMJ393169:AMJ393183 ACN393169:ACN393183 SR393169:SR393183 IV393169:IV393183 D393169:D393183 WVH327633:WVH327647 WLL327633:WLL327647 WBP327633:WBP327647 VRT327633:VRT327647 VHX327633:VHX327647 UYB327633:UYB327647 UOF327633:UOF327647 UEJ327633:UEJ327647 TUN327633:TUN327647 TKR327633:TKR327647 TAV327633:TAV327647 SQZ327633:SQZ327647 SHD327633:SHD327647 RXH327633:RXH327647 RNL327633:RNL327647 RDP327633:RDP327647 QTT327633:QTT327647 QJX327633:QJX327647 QAB327633:QAB327647 PQF327633:PQF327647 PGJ327633:PGJ327647 OWN327633:OWN327647 OMR327633:OMR327647 OCV327633:OCV327647 NSZ327633:NSZ327647 NJD327633:NJD327647 MZH327633:MZH327647 MPL327633:MPL327647 MFP327633:MFP327647 LVT327633:LVT327647 LLX327633:LLX327647 LCB327633:LCB327647 KSF327633:KSF327647 KIJ327633:KIJ327647 JYN327633:JYN327647 JOR327633:JOR327647 JEV327633:JEV327647 IUZ327633:IUZ327647 ILD327633:ILD327647 IBH327633:IBH327647 HRL327633:HRL327647 HHP327633:HHP327647 GXT327633:GXT327647 GNX327633:GNX327647 GEB327633:GEB327647 FUF327633:FUF327647 FKJ327633:FKJ327647 FAN327633:FAN327647 EQR327633:EQR327647 EGV327633:EGV327647 DWZ327633:DWZ327647 DND327633:DND327647 DDH327633:DDH327647 CTL327633:CTL327647 CJP327633:CJP327647 BZT327633:BZT327647 BPX327633:BPX327647 BGB327633:BGB327647 AWF327633:AWF327647 AMJ327633:AMJ327647 ACN327633:ACN327647 SR327633:SR327647 IV327633:IV327647 D327633:D327647 WVH262097:WVH262111 WLL262097:WLL262111 WBP262097:WBP262111 VRT262097:VRT262111 VHX262097:VHX262111 UYB262097:UYB262111 UOF262097:UOF262111 UEJ262097:UEJ262111 TUN262097:TUN262111 TKR262097:TKR262111 TAV262097:TAV262111 SQZ262097:SQZ262111 SHD262097:SHD262111 RXH262097:RXH262111 RNL262097:RNL262111 RDP262097:RDP262111 QTT262097:QTT262111 QJX262097:QJX262111 QAB262097:QAB262111 PQF262097:PQF262111 PGJ262097:PGJ262111 OWN262097:OWN262111 OMR262097:OMR262111 OCV262097:OCV262111 NSZ262097:NSZ262111 NJD262097:NJD262111 MZH262097:MZH262111 MPL262097:MPL262111 MFP262097:MFP262111 LVT262097:LVT262111 LLX262097:LLX262111 LCB262097:LCB262111 KSF262097:KSF262111 KIJ262097:KIJ262111 JYN262097:JYN262111 JOR262097:JOR262111 JEV262097:JEV262111 IUZ262097:IUZ262111 ILD262097:ILD262111 IBH262097:IBH262111 HRL262097:HRL262111 HHP262097:HHP262111 GXT262097:GXT262111 GNX262097:GNX262111 GEB262097:GEB262111 FUF262097:FUF262111 FKJ262097:FKJ262111 FAN262097:FAN262111 EQR262097:EQR262111 EGV262097:EGV262111 DWZ262097:DWZ262111 DND262097:DND262111 DDH262097:DDH262111 CTL262097:CTL262111 CJP262097:CJP262111 BZT262097:BZT262111 BPX262097:BPX262111 BGB262097:BGB262111 AWF262097:AWF262111 AMJ262097:AMJ262111 ACN262097:ACN262111 SR262097:SR262111 IV262097:IV262111 D262097:D262111 WVH196561:WVH196575 WLL196561:WLL196575 WBP196561:WBP196575 VRT196561:VRT196575 VHX196561:VHX196575 UYB196561:UYB196575 UOF196561:UOF196575 UEJ196561:UEJ196575 TUN196561:TUN196575 TKR196561:TKR196575 TAV196561:TAV196575 SQZ196561:SQZ196575 SHD196561:SHD196575 RXH196561:RXH196575 RNL196561:RNL196575 RDP196561:RDP196575 QTT196561:QTT196575 QJX196561:QJX196575 QAB196561:QAB196575 PQF196561:PQF196575 PGJ196561:PGJ196575 OWN196561:OWN196575 OMR196561:OMR196575 OCV196561:OCV196575 NSZ196561:NSZ196575 NJD196561:NJD196575 MZH196561:MZH196575 MPL196561:MPL196575 MFP196561:MFP196575 LVT196561:LVT196575 LLX196561:LLX196575 LCB196561:LCB196575 KSF196561:KSF196575 KIJ196561:KIJ196575 JYN196561:JYN196575 JOR196561:JOR196575 JEV196561:JEV196575 IUZ196561:IUZ196575 ILD196561:ILD196575 IBH196561:IBH196575 HRL196561:HRL196575 HHP196561:HHP196575 GXT196561:GXT196575 GNX196561:GNX196575 GEB196561:GEB196575 FUF196561:FUF196575 FKJ196561:FKJ196575 FAN196561:FAN196575 EQR196561:EQR196575 EGV196561:EGV196575 DWZ196561:DWZ196575 DND196561:DND196575 DDH196561:DDH196575 CTL196561:CTL196575 CJP196561:CJP196575 BZT196561:BZT196575 BPX196561:BPX196575 BGB196561:BGB196575 AWF196561:AWF196575 AMJ196561:AMJ196575 ACN196561:ACN196575 SR196561:SR196575 IV196561:IV196575 D196561:D196575 WVH131025:WVH131039 WLL131025:WLL131039 WBP131025:WBP131039 VRT131025:VRT131039 VHX131025:VHX131039 UYB131025:UYB131039 UOF131025:UOF131039 UEJ131025:UEJ131039 TUN131025:TUN131039 TKR131025:TKR131039 TAV131025:TAV131039 SQZ131025:SQZ131039 SHD131025:SHD131039 RXH131025:RXH131039 RNL131025:RNL131039 RDP131025:RDP131039 QTT131025:QTT131039 QJX131025:QJX131039 QAB131025:QAB131039 PQF131025:PQF131039 PGJ131025:PGJ131039 OWN131025:OWN131039 OMR131025:OMR131039 OCV131025:OCV131039 NSZ131025:NSZ131039 NJD131025:NJD131039 MZH131025:MZH131039 MPL131025:MPL131039 MFP131025:MFP131039 LVT131025:LVT131039 LLX131025:LLX131039 LCB131025:LCB131039 KSF131025:KSF131039 KIJ131025:KIJ131039 JYN131025:JYN131039 JOR131025:JOR131039 JEV131025:JEV131039 IUZ131025:IUZ131039 ILD131025:ILD131039 IBH131025:IBH131039 HRL131025:HRL131039 HHP131025:HHP131039 GXT131025:GXT131039 GNX131025:GNX131039 GEB131025:GEB131039 FUF131025:FUF131039 FKJ131025:FKJ131039 FAN131025:FAN131039 EQR131025:EQR131039 EGV131025:EGV131039 DWZ131025:DWZ131039 DND131025:DND131039 DDH131025:DDH131039 CTL131025:CTL131039 CJP131025:CJP131039 BZT131025:BZT131039 BPX131025:BPX131039 BGB131025:BGB131039 AWF131025:AWF131039 AMJ131025:AMJ131039 ACN131025:ACN131039 SR131025:SR131039 IV131025:IV131039 D131025:D131039 WVH65489:WVH65503 WLL65489:WLL65503 WBP65489:WBP65503 VRT65489:VRT65503 VHX65489:VHX65503 UYB65489:UYB65503 UOF65489:UOF65503 UEJ65489:UEJ65503 TUN65489:TUN65503 TKR65489:TKR65503 TAV65489:TAV65503 SQZ65489:SQZ65503 SHD65489:SHD65503 RXH65489:RXH65503 RNL65489:RNL65503 RDP65489:RDP65503 QTT65489:QTT65503 QJX65489:QJX65503 QAB65489:QAB65503 PQF65489:PQF65503 PGJ65489:PGJ65503 OWN65489:OWN65503 OMR65489:OMR65503 OCV65489:OCV65503 NSZ65489:NSZ65503 NJD65489:NJD65503 MZH65489:MZH65503 MPL65489:MPL65503 MFP65489:MFP65503 LVT65489:LVT65503 LLX65489:LLX65503 LCB65489:LCB65503 KSF65489:KSF65503 KIJ65489:KIJ65503 JYN65489:JYN65503 JOR65489:JOR65503 JEV65489:JEV65503 IUZ65489:IUZ65503 ILD65489:ILD65503 IBH65489:IBH65503 HRL65489:HRL65503 HHP65489:HHP65503 GXT65489:GXT65503 GNX65489:GNX65503 GEB65489:GEB65503 FUF65489:FUF65503 FKJ65489:FKJ65503 FAN65489:FAN65503 EQR65489:EQR65503 EGV65489:EGV65503 DWZ65489:DWZ65503 DND65489:DND65503 DDH65489:DDH65503 CTL65489:CTL65503 CJP65489:CJP65503 BZT65489:BZT65503 BPX65489:BPX65503 BGB65489:BGB65503 AWF65489:AWF65503 AMJ65489:AMJ65503 ACN65489:ACN65503 SR65489:SR65503 IV65489:IV65503 D65489:D65503 WVH8:WVH22 WLL8:WLL22 WBP8:WBP22 VRT8:VRT22 VHX8:VHX22 UYB8:UYB22 UOF8:UOF22 UEJ8:UEJ22 TUN8:TUN22 TKR8:TKR22 TAV8:TAV22 SQZ8:SQZ22 SHD8:SHD22 RXH8:RXH22 RNL8:RNL22 RDP8:RDP22 QTT8:QTT22 QJX8:QJX22 QAB8:QAB22 PQF8:PQF22 PGJ8:PGJ22 OWN8:OWN22 OMR8:OMR22 OCV8:OCV22 NSZ8:NSZ22 NJD8:NJD22 MZH8:MZH22 MPL8:MPL22 MFP8:MFP22 LVT8:LVT22 LLX8:LLX22 LCB8:LCB22 KSF8:KSF22 KIJ8:KIJ22 JYN8:JYN22 JOR8:JOR22 JEV8:JEV22 IUZ8:IUZ22 ILD8:ILD22 IBH8:IBH22 HRL8:HRL22 HHP8:HHP22 GXT8:GXT22 GNX8:GNX22 GEB8:GEB22 FUF8:FUF22 FKJ8:FKJ22 FAN8:FAN22 EQR8:EQR22 EGV8:EGV22 DWZ8:DWZ22 DND8:DND22 DDH8:DDH22 CTL8:CTL22 CJP8:CJP22 BZT8:BZT22 BPX8:BPX22 BGB8:BGB22 AWF8:AWF22 AMJ8:AMJ22 ACN8:ACN22 SR8:SR22 IV8:IV22 WVH982993:WVH983007 WVH983023:WVH983032 WLL983023:WLL983032 WBP983023:WBP983032 VRT983023:VRT983032 VHX983023:VHX983032 UYB983023:UYB983032 UOF983023:UOF983032 UEJ983023:UEJ983032 TUN983023:TUN983032 TKR983023:TKR983032 TAV983023:TAV983032 SQZ983023:SQZ983032 SHD983023:SHD983032 RXH983023:RXH983032 RNL983023:RNL983032 RDP983023:RDP983032 QTT983023:QTT983032 QJX983023:QJX983032 QAB983023:QAB983032 PQF983023:PQF983032 PGJ983023:PGJ983032 OWN983023:OWN983032 OMR983023:OMR983032 OCV983023:OCV983032 NSZ983023:NSZ983032 NJD983023:NJD983032 MZH983023:MZH983032 MPL983023:MPL983032 MFP983023:MFP983032 LVT983023:LVT983032 LLX983023:LLX983032 LCB983023:LCB983032 KSF983023:KSF983032 KIJ983023:KIJ983032 JYN983023:JYN983032 JOR983023:JOR983032 JEV983023:JEV983032 IUZ983023:IUZ983032 ILD983023:ILD983032 IBH983023:IBH983032 HRL983023:HRL983032 HHP983023:HHP983032 GXT983023:GXT983032 GNX983023:GNX983032 GEB983023:GEB983032 FUF983023:FUF983032 FKJ983023:FKJ983032 FAN983023:FAN983032 EQR983023:EQR983032 EGV983023:EGV983032 DWZ983023:DWZ983032 DND983023:DND983032 DDH983023:DDH983032 CTL983023:CTL983032 CJP983023:CJP983032 BZT983023:BZT983032 BPX983023:BPX983032 BGB983023:BGB983032 AWF983023:AWF983032 AMJ983023:AMJ983032 ACN983023:ACN983032 SR983023:SR983032 IV983023:IV983032 D983023:D983032 WVH917487:WVH917496 WLL917487:WLL917496 WBP917487:WBP917496 VRT917487:VRT917496 VHX917487:VHX917496 UYB917487:UYB917496 UOF917487:UOF917496 UEJ917487:UEJ917496 TUN917487:TUN917496 TKR917487:TKR917496 TAV917487:TAV917496 SQZ917487:SQZ917496 SHD917487:SHD917496 RXH917487:RXH917496 RNL917487:RNL917496 RDP917487:RDP917496 QTT917487:QTT917496 QJX917487:QJX917496 QAB917487:QAB917496 PQF917487:PQF917496 PGJ917487:PGJ917496 OWN917487:OWN917496 OMR917487:OMR917496 OCV917487:OCV917496 NSZ917487:NSZ917496 NJD917487:NJD917496 MZH917487:MZH917496 MPL917487:MPL917496 MFP917487:MFP917496 LVT917487:LVT917496 LLX917487:LLX917496 LCB917487:LCB917496 KSF917487:KSF917496 KIJ917487:KIJ917496 JYN917487:JYN917496 JOR917487:JOR917496 JEV917487:JEV917496 IUZ917487:IUZ917496 ILD917487:ILD917496 IBH917487:IBH917496 HRL917487:HRL917496 HHP917487:HHP917496 GXT917487:GXT917496 GNX917487:GNX917496 GEB917487:GEB917496 FUF917487:FUF917496 FKJ917487:FKJ917496 FAN917487:FAN917496 EQR917487:EQR917496 EGV917487:EGV917496 DWZ917487:DWZ917496 DND917487:DND917496 DDH917487:DDH917496 CTL917487:CTL917496 CJP917487:CJP917496 BZT917487:BZT917496 BPX917487:BPX917496 BGB917487:BGB917496 AWF917487:AWF917496 AMJ917487:AMJ917496 ACN917487:ACN917496 SR917487:SR917496 IV917487:IV917496 D917487:D917496 WVH851951:WVH851960 WLL851951:WLL851960 WBP851951:WBP851960 VRT851951:VRT851960 VHX851951:VHX851960 UYB851951:UYB851960 UOF851951:UOF851960 UEJ851951:UEJ851960 TUN851951:TUN851960 TKR851951:TKR851960 TAV851951:TAV851960 SQZ851951:SQZ851960 SHD851951:SHD851960 RXH851951:RXH851960 RNL851951:RNL851960 RDP851951:RDP851960 QTT851951:QTT851960 QJX851951:QJX851960 QAB851951:QAB851960 PQF851951:PQF851960 PGJ851951:PGJ851960 OWN851951:OWN851960 OMR851951:OMR851960 OCV851951:OCV851960 NSZ851951:NSZ851960 NJD851951:NJD851960 MZH851951:MZH851960 MPL851951:MPL851960 MFP851951:MFP851960 LVT851951:LVT851960 LLX851951:LLX851960 LCB851951:LCB851960 KSF851951:KSF851960 KIJ851951:KIJ851960 JYN851951:JYN851960 JOR851951:JOR851960 JEV851951:JEV851960 IUZ851951:IUZ851960 ILD851951:ILD851960 IBH851951:IBH851960 HRL851951:HRL851960 HHP851951:HHP851960 GXT851951:GXT851960 GNX851951:GNX851960 GEB851951:GEB851960 FUF851951:FUF851960 FKJ851951:FKJ851960 FAN851951:FAN851960 EQR851951:EQR851960 EGV851951:EGV851960 DWZ851951:DWZ851960 DND851951:DND851960 DDH851951:DDH851960 CTL851951:CTL851960 CJP851951:CJP851960 BZT851951:BZT851960 BPX851951:BPX851960 BGB851951:BGB851960 AWF851951:AWF851960 AMJ851951:AMJ851960 ACN851951:ACN851960 SR851951:SR851960 IV851951:IV851960 D851951:D851960 WVH786415:WVH786424 WLL786415:WLL786424 WBP786415:WBP786424 VRT786415:VRT786424 VHX786415:VHX786424 UYB786415:UYB786424 UOF786415:UOF786424 UEJ786415:UEJ786424 TUN786415:TUN786424 TKR786415:TKR786424 TAV786415:TAV786424 SQZ786415:SQZ786424 SHD786415:SHD786424 RXH786415:RXH786424 RNL786415:RNL786424 RDP786415:RDP786424 QTT786415:QTT786424 QJX786415:QJX786424 QAB786415:QAB786424 PQF786415:PQF786424 PGJ786415:PGJ786424 OWN786415:OWN786424 OMR786415:OMR786424 OCV786415:OCV786424 NSZ786415:NSZ786424 NJD786415:NJD786424 MZH786415:MZH786424 MPL786415:MPL786424 MFP786415:MFP786424 LVT786415:LVT786424 LLX786415:LLX786424 LCB786415:LCB786424 KSF786415:KSF786424 KIJ786415:KIJ786424 JYN786415:JYN786424 JOR786415:JOR786424 JEV786415:JEV786424 IUZ786415:IUZ786424 ILD786415:ILD786424 IBH786415:IBH786424 HRL786415:HRL786424 HHP786415:HHP786424 GXT786415:GXT786424 GNX786415:GNX786424 GEB786415:GEB786424 FUF786415:FUF786424 FKJ786415:FKJ786424 FAN786415:FAN786424 EQR786415:EQR786424 EGV786415:EGV786424 DWZ786415:DWZ786424 DND786415:DND786424 DDH786415:DDH786424 CTL786415:CTL786424 CJP786415:CJP786424 BZT786415:BZT786424 BPX786415:BPX786424 BGB786415:BGB786424 AWF786415:AWF786424 AMJ786415:AMJ786424 ACN786415:ACN786424 SR786415:SR786424 IV786415:IV786424 D786415:D786424 WVH720879:WVH720888 WLL720879:WLL720888 WBP720879:WBP720888 VRT720879:VRT720888 VHX720879:VHX720888 UYB720879:UYB720888 UOF720879:UOF720888 UEJ720879:UEJ720888 TUN720879:TUN720888 TKR720879:TKR720888 TAV720879:TAV720888 SQZ720879:SQZ720888 SHD720879:SHD720888 RXH720879:RXH720888 RNL720879:RNL720888 RDP720879:RDP720888 QTT720879:QTT720888 QJX720879:QJX720888 QAB720879:QAB720888 PQF720879:PQF720888 PGJ720879:PGJ720888 OWN720879:OWN720888 OMR720879:OMR720888 OCV720879:OCV720888 NSZ720879:NSZ720888 NJD720879:NJD720888 MZH720879:MZH720888 MPL720879:MPL720888 MFP720879:MFP720888 LVT720879:LVT720888 LLX720879:LLX720888 LCB720879:LCB720888 KSF720879:KSF720888 KIJ720879:KIJ720888 JYN720879:JYN720888 JOR720879:JOR720888 JEV720879:JEV720888 IUZ720879:IUZ720888 ILD720879:ILD720888 IBH720879:IBH720888 HRL720879:HRL720888 HHP720879:HHP720888 GXT720879:GXT720888 GNX720879:GNX720888 GEB720879:GEB720888 FUF720879:FUF720888 FKJ720879:FKJ720888 FAN720879:FAN720888 EQR720879:EQR720888 EGV720879:EGV720888 DWZ720879:DWZ720888 DND720879:DND720888 DDH720879:DDH720888 CTL720879:CTL720888 CJP720879:CJP720888 BZT720879:BZT720888 BPX720879:BPX720888 BGB720879:BGB720888 AWF720879:AWF720888 AMJ720879:AMJ720888 ACN720879:ACN720888 SR720879:SR720888 IV720879:IV720888 D720879:D720888 WVH655343:WVH655352 WLL655343:WLL655352 WBP655343:WBP655352 VRT655343:VRT655352 VHX655343:VHX655352 UYB655343:UYB655352 UOF655343:UOF655352 UEJ655343:UEJ655352 TUN655343:TUN655352 TKR655343:TKR655352 TAV655343:TAV655352 SQZ655343:SQZ655352 SHD655343:SHD655352 RXH655343:RXH655352 RNL655343:RNL655352 RDP655343:RDP655352 QTT655343:QTT655352 QJX655343:QJX655352 QAB655343:QAB655352 PQF655343:PQF655352 PGJ655343:PGJ655352 OWN655343:OWN655352 OMR655343:OMR655352 OCV655343:OCV655352 NSZ655343:NSZ655352 NJD655343:NJD655352 MZH655343:MZH655352 MPL655343:MPL655352 MFP655343:MFP655352 LVT655343:LVT655352 LLX655343:LLX655352 LCB655343:LCB655352 KSF655343:KSF655352 KIJ655343:KIJ655352 JYN655343:JYN655352 JOR655343:JOR655352 JEV655343:JEV655352 IUZ655343:IUZ655352 ILD655343:ILD655352 IBH655343:IBH655352 HRL655343:HRL655352 HHP655343:HHP655352 GXT655343:GXT655352 GNX655343:GNX655352 GEB655343:GEB655352 FUF655343:FUF655352 FKJ655343:FKJ655352 FAN655343:FAN655352 EQR655343:EQR655352 EGV655343:EGV655352 DWZ655343:DWZ655352 DND655343:DND655352 DDH655343:DDH655352 CTL655343:CTL655352 CJP655343:CJP655352 BZT655343:BZT655352 BPX655343:BPX655352 BGB655343:BGB655352 AWF655343:AWF655352 AMJ655343:AMJ655352 ACN655343:ACN655352 SR655343:SR655352 IV655343:IV655352 D655343:D655352 WVH589807:WVH589816 WLL589807:WLL589816 WBP589807:WBP589816 VRT589807:VRT589816 VHX589807:VHX589816 UYB589807:UYB589816 UOF589807:UOF589816 UEJ589807:UEJ589816 TUN589807:TUN589816 TKR589807:TKR589816 TAV589807:TAV589816 SQZ589807:SQZ589816 SHD589807:SHD589816 RXH589807:RXH589816 RNL589807:RNL589816 RDP589807:RDP589816 QTT589807:QTT589816 QJX589807:QJX589816 QAB589807:QAB589816 PQF589807:PQF589816 PGJ589807:PGJ589816 OWN589807:OWN589816 OMR589807:OMR589816 OCV589807:OCV589816 NSZ589807:NSZ589816 NJD589807:NJD589816 MZH589807:MZH589816 MPL589807:MPL589816 MFP589807:MFP589816 LVT589807:LVT589816 LLX589807:LLX589816 LCB589807:LCB589816 KSF589807:KSF589816 KIJ589807:KIJ589816 JYN589807:JYN589816 JOR589807:JOR589816 JEV589807:JEV589816 IUZ589807:IUZ589816 ILD589807:ILD589816 IBH589807:IBH589816 HRL589807:HRL589816 HHP589807:HHP589816 GXT589807:GXT589816 GNX589807:GNX589816 GEB589807:GEB589816 FUF589807:FUF589816 FKJ589807:FKJ589816 FAN589807:FAN589816 EQR589807:EQR589816 EGV589807:EGV589816 DWZ589807:DWZ589816 DND589807:DND589816 DDH589807:DDH589816 CTL589807:CTL589816 CJP589807:CJP589816 BZT589807:BZT589816 BPX589807:BPX589816 BGB589807:BGB589816 AWF589807:AWF589816 AMJ589807:AMJ589816 ACN589807:ACN589816 SR589807:SR589816 IV589807:IV589816 D589807:D589816 WVH524271:WVH524280 WLL524271:WLL524280 WBP524271:WBP524280 VRT524271:VRT524280 VHX524271:VHX524280 UYB524271:UYB524280 UOF524271:UOF524280 UEJ524271:UEJ524280 TUN524271:TUN524280 TKR524271:TKR524280 TAV524271:TAV524280 SQZ524271:SQZ524280 SHD524271:SHD524280 RXH524271:RXH524280 RNL524271:RNL524280 RDP524271:RDP524280 QTT524271:QTT524280 QJX524271:QJX524280 QAB524271:QAB524280 PQF524271:PQF524280 PGJ524271:PGJ524280 OWN524271:OWN524280 OMR524271:OMR524280 OCV524271:OCV524280 NSZ524271:NSZ524280 NJD524271:NJD524280 MZH524271:MZH524280 MPL524271:MPL524280 MFP524271:MFP524280 LVT524271:LVT524280 LLX524271:LLX524280 LCB524271:LCB524280 KSF524271:KSF524280 KIJ524271:KIJ524280 JYN524271:JYN524280 JOR524271:JOR524280 JEV524271:JEV524280 IUZ524271:IUZ524280 ILD524271:ILD524280 IBH524271:IBH524280 HRL524271:HRL524280 HHP524271:HHP524280 GXT524271:GXT524280 GNX524271:GNX524280 GEB524271:GEB524280 FUF524271:FUF524280 FKJ524271:FKJ524280 FAN524271:FAN524280 EQR524271:EQR524280 EGV524271:EGV524280 DWZ524271:DWZ524280 DND524271:DND524280 DDH524271:DDH524280 CTL524271:CTL524280 CJP524271:CJP524280 BZT524271:BZT524280 BPX524271:BPX524280 BGB524271:BGB524280 AWF524271:AWF524280 AMJ524271:AMJ524280 ACN524271:ACN524280 SR524271:SR524280 IV524271:IV524280 D524271:D524280 WVH458735:WVH458744 WLL458735:WLL458744 WBP458735:WBP458744 VRT458735:VRT458744 VHX458735:VHX458744 UYB458735:UYB458744 UOF458735:UOF458744 UEJ458735:UEJ458744 TUN458735:TUN458744 TKR458735:TKR458744 TAV458735:TAV458744 SQZ458735:SQZ458744 SHD458735:SHD458744 RXH458735:RXH458744 RNL458735:RNL458744 RDP458735:RDP458744 QTT458735:QTT458744 QJX458735:QJX458744 QAB458735:QAB458744 PQF458735:PQF458744 PGJ458735:PGJ458744 OWN458735:OWN458744 OMR458735:OMR458744 OCV458735:OCV458744 NSZ458735:NSZ458744 NJD458735:NJD458744 MZH458735:MZH458744 MPL458735:MPL458744 MFP458735:MFP458744 LVT458735:LVT458744 LLX458735:LLX458744 LCB458735:LCB458744 KSF458735:KSF458744 KIJ458735:KIJ458744 JYN458735:JYN458744 JOR458735:JOR458744 JEV458735:JEV458744 IUZ458735:IUZ458744 ILD458735:ILD458744 IBH458735:IBH458744 HRL458735:HRL458744 HHP458735:HHP458744 GXT458735:GXT458744 GNX458735:GNX458744 GEB458735:GEB458744 FUF458735:FUF458744 FKJ458735:FKJ458744 FAN458735:FAN458744 EQR458735:EQR458744 EGV458735:EGV458744 DWZ458735:DWZ458744 DND458735:DND458744 DDH458735:DDH458744 CTL458735:CTL458744 CJP458735:CJP458744 BZT458735:BZT458744 BPX458735:BPX458744 BGB458735:BGB458744 AWF458735:AWF458744 AMJ458735:AMJ458744 ACN458735:ACN458744 SR458735:SR458744 IV458735:IV458744 D458735:D458744 WVH393199:WVH393208 WLL393199:WLL393208 WBP393199:WBP393208 VRT393199:VRT393208 VHX393199:VHX393208 UYB393199:UYB393208 UOF393199:UOF393208 UEJ393199:UEJ393208 TUN393199:TUN393208 TKR393199:TKR393208 TAV393199:TAV393208 SQZ393199:SQZ393208 SHD393199:SHD393208 RXH393199:RXH393208 RNL393199:RNL393208 RDP393199:RDP393208 QTT393199:QTT393208 QJX393199:QJX393208 QAB393199:QAB393208 PQF393199:PQF393208 PGJ393199:PGJ393208 OWN393199:OWN393208 OMR393199:OMR393208 OCV393199:OCV393208 NSZ393199:NSZ393208 NJD393199:NJD393208 MZH393199:MZH393208 MPL393199:MPL393208 MFP393199:MFP393208 LVT393199:LVT393208 LLX393199:LLX393208 LCB393199:LCB393208 KSF393199:KSF393208 KIJ393199:KIJ393208 JYN393199:JYN393208 JOR393199:JOR393208 JEV393199:JEV393208 IUZ393199:IUZ393208 ILD393199:ILD393208 IBH393199:IBH393208 HRL393199:HRL393208 HHP393199:HHP393208 GXT393199:GXT393208 GNX393199:GNX393208 GEB393199:GEB393208 FUF393199:FUF393208 FKJ393199:FKJ393208 FAN393199:FAN393208 EQR393199:EQR393208 EGV393199:EGV393208 DWZ393199:DWZ393208 DND393199:DND393208 DDH393199:DDH393208 CTL393199:CTL393208 CJP393199:CJP393208 BZT393199:BZT393208 BPX393199:BPX393208 BGB393199:BGB393208 AWF393199:AWF393208 AMJ393199:AMJ393208 ACN393199:ACN393208 SR393199:SR393208 IV393199:IV393208 D393199:D393208 WVH327663:WVH327672 WLL327663:WLL327672 WBP327663:WBP327672 VRT327663:VRT327672 VHX327663:VHX327672 UYB327663:UYB327672 UOF327663:UOF327672 UEJ327663:UEJ327672 TUN327663:TUN327672 TKR327663:TKR327672 TAV327663:TAV327672 SQZ327663:SQZ327672 SHD327663:SHD327672 RXH327663:RXH327672 RNL327663:RNL327672 RDP327663:RDP327672 QTT327663:QTT327672 QJX327663:QJX327672 QAB327663:QAB327672 PQF327663:PQF327672 PGJ327663:PGJ327672 OWN327663:OWN327672 OMR327663:OMR327672 OCV327663:OCV327672 NSZ327663:NSZ327672 NJD327663:NJD327672 MZH327663:MZH327672 MPL327663:MPL327672 MFP327663:MFP327672 LVT327663:LVT327672 LLX327663:LLX327672 LCB327663:LCB327672 KSF327663:KSF327672 KIJ327663:KIJ327672 JYN327663:JYN327672 JOR327663:JOR327672 JEV327663:JEV327672 IUZ327663:IUZ327672 ILD327663:ILD327672 IBH327663:IBH327672 HRL327663:HRL327672 HHP327663:HHP327672 GXT327663:GXT327672 GNX327663:GNX327672 GEB327663:GEB327672 FUF327663:FUF327672 FKJ327663:FKJ327672 FAN327663:FAN327672 EQR327663:EQR327672 EGV327663:EGV327672 DWZ327663:DWZ327672 DND327663:DND327672 DDH327663:DDH327672 CTL327663:CTL327672 CJP327663:CJP327672 BZT327663:BZT327672 BPX327663:BPX327672 BGB327663:BGB327672 AWF327663:AWF327672 AMJ327663:AMJ327672 ACN327663:ACN327672 SR327663:SR327672 IV327663:IV327672 D327663:D327672 WVH262127:WVH262136 WLL262127:WLL262136 WBP262127:WBP262136 VRT262127:VRT262136 VHX262127:VHX262136 UYB262127:UYB262136 UOF262127:UOF262136 UEJ262127:UEJ262136 TUN262127:TUN262136 TKR262127:TKR262136 TAV262127:TAV262136 SQZ262127:SQZ262136 SHD262127:SHD262136 RXH262127:RXH262136 RNL262127:RNL262136 RDP262127:RDP262136 QTT262127:QTT262136 QJX262127:QJX262136 QAB262127:QAB262136 PQF262127:PQF262136 PGJ262127:PGJ262136 OWN262127:OWN262136 OMR262127:OMR262136 OCV262127:OCV262136 NSZ262127:NSZ262136 NJD262127:NJD262136 MZH262127:MZH262136 MPL262127:MPL262136 MFP262127:MFP262136 LVT262127:LVT262136 LLX262127:LLX262136 LCB262127:LCB262136 KSF262127:KSF262136 KIJ262127:KIJ262136 JYN262127:JYN262136 JOR262127:JOR262136 JEV262127:JEV262136 IUZ262127:IUZ262136 ILD262127:ILD262136 IBH262127:IBH262136 HRL262127:HRL262136 HHP262127:HHP262136 GXT262127:GXT262136 GNX262127:GNX262136 GEB262127:GEB262136 FUF262127:FUF262136 FKJ262127:FKJ262136 FAN262127:FAN262136 EQR262127:EQR262136 EGV262127:EGV262136 DWZ262127:DWZ262136 DND262127:DND262136 DDH262127:DDH262136 CTL262127:CTL262136 CJP262127:CJP262136 BZT262127:BZT262136 BPX262127:BPX262136 BGB262127:BGB262136 AWF262127:AWF262136 AMJ262127:AMJ262136 ACN262127:ACN262136 SR262127:SR262136 IV262127:IV262136 D262127:D262136 WVH196591:WVH196600 WLL196591:WLL196600 WBP196591:WBP196600 VRT196591:VRT196600 VHX196591:VHX196600 UYB196591:UYB196600 UOF196591:UOF196600 UEJ196591:UEJ196600 TUN196591:TUN196600 TKR196591:TKR196600 TAV196591:TAV196600 SQZ196591:SQZ196600 SHD196591:SHD196600 RXH196591:RXH196600 RNL196591:RNL196600 RDP196591:RDP196600 QTT196591:QTT196600 QJX196591:QJX196600 QAB196591:QAB196600 PQF196591:PQF196600 PGJ196591:PGJ196600 OWN196591:OWN196600 OMR196591:OMR196600 OCV196591:OCV196600 NSZ196591:NSZ196600 NJD196591:NJD196600 MZH196591:MZH196600 MPL196591:MPL196600 MFP196591:MFP196600 LVT196591:LVT196600 LLX196591:LLX196600 LCB196591:LCB196600 KSF196591:KSF196600 KIJ196591:KIJ196600 JYN196591:JYN196600 JOR196591:JOR196600 JEV196591:JEV196600 IUZ196591:IUZ196600 ILD196591:ILD196600 IBH196591:IBH196600 HRL196591:HRL196600 HHP196591:HHP196600 GXT196591:GXT196600 GNX196591:GNX196600 GEB196591:GEB196600 FUF196591:FUF196600 FKJ196591:FKJ196600 FAN196591:FAN196600 EQR196591:EQR196600 EGV196591:EGV196600 DWZ196591:DWZ196600 DND196591:DND196600 DDH196591:DDH196600 CTL196591:CTL196600 CJP196591:CJP196600 BZT196591:BZT196600 BPX196591:BPX196600 BGB196591:BGB196600 AWF196591:AWF196600 AMJ196591:AMJ196600 ACN196591:ACN196600 SR196591:SR196600 IV196591:IV196600 D196591:D196600 WVH131055:WVH131064 WLL131055:WLL131064 WBP131055:WBP131064 VRT131055:VRT131064 VHX131055:VHX131064 UYB131055:UYB131064 UOF131055:UOF131064 UEJ131055:UEJ131064 TUN131055:TUN131064 TKR131055:TKR131064 TAV131055:TAV131064 SQZ131055:SQZ131064 SHD131055:SHD131064 RXH131055:RXH131064 RNL131055:RNL131064 RDP131055:RDP131064 QTT131055:QTT131064 QJX131055:QJX131064 QAB131055:QAB131064 PQF131055:PQF131064 PGJ131055:PGJ131064 OWN131055:OWN131064 OMR131055:OMR131064 OCV131055:OCV131064 NSZ131055:NSZ131064 NJD131055:NJD131064 MZH131055:MZH131064 MPL131055:MPL131064 MFP131055:MFP131064 LVT131055:LVT131064 LLX131055:LLX131064 LCB131055:LCB131064 KSF131055:KSF131064 KIJ131055:KIJ131064 JYN131055:JYN131064 JOR131055:JOR131064 JEV131055:JEV131064 IUZ131055:IUZ131064 ILD131055:ILD131064 IBH131055:IBH131064 HRL131055:HRL131064 HHP131055:HHP131064 GXT131055:GXT131064 GNX131055:GNX131064 GEB131055:GEB131064 FUF131055:FUF131064 FKJ131055:FKJ131064 FAN131055:FAN131064 EQR131055:EQR131064 EGV131055:EGV131064 DWZ131055:DWZ131064 DND131055:DND131064 DDH131055:DDH131064 CTL131055:CTL131064 CJP131055:CJP131064 BZT131055:BZT131064 BPX131055:BPX131064 BGB131055:BGB131064 AWF131055:AWF131064 AMJ131055:AMJ131064 ACN131055:ACN131064 SR131055:SR131064 IV131055:IV131064 D131055:D131064 WVH65519:WVH65528 WLL65519:WLL65528 WBP65519:WBP65528 VRT65519:VRT65528 VHX65519:VHX65528 UYB65519:UYB65528 UOF65519:UOF65528 UEJ65519:UEJ65528 TUN65519:TUN65528 TKR65519:TKR65528 TAV65519:TAV65528 SQZ65519:SQZ65528 SHD65519:SHD65528 RXH65519:RXH65528 RNL65519:RNL65528 RDP65519:RDP65528 QTT65519:QTT65528 QJX65519:QJX65528 QAB65519:QAB65528 PQF65519:PQF65528 PGJ65519:PGJ65528 OWN65519:OWN65528 OMR65519:OMR65528 OCV65519:OCV65528 NSZ65519:NSZ65528 NJD65519:NJD65528 MZH65519:MZH65528 MPL65519:MPL65528 MFP65519:MFP65528 LVT65519:LVT65528 LLX65519:LLX65528 LCB65519:LCB65528 KSF65519:KSF65528 KIJ65519:KIJ65528 JYN65519:JYN65528 JOR65519:JOR65528 JEV65519:JEV65528 IUZ65519:IUZ65528 ILD65519:ILD65528 IBH65519:IBH65528 HRL65519:HRL65528 HHP65519:HHP65528 GXT65519:GXT65528 GNX65519:GNX65528 GEB65519:GEB65528 FUF65519:FUF65528 FKJ65519:FKJ65528 FAN65519:FAN65528 EQR65519:EQR65528 EGV65519:EGV65528 DWZ65519:DWZ65528 DND65519:DND65528 DDH65519:DDH65528 CTL65519:CTL65528 CJP65519:CJP65528 BZT65519:BZT65528 BPX65519:BPX65528 BGB65519:BGB65528 AWF65519:AWF65528 AMJ65519:AMJ65528 ACN65519:ACN65528 SR65519:SR65528 IV65519:IV65528 D65519:D65528 WVH983017:WVH983020 WLL983017:WLL983020 WBP983017:WBP983020 VRT983017:VRT983020 VHX983017:VHX983020 UYB983017:UYB983020 UOF983017:UOF983020 UEJ983017:UEJ983020 TUN983017:TUN983020 TKR983017:TKR983020 TAV983017:TAV983020 SQZ983017:SQZ983020 SHD983017:SHD983020 RXH983017:RXH983020 RNL983017:RNL983020 RDP983017:RDP983020 QTT983017:QTT983020 QJX983017:QJX983020 QAB983017:QAB983020 PQF983017:PQF983020 PGJ983017:PGJ983020 OWN983017:OWN983020 OMR983017:OMR983020 OCV983017:OCV983020 NSZ983017:NSZ983020 NJD983017:NJD983020 MZH983017:MZH983020 MPL983017:MPL983020 MFP983017:MFP983020 LVT983017:LVT983020 LLX983017:LLX983020 LCB983017:LCB983020 KSF983017:KSF983020 KIJ983017:KIJ983020 JYN983017:JYN983020 JOR983017:JOR983020 JEV983017:JEV983020 IUZ983017:IUZ983020 ILD983017:ILD983020 IBH983017:IBH983020 HRL983017:HRL983020 HHP983017:HHP983020 GXT983017:GXT983020 GNX983017:GNX983020 GEB983017:GEB983020 FUF983017:FUF983020 FKJ983017:FKJ983020 FAN983017:FAN983020 EQR983017:EQR983020 EGV983017:EGV983020 DWZ983017:DWZ983020 DND983017:DND983020 DDH983017:DDH983020 CTL983017:CTL983020 CJP983017:CJP983020 BZT983017:BZT983020 BPX983017:BPX983020 BGB983017:BGB983020 AWF983017:AWF983020 AMJ983017:AMJ983020 ACN983017:ACN983020 SR983017:SR983020 IV983017:IV983020 D983017:D983020 WVH917481:WVH917484 WLL917481:WLL917484 WBP917481:WBP917484 VRT917481:VRT917484 VHX917481:VHX917484 UYB917481:UYB917484 UOF917481:UOF917484 UEJ917481:UEJ917484 TUN917481:TUN917484 TKR917481:TKR917484 TAV917481:TAV917484 SQZ917481:SQZ917484 SHD917481:SHD917484 RXH917481:RXH917484 RNL917481:RNL917484 RDP917481:RDP917484 QTT917481:QTT917484 QJX917481:QJX917484 QAB917481:QAB917484 PQF917481:PQF917484 PGJ917481:PGJ917484 OWN917481:OWN917484 OMR917481:OMR917484 OCV917481:OCV917484 NSZ917481:NSZ917484 NJD917481:NJD917484 MZH917481:MZH917484 MPL917481:MPL917484 MFP917481:MFP917484 LVT917481:LVT917484 LLX917481:LLX917484 LCB917481:LCB917484 KSF917481:KSF917484 KIJ917481:KIJ917484 JYN917481:JYN917484 JOR917481:JOR917484 JEV917481:JEV917484 IUZ917481:IUZ917484 ILD917481:ILD917484 IBH917481:IBH917484 HRL917481:HRL917484 HHP917481:HHP917484 GXT917481:GXT917484 GNX917481:GNX917484 GEB917481:GEB917484 FUF917481:FUF917484 FKJ917481:FKJ917484 FAN917481:FAN917484 EQR917481:EQR917484 EGV917481:EGV917484 DWZ917481:DWZ917484 DND917481:DND917484 DDH917481:DDH917484 CTL917481:CTL917484 CJP917481:CJP917484 BZT917481:BZT917484 BPX917481:BPX917484 BGB917481:BGB917484 AWF917481:AWF917484 AMJ917481:AMJ917484 ACN917481:ACN917484 SR917481:SR917484 IV917481:IV917484 D917481:D917484 WVH851945:WVH851948 WLL851945:WLL851948 WBP851945:WBP851948 VRT851945:VRT851948 VHX851945:VHX851948 UYB851945:UYB851948 UOF851945:UOF851948 UEJ851945:UEJ851948 TUN851945:TUN851948 TKR851945:TKR851948 TAV851945:TAV851948 SQZ851945:SQZ851948 SHD851945:SHD851948 RXH851945:RXH851948 RNL851945:RNL851948 RDP851945:RDP851948 QTT851945:QTT851948 QJX851945:QJX851948 QAB851945:QAB851948 PQF851945:PQF851948 PGJ851945:PGJ851948 OWN851945:OWN851948 OMR851945:OMR851948 OCV851945:OCV851948 NSZ851945:NSZ851948 NJD851945:NJD851948 MZH851945:MZH851948 MPL851945:MPL851948 MFP851945:MFP851948 LVT851945:LVT851948 LLX851945:LLX851948 LCB851945:LCB851948 KSF851945:KSF851948 KIJ851945:KIJ851948 JYN851945:JYN851948 JOR851945:JOR851948 JEV851945:JEV851948 IUZ851945:IUZ851948 ILD851945:ILD851948 IBH851945:IBH851948 HRL851945:HRL851948 HHP851945:HHP851948 GXT851945:GXT851948 GNX851945:GNX851948 GEB851945:GEB851948 FUF851945:FUF851948 FKJ851945:FKJ851948 FAN851945:FAN851948 EQR851945:EQR851948 EGV851945:EGV851948 DWZ851945:DWZ851948 DND851945:DND851948 DDH851945:DDH851948 CTL851945:CTL851948 CJP851945:CJP851948 BZT851945:BZT851948 BPX851945:BPX851948 BGB851945:BGB851948 AWF851945:AWF851948 AMJ851945:AMJ851948 ACN851945:ACN851948 SR851945:SR851948 IV851945:IV851948 D851945:D851948 WVH786409:WVH786412 WLL786409:WLL786412 WBP786409:WBP786412 VRT786409:VRT786412 VHX786409:VHX786412 UYB786409:UYB786412 UOF786409:UOF786412 UEJ786409:UEJ786412 TUN786409:TUN786412 TKR786409:TKR786412 TAV786409:TAV786412 SQZ786409:SQZ786412 SHD786409:SHD786412 RXH786409:RXH786412 RNL786409:RNL786412 RDP786409:RDP786412 QTT786409:QTT786412 QJX786409:QJX786412 QAB786409:QAB786412 PQF786409:PQF786412 PGJ786409:PGJ786412 OWN786409:OWN786412 OMR786409:OMR786412 OCV786409:OCV786412 NSZ786409:NSZ786412 NJD786409:NJD786412 MZH786409:MZH786412 MPL786409:MPL786412 MFP786409:MFP786412 LVT786409:LVT786412 LLX786409:LLX786412 LCB786409:LCB786412 KSF786409:KSF786412 KIJ786409:KIJ786412 JYN786409:JYN786412 JOR786409:JOR786412 JEV786409:JEV786412 IUZ786409:IUZ786412 ILD786409:ILD786412 IBH786409:IBH786412 HRL786409:HRL786412 HHP786409:HHP786412 GXT786409:GXT786412 GNX786409:GNX786412 GEB786409:GEB786412 FUF786409:FUF786412 FKJ786409:FKJ786412 FAN786409:FAN786412 EQR786409:EQR786412 EGV786409:EGV786412 DWZ786409:DWZ786412 DND786409:DND786412 DDH786409:DDH786412 CTL786409:CTL786412 CJP786409:CJP786412 BZT786409:BZT786412 BPX786409:BPX786412 BGB786409:BGB786412 AWF786409:AWF786412 AMJ786409:AMJ786412 ACN786409:ACN786412 SR786409:SR786412 IV786409:IV786412 D786409:D786412 WVH720873:WVH720876 WLL720873:WLL720876 WBP720873:WBP720876 VRT720873:VRT720876 VHX720873:VHX720876 UYB720873:UYB720876 UOF720873:UOF720876 UEJ720873:UEJ720876 TUN720873:TUN720876 TKR720873:TKR720876 TAV720873:TAV720876 SQZ720873:SQZ720876 SHD720873:SHD720876 RXH720873:RXH720876 RNL720873:RNL720876 RDP720873:RDP720876 QTT720873:QTT720876 QJX720873:QJX720876 QAB720873:QAB720876 PQF720873:PQF720876 PGJ720873:PGJ720876 OWN720873:OWN720876 OMR720873:OMR720876 OCV720873:OCV720876 NSZ720873:NSZ720876 NJD720873:NJD720876 MZH720873:MZH720876 MPL720873:MPL720876 MFP720873:MFP720876 LVT720873:LVT720876 LLX720873:LLX720876 LCB720873:LCB720876 KSF720873:KSF720876 KIJ720873:KIJ720876 JYN720873:JYN720876 JOR720873:JOR720876 JEV720873:JEV720876 IUZ720873:IUZ720876 ILD720873:ILD720876 IBH720873:IBH720876 HRL720873:HRL720876 HHP720873:HHP720876 GXT720873:GXT720876 GNX720873:GNX720876 GEB720873:GEB720876 FUF720873:FUF720876 FKJ720873:FKJ720876 FAN720873:FAN720876 EQR720873:EQR720876 EGV720873:EGV720876 DWZ720873:DWZ720876 DND720873:DND720876 DDH720873:DDH720876 CTL720873:CTL720876 CJP720873:CJP720876 BZT720873:BZT720876 BPX720873:BPX720876 BGB720873:BGB720876 AWF720873:AWF720876 AMJ720873:AMJ720876 ACN720873:ACN720876 SR720873:SR720876 IV720873:IV720876 D720873:D720876 WVH655337:WVH655340 WLL655337:WLL655340 WBP655337:WBP655340 VRT655337:VRT655340 VHX655337:VHX655340 UYB655337:UYB655340 UOF655337:UOF655340 UEJ655337:UEJ655340 TUN655337:TUN655340 TKR655337:TKR655340 TAV655337:TAV655340 SQZ655337:SQZ655340 SHD655337:SHD655340 RXH655337:RXH655340 RNL655337:RNL655340 RDP655337:RDP655340 QTT655337:QTT655340 QJX655337:QJX655340 QAB655337:QAB655340 PQF655337:PQF655340 PGJ655337:PGJ655340 OWN655337:OWN655340 OMR655337:OMR655340 OCV655337:OCV655340 NSZ655337:NSZ655340 NJD655337:NJD655340 MZH655337:MZH655340 MPL655337:MPL655340 MFP655337:MFP655340 LVT655337:LVT655340 LLX655337:LLX655340 LCB655337:LCB655340 KSF655337:KSF655340 KIJ655337:KIJ655340 JYN655337:JYN655340 JOR655337:JOR655340 JEV655337:JEV655340 IUZ655337:IUZ655340 ILD655337:ILD655340 IBH655337:IBH655340 HRL655337:HRL655340 HHP655337:HHP655340 GXT655337:GXT655340 GNX655337:GNX655340 GEB655337:GEB655340 FUF655337:FUF655340 FKJ655337:FKJ655340 FAN655337:FAN655340 EQR655337:EQR655340 EGV655337:EGV655340 DWZ655337:DWZ655340 DND655337:DND655340 DDH655337:DDH655340 CTL655337:CTL655340 CJP655337:CJP655340 BZT655337:BZT655340 BPX655337:BPX655340 BGB655337:BGB655340 AWF655337:AWF655340 AMJ655337:AMJ655340 ACN655337:ACN655340 SR655337:SR655340 IV655337:IV655340 D655337:D655340 WVH589801:WVH589804 WLL589801:WLL589804 WBP589801:WBP589804 VRT589801:VRT589804 VHX589801:VHX589804 UYB589801:UYB589804 UOF589801:UOF589804 UEJ589801:UEJ589804 TUN589801:TUN589804 TKR589801:TKR589804 TAV589801:TAV589804 SQZ589801:SQZ589804 SHD589801:SHD589804 RXH589801:RXH589804 RNL589801:RNL589804 RDP589801:RDP589804 QTT589801:QTT589804 QJX589801:QJX589804 QAB589801:QAB589804 PQF589801:PQF589804 PGJ589801:PGJ589804 OWN589801:OWN589804 OMR589801:OMR589804 OCV589801:OCV589804 NSZ589801:NSZ589804 NJD589801:NJD589804 MZH589801:MZH589804 MPL589801:MPL589804 MFP589801:MFP589804 LVT589801:LVT589804 LLX589801:LLX589804 LCB589801:LCB589804 KSF589801:KSF589804 KIJ589801:KIJ589804 JYN589801:JYN589804 JOR589801:JOR589804 JEV589801:JEV589804 IUZ589801:IUZ589804 ILD589801:ILD589804 IBH589801:IBH589804 HRL589801:HRL589804 HHP589801:HHP589804 GXT589801:GXT589804 GNX589801:GNX589804 GEB589801:GEB589804 FUF589801:FUF589804 FKJ589801:FKJ589804 FAN589801:FAN589804 EQR589801:EQR589804 EGV589801:EGV589804 DWZ589801:DWZ589804 DND589801:DND589804 DDH589801:DDH589804 CTL589801:CTL589804 CJP589801:CJP589804 BZT589801:BZT589804 BPX589801:BPX589804 BGB589801:BGB589804 AWF589801:AWF589804 AMJ589801:AMJ589804 ACN589801:ACN589804 SR589801:SR589804 IV589801:IV589804 D589801:D589804 WVH524265:WVH524268 WLL524265:WLL524268 WBP524265:WBP524268 VRT524265:VRT524268 VHX524265:VHX524268 UYB524265:UYB524268 UOF524265:UOF524268 UEJ524265:UEJ524268 TUN524265:TUN524268 TKR524265:TKR524268 TAV524265:TAV524268 SQZ524265:SQZ524268 SHD524265:SHD524268 RXH524265:RXH524268 RNL524265:RNL524268 RDP524265:RDP524268 QTT524265:QTT524268 QJX524265:QJX524268 QAB524265:QAB524268 PQF524265:PQF524268 PGJ524265:PGJ524268 OWN524265:OWN524268 OMR524265:OMR524268 OCV524265:OCV524268 NSZ524265:NSZ524268 NJD524265:NJD524268 MZH524265:MZH524268 MPL524265:MPL524268 MFP524265:MFP524268 LVT524265:LVT524268 LLX524265:LLX524268 LCB524265:LCB524268 KSF524265:KSF524268 KIJ524265:KIJ524268 JYN524265:JYN524268 JOR524265:JOR524268 JEV524265:JEV524268 IUZ524265:IUZ524268 ILD524265:ILD524268 IBH524265:IBH524268 HRL524265:HRL524268 HHP524265:HHP524268 GXT524265:GXT524268 GNX524265:GNX524268 GEB524265:GEB524268 FUF524265:FUF524268 FKJ524265:FKJ524268 FAN524265:FAN524268 EQR524265:EQR524268 EGV524265:EGV524268 DWZ524265:DWZ524268 DND524265:DND524268 DDH524265:DDH524268 CTL524265:CTL524268 CJP524265:CJP524268 BZT524265:BZT524268 BPX524265:BPX524268 BGB524265:BGB524268 AWF524265:AWF524268 AMJ524265:AMJ524268 ACN524265:ACN524268 SR524265:SR524268 IV524265:IV524268 D524265:D524268 WVH458729:WVH458732 WLL458729:WLL458732 WBP458729:WBP458732 VRT458729:VRT458732 VHX458729:VHX458732 UYB458729:UYB458732 UOF458729:UOF458732 UEJ458729:UEJ458732 TUN458729:TUN458732 TKR458729:TKR458732 TAV458729:TAV458732 SQZ458729:SQZ458732 SHD458729:SHD458732 RXH458729:RXH458732 RNL458729:RNL458732 RDP458729:RDP458732 QTT458729:QTT458732 QJX458729:QJX458732 QAB458729:QAB458732 PQF458729:PQF458732 PGJ458729:PGJ458732 OWN458729:OWN458732 OMR458729:OMR458732 OCV458729:OCV458732 NSZ458729:NSZ458732 NJD458729:NJD458732 MZH458729:MZH458732 MPL458729:MPL458732 MFP458729:MFP458732 LVT458729:LVT458732 LLX458729:LLX458732 LCB458729:LCB458732 KSF458729:KSF458732 KIJ458729:KIJ458732 JYN458729:JYN458732 JOR458729:JOR458732 JEV458729:JEV458732 IUZ458729:IUZ458732 ILD458729:ILD458732 IBH458729:IBH458732 HRL458729:HRL458732 HHP458729:HHP458732 GXT458729:GXT458732 GNX458729:GNX458732 GEB458729:GEB458732 FUF458729:FUF458732 FKJ458729:FKJ458732 FAN458729:FAN458732 EQR458729:EQR458732 EGV458729:EGV458732 DWZ458729:DWZ458732 DND458729:DND458732 DDH458729:DDH458732 CTL458729:CTL458732 CJP458729:CJP458732 BZT458729:BZT458732 BPX458729:BPX458732 BGB458729:BGB458732 AWF458729:AWF458732 AMJ458729:AMJ458732 ACN458729:ACN458732 SR458729:SR458732 IV458729:IV458732 D458729:D458732 WVH393193:WVH393196 WLL393193:WLL393196 WBP393193:WBP393196 VRT393193:VRT393196 VHX393193:VHX393196 UYB393193:UYB393196 UOF393193:UOF393196 UEJ393193:UEJ393196 TUN393193:TUN393196 TKR393193:TKR393196 TAV393193:TAV393196 SQZ393193:SQZ393196 SHD393193:SHD393196 RXH393193:RXH393196 RNL393193:RNL393196 RDP393193:RDP393196 QTT393193:QTT393196 QJX393193:QJX393196 QAB393193:QAB393196 PQF393193:PQF393196 PGJ393193:PGJ393196 OWN393193:OWN393196 OMR393193:OMR393196 OCV393193:OCV393196 NSZ393193:NSZ393196 NJD393193:NJD393196 MZH393193:MZH393196 MPL393193:MPL393196 MFP393193:MFP393196 LVT393193:LVT393196 LLX393193:LLX393196 LCB393193:LCB393196 KSF393193:KSF393196 KIJ393193:KIJ393196 JYN393193:JYN393196 JOR393193:JOR393196 JEV393193:JEV393196 IUZ393193:IUZ393196 ILD393193:ILD393196 IBH393193:IBH393196 HRL393193:HRL393196 HHP393193:HHP393196 GXT393193:GXT393196 GNX393193:GNX393196 GEB393193:GEB393196 FUF393193:FUF393196 FKJ393193:FKJ393196 FAN393193:FAN393196 EQR393193:EQR393196 EGV393193:EGV393196 DWZ393193:DWZ393196 DND393193:DND393196 DDH393193:DDH393196 CTL393193:CTL393196 CJP393193:CJP393196 BZT393193:BZT393196 BPX393193:BPX393196 BGB393193:BGB393196 AWF393193:AWF393196 AMJ393193:AMJ393196 ACN393193:ACN393196 SR393193:SR393196 IV393193:IV393196 D393193:D393196 WVH327657:WVH327660 WLL327657:WLL327660 WBP327657:WBP327660 VRT327657:VRT327660 VHX327657:VHX327660 UYB327657:UYB327660 UOF327657:UOF327660 UEJ327657:UEJ327660 TUN327657:TUN327660 TKR327657:TKR327660 TAV327657:TAV327660 SQZ327657:SQZ327660 SHD327657:SHD327660 RXH327657:RXH327660 RNL327657:RNL327660 RDP327657:RDP327660 QTT327657:QTT327660 QJX327657:QJX327660 QAB327657:QAB327660 PQF327657:PQF327660 PGJ327657:PGJ327660 OWN327657:OWN327660 OMR327657:OMR327660 OCV327657:OCV327660 NSZ327657:NSZ327660 NJD327657:NJD327660 MZH327657:MZH327660 MPL327657:MPL327660 MFP327657:MFP327660 LVT327657:LVT327660 LLX327657:LLX327660 LCB327657:LCB327660 KSF327657:KSF327660 KIJ327657:KIJ327660 JYN327657:JYN327660 JOR327657:JOR327660 JEV327657:JEV327660 IUZ327657:IUZ327660 ILD327657:ILD327660 IBH327657:IBH327660 HRL327657:HRL327660 HHP327657:HHP327660 GXT327657:GXT327660 GNX327657:GNX327660 GEB327657:GEB327660 FUF327657:FUF327660 FKJ327657:FKJ327660 FAN327657:FAN327660 EQR327657:EQR327660 EGV327657:EGV327660 DWZ327657:DWZ327660 DND327657:DND327660 DDH327657:DDH327660 CTL327657:CTL327660 CJP327657:CJP327660 BZT327657:BZT327660 BPX327657:BPX327660 BGB327657:BGB327660 AWF327657:AWF327660 AMJ327657:AMJ327660 ACN327657:ACN327660 SR327657:SR327660 IV327657:IV327660 D327657:D327660 WVH262121:WVH262124 WLL262121:WLL262124 WBP262121:WBP262124 VRT262121:VRT262124 VHX262121:VHX262124 UYB262121:UYB262124 UOF262121:UOF262124 UEJ262121:UEJ262124 TUN262121:TUN262124 TKR262121:TKR262124 TAV262121:TAV262124 SQZ262121:SQZ262124 SHD262121:SHD262124 RXH262121:RXH262124 RNL262121:RNL262124 RDP262121:RDP262124 QTT262121:QTT262124 QJX262121:QJX262124 QAB262121:QAB262124 PQF262121:PQF262124 PGJ262121:PGJ262124 OWN262121:OWN262124 OMR262121:OMR262124 OCV262121:OCV262124 NSZ262121:NSZ262124 NJD262121:NJD262124 MZH262121:MZH262124 MPL262121:MPL262124 MFP262121:MFP262124 LVT262121:LVT262124 LLX262121:LLX262124 LCB262121:LCB262124 KSF262121:KSF262124 KIJ262121:KIJ262124 JYN262121:JYN262124 JOR262121:JOR262124 JEV262121:JEV262124 IUZ262121:IUZ262124 ILD262121:ILD262124 IBH262121:IBH262124 HRL262121:HRL262124 HHP262121:HHP262124 GXT262121:GXT262124 GNX262121:GNX262124 GEB262121:GEB262124 FUF262121:FUF262124 FKJ262121:FKJ262124 FAN262121:FAN262124 EQR262121:EQR262124 EGV262121:EGV262124 DWZ262121:DWZ262124 DND262121:DND262124 DDH262121:DDH262124 CTL262121:CTL262124 CJP262121:CJP262124 BZT262121:BZT262124 BPX262121:BPX262124 BGB262121:BGB262124 AWF262121:AWF262124 AMJ262121:AMJ262124 ACN262121:ACN262124 SR262121:SR262124 IV262121:IV262124 D262121:D262124 WVH196585:WVH196588 WLL196585:WLL196588 WBP196585:WBP196588 VRT196585:VRT196588 VHX196585:VHX196588 UYB196585:UYB196588 UOF196585:UOF196588 UEJ196585:UEJ196588 TUN196585:TUN196588 TKR196585:TKR196588 TAV196585:TAV196588 SQZ196585:SQZ196588 SHD196585:SHD196588 RXH196585:RXH196588 RNL196585:RNL196588 RDP196585:RDP196588 QTT196585:QTT196588 QJX196585:QJX196588 QAB196585:QAB196588 PQF196585:PQF196588 PGJ196585:PGJ196588 OWN196585:OWN196588 OMR196585:OMR196588 OCV196585:OCV196588 NSZ196585:NSZ196588 NJD196585:NJD196588 MZH196585:MZH196588 MPL196585:MPL196588 MFP196585:MFP196588 LVT196585:LVT196588 LLX196585:LLX196588 LCB196585:LCB196588 KSF196585:KSF196588 KIJ196585:KIJ196588 JYN196585:JYN196588 JOR196585:JOR196588 JEV196585:JEV196588 IUZ196585:IUZ196588 ILD196585:ILD196588 IBH196585:IBH196588 HRL196585:HRL196588 HHP196585:HHP196588 GXT196585:GXT196588 GNX196585:GNX196588 GEB196585:GEB196588 FUF196585:FUF196588 FKJ196585:FKJ196588 FAN196585:FAN196588 EQR196585:EQR196588 EGV196585:EGV196588 DWZ196585:DWZ196588 DND196585:DND196588 DDH196585:DDH196588 CTL196585:CTL196588 CJP196585:CJP196588 BZT196585:BZT196588 BPX196585:BPX196588 BGB196585:BGB196588 AWF196585:AWF196588 AMJ196585:AMJ196588 ACN196585:ACN196588 SR196585:SR196588 IV196585:IV196588 D196585:D196588 WVH131049:WVH131052 WLL131049:WLL131052 WBP131049:WBP131052 VRT131049:VRT131052 VHX131049:VHX131052 UYB131049:UYB131052 UOF131049:UOF131052 UEJ131049:UEJ131052 TUN131049:TUN131052 TKR131049:TKR131052 TAV131049:TAV131052 SQZ131049:SQZ131052 SHD131049:SHD131052 RXH131049:RXH131052 RNL131049:RNL131052 RDP131049:RDP131052 QTT131049:QTT131052 QJX131049:QJX131052 QAB131049:QAB131052 PQF131049:PQF131052 PGJ131049:PGJ131052 OWN131049:OWN131052 OMR131049:OMR131052 OCV131049:OCV131052 NSZ131049:NSZ131052 NJD131049:NJD131052 MZH131049:MZH131052 MPL131049:MPL131052 MFP131049:MFP131052 LVT131049:LVT131052 LLX131049:LLX131052 LCB131049:LCB131052 KSF131049:KSF131052 KIJ131049:KIJ131052 JYN131049:JYN131052 JOR131049:JOR131052 JEV131049:JEV131052 IUZ131049:IUZ131052 ILD131049:ILD131052 IBH131049:IBH131052 HRL131049:HRL131052 HHP131049:HHP131052 GXT131049:GXT131052 GNX131049:GNX131052 GEB131049:GEB131052 FUF131049:FUF131052 FKJ131049:FKJ131052 FAN131049:FAN131052 EQR131049:EQR131052 EGV131049:EGV131052 DWZ131049:DWZ131052 DND131049:DND131052 DDH131049:DDH131052 CTL131049:CTL131052 CJP131049:CJP131052 BZT131049:BZT131052 BPX131049:BPX131052 BGB131049:BGB131052 AWF131049:AWF131052 AMJ131049:AMJ131052 ACN131049:ACN131052 SR131049:SR131052 IV131049:IV131052 D131049:D131052 WVH65513:WVH65516 WLL65513:WLL65516 WBP65513:WBP65516 VRT65513:VRT65516 VHX65513:VHX65516 UYB65513:UYB65516 UOF65513:UOF65516 UEJ65513:UEJ65516 TUN65513:TUN65516 TKR65513:TKR65516 TAV65513:TAV65516 SQZ65513:SQZ65516 SHD65513:SHD65516 RXH65513:RXH65516 RNL65513:RNL65516 RDP65513:RDP65516 QTT65513:QTT65516 QJX65513:QJX65516 QAB65513:QAB65516 PQF65513:PQF65516 PGJ65513:PGJ65516 OWN65513:OWN65516 OMR65513:OMR65516 OCV65513:OCV65516 NSZ65513:NSZ65516 NJD65513:NJD65516 MZH65513:MZH65516 MPL65513:MPL65516 MFP65513:MFP65516 LVT65513:LVT65516 LLX65513:LLX65516 LCB65513:LCB65516 KSF65513:KSF65516 KIJ65513:KIJ65516 JYN65513:JYN65516 JOR65513:JOR65516 JEV65513:JEV65516 IUZ65513:IUZ65516 ILD65513:ILD65516 IBH65513:IBH65516 HRL65513:HRL65516 HHP65513:HHP65516 GXT65513:GXT65516 GNX65513:GNX65516 GEB65513:GEB65516 FUF65513:FUF65516 FKJ65513:FKJ65516 FAN65513:FAN65516 EQR65513:EQR65516 EGV65513:EGV65516 DWZ65513:DWZ65516 DND65513:DND65516 DDH65513:DDH65516 CTL65513:CTL65516 CJP65513:CJP65516 BZT65513:BZT65516 BPX65513:BPX65516 BGB65513:BGB65516 AWF65513:AWF65516 AMJ65513:AMJ65516 ACN65513:ACN65516 SR65513:SR65516 IV65513:IV65516 D65513:D65516 WLL982993:WLL983007 WVH983034:WVH983039 WLL983034:WLL983039 WBP983034:WBP983039 VRT983034:VRT983039 VHX983034:VHX983039 UYB983034:UYB983039 UOF983034:UOF983039 UEJ983034:UEJ983039 TUN983034:TUN983039 TKR983034:TKR983039 TAV983034:TAV983039 SQZ983034:SQZ983039 SHD983034:SHD983039 RXH983034:RXH983039 RNL983034:RNL983039 RDP983034:RDP983039 QTT983034:QTT983039 QJX983034:QJX983039 QAB983034:QAB983039 PQF983034:PQF983039 PGJ983034:PGJ983039 OWN983034:OWN983039 OMR983034:OMR983039 OCV983034:OCV983039 NSZ983034:NSZ983039 NJD983034:NJD983039 MZH983034:MZH983039 MPL983034:MPL983039 MFP983034:MFP983039 LVT983034:LVT983039 LLX983034:LLX983039 LCB983034:LCB983039 KSF983034:KSF983039 KIJ983034:KIJ983039 JYN983034:JYN983039 JOR983034:JOR983039 JEV983034:JEV983039 IUZ983034:IUZ983039 ILD983034:ILD983039 IBH983034:IBH983039 HRL983034:HRL983039 HHP983034:HHP983039 GXT983034:GXT983039 GNX983034:GNX983039 GEB983034:GEB983039 FUF983034:FUF983039 FKJ983034:FKJ983039 FAN983034:FAN983039 EQR983034:EQR983039 EGV983034:EGV983039 DWZ983034:DWZ983039 DND983034:DND983039 DDH983034:DDH983039 CTL983034:CTL983039 CJP983034:CJP983039 BZT983034:BZT983039 BPX983034:BPX983039 BGB983034:BGB983039 AWF983034:AWF983039 AMJ983034:AMJ983039 ACN983034:ACN983039 SR983034:SR983039 IV983034:IV983039 D983034:D983039 WVH917498:WVH917503 WLL917498:WLL917503 WBP917498:WBP917503 VRT917498:VRT917503 VHX917498:VHX917503 UYB917498:UYB917503 UOF917498:UOF917503 UEJ917498:UEJ917503 TUN917498:TUN917503 TKR917498:TKR917503 TAV917498:TAV917503 SQZ917498:SQZ917503 SHD917498:SHD917503 RXH917498:RXH917503 RNL917498:RNL917503 RDP917498:RDP917503 QTT917498:QTT917503 QJX917498:QJX917503 QAB917498:QAB917503 PQF917498:PQF917503 PGJ917498:PGJ917503 OWN917498:OWN917503 OMR917498:OMR917503 OCV917498:OCV917503 NSZ917498:NSZ917503 NJD917498:NJD917503 MZH917498:MZH917503 MPL917498:MPL917503 MFP917498:MFP917503 LVT917498:LVT917503 LLX917498:LLX917503 LCB917498:LCB917503 KSF917498:KSF917503 KIJ917498:KIJ917503 JYN917498:JYN917503 JOR917498:JOR917503 JEV917498:JEV917503 IUZ917498:IUZ917503 ILD917498:ILD917503 IBH917498:IBH917503 HRL917498:HRL917503 HHP917498:HHP917503 GXT917498:GXT917503 GNX917498:GNX917503 GEB917498:GEB917503 FUF917498:FUF917503 FKJ917498:FKJ917503 FAN917498:FAN917503 EQR917498:EQR917503 EGV917498:EGV917503 DWZ917498:DWZ917503 DND917498:DND917503 DDH917498:DDH917503 CTL917498:CTL917503 CJP917498:CJP917503 BZT917498:BZT917503 BPX917498:BPX917503 BGB917498:BGB917503 AWF917498:AWF917503 AMJ917498:AMJ917503 ACN917498:ACN917503 SR917498:SR917503 IV917498:IV917503 D917498:D917503 WVH851962:WVH851967 WLL851962:WLL851967 WBP851962:WBP851967 VRT851962:VRT851967 VHX851962:VHX851967 UYB851962:UYB851967 UOF851962:UOF851967 UEJ851962:UEJ851967 TUN851962:TUN851967 TKR851962:TKR851967 TAV851962:TAV851967 SQZ851962:SQZ851967 SHD851962:SHD851967 RXH851962:RXH851967 RNL851962:RNL851967 RDP851962:RDP851967 QTT851962:QTT851967 QJX851962:QJX851967 QAB851962:QAB851967 PQF851962:PQF851967 PGJ851962:PGJ851967 OWN851962:OWN851967 OMR851962:OMR851967 OCV851962:OCV851967 NSZ851962:NSZ851967 NJD851962:NJD851967 MZH851962:MZH851967 MPL851962:MPL851967 MFP851962:MFP851967 LVT851962:LVT851967 LLX851962:LLX851967 LCB851962:LCB851967 KSF851962:KSF851967 KIJ851962:KIJ851967 JYN851962:JYN851967 JOR851962:JOR851967 JEV851962:JEV851967 IUZ851962:IUZ851967 ILD851962:ILD851967 IBH851962:IBH851967 HRL851962:HRL851967 HHP851962:HHP851967 GXT851962:GXT851967 GNX851962:GNX851967 GEB851962:GEB851967 FUF851962:FUF851967 FKJ851962:FKJ851967 FAN851962:FAN851967 EQR851962:EQR851967 EGV851962:EGV851967 DWZ851962:DWZ851967 DND851962:DND851967 DDH851962:DDH851967 CTL851962:CTL851967 CJP851962:CJP851967 BZT851962:BZT851967 BPX851962:BPX851967 BGB851962:BGB851967 AWF851962:AWF851967 AMJ851962:AMJ851967 ACN851962:ACN851967 SR851962:SR851967 IV851962:IV851967 D851962:D851967 WVH786426:WVH786431 WLL786426:WLL786431 WBP786426:WBP786431 VRT786426:VRT786431 VHX786426:VHX786431 UYB786426:UYB786431 UOF786426:UOF786431 UEJ786426:UEJ786431 TUN786426:TUN786431 TKR786426:TKR786431 TAV786426:TAV786431 SQZ786426:SQZ786431 SHD786426:SHD786431 RXH786426:RXH786431 RNL786426:RNL786431 RDP786426:RDP786431 QTT786426:QTT786431 QJX786426:QJX786431 QAB786426:QAB786431 PQF786426:PQF786431 PGJ786426:PGJ786431 OWN786426:OWN786431 OMR786426:OMR786431 OCV786426:OCV786431 NSZ786426:NSZ786431 NJD786426:NJD786431 MZH786426:MZH786431 MPL786426:MPL786431 MFP786426:MFP786431 LVT786426:LVT786431 LLX786426:LLX786431 LCB786426:LCB786431 KSF786426:KSF786431 KIJ786426:KIJ786431 JYN786426:JYN786431 JOR786426:JOR786431 JEV786426:JEV786431 IUZ786426:IUZ786431 ILD786426:ILD786431 IBH786426:IBH786431 HRL786426:HRL786431 HHP786426:HHP786431 GXT786426:GXT786431 GNX786426:GNX786431 GEB786426:GEB786431 FUF786426:FUF786431 FKJ786426:FKJ786431 FAN786426:FAN786431 EQR786426:EQR786431 EGV786426:EGV786431 DWZ786426:DWZ786431 DND786426:DND786431 DDH786426:DDH786431 CTL786426:CTL786431 CJP786426:CJP786431 BZT786426:BZT786431 BPX786426:BPX786431 BGB786426:BGB786431 AWF786426:AWF786431 AMJ786426:AMJ786431 ACN786426:ACN786431 SR786426:SR786431 IV786426:IV786431 D786426:D786431 WVH720890:WVH720895 WLL720890:WLL720895 WBP720890:WBP720895 VRT720890:VRT720895 VHX720890:VHX720895 UYB720890:UYB720895 UOF720890:UOF720895 UEJ720890:UEJ720895 TUN720890:TUN720895 TKR720890:TKR720895 TAV720890:TAV720895 SQZ720890:SQZ720895 SHD720890:SHD720895 RXH720890:RXH720895 RNL720890:RNL720895 RDP720890:RDP720895 QTT720890:QTT720895 QJX720890:QJX720895 QAB720890:QAB720895 PQF720890:PQF720895 PGJ720890:PGJ720895 OWN720890:OWN720895 OMR720890:OMR720895 OCV720890:OCV720895 NSZ720890:NSZ720895 NJD720890:NJD720895 MZH720890:MZH720895 MPL720890:MPL720895 MFP720890:MFP720895 LVT720890:LVT720895 LLX720890:LLX720895 LCB720890:LCB720895 KSF720890:KSF720895 KIJ720890:KIJ720895 JYN720890:JYN720895 JOR720890:JOR720895 JEV720890:JEV720895 IUZ720890:IUZ720895 ILD720890:ILD720895 IBH720890:IBH720895 HRL720890:HRL720895 HHP720890:HHP720895 GXT720890:GXT720895 GNX720890:GNX720895 GEB720890:GEB720895 FUF720890:FUF720895 FKJ720890:FKJ720895 FAN720890:FAN720895 EQR720890:EQR720895 EGV720890:EGV720895 DWZ720890:DWZ720895 DND720890:DND720895 DDH720890:DDH720895 CTL720890:CTL720895 CJP720890:CJP720895 BZT720890:BZT720895 BPX720890:BPX720895 BGB720890:BGB720895 AWF720890:AWF720895 AMJ720890:AMJ720895 ACN720890:ACN720895 SR720890:SR720895 IV720890:IV720895 D720890:D720895 WVH655354:WVH655359 WLL655354:WLL655359 WBP655354:WBP655359 VRT655354:VRT655359 VHX655354:VHX655359 UYB655354:UYB655359 UOF655354:UOF655359 UEJ655354:UEJ655359 TUN655354:TUN655359 TKR655354:TKR655359 TAV655354:TAV655359 SQZ655354:SQZ655359 SHD655354:SHD655359 RXH655354:RXH655359 RNL655354:RNL655359 RDP655354:RDP655359 QTT655354:QTT655359 QJX655354:QJX655359 QAB655354:QAB655359 PQF655354:PQF655359 PGJ655354:PGJ655359 OWN655354:OWN655359 OMR655354:OMR655359 OCV655354:OCV655359 NSZ655354:NSZ655359 NJD655354:NJD655359 MZH655354:MZH655359 MPL655354:MPL655359 MFP655354:MFP655359 LVT655354:LVT655359 LLX655354:LLX655359 LCB655354:LCB655359 KSF655354:KSF655359 KIJ655354:KIJ655359 JYN655354:JYN655359 JOR655354:JOR655359 JEV655354:JEV655359 IUZ655354:IUZ655359 ILD655354:ILD655359 IBH655354:IBH655359 HRL655354:HRL655359 HHP655354:HHP655359 GXT655354:GXT655359 GNX655354:GNX655359 GEB655354:GEB655359 FUF655354:FUF655359 FKJ655354:FKJ655359 FAN655354:FAN655359 EQR655354:EQR655359 EGV655354:EGV655359 DWZ655354:DWZ655359 DND655354:DND655359 DDH655354:DDH655359 CTL655354:CTL655359 CJP655354:CJP655359 BZT655354:BZT655359 BPX655354:BPX655359 BGB655354:BGB655359 AWF655354:AWF655359 AMJ655354:AMJ655359 ACN655354:ACN655359 SR655354:SR655359 IV655354:IV655359 D655354:D655359 WVH589818:WVH589823 WLL589818:WLL589823 WBP589818:WBP589823 VRT589818:VRT589823 VHX589818:VHX589823 UYB589818:UYB589823 UOF589818:UOF589823 UEJ589818:UEJ589823 TUN589818:TUN589823 TKR589818:TKR589823 TAV589818:TAV589823 SQZ589818:SQZ589823 SHD589818:SHD589823 RXH589818:RXH589823 RNL589818:RNL589823 RDP589818:RDP589823 QTT589818:QTT589823 QJX589818:QJX589823 QAB589818:QAB589823 PQF589818:PQF589823 PGJ589818:PGJ589823 OWN589818:OWN589823 OMR589818:OMR589823 OCV589818:OCV589823 NSZ589818:NSZ589823 NJD589818:NJD589823 MZH589818:MZH589823 MPL589818:MPL589823 MFP589818:MFP589823 LVT589818:LVT589823 LLX589818:LLX589823 LCB589818:LCB589823 KSF589818:KSF589823 KIJ589818:KIJ589823 JYN589818:JYN589823 JOR589818:JOR589823 JEV589818:JEV589823 IUZ589818:IUZ589823 ILD589818:ILD589823 IBH589818:IBH589823 HRL589818:HRL589823 HHP589818:HHP589823 GXT589818:GXT589823 GNX589818:GNX589823 GEB589818:GEB589823 FUF589818:FUF589823 FKJ589818:FKJ589823 FAN589818:FAN589823 EQR589818:EQR589823 EGV589818:EGV589823 DWZ589818:DWZ589823 DND589818:DND589823 DDH589818:DDH589823 CTL589818:CTL589823 CJP589818:CJP589823 BZT589818:BZT589823 BPX589818:BPX589823 BGB589818:BGB589823 AWF589818:AWF589823 AMJ589818:AMJ589823 ACN589818:ACN589823 SR589818:SR589823 IV589818:IV589823 D589818:D589823 WVH524282:WVH524287 WLL524282:WLL524287 WBP524282:WBP524287 VRT524282:VRT524287 VHX524282:VHX524287 UYB524282:UYB524287 UOF524282:UOF524287 UEJ524282:UEJ524287 TUN524282:TUN524287 TKR524282:TKR524287 TAV524282:TAV524287 SQZ524282:SQZ524287 SHD524282:SHD524287 RXH524282:RXH524287 RNL524282:RNL524287 RDP524282:RDP524287 QTT524282:QTT524287 QJX524282:QJX524287 QAB524282:QAB524287 PQF524282:PQF524287 PGJ524282:PGJ524287 OWN524282:OWN524287 OMR524282:OMR524287 OCV524282:OCV524287 NSZ524282:NSZ524287 NJD524282:NJD524287 MZH524282:MZH524287 MPL524282:MPL524287 MFP524282:MFP524287 LVT524282:LVT524287 LLX524282:LLX524287 LCB524282:LCB524287 KSF524282:KSF524287 KIJ524282:KIJ524287 JYN524282:JYN524287 JOR524282:JOR524287 JEV524282:JEV524287 IUZ524282:IUZ524287 ILD524282:ILD524287 IBH524282:IBH524287 HRL524282:HRL524287 HHP524282:HHP524287 GXT524282:GXT524287 GNX524282:GNX524287 GEB524282:GEB524287 FUF524282:FUF524287 FKJ524282:FKJ524287 FAN524282:FAN524287 EQR524282:EQR524287 EGV524282:EGV524287 DWZ524282:DWZ524287 DND524282:DND524287 DDH524282:DDH524287 CTL524282:CTL524287 CJP524282:CJP524287 BZT524282:BZT524287 BPX524282:BPX524287 BGB524282:BGB524287 AWF524282:AWF524287 AMJ524282:AMJ524287 ACN524282:ACN524287 SR524282:SR524287 IV524282:IV524287 D524282:D524287 WVH458746:WVH458751 WLL458746:WLL458751 WBP458746:WBP458751 VRT458746:VRT458751 VHX458746:VHX458751 UYB458746:UYB458751 UOF458746:UOF458751 UEJ458746:UEJ458751 TUN458746:TUN458751 TKR458746:TKR458751 TAV458746:TAV458751 SQZ458746:SQZ458751 SHD458746:SHD458751 RXH458746:RXH458751 RNL458746:RNL458751 RDP458746:RDP458751 QTT458746:QTT458751 QJX458746:QJX458751 QAB458746:QAB458751 PQF458746:PQF458751 PGJ458746:PGJ458751 OWN458746:OWN458751 OMR458746:OMR458751 OCV458746:OCV458751 NSZ458746:NSZ458751 NJD458746:NJD458751 MZH458746:MZH458751 MPL458746:MPL458751 MFP458746:MFP458751 LVT458746:LVT458751 LLX458746:LLX458751 LCB458746:LCB458751 KSF458746:KSF458751 KIJ458746:KIJ458751 JYN458746:JYN458751 JOR458746:JOR458751 JEV458746:JEV458751 IUZ458746:IUZ458751 ILD458746:ILD458751 IBH458746:IBH458751 HRL458746:HRL458751 HHP458746:HHP458751 GXT458746:GXT458751 GNX458746:GNX458751 GEB458746:GEB458751 FUF458746:FUF458751 FKJ458746:FKJ458751 FAN458746:FAN458751 EQR458746:EQR458751 EGV458746:EGV458751 DWZ458746:DWZ458751 DND458746:DND458751 DDH458746:DDH458751 CTL458746:CTL458751 CJP458746:CJP458751 BZT458746:BZT458751 BPX458746:BPX458751 BGB458746:BGB458751 AWF458746:AWF458751 AMJ458746:AMJ458751 ACN458746:ACN458751 SR458746:SR458751 IV458746:IV458751 D458746:D458751 WVH393210:WVH393215 WLL393210:WLL393215 WBP393210:WBP393215 VRT393210:VRT393215 VHX393210:VHX393215 UYB393210:UYB393215 UOF393210:UOF393215 UEJ393210:UEJ393215 TUN393210:TUN393215 TKR393210:TKR393215 TAV393210:TAV393215 SQZ393210:SQZ393215 SHD393210:SHD393215 RXH393210:RXH393215 RNL393210:RNL393215 RDP393210:RDP393215 QTT393210:QTT393215 QJX393210:QJX393215 QAB393210:QAB393215 PQF393210:PQF393215 PGJ393210:PGJ393215 OWN393210:OWN393215 OMR393210:OMR393215 OCV393210:OCV393215 NSZ393210:NSZ393215 NJD393210:NJD393215 MZH393210:MZH393215 MPL393210:MPL393215 MFP393210:MFP393215 LVT393210:LVT393215 LLX393210:LLX393215 LCB393210:LCB393215 KSF393210:KSF393215 KIJ393210:KIJ393215 JYN393210:JYN393215 JOR393210:JOR393215 JEV393210:JEV393215 IUZ393210:IUZ393215 ILD393210:ILD393215 IBH393210:IBH393215 HRL393210:HRL393215 HHP393210:HHP393215 GXT393210:GXT393215 GNX393210:GNX393215 GEB393210:GEB393215 FUF393210:FUF393215 FKJ393210:FKJ393215 FAN393210:FAN393215 EQR393210:EQR393215 EGV393210:EGV393215 DWZ393210:DWZ393215 DND393210:DND393215 DDH393210:DDH393215 CTL393210:CTL393215 CJP393210:CJP393215 BZT393210:BZT393215 BPX393210:BPX393215 BGB393210:BGB393215 AWF393210:AWF393215 AMJ393210:AMJ393215 ACN393210:ACN393215 SR393210:SR393215 IV393210:IV393215 D393210:D393215 WVH327674:WVH327679 WLL327674:WLL327679 WBP327674:WBP327679 VRT327674:VRT327679 VHX327674:VHX327679 UYB327674:UYB327679 UOF327674:UOF327679 UEJ327674:UEJ327679 TUN327674:TUN327679 TKR327674:TKR327679 TAV327674:TAV327679 SQZ327674:SQZ327679 SHD327674:SHD327679 RXH327674:RXH327679 RNL327674:RNL327679 RDP327674:RDP327679 QTT327674:QTT327679 QJX327674:QJX327679 QAB327674:QAB327679 PQF327674:PQF327679 PGJ327674:PGJ327679 OWN327674:OWN327679 OMR327674:OMR327679 OCV327674:OCV327679 NSZ327674:NSZ327679 NJD327674:NJD327679 MZH327674:MZH327679 MPL327674:MPL327679 MFP327674:MFP327679 LVT327674:LVT327679 LLX327674:LLX327679 LCB327674:LCB327679 KSF327674:KSF327679 KIJ327674:KIJ327679 JYN327674:JYN327679 JOR327674:JOR327679 JEV327674:JEV327679 IUZ327674:IUZ327679 ILD327674:ILD327679 IBH327674:IBH327679 HRL327674:HRL327679 HHP327674:HHP327679 GXT327674:GXT327679 GNX327674:GNX327679 GEB327674:GEB327679 FUF327674:FUF327679 FKJ327674:FKJ327679 FAN327674:FAN327679 EQR327674:EQR327679 EGV327674:EGV327679 DWZ327674:DWZ327679 DND327674:DND327679 DDH327674:DDH327679 CTL327674:CTL327679 CJP327674:CJP327679 BZT327674:BZT327679 BPX327674:BPX327679 BGB327674:BGB327679 AWF327674:AWF327679 AMJ327674:AMJ327679 ACN327674:ACN327679 SR327674:SR327679 IV327674:IV327679 D327674:D327679 WVH262138:WVH262143 WLL262138:WLL262143 WBP262138:WBP262143 VRT262138:VRT262143 VHX262138:VHX262143 UYB262138:UYB262143 UOF262138:UOF262143 UEJ262138:UEJ262143 TUN262138:TUN262143 TKR262138:TKR262143 TAV262138:TAV262143 SQZ262138:SQZ262143 SHD262138:SHD262143 RXH262138:RXH262143 RNL262138:RNL262143 RDP262138:RDP262143 QTT262138:QTT262143 QJX262138:QJX262143 QAB262138:QAB262143 PQF262138:PQF262143 PGJ262138:PGJ262143 OWN262138:OWN262143 OMR262138:OMR262143 OCV262138:OCV262143 NSZ262138:NSZ262143 NJD262138:NJD262143 MZH262138:MZH262143 MPL262138:MPL262143 MFP262138:MFP262143 LVT262138:LVT262143 LLX262138:LLX262143 LCB262138:LCB262143 KSF262138:KSF262143 KIJ262138:KIJ262143 JYN262138:JYN262143 JOR262138:JOR262143 JEV262138:JEV262143 IUZ262138:IUZ262143 ILD262138:ILD262143 IBH262138:IBH262143 HRL262138:HRL262143 HHP262138:HHP262143 GXT262138:GXT262143 GNX262138:GNX262143 GEB262138:GEB262143 FUF262138:FUF262143 FKJ262138:FKJ262143 FAN262138:FAN262143 EQR262138:EQR262143 EGV262138:EGV262143 DWZ262138:DWZ262143 DND262138:DND262143 DDH262138:DDH262143 CTL262138:CTL262143 CJP262138:CJP262143 BZT262138:BZT262143 BPX262138:BPX262143 BGB262138:BGB262143 AWF262138:AWF262143 AMJ262138:AMJ262143 ACN262138:ACN262143 SR262138:SR262143 IV262138:IV262143 D262138:D262143 WVH196602:WVH196607 WLL196602:WLL196607 WBP196602:WBP196607 VRT196602:VRT196607 VHX196602:VHX196607 UYB196602:UYB196607 UOF196602:UOF196607 UEJ196602:UEJ196607 TUN196602:TUN196607 TKR196602:TKR196607 TAV196602:TAV196607 SQZ196602:SQZ196607 SHD196602:SHD196607 RXH196602:RXH196607 RNL196602:RNL196607 RDP196602:RDP196607 QTT196602:QTT196607 QJX196602:QJX196607 QAB196602:QAB196607 PQF196602:PQF196607 PGJ196602:PGJ196607 OWN196602:OWN196607 OMR196602:OMR196607 OCV196602:OCV196607 NSZ196602:NSZ196607 NJD196602:NJD196607 MZH196602:MZH196607 MPL196602:MPL196607 MFP196602:MFP196607 LVT196602:LVT196607 LLX196602:LLX196607 LCB196602:LCB196607 KSF196602:KSF196607 KIJ196602:KIJ196607 JYN196602:JYN196607 JOR196602:JOR196607 JEV196602:JEV196607 IUZ196602:IUZ196607 ILD196602:ILD196607 IBH196602:IBH196607 HRL196602:HRL196607 HHP196602:HHP196607 GXT196602:GXT196607 GNX196602:GNX196607 GEB196602:GEB196607 FUF196602:FUF196607 FKJ196602:FKJ196607 FAN196602:FAN196607 EQR196602:EQR196607 EGV196602:EGV196607 DWZ196602:DWZ196607 DND196602:DND196607 DDH196602:DDH196607 CTL196602:CTL196607 CJP196602:CJP196607 BZT196602:BZT196607 BPX196602:BPX196607 BGB196602:BGB196607 AWF196602:AWF196607 AMJ196602:AMJ196607 ACN196602:ACN196607 SR196602:SR196607 IV196602:IV196607 D196602:D196607 WVH131066:WVH131071 WLL131066:WLL131071 WBP131066:WBP131071 VRT131066:VRT131071 VHX131066:VHX131071 UYB131066:UYB131071 UOF131066:UOF131071 UEJ131066:UEJ131071 TUN131066:TUN131071 TKR131066:TKR131071 TAV131066:TAV131071 SQZ131066:SQZ131071 SHD131066:SHD131071 RXH131066:RXH131071 RNL131066:RNL131071 RDP131066:RDP131071 QTT131066:QTT131071 QJX131066:QJX131071 QAB131066:QAB131071 PQF131066:PQF131071 PGJ131066:PGJ131071 OWN131066:OWN131071 OMR131066:OMR131071 OCV131066:OCV131071 NSZ131066:NSZ131071 NJD131066:NJD131071 MZH131066:MZH131071 MPL131066:MPL131071 MFP131066:MFP131071 LVT131066:LVT131071 LLX131066:LLX131071 LCB131066:LCB131071 KSF131066:KSF131071 KIJ131066:KIJ131071 JYN131066:JYN131071 JOR131066:JOR131071 JEV131066:JEV131071 IUZ131066:IUZ131071 ILD131066:ILD131071 IBH131066:IBH131071 HRL131066:HRL131071 HHP131066:HHP131071 GXT131066:GXT131071 GNX131066:GNX131071 GEB131066:GEB131071 FUF131066:FUF131071 FKJ131066:FKJ131071 FAN131066:FAN131071 EQR131066:EQR131071 EGV131066:EGV131071 DWZ131066:DWZ131071 DND131066:DND131071 DDH131066:DDH131071 CTL131066:CTL131071 CJP131066:CJP131071 BZT131066:BZT131071 BPX131066:BPX131071 BGB131066:BGB131071 AWF131066:AWF131071 AMJ131066:AMJ131071 ACN131066:ACN131071 SR131066:SR131071 IV131066:IV131071 D131066:D131071 WVH65530:WVH65535 WLL65530:WLL65535 WBP65530:WBP65535 VRT65530:VRT65535 VHX65530:VHX65535 UYB65530:UYB65535 UOF65530:UOF65535 UEJ65530:UEJ65535 TUN65530:TUN65535 TKR65530:TKR65535 TAV65530:TAV65535 SQZ65530:SQZ65535 SHD65530:SHD65535 RXH65530:RXH65535 RNL65530:RNL65535 RDP65530:RDP65535 QTT65530:QTT65535 QJX65530:QJX65535 QAB65530:QAB65535 PQF65530:PQF65535 PGJ65530:PGJ65535 OWN65530:OWN65535 OMR65530:OMR65535 OCV65530:OCV65535 NSZ65530:NSZ65535 NJD65530:NJD65535 MZH65530:MZH65535 MPL65530:MPL65535 MFP65530:MFP65535 LVT65530:LVT65535 LLX65530:LLX65535 LCB65530:LCB65535 KSF65530:KSF65535 KIJ65530:KIJ65535 JYN65530:JYN65535 JOR65530:JOR65535 JEV65530:JEV65535 IUZ65530:IUZ65535 ILD65530:ILD65535 IBH65530:IBH65535 HRL65530:HRL65535 HHP65530:HHP65535 GXT65530:GXT65535 GNX65530:GNX65535 GEB65530:GEB65535 FUF65530:FUF65535 FKJ65530:FKJ65535 FAN65530:FAN65535 EQR65530:EQR65535 EGV65530:EGV65535 DWZ65530:DWZ65535 DND65530:DND65535 DDH65530:DDH65535 CTL65530:CTL65535 CJP65530:CJP65535 BZT65530:BZT65535 BPX65530:BPX65535 BGB65530:BGB65535 AWF65530:AWF65535 AMJ65530:AMJ65535 ACN65530:ACN65535 SR65530:SR65535 IV65530:IV65535 D65530:D65535 WVH27:WVH37 WLL27:WLL37 WBP27:WBP37 VRT27:VRT37 VHX27:VHX37 UYB27:UYB37 UOF27:UOF37 UEJ27:UEJ37 TUN27:TUN37 TKR27:TKR37 TAV27:TAV37 SQZ27:SQZ37 SHD27:SHD37 RXH27:RXH37 RNL27:RNL37 RDP27:RDP37 QTT27:QTT37 QJX27:QJX37 QAB27:QAB37 PQF27:PQF37 PGJ27:PGJ37 OWN27:OWN37 OMR27:OMR37 OCV27:OCV37 NSZ27:NSZ37 NJD27:NJD37 MZH27:MZH37 MPL27:MPL37 MFP27:MFP37 LVT27:LVT37 LLX27:LLX37 LCB27:LCB37 KSF27:KSF37 KIJ27:KIJ37 JYN27:JYN37 JOR27:JOR37 JEV27:JEV37 IUZ27:IUZ37 ILD27:ILD37 IBH27:IBH37 HRL27:HRL37 HHP27:HHP37 GXT27:GXT37 GNX27:GNX37 GEB27:GEB37 FUF27:FUF37 FKJ27:FKJ37 FAN27:FAN37 EQR27:EQR37 EGV27:EGV37 DWZ27:DWZ37 DND27:DND37 DDH27:DDH37 CTL27:CTL37 CJP27:CJP37 BZT27:BZT37 BPX27:BPX37 BGB27:BGB37 AWF27:AWF37 AMJ27:AMJ37 ACN27:ACN37 SR27:SR37 IV27:IV37 WVH983012:WVH983015 WLL983012:WLL983015 WBP983012:WBP983015 VRT983012:VRT983015 VHX983012:VHX983015 UYB983012:UYB983015 UOF983012:UOF983015 UEJ983012:UEJ983015 TUN983012:TUN983015 TKR983012:TKR983015 TAV983012:TAV983015 SQZ983012:SQZ983015 SHD983012:SHD983015 RXH983012:RXH983015 RNL983012:RNL983015 RDP983012:RDP983015 QTT983012:QTT983015 QJX983012:QJX983015 QAB983012:QAB983015 PQF983012:PQF983015 PGJ983012:PGJ983015 OWN983012:OWN983015 OMR983012:OMR983015 OCV983012:OCV983015 NSZ983012:NSZ983015 NJD983012:NJD983015 MZH983012:MZH983015 MPL983012:MPL983015 MFP983012:MFP983015 LVT983012:LVT983015 LLX983012:LLX983015 LCB983012:LCB983015 KSF983012:KSF983015 KIJ983012:KIJ983015 JYN983012:JYN983015 JOR983012:JOR983015 JEV983012:JEV983015 IUZ983012:IUZ983015 ILD983012:ILD983015 IBH983012:IBH983015 HRL983012:HRL983015 HHP983012:HHP983015 GXT983012:GXT983015 GNX983012:GNX983015 GEB983012:GEB983015 FUF983012:FUF983015 FKJ983012:FKJ983015 FAN983012:FAN983015 EQR983012:EQR983015 EGV983012:EGV983015 DWZ983012:DWZ983015 DND983012:DND983015 DDH983012:DDH983015 CTL983012:CTL983015 CJP983012:CJP983015 BZT983012:BZT983015 BPX983012:BPX983015 BGB983012:BGB983015 AWF983012:AWF983015 AMJ983012:AMJ983015 ACN983012:ACN983015 SR983012:SR983015 IV983012:IV983015 D983012:D983015 WVH917476:WVH917479 WLL917476:WLL917479 WBP917476:WBP917479 VRT917476:VRT917479 VHX917476:VHX917479 UYB917476:UYB917479 UOF917476:UOF917479 UEJ917476:UEJ917479 TUN917476:TUN917479 TKR917476:TKR917479 TAV917476:TAV917479 SQZ917476:SQZ917479 SHD917476:SHD917479 RXH917476:RXH917479 RNL917476:RNL917479 RDP917476:RDP917479 QTT917476:QTT917479 QJX917476:QJX917479 QAB917476:QAB917479 PQF917476:PQF917479 PGJ917476:PGJ917479 OWN917476:OWN917479 OMR917476:OMR917479 OCV917476:OCV917479 NSZ917476:NSZ917479 NJD917476:NJD917479 MZH917476:MZH917479 MPL917476:MPL917479 MFP917476:MFP917479 LVT917476:LVT917479 LLX917476:LLX917479 LCB917476:LCB917479 KSF917476:KSF917479 KIJ917476:KIJ917479 JYN917476:JYN917479 JOR917476:JOR917479 JEV917476:JEV917479 IUZ917476:IUZ917479 ILD917476:ILD917479 IBH917476:IBH917479 HRL917476:HRL917479 HHP917476:HHP917479 GXT917476:GXT917479 GNX917476:GNX917479 GEB917476:GEB917479 FUF917476:FUF917479 FKJ917476:FKJ917479 FAN917476:FAN917479 EQR917476:EQR917479 EGV917476:EGV917479 DWZ917476:DWZ917479 DND917476:DND917479 DDH917476:DDH917479 CTL917476:CTL917479 CJP917476:CJP917479 BZT917476:BZT917479 BPX917476:BPX917479 BGB917476:BGB917479 AWF917476:AWF917479 AMJ917476:AMJ917479 ACN917476:ACN917479 SR917476:SR917479 IV917476:IV917479 D917476:D917479 WVH851940:WVH851943 WLL851940:WLL851943 WBP851940:WBP851943 VRT851940:VRT851943 VHX851940:VHX851943 UYB851940:UYB851943 UOF851940:UOF851943 UEJ851940:UEJ851943 TUN851940:TUN851943 TKR851940:TKR851943 TAV851940:TAV851943 SQZ851940:SQZ851943 SHD851940:SHD851943 RXH851940:RXH851943 RNL851940:RNL851943 RDP851940:RDP851943 QTT851940:QTT851943 QJX851940:QJX851943 QAB851940:QAB851943 PQF851940:PQF851943 PGJ851940:PGJ851943 OWN851940:OWN851943 OMR851940:OMR851943 OCV851940:OCV851943 NSZ851940:NSZ851943 NJD851940:NJD851943 MZH851940:MZH851943 MPL851940:MPL851943 MFP851940:MFP851943 LVT851940:LVT851943 LLX851940:LLX851943 LCB851940:LCB851943 KSF851940:KSF851943 KIJ851940:KIJ851943 JYN851940:JYN851943 JOR851940:JOR851943 JEV851940:JEV851943 IUZ851940:IUZ851943 ILD851940:ILD851943 IBH851940:IBH851943 HRL851940:HRL851943 HHP851940:HHP851943 GXT851940:GXT851943 GNX851940:GNX851943 GEB851940:GEB851943 FUF851940:FUF851943 FKJ851940:FKJ851943 FAN851940:FAN851943 EQR851940:EQR851943 EGV851940:EGV851943 DWZ851940:DWZ851943 DND851940:DND851943 DDH851940:DDH851943 CTL851940:CTL851943 CJP851940:CJP851943 BZT851940:BZT851943 BPX851940:BPX851943 BGB851940:BGB851943 AWF851940:AWF851943 AMJ851940:AMJ851943 ACN851940:ACN851943 SR851940:SR851943 IV851940:IV851943 D851940:D851943 WVH786404:WVH786407 WLL786404:WLL786407 WBP786404:WBP786407 VRT786404:VRT786407 VHX786404:VHX786407 UYB786404:UYB786407 UOF786404:UOF786407 UEJ786404:UEJ786407 TUN786404:TUN786407 TKR786404:TKR786407 TAV786404:TAV786407 SQZ786404:SQZ786407 SHD786404:SHD786407 RXH786404:RXH786407 RNL786404:RNL786407 RDP786404:RDP786407 QTT786404:QTT786407 QJX786404:QJX786407 QAB786404:QAB786407 PQF786404:PQF786407 PGJ786404:PGJ786407 OWN786404:OWN786407 OMR786404:OMR786407 OCV786404:OCV786407 NSZ786404:NSZ786407 NJD786404:NJD786407 MZH786404:MZH786407 MPL786404:MPL786407 MFP786404:MFP786407 LVT786404:LVT786407 LLX786404:LLX786407 LCB786404:LCB786407 KSF786404:KSF786407 KIJ786404:KIJ786407 JYN786404:JYN786407 JOR786404:JOR786407 JEV786404:JEV786407 IUZ786404:IUZ786407 ILD786404:ILD786407 IBH786404:IBH786407 HRL786404:HRL786407 HHP786404:HHP786407 GXT786404:GXT786407 GNX786404:GNX786407 GEB786404:GEB786407 FUF786404:FUF786407 FKJ786404:FKJ786407 FAN786404:FAN786407 EQR786404:EQR786407 EGV786404:EGV786407 DWZ786404:DWZ786407 DND786404:DND786407 DDH786404:DDH786407 CTL786404:CTL786407 CJP786404:CJP786407 BZT786404:BZT786407 BPX786404:BPX786407 BGB786404:BGB786407 AWF786404:AWF786407 AMJ786404:AMJ786407 ACN786404:ACN786407 SR786404:SR786407 IV786404:IV786407 D786404:D786407 WVH720868:WVH720871 WLL720868:WLL720871 WBP720868:WBP720871 VRT720868:VRT720871 VHX720868:VHX720871 UYB720868:UYB720871 UOF720868:UOF720871 UEJ720868:UEJ720871 TUN720868:TUN720871 TKR720868:TKR720871 TAV720868:TAV720871 SQZ720868:SQZ720871 SHD720868:SHD720871 RXH720868:RXH720871 RNL720868:RNL720871 RDP720868:RDP720871 QTT720868:QTT720871 QJX720868:QJX720871 QAB720868:QAB720871 PQF720868:PQF720871 PGJ720868:PGJ720871 OWN720868:OWN720871 OMR720868:OMR720871 OCV720868:OCV720871 NSZ720868:NSZ720871 NJD720868:NJD720871 MZH720868:MZH720871 MPL720868:MPL720871 MFP720868:MFP720871 LVT720868:LVT720871 LLX720868:LLX720871 LCB720868:LCB720871 KSF720868:KSF720871 KIJ720868:KIJ720871 JYN720868:JYN720871 JOR720868:JOR720871 JEV720868:JEV720871 IUZ720868:IUZ720871 ILD720868:ILD720871 IBH720868:IBH720871 HRL720868:HRL720871 HHP720868:HHP720871 GXT720868:GXT720871 GNX720868:GNX720871 GEB720868:GEB720871 FUF720868:FUF720871 FKJ720868:FKJ720871 FAN720868:FAN720871 EQR720868:EQR720871 EGV720868:EGV720871 DWZ720868:DWZ720871 DND720868:DND720871 DDH720868:DDH720871 CTL720868:CTL720871 CJP720868:CJP720871 BZT720868:BZT720871 BPX720868:BPX720871 BGB720868:BGB720871 AWF720868:AWF720871 AMJ720868:AMJ720871 ACN720868:ACN720871 SR720868:SR720871 IV720868:IV720871 D720868:D720871 WVH655332:WVH655335 WLL655332:WLL655335 WBP655332:WBP655335 VRT655332:VRT655335 VHX655332:VHX655335 UYB655332:UYB655335 UOF655332:UOF655335 UEJ655332:UEJ655335 TUN655332:TUN655335 TKR655332:TKR655335 TAV655332:TAV655335 SQZ655332:SQZ655335 SHD655332:SHD655335 RXH655332:RXH655335 RNL655332:RNL655335 RDP655332:RDP655335 QTT655332:QTT655335 QJX655332:QJX655335 QAB655332:QAB655335 PQF655332:PQF655335 PGJ655332:PGJ655335 OWN655332:OWN655335 OMR655332:OMR655335 OCV655332:OCV655335 NSZ655332:NSZ655335 NJD655332:NJD655335 MZH655332:MZH655335 MPL655332:MPL655335 MFP655332:MFP655335 LVT655332:LVT655335 LLX655332:LLX655335 LCB655332:LCB655335 KSF655332:KSF655335 KIJ655332:KIJ655335 JYN655332:JYN655335 JOR655332:JOR655335 JEV655332:JEV655335 IUZ655332:IUZ655335 ILD655332:ILD655335 IBH655332:IBH655335 HRL655332:HRL655335 HHP655332:HHP655335 GXT655332:GXT655335 GNX655332:GNX655335 GEB655332:GEB655335 FUF655332:FUF655335 FKJ655332:FKJ655335 FAN655332:FAN655335 EQR655332:EQR655335 EGV655332:EGV655335 DWZ655332:DWZ655335 DND655332:DND655335 DDH655332:DDH655335 CTL655332:CTL655335 CJP655332:CJP655335 BZT655332:BZT655335 BPX655332:BPX655335 BGB655332:BGB655335 AWF655332:AWF655335 AMJ655332:AMJ655335 ACN655332:ACN655335 SR655332:SR655335 IV655332:IV655335 D655332:D655335 WVH589796:WVH589799 WLL589796:WLL589799 WBP589796:WBP589799 VRT589796:VRT589799 VHX589796:VHX589799 UYB589796:UYB589799 UOF589796:UOF589799 UEJ589796:UEJ589799 TUN589796:TUN589799 TKR589796:TKR589799 TAV589796:TAV589799 SQZ589796:SQZ589799 SHD589796:SHD589799 RXH589796:RXH589799 RNL589796:RNL589799 RDP589796:RDP589799 QTT589796:QTT589799 QJX589796:QJX589799 QAB589796:QAB589799 PQF589796:PQF589799 PGJ589796:PGJ589799 OWN589796:OWN589799 OMR589796:OMR589799 OCV589796:OCV589799 NSZ589796:NSZ589799 NJD589796:NJD589799 MZH589796:MZH589799 MPL589796:MPL589799 MFP589796:MFP589799 LVT589796:LVT589799 LLX589796:LLX589799 LCB589796:LCB589799 KSF589796:KSF589799 KIJ589796:KIJ589799 JYN589796:JYN589799 JOR589796:JOR589799 JEV589796:JEV589799 IUZ589796:IUZ589799 ILD589796:ILD589799 IBH589796:IBH589799 HRL589796:HRL589799 HHP589796:HHP589799 GXT589796:GXT589799 GNX589796:GNX589799 GEB589796:GEB589799 FUF589796:FUF589799 FKJ589796:FKJ589799 FAN589796:FAN589799 EQR589796:EQR589799 EGV589796:EGV589799 DWZ589796:DWZ589799 DND589796:DND589799 DDH589796:DDH589799 CTL589796:CTL589799 CJP589796:CJP589799 BZT589796:BZT589799 BPX589796:BPX589799 BGB589796:BGB589799 AWF589796:AWF589799 AMJ589796:AMJ589799 ACN589796:ACN589799 SR589796:SR589799 IV589796:IV589799 D589796:D589799 WVH524260:WVH524263 WLL524260:WLL524263 WBP524260:WBP524263 VRT524260:VRT524263 VHX524260:VHX524263 UYB524260:UYB524263 UOF524260:UOF524263 UEJ524260:UEJ524263 TUN524260:TUN524263 TKR524260:TKR524263 TAV524260:TAV524263 SQZ524260:SQZ524263 SHD524260:SHD524263 RXH524260:RXH524263 RNL524260:RNL524263 RDP524260:RDP524263 QTT524260:QTT524263 QJX524260:QJX524263 QAB524260:QAB524263 PQF524260:PQF524263 PGJ524260:PGJ524263 OWN524260:OWN524263 OMR524260:OMR524263 OCV524260:OCV524263 NSZ524260:NSZ524263 NJD524260:NJD524263 MZH524260:MZH524263 MPL524260:MPL524263 MFP524260:MFP524263 LVT524260:LVT524263 LLX524260:LLX524263 LCB524260:LCB524263 KSF524260:KSF524263 KIJ524260:KIJ524263 JYN524260:JYN524263 JOR524260:JOR524263 JEV524260:JEV524263 IUZ524260:IUZ524263 ILD524260:ILD524263 IBH524260:IBH524263 HRL524260:HRL524263 HHP524260:HHP524263 GXT524260:GXT524263 GNX524260:GNX524263 GEB524260:GEB524263 FUF524260:FUF524263 FKJ524260:FKJ524263 FAN524260:FAN524263 EQR524260:EQR524263 EGV524260:EGV524263 DWZ524260:DWZ524263 DND524260:DND524263 DDH524260:DDH524263 CTL524260:CTL524263 CJP524260:CJP524263 BZT524260:BZT524263 BPX524260:BPX524263 BGB524260:BGB524263 AWF524260:AWF524263 AMJ524260:AMJ524263 ACN524260:ACN524263 SR524260:SR524263 IV524260:IV524263 D524260:D524263 WVH458724:WVH458727 WLL458724:WLL458727 WBP458724:WBP458727 VRT458724:VRT458727 VHX458724:VHX458727 UYB458724:UYB458727 UOF458724:UOF458727 UEJ458724:UEJ458727 TUN458724:TUN458727 TKR458724:TKR458727 TAV458724:TAV458727 SQZ458724:SQZ458727 SHD458724:SHD458727 RXH458724:RXH458727 RNL458724:RNL458727 RDP458724:RDP458727 QTT458724:QTT458727 QJX458724:QJX458727 QAB458724:QAB458727 PQF458724:PQF458727 PGJ458724:PGJ458727 OWN458724:OWN458727 OMR458724:OMR458727 OCV458724:OCV458727 NSZ458724:NSZ458727 NJD458724:NJD458727 MZH458724:MZH458727 MPL458724:MPL458727 MFP458724:MFP458727 LVT458724:LVT458727 LLX458724:LLX458727 LCB458724:LCB458727 KSF458724:KSF458727 KIJ458724:KIJ458727 JYN458724:JYN458727 JOR458724:JOR458727 JEV458724:JEV458727 IUZ458724:IUZ458727 ILD458724:ILD458727 IBH458724:IBH458727 HRL458724:HRL458727 HHP458724:HHP458727 GXT458724:GXT458727 GNX458724:GNX458727 GEB458724:GEB458727 FUF458724:FUF458727 FKJ458724:FKJ458727 FAN458724:FAN458727 EQR458724:EQR458727 EGV458724:EGV458727 DWZ458724:DWZ458727 DND458724:DND458727 DDH458724:DDH458727 CTL458724:CTL458727 CJP458724:CJP458727 BZT458724:BZT458727 BPX458724:BPX458727 BGB458724:BGB458727 AWF458724:AWF458727 AMJ458724:AMJ458727 ACN458724:ACN458727 SR458724:SR458727 IV458724:IV458727 D458724:D458727 WVH393188:WVH393191 WLL393188:WLL393191 WBP393188:WBP393191 VRT393188:VRT393191 VHX393188:VHX393191 UYB393188:UYB393191 UOF393188:UOF393191 UEJ393188:UEJ393191 TUN393188:TUN393191 TKR393188:TKR393191 TAV393188:TAV393191 SQZ393188:SQZ393191 SHD393188:SHD393191 RXH393188:RXH393191 RNL393188:RNL393191 RDP393188:RDP393191 QTT393188:QTT393191 QJX393188:QJX393191 QAB393188:QAB393191 PQF393188:PQF393191 PGJ393188:PGJ393191 OWN393188:OWN393191 OMR393188:OMR393191 OCV393188:OCV393191 NSZ393188:NSZ393191 NJD393188:NJD393191 MZH393188:MZH393191 MPL393188:MPL393191 MFP393188:MFP393191 LVT393188:LVT393191 LLX393188:LLX393191 LCB393188:LCB393191 KSF393188:KSF393191 KIJ393188:KIJ393191 JYN393188:JYN393191 JOR393188:JOR393191 JEV393188:JEV393191 IUZ393188:IUZ393191 ILD393188:ILD393191 IBH393188:IBH393191 HRL393188:HRL393191 HHP393188:HHP393191 GXT393188:GXT393191 GNX393188:GNX393191 GEB393188:GEB393191 FUF393188:FUF393191 FKJ393188:FKJ393191 FAN393188:FAN393191 EQR393188:EQR393191 EGV393188:EGV393191 DWZ393188:DWZ393191 DND393188:DND393191 DDH393188:DDH393191 CTL393188:CTL393191 CJP393188:CJP393191 BZT393188:BZT393191 BPX393188:BPX393191 BGB393188:BGB393191 AWF393188:AWF393191 AMJ393188:AMJ393191 ACN393188:ACN393191 SR393188:SR393191 IV393188:IV393191 D393188:D393191 WVH327652:WVH327655 WLL327652:WLL327655 WBP327652:WBP327655 VRT327652:VRT327655 VHX327652:VHX327655 UYB327652:UYB327655 UOF327652:UOF327655 UEJ327652:UEJ327655 TUN327652:TUN327655 TKR327652:TKR327655 TAV327652:TAV327655 SQZ327652:SQZ327655 SHD327652:SHD327655 RXH327652:RXH327655 RNL327652:RNL327655 RDP327652:RDP327655 QTT327652:QTT327655 QJX327652:QJX327655 QAB327652:QAB327655 PQF327652:PQF327655 PGJ327652:PGJ327655 OWN327652:OWN327655 OMR327652:OMR327655 OCV327652:OCV327655 NSZ327652:NSZ327655 NJD327652:NJD327655 MZH327652:MZH327655 MPL327652:MPL327655 MFP327652:MFP327655 LVT327652:LVT327655 LLX327652:LLX327655 LCB327652:LCB327655 KSF327652:KSF327655 KIJ327652:KIJ327655 JYN327652:JYN327655 JOR327652:JOR327655 JEV327652:JEV327655 IUZ327652:IUZ327655 ILD327652:ILD327655 IBH327652:IBH327655 HRL327652:HRL327655 HHP327652:HHP327655 GXT327652:GXT327655 GNX327652:GNX327655 GEB327652:GEB327655 FUF327652:FUF327655 FKJ327652:FKJ327655 FAN327652:FAN327655 EQR327652:EQR327655 EGV327652:EGV327655 DWZ327652:DWZ327655 DND327652:DND327655 DDH327652:DDH327655 CTL327652:CTL327655 CJP327652:CJP327655 BZT327652:BZT327655 BPX327652:BPX327655 BGB327652:BGB327655 AWF327652:AWF327655 AMJ327652:AMJ327655 ACN327652:ACN327655 SR327652:SR327655 IV327652:IV327655 D327652:D327655 WVH262116:WVH262119 WLL262116:WLL262119 WBP262116:WBP262119 VRT262116:VRT262119 VHX262116:VHX262119 UYB262116:UYB262119 UOF262116:UOF262119 UEJ262116:UEJ262119 TUN262116:TUN262119 TKR262116:TKR262119 TAV262116:TAV262119 SQZ262116:SQZ262119 SHD262116:SHD262119 RXH262116:RXH262119 RNL262116:RNL262119 RDP262116:RDP262119 QTT262116:QTT262119 QJX262116:QJX262119 QAB262116:QAB262119 PQF262116:PQF262119 PGJ262116:PGJ262119 OWN262116:OWN262119 OMR262116:OMR262119 OCV262116:OCV262119 NSZ262116:NSZ262119 NJD262116:NJD262119 MZH262116:MZH262119 MPL262116:MPL262119 MFP262116:MFP262119 LVT262116:LVT262119 LLX262116:LLX262119 LCB262116:LCB262119 KSF262116:KSF262119 KIJ262116:KIJ262119 JYN262116:JYN262119 JOR262116:JOR262119 JEV262116:JEV262119 IUZ262116:IUZ262119 ILD262116:ILD262119 IBH262116:IBH262119 HRL262116:HRL262119 HHP262116:HHP262119 GXT262116:GXT262119 GNX262116:GNX262119 GEB262116:GEB262119 FUF262116:FUF262119 FKJ262116:FKJ262119 FAN262116:FAN262119 EQR262116:EQR262119 EGV262116:EGV262119 DWZ262116:DWZ262119 DND262116:DND262119 DDH262116:DDH262119 CTL262116:CTL262119 CJP262116:CJP262119 BZT262116:BZT262119 BPX262116:BPX262119 BGB262116:BGB262119 AWF262116:AWF262119 AMJ262116:AMJ262119 ACN262116:ACN262119 SR262116:SR262119 IV262116:IV262119 D262116:D262119 WVH196580:WVH196583 WLL196580:WLL196583 WBP196580:WBP196583 VRT196580:VRT196583 VHX196580:VHX196583 UYB196580:UYB196583 UOF196580:UOF196583 UEJ196580:UEJ196583 TUN196580:TUN196583 TKR196580:TKR196583 TAV196580:TAV196583 SQZ196580:SQZ196583 SHD196580:SHD196583 RXH196580:RXH196583 RNL196580:RNL196583 RDP196580:RDP196583 QTT196580:QTT196583 QJX196580:QJX196583 QAB196580:QAB196583 PQF196580:PQF196583 PGJ196580:PGJ196583 OWN196580:OWN196583 OMR196580:OMR196583 OCV196580:OCV196583 NSZ196580:NSZ196583 NJD196580:NJD196583 MZH196580:MZH196583 MPL196580:MPL196583 MFP196580:MFP196583 LVT196580:LVT196583 LLX196580:LLX196583 LCB196580:LCB196583 KSF196580:KSF196583 KIJ196580:KIJ196583 JYN196580:JYN196583 JOR196580:JOR196583 JEV196580:JEV196583 IUZ196580:IUZ196583 ILD196580:ILD196583 IBH196580:IBH196583 HRL196580:HRL196583 HHP196580:HHP196583 GXT196580:GXT196583 GNX196580:GNX196583 GEB196580:GEB196583 FUF196580:FUF196583 FKJ196580:FKJ196583 FAN196580:FAN196583 EQR196580:EQR196583 EGV196580:EGV196583 DWZ196580:DWZ196583 DND196580:DND196583 DDH196580:DDH196583 CTL196580:CTL196583 CJP196580:CJP196583 BZT196580:BZT196583 BPX196580:BPX196583 BGB196580:BGB196583 AWF196580:AWF196583 AMJ196580:AMJ196583 ACN196580:ACN196583 SR196580:SR196583 IV196580:IV196583 D196580:D196583 WVH131044:WVH131047 WLL131044:WLL131047 WBP131044:WBP131047 VRT131044:VRT131047 VHX131044:VHX131047 UYB131044:UYB131047 UOF131044:UOF131047 UEJ131044:UEJ131047 TUN131044:TUN131047 TKR131044:TKR131047 TAV131044:TAV131047 SQZ131044:SQZ131047 SHD131044:SHD131047 RXH131044:RXH131047 RNL131044:RNL131047 RDP131044:RDP131047 QTT131044:QTT131047 QJX131044:QJX131047 QAB131044:QAB131047 PQF131044:PQF131047 PGJ131044:PGJ131047 OWN131044:OWN131047 OMR131044:OMR131047 OCV131044:OCV131047 NSZ131044:NSZ131047 NJD131044:NJD131047 MZH131044:MZH131047 MPL131044:MPL131047 MFP131044:MFP131047 LVT131044:LVT131047 LLX131044:LLX131047 LCB131044:LCB131047 KSF131044:KSF131047 KIJ131044:KIJ131047 JYN131044:JYN131047 JOR131044:JOR131047 JEV131044:JEV131047 IUZ131044:IUZ131047 ILD131044:ILD131047 IBH131044:IBH131047 HRL131044:HRL131047 HHP131044:HHP131047 GXT131044:GXT131047 GNX131044:GNX131047 GEB131044:GEB131047 FUF131044:FUF131047 FKJ131044:FKJ131047 FAN131044:FAN131047 EQR131044:EQR131047 EGV131044:EGV131047 DWZ131044:DWZ131047 DND131044:DND131047 DDH131044:DDH131047 CTL131044:CTL131047 CJP131044:CJP131047 BZT131044:BZT131047 BPX131044:BPX131047 BGB131044:BGB131047 AWF131044:AWF131047 AMJ131044:AMJ131047 ACN131044:ACN131047 SR131044:SR131047 IV131044:IV131047 D131044:D131047 WVH65508:WVH65511 WLL65508:WLL65511 WBP65508:WBP65511 VRT65508:VRT65511 VHX65508:VHX65511 UYB65508:UYB65511 UOF65508:UOF65511 UEJ65508:UEJ65511 TUN65508:TUN65511 TKR65508:TKR65511 TAV65508:TAV65511 SQZ65508:SQZ65511 SHD65508:SHD65511 RXH65508:RXH65511 RNL65508:RNL65511 RDP65508:RDP65511 QTT65508:QTT65511 QJX65508:QJX65511 QAB65508:QAB65511 PQF65508:PQF65511 PGJ65508:PGJ65511 OWN65508:OWN65511 OMR65508:OMR65511 OCV65508:OCV65511 NSZ65508:NSZ65511 NJD65508:NJD65511 MZH65508:MZH65511 MPL65508:MPL65511 MFP65508:MFP65511 LVT65508:LVT65511 LLX65508:LLX65511 LCB65508:LCB65511 KSF65508:KSF65511 KIJ65508:KIJ65511 JYN65508:JYN65511 JOR65508:JOR65511 JEV65508:JEV65511 IUZ65508:IUZ65511 ILD65508:ILD65511 IBH65508:IBH65511 HRL65508:HRL65511 HHP65508:HHP65511 GXT65508:GXT65511 GNX65508:GNX65511 GEB65508:GEB65511 FUF65508:FUF65511 FKJ65508:FKJ65511 FAN65508:FAN65511 EQR65508:EQR65511 EGV65508:EGV65511 DWZ65508:DWZ65511 DND65508:DND65511 DDH65508:DDH65511 CTL65508:CTL65511 CJP65508:CJP65511 BZT65508:BZT65511 BPX65508:BPX65511 BGB65508:BGB65511 AWF65508:AWF65511 AMJ65508:AMJ65511 ACN65508:ACN65511 SR65508:SR65511 IV65508:IV65511 WBP982993:WBP983007 VRT982993:VRT983007 VHX982993:VHX983007 UYB982993:UYB983007">
      <formula1>$D$38:$D$104</formula1>
    </dataValidation>
    <dataValidation type="list" errorStyle="warning" allowBlank="1" showInputMessage="1" showErrorMessage="1" errorTitle="FERC ACCOUNT" error="This FERC Account is not included in the drop-down list. Is this the account you want to use?" sqref="B65523:B65524 IT65523:IT65524 SP65523:SP65524 ACL65523:ACL65524 AMH65523:AMH65524 AWD65523:AWD65524 BFZ65523:BFZ65524 BPV65523:BPV65524 BZR65523:BZR65524 CJN65523:CJN65524 CTJ65523:CTJ65524 DDF65523:DDF65524 DNB65523:DNB65524 DWX65523:DWX65524 EGT65523:EGT65524 EQP65523:EQP65524 FAL65523:FAL65524 FKH65523:FKH65524 FUD65523:FUD65524 GDZ65523:GDZ65524 GNV65523:GNV65524 GXR65523:GXR65524 HHN65523:HHN65524 HRJ65523:HRJ65524 IBF65523:IBF65524 ILB65523:ILB65524 IUX65523:IUX65524 JET65523:JET65524 JOP65523:JOP65524 JYL65523:JYL65524 KIH65523:KIH65524 KSD65523:KSD65524 LBZ65523:LBZ65524 LLV65523:LLV65524 LVR65523:LVR65524 MFN65523:MFN65524 MPJ65523:MPJ65524 MZF65523:MZF65524 NJB65523:NJB65524 NSX65523:NSX65524 OCT65523:OCT65524 OMP65523:OMP65524 OWL65523:OWL65524 PGH65523:PGH65524 PQD65523:PQD65524 PZZ65523:PZZ65524 QJV65523:QJV65524 QTR65523:QTR65524 RDN65523:RDN65524 RNJ65523:RNJ65524 RXF65523:RXF65524 SHB65523:SHB65524 SQX65523:SQX65524 TAT65523:TAT65524 TKP65523:TKP65524 TUL65523:TUL65524 UEH65523:UEH65524 UOD65523:UOD65524 UXZ65523:UXZ65524 VHV65523:VHV65524 VRR65523:VRR65524 WBN65523:WBN65524 WLJ65523:WLJ65524 WVF65523:WVF65524 B131059:B131060 IT131059:IT131060 SP131059:SP131060 ACL131059:ACL131060 AMH131059:AMH131060 AWD131059:AWD131060 BFZ131059:BFZ131060 BPV131059:BPV131060 BZR131059:BZR131060 CJN131059:CJN131060 CTJ131059:CTJ131060 DDF131059:DDF131060 DNB131059:DNB131060 DWX131059:DWX131060 EGT131059:EGT131060 EQP131059:EQP131060 FAL131059:FAL131060 FKH131059:FKH131060 FUD131059:FUD131060 GDZ131059:GDZ131060 GNV131059:GNV131060 GXR131059:GXR131060 HHN131059:HHN131060 HRJ131059:HRJ131060 IBF131059:IBF131060 ILB131059:ILB131060 IUX131059:IUX131060 JET131059:JET131060 JOP131059:JOP131060 JYL131059:JYL131060 KIH131059:KIH131060 KSD131059:KSD131060 LBZ131059:LBZ131060 LLV131059:LLV131060 LVR131059:LVR131060 MFN131059:MFN131060 MPJ131059:MPJ131060 MZF131059:MZF131060 NJB131059:NJB131060 NSX131059:NSX131060 OCT131059:OCT131060 OMP131059:OMP131060 OWL131059:OWL131060 PGH131059:PGH131060 PQD131059:PQD131060 PZZ131059:PZZ131060 QJV131059:QJV131060 QTR131059:QTR131060 RDN131059:RDN131060 RNJ131059:RNJ131060 RXF131059:RXF131060 SHB131059:SHB131060 SQX131059:SQX131060 TAT131059:TAT131060 TKP131059:TKP131060 TUL131059:TUL131060 UEH131059:UEH131060 UOD131059:UOD131060 UXZ131059:UXZ131060 VHV131059:VHV131060 VRR131059:VRR131060 WBN131059:WBN131060 WLJ131059:WLJ131060 WVF131059:WVF131060 B196595:B196596 IT196595:IT196596 SP196595:SP196596 ACL196595:ACL196596 AMH196595:AMH196596 AWD196595:AWD196596 BFZ196595:BFZ196596 BPV196595:BPV196596 BZR196595:BZR196596 CJN196595:CJN196596 CTJ196595:CTJ196596 DDF196595:DDF196596 DNB196595:DNB196596 DWX196595:DWX196596 EGT196595:EGT196596 EQP196595:EQP196596 FAL196595:FAL196596 FKH196595:FKH196596 FUD196595:FUD196596 GDZ196595:GDZ196596 GNV196595:GNV196596 GXR196595:GXR196596 HHN196595:HHN196596 HRJ196595:HRJ196596 IBF196595:IBF196596 ILB196595:ILB196596 IUX196595:IUX196596 JET196595:JET196596 JOP196595:JOP196596 JYL196595:JYL196596 KIH196595:KIH196596 KSD196595:KSD196596 LBZ196595:LBZ196596 LLV196595:LLV196596 LVR196595:LVR196596 MFN196595:MFN196596 MPJ196595:MPJ196596 MZF196595:MZF196596 NJB196595:NJB196596 NSX196595:NSX196596 OCT196595:OCT196596 OMP196595:OMP196596 OWL196595:OWL196596 PGH196595:PGH196596 PQD196595:PQD196596 PZZ196595:PZZ196596 QJV196595:QJV196596 QTR196595:QTR196596 RDN196595:RDN196596 RNJ196595:RNJ196596 RXF196595:RXF196596 SHB196595:SHB196596 SQX196595:SQX196596 TAT196595:TAT196596 TKP196595:TKP196596 TUL196595:TUL196596 UEH196595:UEH196596 UOD196595:UOD196596 UXZ196595:UXZ196596 VHV196595:VHV196596 VRR196595:VRR196596 WBN196595:WBN196596 WLJ196595:WLJ196596 WVF196595:WVF196596 B262131:B262132 IT262131:IT262132 SP262131:SP262132 ACL262131:ACL262132 AMH262131:AMH262132 AWD262131:AWD262132 BFZ262131:BFZ262132 BPV262131:BPV262132 BZR262131:BZR262132 CJN262131:CJN262132 CTJ262131:CTJ262132 DDF262131:DDF262132 DNB262131:DNB262132 DWX262131:DWX262132 EGT262131:EGT262132 EQP262131:EQP262132 FAL262131:FAL262132 FKH262131:FKH262132 FUD262131:FUD262132 GDZ262131:GDZ262132 GNV262131:GNV262132 GXR262131:GXR262132 HHN262131:HHN262132 HRJ262131:HRJ262132 IBF262131:IBF262132 ILB262131:ILB262132 IUX262131:IUX262132 JET262131:JET262132 JOP262131:JOP262132 JYL262131:JYL262132 KIH262131:KIH262132 KSD262131:KSD262132 LBZ262131:LBZ262132 LLV262131:LLV262132 LVR262131:LVR262132 MFN262131:MFN262132 MPJ262131:MPJ262132 MZF262131:MZF262132 NJB262131:NJB262132 NSX262131:NSX262132 OCT262131:OCT262132 OMP262131:OMP262132 OWL262131:OWL262132 PGH262131:PGH262132 PQD262131:PQD262132 PZZ262131:PZZ262132 QJV262131:QJV262132 QTR262131:QTR262132 RDN262131:RDN262132 RNJ262131:RNJ262132 RXF262131:RXF262132 SHB262131:SHB262132 SQX262131:SQX262132 TAT262131:TAT262132 TKP262131:TKP262132 TUL262131:TUL262132 UEH262131:UEH262132 UOD262131:UOD262132 UXZ262131:UXZ262132 VHV262131:VHV262132 VRR262131:VRR262132 WBN262131:WBN262132 WLJ262131:WLJ262132 WVF262131:WVF262132 B327667:B327668 IT327667:IT327668 SP327667:SP327668 ACL327667:ACL327668 AMH327667:AMH327668 AWD327667:AWD327668 BFZ327667:BFZ327668 BPV327667:BPV327668 BZR327667:BZR327668 CJN327667:CJN327668 CTJ327667:CTJ327668 DDF327667:DDF327668 DNB327667:DNB327668 DWX327667:DWX327668 EGT327667:EGT327668 EQP327667:EQP327668 FAL327667:FAL327668 FKH327667:FKH327668 FUD327667:FUD327668 GDZ327667:GDZ327668 GNV327667:GNV327668 GXR327667:GXR327668 HHN327667:HHN327668 HRJ327667:HRJ327668 IBF327667:IBF327668 ILB327667:ILB327668 IUX327667:IUX327668 JET327667:JET327668 JOP327667:JOP327668 JYL327667:JYL327668 KIH327667:KIH327668 KSD327667:KSD327668 LBZ327667:LBZ327668 LLV327667:LLV327668 LVR327667:LVR327668 MFN327667:MFN327668 MPJ327667:MPJ327668 MZF327667:MZF327668 NJB327667:NJB327668 NSX327667:NSX327668 OCT327667:OCT327668 OMP327667:OMP327668 OWL327667:OWL327668 PGH327667:PGH327668 PQD327667:PQD327668 PZZ327667:PZZ327668 QJV327667:QJV327668 QTR327667:QTR327668 RDN327667:RDN327668 RNJ327667:RNJ327668 RXF327667:RXF327668 SHB327667:SHB327668 SQX327667:SQX327668 TAT327667:TAT327668 TKP327667:TKP327668 TUL327667:TUL327668 UEH327667:UEH327668 UOD327667:UOD327668 UXZ327667:UXZ327668 VHV327667:VHV327668 VRR327667:VRR327668 WBN327667:WBN327668 WLJ327667:WLJ327668 WVF327667:WVF327668 B393203:B393204 IT393203:IT393204 SP393203:SP393204 ACL393203:ACL393204 AMH393203:AMH393204 AWD393203:AWD393204 BFZ393203:BFZ393204 BPV393203:BPV393204 BZR393203:BZR393204 CJN393203:CJN393204 CTJ393203:CTJ393204 DDF393203:DDF393204 DNB393203:DNB393204 DWX393203:DWX393204 EGT393203:EGT393204 EQP393203:EQP393204 FAL393203:FAL393204 FKH393203:FKH393204 FUD393203:FUD393204 GDZ393203:GDZ393204 GNV393203:GNV393204 GXR393203:GXR393204 HHN393203:HHN393204 HRJ393203:HRJ393204 IBF393203:IBF393204 ILB393203:ILB393204 IUX393203:IUX393204 JET393203:JET393204 JOP393203:JOP393204 JYL393203:JYL393204 KIH393203:KIH393204 KSD393203:KSD393204 LBZ393203:LBZ393204 LLV393203:LLV393204 LVR393203:LVR393204 MFN393203:MFN393204 MPJ393203:MPJ393204 MZF393203:MZF393204 NJB393203:NJB393204 NSX393203:NSX393204 OCT393203:OCT393204 OMP393203:OMP393204 OWL393203:OWL393204 PGH393203:PGH393204 PQD393203:PQD393204 PZZ393203:PZZ393204 QJV393203:QJV393204 QTR393203:QTR393204 RDN393203:RDN393204 RNJ393203:RNJ393204 RXF393203:RXF393204 SHB393203:SHB393204 SQX393203:SQX393204 TAT393203:TAT393204 TKP393203:TKP393204 TUL393203:TUL393204 UEH393203:UEH393204 UOD393203:UOD393204 UXZ393203:UXZ393204 VHV393203:VHV393204 VRR393203:VRR393204 WBN393203:WBN393204 WLJ393203:WLJ393204 WVF393203:WVF393204 B458739:B458740 IT458739:IT458740 SP458739:SP458740 ACL458739:ACL458740 AMH458739:AMH458740 AWD458739:AWD458740 BFZ458739:BFZ458740 BPV458739:BPV458740 BZR458739:BZR458740 CJN458739:CJN458740 CTJ458739:CTJ458740 DDF458739:DDF458740 DNB458739:DNB458740 DWX458739:DWX458740 EGT458739:EGT458740 EQP458739:EQP458740 FAL458739:FAL458740 FKH458739:FKH458740 FUD458739:FUD458740 GDZ458739:GDZ458740 GNV458739:GNV458740 GXR458739:GXR458740 HHN458739:HHN458740 HRJ458739:HRJ458740 IBF458739:IBF458740 ILB458739:ILB458740 IUX458739:IUX458740 JET458739:JET458740 JOP458739:JOP458740 JYL458739:JYL458740 KIH458739:KIH458740 KSD458739:KSD458740 LBZ458739:LBZ458740 LLV458739:LLV458740 LVR458739:LVR458740 MFN458739:MFN458740 MPJ458739:MPJ458740 MZF458739:MZF458740 NJB458739:NJB458740 NSX458739:NSX458740 OCT458739:OCT458740 OMP458739:OMP458740 OWL458739:OWL458740 PGH458739:PGH458740 PQD458739:PQD458740 PZZ458739:PZZ458740 QJV458739:QJV458740 QTR458739:QTR458740 RDN458739:RDN458740 RNJ458739:RNJ458740 RXF458739:RXF458740 SHB458739:SHB458740 SQX458739:SQX458740 TAT458739:TAT458740 TKP458739:TKP458740 TUL458739:TUL458740 UEH458739:UEH458740 UOD458739:UOD458740 UXZ458739:UXZ458740 VHV458739:VHV458740 VRR458739:VRR458740 WBN458739:WBN458740 WLJ458739:WLJ458740 WVF458739:WVF458740 B524275:B524276 IT524275:IT524276 SP524275:SP524276 ACL524275:ACL524276 AMH524275:AMH524276 AWD524275:AWD524276 BFZ524275:BFZ524276 BPV524275:BPV524276 BZR524275:BZR524276 CJN524275:CJN524276 CTJ524275:CTJ524276 DDF524275:DDF524276 DNB524275:DNB524276 DWX524275:DWX524276 EGT524275:EGT524276 EQP524275:EQP524276 FAL524275:FAL524276 FKH524275:FKH524276 FUD524275:FUD524276 GDZ524275:GDZ524276 GNV524275:GNV524276 GXR524275:GXR524276 HHN524275:HHN524276 HRJ524275:HRJ524276 IBF524275:IBF524276 ILB524275:ILB524276 IUX524275:IUX524276 JET524275:JET524276 JOP524275:JOP524276 JYL524275:JYL524276 KIH524275:KIH524276 KSD524275:KSD524276 LBZ524275:LBZ524276 LLV524275:LLV524276 LVR524275:LVR524276 MFN524275:MFN524276 MPJ524275:MPJ524276 MZF524275:MZF524276 NJB524275:NJB524276 NSX524275:NSX524276 OCT524275:OCT524276 OMP524275:OMP524276 OWL524275:OWL524276 PGH524275:PGH524276 PQD524275:PQD524276 PZZ524275:PZZ524276 QJV524275:QJV524276 QTR524275:QTR524276 RDN524275:RDN524276 RNJ524275:RNJ524276 RXF524275:RXF524276 SHB524275:SHB524276 SQX524275:SQX524276 TAT524275:TAT524276 TKP524275:TKP524276 TUL524275:TUL524276 UEH524275:UEH524276 UOD524275:UOD524276 UXZ524275:UXZ524276 VHV524275:VHV524276 VRR524275:VRR524276 WBN524275:WBN524276 WLJ524275:WLJ524276 WVF524275:WVF524276 B589811:B589812 IT589811:IT589812 SP589811:SP589812 ACL589811:ACL589812 AMH589811:AMH589812 AWD589811:AWD589812 BFZ589811:BFZ589812 BPV589811:BPV589812 BZR589811:BZR589812 CJN589811:CJN589812 CTJ589811:CTJ589812 DDF589811:DDF589812 DNB589811:DNB589812 DWX589811:DWX589812 EGT589811:EGT589812 EQP589811:EQP589812 FAL589811:FAL589812 FKH589811:FKH589812 FUD589811:FUD589812 GDZ589811:GDZ589812 GNV589811:GNV589812 GXR589811:GXR589812 HHN589811:HHN589812 HRJ589811:HRJ589812 IBF589811:IBF589812 ILB589811:ILB589812 IUX589811:IUX589812 JET589811:JET589812 JOP589811:JOP589812 JYL589811:JYL589812 KIH589811:KIH589812 KSD589811:KSD589812 LBZ589811:LBZ589812 LLV589811:LLV589812 LVR589811:LVR589812 MFN589811:MFN589812 MPJ589811:MPJ589812 MZF589811:MZF589812 NJB589811:NJB589812 NSX589811:NSX589812 OCT589811:OCT589812 OMP589811:OMP589812 OWL589811:OWL589812 PGH589811:PGH589812 PQD589811:PQD589812 PZZ589811:PZZ589812 QJV589811:QJV589812 QTR589811:QTR589812 RDN589811:RDN589812 RNJ589811:RNJ589812 RXF589811:RXF589812 SHB589811:SHB589812 SQX589811:SQX589812 TAT589811:TAT589812 TKP589811:TKP589812 TUL589811:TUL589812 UEH589811:UEH589812 UOD589811:UOD589812 UXZ589811:UXZ589812 VHV589811:VHV589812 VRR589811:VRR589812 WBN589811:WBN589812 WLJ589811:WLJ589812 WVF589811:WVF589812 B655347:B655348 IT655347:IT655348 SP655347:SP655348 ACL655347:ACL655348 AMH655347:AMH655348 AWD655347:AWD655348 BFZ655347:BFZ655348 BPV655347:BPV655348 BZR655347:BZR655348 CJN655347:CJN655348 CTJ655347:CTJ655348 DDF655347:DDF655348 DNB655347:DNB655348 DWX655347:DWX655348 EGT655347:EGT655348 EQP655347:EQP655348 FAL655347:FAL655348 FKH655347:FKH655348 FUD655347:FUD655348 GDZ655347:GDZ655348 GNV655347:GNV655348 GXR655347:GXR655348 HHN655347:HHN655348 HRJ655347:HRJ655348 IBF655347:IBF655348 ILB655347:ILB655348 IUX655347:IUX655348 JET655347:JET655348 JOP655347:JOP655348 JYL655347:JYL655348 KIH655347:KIH655348 KSD655347:KSD655348 LBZ655347:LBZ655348 LLV655347:LLV655348 LVR655347:LVR655348 MFN655347:MFN655348 MPJ655347:MPJ655348 MZF655347:MZF655348 NJB655347:NJB655348 NSX655347:NSX655348 OCT655347:OCT655348 OMP655347:OMP655348 OWL655347:OWL655348 PGH655347:PGH655348 PQD655347:PQD655348 PZZ655347:PZZ655348 QJV655347:QJV655348 QTR655347:QTR655348 RDN655347:RDN655348 RNJ655347:RNJ655348 RXF655347:RXF655348 SHB655347:SHB655348 SQX655347:SQX655348 TAT655347:TAT655348 TKP655347:TKP655348 TUL655347:TUL655348 UEH655347:UEH655348 UOD655347:UOD655348 UXZ655347:UXZ655348 VHV655347:VHV655348 VRR655347:VRR655348 WBN655347:WBN655348 WLJ655347:WLJ655348 WVF655347:WVF655348 B720883:B720884 IT720883:IT720884 SP720883:SP720884 ACL720883:ACL720884 AMH720883:AMH720884 AWD720883:AWD720884 BFZ720883:BFZ720884 BPV720883:BPV720884 BZR720883:BZR720884 CJN720883:CJN720884 CTJ720883:CTJ720884 DDF720883:DDF720884 DNB720883:DNB720884 DWX720883:DWX720884 EGT720883:EGT720884 EQP720883:EQP720884 FAL720883:FAL720884 FKH720883:FKH720884 FUD720883:FUD720884 GDZ720883:GDZ720884 GNV720883:GNV720884 GXR720883:GXR720884 HHN720883:HHN720884 HRJ720883:HRJ720884 IBF720883:IBF720884 ILB720883:ILB720884 IUX720883:IUX720884 JET720883:JET720884 JOP720883:JOP720884 JYL720883:JYL720884 KIH720883:KIH720884 KSD720883:KSD720884 LBZ720883:LBZ720884 LLV720883:LLV720884 LVR720883:LVR720884 MFN720883:MFN720884 MPJ720883:MPJ720884 MZF720883:MZF720884 NJB720883:NJB720884 NSX720883:NSX720884 OCT720883:OCT720884 OMP720883:OMP720884 OWL720883:OWL720884 PGH720883:PGH720884 PQD720883:PQD720884 PZZ720883:PZZ720884 QJV720883:QJV720884 QTR720883:QTR720884 RDN720883:RDN720884 RNJ720883:RNJ720884 RXF720883:RXF720884 SHB720883:SHB720884 SQX720883:SQX720884 TAT720883:TAT720884 TKP720883:TKP720884 TUL720883:TUL720884 UEH720883:UEH720884 UOD720883:UOD720884 UXZ720883:UXZ720884 VHV720883:VHV720884 VRR720883:VRR720884 WBN720883:WBN720884 WLJ720883:WLJ720884 WVF720883:WVF720884 B786419:B786420 IT786419:IT786420 SP786419:SP786420 ACL786419:ACL786420 AMH786419:AMH786420 AWD786419:AWD786420 BFZ786419:BFZ786420 BPV786419:BPV786420 BZR786419:BZR786420 CJN786419:CJN786420 CTJ786419:CTJ786420 DDF786419:DDF786420 DNB786419:DNB786420 DWX786419:DWX786420 EGT786419:EGT786420 EQP786419:EQP786420 FAL786419:FAL786420 FKH786419:FKH786420 FUD786419:FUD786420 GDZ786419:GDZ786420 GNV786419:GNV786420 GXR786419:GXR786420 HHN786419:HHN786420 HRJ786419:HRJ786420 IBF786419:IBF786420 ILB786419:ILB786420 IUX786419:IUX786420 JET786419:JET786420 JOP786419:JOP786420 JYL786419:JYL786420 KIH786419:KIH786420 KSD786419:KSD786420 LBZ786419:LBZ786420 LLV786419:LLV786420 LVR786419:LVR786420 MFN786419:MFN786420 MPJ786419:MPJ786420 MZF786419:MZF786420 NJB786419:NJB786420 NSX786419:NSX786420 OCT786419:OCT786420 OMP786419:OMP786420 OWL786419:OWL786420 PGH786419:PGH786420 PQD786419:PQD786420 PZZ786419:PZZ786420 QJV786419:QJV786420 QTR786419:QTR786420 RDN786419:RDN786420 RNJ786419:RNJ786420 RXF786419:RXF786420 SHB786419:SHB786420 SQX786419:SQX786420 TAT786419:TAT786420 TKP786419:TKP786420 TUL786419:TUL786420 UEH786419:UEH786420 UOD786419:UOD786420 UXZ786419:UXZ786420 VHV786419:VHV786420 VRR786419:VRR786420 WBN786419:WBN786420 WLJ786419:WLJ786420 WVF786419:WVF786420 B851955:B851956 IT851955:IT851956 SP851955:SP851956 ACL851955:ACL851956 AMH851955:AMH851956 AWD851955:AWD851956 BFZ851955:BFZ851956 BPV851955:BPV851956 BZR851955:BZR851956 CJN851955:CJN851956 CTJ851955:CTJ851956 DDF851955:DDF851956 DNB851955:DNB851956 DWX851955:DWX851956 EGT851955:EGT851956 EQP851955:EQP851956 FAL851955:FAL851956 FKH851955:FKH851956 FUD851955:FUD851956 GDZ851955:GDZ851956 GNV851955:GNV851956 GXR851955:GXR851956 HHN851955:HHN851956 HRJ851955:HRJ851956 IBF851955:IBF851956 ILB851955:ILB851956 IUX851955:IUX851956 JET851955:JET851956 JOP851955:JOP851956 JYL851955:JYL851956 KIH851955:KIH851956 KSD851955:KSD851956 LBZ851955:LBZ851956 LLV851955:LLV851956 LVR851955:LVR851956 MFN851955:MFN851956 MPJ851955:MPJ851956 MZF851955:MZF851956 NJB851955:NJB851956 NSX851955:NSX851956 OCT851955:OCT851956 OMP851955:OMP851956 OWL851955:OWL851956 PGH851955:PGH851956 PQD851955:PQD851956 PZZ851955:PZZ851956 QJV851955:QJV851956 QTR851955:QTR851956 RDN851955:RDN851956 RNJ851955:RNJ851956 RXF851955:RXF851956 SHB851955:SHB851956 SQX851955:SQX851956 TAT851955:TAT851956 TKP851955:TKP851956 TUL851955:TUL851956 UEH851955:UEH851956 UOD851955:UOD851956 UXZ851955:UXZ851956 VHV851955:VHV851956 VRR851955:VRR851956 WBN851955:WBN851956 WLJ851955:WLJ851956 WVF851955:WVF851956 B917491:B917492 IT917491:IT917492 SP917491:SP917492 ACL917491:ACL917492 AMH917491:AMH917492 AWD917491:AWD917492 BFZ917491:BFZ917492 BPV917491:BPV917492 BZR917491:BZR917492 CJN917491:CJN917492 CTJ917491:CTJ917492 DDF917491:DDF917492 DNB917491:DNB917492 DWX917491:DWX917492 EGT917491:EGT917492 EQP917491:EQP917492 FAL917491:FAL917492 FKH917491:FKH917492 FUD917491:FUD917492 GDZ917491:GDZ917492 GNV917491:GNV917492 GXR917491:GXR917492 HHN917491:HHN917492 HRJ917491:HRJ917492 IBF917491:IBF917492 ILB917491:ILB917492 IUX917491:IUX917492 JET917491:JET917492 JOP917491:JOP917492 JYL917491:JYL917492 KIH917491:KIH917492 KSD917491:KSD917492 LBZ917491:LBZ917492 LLV917491:LLV917492 LVR917491:LVR917492 MFN917491:MFN917492 MPJ917491:MPJ917492 MZF917491:MZF917492 NJB917491:NJB917492 NSX917491:NSX917492 OCT917491:OCT917492 OMP917491:OMP917492 OWL917491:OWL917492 PGH917491:PGH917492 PQD917491:PQD917492 PZZ917491:PZZ917492 QJV917491:QJV917492 QTR917491:QTR917492 RDN917491:RDN917492 RNJ917491:RNJ917492 RXF917491:RXF917492 SHB917491:SHB917492 SQX917491:SQX917492 TAT917491:TAT917492 TKP917491:TKP917492 TUL917491:TUL917492 UEH917491:UEH917492 UOD917491:UOD917492 UXZ917491:UXZ917492 VHV917491:VHV917492 VRR917491:VRR917492 WBN917491:WBN917492 WLJ917491:WLJ917492 WVF917491:WVF917492 B983027:B983028 IT983027:IT983028 SP983027:SP983028 ACL983027:ACL983028 AMH983027:AMH983028 AWD983027:AWD983028 BFZ983027:BFZ983028 BPV983027:BPV983028 BZR983027:BZR983028 CJN983027:CJN983028 CTJ983027:CTJ983028 DDF983027:DDF983028 DNB983027:DNB983028 DWX983027:DWX983028 EGT983027:EGT983028 EQP983027:EQP983028 FAL983027:FAL983028 FKH983027:FKH983028 FUD983027:FUD983028 GDZ983027:GDZ983028 GNV983027:GNV983028 GXR983027:GXR983028 HHN983027:HHN983028 HRJ983027:HRJ983028 IBF983027:IBF983028 ILB983027:ILB983028 IUX983027:IUX983028 JET983027:JET983028 JOP983027:JOP983028 JYL983027:JYL983028 KIH983027:KIH983028 KSD983027:KSD983028 LBZ983027:LBZ983028 LLV983027:LLV983028 LVR983027:LVR983028 MFN983027:MFN983028 MPJ983027:MPJ983028 MZF983027:MZF983028 NJB983027:NJB983028 NSX983027:NSX983028 OCT983027:OCT983028 OMP983027:OMP983028 OWL983027:OWL983028 PGH983027:PGH983028 PQD983027:PQD983028 PZZ983027:PZZ983028 QJV983027:QJV983028 QTR983027:QTR983028 RDN983027:RDN983028 RNJ983027:RNJ983028 RXF983027:RXF983028 SHB983027:SHB983028 SQX983027:SQX983028 TAT983027:TAT983028 TKP983027:TKP983028 TUL983027:TUL983028 UEH983027:UEH983028 UOD983027:UOD983028 UXZ983027:UXZ983028 VHV983027:VHV983028 VRR983027:VRR983028 WBN983027:WBN983028 WLJ983027:WLJ983028 WVF983027:WVF983028 IS65530:IS65535 SO65530:SO65535 ACK65530:ACK65535 AMG65530:AMG65535 AWC65530:AWC65535 BFY65530:BFY65535 BPU65530:BPU65535 BZQ65530:BZQ65535 CJM65530:CJM65535 CTI65530:CTI65535 DDE65530:DDE65535 DNA65530:DNA65535 DWW65530:DWW65535 EGS65530:EGS65535 EQO65530:EQO65535 FAK65530:FAK65535 FKG65530:FKG65535 FUC65530:FUC65535 GDY65530:GDY65535 GNU65530:GNU65535 GXQ65530:GXQ65535 HHM65530:HHM65535 HRI65530:HRI65535 IBE65530:IBE65535 ILA65530:ILA65535 IUW65530:IUW65535 JES65530:JES65535 JOO65530:JOO65535 JYK65530:JYK65535 KIG65530:KIG65535 KSC65530:KSC65535 LBY65530:LBY65535 LLU65530:LLU65535 LVQ65530:LVQ65535 MFM65530:MFM65535 MPI65530:MPI65535 MZE65530:MZE65535 NJA65530:NJA65535 NSW65530:NSW65535 OCS65530:OCS65535 OMO65530:OMO65535 OWK65530:OWK65535 PGG65530:PGG65535 PQC65530:PQC65535 PZY65530:PZY65535 QJU65530:QJU65535 QTQ65530:QTQ65535 RDM65530:RDM65535 RNI65530:RNI65535 RXE65530:RXE65535 SHA65530:SHA65535 SQW65530:SQW65535 TAS65530:TAS65535 TKO65530:TKO65535 TUK65530:TUK65535 UEG65530:UEG65535 UOC65530:UOC65535 UXY65530:UXY65535 VHU65530:VHU65535 VRQ65530:VRQ65535 WBM65530:WBM65535 WLI65530:WLI65535 WVE65530:WVE65535 IS131066:IS131071 SO131066:SO131071 ACK131066:ACK131071 AMG131066:AMG131071 AWC131066:AWC131071 BFY131066:BFY131071 BPU131066:BPU131071 BZQ131066:BZQ131071 CJM131066:CJM131071 CTI131066:CTI131071 DDE131066:DDE131071 DNA131066:DNA131071 DWW131066:DWW131071 EGS131066:EGS131071 EQO131066:EQO131071 FAK131066:FAK131071 FKG131066:FKG131071 FUC131066:FUC131071 GDY131066:GDY131071 GNU131066:GNU131071 GXQ131066:GXQ131071 HHM131066:HHM131071 HRI131066:HRI131071 IBE131066:IBE131071 ILA131066:ILA131071 IUW131066:IUW131071 JES131066:JES131071 JOO131066:JOO131071 JYK131066:JYK131071 KIG131066:KIG131071 KSC131066:KSC131071 LBY131066:LBY131071 LLU131066:LLU131071 LVQ131066:LVQ131071 MFM131066:MFM131071 MPI131066:MPI131071 MZE131066:MZE131071 NJA131066:NJA131071 NSW131066:NSW131071 OCS131066:OCS131071 OMO131066:OMO131071 OWK131066:OWK131071 PGG131066:PGG131071 PQC131066:PQC131071 PZY131066:PZY131071 QJU131066:QJU131071 QTQ131066:QTQ131071 RDM131066:RDM131071 RNI131066:RNI131071 RXE131066:RXE131071 SHA131066:SHA131071 SQW131066:SQW131071 TAS131066:TAS131071 TKO131066:TKO131071 TUK131066:TUK131071 UEG131066:UEG131071 UOC131066:UOC131071 UXY131066:UXY131071 VHU131066:VHU131071 VRQ131066:VRQ131071 WBM131066:WBM131071 WLI131066:WLI131071 WVE131066:WVE131071 IS196602:IS196607 SO196602:SO196607 ACK196602:ACK196607 AMG196602:AMG196607 AWC196602:AWC196607 BFY196602:BFY196607 BPU196602:BPU196607 BZQ196602:BZQ196607 CJM196602:CJM196607 CTI196602:CTI196607 DDE196602:DDE196607 DNA196602:DNA196607 DWW196602:DWW196607 EGS196602:EGS196607 EQO196602:EQO196607 FAK196602:FAK196607 FKG196602:FKG196607 FUC196602:FUC196607 GDY196602:GDY196607 GNU196602:GNU196607 GXQ196602:GXQ196607 HHM196602:HHM196607 HRI196602:HRI196607 IBE196602:IBE196607 ILA196602:ILA196607 IUW196602:IUW196607 JES196602:JES196607 JOO196602:JOO196607 JYK196602:JYK196607 KIG196602:KIG196607 KSC196602:KSC196607 LBY196602:LBY196607 LLU196602:LLU196607 LVQ196602:LVQ196607 MFM196602:MFM196607 MPI196602:MPI196607 MZE196602:MZE196607 NJA196602:NJA196607 NSW196602:NSW196607 OCS196602:OCS196607 OMO196602:OMO196607 OWK196602:OWK196607 PGG196602:PGG196607 PQC196602:PQC196607 PZY196602:PZY196607 QJU196602:QJU196607 QTQ196602:QTQ196607 RDM196602:RDM196607 RNI196602:RNI196607 RXE196602:RXE196607 SHA196602:SHA196607 SQW196602:SQW196607 TAS196602:TAS196607 TKO196602:TKO196607 TUK196602:TUK196607 UEG196602:UEG196607 UOC196602:UOC196607 UXY196602:UXY196607 VHU196602:VHU196607 VRQ196602:VRQ196607 WBM196602:WBM196607 WLI196602:WLI196607 WVE196602:WVE196607 IS262138:IS262143 SO262138:SO262143 ACK262138:ACK262143 AMG262138:AMG262143 AWC262138:AWC262143 BFY262138:BFY262143 BPU262138:BPU262143 BZQ262138:BZQ262143 CJM262138:CJM262143 CTI262138:CTI262143 DDE262138:DDE262143 DNA262138:DNA262143 DWW262138:DWW262143 EGS262138:EGS262143 EQO262138:EQO262143 FAK262138:FAK262143 FKG262138:FKG262143 FUC262138:FUC262143 GDY262138:GDY262143 GNU262138:GNU262143 GXQ262138:GXQ262143 HHM262138:HHM262143 HRI262138:HRI262143 IBE262138:IBE262143 ILA262138:ILA262143 IUW262138:IUW262143 JES262138:JES262143 JOO262138:JOO262143 JYK262138:JYK262143 KIG262138:KIG262143 KSC262138:KSC262143 LBY262138:LBY262143 LLU262138:LLU262143 LVQ262138:LVQ262143 MFM262138:MFM262143 MPI262138:MPI262143 MZE262138:MZE262143 NJA262138:NJA262143 NSW262138:NSW262143 OCS262138:OCS262143 OMO262138:OMO262143 OWK262138:OWK262143 PGG262138:PGG262143 PQC262138:PQC262143 PZY262138:PZY262143 QJU262138:QJU262143 QTQ262138:QTQ262143 RDM262138:RDM262143 RNI262138:RNI262143 RXE262138:RXE262143 SHA262138:SHA262143 SQW262138:SQW262143 TAS262138:TAS262143 TKO262138:TKO262143 TUK262138:TUK262143 UEG262138:UEG262143 UOC262138:UOC262143 UXY262138:UXY262143 VHU262138:VHU262143 VRQ262138:VRQ262143 WBM262138:WBM262143 WLI262138:WLI262143 WVE262138:WVE262143 IS327674:IS327679 SO327674:SO327679 ACK327674:ACK327679 AMG327674:AMG327679 AWC327674:AWC327679 BFY327674:BFY327679 BPU327674:BPU327679 BZQ327674:BZQ327679 CJM327674:CJM327679 CTI327674:CTI327679 DDE327674:DDE327679 DNA327674:DNA327679 DWW327674:DWW327679 EGS327674:EGS327679 EQO327674:EQO327679 FAK327674:FAK327679 FKG327674:FKG327679 FUC327674:FUC327679 GDY327674:GDY327679 GNU327674:GNU327679 GXQ327674:GXQ327679 HHM327674:HHM327679 HRI327674:HRI327679 IBE327674:IBE327679 ILA327674:ILA327679 IUW327674:IUW327679 JES327674:JES327679 JOO327674:JOO327679 JYK327674:JYK327679 KIG327674:KIG327679 KSC327674:KSC327679 LBY327674:LBY327679 LLU327674:LLU327679 LVQ327674:LVQ327679 MFM327674:MFM327679 MPI327674:MPI327679 MZE327674:MZE327679 NJA327674:NJA327679 NSW327674:NSW327679 OCS327674:OCS327679 OMO327674:OMO327679 OWK327674:OWK327679 PGG327674:PGG327679 PQC327674:PQC327679 PZY327674:PZY327679 QJU327674:QJU327679 QTQ327674:QTQ327679 RDM327674:RDM327679 RNI327674:RNI327679 RXE327674:RXE327679 SHA327674:SHA327679 SQW327674:SQW327679 TAS327674:TAS327679 TKO327674:TKO327679 TUK327674:TUK327679 UEG327674:UEG327679 UOC327674:UOC327679 UXY327674:UXY327679 VHU327674:VHU327679 VRQ327674:VRQ327679 WBM327674:WBM327679 WLI327674:WLI327679 WVE327674:WVE327679 IS393210:IS393215 SO393210:SO393215 ACK393210:ACK393215 AMG393210:AMG393215 AWC393210:AWC393215 BFY393210:BFY393215 BPU393210:BPU393215 BZQ393210:BZQ393215 CJM393210:CJM393215 CTI393210:CTI393215 DDE393210:DDE393215 DNA393210:DNA393215 DWW393210:DWW393215 EGS393210:EGS393215 EQO393210:EQO393215 FAK393210:FAK393215 FKG393210:FKG393215 FUC393210:FUC393215 GDY393210:GDY393215 GNU393210:GNU393215 GXQ393210:GXQ393215 HHM393210:HHM393215 HRI393210:HRI393215 IBE393210:IBE393215 ILA393210:ILA393215 IUW393210:IUW393215 JES393210:JES393215 JOO393210:JOO393215 JYK393210:JYK393215 KIG393210:KIG393215 KSC393210:KSC393215 LBY393210:LBY393215 LLU393210:LLU393215 LVQ393210:LVQ393215 MFM393210:MFM393215 MPI393210:MPI393215 MZE393210:MZE393215 NJA393210:NJA393215 NSW393210:NSW393215 OCS393210:OCS393215 OMO393210:OMO393215 OWK393210:OWK393215 PGG393210:PGG393215 PQC393210:PQC393215 PZY393210:PZY393215 QJU393210:QJU393215 QTQ393210:QTQ393215 RDM393210:RDM393215 RNI393210:RNI393215 RXE393210:RXE393215 SHA393210:SHA393215 SQW393210:SQW393215 TAS393210:TAS393215 TKO393210:TKO393215 TUK393210:TUK393215 UEG393210:UEG393215 UOC393210:UOC393215 UXY393210:UXY393215 VHU393210:VHU393215 VRQ393210:VRQ393215 WBM393210:WBM393215 WLI393210:WLI393215 WVE393210:WVE393215 IS458746:IS458751 SO458746:SO458751 ACK458746:ACK458751 AMG458746:AMG458751 AWC458746:AWC458751 BFY458746:BFY458751 BPU458746:BPU458751 BZQ458746:BZQ458751 CJM458746:CJM458751 CTI458746:CTI458751 DDE458746:DDE458751 DNA458746:DNA458751 DWW458746:DWW458751 EGS458746:EGS458751 EQO458746:EQO458751 FAK458746:FAK458751 FKG458746:FKG458751 FUC458746:FUC458751 GDY458746:GDY458751 GNU458746:GNU458751 GXQ458746:GXQ458751 HHM458746:HHM458751 HRI458746:HRI458751 IBE458746:IBE458751 ILA458746:ILA458751 IUW458746:IUW458751 JES458746:JES458751 JOO458746:JOO458751 JYK458746:JYK458751 KIG458746:KIG458751 KSC458746:KSC458751 LBY458746:LBY458751 LLU458746:LLU458751 LVQ458746:LVQ458751 MFM458746:MFM458751 MPI458746:MPI458751 MZE458746:MZE458751 NJA458746:NJA458751 NSW458746:NSW458751 OCS458746:OCS458751 OMO458746:OMO458751 OWK458746:OWK458751 PGG458746:PGG458751 PQC458746:PQC458751 PZY458746:PZY458751 QJU458746:QJU458751 QTQ458746:QTQ458751 RDM458746:RDM458751 RNI458746:RNI458751 RXE458746:RXE458751 SHA458746:SHA458751 SQW458746:SQW458751 TAS458746:TAS458751 TKO458746:TKO458751 TUK458746:TUK458751 UEG458746:UEG458751 UOC458746:UOC458751 UXY458746:UXY458751 VHU458746:VHU458751 VRQ458746:VRQ458751 WBM458746:WBM458751 WLI458746:WLI458751 WVE458746:WVE458751 IS524282:IS524287 SO524282:SO524287 ACK524282:ACK524287 AMG524282:AMG524287 AWC524282:AWC524287 BFY524282:BFY524287 BPU524282:BPU524287 BZQ524282:BZQ524287 CJM524282:CJM524287 CTI524282:CTI524287 DDE524282:DDE524287 DNA524282:DNA524287 DWW524282:DWW524287 EGS524282:EGS524287 EQO524282:EQO524287 FAK524282:FAK524287 FKG524282:FKG524287 FUC524282:FUC524287 GDY524282:GDY524287 GNU524282:GNU524287 GXQ524282:GXQ524287 HHM524282:HHM524287 HRI524282:HRI524287 IBE524282:IBE524287 ILA524282:ILA524287 IUW524282:IUW524287 JES524282:JES524287 JOO524282:JOO524287 JYK524282:JYK524287 KIG524282:KIG524287 KSC524282:KSC524287 LBY524282:LBY524287 LLU524282:LLU524287 LVQ524282:LVQ524287 MFM524282:MFM524287 MPI524282:MPI524287 MZE524282:MZE524287 NJA524282:NJA524287 NSW524282:NSW524287 OCS524282:OCS524287 OMO524282:OMO524287 OWK524282:OWK524287 PGG524282:PGG524287 PQC524282:PQC524287 PZY524282:PZY524287 QJU524282:QJU524287 QTQ524282:QTQ524287 RDM524282:RDM524287 RNI524282:RNI524287 RXE524282:RXE524287 SHA524282:SHA524287 SQW524282:SQW524287 TAS524282:TAS524287 TKO524282:TKO524287 TUK524282:TUK524287 UEG524282:UEG524287 UOC524282:UOC524287 UXY524282:UXY524287 VHU524282:VHU524287 VRQ524282:VRQ524287 WBM524282:WBM524287 WLI524282:WLI524287 WVE524282:WVE524287 IS589818:IS589823 SO589818:SO589823 ACK589818:ACK589823 AMG589818:AMG589823 AWC589818:AWC589823 BFY589818:BFY589823 BPU589818:BPU589823 BZQ589818:BZQ589823 CJM589818:CJM589823 CTI589818:CTI589823 DDE589818:DDE589823 DNA589818:DNA589823 DWW589818:DWW589823 EGS589818:EGS589823 EQO589818:EQO589823 FAK589818:FAK589823 FKG589818:FKG589823 FUC589818:FUC589823 GDY589818:GDY589823 GNU589818:GNU589823 GXQ589818:GXQ589823 HHM589818:HHM589823 HRI589818:HRI589823 IBE589818:IBE589823 ILA589818:ILA589823 IUW589818:IUW589823 JES589818:JES589823 JOO589818:JOO589823 JYK589818:JYK589823 KIG589818:KIG589823 KSC589818:KSC589823 LBY589818:LBY589823 LLU589818:LLU589823 LVQ589818:LVQ589823 MFM589818:MFM589823 MPI589818:MPI589823 MZE589818:MZE589823 NJA589818:NJA589823 NSW589818:NSW589823 OCS589818:OCS589823 OMO589818:OMO589823 OWK589818:OWK589823 PGG589818:PGG589823 PQC589818:PQC589823 PZY589818:PZY589823 QJU589818:QJU589823 QTQ589818:QTQ589823 RDM589818:RDM589823 RNI589818:RNI589823 RXE589818:RXE589823 SHA589818:SHA589823 SQW589818:SQW589823 TAS589818:TAS589823 TKO589818:TKO589823 TUK589818:TUK589823 UEG589818:UEG589823 UOC589818:UOC589823 UXY589818:UXY589823 VHU589818:VHU589823 VRQ589818:VRQ589823 WBM589818:WBM589823 WLI589818:WLI589823 WVE589818:WVE589823 IS655354:IS655359 SO655354:SO655359 ACK655354:ACK655359 AMG655354:AMG655359 AWC655354:AWC655359 BFY655354:BFY655359 BPU655354:BPU655359 BZQ655354:BZQ655359 CJM655354:CJM655359 CTI655354:CTI655359 DDE655354:DDE655359 DNA655354:DNA655359 DWW655354:DWW655359 EGS655354:EGS655359 EQO655354:EQO655359 FAK655354:FAK655359 FKG655354:FKG655359 FUC655354:FUC655359 GDY655354:GDY655359 GNU655354:GNU655359 GXQ655354:GXQ655359 HHM655354:HHM655359 HRI655354:HRI655359 IBE655354:IBE655359 ILA655354:ILA655359 IUW655354:IUW655359 JES655354:JES655359 JOO655354:JOO655359 JYK655354:JYK655359 KIG655354:KIG655359 KSC655354:KSC655359 LBY655354:LBY655359 LLU655354:LLU655359 LVQ655354:LVQ655359 MFM655354:MFM655359 MPI655354:MPI655359 MZE655354:MZE655359 NJA655354:NJA655359 NSW655354:NSW655359 OCS655354:OCS655359 OMO655354:OMO655359 OWK655354:OWK655359 PGG655354:PGG655359 PQC655354:PQC655359 PZY655354:PZY655359 QJU655354:QJU655359 QTQ655354:QTQ655359 RDM655354:RDM655359 RNI655354:RNI655359 RXE655354:RXE655359 SHA655354:SHA655359 SQW655354:SQW655359 TAS655354:TAS655359 TKO655354:TKO655359 TUK655354:TUK655359 UEG655354:UEG655359 UOC655354:UOC655359 UXY655354:UXY655359 VHU655354:VHU655359 VRQ655354:VRQ655359 WBM655354:WBM655359 WLI655354:WLI655359 WVE655354:WVE655359 IS720890:IS720895 SO720890:SO720895 ACK720890:ACK720895 AMG720890:AMG720895 AWC720890:AWC720895 BFY720890:BFY720895 BPU720890:BPU720895 BZQ720890:BZQ720895 CJM720890:CJM720895 CTI720890:CTI720895 DDE720890:DDE720895 DNA720890:DNA720895 DWW720890:DWW720895 EGS720890:EGS720895 EQO720890:EQO720895 FAK720890:FAK720895 FKG720890:FKG720895 FUC720890:FUC720895 GDY720890:GDY720895 GNU720890:GNU720895 GXQ720890:GXQ720895 HHM720890:HHM720895 HRI720890:HRI720895 IBE720890:IBE720895 ILA720890:ILA720895 IUW720890:IUW720895 JES720890:JES720895 JOO720890:JOO720895 JYK720890:JYK720895 KIG720890:KIG720895 KSC720890:KSC720895 LBY720890:LBY720895 LLU720890:LLU720895 LVQ720890:LVQ720895 MFM720890:MFM720895 MPI720890:MPI720895 MZE720890:MZE720895 NJA720890:NJA720895 NSW720890:NSW720895 OCS720890:OCS720895 OMO720890:OMO720895 OWK720890:OWK720895 PGG720890:PGG720895 PQC720890:PQC720895 PZY720890:PZY720895 QJU720890:QJU720895 QTQ720890:QTQ720895 RDM720890:RDM720895 RNI720890:RNI720895 RXE720890:RXE720895 SHA720890:SHA720895 SQW720890:SQW720895 TAS720890:TAS720895 TKO720890:TKO720895 TUK720890:TUK720895 UEG720890:UEG720895 UOC720890:UOC720895 UXY720890:UXY720895 VHU720890:VHU720895 VRQ720890:VRQ720895 WBM720890:WBM720895 WLI720890:WLI720895 WVE720890:WVE720895 IS786426:IS786431 SO786426:SO786431 ACK786426:ACK786431 AMG786426:AMG786431 AWC786426:AWC786431 BFY786426:BFY786431 BPU786426:BPU786431 BZQ786426:BZQ786431 CJM786426:CJM786431 CTI786426:CTI786431 DDE786426:DDE786431 DNA786426:DNA786431 DWW786426:DWW786431 EGS786426:EGS786431 EQO786426:EQO786431 FAK786426:FAK786431 FKG786426:FKG786431 FUC786426:FUC786431 GDY786426:GDY786431 GNU786426:GNU786431 GXQ786426:GXQ786431 HHM786426:HHM786431 HRI786426:HRI786431 IBE786426:IBE786431 ILA786426:ILA786431 IUW786426:IUW786431 JES786426:JES786431 JOO786426:JOO786431 JYK786426:JYK786431 KIG786426:KIG786431 KSC786426:KSC786431 LBY786426:LBY786431 LLU786426:LLU786431 LVQ786426:LVQ786431 MFM786426:MFM786431 MPI786426:MPI786431 MZE786426:MZE786431 NJA786426:NJA786431 NSW786426:NSW786431 OCS786426:OCS786431 OMO786426:OMO786431 OWK786426:OWK786431 PGG786426:PGG786431 PQC786426:PQC786431 PZY786426:PZY786431 QJU786426:QJU786431 QTQ786426:QTQ786431 RDM786426:RDM786431 RNI786426:RNI786431 RXE786426:RXE786431 SHA786426:SHA786431 SQW786426:SQW786431 TAS786426:TAS786431 TKO786426:TKO786431 TUK786426:TUK786431 UEG786426:UEG786431 UOC786426:UOC786431 UXY786426:UXY786431 VHU786426:VHU786431 VRQ786426:VRQ786431 WBM786426:WBM786431 WLI786426:WLI786431 WVE786426:WVE786431 IS851962:IS851967 SO851962:SO851967 ACK851962:ACK851967 AMG851962:AMG851967 AWC851962:AWC851967 BFY851962:BFY851967 BPU851962:BPU851967 BZQ851962:BZQ851967 CJM851962:CJM851967 CTI851962:CTI851967 DDE851962:DDE851967 DNA851962:DNA851967 DWW851962:DWW851967 EGS851962:EGS851967 EQO851962:EQO851967 FAK851962:FAK851967 FKG851962:FKG851967 FUC851962:FUC851967 GDY851962:GDY851967 GNU851962:GNU851967 GXQ851962:GXQ851967 HHM851962:HHM851967 HRI851962:HRI851967 IBE851962:IBE851967 ILA851962:ILA851967 IUW851962:IUW851967 JES851962:JES851967 JOO851962:JOO851967 JYK851962:JYK851967 KIG851962:KIG851967 KSC851962:KSC851967 LBY851962:LBY851967 LLU851962:LLU851967 LVQ851962:LVQ851967 MFM851962:MFM851967 MPI851962:MPI851967 MZE851962:MZE851967 NJA851962:NJA851967 NSW851962:NSW851967 OCS851962:OCS851967 OMO851962:OMO851967 OWK851962:OWK851967 PGG851962:PGG851967 PQC851962:PQC851967 PZY851962:PZY851967 QJU851962:QJU851967 QTQ851962:QTQ851967 RDM851962:RDM851967 RNI851962:RNI851967 RXE851962:RXE851967 SHA851962:SHA851967 SQW851962:SQW851967 TAS851962:TAS851967 TKO851962:TKO851967 TUK851962:TUK851967 UEG851962:UEG851967 UOC851962:UOC851967 UXY851962:UXY851967 VHU851962:VHU851967 VRQ851962:VRQ851967 WBM851962:WBM851967 WLI851962:WLI851967 WVE851962:WVE851967 IS917498:IS917503 SO917498:SO917503 ACK917498:ACK917503 AMG917498:AMG917503 AWC917498:AWC917503 BFY917498:BFY917503 BPU917498:BPU917503 BZQ917498:BZQ917503 CJM917498:CJM917503 CTI917498:CTI917503 DDE917498:DDE917503 DNA917498:DNA917503 DWW917498:DWW917503 EGS917498:EGS917503 EQO917498:EQO917503 FAK917498:FAK917503 FKG917498:FKG917503 FUC917498:FUC917503 GDY917498:GDY917503 GNU917498:GNU917503 GXQ917498:GXQ917503 HHM917498:HHM917503 HRI917498:HRI917503 IBE917498:IBE917503 ILA917498:ILA917503 IUW917498:IUW917503 JES917498:JES917503 JOO917498:JOO917503 JYK917498:JYK917503 KIG917498:KIG917503 KSC917498:KSC917503 LBY917498:LBY917503 LLU917498:LLU917503 LVQ917498:LVQ917503 MFM917498:MFM917503 MPI917498:MPI917503 MZE917498:MZE917503 NJA917498:NJA917503 NSW917498:NSW917503 OCS917498:OCS917503 OMO917498:OMO917503 OWK917498:OWK917503 PGG917498:PGG917503 PQC917498:PQC917503 PZY917498:PZY917503 QJU917498:QJU917503 QTQ917498:QTQ917503 RDM917498:RDM917503 RNI917498:RNI917503 RXE917498:RXE917503 SHA917498:SHA917503 SQW917498:SQW917503 TAS917498:TAS917503 TKO917498:TKO917503 TUK917498:TUK917503 UEG917498:UEG917503 UOC917498:UOC917503 UXY917498:UXY917503 VHU917498:VHU917503 VRQ917498:VRQ917503 WBM917498:WBM917503 WLI917498:WLI917503 WVE917498:WVE917503 IS983034:IS983039 SO983034:SO983039 ACK983034:ACK983039 AMG983034:AMG983039 AWC983034:AWC983039 BFY983034:BFY983039 BPU983034:BPU983039 BZQ983034:BZQ983039 CJM983034:CJM983039 CTI983034:CTI983039 DDE983034:DDE983039 DNA983034:DNA983039 DWW983034:DWW983039 EGS983034:EGS983039 EQO983034:EQO983039 FAK983034:FAK983039 FKG983034:FKG983039 FUC983034:FUC983039 GDY983034:GDY983039 GNU983034:GNU983039 GXQ983034:GXQ983039 HHM983034:HHM983039 HRI983034:HRI983039 IBE983034:IBE983039 ILA983034:ILA983039 IUW983034:IUW983039 JES983034:JES983039 JOO983034:JOO983039 JYK983034:JYK983039 KIG983034:KIG983039 KSC983034:KSC983039 LBY983034:LBY983039 LLU983034:LLU983039 LVQ983034:LVQ983039 MFM983034:MFM983039 MPI983034:MPI983039 MZE983034:MZE983039 NJA983034:NJA983039 NSW983034:NSW983039 OCS983034:OCS983039 OMO983034:OMO983039 OWK983034:OWK983039 PGG983034:PGG983039 PQC983034:PQC983039 PZY983034:PZY983039 QJU983034:QJU983039 QTQ983034:QTQ983039 RDM983034:RDM983039 RNI983034:RNI983039 RXE983034:RXE983039 SHA983034:SHA983039 SQW983034:SQW983039 TAS983034:TAS983039 TKO983034:TKO983039 TUK983034:TUK983039 UEG983034:UEG983039 UOC983034:UOC983039 UXY983034:UXY983039 VHU983034:VHU983039 VRQ983034:VRQ983039 WBM983034:WBM983039 WLI983034:WLI983039 WVE983034:WVE983039 D65504:D65505 IV65504:IV65505 SR65504:SR65505 ACN65504:ACN65505 AMJ65504:AMJ65505 AWF65504:AWF65505 BGB65504:BGB65505 BPX65504:BPX65505 BZT65504:BZT65505 CJP65504:CJP65505 CTL65504:CTL65505 DDH65504:DDH65505 DND65504:DND65505 DWZ65504:DWZ65505 EGV65504:EGV65505 EQR65504:EQR65505 FAN65504:FAN65505 FKJ65504:FKJ65505 FUF65504:FUF65505 GEB65504:GEB65505 GNX65504:GNX65505 GXT65504:GXT65505 HHP65504:HHP65505 HRL65504:HRL65505 IBH65504:IBH65505 ILD65504:ILD65505 IUZ65504:IUZ65505 JEV65504:JEV65505 JOR65504:JOR65505 JYN65504:JYN65505 KIJ65504:KIJ65505 KSF65504:KSF65505 LCB65504:LCB65505 LLX65504:LLX65505 LVT65504:LVT65505 MFP65504:MFP65505 MPL65504:MPL65505 MZH65504:MZH65505 NJD65504:NJD65505 NSZ65504:NSZ65505 OCV65504:OCV65505 OMR65504:OMR65505 OWN65504:OWN65505 PGJ65504:PGJ65505 PQF65504:PQF65505 QAB65504:QAB65505 QJX65504:QJX65505 QTT65504:QTT65505 RDP65504:RDP65505 RNL65504:RNL65505 RXH65504:RXH65505 SHD65504:SHD65505 SQZ65504:SQZ65505 TAV65504:TAV65505 TKR65504:TKR65505 TUN65504:TUN65505 UEJ65504:UEJ65505 UOF65504:UOF65505 UYB65504:UYB65505 VHX65504:VHX65505 VRT65504:VRT65505 WBP65504:WBP65505 WLL65504:WLL65505 WVH65504:WVH65505 D131040:D131041 IV131040:IV131041 SR131040:SR131041 ACN131040:ACN131041 AMJ131040:AMJ131041 AWF131040:AWF131041 BGB131040:BGB131041 BPX131040:BPX131041 BZT131040:BZT131041 CJP131040:CJP131041 CTL131040:CTL131041 DDH131040:DDH131041 DND131040:DND131041 DWZ131040:DWZ131041 EGV131040:EGV131041 EQR131040:EQR131041 FAN131040:FAN131041 FKJ131040:FKJ131041 FUF131040:FUF131041 GEB131040:GEB131041 GNX131040:GNX131041 GXT131040:GXT131041 HHP131040:HHP131041 HRL131040:HRL131041 IBH131040:IBH131041 ILD131040:ILD131041 IUZ131040:IUZ131041 JEV131040:JEV131041 JOR131040:JOR131041 JYN131040:JYN131041 KIJ131040:KIJ131041 KSF131040:KSF131041 LCB131040:LCB131041 LLX131040:LLX131041 LVT131040:LVT131041 MFP131040:MFP131041 MPL131040:MPL131041 MZH131040:MZH131041 NJD131040:NJD131041 NSZ131040:NSZ131041 OCV131040:OCV131041 OMR131040:OMR131041 OWN131040:OWN131041 PGJ131040:PGJ131041 PQF131040:PQF131041 QAB131040:QAB131041 QJX131040:QJX131041 QTT131040:QTT131041 RDP131040:RDP131041 RNL131040:RNL131041 RXH131040:RXH131041 SHD131040:SHD131041 SQZ131040:SQZ131041 TAV131040:TAV131041 TKR131040:TKR131041 TUN131040:TUN131041 UEJ131040:UEJ131041 UOF131040:UOF131041 UYB131040:UYB131041 VHX131040:VHX131041 VRT131040:VRT131041 WBP131040:WBP131041 WLL131040:WLL131041 WVH131040:WVH131041 D196576:D196577 IV196576:IV196577 SR196576:SR196577 ACN196576:ACN196577 AMJ196576:AMJ196577 AWF196576:AWF196577 BGB196576:BGB196577 BPX196576:BPX196577 BZT196576:BZT196577 CJP196576:CJP196577 CTL196576:CTL196577 DDH196576:DDH196577 DND196576:DND196577 DWZ196576:DWZ196577 EGV196576:EGV196577 EQR196576:EQR196577 FAN196576:FAN196577 FKJ196576:FKJ196577 FUF196576:FUF196577 GEB196576:GEB196577 GNX196576:GNX196577 GXT196576:GXT196577 HHP196576:HHP196577 HRL196576:HRL196577 IBH196576:IBH196577 ILD196576:ILD196577 IUZ196576:IUZ196577 JEV196576:JEV196577 JOR196576:JOR196577 JYN196576:JYN196577 KIJ196576:KIJ196577 KSF196576:KSF196577 LCB196576:LCB196577 LLX196576:LLX196577 LVT196576:LVT196577 MFP196576:MFP196577 MPL196576:MPL196577 MZH196576:MZH196577 NJD196576:NJD196577 NSZ196576:NSZ196577 OCV196576:OCV196577 OMR196576:OMR196577 OWN196576:OWN196577 PGJ196576:PGJ196577 PQF196576:PQF196577 QAB196576:QAB196577 QJX196576:QJX196577 QTT196576:QTT196577 RDP196576:RDP196577 RNL196576:RNL196577 RXH196576:RXH196577 SHD196576:SHD196577 SQZ196576:SQZ196577 TAV196576:TAV196577 TKR196576:TKR196577 TUN196576:TUN196577 UEJ196576:UEJ196577 UOF196576:UOF196577 UYB196576:UYB196577 VHX196576:VHX196577 VRT196576:VRT196577 WBP196576:WBP196577 WLL196576:WLL196577 WVH196576:WVH196577 D262112:D262113 IV262112:IV262113 SR262112:SR262113 ACN262112:ACN262113 AMJ262112:AMJ262113 AWF262112:AWF262113 BGB262112:BGB262113 BPX262112:BPX262113 BZT262112:BZT262113 CJP262112:CJP262113 CTL262112:CTL262113 DDH262112:DDH262113 DND262112:DND262113 DWZ262112:DWZ262113 EGV262112:EGV262113 EQR262112:EQR262113 FAN262112:FAN262113 FKJ262112:FKJ262113 FUF262112:FUF262113 GEB262112:GEB262113 GNX262112:GNX262113 GXT262112:GXT262113 HHP262112:HHP262113 HRL262112:HRL262113 IBH262112:IBH262113 ILD262112:ILD262113 IUZ262112:IUZ262113 JEV262112:JEV262113 JOR262112:JOR262113 JYN262112:JYN262113 KIJ262112:KIJ262113 KSF262112:KSF262113 LCB262112:LCB262113 LLX262112:LLX262113 LVT262112:LVT262113 MFP262112:MFP262113 MPL262112:MPL262113 MZH262112:MZH262113 NJD262112:NJD262113 NSZ262112:NSZ262113 OCV262112:OCV262113 OMR262112:OMR262113 OWN262112:OWN262113 PGJ262112:PGJ262113 PQF262112:PQF262113 QAB262112:QAB262113 QJX262112:QJX262113 QTT262112:QTT262113 RDP262112:RDP262113 RNL262112:RNL262113 RXH262112:RXH262113 SHD262112:SHD262113 SQZ262112:SQZ262113 TAV262112:TAV262113 TKR262112:TKR262113 TUN262112:TUN262113 UEJ262112:UEJ262113 UOF262112:UOF262113 UYB262112:UYB262113 VHX262112:VHX262113 VRT262112:VRT262113 WBP262112:WBP262113 WLL262112:WLL262113 WVH262112:WVH262113 D327648:D327649 IV327648:IV327649 SR327648:SR327649 ACN327648:ACN327649 AMJ327648:AMJ327649 AWF327648:AWF327649 BGB327648:BGB327649 BPX327648:BPX327649 BZT327648:BZT327649 CJP327648:CJP327649 CTL327648:CTL327649 DDH327648:DDH327649 DND327648:DND327649 DWZ327648:DWZ327649 EGV327648:EGV327649 EQR327648:EQR327649 FAN327648:FAN327649 FKJ327648:FKJ327649 FUF327648:FUF327649 GEB327648:GEB327649 GNX327648:GNX327649 GXT327648:GXT327649 HHP327648:HHP327649 HRL327648:HRL327649 IBH327648:IBH327649 ILD327648:ILD327649 IUZ327648:IUZ327649 JEV327648:JEV327649 JOR327648:JOR327649 JYN327648:JYN327649 KIJ327648:KIJ327649 KSF327648:KSF327649 LCB327648:LCB327649 LLX327648:LLX327649 LVT327648:LVT327649 MFP327648:MFP327649 MPL327648:MPL327649 MZH327648:MZH327649 NJD327648:NJD327649 NSZ327648:NSZ327649 OCV327648:OCV327649 OMR327648:OMR327649 OWN327648:OWN327649 PGJ327648:PGJ327649 PQF327648:PQF327649 QAB327648:QAB327649 QJX327648:QJX327649 QTT327648:QTT327649 RDP327648:RDP327649 RNL327648:RNL327649 RXH327648:RXH327649 SHD327648:SHD327649 SQZ327648:SQZ327649 TAV327648:TAV327649 TKR327648:TKR327649 TUN327648:TUN327649 UEJ327648:UEJ327649 UOF327648:UOF327649 UYB327648:UYB327649 VHX327648:VHX327649 VRT327648:VRT327649 WBP327648:WBP327649 WLL327648:WLL327649 WVH327648:WVH327649 D393184:D393185 IV393184:IV393185 SR393184:SR393185 ACN393184:ACN393185 AMJ393184:AMJ393185 AWF393184:AWF393185 BGB393184:BGB393185 BPX393184:BPX393185 BZT393184:BZT393185 CJP393184:CJP393185 CTL393184:CTL393185 DDH393184:DDH393185 DND393184:DND393185 DWZ393184:DWZ393185 EGV393184:EGV393185 EQR393184:EQR393185 FAN393184:FAN393185 FKJ393184:FKJ393185 FUF393184:FUF393185 GEB393184:GEB393185 GNX393184:GNX393185 GXT393184:GXT393185 HHP393184:HHP393185 HRL393184:HRL393185 IBH393184:IBH393185 ILD393184:ILD393185 IUZ393184:IUZ393185 JEV393184:JEV393185 JOR393184:JOR393185 JYN393184:JYN393185 KIJ393184:KIJ393185 KSF393184:KSF393185 LCB393184:LCB393185 LLX393184:LLX393185 LVT393184:LVT393185 MFP393184:MFP393185 MPL393184:MPL393185 MZH393184:MZH393185 NJD393184:NJD393185 NSZ393184:NSZ393185 OCV393184:OCV393185 OMR393184:OMR393185 OWN393184:OWN393185 PGJ393184:PGJ393185 PQF393184:PQF393185 QAB393184:QAB393185 QJX393184:QJX393185 QTT393184:QTT393185 RDP393184:RDP393185 RNL393184:RNL393185 RXH393184:RXH393185 SHD393184:SHD393185 SQZ393184:SQZ393185 TAV393184:TAV393185 TKR393184:TKR393185 TUN393184:TUN393185 UEJ393184:UEJ393185 UOF393184:UOF393185 UYB393184:UYB393185 VHX393184:VHX393185 VRT393184:VRT393185 WBP393184:WBP393185 WLL393184:WLL393185 WVH393184:WVH393185 D458720:D458721 IV458720:IV458721 SR458720:SR458721 ACN458720:ACN458721 AMJ458720:AMJ458721 AWF458720:AWF458721 BGB458720:BGB458721 BPX458720:BPX458721 BZT458720:BZT458721 CJP458720:CJP458721 CTL458720:CTL458721 DDH458720:DDH458721 DND458720:DND458721 DWZ458720:DWZ458721 EGV458720:EGV458721 EQR458720:EQR458721 FAN458720:FAN458721 FKJ458720:FKJ458721 FUF458720:FUF458721 GEB458720:GEB458721 GNX458720:GNX458721 GXT458720:GXT458721 HHP458720:HHP458721 HRL458720:HRL458721 IBH458720:IBH458721 ILD458720:ILD458721 IUZ458720:IUZ458721 JEV458720:JEV458721 JOR458720:JOR458721 JYN458720:JYN458721 KIJ458720:KIJ458721 KSF458720:KSF458721 LCB458720:LCB458721 LLX458720:LLX458721 LVT458720:LVT458721 MFP458720:MFP458721 MPL458720:MPL458721 MZH458720:MZH458721 NJD458720:NJD458721 NSZ458720:NSZ458721 OCV458720:OCV458721 OMR458720:OMR458721 OWN458720:OWN458721 PGJ458720:PGJ458721 PQF458720:PQF458721 QAB458720:QAB458721 QJX458720:QJX458721 QTT458720:QTT458721 RDP458720:RDP458721 RNL458720:RNL458721 RXH458720:RXH458721 SHD458720:SHD458721 SQZ458720:SQZ458721 TAV458720:TAV458721 TKR458720:TKR458721 TUN458720:TUN458721 UEJ458720:UEJ458721 UOF458720:UOF458721 UYB458720:UYB458721 VHX458720:VHX458721 VRT458720:VRT458721 WBP458720:WBP458721 WLL458720:WLL458721 WVH458720:WVH458721 D524256:D524257 IV524256:IV524257 SR524256:SR524257 ACN524256:ACN524257 AMJ524256:AMJ524257 AWF524256:AWF524257 BGB524256:BGB524257 BPX524256:BPX524257 BZT524256:BZT524257 CJP524256:CJP524257 CTL524256:CTL524257 DDH524256:DDH524257 DND524256:DND524257 DWZ524256:DWZ524257 EGV524256:EGV524257 EQR524256:EQR524257 FAN524256:FAN524257 FKJ524256:FKJ524257 FUF524256:FUF524257 GEB524256:GEB524257 GNX524256:GNX524257 GXT524256:GXT524257 HHP524256:HHP524257 HRL524256:HRL524257 IBH524256:IBH524257 ILD524256:ILD524257 IUZ524256:IUZ524257 JEV524256:JEV524257 JOR524256:JOR524257 JYN524256:JYN524257 KIJ524256:KIJ524257 KSF524256:KSF524257 LCB524256:LCB524257 LLX524256:LLX524257 LVT524256:LVT524257 MFP524256:MFP524257 MPL524256:MPL524257 MZH524256:MZH524257 NJD524256:NJD524257 NSZ524256:NSZ524257 OCV524256:OCV524257 OMR524256:OMR524257 OWN524256:OWN524257 PGJ524256:PGJ524257 PQF524256:PQF524257 QAB524256:QAB524257 QJX524256:QJX524257 QTT524256:QTT524257 RDP524256:RDP524257 RNL524256:RNL524257 RXH524256:RXH524257 SHD524256:SHD524257 SQZ524256:SQZ524257 TAV524256:TAV524257 TKR524256:TKR524257 TUN524256:TUN524257 UEJ524256:UEJ524257 UOF524256:UOF524257 UYB524256:UYB524257 VHX524256:VHX524257 VRT524256:VRT524257 WBP524256:WBP524257 WLL524256:WLL524257 WVH524256:WVH524257 D589792:D589793 IV589792:IV589793 SR589792:SR589793 ACN589792:ACN589793 AMJ589792:AMJ589793 AWF589792:AWF589793 BGB589792:BGB589793 BPX589792:BPX589793 BZT589792:BZT589793 CJP589792:CJP589793 CTL589792:CTL589793 DDH589792:DDH589793 DND589792:DND589793 DWZ589792:DWZ589793 EGV589792:EGV589793 EQR589792:EQR589793 FAN589792:FAN589793 FKJ589792:FKJ589793 FUF589792:FUF589793 GEB589792:GEB589793 GNX589792:GNX589793 GXT589792:GXT589793 HHP589792:HHP589793 HRL589792:HRL589793 IBH589792:IBH589793 ILD589792:ILD589793 IUZ589792:IUZ589793 JEV589792:JEV589793 JOR589792:JOR589793 JYN589792:JYN589793 KIJ589792:KIJ589793 KSF589792:KSF589793 LCB589792:LCB589793 LLX589792:LLX589793 LVT589792:LVT589793 MFP589792:MFP589793 MPL589792:MPL589793 MZH589792:MZH589793 NJD589792:NJD589793 NSZ589792:NSZ589793 OCV589792:OCV589793 OMR589792:OMR589793 OWN589792:OWN589793 PGJ589792:PGJ589793 PQF589792:PQF589793 QAB589792:QAB589793 QJX589792:QJX589793 QTT589792:QTT589793 RDP589792:RDP589793 RNL589792:RNL589793 RXH589792:RXH589793 SHD589792:SHD589793 SQZ589792:SQZ589793 TAV589792:TAV589793 TKR589792:TKR589793 TUN589792:TUN589793 UEJ589792:UEJ589793 UOF589792:UOF589793 UYB589792:UYB589793 VHX589792:VHX589793 VRT589792:VRT589793 WBP589792:WBP589793 WLL589792:WLL589793 WVH589792:WVH589793 D655328:D655329 IV655328:IV655329 SR655328:SR655329 ACN655328:ACN655329 AMJ655328:AMJ655329 AWF655328:AWF655329 BGB655328:BGB655329 BPX655328:BPX655329 BZT655328:BZT655329 CJP655328:CJP655329 CTL655328:CTL655329 DDH655328:DDH655329 DND655328:DND655329 DWZ655328:DWZ655329 EGV655328:EGV655329 EQR655328:EQR655329 FAN655328:FAN655329 FKJ655328:FKJ655329 FUF655328:FUF655329 GEB655328:GEB655329 GNX655328:GNX655329 GXT655328:GXT655329 HHP655328:HHP655329 HRL655328:HRL655329 IBH655328:IBH655329 ILD655328:ILD655329 IUZ655328:IUZ655329 JEV655328:JEV655329 JOR655328:JOR655329 JYN655328:JYN655329 KIJ655328:KIJ655329 KSF655328:KSF655329 LCB655328:LCB655329 LLX655328:LLX655329 LVT655328:LVT655329 MFP655328:MFP655329 MPL655328:MPL655329 MZH655328:MZH655329 NJD655328:NJD655329 NSZ655328:NSZ655329 OCV655328:OCV655329 OMR655328:OMR655329 OWN655328:OWN655329 PGJ655328:PGJ655329 PQF655328:PQF655329 QAB655328:QAB655329 QJX655328:QJX655329 QTT655328:QTT655329 RDP655328:RDP655329 RNL655328:RNL655329 RXH655328:RXH655329 SHD655328:SHD655329 SQZ655328:SQZ655329 TAV655328:TAV655329 TKR655328:TKR655329 TUN655328:TUN655329 UEJ655328:UEJ655329 UOF655328:UOF655329 UYB655328:UYB655329 VHX655328:VHX655329 VRT655328:VRT655329 WBP655328:WBP655329 WLL655328:WLL655329 WVH655328:WVH655329 D720864:D720865 IV720864:IV720865 SR720864:SR720865 ACN720864:ACN720865 AMJ720864:AMJ720865 AWF720864:AWF720865 BGB720864:BGB720865 BPX720864:BPX720865 BZT720864:BZT720865 CJP720864:CJP720865 CTL720864:CTL720865 DDH720864:DDH720865 DND720864:DND720865 DWZ720864:DWZ720865 EGV720864:EGV720865 EQR720864:EQR720865 FAN720864:FAN720865 FKJ720864:FKJ720865 FUF720864:FUF720865 GEB720864:GEB720865 GNX720864:GNX720865 GXT720864:GXT720865 HHP720864:HHP720865 HRL720864:HRL720865 IBH720864:IBH720865 ILD720864:ILD720865 IUZ720864:IUZ720865 JEV720864:JEV720865 JOR720864:JOR720865 JYN720864:JYN720865 KIJ720864:KIJ720865 KSF720864:KSF720865 LCB720864:LCB720865 LLX720864:LLX720865 LVT720864:LVT720865 MFP720864:MFP720865 MPL720864:MPL720865 MZH720864:MZH720865 NJD720864:NJD720865 NSZ720864:NSZ720865 OCV720864:OCV720865 OMR720864:OMR720865 OWN720864:OWN720865 PGJ720864:PGJ720865 PQF720864:PQF720865 QAB720864:QAB720865 QJX720864:QJX720865 QTT720864:QTT720865 RDP720864:RDP720865 RNL720864:RNL720865 RXH720864:RXH720865 SHD720864:SHD720865 SQZ720864:SQZ720865 TAV720864:TAV720865 TKR720864:TKR720865 TUN720864:TUN720865 UEJ720864:UEJ720865 UOF720864:UOF720865 UYB720864:UYB720865 VHX720864:VHX720865 VRT720864:VRT720865 WBP720864:WBP720865 WLL720864:WLL720865 WVH720864:WVH720865 D786400:D786401 IV786400:IV786401 SR786400:SR786401 ACN786400:ACN786401 AMJ786400:AMJ786401 AWF786400:AWF786401 BGB786400:BGB786401 BPX786400:BPX786401 BZT786400:BZT786401 CJP786400:CJP786401 CTL786400:CTL786401 DDH786400:DDH786401 DND786400:DND786401 DWZ786400:DWZ786401 EGV786400:EGV786401 EQR786400:EQR786401 FAN786400:FAN786401 FKJ786400:FKJ786401 FUF786400:FUF786401 GEB786400:GEB786401 GNX786400:GNX786401 GXT786400:GXT786401 HHP786400:HHP786401 HRL786400:HRL786401 IBH786400:IBH786401 ILD786400:ILD786401 IUZ786400:IUZ786401 JEV786400:JEV786401 JOR786400:JOR786401 JYN786400:JYN786401 KIJ786400:KIJ786401 KSF786400:KSF786401 LCB786400:LCB786401 LLX786400:LLX786401 LVT786400:LVT786401 MFP786400:MFP786401 MPL786400:MPL786401 MZH786400:MZH786401 NJD786400:NJD786401 NSZ786400:NSZ786401 OCV786400:OCV786401 OMR786400:OMR786401 OWN786400:OWN786401 PGJ786400:PGJ786401 PQF786400:PQF786401 QAB786400:QAB786401 QJX786400:QJX786401 QTT786400:QTT786401 RDP786400:RDP786401 RNL786400:RNL786401 RXH786400:RXH786401 SHD786400:SHD786401 SQZ786400:SQZ786401 TAV786400:TAV786401 TKR786400:TKR786401 TUN786400:TUN786401 UEJ786400:UEJ786401 UOF786400:UOF786401 UYB786400:UYB786401 VHX786400:VHX786401 VRT786400:VRT786401 WBP786400:WBP786401 WLL786400:WLL786401 WVH786400:WVH786401 D851936:D851937 IV851936:IV851937 SR851936:SR851937 ACN851936:ACN851937 AMJ851936:AMJ851937 AWF851936:AWF851937 BGB851936:BGB851937 BPX851936:BPX851937 BZT851936:BZT851937 CJP851936:CJP851937 CTL851936:CTL851937 DDH851936:DDH851937 DND851936:DND851937 DWZ851936:DWZ851937 EGV851936:EGV851937 EQR851936:EQR851937 FAN851936:FAN851937 FKJ851936:FKJ851937 FUF851936:FUF851937 GEB851936:GEB851937 GNX851936:GNX851937 GXT851936:GXT851937 HHP851936:HHP851937 HRL851936:HRL851937 IBH851936:IBH851937 ILD851936:ILD851937 IUZ851936:IUZ851937 JEV851936:JEV851937 JOR851936:JOR851937 JYN851936:JYN851937 KIJ851936:KIJ851937 KSF851936:KSF851937 LCB851936:LCB851937 LLX851936:LLX851937 LVT851936:LVT851937 MFP851936:MFP851937 MPL851936:MPL851937 MZH851936:MZH851937 NJD851936:NJD851937 NSZ851936:NSZ851937 OCV851936:OCV851937 OMR851936:OMR851937 OWN851936:OWN851937 PGJ851936:PGJ851937 PQF851936:PQF851937 QAB851936:QAB851937 QJX851936:QJX851937 QTT851936:QTT851937 RDP851936:RDP851937 RNL851936:RNL851937 RXH851936:RXH851937 SHD851936:SHD851937 SQZ851936:SQZ851937 TAV851936:TAV851937 TKR851936:TKR851937 TUN851936:TUN851937 UEJ851936:UEJ851937 UOF851936:UOF851937 UYB851936:UYB851937 VHX851936:VHX851937 VRT851936:VRT851937 WBP851936:WBP851937 WLL851936:WLL851937 WVH851936:WVH851937 D917472:D917473 IV917472:IV917473 SR917472:SR917473 ACN917472:ACN917473 AMJ917472:AMJ917473 AWF917472:AWF917473 BGB917472:BGB917473 BPX917472:BPX917473 BZT917472:BZT917473 CJP917472:CJP917473 CTL917472:CTL917473 DDH917472:DDH917473 DND917472:DND917473 DWZ917472:DWZ917473 EGV917472:EGV917473 EQR917472:EQR917473 FAN917472:FAN917473 FKJ917472:FKJ917473 FUF917472:FUF917473 GEB917472:GEB917473 GNX917472:GNX917473 GXT917472:GXT917473 HHP917472:HHP917473 HRL917472:HRL917473 IBH917472:IBH917473 ILD917472:ILD917473 IUZ917472:IUZ917473 JEV917472:JEV917473 JOR917472:JOR917473 JYN917472:JYN917473 KIJ917472:KIJ917473 KSF917472:KSF917473 LCB917472:LCB917473 LLX917472:LLX917473 LVT917472:LVT917473 MFP917472:MFP917473 MPL917472:MPL917473 MZH917472:MZH917473 NJD917472:NJD917473 NSZ917472:NSZ917473 OCV917472:OCV917473 OMR917472:OMR917473 OWN917472:OWN917473 PGJ917472:PGJ917473 PQF917472:PQF917473 QAB917472:QAB917473 QJX917472:QJX917473 QTT917472:QTT917473 RDP917472:RDP917473 RNL917472:RNL917473 RXH917472:RXH917473 SHD917472:SHD917473 SQZ917472:SQZ917473 TAV917472:TAV917473 TKR917472:TKR917473 TUN917472:TUN917473 UEJ917472:UEJ917473 UOF917472:UOF917473 UYB917472:UYB917473 VHX917472:VHX917473 VRT917472:VRT917473 WBP917472:WBP917473 WLL917472:WLL917473 WVH917472:WVH917473 D983008:D983009 IV983008:IV983009 SR983008:SR983009 ACN983008:ACN983009 AMJ983008:AMJ983009 AWF983008:AWF983009 BGB983008:BGB983009 BPX983008:BPX983009 BZT983008:BZT983009 CJP983008:CJP983009 CTL983008:CTL983009 DDH983008:DDH983009 DND983008:DND983009 DWZ983008:DWZ983009 EGV983008:EGV983009 EQR983008:EQR983009 FAN983008:FAN983009 FKJ983008:FKJ983009 FUF983008:FUF983009 GEB983008:GEB983009 GNX983008:GNX983009 GXT983008:GXT983009 HHP983008:HHP983009 HRL983008:HRL983009 IBH983008:IBH983009 ILD983008:ILD983009 IUZ983008:IUZ983009 JEV983008:JEV983009 JOR983008:JOR983009 JYN983008:JYN983009 KIJ983008:KIJ983009 KSF983008:KSF983009 LCB983008:LCB983009 LLX983008:LLX983009 LVT983008:LVT983009 MFP983008:MFP983009 MPL983008:MPL983009 MZH983008:MZH983009 NJD983008:NJD983009 NSZ983008:NSZ983009 OCV983008:OCV983009 OMR983008:OMR983009 OWN983008:OWN983009 PGJ983008:PGJ983009 PQF983008:PQF983009 QAB983008:QAB983009 QJX983008:QJX983009 QTT983008:QTT983009 RDP983008:RDP983009 RNL983008:RNL983009 RXH983008:RXH983009 SHD983008:SHD983009 SQZ983008:SQZ983009 TAV983008:TAV983009 TKR983008:TKR983009 TUN983008:TUN983009 UEJ983008:UEJ983009 UOF983008:UOF983009 UYB983008:UYB983009 VHX983008:VHX983009 VRT983008:VRT983009 WBP983008:WBP983009 WLL983008:WLL983009 WVH983008:WVH983009 IS65513:IS65517 SO65513:SO65517 ACK65513:ACK65517 AMG65513:AMG65517 AWC65513:AWC65517 BFY65513:BFY65517 BPU65513:BPU65517 BZQ65513:BZQ65517 CJM65513:CJM65517 CTI65513:CTI65517 DDE65513:DDE65517 DNA65513:DNA65517 DWW65513:DWW65517 EGS65513:EGS65517 EQO65513:EQO65517 FAK65513:FAK65517 FKG65513:FKG65517 FUC65513:FUC65517 GDY65513:GDY65517 GNU65513:GNU65517 GXQ65513:GXQ65517 HHM65513:HHM65517 HRI65513:HRI65517 IBE65513:IBE65517 ILA65513:ILA65517 IUW65513:IUW65517 JES65513:JES65517 JOO65513:JOO65517 JYK65513:JYK65517 KIG65513:KIG65517 KSC65513:KSC65517 LBY65513:LBY65517 LLU65513:LLU65517 LVQ65513:LVQ65517 MFM65513:MFM65517 MPI65513:MPI65517 MZE65513:MZE65517 NJA65513:NJA65517 NSW65513:NSW65517 OCS65513:OCS65517 OMO65513:OMO65517 OWK65513:OWK65517 PGG65513:PGG65517 PQC65513:PQC65517 PZY65513:PZY65517 QJU65513:QJU65517 QTQ65513:QTQ65517 RDM65513:RDM65517 RNI65513:RNI65517 RXE65513:RXE65517 SHA65513:SHA65517 SQW65513:SQW65517 TAS65513:TAS65517 TKO65513:TKO65517 TUK65513:TUK65517 UEG65513:UEG65517 UOC65513:UOC65517 UXY65513:UXY65517 VHU65513:VHU65517 VRQ65513:VRQ65517 WBM65513:WBM65517 WLI65513:WLI65517 WVE65513:WVE65517 IS131049:IS131053 SO131049:SO131053 ACK131049:ACK131053 AMG131049:AMG131053 AWC131049:AWC131053 BFY131049:BFY131053 BPU131049:BPU131053 BZQ131049:BZQ131053 CJM131049:CJM131053 CTI131049:CTI131053 DDE131049:DDE131053 DNA131049:DNA131053 DWW131049:DWW131053 EGS131049:EGS131053 EQO131049:EQO131053 FAK131049:FAK131053 FKG131049:FKG131053 FUC131049:FUC131053 GDY131049:GDY131053 GNU131049:GNU131053 GXQ131049:GXQ131053 HHM131049:HHM131053 HRI131049:HRI131053 IBE131049:IBE131053 ILA131049:ILA131053 IUW131049:IUW131053 JES131049:JES131053 JOO131049:JOO131053 JYK131049:JYK131053 KIG131049:KIG131053 KSC131049:KSC131053 LBY131049:LBY131053 LLU131049:LLU131053 LVQ131049:LVQ131053 MFM131049:MFM131053 MPI131049:MPI131053 MZE131049:MZE131053 NJA131049:NJA131053 NSW131049:NSW131053 OCS131049:OCS131053 OMO131049:OMO131053 OWK131049:OWK131053 PGG131049:PGG131053 PQC131049:PQC131053 PZY131049:PZY131053 QJU131049:QJU131053 QTQ131049:QTQ131053 RDM131049:RDM131053 RNI131049:RNI131053 RXE131049:RXE131053 SHA131049:SHA131053 SQW131049:SQW131053 TAS131049:TAS131053 TKO131049:TKO131053 TUK131049:TUK131053 UEG131049:UEG131053 UOC131049:UOC131053 UXY131049:UXY131053 VHU131049:VHU131053 VRQ131049:VRQ131053 WBM131049:WBM131053 WLI131049:WLI131053 WVE131049:WVE131053 IS196585:IS196589 SO196585:SO196589 ACK196585:ACK196589 AMG196585:AMG196589 AWC196585:AWC196589 BFY196585:BFY196589 BPU196585:BPU196589 BZQ196585:BZQ196589 CJM196585:CJM196589 CTI196585:CTI196589 DDE196585:DDE196589 DNA196585:DNA196589 DWW196585:DWW196589 EGS196585:EGS196589 EQO196585:EQO196589 FAK196585:FAK196589 FKG196585:FKG196589 FUC196585:FUC196589 GDY196585:GDY196589 GNU196585:GNU196589 GXQ196585:GXQ196589 HHM196585:HHM196589 HRI196585:HRI196589 IBE196585:IBE196589 ILA196585:ILA196589 IUW196585:IUW196589 JES196585:JES196589 JOO196585:JOO196589 JYK196585:JYK196589 KIG196585:KIG196589 KSC196585:KSC196589 LBY196585:LBY196589 LLU196585:LLU196589 LVQ196585:LVQ196589 MFM196585:MFM196589 MPI196585:MPI196589 MZE196585:MZE196589 NJA196585:NJA196589 NSW196585:NSW196589 OCS196585:OCS196589 OMO196585:OMO196589 OWK196585:OWK196589 PGG196585:PGG196589 PQC196585:PQC196589 PZY196585:PZY196589 QJU196585:QJU196589 QTQ196585:QTQ196589 RDM196585:RDM196589 RNI196585:RNI196589 RXE196585:RXE196589 SHA196585:SHA196589 SQW196585:SQW196589 TAS196585:TAS196589 TKO196585:TKO196589 TUK196585:TUK196589 UEG196585:UEG196589 UOC196585:UOC196589 UXY196585:UXY196589 VHU196585:VHU196589 VRQ196585:VRQ196589 WBM196585:WBM196589 WLI196585:WLI196589 WVE196585:WVE196589 IS262121:IS262125 SO262121:SO262125 ACK262121:ACK262125 AMG262121:AMG262125 AWC262121:AWC262125 BFY262121:BFY262125 BPU262121:BPU262125 BZQ262121:BZQ262125 CJM262121:CJM262125 CTI262121:CTI262125 DDE262121:DDE262125 DNA262121:DNA262125 DWW262121:DWW262125 EGS262121:EGS262125 EQO262121:EQO262125 FAK262121:FAK262125 FKG262121:FKG262125 FUC262121:FUC262125 GDY262121:GDY262125 GNU262121:GNU262125 GXQ262121:GXQ262125 HHM262121:HHM262125 HRI262121:HRI262125 IBE262121:IBE262125 ILA262121:ILA262125 IUW262121:IUW262125 JES262121:JES262125 JOO262121:JOO262125 JYK262121:JYK262125 KIG262121:KIG262125 KSC262121:KSC262125 LBY262121:LBY262125 LLU262121:LLU262125 LVQ262121:LVQ262125 MFM262121:MFM262125 MPI262121:MPI262125 MZE262121:MZE262125 NJA262121:NJA262125 NSW262121:NSW262125 OCS262121:OCS262125 OMO262121:OMO262125 OWK262121:OWK262125 PGG262121:PGG262125 PQC262121:PQC262125 PZY262121:PZY262125 QJU262121:QJU262125 QTQ262121:QTQ262125 RDM262121:RDM262125 RNI262121:RNI262125 RXE262121:RXE262125 SHA262121:SHA262125 SQW262121:SQW262125 TAS262121:TAS262125 TKO262121:TKO262125 TUK262121:TUK262125 UEG262121:UEG262125 UOC262121:UOC262125 UXY262121:UXY262125 VHU262121:VHU262125 VRQ262121:VRQ262125 WBM262121:WBM262125 WLI262121:WLI262125 WVE262121:WVE262125 IS327657:IS327661 SO327657:SO327661 ACK327657:ACK327661 AMG327657:AMG327661 AWC327657:AWC327661 BFY327657:BFY327661 BPU327657:BPU327661 BZQ327657:BZQ327661 CJM327657:CJM327661 CTI327657:CTI327661 DDE327657:DDE327661 DNA327657:DNA327661 DWW327657:DWW327661 EGS327657:EGS327661 EQO327657:EQO327661 FAK327657:FAK327661 FKG327657:FKG327661 FUC327657:FUC327661 GDY327657:GDY327661 GNU327657:GNU327661 GXQ327657:GXQ327661 HHM327657:HHM327661 HRI327657:HRI327661 IBE327657:IBE327661 ILA327657:ILA327661 IUW327657:IUW327661 JES327657:JES327661 JOO327657:JOO327661 JYK327657:JYK327661 KIG327657:KIG327661 KSC327657:KSC327661 LBY327657:LBY327661 LLU327657:LLU327661 LVQ327657:LVQ327661 MFM327657:MFM327661 MPI327657:MPI327661 MZE327657:MZE327661 NJA327657:NJA327661 NSW327657:NSW327661 OCS327657:OCS327661 OMO327657:OMO327661 OWK327657:OWK327661 PGG327657:PGG327661 PQC327657:PQC327661 PZY327657:PZY327661 QJU327657:QJU327661 QTQ327657:QTQ327661 RDM327657:RDM327661 RNI327657:RNI327661 RXE327657:RXE327661 SHA327657:SHA327661 SQW327657:SQW327661 TAS327657:TAS327661 TKO327657:TKO327661 TUK327657:TUK327661 UEG327657:UEG327661 UOC327657:UOC327661 UXY327657:UXY327661 VHU327657:VHU327661 VRQ327657:VRQ327661 WBM327657:WBM327661 WLI327657:WLI327661 WVE327657:WVE327661 IS393193:IS393197 SO393193:SO393197 ACK393193:ACK393197 AMG393193:AMG393197 AWC393193:AWC393197 BFY393193:BFY393197 BPU393193:BPU393197 BZQ393193:BZQ393197 CJM393193:CJM393197 CTI393193:CTI393197 DDE393193:DDE393197 DNA393193:DNA393197 DWW393193:DWW393197 EGS393193:EGS393197 EQO393193:EQO393197 FAK393193:FAK393197 FKG393193:FKG393197 FUC393193:FUC393197 GDY393193:GDY393197 GNU393193:GNU393197 GXQ393193:GXQ393197 HHM393193:HHM393197 HRI393193:HRI393197 IBE393193:IBE393197 ILA393193:ILA393197 IUW393193:IUW393197 JES393193:JES393197 JOO393193:JOO393197 JYK393193:JYK393197 KIG393193:KIG393197 KSC393193:KSC393197 LBY393193:LBY393197 LLU393193:LLU393197 LVQ393193:LVQ393197 MFM393193:MFM393197 MPI393193:MPI393197 MZE393193:MZE393197 NJA393193:NJA393197 NSW393193:NSW393197 OCS393193:OCS393197 OMO393193:OMO393197 OWK393193:OWK393197 PGG393193:PGG393197 PQC393193:PQC393197 PZY393193:PZY393197 QJU393193:QJU393197 QTQ393193:QTQ393197 RDM393193:RDM393197 RNI393193:RNI393197 RXE393193:RXE393197 SHA393193:SHA393197 SQW393193:SQW393197 TAS393193:TAS393197 TKO393193:TKO393197 TUK393193:TUK393197 UEG393193:UEG393197 UOC393193:UOC393197 UXY393193:UXY393197 VHU393193:VHU393197 VRQ393193:VRQ393197 WBM393193:WBM393197 WLI393193:WLI393197 WVE393193:WVE393197 IS458729:IS458733 SO458729:SO458733 ACK458729:ACK458733 AMG458729:AMG458733 AWC458729:AWC458733 BFY458729:BFY458733 BPU458729:BPU458733 BZQ458729:BZQ458733 CJM458729:CJM458733 CTI458729:CTI458733 DDE458729:DDE458733 DNA458729:DNA458733 DWW458729:DWW458733 EGS458729:EGS458733 EQO458729:EQO458733 FAK458729:FAK458733 FKG458729:FKG458733 FUC458729:FUC458733 GDY458729:GDY458733 GNU458729:GNU458733 GXQ458729:GXQ458733 HHM458729:HHM458733 HRI458729:HRI458733 IBE458729:IBE458733 ILA458729:ILA458733 IUW458729:IUW458733 JES458729:JES458733 JOO458729:JOO458733 JYK458729:JYK458733 KIG458729:KIG458733 KSC458729:KSC458733 LBY458729:LBY458733 LLU458729:LLU458733 LVQ458729:LVQ458733 MFM458729:MFM458733 MPI458729:MPI458733 MZE458729:MZE458733 NJA458729:NJA458733 NSW458729:NSW458733 OCS458729:OCS458733 OMO458729:OMO458733 OWK458729:OWK458733 PGG458729:PGG458733 PQC458729:PQC458733 PZY458729:PZY458733 QJU458729:QJU458733 QTQ458729:QTQ458733 RDM458729:RDM458733 RNI458729:RNI458733 RXE458729:RXE458733 SHA458729:SHA458733 SQW458729:SQW458733 TAS458729:TAS458733 TKO458729:TKO458733 TUK458729:TUK458733 UEG458729:UEG458733 UOC458729:UOC458733 UXY458729:UXY458733 VHU458729:VHU458733 VRQ458729:VRQ458733 WBM458729:WBM458733 WLI458729:WLI458733 WVE458729:WVE458733 IS524265:IS524269 SO524265:SO524269 ACK524265:ACK524269 AMG524265:AMG524269 AWC524265:AWC524269 BFY524265:BFY524269 BPU524265:BPU524269 BZQ524265:BZQ524269 CJM524265:CJM524269 CTI524265:CTI524269 DDE524265:DDE524269 DNA524265:DNA524269 DWW524265:DWW524269 EGS524265:EGS524269 EQO524265:EQO524269 FAK524265:FAK524269 FKG524265:FKG524269 FUC524265:FUC524269 GDY524265:GDY524269 GNU524265:GNU524269 GXQ524265:GXQ524269 HHM524265:HHM524269 HRI524265:HRI524269 IBE524265:IBE524269 ILA524265:ILA524269 IUW524265:IUW524269 JES524265:JES524269 JOO524265:JOO524269 JYK524265:JYK524269 KIG524265:KIG524269 KSC524265:KSC524269 LBY524265:LBY524269 LLU524265:LLU524269 LVQ524265:LVQ524269 MFM524265:MFM524269 MPI524265:MPI524269 MZE524265:MZE524269 NJA524265:NJA524269 NSW524265:NSW524269 OCS524265:OCS524269 OMO524265:OMO524269 OWK524265:OWK524269 PGG524265:PGG524269 PQC524265:PQC524269 PZY524265:PZY524269 QJU524265:QJU524269 QTQ524265:QTQ524269 RDM524265:RDM524269 RNI524265:RNI524269 RXE524265:RXE524269 SHA524265:SHA524269 SQW524265:SQW524269 TAS524265:TAS524269 TKO524265:TKO524269 TUK524265:TUK524269 UEG524265:UEG524269 UOC524265:UOC524269 UXY524265:UXY524269 VHU524265:VHU524269 VRQ524265:VRQ524269 WBM524265:WBM524269 WLI524265:WLI524269 WVE524265:WVE524269 IS589801:IS589805 SO589801:SO589805 ACK589801:ACK589805 AMG589801:AMG589805 AWC589801:AWC589805 BFY589801:BFY589805 BPU589801:BPU589805 BZQ589801:BZQ589805 CJM589801:CJM589805 CTI589801:CTI589805 DDE589801:DDE589805 DNA589801:DNA589805 DWW589801:DWW589805 EGS589801:EGS589805 EQO589801:EQO589805 FAK589801:FAK589805 FKG589801:FKG589805 FUC589801:FUC589805 GDY589801:GDY589805 GNU589801:GNU589805 GXQ589801:GXQ589805 HHM589801:HHM589805 HRI589801:HRI589805 IBE589801:IBE589805 ILA589801:ILA589805 IUW589801:IUW589805 JES589801:JES589805 JOO589801:JOO589805 JYK589801:JYK589805 KIG589801:KIG589805 KSC589801:KSC589805 LBY589801:LBY589805 LLU589801:LLU589805 LVQ589801:LVQ589805 MFM589801:MFM589805 MPI589801:MPI589805 MZE589801:MZE589805 NJA589801:NJA589805 NSW589801:NSW589805 OCS589801:OCS589805 OMO589801:OMO589805 OWK589801:OWK589805 PGG589801:PGG589805 PQC589801:PQC589805 PZY589801:PZY589805 QJU589801:QJU589805 QTQ589801:QTQ589805 RDM589801:RDM589805 RNI589801:RNI589805 RXE589801:RXE589805 SHA589801:SHA589805 SQW589801:SQW589805 TAS589801:TAS589805 TKO589801:TKO589805 TUK589801:TUK589805 UEG589801:UEG589805 UOC589801:UOC589805 UXY589801:UXY589805 VHU589801:VHU589805 VRQ589801:VRQ589805 WBM589801:WBM589805 WLI589801:WLI589805 WVE589801:WVE589805 IS655337:IS655341 SO655337:SO655341 ACK655337:ACK655341 AMG655337:AMG655341 AWC655337:AWC655341 BFY655337:BFY655341 BPU655337:BPU655341 BZQ655337:BZQ655341 CJM655337:CJM655341 CTI655337:CTI655341 DDE655337:DDE655341 DNA655337:DNA655341 DWW655337:DWW655341 EGS655337:EGS655341 EQO655337:EQO655341 FAK655337:FAK655341 FKG655337:FKG655341 FUC655337:FUC655341 GDY655337:GDY655341 GNU655337:GNU655341 GXQ655337:GXQ655341 HHM655337:HHM655341 HRI655337:HRI655341 IBE655337:IBE655341 ILA655337:ILA655341 IUW655337:IUW655341 JES655337:JES655341 JOO655337:JOO655341 JYK655337:JYK655341 KIG655337:KIG655341 KSC655337:KSC655341 LBY655337:LBY655341 LLU655337:LLU655341 LVQ655337:LVQ655341 MFM655337:MFM655341 MPI655337:MPI655341 MZE655337:MZE655341 NJA655337:NJA655341 NSW655337:NSW655341 OCS655337:OCS655341 OMO655337:OMO655341 OWK655337:OWK655341 PGG655337:PGG655341 PQC655337:PQC655341 PZY655337:PZY655341 QJU655337:QJU655341 QTQ655337:QTQ655341 RDM655337:RDM655341 RNI655337:RNI655341 RXE655337:RXE655341 SHA655337:SHA655341 SQW655337:SQW655341 TAS655337:TAS655341 TKO655337:TKO655341 TUK655337:TUK655341 UEG655337:UEG655341 UOC655337:UOC655341 UXY655337:UXY655341 VHU655337:VHU655341 VRQ655337:VRQ655341 WBM655337:WBM655341 WLI655337:WLI655341 WVE655337:WVE655341 IS720873:IS720877 SO720873:SO720877 ACK720873:ACK720877 AMG720873:AMG720877 AWC720873:AWC720877 BFY720873:BFY720877 BPU720873:BPU720877 BZQ720873:BZQ720877 CJM720873:CJM720877 CTI720873:CTI720877 DDE720873:DDE720877 DNA720873:DNA720877 DWW720873:DWW720877 EGS720873:EGS720877 EQO720873:EQO720877 FAK720873:FAK720877 FKG720873:FKG720877 FUC720873:FUC720877 GDY720873:GDY720877 GNU720873:GNU720877 GXQ720873:GXQ720877 HHM720873:HHM720877 HRI720873:HRI720877 IBE720873:IBE720877 ILA720873:ILA720877 IUW720873:IUW720877 JES720873:JES720877 JOO720873:JOO720877 JYK720873:JYK720877 KIG720873:KIG720877 KSC720873:KSC720877 LBY720873:LBY720877 LLU720873:LLU720877 LVQ720873:LVQ720877 MFM720873:MFM720877 MPI720873:MPI720877 MZE720873:MZE720877 NJA720873:NJA720877 NSW720873:NSW720877 OCS720873:OCS720877 OMO720873:OMO720877 OWK720873:OWK720877 PGG720873:PGG720877 PQC720873:PQC720877 PZY720873:PZY720877 QJU720873:QJU720877 QTQ720873:QTQ720877 RDM720873:RDM720877 RNI720873:RNI720877 RXE720873:RXE720877 SHA720873:SHA720877 SQW720873:SQW720877 TAS720873:TAS720877 TKO720873:TKO720877 TUK720873:TUK720877 UEG720873:UEG720877 UOC720873:UOC720877 UXY720873:UXY720877 VHU720873:VHU720877 VRQ720873:VRQ720877 WBM720873:WBM720877 WLI720873:WLI720877 WVE720873:WVE720877 IS786409:IS786413 SO786409:SO786413 ACK786409:ACK786413 AMG786409:AMG786413 AWC786409:AWC786413 BFY786409:BFY786413 BPU786409:BPU786413 BZQ786409:BZQ786413 CJM786409:CJM786413 CTI786409:CTI786413 DDE786409:DDE786413 DNA786409:DNA786413 DWW786409:DWW786413 EGS786409:EGS786413 EQO786409:EQO786413 FAK786409:FAK786413 FKG786409:FKG786413 FUC786409:FUC786413 GDY786409:GDY786413 GNU786409:GNU786413 GXQ786409:GXQ786413 HHM786409:HHM786413 HRI786409:HRI786413 IBE786409:IBE786413 ILA786409:ILA786413 IUW786409:IUW786413 JES786409:JES786413 JOO786409:JOO786413 JYK786409:JYK786413 KIG786409:KIG786413 KSC786409:KSC786413 LBY786409:LBY786413 LLU786409:LLU786413 LVQ786409:LVQ786413 MFM786409:MFM786413 MPI786409:MPI786413 MZE786409:MZE786413 NJA786409:NJA786413 NSW786409:NSW786413 OCS786409:OCS786413 OMO786409:OMO786413 OWK786409:OWK786413 PGG786409:PGG786413 PQC786409:PQC786413 PZY786409:PZY786413 QJU786409:QJU786413 QTQ786409:QTQ786413 RDM786409:RDM786413 RNI786409:RNI786413 RXE786409:RXE786413 SHA786409:SHA786413 SQW786409:SQW786413 TAS786409:TAS786413 TKO786409:TKO786413 TUK786409:TUK786413 UEG786409:UEG786413 UOC786409:UOC786413 UXY786409:UXY786413 VHU786409:VHU786413 VRQ786409:VRQ786413 WBM786409:WBM786413 WLI786409:WLI786413 WVE786409:WVE786413 IS851945:IS851949 SO851945:SO851949 ACK851945:ACK851949 AMG851945:AMG851949 AWC851945:AWC851949 BFY851945:BFY851949 BPU851945:BPU851949 BZQ851945:BZQ851949 CJM851945:CJM851949 CTI851945:CTI851949 DDE851945:DDE851949 DNA851945:DNA851949 DWW851945:DWW851949 EGS851945:EGS851949 EQO851945:EQO851949 FAK851945:FAK851949 FKG851945:FKG851949 FUC851945:FUC851949 GDY851945:GDY851949 GNU851945:GNU851949 GXQ851945:GXQ851949 HHM851945:HHM851949 HRI851945:HRI851949 IBE851945:IBE851949 ILA851945:ILA851949 IUW851945:IUW851949 JES851945:JES851949 JOO851945:JOO851949 JYK851945:JYK851949 KIG851945:KIG851949 KSC851945:KSC851949 LBY851945:LBY851949 LLU851945:LLU851949 LVQ851945:LVQ851949 MFM851945:MFM851949 MPI851945:MPI851949 MZE851945:MZE851949 NJA851945:NJA851949 NSW851945:NSW851949 OCS851945:OCS851949 OMO851945:OMO851949 OWK851945:OWK851949 PGG851945:PGG851949 PQC851945:PQC851949 PZY851945:PZY851949 QJU851945:QJU851949 QTQ851945:QTQ851949 RDM851945:RDM851949 RNI851945:RNI851949 RXE851945:RXE851949 SHA851945:SHA851949 SQW851945:SQW851949 TAS851945:TAS851949 TKO851945:TKO851949 TUK851945:TUK851949 UEG851945:UEG851949 UOC851945:UOC851949 UXY851945:UXY851949 VHU851945:VHU851949 VRQ851945:VRQ851949 WBM851945:WBM851949 WLI851945:WLI851949 WVE851945:WVE851949 IS917481:IS917485 SO917481:SO917485 ACK917481:ACK917485 AMG917481:AMG917485 AWC917481:AWC917485 BFY917481:BFY917485 BPU917481:BPU917485 BZQ917481:BZQ917485 CJM917481:CJM917485 CTI917481:CTI917485 DDE917481:DDE917485 DNA917481:DNA917485 DWW917481:DWW917485 EGS917481:EGS917485 EQO917481:EQO917485 FAK917481:FAK917485 FKG917481:FKG917485 FUC917481:FUC917485 GDY917481:GDY917485 GNU917481:GNU917485 GXQ917481:GXQ917485 HHM917481:HHM917485 HRI917481:HRI917485 IBE917481:IBE917485 ILA917481:ILA917485 IUW917481:IUW917485 JES917481:JES917485 JOO917481:JOO917485 JYK917481:JYK917485 KIG917481:KIG917485 KSC917481:KSC917485 LBY917481:LBY917485 LLU917481:LLU917485 LVQ917481:LVQ917485 MFM917481:MFM917485 MPI917481:MPI917485 MZE917481:MZE917485 NJA917481:NJA917485 NSW917481:NSW917485 OCS917481:OCS917485 OMO917481:OMO917485 OWK917481:OWK917485 PGG917481:PGG917485 PQC917481:PQC917485 PZY917481:PZY917485 QJU917481:QJU917485 QTQ917481:QTQ917485 RDM917481:RDM917485 RNI917481:RNI917485 RXE917481:RXE917485 SHA917481:SHA917485 SQW917481:SQW917485 TAS917481:TAS917485 TKO917481:TKO917485 TUK917481:TUK917485 UEG917481:UEG917485 UOC917481:UOC917485 UXY917481:UXY917485 VHU917481:VHU917485 VRQ917481:VRQ917485 WBM917481:WBM917485 WLI917481:WLI917485 WVE917481:WVE917485 IS983017:IS983021 SO983017:SO983021 ACK983017:ACK983021 AMG983017:AMG983021 AWC983017:AWC983021 BFY983017:BFY983021 BPU983017:BPU983021 BZQ983017:BZQ983021 CJM983017:CJM983021 CTI983017:CTI983021 DDE983017:DDE983021 DNA983017:DNA983021 DWW983017:DWW983021 EGS983017:EGS983021 EQO983017:EQO983021 FAK983017:FAK983021 FKG983017:FKG983021 FUC983017:FUC983021 GDY983017:GDY983021 GNU983017:GNU983021 GXQ983017:GXQ983021 HHM983017:HHM983021 HRI983017:HRI983021 IBE983017:IBE983021 ILA983017:ILA983021 IUW983017:IUW983021 JES983017:JES983021 JOO983017:JOO983021 JYK983017:JYK983021 KIG983017:KIG983021 KSC983017:KSC983021 LBY983017:LBY983021 LLU983017:LLU983021 LVQ983017:LVQ983021 MFM983017:MFM983021 MPI983017:MPI983021 MZE983017:MZE983021 NJA983017:NJA983021 NSW983017:NSW983021 OCS983017:OCS983021 OMO983017:OMO983021 OWK983017:OWK983021 PGG983017:PGG983021 PQC983017:PQC983021 PZY983017:PZY983021 QJU983017:QJU983021 QTQ983017:QTQ983021 RDM983017:RDM983021 RNI983017:RNI983021 RXE983017:RXE983021 SHA983017:SHA983021 SQW983017:SQW983021 TAS983017:TAS983021 TKO983017:TKO983021 TUK983017:TUK983021 UEG983017:UEG983021 UOC983017:UOC983021 UXY983017:UXY983021 VHU983017:VHU983021 VRQ983017:VRQ983021 WBM983017:WBM983021 WLI983017:WLI983021 WVE983017:WVE983021 IS65528 SO65528 ACK65528 AMG65528 AWC65528 BFY65528 BPU65528 BZQ65528 CJM65528 CTI65528 DDE65528 DNA65528 DWW65528 EGS65528 EQO65528 FAK65528 FKG65528 FUC65528 GDY65528 GNU65528 GXQ65528 HHM65528 HRI65528 IBE65528 ILA65528 IUW65528 JES65528 JOO65528 JYK65528 KIG65528 KSC65528 LBY65528 LLU65528 LVQ65528 MFM65528 MPI65528 MZE65528 NJA65528 NSW65528 OCS65528 OMO65528 OWK65528 PGG65528 PQC65528 PZY65528 QJU65528 QTQ65528 RDM65528 RNI65528 RXE65528 SHA65528 SQW65528 TAS65528 TKO65528 TUK65528 UEG65528 UOC65528 UXY65528 VHU65528 VRQ65528 WBM65528 WLI65528 WVE65528 IS131064 SO131064 ACK131064 AMG131064 AWC131064 BFY131064 BPU131064 BZQ131064 CJM131064 CTI131064 DDE131064 DNA131064 DWW131064 EGS131064 EQO131064 FAK131064 FKG131064 FUC131064 GDY131064 GNU131064 GXQ131064 HHM131064 HRI131064 IBE131064 ILA131064 IUW131064 JES131064 JOO131064 JYK131064 KIG131064 KSC131064 LBY131064 LLU131064 LVQ131064 MFM131064 MPI131064 MZE131064 NJA131064 NSW131064 OCS131064 OMO131064 OWK131064 PGG131064 PQC131064 PZY131064 QJU131064 QTQ131064 RDM131064 RNI131064 RXE131064 SHA131064 SQW131064 TAS131064 TKO131064 TUK131064 UEG131064 UOC131064 UXY131064 VHU131064 VRQ131064 WBM131064 WLI131064 WVE131064 IS196600 SO196600 ACK196600 AMG196600 AWC196600 BFY196600 BPU196600 BZQ196600 CJM196600 CTI196600 DDE196600 DNA196600 DWW196600 EGS196600 EQO196600 FAK196600 FKG196600 FUC196600 GDY196600 GNU196600 GXQ196600 HHM196600 HRI196600 IBE196600 ILA196600 IUW196600 JES196600 JOO196600 JYK196600 KIG196600 KSC196600 LBY196600 LLU196600 LVQ196600 MFM196600 MPI196600 MZE196600 NJA196600 NSW196600 OCS196600 OMO196600 OWK196600 PGG196600 PQC196600 PZY196600 QJU196600 QTQ196600 RDM196600 RNI196600 RXE196600 SHA196600 SQW196600 TAS196600 TKO196600 TUK196600 UEG196600 UOC196600 UXY196600 VHU196600 VRQ196600 WBM196600 WLI196600 WVE196600 IS262136 SO262136 ACK262136 AMG262136 AWC262136 BFY262136 BPU262136 BZQ262136 CJM262136 CTI262136 DDE262136 DNA262136 DWW262136 EGS262136 EQO262136 FAK262136 FKG262136 FUC262136 GDY262136 GNU262136 GXQ262136 HHM262136 HRI262136 IBE262136 ILA262136 IUW262136 JES262136 JOO262136 JYK262136 KIG262136 KSC262136 LBY262136 LLU262136 LVQ262136 MFM262136 MPI262136 MZE262136 NJA262136 NSW262136 OCS262136 OMO262136 OWK262136 PGG262136 PQC262136 PZY262136 QJU262136 QTQ262136 RDM262136 RNI262136 RXE262136 SHA262136 SQW262136 TAS262136 TKO262136 TUK262136 UEG262136 UOC262136 UXY262136 VHU262136 VRQ262136 WBM262136 WLI262136 WVE262136 IS327672 SO327672 ACK327672 AMG327672 AWC327672 BFY327672 BPU327672 BZQ327672 CJM327672 CTI327672 DDE327672 DNA327672 DWW327672 EGS327672 EQO327672 FAK327672 FKG327672 FUC327672 GDY327672 GNU327672 GXQ327672 HHM327672 HRI327672 IBE327672 ILA327672 IUW327672 JES327672 JOO327672 JYK327672 KIG327672 KSC327672 LBY327672 LLU327672 LVQ327672 MFM327672 MPI327672 MZE327672 NJA327672 NSW327672 OCS327672 OMO327672 OWK327672 PGG327672 PQC327672 PZY327672 QJU327672 QTQ327672 RDM327672 RNI327672 RXE327672 SHA327672 SQW327672 TAS327672 TKO327672 TUK327672 UEG327672 UOC327672 UXY327672 VHU327672 VRQ327672 WBM327672 WLI327672 WVE327672 IS393208 SO393208 ACK393208 AMG393208 AWC393208 BFY393208 BPU393208 BZQ393208 CJM393208 CTI393208 DDE393208 DNA393208 DWW393208 EGS393208 EQO393208 FAK393208 FKG393208 FUC393208 GDY393208 GNU393208 GXQ393208 HHM393208 HRI393208 IBE393208 ILA393208 IUW393208 JES393208 JOO393208 JYK393208 KIG393208 KSC393208 LBY393208 LLU393208 LVQ393208 MFM393208 MPI393208 MZE393208 NJA393208 NSW393208 OCS393208 OMO393208 OWK393208 PGG393208 PQC393208 PZY393208 QJU393208 QTQ393208 RDM393208 RNI393208 RXE393208 SHA393208 SQW393208 TAS393208 TKO393208 TUK393208 UEG393208 UOC393208 UXY393208 VHU393208 VRQ393208 WBM393208 WLI393208 WVE393208 IS458744 SO458744 ACK458744 AMG458744 AWC458744 BFY458744 BPU458744 BZQ458744 CJM458744 CTI458744 DDE458744 DNA458744 DWW458744 EGS458744 EQO458744 FAK458744 FKG458744 FUC458744 GDY458744 GNU458744 GXQ458744 HHM458744 HRI458744 IBE458744 ILA458744 IUW458744 JES458744 JOO458744 JYK458744 KIG458744 KSC458744 LBY458744 LLU458744 LVQ458744 MFM458744 MPI458744 MZE458744 NJA458744 NSW458744 OCS458744 OMO458744 OWK458744 PGG458744 PQC458744 PZY458744 QJU458744 QTQ458744 RDM458744 RNI458744 RXE458744 SHA458744 SQW458744 TAS458744 TKO458744 TUK458744 UEG458744 UOC458744 UXY458744 VHU458744 VRQ458744 WBM458744 WLI458744 WVE458744 IS524280 SO524280 ACK524280 AMG524280 AWC524280 BFY524280 BPU524280 BZQ524280 CJM524280 CTI524280 DDE524280 DNA524280 DWW524280 EGS524280 EQO524280 FAK524280 FKG524280 FUC524280 GDY524280 GNU524280 GXQ524280 HHM524280 HRI524280 IBE524280 ILA524280 IUW524280 JES524280 JOO524280 JYK524280 KIG524280 KSC524280 LBY524280 LLU524280 LVQ524280 MFM524280 MPI524280 MZE524280 NJA524280 NSW524280 OCS524280 OMO524280 OWK524280 PGG524280 PQC524280 PZY524280 QJU524280 QTQ524280 RDM524280 RNI524280 RXE524280 SHA524280 SQW524280 TAS524280 TKO524280 TUK524280 UEG524280 UOC524280 UXY524280 VHU524280 VRQ524280 WBM524280 WLI524280 WVE524280 IS589816 SO589816 ACK589816 AMG589816 AWC589816 BFY589816 BPU589816 BZQ589816 CJM589816 CTI589816 DDE589816 DNA589816 DWW589816 EGS589816 EQO589816 FAK589816 FKG589816 FUC589816 GDY589816 GNU589816 GXQ589816 HHM589816 HRI589816 IBE589816 ILA589816 IUW589816 JES589816 JOO589816 JYK589816 KIG589816 KSC589816 LBY589816 LLU589816 LVQ589816 MFM589816 MPI589816 MZE589816 NJA589816 NSW589816 OCS589816 OMO589816 OWK589816 PGG589816 PQC589816 PZY589816 QJU589816 QTQ589816 RDM589816 RNI589816 RXE589816 SHA589816 SQW589816 TAS589816 TKO589816 TUK589816 UEG589816 UOC589816 UXY589816 VHU589816 VRQ589816 WBM589816 WLI589816 WVE589816 IS655352 SO655352 ACK655352 AMG655352 AWC655352 BFY655352 BPU655352 BZQ655352 CJM655352 CTI655352 DDE655352 DNA655352 DWW655352 EGS655352 EQO655352 FAK655352 FKG655352 FUC655352 GDY655352 GNU655352 GXQ655352 HHM655352 HRI655352 IBE655352 ILA655352 IUW655352 JES655352 JOO655352 JYK655352 KIG655352 KSC655352 LBY655352 LLU655352 LVQ655352 MFM655352 MPI655352 MZE655352 NJA655352 NSW655352 OCS655352 OMO655352 OWK655352 PGG655352 PQC655352 PZY655352 QJU655352 QTQ655352 RDM655352 RNI655352 RXE655352 SHA655352 SQW655352 TAS655352 TKO655352 TUK655352 UEG655352 UOC655352 UXY655352 VHU655352 VRQ655352 WBM655352 WLI655352 WVE655352 IS720888 SO720888 ACK720888 AMG720888 AWC720888 BFY720888 BPU720888 BZQ720888 CJM720888 CTI720888 DDE720888 DNA720888 DWW720888 EGS720888 EQO720888 FAK720888 FKG720888 FUC720888 GDY720888 GNU720888 GXQ720888 HHM720888 HRI720888 IBE720888 ILA720888 IUW720888 JES720888 JOO720888 JYK720888 KIG720888 KSC720888 LBY720888 LLU720888 LVQ720888 MFM720888 MPI720888 MZE720888 NJA720888 NSW720888 OCS720888 OMO720888 OWK720888 PGG720888 PQC720888 PZY720888 QJU720888 QTQ720888 RDM720888 RNI720888 RXE720888 SHA720888 SQW720888 TAS720888 TKO720888 TUK720888 UEG720888 UOC720888 UXY720888 VHU720888 VRQ720888 WBM720888 WLI720888 WVE720888 IS786424 SO786424 ACK786424 AMG786424 AWC786424 BFY786424 BPU786424 BZQ786424 CJM786424 CTI786424 DDE786424 DNA786424 DWW786424 EGS786424 EQO786424 FAK786424 FKG786424 FUC786424 GDY786424 GNU786424 GXQ786424 HHM786424 HRI786424 IBE786424 ILA786424 IUW786424 JES786424 JOO786424 JYK786424 KIG786424 KSC786424 LBY786424 LLU786424 LVQ786424 MFM786424 MPI786424 MZE786424 NJA786424 NSW786424 OCS786424 OMO786424 OWK786424 PGG786424 PQC786424 PZY786424 QJU786424 QTQ786424 RDM786424 RNI786424 RXE786424 SHA786424 SQW786424 TAS786424 TKO786424 TUK786424 UEG786424 UOC786424 UXY786424 VHU786424 VRQ786424 WBM786424 WLI786424 WVE786424 IS851960 SO851960 ACK851960 AMG851960 AWC851960 BFY851960 BPU851960 BZQ851960 CJM851960 CTI851960 DDE851960 DNA851960 DWW851960 EGS851960 EQO851960 FAK851960 FKG851960 FUC851960 GDY851960 GNU851960 GXQ851960 HHM851960 HRI851960 IBE851960 ILA851960 IUW851960 JES851960 JOO851960 JYK851960 KIG851960 KSC851960 LBY851960 LLU851960 LVQ851960 MFM851960 MPI851960 MZE851960 NJA851960 NSW851960 OCS851960 OMO851960 OWK851960 PGG851960 PQC851960 PZY851960 QJU851960 QTQ851960 RDM851960 RNI851960 RXE851960 SHA851960 SQW851960 TAS851960 TKO851960 TUK851960 UEG851960 UOC851960 UXY851960 VHU851960 VRQ851960 WBM851960 WLI851960 WVE851960 IS917496 SO917496 ACK917496 AMG917496 AWC917496 BFY917496 BPU917496 BZQ917496 CJM917496 CTI917496 DDE917496 DNA917496 DWW917496 EGS917496 EQO917496 FAK917496 FKG917496 FUC917496 GDY917496 GNU917496 GXQ917496 HHM917496 HRI917496 IBE917496 ILA917496 IUW917496 JES917496 JOO917496 JYK917496 KIG917496 KSC917496 LBY917496 LLU917496 LVQ917496 MFM917496 MPI917496 MZE917496 NJA917496 NSW917496 OCS917496 OMO917496 OWK917496 PGG917496 PQC917496 PZY917496 QJU917496 QTQ917496 RDM917496 RNI917496 RXE917496 SHA917496 SQW917496 TAS917496 TKO917496 TUK917496 UEG917496 UOC917496 UXY917496 VHU917496 VRQ917496 WBM917496 WLI917496 WVE917496 IS983032 SO983032 ACK983032 AMG983032 AWC983032 BFY983032 BPU983032 BZQ983032 CJM983032 CTI983032 DDE983032 DNA983032 DWW983032 EGS983032 EQO983032 FAK983032 FKG983032 FUC983032 GDY983032 GNU983032 GXQ983032 HHM983032 HRI983032 IBE983032 ILA983032 IUW983032 JES983032 JOO983032 JYK983032 KIG983032 KSC983032 LBY983032 LLU983032 LVQ983032 MFM983032 MPI983032 MZE983032 NJA983032 NSW983032 OCS983032 OMO983032 OWK983032 PGG983032 PQC983032 PZY983032 QJU983032 QTQ983032 RDM983032 RNI983032 RXE983032 SHA983032 SQW983032 TAS983032 TKO983032 TUK983032 UEG983032 UOC983032 UXY983032 VHU983032 VRQ983032 WBM983032 WLI983032 WVE983032 IS65489:IS65503 SO65489:SO65503 ACK65489:ACK65503 AMG65489:AMG65503 AWC65489:AWC65503 BFY65489:BFY65503 BPU65489:BPU65503 BZQ65489:BZQ65503 CJM65489:CJM65503 CTI65489:CTI65503 DDE65489:DDE65503 DNA65489:DNA65503 DWW65489:DWW65503 EGS65489:EGS65503 EQO65489:EQO65503 FAK65489:FAK65503 FKG65489:FKG65503 FUC65489:FUC65503 GDY65489:GDY65503 GNU65489:GNU65503 GXQ65489:GXQ65503 HHM65489:HHM65503 HRI65489:HRI65503 IBE65489:IBE65503 ILA65489:ILA65503 IUW65489:IUW65503 JES65489:JES65503 JOO65489:JOO65503 JYK65489:JYK65503 KIG65489:KIG65503 KSC65489:KSC65503 LBY65489:LBY65503 LLU65489:LLU65503 LVQ65489:LVQ65503 MFM65489:MFM65503 MPI65489:MPI65503 MZE65489:MZE65503 NJA65489:NJA65503 NSW65489:NSW65503 OCS65489:OCS65503 OMO65489:OMO65503 OWK65489:OWK65503 PGG65489:PGG65503 PQC65489:PQC65503 PZY65489:PZY65503 QJU65489:QJU65503 QTQ65489:QTQ65503 RDM65489:RDM65503 RNI65489:RNI65503 RXE65489:RXE65503 SHA65489:SHA65503 SQW65489:SQW65503 TAS65489:TAS65503 TKO65489:TKO65503 TUK65489:TUK65503 UEG65489:UEG65503 UOC65489:UOC65503 UXY65489:UXY65503 VHU65489:VHU65503 VRQ65489:VRQ65503 WBM65489:WBM65503 WLI65489:WLI65503 WVE65489:WVE65503 IS131025:IS131039 SO131025:SO131039 ACK131025:ACK131039 AMG131025:AMG131039 AWC131025:AWC131039 BFY131025:BFY131039 BPU131025:BPU131039 BZQ131025:BZQ131039 CJM131025:CJM131039 CTI131025:CTI131039 DDE131025:DDE131039 DNA131025:DNA131039 DWW131025:DWW131039 EGS131025:EGS131039 EQO131025:EQO131039 FAK131025:FAK131039 FKG131025:FKG131039 FUC131025:FUC131039 GDY131025:GDY131039 GNU131025:GNU131039 GXQ131025:GXQ131039 HHM131025:HHM131039 HRI131025:HRI131039 IBE131025:IBE131039 ILA131025:ILA131039 IUW131025:IUW131039 JES131025:JES131039 JOO131025:JOO131039 JYK131025:JYK131039 KIG131025:KIG131039 KSC131025:KSC131039 LBY131025:LBY131039 LLU131025:LLU131039 LVQ131025:LVQ131039 MFM131025:MFM131039 MPI131025:MPI131039 MZE131025:MZE131039 NJA131025:NJA131039 NSW131025:NSW131039 OCS131025:OCS131039 OMO131025:OMO131039 OWK131025:OWK131039 PGG131025:PGG131039 PQC131025:PQC131039 PZY131025:PZY131039 QJU131025:QJU131039 QTQ131025:QTQ131039 RDM131025:RDM131039 RNI131025:RNI131039 RXE131025:RXE131039 SHA131025:SHA131039 SQW131025:SQW131039 TAS131025:TAS131039 TKO131025:TKO131039 TUK131025:TUK131039 UEG131025:UEG131039 UOC131025:UOC131039 UXY131025:UXY131039 VHU131025:VHU131039 VRQ131025:VRQ131039 WBM131025:WBM131039 WLI131025:WLI131039 WVE131025:WVE131039 IS196561:IS196575 SO196561:SO196575 ACK196561:ACK196575 AMG196561:AMG196575 AWC196561:AWC196575 BFY196561:BFY196575 BPU196561:BPU196575 BZQ196561:BZQ196575 CJM196561:CJM196575 CTI196561:CTI196575 DDE196561:DDE196575 DNA196561:DNA196575 DWW196561:DWW196575 EGS196561:EGS196575 EQO196561:EQO196575 FAK196561:FAK196575 FKG196561:FKG196575 FUC196561:FUC196575 GDY196561:GDY196575 GNU196561:GNU196575 GXQ196561:GXQ196575 HHM196561:HHM196575 HRI196561:HRI196575 IBE196561:IBE196575 ILA196561:ILA196575 IUW196561:IUW196575 JES196561:JES196575 JOO196561:JOO196575 JYK196561:JYK196575 KIG196561:KIG196575 KSC196561:KSC196575 LBY196561:LBY196575 LLU196561:LLU196575 LVQ196561:LVQ196575 MFM196561:MFM196575 MPI196561:MPI196575 MZE196561:MZE196575 NJA196561:NJA196575 NSW196561:NSW196575 OCS196561:OCS196575 OMO196561:OMO196575 OWK196561:OWK196575 PGG196561:PGG196575 PQC196561:PQC196575 PZY196561:PZY196575 QJU196561:QJU196575 QTQ196561:QTQ196575 RDM196561:RDM196575 RNI196561:RNI196575 RXE196561:RXE196575 SHA196561:SHA196575 SQW196561:SQW196575 TAS196561:TAS196575 TKO196561:TKO196575 TUK196561:TUK196575 UEG196561:UEG196575 UOC196561:UOC196575 UXY196561:UXY196575 VHU196561:VHU196575 VRQ196561:VRQ196575 WBM196561:WBM196575 WLI196561:WLI196575 WVE196561:WVE196575 IS262097:IS262111 SO262097:SO262111 ACK262097:ACK262111 AMG262097:AMG262111 AWC262097:AWC262111 BFY262097:BFY262111 BPU262097:BPU262111 BZQ262097:BZQ262111 CJM262097:CJM262111 CTI262097:CTI262111 DDE262097:DDE262111 DNA262097:DNA262111 DWW262097:DWW262111 EGS262097:EGS262111 EQO262097:EQO262111 FAK262097:FAK262111 FKG262097:FKG262111 FUC262097:FUC262111 GDY262097:GDY262111 GNU262097:GNU262111 GXQ262097:GXQ262111 HHM262097:HHM262111 HRI262097:HRI262111 IBE262097:IBE262111 ILA262097:ILA262111 IUW262097:IUW262111 JES262097:JES262111 JOO262097:JOO262111 JYK262097:JYK262111 KIG262097:KIG262111 KSC262097:KSC262111 LBY262097:LBY262111 LLU262097:LLU262111 LVQ262097:LVQ262111 MFM262097:MFM262111 MPI262097:MPI262111 MZE262097:MZE262111 NJA262097:NJA262111 NSW262097:NSW262111 OCS262097:OCS262111 OMO262097:OMO262111 OWK262097:OWK262111 PGG262097:PGG262111 PQC262097:PQC262111 PZY262097:PZY262111 QJU262097:QJU262111 QTQ262097:QTQ262111 RDM262097:RDM262111 RNI262097:RNI262111 RXE262097:RXE262111 SHA262097:SHA262111 SQW262097:SQW262111 TAS262097:TAS262111 TKO262097:TKO262111 TUK262097:TUK262111 UEG262097:UEG262111 UOC262097:UOC262111 UXY262097:UXY262111 VHU262097:VHU262111 VRQ262097:VRQ262111 WBM262097:WBM262111 WLI262097:WLI262111 WVE262097:WVE262111 IS327633:IS327647 SO327633:SO327647 ACK327633:ACK327647 AMG327633:AMG327647 AWC327633:AWC327647 BFY327633:BFY327647 BPU327633:BPU327647 BZQ327633:BZQ327647 CJM327633:CJM327647 CTI327633:CTI327647 DDE327633:DDE327647 DNA327633:DNA327647 DWW327633:DWW327647 EGS327633:EGS327647 EQO327633:EQO327647 FAK327633:FAK327647 FKG327633:FKG327647 FUC327633:FUC327647 GDY327633:GDY327647 GNU327633:GNU327647 GXQ327633:GXQ327647 HHM327633:HHM327647 HRI327633:HRI327647 IBE327633:IBE327647 ILA327633:ILA327647 IUW327633:IUW327647 JES327633:JES327647 JOO327633:JOO327647 JYK327633:JYK327647 KIG327633:KIG327647 KSC327633:KSC327647 LBY327633:LBY327647 LLU327633:LLU327647 LVQ327633:LVQ327647 MFM327633:MFM327647 MPI327633:MPI327647 MZE327633:MZE327647 NJA327633:NJA327647 NSW327633:NSW327647 OCS327633:OCS327647 OMO327633:OMO327647 OWK327633:OWK327647 PGG327633:PGG327647 PQC327633:PQC327647 PZY327633:PZY327647 QJU327633:QJU327647 QTQ327633:QTQ327647 RDM327633:RDM327647 RNI327633:RNI327647 RXE327633:RXE327647 SHA327633:SHA327647 SQW327633:SQW327647 TAS327633:TAS327647 TKO327633:TKO327647 TUK327633:TUK327647 UEG327633:UEG327647 UOC327633:UOC327647 UXY327633:UXY327647 VHU327633:VHU327647 VRQ327633:VRQ327647 WBM327633:WBM327647 WLI327633:WLI327647 WVE327633:WVE327647 IS393169:IS393183 SO393169:SO393183 ACK393169:ACK393183 AMG393169:AMG393183 AWC393169:AWC393183 BFY393169:BFY393183 BPU393169:BPU393183 BZQ393169:BZQ393183 CJM393169:CJM393183 CTI393169:CTI393183 DDE393169:DDE393183 DNA393169:DNA393183 DWW393169:DWW393183 EGS393169:EGS393183 EQO393169:EQO393183 FAK393169:FAK393183 FKG393169:FKG393183 FUC393169:FUC393183 GDY393169:GDY393183 GNU393169:GNU393183 GXQ393169:GXQ393183 HHM393169:HHM393183 HRI393169:HRI393183 IBE393169:IBE393183 ILA393169:ILA393183 IUW393169:IUW393183 JES393169:JES393183 JOO393169:JOO393183 JYK393169:JYK393183 KIG393169:KIG393183 KSC393169:KSC393183 LBY393169:LBY393183 LLU393169:LLU393183 LVQ393169:LVQ393183 MFM393169:MFM393183 MPI393169:MPI393183 MZE393169:MZE393183 NJA393169:NJA393183 NSW393169:NSW393183 OCS393169:OCS393183 OMO393169:OMO393183 OWK393169:OWK393183 PGG393169:PGG393183 PQC393169:PQC393183 PZY393169:PZY393183 QJU393169:QJU393183 QTQ393169:QTQ393183 RDM393169:RDM393183 RNI393169:RNI393183 RXE393169:RXE393183 SHA393169:SHA393183 SQW393169:SQW393183 TAS393169:TAS393183 TKO393169:TKO393183 TUK393169:TUK393183 UEG393169:UEG393183 UOC393169:UOC393183 UXY393169:UXY393183 VHU393169:VHU393183 VRQ393169:VRQ393183 WBM393169:WBM393183 WLI393169:WLI393183 WVE393169:WVE393183 IS458705:IS458719 SO458705:SO458719 ACK458705:ACK458719 AMG458705:AMG458719 AWC458705:AWC458719 BFY458705:BFY458719 BPU458705:BPU458719 BZQ458705:BZQ458719 CJM458705:CJM458719 CTI458705:CTI458719 DDE458705:DDE458719 DNA458705:DNA458719 DWW458705:DWW458719 EGS458705:EGS458719 EQO458705:EQO458719 FAK458705:FAK458719 FKG458705:FKG458719 FUC458705:FUC458719 GDY458705:GDY458719 GNU458705:GNU458719 GXQ458705:GXQ458719 HHM458705:HHM458719 HRI458705:HRI458719 IBE458705:IBE458719 ILA458705:ILA458719 IUW458705:IUW458719 JES458705:JES458719 JOO458705:JOO458719 JYK458705:JYK458719 KIG458705:KIG458719 KSC458705:KSC458719 LBY458705:LBY458719 LLU458705:LLU458719 LVQ458705:LVQ458719 MFM458705:MFM458719 MPI458705:MPI458719 MZE458705:MZE458719 NJA458705:NJA458719 NSW458705:NSW458719 OCS458705:OCS458719 OMO458705:OMO458719 OWK458705:OWK458719 PGG458705:PGG458719 PQC458705:PQC458719 PZY458705:PZY458719 QJU458705:QJU458719 QTQ458705:QTQ458719 RDM458705:RDM458719 RNI458705:RNI458719 RXE458705:RXE458719 SHA458705:SHA458719 SQW458705:SQW458719 TAS458705:TAS458719 TKO458705:TKO458719 TUK458705:TUK458719 UEG458705:UEG458719 UOC458705:UOC458719 UXY458705:UXY458719 VHU458705:VHU458719 VRQ458705:VRQ458719 WBM458705:WBM458719 WLI458705:WLI458719 WVE458705:WVE458719 IS524241:IS524255 SO524241:SO524255 ACK524241:ACK524255 AMG524241:AMG524255 AWC524241:AWC524255 BFY524241:BFY524255 BPU524241:BPU524255 BZQ524241:BZQ524255 CJM524241:CJM524255 CTI524241:CTI524255 DDE524241:DDE524255 DNA524241:DNA524255 DWW524241:DWW524255 EGS524241:EGS524255 EQO524241:EQO524255 FAK524241:FAK524255 FKG524241:FKG524255 FUC524241:FUC524255 GDY524241:GDY524255 GNU524241:GNU524255 GXQ524241:GXQ524255 HHM524241:HHM524255 HRI524241:HRI524255 IBE524241:IBE524255 ILA524241:ILA524255 IUW524241:IUW524255 JES524241:JES524255 JOO524241:JOO524255 JYK524241:JYK524255 KIG524241:KIG524255 KSC524241:KSC524255 LBY524241:LBY524255 LLU524241:LLU524255 LVQ524241:LVQ524255 MFM524241:MFM524255 MPI524241:MPI524255 MZE524241:MZE524255 NJA524241:NJA524255 NSW524241:NSW524255 OCS524241:OCS524255 OMO524241:OMO524255 OWK524241:OWK524255 PGG524241:PGG524255 PQC524241:PQC524255 PZY524241:PZY524255 QJU524241:QJU524255 QTQ524241:QTQ524255 RDM524241:RDM524255 RNI524241:RNI524255 RXE524241:RXE524255 SHA524241:SHA524255 SQW524241:SQW524255 TAS524241:TAS524255 TKO524241:TKO524255 TUK524241:TUK524255 UEG524241:UEG524255 UOC524241:UOC524255 UXY524241:UXY524255 VHU524241:VHU524255 VRQ524241:VRQ524255 WBM524241:WBM524255 WLI524241:WLI524255 WVE524241:WVE524255 IS589777:IS589791 SO589777:SO589791 ACK589777:ACK589791 AMG589777:AMG589791 AWC589777:AWC589791 BFY589777:BFY589791 BPU589777:BPU589791 BZQ589777:BZQ589791 CJM589777:CJM589791 CTI589777:CTI589791 DDE589777:DDE589791 DNA589777:DNA589791 DWW589777:DWW589791 EGS589777:EGS589791 EQO589777:EQO589791 FAK589777:FAK589791 FKG589777:FKG589791 FUC589777:FUC589791 GDY589777:GDY589791 GNU589777:GNU589791 GXQ589777:GXQ589791 HHM589777:HHM589791 HRI589777:HRI589791 IBE589777:IBE589791 ILA589777:ILA589791 IUW589777:IUW589791 JES589777:JES589791 JOO589777:JOO589791 JYK589777:JYK589791 KIG589777:KIG589791 KSC589777:KSC589791 LBY589777:LBY589791 LLU589777:LLU589791 LVQ589777:LVQ589791 MFM589777:MFM589791 MPI589777:MPI589791 MZE589777:MZE589791 NJA589777:NJA589791 NSW589777:NSW589791 OCS589777:OCS589791 OMO589777:OMO589791 OWK589777:OWK589791 PGG589777:PGG589791 PQC589777:PQC589791 PZY589777:PZY589791 QJU589777:QJU589791 QTQ589777:QTQ589791 RDM589777:RDM589791 RNI589777:RNI589791 RXE589777:RXE589791 SHA589777:SHA589791 SQW589777:SQW589791 TAS589777:TAS589791 TKO589777:TKO589791 TUK589777:TUK589791 UEG589777:UEG589791 UOC589777:UOC589791 UXY589777:UXY589791 VHU589777:VHU589791 VRQ589777:VRQ589791 WBM589777:WBM589791 WLI589777:WLI589791 WVE589777:WVE589791 IS655313:IS655327 SO655313:SO655327 ACK655313:ACK655327 AMG655313:AMG655327 AWC655313:AWC655327 BFY655313:BFY655327 BPU655313:BPU655327 BZQ655313:BZQ655327 CJM655313:CJM655327 CTI655313:CTI655327 DDE655313:DDE655327 DNA655313:DNA655327 DWW655313:DWW655327 EGS655313:EGS655327 EQO655313:EQO655327 FAK655313:FAK655327 FKG655313:FKG655327 FUC655313:FUC655327 GDY655313:GDY655327 GNU655313:GNU655327 GXQ655313:GXQ655327 HHM655313:HHM655327 HRI655313:HRI655327 IBE655313:IBE655327 ILA655313:ILA655327 IUW655313:IUW655327 JES655313:JES655327 JOO655313:JOO655327 JYK655313:JYK655327 KIG655313:KIG655327 KSC655313:KSC655327 LBY655313:LBY655327 LLU655313:LLU655327 LVQ655313:LVQ655327 MFM655313:MFM655327 MPI655313:MPI655327 MZE655313:MZE655327 NJA655313:NJA655327 NSW655313:NSW655327 OCS655313:OCS655327 OMO655313:OMO655327 OWK655313:OWK655327 PGG655313:PGG655327 PQC655313:PQC655327 PZY655313:PZY655327 QJU655313:QJU655327 QTQ655313:QTQ655327 RDM655313:RDM655327 RNI655313:RNI655327 RXE655313:RXE655327 SHA655313:SHA655327 SQW655313:SQW655327 TAS655313:TAS655327 TKO655313:TKO655327 TUK655313:TUK655327 UEG655313:UEG655327 UOC655313:UOC655327 UXY655313:UXY655327 VHU655313:VHU655327 VRQ655313:VRQ655327 WBM655313:WBM655327 WLI655313:WLI655327 WVE655313:WVE655327 IS720849:IS720863 SO720849:SO720863 ACK720849:ACK720863 AMG720849:AMG720863 AWC720849:AWC720863 BFY720849:BFY720863 BPU720849:BPU720863 BZQ720849:BZQ720863 CJM720849:CJM720863 CTI720849:CTI720863 DDE720849:DDE720863 DNA720849:DNA720863 DWW720849:DWW720863 EGS720849:EGS720863 EQO720849:EQO720863 FAK720849:FAK720863 FKG720849:FKG720863 FUC720849:FUC720863 GDY720849:GDY720863 GNU720849:GNU720863 GXQ720849:GXQ720863 HHM720849:HHM720863 HRI720849:HRI720863 IBE720849:IBE720863 ILA720849:ILA720863 IUW720849:IUW720863 JES720849:JES720863 JOO720849:JOO720863 JYK720849:JYK720863 KIG720849:KIG720863 KSC720849:KSC720863 LBY720849:LBY720863 LLU720849:LLU720863 LVQ720849:LVQ720863 MFM720849:MFM720863 MPI720849:MPI720863 MZE720849:MZE720863 NJA720849:NJA720863 NSW720849:NSW720863 OCS720849:OCS720863 OMO720849:OMO720863 OWK720849:OWK720863 PGG720849:PGG720863 PQC720849:PQC720863 PZY720849:PZY720863 QJU720849:QJU720863 QTQ720849:QTQ720863 RDM720849:RDM720863 RNI720849:RNI720863 RXE720849:RXE720863 SHA720849:SHA720863 SQW720849:SQW720863 TAS720849:TAS720863 TKO720849:TKO720863 TUK720849:TUK720863 UEG720849:UEG720863 UOC720849:UOC720863 UXY720849:UXY720863 VHU720849:VHU720863 VRQ720849:VRQ720863 WBM720849:WBM720863 WLI720849:WLI720863 WVE720849:WVE720863 IS786385:IS786399 SO786385:SO786399 ACK786385:ACK786399 AMG786385:AMG786399 AWC786385:AWC786399 BFY786385:BFY786399 BPU786385:BPU786399 BZQ786385:BZQ786399 CJM786385:CJM786399 CTI786385:CTI786399 DDE786385:DDE786399 DNA786385:DNA786399 DWW786385:DWW786399 EGS786385:EGS786399 EQO786385:EQO786399 FAK786385:FAK786399 FKG786385:FKG786399 FUC786385:FUC786399 GDY786385:GDY786399 GNU786385:GNU786399 GXQ786385:GXQ786399 HHM786385:HHM786399 HRI786385:HRI786399 IBE786385:IBE786399 ILA786385:ILA786399 IUW786385:IUW786399 JES786385:JES786399 JOO786385:JOO786399 JYK786385:JYK786399 KIG786385:KIG786399 KSC786385:KSC786399 LBY786385:LBY786399 LLU786385:LLU786399 LVQ786385:LVQ786399 MFM786385:MFM786399 MPI786385:MPI786399 MZE786385:MZE786399 NJA786385:NJA786399 NSW786385:NSW786399 OCS786385:OCS786399 OMO786385:OMO786399 OWK786385:OWK786399 PGG786385:PGG786399 PQC786385:PQC786399 PZY786385:PZY786399 QJU786385:QJU786399 QTQ786385:QTQ786399 RDM786385:RDM786399 RNI786385:RNI786399 RXE786385:RXE786399 SHA786385:SHA786399 SQW786385:SQW786399 TAS786385:TAS786399 TKO786385:TKO786399 TUK786385:TUK786399 UEG786385:UEG786399 UOC786385:UOC786399 UXY786385:UXY786399 VHU786385:VHU786399 VRQ786385:VRQ786399 WBM786385:WBM786399 WLI786385:WLI786399 WVE786385:WVE786399 IS851921:IS851935 SO851921:SO851935 ACK851921:ACK851935 AMG851921:AMG851935 AWC851921:AWC851935 BFY851921:BFY851935 BPU851921:BPU851935 BZQ851921:BZQ851935 CJM851921:CJM851935 CTI851921:CTI851935 DDE851921:DDE851935 DNA851921:DNA851935 DWW851921:DWW851935 EGS851921:EGS851935 EQO851921:EQO851935 FAK851921:FAK851935 FKG851921:FKG851935 FUC851921:FUC851935 GDY851921:GDY851935 GNU851921:GNU851935 GXQ851921:GXQ851935 HHM851921:HHM851935 HRI851921:HRI851935 IBE851921:IBE851935 ILA851921:ILA851935 IUW851921:IUW851935 JES851921:JES851935 JOO851921:JOO851935 JYK851921:JYK851935 KIG851921:KIG851935 KSC851921:KSC851935 LBY851921:LBY851935 LLU851921:LLU851935 LVQ851921:LVQ851935 MFM851921:MFM851935 MPI851921:MPI851935 MZE851921:MZE851935 NJA851921:NJA851935 NSW851921:NSW851935 OCS851921:OCS851935 OMO851921:OMO851935 OWK851921:OWK851935 PGG851921:PGG851935 PQC851921:PQC851935 PZY851921:PZY851935 QJU851921:QJU851935 QTQ851921:QTQ851935 RDM851921:RDM851935 RNI851921:RNI851935 RXE851921:RXE851935 SHA851921:SHA851935 SQW851921:SQW851935 TAS851921:TAS851935 TKO851921:TKO851935 TUK851921:TUK851935 UEG851921:UEG851935 UOC851921:UOC851935 UXY851921:UXY851935 VHU851921:VHU851935 VRQ851921:VRQ851935 WBM851921:WBM851935 WLI851921:WLI851935 WVE851921:WVE851935 IS917457:IS917471 SO917457:SO917471 ACK917457:ACK917471 AMG917457:AMG917471 AWC917457:AWC917471 BFY917457:BFY917471 BPU917457:BPU917471 BZQ917457:BZQ917471 CJM917457:CJM917471 CTI917457:CTI917471 DDE917457:DDE917471 DNA917457:DNA917471 DWW917457:DWW917471 EGS917457:EGS917471 EQO917457:EQO917471 FAK917457:FAK917471 FKG917457:FKG917471 FUC917457:FUC917471 GDY917457:GDY917471 GNU917457:GNU917471 GXQ917457:GXQ917471 HHM917457:HHM917471 HRI917457:HRI917471 IBE917457:IBE917471 ILA917457:ILA917471 IUW917457:IUW917471 JES917457:JES917471 JOO917457:JOO917471 JYK917457:JYK917471 KIG917457:KIG917471 KSC917457:KSC917471 LBY917457:LBY917471 LLU917457:LLU917471 LVQ917457:LVQ917471 MFM917457:MFM917471 MPI917457:MPI917471 MZE917457:MZE917471 NJA917457:NJA917471 NSW917457:NSW917471 OCS917457:OCS917471 OMO917457:OMO917471 OWK917457:OWK917471 PGG917457:PGG917471 PQC917457:PQC917471 PZY917457:PZY917471 QJU917457:QJU917471 QTQ917457:QTQ917471 RDM917457:RDM917471 RNI917457:RNI917471 RXE917457:RXE917471 SHA917457:SHA917471 SQW917457:SQW917471 TAS917457:TAS917471 TKO917457:TKO917471 TUK917457:TUK917471 UEG917457:UEG917471 UOC917457:UOC917471 UXY917457:UXY917471 VHU917457:VHU917471 VRQ917457:VRQ917471 WBM917457:WBM917471 WLI917457:WLI917471 WVE917457:WVE917471 IS982993:IS983007 SO982993:SO983007 ACK982993:ACK983007 AMG982993:AMG983007 AWC982993:AWC983007 BFY982993:BFY983007 BPU982993:BPU983007 BZQ982993:BZQ983007 CJM982993:CJM983007 CTI982993:CTI983007 DDE982993:DDE983007 DNA982993:DNA983007 DWW982993:DWW983007 EGS982993:EGS983007 EQO982993:EQO983007 FAK982993:FAK983007 FKG982993:FKG983007 FUC982993:FUC983007 GDY982993:GDY983007 GNU982993:GNU983007 GXQ982993:GXQ983007 HHM982993:HHM983007 HRI982993:HRI983007 IBE982993:IBE983007 ILA982993:ILA983007 IUW982993:IUW983007 JES982993:JES983007 JOO982993:JOO983007 JYK982993:JYK983007 KIG982993:KIG983007 KSC982993:KSC983007 LBY982993:LBY983007 LLU982993:LLU983007 LVQ982993:LVQ983007 MFM982993:MFM983007 MPI982993:MPI983007 MZE982993:MZE983007 NJA982993:NJA983007 NSW982993:NSW983007 OCS982993:OCS983007 OMO982993:OMO983007 OWK982993:OWK983007 PGG982993:PGG983007 PQC982993:PQC983007 PZY982993:PZY983007 QJU982993:QJU983007 QTQ982993:QTQ983007 RDM982993:RDM983007 RNI982993:RNI983007 RXE982993:RXE983007 SHA982993:SHA983007 SQW982993:SQW983007 TAS982993:TAS983007 TKO982993:TKO983007 TUK982993:TUK983007 UEG982993:UEG983007 UOC982993:UOC983007 UXY982993:UXY983007 VHU982993:VHU983007 VRQ982993:VRQ983007 WBM982993:WBM983007 WLI982993:WLI983007 WVE982993:WVE983007 WVH23:WVH24 WLL23:WLL24 WBP23:WBP24 VRT23:VRT24 VHX23:VHX24 UYB23:UYB24 UOF23:UOF24 UEJ23:UEJ24 TUN23:TUN24 TKR23:TKR24 TAV23:TAV24 SQZ23:SQZ24 SHD23:SHD24 RXH23:RXH24 RNL23:RNL24 RDP23:RDP24 QTT23:QTT24 QJX23:QJX24 QAB23:QAB24 PQF23:PQF24 PGJ23:PGJ24 OWN23:OWN24 OMR23:OMR24 OCV23:OCV24 NSZ23:NSZ24 NJD23:NJD24 MZH23:MZH24 MPL23:MPL24 MFP23:MFP24 LVT23:LVT24 LLX23:LLX24 LCB23:LCB24 KSF23:KSF24 KIJ23:KIJ24 JYN23:JYN24 JOR23:JOR24 JEV23:JEV24 IUZ23:IUZ24 ILD23:ILD24 IBH23:IBH24 HRL23:HRL24 HHP23:HHP24 GXT23:GXT24 GNX23:GNX24 GEB23:GEB24 FUF23:FUF24 FKJ23:FKJ24 FAN23:FAN24 EQR23:EQR24 EGV23:EGV24 DWZ23:DWZ24 DND23:DND24 DDH23:DDH24 CTL23:CTL24 CJP23:CJP24 BZT23:BZT24 BPX23:BPX24 BGB23:BGB24 AWF23:AWF24 AMJ23:AMJ24 ACN23:ACN24 SR23:SR24 IV23:IV24 IS31:IS37 WVE31:WVE37 WLI31:WLI37 WBM31:WBM37 VRQ31:VRQ37 VHU31:VHU37 UXY31:UXY37 UOC31:UOC37 UEG31:UEG37 TUK31:TUK37 TKO31:TKO37 TAS31:TAS37 SQW31:SQW37 SHA31:SHA37 RXE31:RXE37 RNI31:RNI37 RDM31:RDM37 QTQ31:QTQ37 QJU31:QJU37 PZY31:PZY37 PQC31:PQC37 PGG31:PGG37 OWK31:OWK37 OMO31:OMO37 OCS31:OCS37 NSW31:NSW37 NJA31:NJA37 MZE31:MZE37 MPI31:MPI37 MFM31:MFM37 LVQ31:LVQ37 LLU31:LLU37 LBY31:LBY37 KSC31:KSC37 KIG31:KIG37 JYK31:JYK37 JOO31:JOO37 JES31:JES37 IUW31:IUW37 ILA31:ILA37 IBE31:IBE37 HRI31:HRI37 HHM31:HHM37 GXQ31:GXQ37 GNU31:GNU37 GDY31:GDY37 FUC31:FUC37 FKG31:FKG37 FAK31:FAK37 EQO31:EQO37 EGS31:EGS37 DWW31:DWW37 DNA31:DNA37 DDE31:DDE37 CTI31:CTI37 CJM31:CJM37 BZQ31:BZQ37 BPU31:BPU37 BFY31:BFY37 AWC31:AWC37 AMG31:AMG37 ACK31:ACK37 SO31:SO37 IS8:IS22 SO8:SO22 ACK8:ACK22 AMG8:AMG22 AWC8:AWC22 BFY8:BFY22 BPU8:BPU22 BZQ8:BZQ22 CJM8:CJM22 CTI8:CTI22 DDE8:DDE22 DNA8:DNA22 DWW8:DWW22 EGS8:EGS22 EQO8:EQO22 FAK8:FAK22 FKG8:FKG22 FUC8:FUC22 GDY8:GDY22 GNU8:GNU22 GXQ8:GXQ22 HHM8:HHM22 HRI8:HRI22 IBE8:IBE22 ILA8:ILA22 IUW8:IUW22 JES8:JES22 JOO8:JOO22 JYK8:JYK22 KIG8:KIG22 KSC8:KSC22 LBY8:LBY22 LLU8:LLU22 LVQ8:LVQ22 MFM8:MFM22 MPI8:MPI22 MZE8:MZE22 NJA8:NJA22 NSW8:NSW22 OCS8:OCS22 OMO8:OMO22 OWK8:OWK22 PGG8:PGG22 PQC8:PQC22 PZY8:PZY22 QJU8:QJU22 QTQ8:QTQ22 RDM8:RDM22 RNI8:RNI22 RXE8:RXE22 SHA8:SHA22 SQW8:SQW22 TAS8:TAS22 TKO8:TKO22 TUK8:TUK22 UEG8:UEG22 UOC8:UOC22 UXY8:UXY22 VHU8:VHU22 VRQ8:VRQ22 WBM8:WBM22 WLI8:WLI22 WVE8:WVE22">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23:C65524 IU65523:IU65524 SQ65523:SQ65524 ACM65523:ACM65524 AMI65523:AMI65524 AWE65523:AWE65524 BGA65523:BGA65524 BPW65523:BPW65524 BZS65523:BZS65524 CJO65523:CJO65524 CTK65523:CTK65524 DDG65523:DDG65524 DNC65523:DNC65524 DWY65523:DWY65524 EGU65523:EGU65524 EQQ65523:EQQ65524 FAM65523:FAM65524 FKI65523:FKI65524 FUE65523:FUE65524 GEA65523:GEA65524 GNW65523:GNW65524 GXS65523:GXS65524 HHO65523:HHO65524 HRK65523:HRK65524 IBG65523:IBG65524 ILC65523:ILC65524 IUY65523:IUY65524 JEU65523:JEU65524 JOQ65523:JOQ65524 JYM65523:JYM65524 KII65523:KII65524 KSE65523:KSE65524 LCA65523:LCA65524 LLW65523:LLW65524 LVS65523:LVS65524 MFO65523:MFO65524 MPK65523:MPK65524 MZG65523:MZG65524 NJC65523:NJC65524 NSY65523:NSY65524 OCU65523:OCU65524 OMQ65523:OMQ65524 OWM65523:OWM65524 PGI65523:PGI65524 PQE65523:PQE65524 QAA65523:QAA65524 QJW65523:QJW65524 QTS65523:QTS65524 RDO65523:RDO65524 RNK65523:RNK65524 RXG65523:RXG65524 SHC65523:SHC65524 SQY65523:SQY65524 TAU65523:TAU65524 TKQ65523:TKQ65524 TUM65523:TUM65524 UEI65523:UEI65524 UOE65523:UOE65524 UYA65523:UYA65524 VHW65523:VHW65524 VRS65523:VRS65524 WBO65523:WBO65524 WLK65523:WLK65524 WVG65523:WVG65524 C131059:C131060 IU131059:IU131060 SQ131059:SQ131060 ACM131059:ACM131060 AMI131059:AMI131060 AWE131059:AWE131060 BGA131059:BGA131060 BPW131059:BPW131060 BZS131059:BZS131060 CJO131059:CJO131060 CTK131059:CTK131060 DDG131059:DDG131060 DNC131059:DNC131060 DWY131059:DWY131060 EGU131059:EGU131060 EQQ131059:EQQ131060 FAM131059:FAM131060 FKI131059:FKI131060 FUE131059:FUE131060 GEA131059:GEA131060 GNW131059:GNW131060 GXS131059:GXS131060 HHO131059:HHO131060 HRK131059:HRK131060 IBG131059:IBG131060 ILC131059:ILC131060 IUY131059:IUY131060 JEU131059:JEU131060 JOQ131059:JOQ131060 JYM131059:JYM131060 KII131059:KII131060 KSE131059:KSE131060 LCA131059:LCA131060 LLW131059:LLW131060 LVS131059:LVS131060 MFO131059:MFO131060 MPK131059:MPK131060 MZG131059:MZG131060 NJC131059:NJC131060 NSY131059:NSY131060 OCU131059:OCU131060 OMQ131059:OMQ131060 OWM131059:OWM131060 PGI131059:PGI131060 PQE131059:PQE131060 QAA131059:QAA131060 QJW131059:QJW131060 QTS131059:QTS131060 RDO131059:RDO131060 RNK131059:RNK131060 RXG131059:RXG131060 SHC131059:SHC131060 SQY131059:SQY131060 TAU131059:TAU131060 TKQ131059:TKQ131060 TUM131059:TUM131060 UEI131059:UEI131060 UOE131059:UOE131060 UYA131059:UYA131060 VHW131059:VHW131060 VRS131059:VRS131060 WBO131059:WBO131060 WLK131059:WLK131060 WVG131059:WVG131060 C196595:C196596 IU196595:IU196596 SQ196595:SQ196596 ACM196595:ACM196596 AMI196595:AMI196596 AWE196595:AWE196596 BGA196595:BGA196596 BPW196595:BPW196596 BZS196595:BZS196596 CJO196595:CJO196596 CTK196595:CTK196596 DDG196595:DDG196596 DNC196595:DNC196596 DWY196595:DWY196596 EGU196595:EGU196596 EQQ196595:EQQ196596 FAM196595:FAM196596 FKI196595:FKI196596 FUE196595:FUE196596 GEA196595:GEA196596 GNW196595:GNW196596 GXS196595:GXS196596 HHO196595:HHO196596 HRK196595:HRK196596 IBG196595:IBG196596 ILC196595:ILC196596 IUY196595:IUY196596 JEU196595:JEU196596 JOQ196595:JOQ196596 JYM196595:JYM196596 KII196595:KII196596 KSE196595:KSE196596 LCA196595:LCA196596 LLW196595:LLW196596 LVS196595:LVS196596 MFO196595:MFO196596 MPK196595:MPK196596 MZG196595:MZG196596 NJC196595:NJC196596 NSY196595:NSY196596 OCU196595:OCU196596 OMQ196595:OMQ196596 OWM196595:OWM196596 PGI196595:PGI196596 PQE196595:PQE196596 QAA196595:QAA196596 QJW196595:QJW196596 QTS196595:QTS196596 RDO196595:RDO196596 RNK196595:RNK196596 RXG196595:RXG196596 SHC196595:SHC196596 SQY196595:SQY196596 TAU196595:TAU196596 TKQ196595:TKQ196596 TUM196595:TUM196596 UEI196595:UEI196596 UOE196595:UOE196596 UYA196595:UYA196596 VHW196595:VHW196596 VRS196595:VRS196596 WBO196595:WBO196596 WLK196595:WLK196596 WVG196595:WVG196596 C262131:C262132 IU262131:IU262132 SQ262131:SQ262132 ACM262131:ACM262132 AMI262131:AMI262132 AWE262131:AWE262132 BGA262131:BGA262132 BPW262131:BPW262132 BZS262131:BZS262132 CJO262131:CJO262132 CTK262131:CTK262132 DDG262131:DDG262132 DNC262131:DNC262132 DWY262131:DWY262132 EGU262131:EGU262132 EQQ262131:EQQ262132 FAM262131:FAM262132 FKI262131:FKI262132 FUE262131:FUE262132 GEA262131:GEA262132 GNW262131:GNW262132 GXS262131:GXS262132 HHO262131:HHO262132 HRK262131:HRK262132 IBG262131:IBG262132 ILC262131:ILC262132 IUY262131:IUY262132 JEU262131:JEU262132 JOQ262131:JOQ262132 JYM262131:JYM262132 KII262131:KII262132 KSE262131:KSE262132 LCA262131:LCA262132 LLW262131:LLW262132 LVS262131:LVS262132 MFO262131:MFO262132 MPK262131:MPK262132 MZG262131:MZG262132 NJC262131:NJC262132 NSY262131:NSY262132 OCU262131:OCU262132 OMQ262131:OMQ262132 OWM262131:OWM262132 PGI262131:PGI262132 PQE262131:PQE262132 QAA262131:QAA262132 QJW262131:QJW262132 QTS262131:QTS262132 RDO262131:RDO262132 RNK262131:RNK262132 RXG262131:RXG262132 SHC262131:SHC262132 SQY262131:SQY262132 TAU262131:TAU262132 TKQ262131:TKQ262132 TUM262131:TUM262132 UEI262131:UEI262132 UOE262131:UOE262132 UYA262131:UYA262132 VHW262131:VHW262132 VRS262131:VRS262132 WBO262131:WBO262132 WLK262131:WLK262132 WVG262131:WVG262132 C327667:C327668 IU327667:IU327668 SQ327667:SQ327668 ACM327667:ACM327668 AMI327667:AMI327668 AWE327667:AWE327668 BGA327667:BGA327668 BPW327667:BPW327668 BZS327667:BZS327668 CJO327667:CJO327668 CTK327667:CTK327668 DDG327667:DDG327668 DNC327667:DNC327668 DWY327667:DWY327668 EGU327667:EGU327668 EQQ327667:EQQ327668 FAM327667:FAM327668 FKI327667:FKI327668 FUE327667:FUE327668 GEA327667:GEA327668 GNW327667:GNW327668 GXS327667:GXS327668 HHO327667:HHO327668 HRK327667:HRK327668 IBG327667:IBG327668 ILC327667:ILC327668 IUY327667:IUY327668 JEU327667:JEU327668 JOQ327667:JOQ327668 JYM327667:JYM327668 KII327667:KII327668 KSE327667:KSE327668 LCA327667:LCA327668 LLW327667:LLW327668 LVS327667:LVS327668 MFO327667:MFO327668 MPK327667:MPK327668 MZG327667:MZG327668 NJC327667:NJC327668 NSY327667:NSY327668 OCU327667:OCU327668 OMQ327667:OMQ327668 OWM327667:OWM327668 PGI327667:PGI327668 PQE327667:PQE327668 QAA327667:QAA327668 QJW327667:QJW327668 QTS327667:QTS327668 RDO327667:RDO327668 RNK327667:RNK327668 RXG327667:RXG327668 SHC327667:SHC327668 SQY327667:SQY327668 TAU327667:TAU327668 TKQ327667:TKQ327668 TUM327667:TUM327668 UEI327667:UEI327668 UOE327667:UOE327668 UYA327667:UYA327668 VHW327667:VHW327668 VRS327667:VRS327668 WBO327667:WBO327668 WLK327667:WLK327668 WVG327667:WVG327668 C393203:C393204 IU393203:IU393204 SQ393203:SQ393204 ACM393203:ACM393204 AMI393203:AMI393204 AWE393203:AWE393204 BGA393203:BGA393204 BPW393203:BPW393204 BZS393203:BZS393204 CJO393203:CJO393204 CTK393203:CTK393204 DDG393203:DDG393204 DNC393203:DNC393204 DWY393203:DWY393204 EGU393203:EGU393204 EQQ393203:EQQ393204 FAM393203:FAM393204 FKI393203:FKI393204 FUE393203:FUE393204 GEA393203:GEA393204 GNW393203:GNW393204 GXS393203:GXS393204 HHO393203:HHO393204 HRK393203:HRK393204 IBG393203:IBG393204 ILC393203:ILC393204 IUY393203:IUY393204 JEU393203:JEU393204 JOQ393203:JOQ393204 JYM393203:JYM393204 KII393203:KII393204 KSE393203:KSE393204 LCA393203:LCA393204 LLW393203:LLW393204 LVS393203:LVS393204 MFO393203:MFO393204 MPK393203:MPK393204 MZG393203:MZG393204 NJC393203:NJC393204 NSY393203:NSY393204 OCU393203:OCU393204 OMQ393203:OMQ393204 OWM393203:OWM393204 PGI393203:PGI393204 PQE393203:PQE393204 QAA393203:QAA393204 QJW393203:QJW393204 QTS393203:QTS393204 RDO393203:RDO393204 RNK393203:RNK393204 RXG393203:RXG393204 SHC393203:SHC393204 SQY393203:SQY393204 TAU393203:TAU393204 TKQ393203:TKQ393204 TUM393203:TUM393204 UEI393203:UEI393204 UOE393203:UOE393204 UYA393203:UYA393204 VHW393203:VHW393204 VRS393203:VRS393204 WBO393203:WBO393204 WLK393203:WLK393204 WVG393203:WVG393204 C458739:C458740 IU458739:IU458740 SQ458739:SQ458740 ACM458739:ACM458740 AMI458739:AMI458740 AWE458739:AWE458740 BGA458739:BGA458740 BPW458739:BPW458740 BZS458739:BZS458740 CJO458739:CJO458740 CTK458739:CTK458740 DDG458739:DDG458740 DNC458739:DNC458740 DWY458739:DWY458740 EGU458739:EGU458740 EQQ458739:EQQ458740 FAM458739:FAM458740 FKI458739:FKI458740 FUE458739:FUE458740 GEA458739:GEA458740 GNW458739:GNW458740 GXS458739:GXS458740 HHO458739:HHO458740 HRK458739:HRK458740 IBG458739:IBG458740 ILC458739:ILC458740 IUY458739:IUY458740 JEU458739:JEU458740 JOQ458739:JOQ458740 JYM458739:JYM458740 KII458739:KII458740 KSE458739:KSE458740 LCA458739:LCA458740 LLW458739:LLW458740 LVS458739:LVS458740 MFO458739:MFO458740 MPK458739:MPK458740 MZG458739:MZG458740 NJC458739:NJC458740 NSY458739:NSY458740 OCU458739:OCU458740 OMQ458739:OMQ458740 OWM458739:OWM458740 PGI458739:PGI458740 PQE458739:PQE458740 QAA458739:QAA458740 QJW458739:QJW458740 QTS458739:QTS458740 RDO458739:RDO458740 RNK458739:RNK458740 RXG458739:RXG458740 SHC458739:SHC458740 SQY458739:SQY458740 TAU458739:TAU458740 TKQ458739:TKQ458740 TUM458739:TUM458740 UEI458739:UEI458740 UOE458739:UOE458740 UYA458739:UYA458740 VHW458739:VHW458740 VRS458739:VRS458740 WBO458739:WBO458740 WLK458739:WLK458740 WVG458739:WVG458740 C524275:C524276 IU524275:IU524276 SQ524275:SQ524276 ACM524275:ACM524276 AMI524275:AMI524276 AWE524275:AWE524276 BGA524275:BGA524276 BPW524275:BPW524276 BZS524275:BZS524276 CJO524275:CJO524276 CTK524275:CTK524276 DDG524275:DDG524276 DNC524275:DNC524276 DWY524275:DWY524276 EGU524275:EGU524276 EQQ524275:EQQ524276 FAM524275:FAM524276 FKI524275:FKI524276 FUE524275:FUE524276 GEA524275:GEA524276 GNW524275:GNW524276 GXS524275:GXS524276 HHO524275:HHO524276 HRK524275:HRK524276 IBG524275:IBG524276 ILC524275:ILC524276 IUY524275:IUY524276 JEU524275:JEU524276 JOQ524275:JOQ524276 JYM524275:JYM524276 KII524275:KII524276 KSE524275:KSE524276 LCA524275:LCA524276 LLW524275:LLW524276 LVS524275:LVS524276 MFO524275:MFO524276 MPK524275:MPK524276 MZG524275:MZG524276 NJC524275:NJC524276 NSY524275:NSY524276 OCU524275:OCU524276 OMQ524275:OMQ524276 OWM524275:OWM524276 PGI524275:PGI524276 PQE524275:PQE524276 QAA524275:QAA524276 QJW524275:QJW524276 QTS524275:QTS524276 RDO524275:RDO524276 RNK524275:RNK524276 RXG524275:RXG524276 SHC524275:SHC524276 SQY524275:SQY524276 TAU524275:TAU524276 TKQ524275:TKQ524276 TUM524275:TUM524276 UEI524275:UEI524276 UOE524275:UOE524276 UYA524275:UYA524276 VHW524275:VHW524276 VRS524275:VRS524276 WBO524275:WBO524276 WLK524275:WLK524276 WVG524275:WVG524276 C589811:C589812 IU589811:IU589812 SQ589811:SQ589812 ACM589811:ACM589812 AMI589811:AMI589812 AWE589811:AWE589812 BGA589811:BGA589812 BPW589811:BPW589812 BZS589811:BZS589812 CJO589811:CJO589812 CTK589811:CTK589812 DDG589811:DDG589812 DNC589811:DNC589812 DWY589811:DWY589812 EGU589811:EGU589812 EQQ589811:EQQ589812 FAM589811:FAM589812 FKI589811:FKI589812 FUE589811:FUE589812 GEA589811:GEA589812 GNW589811:GNW589812 GXS589811:GXS589812 HHO589811:HHO589812 HRK589811:HRK589812 IBG589811:IBG589812 ILC589811:ILC589812 IUY589811:IUY589812 JEU589811:JEU589812 JOQ589811:JOQ589812 JYM589811:JYM589812 KII589811:KII589812 KSE589811:KSE589812 LCA589811:LCA589812 LLW589811:LLW589812 LVS589811:LVS589812 MFO589811:MFO589812 MPK589811:MPK589812 MZG589811:MZG589812 NJC589811:NJC589812 NSY589811:NSY589812 OCU589811:OCU589812 OMQ589811:OMQ589812 OWM589811:OWM589812 PGI589811:PGI589812 PQE589811:PQE589812 QAA589811:QAA589812 QJW589811:QJW589812 QTS589811:QTS589812 RDO589811:RDO589812 RNK589811:RNK589812 RXG589811:RXG589812 SHC589811:SHC589812 SQY589811:SQY589812 TAU589811:TAU589812 TKQ589811:TKQ589812 TUM589811:TUM589812 UEI589811:UEI589812 UOE589811:UOE589812 UYA589811:UYA589812 VHW589811:VHW589812 VRS589811:VRS589812 WBO589811:WBO589812 WLK589811:WLK589812 WVG589811:WVG589812 C655347:C655348 IU655347:IU655348 SQ655347:SQ655348 ACM655347:ACM655348 AMI655347:AMI655348 AWE655347:AWE655348 BGA655347:BGA655348 BPW655347:BPW655348 BZS655347:BZS655348 CJO655347:CJO655348 CTK655347:CTK655348 DDG655347:DDG655348 DNC655347:DNC655348 DWY655347:DWY655348 EGU655347:EGU655348 EQQ655347:EQQ655348 FAM655347:FAM655348 FKI655347:FKI655348 FUE655347:FUE655348 GEA655347:GEA655348 GNW655347:GNW655348 GXS655347:GXS655348 HHO655347:HHO655348 HRK655347:HRK655348 IBG655347:IBG655348 ILC655347:ILC655348 IUY655347:IUY655348 JEU655347:JEU655348 JOQ655347:JOQ655348 JYM655347:JYM655348 KII655347:KII655348 KSE655347:KSE655348 LCA655347:LCA655348 LLW655347:LLW655348 LVS655347:LVS655348 MFO655347:MFO655348 MPK655347:MPK655348 MZG655347:MZG655348 NJC655347:NJC655348 NSY655347:NSY655348 OCU655347:OCU655348 OMQ655347:OMQ655348 OWM655347:OWM655348 PGI655347:PGI655348 PQE655347:PQE655348 QAA655347:QAA655348 QJW655347:QJW655348 QTS655347:QTS655348 RDO655347:RDO655348 RNK655347:RNK655348 RXG655347:RXG655348 SHC655347:SHC655348 SQY655347:SQY655348 TAU655347:TAU655348 TKQ655347:TKQ655348 TUM655347:TUM655348 UEI655347:UEI655348 UOE655347:UOE655348 UYA655347:UYA655348 VHW655347:VHW655348 VRS655347:VRS655348 WBO655347:WBO655348 WLK655347:WLK655348 WVG655347:WVG655348 C720883:C720884 IU720883:IU720884 SQ720883:SQ720884 ACM720883:ACM720884 AMI720883:AMI720884 AWE720883:AWE720884 BGA720883:BGA720884 BPW720883:BPW720884 BZS720883:BZS720884 CJO720883:CJO720884 CTK720883:CTK720884 DDG720883:DDG720884 DNC720883:DNC720884 DWY720883:DWY720884 EGU720883:EGU720884 EQQ720883:EQQ720884 FAM720883:FAM720884 FKI720883:FKI720884 FUE720883:FUE720884 GEA720883:GEA720884 GNW720883:GNW720884 GXS720883:GXS720884 HHO720883:HHO720884 HRK720883:HRK720884 IBG720883:IBG720884 ILC720883:ILC720884 IUY720883:IUY720884 JEU720883:JEU720884 JOQ720883:JOQ720884 JYM720883:JYM720884 KII720883:KII720884 KSE720883:KSE720884 LCA720883:LCA720884 LLW720883:LLW720884 LVS720883:LVS720884 MFO720883:MFO720884 MPK720883:MPK720884 MZG720883:MZG720884 NJC720883:NJC720884 NSY720883:NSY720884 OCU720883:OCU720884 OMQ720883:OMQ720884 OWM720883:OWM720884 PGI720883:PGI720884 PQE720883:PQE720884 QAA720883:QAA720884 QJW720883:QJW720884 QTS720883:QTS720884 RDO720883:RDO720884 RNK720883:RNK720884 RXG720883:RXG720884 SHC720883:SHC720884 SQY720883:SQY720884 TAU720883:TAU720884 TKQ720883:TKQ720884 TUM720883:TUM720884 UEI720883:UEI720884 UOE720883:UOE720884 UYA720883:UYA720884 VHW720883:VHW720884 VRS720883:VRS720884 WBO720883:WBO720884 WLK720883:WLK720884 WVG720883:WVG720884 C786419:C786420 IU786419:IU786420 SQ786419:SQ786420 ACM786419:ACM786420 AMI786419:AMI786420 AWE786419:AWE786420 BGA786419:BGA786420 BPW786419:BPW786420 BZS786419:BZS786420 CJO786419:CJO786420 CTK786419:CTK786420 DDG786419:DDG786420 DNC786419:DNC786420 DWY786419:DWY786420 EGU786419:EGU786420 EQQ786419:EQQ786420 FAM786419:FAM786420 FKI786419:FKI786420 FUE786419:FUE786420 GEA786419:GEA786420 GNW786419:GNW786420 GXS786419:GXS786420 HHO786419:HHO786420 HRK786419:HRK786420 IBG786419:IBG786420 ILC786419:ILC786420 IUY786419:IUY786420 JEU786419:JEU786420 JOQ786419:JOQ786420 JYM786419:JYM786420 KII786419:KII786420 KSE786419:KSE786420 LCA786419:LCA786420 LLW786419:LLW786420 LVS786419:LVS786420 MFO786419:MFO786420 MPK786419:MPK786420 MZG786419:MZG786420 NJC786419:NJC786420 NSY786419:NSY786420 OCU786419:OCU786420 OMQ786419:OMQ786420 OWM786419:OWM786420 PGI786419:PGI786420 PQE786419:PQE786420 QAA786419:QAA786420 QJW786419:QJW786420 QTS786419:QTS786420 RDO786419:RDO786420 RNK786419:RNK786420 RXG786419:RXG786420 SHC786419:SHC786420 SQY786419:SQY786420 TAU786419:TAU786420 TKQ786419:TKQ786420 TUM786419:TUM786420 UEI786419:UEI786420 UOE786419:UOE786420 UYA786419:UYA786420 VHW786419:VHW786420 VRS786419:VRS786420 WBO786419:WBO786420 WLK786419:WLK786420 WVG786419:WVG786420 C851955:C851956 IU851955:IU851956 SQ851955:SQ851956 ACM851955:ACM851956 AMI851955:AMI851956 AWE851955:AWE851956 BGA851955:BGA851956 BPW851955:BPW851956 BZS851955:BZS851956 CJO851955:CJO851956 CTK851955:CTK851956 DDG851955:DDG851956 DNC851955:DNC851956 DWY851955:DWY851956 EGU851955:EGU851956 EQQ851955:EQQ851956 FAM851955:FAM851956 FKI851955:FKI851956 FUE851955:FUE851956 GEA851955:GEA851956 GNW851955:GNW851956 GXS851955:GXS851956 HHO851955:HHO851956 HRK851955:HRK851956 IBG851955:IBG851956 ILC851955:ILC851956 IUY851955:IUY851956 JEU851955:JEU851956 JOQ851955:JOQ851956 JYM851955:JYM851956 KII851955:KII851956 KSE851955:KSE851956 LCA851955:LCA851956 LLW851955:LLW851956 LVS851955:LVS851956 MFO851955:MFO851956 MPK851955:MPK851956 MZG851955:MZG851956 NJC851955:NJC851956 NSY851955:NSY851956 OCU851955:OCU851956 OMQ851955:OMQ851956 OWM851955:OWM851956 PGI851955:PGI851956 PQE851955:PQE851956 QAA851955:QAA851956 QJW851955:QJW851956 QTS851955:QTS851956 RDO851955:RDO851956 RNK851955:RNK851956 RXG851955:RXG851956 SHC851955:SHC851956 SQY851955:SQY851956 TAU851955:TAU851956 TKQ851955:TKQ851956 TUM851955:TUM851956 UEI851955:UEI851956 UOE851955:UOE851956 UYA851955:UYA851956 VHW851955:VHW851956 VRS851955:VRS851956 WBO851955:WBO851956 WLK851955:WLK851956 WVG851955:WVG851956 C917491:C917492 IU917491:IU917492 SQ917491:SQ917492 ACM917491:ACM917492 AMI917491:AMI917492 AWE917491:AWE917492 BGA917491:BGA917492 BPW917491:BPW917492 BZS917491:BZS917492 CJO917491:CJO917492 CTK917491:CTK917492 DDG917491:DDG917492 DNC917491:DNC917492 DWY917491:DWY917492 EGU917491:EGU917492 EQQ917491:EQQ917492 FAM917491:FAM917492 FKI917491:FKI917492 FUE917491:FUE917492 GEA917491:GEA917492 GNW917491:GNW917492 GXS917491:GXS917492 HHO917491:HHO917492 HRK917491:HRK917492 IBG917491:IBG917492 ILC917491:ILC917492 IUY917491:IUY917492 JEU917491:JEU917492 JOQ917491:JOQ917492 JYM917491:JYM917492 KII917491:KII917492 KSE917491:KSE917492 LCA917491:LCA917492 LLW917491:LLW917492 LVS917491:LVS917492 MFO917491:MFO917492 MPK917491:MPK917492 MZG917491:MZG917492 NJC917491:NJC917492 NSY917491:NSY917492 OCU917491:OCU917492 OMQ917491:OMQ917492 OWM917491:OWM917492 PGI917491:PGI917492 PQE917491:PQE917492 QAA917491:QAA917492 QJW917491:QJW917492 QTS917491:QTS917492 RDO917491:RDO917492 RNK917491:RNK917492 RXG917491:RXG917492 SHC917491:SHC917492 SQY917491:SQY917492 TAU917491:TAU917492 TKQ917491:TKQ917492 TUM917491:TUM917492 UEI917491:UEI917492 UOE917491:UOE917492 UYA917491:UYA917492 VHW917491:VHW917492 VRS917491:VRS917492 WBO917491:WBO917492 WLK917491:WLK917492 WVG917491:WVG917492 C983027:C983028 IU983027:IU983028 SQ983027:SQ983028 ACM983027:ACM983028 AMI983027:AMI983028 AWE983027:AWE983028 BGA983027:BGA983028 BPW983027:BPW983028 BZS983027:BZS983028 CJO983027:CJO983028 CTK983027:CTK983028 DDG983027:DDG983028 DNC983027:DNC983028 DWY983027:DWY983028 EGU983027:EGU983028 EQQ983027:EQQ983028 FAM983027:FAM983028 FKI983027:FKI983028 FUE983027:FUE983028 GEA983027:GEA983028 GNW983027:GNW983028 GXS983027:GXS983028 HHO983027:HHO983028 HRK983027:HRK983028 IBG983027:IBG983028 ILC983027:ILC983028 IUY983027:IUY983028 JEU983027:JEU983028 JOQ983027:JOQ983028 JYM983027:JYM983028 KII983027:KII983028 KSE983027:KSE983028 LCA983027:LCA983028 LLW983027:LLW983028 LVS983027:LVS983028 MFO983027:MFO983028 MPK983027:MPK983028 MZG983027:MZG983028 NJC983027:NJC983028 NSY983027:NSY983028 OCU983027:OCU983028 OMQ983027:OMQ983028 OWM983027:OWM983028 PGI983027:PGI983028 PQE983027:PQE983028 QAA983027:QAA983028 QJW983027:QJW983028 QTS983027:QTS983028 RDO983027:RDO983028 RNK983027:RNK983028 RXG983027:RXG983028 SHC983027:SHC983028 SQY983027:SQY983028 TAU983027:TAU983028 TKQ983027:TKQ983028 TUM983027:TUM983028 UEI983027:UEI983028 UOE983027:UOE983028 UYA983027:UYA983028 VHW983027:VHW983028 VRS983027:VRS983028 WBO983027:WBO983028 WLK983027:WLK983028 WVG983027:WVG983028 B65528 IT65528 SP65528 ACL65528 AMH65528 AWD65528 BFZ65528 BPV65528 BZR65528 CJN65528 CTJ65528 DDF65528 DNB65528 DWX65528 EGT65528 EQP65528 FAL65528 FKH65528 FUD65528 GDZ65528 GNV65528 GXR65528 HHN65528 HRJ65528 IBF65528 ILB65528 IUX65528 JET65528 JOP65528 JYL65528 KIH65528 KSD65528 LBZ65528 LLV65528 LVR65528 MFN65528 MPJ65528 MZF65528 NJB65528 NSX65528 OCT65528 OMP65528 OWL65528 PGH65528 PQD65528 PZZ65528 QJV65528 QTR65528 RDN65528 RNJ65528 RXF65528 SHB65528 SQX65528 TAT65528 TKP65528 TUL65528 UEH65528 UOD65528 UXZ65528 VHV65528 VRR65528 WBN65528 WLJ65528 WVF65528 B131064 IT131064 SP131064 ACL131064 AMH131064 AWD131064 BFZ131064 BPV131064 BZR131064 CJN131064 CTJ131064 DDF131064 DNB131064 DWX131064 EGT131064 EQP131064 FAL131064 FKH131064 FUD131064 GDZ131064 GNV131064 GXR131064 HHN131064 HRJ131064 IBF131064 ILB131064 IUX131064 JET131064 JOP131064 JYL131064 KIH131064 KSD131064 LBZ131064 LLV131064 LVR131064 MFN131064 MPJ131064 MZF131064 NJB131064 NSX131064 OCT131064 OMP131064 OWL131064 PGH131064 PQD131064 PZZ131064 QJV131064 QTR131064 RDN131064 RNJ131064 RXF131064 SHB131064 SQX131064 TAT131064 TKP131064 TUL131064 UEH131064 UOD131064 UXZ131064 VHV131064 VRR131064 WBN131064 WLJ131064 WVF131064 B196600 IT196600 SP196600 ACL196600 AMH196600 AWD196600 BFZ196600 BPV196600 BZR196600 CJN196600 CTJ196600 DDF196600 DNB196600 DWX196600 EGT196600 EQP196600 FAL196600 FKH196600 FUD196600 GDZ196600 GNV196600 GXR196600 HHN196600 HRJ196600 IBF196600 ILB196600 IUX196600 JET196600 JOP196600 JYL196600 KIH196600 KSD196600 LBZ196600 LLV196600 LVR196600 MFN196600 MPJ196600 MZF196600 NJB196600 NSX196600 OCT196600 OMP196600 OWL196600 PGH196600 PQD196600 PZZ196600 QJV196600 QTR196600 RDN196600 RNJ196600 RXF196600 SHB196600 SQX196600 TAT196600 TKP196600 TUL196600 UEH196600 UOD196600 UXZ196600 VHV196600 VRR196600 WBN196600 WLJ196600 WVF196600 B262136 IT262136 SP262136 ACL262136 AMH262136 AWD262136 BFZ262136 BPV262136 BZR262136 CJN262136 CTJ262136 DDF262136 DNB262136 DWX262136 EGT262136 EQP262136 FAL262136 FKH262136 FUD262136 GDZ262136 GNV262136 GXR262136 HHN262136 HRJ262136 IBF262136 ILB262136 IUX262136 JET262136 JOP262136 JYL262136 KIH262136 KSD262136 LBZ262136 LLV262136 LVR262136 MFN262136 MPJ262136 MZF262136 NJB262136 NSX262136 OCT262136 OMP262136 OWL262136 PGH262136 PQD262136 PZZ262136 QJV262136 QTR262136 RDN262136 RNJ262136 RXF262136 SHB262136 SQX262136 TAT262136 TKP262136 TUL262136 UEH262136 UOD262136 UXZ262136 VHV262136 VRR262136 WBN262136 WLJ262136 WVF262136 B327672 IT327672 SP327672 ACL327672 AMH327672 AWD327672 BFZ327672 BPV327672 BZR327672 CJN327672 CTJ327672 DDF327672 DNB327672 DWX327672 EGT327672 EQP327672 FAL327672 FKH327672 FUD327672 GDZ327672 GNV327672 GXR327672 HHN327672 HRJ327672 IBF327672 ILB327672 IUX327672 JET327672 JOP327672 JYL327672 KIH327672 KSD327672 LBZ327672 LLV327672 LVR327672 MFN327672 MPJ327672 MZF327672 NJB327672 NSX327672 OCT327672 OMP327672 OWL327672 PGH327672 PQD327672 PZZ327672 QJV327672 QTR327672 RDN327672 RNJ327672 RXF327672 SHB327672 SQX327672 TAT327672 TKP327672 TUL327672 UEH327672 UOD327672 UXZ327672 VHV327672 VRR327672 WBN327672 WLJ327672 WVF327672 B393208 IT393208 SP393208 ACL393208 AMH393208 AWD393208 BFZ393208 BPV393208 BZR393208 CJN393208 CTJ393208 DDF393208 DNB393208 DWX393208 EGT393208 EQP393208 FAL393208 FKH393208 FUD393208 GDZ393208 GNV393208 GXR393208 HHN393208 HRJ393208 IBF393208 ILB393208 IUX393208 JET393208 JOP393208 JYL393208 KIH393208 KSD393208 LBZ393208 LLV393208 LVR393208 MFN393208 MPJ393208 MZF393208 NJB393208 NSX393208 OCT393208 OMP393208 OWL393208 PGH393208 PQD393208 PZZ393208 QJV393208 QTR393208 RDN393208 RNJ393208 RXF393208 SHB393208 SQX393208 TAT393208 TKP393208 TUL393208 UEH393208 UOD393208 UXZ393208 VHV393208 VRR393208 WBN393208 WLJ393208 WVF393208 B458744 IT458744 SP458744 ACL458744 AMH458744 AWD458744 BFZ458744 BPV458744 BZR458744 CJN458744 CTJ458744 DDF458744 DNB458744 DWX458744 EGT458744 EQP458744 FAL458744 FKH458744 FUD458744 GDZ458744 GNV458744 GXR458744 HHN458744 HRJ458744 IBF458744 ILB458744 IUX458744 JET458744 JOP458744 JYL458744 KIH458744 KSD458744 LBZ458744 LLV458744 LVR458744 MFN458744 MPJ458744 MZF458744 NJB458744 NSX458744 OCT458744 OMP458744 OWL458744 PGH458744 PQD458744 PZZ458744 QJV458744 QTR458744 RDN458744 RNJ458744 RXF458744 SHB458744 SQX458744 TAT458744 TKP458744 TUL458744 UEH458744 UOD458744 UXZ458744 VHV458744 VRR458744 WBN458744 WLJ458744 WVF458744 B524280 IT524280 SP524280 ACL524280 AMH524280 AWD524280 BFZ524280 BPV524280 BZR524280 CJN524280 CTJ524280 DDF524280 DNB524280 DWX524280 EGT524280 EQP524280 FAL524280 FKH524280 FUD524280 GDZ524280 GNV524280 GXR524280 HHN524280 HRJ524280 IBF524280 ILB524280 IUX524280 JET524280 JOP524280 JYL524280 KIH524280 KSD524280 LBZ524280 LLV524280 LVR524280 MFN524280 MPJ524280 MZF524280 NJB524280 NSX524280 OCT524280 OMP524280 OWL524280 PGH524280 PQD524280 PZZ524280 QJV524280 QTR524280 RDN524280 RNJ524280 RXF524280 SHB524280 SQX524280 TAT524280 TKP524280 TUL524280 UEH524280 UOD524280 UXZ524280 VHV524280 VRR524280 WBN524280 WLJ524280 WVF524280 B589816 IT589816 SP589816 ACL589816 AMH589816 AWD589816 BFZ589816 BPV589816 BZR589816 CJN589816 CTJ589816 DDF589816 DNB589816 DWX589816 EGT589816 EQP589816 FAL589816 FKH589816 FUD589816 GDZ589816 GNV589816 GXR589816 HHN589816 HRJ589816 IBF589816 ILB589816 IUX589816 JET589816 JOP589816 JYL589816 KIH589816 KSD589816 LBZ589816 LLV589816 LVR589816 MFN589816 MPJ589816 MZF589816 NJB589816 NSX589816 OCT589816 OMP589816 OWL589816 PGH589816 PQD589816 PZZ589816 QJV589816 QTR589816 RDN589816 RNJ589816 RXF589816 SHB589816 SQX589816 TAT589816 TKP589816 TUL589816 UEH589816 UOD589816 UXZ589816 VHV589816 VRR589816 WBN589816 WLJ589816 WVF589816 B655352 IT655352 SP655352 ACL655352 AMH655352 AWD655352 BFZ655352 BPV655352 BZR655352 CJN655352 CTJ655352 DDF655352 DNB655352 DWX655352 EGT655352 EQP655352 FAL655352 FKH655352 FUD655352 GDZ655352 GNV655352 GXR655352 HHN655352 HRJ655352 IBF655352 ILB655352 IUX655352 JET655352 JOP655352 JYL655352 KIH655352 KSD655352 LBZ655352 LLV655352 LVR655352 MFN655352 MPJ655352 MZF655352 NJB655352 NSX655352 OCT655352 OMP655352 OWL655352 PGH655352 PQD655352 PZZ655352 QJV655352 QTR655352 RDN655352 RNJ655352 RXF655352 SHB655352 SQX655352 TAT655352 TKP655352 TUL655352 UEH655352 UOD655352 UXZ655352 VHV655352 VRR655352 WBN655352 WLJ655352 WVF655352 B720888 IT720888 SP720888 ACL720888 AMH720888 AWD720888 BFZ720888 BPV720888 BZR720888 CJN720888 CTJ720888 DDF720888 DNB720888 DWX720888 EGT720888 EQP720888 FAL720888 FKH720888 FUD720888 GDZ720888 GNV720888 GXR720888 HHN720888 HRJ720888 IBF720888 ILB720888 IUX720888 JET720888 JOP720888 JYL720888 KIH720888 KSD720888 LBZ720888 LLV720888 LVR720888 MFN720888 MPJ720888 MZF720888 NJB720888 NSX720888 OCT720888 OMP720888 OWL720888 PGH720888 PQD720888 PZZ720888 QJV720888 QTR720888 RDN720888 RNJ720888 RXF720888 SHB720888 SQX720888 TAT720888 TKP720888 TUL720888 UEH720888 UOD720888 UXZ720888 VHV720888 VRR720888 WBN720888 WLJ720888 WVF720888 B786424 IT786424 SP786424 ACL786424 AMH786424 AWD786424 BFZ786424 BPV786424 BZR786424 CJN786424 CTJ786424 DDF786424 DNB786424 DWX786424 EGT786424 EQP786424 FAL786424 FKH786424 FUD786424 GDZ786424 GNV786424 GXR786424 HHN786424 HRJ786424 IBF786424 ILB786424 IUX786424 JET786424 JOP786424 JYL786424 KIH786424 KSD786424 LBZ786424 LLV786424 LVR786424 MFN786424 MPJ786424 MZF786424 NJB786424 NSX786424 OCT786424 OMP786424 OWL786424 PGH786424 PQD786424 PZZ786424 QJV786424 QTR786424 RDN786424 RNJ786424 RXF786424 SHB786424 SQX786424 TAT786424 TKP786424 TUL786424 UEH786424 UOD786424 UXZ786424 VHV786424 VRR786424 WBN786424 WLJ786424 WVF786424 B851960 IT851960 SP851960 ACL851960 AMH851960 AWD851960 BFZ851960 BPV851960 BZR851960 CJN851960 CTJ851960 DDF851960 DNB851960 DWX851960 EGT851960 EQP851960 FAL851960 FKH851960 FUD851960 GDZ851960 GNV851960 GXR851960 HHN851960 HRJ851960 IBF851960 ILB851960 IUX851960 JET851960 JOP851960 JYL851960 KIH851960 KSD851960 LBZ851960 LLV851960 LVR851960 MFN851960 MPJ851960 MZF851960 NJB851960 NSX851960 OCT851960 OMP851960 OWL851960 PGH851960 PQD851960 PZZ851960 QJV851960 QTR851960 RDN851960 RNJ851960 RXF851960 SHB851960 SQX851960 TAT851960 TKP851960 TUL851960 UEH851960 UOD851960 UXZ851960 VHV851960 VRR851960 WBN851960 WLJ851960 WVF851960 B917496 IT917496 SP917496 ACL917496 AMH917496 AWD917496 BFZ917496 BPV917496 BZR917496 CJN917496 CTJ917496 DDF917496 DNB917496 DWX917496 EGT917496 EQP917496 FAL917496 FKH917496 FUD917496 GDZ917496 GNV917496 GXR917496 HHN917496 HRJ917496 IBF917496 ILB917496 IUX917496 JET917496 JOP917496 JYL917496 KIH917496 KSD917496 LBZ917496 LLV917496 LVR917496 MFN917496 MPJ917496 MZF917496 NJB917496 NSX917496 OCT917496 OMP917496 OWL917496 PGH917496 PQD917496 PZZ917496 QJV917496 QTR917496 RDN917496 RNJ917496 RXF917496 SHB917496 SQX917496 TAT917496 TKP917496 TUL917496 UEH917496 UOD917496 UXZ917496 VHV917496 VRR917496 WBN917496 WLJ917496 WVF917496 B983032 IT983032 SP983032 ACL983032 AMH983032 AWD983032 BFZ983032 BPV983032 BZR983032 CJN983032 CTJ983032 DDF983032 DNB983032 DWX983032 EGT983032 EQP983032 FAL983032 FKH983032 FUD983032 GDZ983032 GNV983032 GXR983032 HHN983032 HRJ983032 IBF983032 ILB983032 IUX983032 JET983032 JOP983032 JYL983032 KIH983032 KSD983032 LBZ983032 LLV983032 LVR983032 MFN983032 MPJ983032 MZF983032 NJB983032 NSX983032 OCT983032 OMP983032 OWL983032 PGH983032 PQD983032 PZZ983032 QJV983032 QTR983032 RDN983032 RNJ983032 RXF983032 SHB983032 SQX983032 TAT983032 TKP983032 TUL983032 UEH983032 UOD983032 UXZ983032 VHV983032 VRR983032 WBN983032 WLJ983032 WVF983032 E65505 IW65505 SS65505 ACO65505 AMK65505 AWG65505 BGC65505 BPY65505 BZU65505 CJQ65505 CTM65505 DDI65505 DNE65505 DXA65505 EGW65505 EQS65505 FAO65505 FKK65505 FUG65505 GEC65505 GNY65505 GXU65505 HHQ65505 HRM65505 IBI65505 ILE65505 IVA65505 JEW65505 JOS65505 JYO65505 KIK65505 KSG65505 LCC65505 LLY65505 LVU65505 MFQ65505 MPM65505 MZI65505 NJE65505 NTA65505 OCW65505 OMS65505 OWO65505 PGK65505 PQG65505 QAC65505 QJY65505 QTU65505 RDQ65505 RNM65505 RXI65505 SHE65505 SRA65505 TAW65505 TKS65505 TUO65505 UEK65505 UOG65505 UYC65505 VHY65505 VRU65505 WBQ65505 WLM65505 WVI65505 E131041 IW131041 SS131041 ACO131041 AMK131041 AWG131041 BGC131041 BPY131041 BZU131041 CJQ131041 CTM131041 DDI131041 DNE131041 DXA131041 EGW131041 EQS131041 FAO131041 FKK131041 FUG131041 GEC131041 GNY131041 GXU131041 HHQ131041 HRM131041 IBI131041 ILE131041 IVA131041 JEW131041 JOS131041 JYO131041 KIK131041 KSG131041 LCC131041 LLY131041 LVU131041 MFQ131041 MPM131041 MZI131041 NJE131041 NTA131041 OCW131041 OMS131041 OWO131041 PGK131041 PQG131041 QAC131041 QJY131041 QTU131041 RDQ131041 RNM131041 RXI131041 SHE131041 SRA131041 TAW131041 TKS131041 TUO131041 UEK131041 UOG131041 UYC131041 VHY131041 VRU131041 WBQ131041 WLM131041 WVI131041 E196577 IW196577 SS196577 ACO196577 AMK196577 AWG196577 BGC196577 BPY196577 BZU196577 CJQ196577 CTM196577 DDI196577 DNE196577 DXA196577 EGW196577 EQS196577 FAO196577 FKK196577 FUG196577 GEC196577 GNY196577 GXU196577 HHQ196577 HRM196577 IBI196577 ILE196577 IVA196577 JEW196577 JOS196577 JYO196577 KIK196577 KSG196577 LCC196577 LLY196577 LVU196577 MFQ196577 MPM196577 MZI196577 NJE196577 NTA196577 OCW196577 OMS196577 OWO196577 PGK196577 PQG196577 QAC196577 QJY196577 QTU196577 RDQ196577 RNM196577 RXI196577 SHE196577 SRA196577 TAW196577 TKS196577 TUO196577 UEK196577 UOG196577 UYC196577 VHY196577 VRU196577 WBQ196577 WLM196577 WVI196577 E262113 IW262113 SS262113 ACO262113 AMK262113 AWG262113 BGC262113 BPY262113 BZU262113 CJQ262113 CTM262113 DDI262113 DNE262113 DXA262113 EGW262113 EQS262113 FAO262113 FKK262113 FUG262113 GEC262113 GNY262113 GXU262113 HHQ262113 HRM262113 IBI262113 ILE262113 IVA262113 JEW262113 JOS262113 JYO262113 KIK262113 KSG262113 LCC262113 LLY262113 LVU262113 MFQ262113 MPM262113 MZI262113 NJE262113 NTA262113 OCW262113 OMS262113 OWO262113 PGK262113 PQG262113 QAC262113 QJY262113 QTU262113 RDQ262113 RNM262113 RXI262113 SHE262113 SRA262113 TAW262113 TKS262113 TUO262113 UEK262113 UOG262113 UYC262113 VHY262113 VRU262113 WBQ262113 WLM262113 WVI262113 E327649 IW327649 SS327649 ACO327649 AMK327649 AWG327649 BGC327649 BPY327649 BZU327649 CJQ327649 CTM327649 DDI327649 DNE327649 DXA327649 EGW327649 EQS327649 FAO327649 FKK327649 FUG327649 GEC327649 GNY327649 GXU327649 HHQ327649 HRM327649 IBI327649 ILE327649 IVA327649 JEW327649 JOS327649 JYO327649 KIK327649 KSG327649 LCC327649 LLY327649 LVU327649 MFQ327649 MPM327649 MZI327649 NJE327649 NTA327649 OCW327649 OMS327649 OWO327649 PGK327649 PQG327649 QAC327649 QJY327649 QTU327649 RDQ327649 RNM327649 RXI327649 SHE327649 SRA327649 TAW327649 TKS327649 TUO327649 UEK327649 UOG327649 UYC327649 VHY327649 VRU327649 WBQ327649 WLM327649 WVI327649 E393185 IW393185 SS393185 ACO393185 AMK393185 AWG393185 BGC393185 BPY393185 BZU393185 CJQ393185 CTM393185 DDI393185 DNE393185 DXA393185 EGW393185 EQS393185 FAO393185 FKK393185 FUG393185 GEC393185 GNY393185 GXU393185 HHQ393185 HRM393185 IBI393185 ILE393185 IVA393185 JEW393185 JOS393185 JYO393185 KIK393185 KSG393185 LCC393185 LLY393185 LVU393185 MFQ393185 MPM393185 MZI393185 NJE393185 NTA393185 OCW393185 OMS393185 OWO393185 PGK393185 PQG393185 QAC393185 QJY393185 QTU393185 RDQ393185 RNM393185 RXI393185 SHE393185 SRA393185 TAW393185 TKS393185 TUO393185 UEK393185 UOG393185 UYC393185 VHY393185 VRU393185 WBQ393185 WLM393185 WVI393185 E458721 IW458721 SS458721 ACO458721 AMK458721 AWG458721 BGC458721 BPY458721 BZU458721 CJQ458721 CTM458721 DDI458721 DNE458721 DXA458721 EGW458721 EQS458721 FAO458721 FKK458721 FUG458721 GEC458721 GNY458721 GXU458721 HHQ458721 HRM458721 IBI458721 ILE458721 IVA458721 JEW458721 JOS458721 JYO458721 KIK458721 KSG458721 LCC458721 LLY458721 LVU458721 MFQ458721 MPM458721 MZI458721 NJE458721 NTA458721 OCW458721 OMS458721 OWO458721 PGK458721 PQG458721 QAC458721 QJY458721 QTU458721 RDQ458721 RNM458721 RXI458721 SHE458721 SRA458721 TAW458721 TKS458721 TUO458721 UEK458721 UOG458721 UYC458721 VHY458721 VRU458721 WBQ458721 WLM458721 WVI458721 E524257 IW524257 SS524257 ACO524257 AMK524257 AWG524257 BGC524257 BPY524257 BZU524257 CJQ524257 CTM524257 DDI524257 DNE524257 DXA524257 EGW524257 EQS524257 FAO524257 FKK524257 FUG524257 GEC524257 GNY524257 GXU524257 HHQ524257 HRM524257 IBI524257 ILE524257 IVA524257 JEW524257 JOS524257 JYO524257 KIK524257 KSG524257 LCC524257 LLY524257 LVU524257 MFQ524257 MPM524257 MZI524257 NJE524257 NTA524257 OCW524257 OMS524257 OWO524257 PGK524257 PQG524257 QAC524257 QJY524257 QTU524257 RDQ524257 RNM524257 RXI524257 SHE524257 SRA524257 TAW524257 TKS524257 TUO524257 UEK524257 UOG524257 UYC524257 VHY524257 VRU524257 WBQ524257 WLM524257 WVI524257 E589793 IW589793 SS589793 ACO589793 AMK589793 AWG589793 BGC589793 BPY589793 BZU589793 CJQ589793 CTM589793 DDI589793 DNE589793 DXA589793 EGW589793 EQS589793 FAO589793 FKK589793 FUG589793 GEC589793 GNY589793 GXU589793 HHQ589793 HRM589793 IBI589793 ILE589793 IVA589793 JEW589793 JOS589793 JYO589793 KIK589793 KSG589793 LCC589793 LLY589793 LVU589793 MFQ589793 MPM589793 MZI589793 NJE589793 NTA589793 OCW589793 OMS589793 OWO589793 PGK589793 PQG589793 QAC589793 QJY589793 QTU589793 RDQ589793 RNM589793 RXI589793 SHE589793 SRA589793 TAW589793 TKS589793 TUO589793 UEK589793 UOG589793 UYC589793 VHY589793 VRU589793 WBQ589793 WLM589793 WVI589793 E655329 IW655329 SS655329 ACO655329 AMK655329 AWG655329 BGC655329 BPY655329 BZU655329 CJQ655329 CTM655329 DDI655329 DNE655329 DXA655329 EGW655329 EQS655329 FAO655329 FKK655329 FUG655329 GEC655329 GNY655329 GXU655329 HHQ655329 HRM655329 IBI655329 ILE655329 IVA655329 JEW655329 JOS655329 JYO655329 KIK655329 KSG655329 LCC655329 LLY655329 LVU655329 MFQ655329 MPM655329 MZI655329 NJE655329 NTA655329 OCW655329 OMS655329 OWO655329 PGK655329 PQG655329 QAC655329 QJY655329 QTU655329 RDQ655329 RNM655329 RXI655329 SHE655329 SRA655329 TAW655329 TKS655329 TUO655329 UEK655329 UOG655329 UYC655329 VHY655329 VRU655329 WBQ655329 WLM655329 WVI655329 E720865 IW720865 SS720865 ACO720865 AMK720865 AWG720865 BGC720865 BPY720865 BZU720865 CJQ720865 CTM720865 DDI720865 DNE720865 DXA720865 EGW720865 EQS720865 FAO720865 FKK720865 FUG720865 GEC720865 GNY720865 GXU720865 HHQ720865 HRM720865 IBI720865 ILE720865 IVA720865 JEW720865 JOS720865 JYO720865 KIK720865 KSG720865 LCC720865 LLY720865 LVU720865 MFQ720865 MPM720865 MZI720865 NJE720865 NTA720865 OCW720865 OMS720865 OWO720865 PGK720865 PQG720865 QAC720865 QJY720865 QTU720865 RDQ720865 RNM720865 RXI720865 SHE720865 SRA720865 TAW720865 TKS720865 TUO720865 UEK720865 UOG720865 UYC720865 VHY720865 VRU720865 WBQ720865 WLM720865 WVI720865 E786401 IW786401 SS786401 ACO786401 AMK786401 AWG786401 BGC786401 BPY786401 BZU786401 CJQ786401 CTM786401 DDI786401 DNE786401 DXA786401 EGW786401 EQS786401 FAO786401 FKK786401 FUG786401 GEC786401 GNY786401 GXU786401 HHQ786401 HRM786401 IBI786401 ILE786401 IVA786401 JEW786401 JOS786401 JYO786401 KIK786401 KSG786401 LCC786401 LLY786401 LVU786401 MFQ786401 MPM786401 MZI786401 NJE786401 NTA786401 OCW786401 OMS786401 OWO786401 PGK786401 PQG786401 QAC786401 QJY786401 QTU786401 RDQ786401 RNM786401 RXI786401 SHE786401 SRA786401 TAW786401 TKS786401 TUO786401 UEK786401 UOG786401 UYC786401 VHY786401 VRU786401 WBQ786401 WLM786401 WVI786401 E851937 IW851937 SS851937 ACO851937 AMK851937 AWG851937 BGC851937 BPY851937 BZU851937 CJQ851937 CTM851937 DDI851937 DNE851937 DXA851937 EGW851937 EQS851937 FAO851937 FKK851937 FUG851937 GEC851937 GNY851937 GXU851937 HHQ851937 HRM851937 IBI851937 ILE851937 IVA851937 JEW851937 JOS851937 JYO851937 KIK851937 KSG851937 LCC851937 LLY851937 LVU851937 MFQ851937 MPM851937 MZI851937 NJE851937 NTA851937 OCW851937 OMS851937 OWO851937 PGK851937 PQG851937 QAC851937 QJY851937 QTU851937 RDQ851937 RNM851937 RXI851937 SHE851937 SRA851937 TAW851937 TKS851937 TUO851937 UEK851937 UOG851937 UYC851937 VHY851937 VRU851937 WBQ851937 WLM851937 WVI851937 E917473 IW917473 SS917473 ACO917473 AMK917473 AWG917473 BGC917473 BPY917473 BZU917473 CJQ917473 CTM917473 DDI917473 DNE917473 DXA917473 EGW917473 EQS917473 FAO917473 FKK917473 FUG917473 GEC917473 GNY917473 GXU917473 HHQ917473 HRM917473 IBI917473 ILE917473 IVA917473 JEW917473 JOS917473 JYO917473 KIK917473 KSG917473 LCC917473 LLY917473 LVU917473 MFQ917473 MPM917473 MZI917473 NJE917473 NTA917473 OCW917473 OMS917473 OWO917473 PGK917473 PQG917473 QAC917473 QJY917473 QTU917473 RDQ917473 RNM917473 RXI917473 SHE917473 SRA917473 TAW917473 TKS917473 TUO917473 UEK917473 UOG917473 UYC917473 VHY917473 VRU917473 WBQ917473 WLM917473 WVI917473 E983009 IW983009 SS983009 ACO983009 AMK983009 AWG983009 BGC983009 BPY983009 BZU983009 CJQ983009 CTM983009 DDI983009 DNE983009 DXA983009 EGW983009 EQS983009 FAO983009 FKK983009 FUG983009 GEC983009 GNY983009 GXU983009 HHQ983009 HRM983009 IBI983009 ILE983009 IVA983009 JEW983009 JOS983009 JYO983009 KIK983009 KSG983009 LCC983009 LLY983009 LVU983009 MFQ983009 MPM983009 MZI983009 NJE983009 NTA983009 OCW983009 OMS983009 OWO983009 PGK983009 PQG983009 QAC983009 QJY983009 QTU983009 RDQ983009 RNM983009 RXI983009 SHE983009 SRA983009 TAW983009 TKS983009 TUO983009 UEK983009 UOG983009 UYC983009 VHY983009 VRU983009 WBQ983009 WLM983009 WVI983009 B65530:B65535 IT65530:IT65535 SP65530:SP65535 ACL65530:ACL65535 AMH65530:AMH65535 AWD65530:AWD65535 BFZ65530:BFZ65535 BPV65530:BPV65535 BZR65530:BZR65535 CJN65530:CJN65535 CTJ65530:CTJ65535 DDF65530:DDF65535 DNB65530:DNB65535 DWX65530:DWX65535 EGT65530:EGT65535 EQP65530:EQP65535 FAL65530:FAL65535 FKH65530:FKH65535 FUD65530:FUD65535 GDZ65530:GDZ65535 GNV65530:GNV65535 GXR65530:GXR65535 HHN65530:HHN65535 HRJ65530:HRJ65535 IBF65530:IBF65535 ILB65530:ILB65535 IUX65530:IUX65535 JET65530:JET65535 JOP65530:JOP65535 JYL65530:JYL65535 KIH65530:KIH65535 KSD65530:KSD65535 LBZ65530:LBZ65535 LLV65530:LLV65535 LVR65530:LVR65535 MFN65530:MFN65535 MPJ65530:MPJ65535 MZF65530:MZF65535 NJB65530:NJB65535 NSX65530:NSX65535 OCT65530:OCT65535 OMP65530:OMP65535 OWL65530:OWL65535 PGH65530:PGH65535 PQD65530:PQD65535 PZZ65530:PZZ65535 QJV65530:QJV65535 QTR65530:QTR65535 RDN65530:RDN65535 RNJ65530:RNJ65535 RXF65530:RXF65535 SHB65530:SHB65535 SQX65530:SQX65535 TAT65530:TAT65535 TKP65530:TKP65535 TUL65530:TUL65535 UEH65530:UEH65535 UOD65530:UOD65535 UXZ65530:UXZ65535 VHV65530:VHV65535 VRR65530:VRR65535 WBN65530:WBN65535 WLJ65530:WLJ65535 WVF65530:WVF65535 B131066:B131071 IT131066:IT131071 SP131066:SP131071 ACL131066:ACL131071 AMH131066:AMH131071 AWD131066:AWD131071 BFZ131066:BFZ131071 BPV131066:BPV131071 BZR131066:BZR131071 CJN131066:CJN131071 CTJ131066:CTJ131071 DDF131066:DDF131071 DNB131066:DNB131071 DWX131066:DWX131071 EGT131066:EGT131071 EQP131066:EQP131071 FAL131066:FAL131071 FKH131066:FKH131071 FUD131066:FUD131071 GDZ131066:GDZ131071 GNV131066:GNV131071 GXR131066:GXR131071 HHN131066:HHN131071 HRJ131066:HRJ131071 IBF131066:IBF131071 ILB131066:ILB131071 IUX131066:IUX131071 JET131066:JET131071 JOP131066:JOP131071 JYL131066:JYL131071 KIH131066:KIH131071 KSD131066:KSD131071 LBZ131066:LBZ131071 LLV131066:LLV131071 LVR131066:LVR131071 MFN131066:MFN131071 MPJ131066:MPJ131071 MZF131066:MZF131071 NJB131066:NJB131071 NSX131066:NSX131071 OCT131066:OCT131071 OMP131066:OMP131071 OWL131066:OWL131071 PGH131066:PGH131071 PQD131066:PQD131071 PZZ131066:PZZ131071 QJV131066:QJV131071 QTR131066:QTR131071 RDN131066:RDN131071 RNJ131066:RNJ131071 RXF131066:RXF131071 SHB131066:SHB131071 SQX131066:SQX131071 TAT131066:TAT131071 TKP131066:TKP131071 TUL131066:TUL131071 UEH131066:UEH131071 UOD131066:UOD131071 UXZ131066:UXZ131071 VHV131066:VHV131071 VRR131066:VRR131071 WBN131066:WBN131071 WLJ131066:WLJ131071 WVF131066:WVF131071 B196602:B196607 IT196602:IT196607 SP196602:SP196607 ACL196602:ACL196607 AMH196602:AMH196607 AWD196602:AWD196607 BFZ196602:BFZ196607 BPV196602:BPV196607 BZR196602:BZR196607 CJN196602:CJN196607 CTJ196602:CTJ196607 DDF196602:DDF196607 DNB196602:DNB196607 DWX196602:DWX196607 EGT196602:EGT196607 EQP196602:EQP196607 FAL196602:FAL196607 FKH196602:FKH196607 FUD196602:FUD196607 GDZ196602:GDZ196607 GNV196602:GNV196607 GXR196602:GXR196607 HHN196602:HHN196607 HRJ196602:HRJ196607 IBF196602:IBF196607 ILB196602:ILB196607 IUX196602:IUX196607 JET196602:JET196607 JOP196602:JOP196607 JYL196602:JYL196607 KIH196602:KIH196607 KSD196602:KSD196607 LBZ196602:LBZ196607 LLV196602:LLV196607 LVR196602:LVR196607 MFN196602:MFN196607 MPJ196602:MPJ196607 MZF196602:MZF196607 NJB196602:NJB196607 NSX196602:NSX196607 OCT196602:OCT196607 OMP196602:OMP196607 OWL196602:OWL196607 PGH196602:PGH196607 PQD196602:PQD196607 PZZ196602:PZZ196607 QJV196602:QJV196607 QTR196602:QTR196607 RDN196602:RDN196607 RNJ196602:RNJ196607 RXF196602:RXF196607 SHB196602:SHB196607 SQX196602:SQX196607 TAT196602:TAT196607 TKP196602:TKP196607 TUL196602:TUL196607 UEH196602:UEH196607 UOD196602:UOD196607 UXZ196602:UXZ196607 VHV196602:VHV196607 VRR196602:VRR196607 WBN196602:WBN196607 WLJ196602:WLJ196607 WVF196602:WVF196607 B262138:B262143 IT262138:IT262143 SP262138:SP262143 ACL262138:ACL262143 AMH262138:AMH262143 AWD262138:AWD262143 BFZ262138:BFZ262143 BPV262138:BPV262143 BZR262138:BZR262143 CJN262138:CJN262143 CTJ262138:CTJ262143 DDF262138:DDF262143 DNB262138:DNB262143 DWX262138:DWX262143 EGT262138:EGT262143 EQP262138:EQP262143 FAL262138:FAL262143 FKH262138:FKH262143 FUD262138:FUD262143 GDZ262138:GDZ262143 GNV262138:GNV262143 GXR262138:GXR262143 HHN262138:HHN262143 HRJ262138:HRJ262143 IBF262138:IBF262143 ILB262138:ILB262143 IUX262138:IUX262143 JET262138:JET262143 JOP262138:JOP262143 JYL262138:JYL262143 KIH262138:KIH262143 KSD262138:KSD262143 LBZ262138:LBZ262143 LLV262138:LLV262143 LVR262138:LVR262143 MFN262138:MFN262143 MPJ262138:MPJ262143 MZF262138:MZF262143 NJB262138:NJB262143 NSX262138:NSX262143 OCT262138:OCT262143 OMP262138:OMP262143 OWL262138:OWL262143 PGH262138:PGH262143 PQD262138:PQD262143 PZZ262138:PZZ262143 QJV262138:QJV262143 QTR262138:QTR262143 RDN262138:RDN262143 RNJ262138:RNJ262143 RXF262138:RXF262143 SHB262138:SHB262143 SQX262138:SQX262143 TAT262138:TAT262143 TKP262138:TKP262143 TUL262138:TUL262143 UEH262138:UEH262143 UOD262138:UOD262143 UXZ262138:UXZ262143 VHV262138:VHV262143 VRR262138:VRR262143 WBN262138:WBN262143 WLJ262138:WLJ262143 WVF262138:WVF262143 B327674:B327679 IT327674:IT327679 SP327674:SP327679 ACL327674:ACL327679 AMH327674:AMH327679 AWD327674:AWD327679 BFZ327674:BFZ327679 BPV327674:BPV327679 BZR327674:BZR327679 CJN327674:CJN327679 CTJ327674:CTJ327679 DDF327674:DDF327679 DNB327674:DNB327679 DWX327674:DWX327679 EGT327674:EGT327679 EQP327674:EQP327679 FAL327674:FAL327679 FKH327674:FKH327679 FUD327674:FUD327679 GDZ327674:GDZ327679 GNV327674:GNV327679 GXR327674:GXR327679 HHN327674:HHN327679 HRJ327674:HRJ327679 IBF327674:IBF327679 ILB327674:ILB327679 IUX327674:IUX327679 JET327674:JET327679 JOP327674:JOP327679 JYL327674:JYL327679 KIH327674:KIH327679 KSD327674:KSD327679 LBZ327674:LBZ327679 LLV327674:LLV327679 LVR327674:LVR327679 MFN327674:MFN327679 MPJ327674:MPJ327679 MZF327674:MZF327679 NJB327674:NJB327679 NSX327674:NSX327679 OCT327674:OCT327679 OMP327674:OMP327679 OWL327674:OWL327679 PGH327674:PGH327679 PQD327674:PQD327679 PZZ327674:PZZ327679 QJV327674:QJV327679 QTR327674:QTR327679 RDN327674:RDN327679 RNJ327674:RNJ327679 RXF327674:RXF327679 SHB327674:SHB327679 SQX327674:SQX327679 TAT327674:TAT327679 TKP327674:TKP327679 TUL327674:TUL327679 UEH327674:UEH327679 UOD327674:UOD327679 UXZ327674:UXZ327679 VHV327674:VHV327679 VRR327674:VRR327679 WBN327674:WBN327679 WLJ327674:WLJ327679 WVF327674:WVF327679 B393210:B393215 IT393210:IT393215 SP393210:SP393215 ACL393210:ACL393215 AMH393210:AMH393215 AWD393210:AWD393215 BFZ393210:BFZ393215 BPV393210:BPV393215 BZR393210:BZR393215 CJN393210:CJN393215 CTJ393210:CTJ393215 DDF393210:DDF393215 DNB393210:DNB393215 DWX393210:DWX393215 EGT393210:EGT393215 EQP393210:EQP393215 FAL393210:FAL393215 FKH393210:FKH393215 FUD393210:FUD393215 GDZ393210:GDZ393215 GNV393210:GNV393215 GXR393210:GXR393215 HHN393210:HHN393215 HRJ393210:HRJ393215 IBF393210:IBF393215 ILB393210:ILB393215 IUX393210:IUX393215 JET393210:JET393215 JOP393210:JOP393215 JYL393210:JYL393215 KIH393210:KIH393215 KSD393210:KSD393215 LBZ393210:LBZ393215 LLV393210:LLV393215 LVR393210:LVR393215 MFN393210:MFN393215 MPJ393210:MPJ393215 MZF393210:MZF393215 NJB393210:NJB393215 NSX393210:NSX393215 OCT393210:OCT393215 OMP393210:OMP393215 OWL393210:OWL393215 PGH393210:PGH393215 PQD393210:PQD393215 PZZ393210:PZZ393215 QJV393210:QJV393215 QTR393210:QTR393215 RDN393210:RDN393215 RNJ393210:RNJ393215 RXF393210:RXF393215 SHB393210:SHB393215 SQX393210:SQX393215 TAT393210:TAT393215 TKP393210:TKP393215 TUL393210:TUL393215 UEH393210:UEH393215 UOD393210:UOD393215 UXZ393210:UXZ393215 VHV393210:VHV393215 VRR393210:VRR393215 WBN393210:WBN393215 WLJ393210:WLJ393215 WVF393210:WVF393215 B458746:B458751 IT458746:IT458751 SP458746:SP458751 ACL458746:ACL458751 AMH458746:AMH458751 AWD458746:AWD458751 BFZ458746:BFZ458751 BPV458746:BPV458751 BZR458746:BZR458751 CJN458746:CJN458751 CTJ458746:CTJ458751 DDF458746:DDF458751 DNB458746:DNB458751 DWX458746:DWX458751 EGT458746:EGT458751 EQP458746:EQP458751 FAL458746:FAL458751 FKH458746:FKH458751 FUD458746:FUD458751 GDZ458746:GDZ458751 GNV458746:GNV458751 GXR458746:GXR458751 HHN458746:HHN458751 HRJ458746:HRJ458751 IBF458746:IBF458751 ILB458746:ILB458751 IUX458746:IUX458751 JET458746:JET458751 JOP458746:JOP458751 JYL458746:JYL458751 KIH458746:KIH458751 KSD458746:KSD458751 LBZ458746:LBZ458751 LLV458746:LLV458751 LVR458746:LVR458751 MFN458746:MFN458751 MPJ458746:MPJ458751 MZF458746:MZF458751 NJB458746:NJB458751 NSX458746:NSX458751 OCT458746:OCT458751 OMP458746:OMP458751 OWL458746:OWL458751 PGH458746:PGH458751 PQD458746:PQD458751 PZZ458746:PZZ458751 QJV458746:QJV458751 QTR458746:QTR458751 RDN458746:RDN458751 RNJ458746:RNJ458751 RXF458746:RXF458751 SHB458746:SHB458751 SQX458746:SQX458751 TAT458746:TAT458751 TKP458746:TKP458751 TUL458746:TUL458751 UEH458746:UEH458751 UOD458746:UOD458751 UXZ458746:UXZ458751 VHV458746:VHV458751 VRR458746:VRR458751 WBN458746:WBN458751 WLJ458746:WLJ458751 WVF458746:WVF458751 B524282:B524287 IT524282:IT524287 SP524282:SP524287 ACL524282:ACL524287 AMH524282:AMH524287 AWD524282:AWD524287 BFZ524282:BFZ524287 BPV524282:BPV524287 BZR524282:BZR524287 CJN524282:CJN524287 CTJ524282:CTJ524287 DDF524282:DDF524287 DNB524282:DNB524287 DWX524282:DWX524287 EGT524282:EGT524287 EQP524282:EQP524287 FAL524282:FAL524287 FKH524282:FKH524287 FUD524282:FUD524287 GDZ524282:GDZ524287 GNV524282:GNV524287 GXR524282:GXR524287 HHN524282:HHN524287 HRJ524282:HRJ524287 IBF524282:IBF524287 ILB524282:ILB524287 IUX524282:IUX524287 JET524282:JET524287 JOP524282:JOP524287 JYL524282:JYL524287 KIH524282:KIH524287 KSD524282:KSD524287 LBZ524282:LBZ524287 LLV524282:LLV524287 LVR524282:LVR524287 MFN524282:MFN524287 MPJ524282:MPJ524287 MZF524282:MZF524287 NJB524282:NJB524287 NSX524282:NSX524287 OCT524282:OCT524287 OMP524282:OMP524287 OWL524282:OWL524287 PGH524282:PGH524287 PQD524282:PQD524287 PZZ524282:PZZ524287 QJV524282:QJV524287 QTR524282:QTR524287 RDN524282:RDN524287 RNJ524282:RNJ524287 RXF524282:RXF524287 SHB524282:SHB524287 SQX524282:SQX524287 TAT524282:TAT524287 TKP524282:TKP524287 TUL524282:TUL524287 UEH524282:UEH524287 UOD524282:UOD524287 UXZ524282:UXZ524287 VHV524282:VHV524287 VRR524282:VRR524287 WBN524282:WBN524287 WLJ524282:WLJ524287 WVF524282:WVF524287 B589818:B589823 IT589818:IT589823 SP589818:SP589823 ACL589818:ACL589823 AMH589818:AMH589823 AWD589818:AWD589823 BFZ589818:BFZ589823 BPV589818:BPV589823 BZR589818:BZR589823 CJN589818:CJN589823 CTJ589818:CTJ589823 DDF589818:DDF589823 DNB589818:DNB589823 DWX589818:DWX589823 EGT589818:EGT589823 EQP589818:EQP589823 FAL589818:FAL589823 FKH589818:FKH589823 FUD589818:FUD589823 GDZ589818:GDZ589823 GNV589818:GNV589823 GXR589818:GXR589823 HHN589818:HHN589823 HRJ589818:HRJ589823 IBF589818:IBF589823 ILB589818:ILB589823 IUX589818:IUX589823 JET589818:JET589823 JOP589818:JOP589823 JYL589818:JYL589823 KIH589818:KIH589823 KSD589818:KSD589823 LBZ589818:LBZ589823 LLV589818:LLV589823 LVR589818:LVR589823 MFN589818:MFN589823 MPJ589818:MPJ589823 MZF589818:MZF589823 NJB589818:NJB589823 NSX589818:NSX589823 OCT589818:OCT589823 OMP589818:OMP589823 OWL589818:OWL589823 PGH589818:PGH589823 PQD589818:PQD589823 PZZ589818:PZZ589823 QJV589818:QJV589823 QTR589818:QTR589823 RDN589818:RDN589823 RNJ589818:RNJ589823 RXF589818:RXF589823 SHB589818:SHB589823 SQX589818:SQX589823 TAT589818:TAT589823 TKP589818:TKP589823 TUL589818:TUL589823 UEH589818:UEH589823 UOD589818:UOD589823 UXZ589818:UXZ589823 VHV589818:VHV589823 VRR589818:VRR589823 WBN589818:WBN589823 WLJ589818:WLJ589823 WVF589818:WVF589823 B655354:B655359 IT655354:IT655359 SP655354:SP655359 ACL655354:ACL655359 AMH655354:AMH655359 AWD655354:AWD655359 BFZ655354:BFZ655359 BPV655354:BPV655359 BZR655354:BZR655359 CJN655354:CJN655359 CTJ655354:CTJ655359 DDF655354:DDF655359 DNB655354:DNB655359 DWX655354:DWX655359 EGT655354:EGT655359 EQP655354:EQP655359 FAL655354:FAL655359 FKH655354:FKH655359 FUD655354:FUD655359 GDZ655354:GDZ655359 GNV655354:GNV655359 GXR655354:GXR655359 HHN655354:HHN655359 HRJ655354:HRJ655359 IBF655354:IBF655359 ILB655354:ILB655359 IUX655354:IUX655359 JET655354:JET655359 JOP655354:JOP655359 JYL655354:JYL655359 KIH655354:KIH655359 KSD655354:KSD655359 LBZ655354:LBZ655359 LLV655354:LLV655359 LVR655354:LVR655359 MFN655354:MFN655359 MPJ655354:MPJ655359 MZF655354:MZF655359 NJB655354:NJB655359 NSX655354:NSX655359 OCT655354:OCT655359 OMP655354:OMP655359 OWL655354:OWL655359 PGH655354:PGH655359 PQD655354:PQD655359 PZZ655354:PZZ655359 QJV655354:QJV655359 QTR655354:QTR655359 RDN655354:RDN655359 RNJ655354:RNJ655359 RXF655354:RXF655359 SHB655354:SHB655359 SQX655354:SQX655359 TAT655354:TAT655359 TKP655354:TKP655359 TUL655354:TUL655359 UEH655354:UEH655359 UOD655354:UOD655359 UXZ655354:UXZ655359 VHV655354:VHV655359 VRR655354:VRR655359 WBN655354:WBN655359 WLJ655354:WLJ655359 WVF655354:WVF655359 B720890:B720895 IT720890:IT720895 SP720890:SP720895 ACL720890:ACL720895 AMH720890:AMH720895 AWD720890:AWD720895 BFZ720890:BFZ720895 BPV720890:BPV720895 BZR720890:BZR720895 CJN720890:CJN720895 CTJ720890:CTJ720895 DDF720890:DDF720895 DNB720890:DNB720895 DWX720890:DWX720895 EGT720890:EGT720895 EQP720890:EQP720895 FAL720890:FAL720895 FKH720890:FKH720895 FUD720890:FUD720895 GDZ720890:GDZ720895 GNV720890:GNV720895 GXR720890:GXR720895 HHN720890:HHN720895 HRJ720890:HRJ720895 IBF720890:IBF720895 ILB720890:ILB720895 IUX720890:IUX720895 JET720890:JET720895 JOP720890:JOP720895 JYL720890:JYL720895 KIH720890:KIH720895 KSD720890:KSD720895 LBZ720890:LBZ720895 LLV720890:LLV720895 LVR720890:LVR720895 MFN720890:MFN720895 MPJ720890:MPJ720895 MZF720890:MZF720895 NJB720890:NJB720895 NSX720890:NSX720895 OCT720890:OCT720895 OMP720890:OMP720895 OWL720890:OWL720895 PGH720890:PGH720895 PQD720890:PQD720895 PZZ720890:PZZ720895 QJV720890:QJV720895 QTR720890:QTR720895 RDN720890:RDN720895 RNJ720890:RNJ720895 RXF720890:RXF720895 SHB720890:SHB720895 SQX720890:SQX720895 TAT720890:TAT720895 TKP720890:TKP720895 TUL720890:TUL720895 UEH720890:UEH720895 UOD720890:UOD720895 UXZ720890:UXZ720895 VHV720890:VHV720895 VRR720890:VRR720895 WBN720890:WBN720895 WLJ720890:WLJ720895 WVF720890:WVF720895 B786426:B786431 IT786426:IT786431 SP786426:SP786431 ACL786426:ACL786431 AMH786426:AMH786431 AWD786426:AWD786431 BFZ786426:BFZ786431 BPV786426:BPV786431 BZR786426:BZR786431 CJN786426:CJN786431 CTJ786426:CTJ786431 DDF786426:DDF786431 DNB786426:DNB786431 DWX786426:DWX786431 EGT786426:EGT786431 EQP786426:EQP786431 FAL786426:FAL786431 FKH786426:FKH786431 FUD786426:FUD786431 GDZ786426:GDZ786431 GNV786426:GNV786431 GXR786426:GXR786431 HHN786426:HHN786431 HRJ786426:HRJ786431 IBF786426:IBF786431 ILB786426:ILB786431 IUX786426:IUX786431 JET786426:JET786431 JOP786426:JOP786431 JYL786426:JYL786431 KIH786426:KIH786431 KSD786426:KSD786431 LBZ786426:LBZ786431 LLV786426:LLV786431 LVR786426:LVR786431 MFN786426:MFN786431 MPJ786426:MPJ786431 MZF786426:MZF786431 NJB786426:NJB786431 NSX786426:NSX786431 OCT786426:OCT786431 OMP786426:OMP786431 OWL786426:OWL786431 PGH786426:PGH786431 PQD786426:PQD786431 PZZ786426:PZZ786431 QJV786426:QJV786431 QTR786426:QTR786431 RDN786426:RDN786431 RNJ786426:RNJ786431 RXF786426:RXF786431 SHB786426:SHB786431 SQX786426:SQX786431 TAT786426:TAT786431 TKP786426:TKP786431 TUL786426:TUL786431 UEH786426:UEH786431 UOD786426:UOD786431 UXZ786426:UXZ786431 VHV786426:VHV786431 VRR786426:VRR786431 WBN786426:WBN786431 WLJ786426:WLJ786431 WVF786426:WVF786431 B851962:B851967 IT851962:IT851967 SP851962:SP851967 ACL851962:ACL851967 AMH851962:AMH851967 AWD851962:AWD851967 BFZ851962:BFZ851967 BPV851962:BPV851967 BZR851962:BZR851967 CJN851962:CJN851967 CTJ851962:CTJ851967 DDF851962:DDF851967 DNB851962:DNB851967 DWX851962:DWX851967 EGT851962:EGT851967 EQP851962:EQP851967 FAL851962:FAL851967 FKH851962:FKH851967 FUD851962:FUD851967 GDZ851962:GDZ851967 GNV851962:GNV851967 GXR851962:GXR851967 HHN851962:HHN851967 HRJ851962:HRJ851967 IBF851962:IBF851967 ILB851962:ILB851967 IUX851962:IUX851967 JET851962:JET851967 JOP851962:JOP851967 JYL851962:JYL851967 KIH851962:KIH851967 KSD851962:KSD851967 LBZ851962:LBZ851967 LLV851962:LLV851967 LVR851962:LVR851967 MFN851962:MFN851967 MPJ851962:MPJ851967 MZF851962:MZF851967 NJB851962:NJB851967 NSX851962:NSX851967 OCT851962:OCT851967 OMP851962:OMP851967 OWL851962:OWL851967 PGH851962:PGH851967 PQD851962:PQD851967 PZZ851962:PZZ851967 QJV851962:QJV851967 QTR851962:QTR851967 RDN851962:RDN851967 RNJ851962:RNJ851967 RXF851962:RXF851967 SHB851962:SHB851967 SQX851962:SQX851967 TAT851962:TAT851967 TKP851962:TKP851967 TUL851962:TUL851967 UEH851962:UEH851967 UOD851962:UOD851967 UXZ851962:UXZ851967 VHV851962:VHV851967 VRR851962:VRR851967 WBN851962:WBN851967 WLJ851962:WLJ851967 WVF851962:WVF851967 B917498:B917503 IT917498:IT917503 SP917498:SP917503 ACL917498:ACL917503 AMH917498:AMH917503 AWD917498:AWD917503 BFZ917498:BFZ917503 BPV917498:BPV917503 BZR917498:BZR917503 CJN917498:CJN917503 CTJ917498:CTJ917503 DDF917498:DDF917503 DNB917498:DNB917503 DWX917498:DWX917503 EGT917498:EGT917503 EQP917498:EQP917503 FAL917498:FAL917503 FKH917498:FKH917503 FUD917498:FUD917503 GDZ917498:GDZ917503 GNV917498:GNV917503 GXR917498:GXR917503 HHN917498:HHN917503 HRJ917498:HRJ917503 IBF917498:IBF917503 ILB917498:ILB917503 IUX917498:IUX917503 JET917498:JET917503 JOP917498:JOP917503 JYL917498:JYL917503 KIH917498:KIH917503 KSD917498:KSD917503 LBZ917498:LBZ917503 LLV917498:LLV917503 LVR917498:LVR917503 MFN917498:MFN917503 MPJ917498:MPJ917503 MZF917498:MZF917503 NJB917498:NJB917503 NSX917498:NSX917503 OCT917498:OCT917503 OMP917498:OMP917503 OWL917498:OWL917503 PGH917498:PGH917503 PQD917498:PQD917503 PZZ917498:PZZ917503 QJV917498:QJV917503 QTR917498:QTR917503 RDN917498:RDN917503 RNJ917498:RNJ917503 RXF917498:RXF917503 SHB917498:SHB917503 SQX917498:SQX917503 TAT917498:TAT917503 TKP917498:TKP917503 TUL917498:TUL917503 UEH917498:UEH917503 UOD917498:UOD917503 UXZ917498:UXZ917503 VHV917498:VHV917503 VRR917498:VRR917503 WBN917498:WBN917503 WLJ917498:WLJ917503 WVF917498:WVF917503 B983034:B983039 IT983034:IT983039 SP983034:SP983039 ACL983034:ACL983039 AMH983034:AMH983039 AWD983034:AWD983039 BFZ983034:BFZ983039 BPV983034:BPV983039 BZR983034:BZR983039 CJN983034:CJN983039 CTJ983034:CTJ983039 DDF983034:DDF983039 DNB983034:DNB983039 DWX983034:DWX983039 EGT983034:EGT983039 EQP983034:EQP983039 FAL983034:FAL983039 FKH983034:FKH983039 FUD983034:FUD983039 GDZ983034:GDZ983039 GNV983034:GNV983039 GXR983034:GXR983039 HHN983034:HHN983039 HRJ983034:HRJ983039 IBF983034:IBF983039 ILB983034:ILB983039 IUX983034:IUX983039 JET983034:JET983039 JOP983034:JOP983039 JYL983034:JYL983039 KIH983034:KIH983039 KSD983034:KSD983039 LBZ983034:LBZ983039 LLV983034:LLV983039 LVR983034:LVR983039 MFN983034:MFN983039 MPJ983034:MPJ983039 MZF983034:MZF983039 NJB983034:NJB983039 NSX983034:NSX983039 OCT983034:OCT983039 OMP983034:OMP983039 OWL983034:OWL983039 PGH983034:PGH983039 PQD983034:PQD983039 PZZ983034:PZZ983039 QJV983034:QJV983039 QTR983034:QTR983039 RDN983034:RDN983039 RNJ983034:RNJ983039 RXF983034:RXF983039 SHB983034:SHB983039 SQX983034:SQX983039 TAT983034:TAT983039 TKP983034:TKP983039 TUL983034:TUL983039 UEH983034:UEH983039 UOD983034:UOD983039 UXZ983034:UXZ983039 VHV983034:VHV983039 VRR983034:VRR983039 WBN983034:WBN983039 WLJ983034:WLJ983039 WVF983034:WVF983039 B65513:B65517 IT65513:IT65517 SP65513:SP65517 ACL65513:ACL65517 AMH65513:AMH65517 AWD65513:AWD65517 BFZ65513:BFZ65517 BPV65513:BPV65517 BZR65513:BZR65517 CJN65513:CJN65517 CTJ65513:CTJ65517 DDF65513:DDF65517 DNB65513:DNB65517 DWX65513:DWX65517 EGT65513:EGT65517 EQP65513:EQP65517 FAL65513:FAL65517 FKH65513:FKH65517 FUD65513:FUD65517 GDZ65513:GDZ65517 GNV65513:GNV65517 GXR65513:GXR65517 HHN65513:HHN65517 HRJ65513:HRJ65517 IBF65513:IBF65517 ILB65513:ILB65517 IUX65513:IUX65517 JET65513:JET65517 JOP65513:JOP65517 JYL65513:JYL65517 KIH65513:KIH65517 KSD65513:KSD65517 LBZ65513:LBZ65517 LLV65513:LLV65517 LVR65513:LVR65517 MFN65513:MFN65517 MPJ65513:MPJ65517 MZF65513:MZF65517 NJB65513:NJB65517 NSX65513:NSX65517 OCT65513:OCT65517 OMP65513:OMP65517 OWL65513:OWL65517 PGH65513:PGH65517 PQD65513:PQD65517 PZZ65513:PZZ65517 QJV65513:QJV65517 QTR65513:QTR65517 RDN65513:RDN65517 RNJ65513:RNJ65517 RXF65513:RXF65517 SHB65513:SHB65517 SQX65513:SQX65517 TAT65513:TAT65517 TKP65513:TKP65517 TUL65513:TUL65517 UEH65513:UEH65517 UOD65513:UOD65517 UXZ65513:UXZ65517 VHV65513:VHV65517 VRR65513:VRR65517 WBN65513:WBN65517 WLJ65513:WLJ65517 WVF65513:WVF65517 B131049:B131053 IT131049:IT131053 SP131049:SP131053 ACL131049:ACL131053 AMH131049:AMH131053 AWD131049:AWD131053 BFZ131049:BFZ131053 BPV131049:BPV131053 BZR131049:BZR131053 CJN131049:CJN131053 CTJ131049:CTJ131053 DDF131049:DDF131053 DNB131049:DNB131053 DWX131049:DWX131053 EGT131049:EGT131053 EQP131049:EQP131053 FAL131049:FAL131053 FKH131049:FKH131053 FUD131049:FUD131053 GDZ131049:GDZ131053 GNV131049:GNV131053 GXR131049:GXR131053 HHN131049:HHN131053 HRJ131049:HRJ131053 IBF131049:IBF131053 ILB131049:ILB131053 IUX131049:IUX131053 JET131049:JET131053 JOP131049:JOP131053 JYL131049:JYL131053 KIH131049:KIH131053 KSD131049:KSD131053 LBZ131049:LBZ131053 LLV131049:LLV131053 LVR131049:LVR131053 MFN131049:MFN131053 MPJ131049:MPJ131053 MZF131049:MZF131053 NJB131049:NJB131053 NSX131049:NSX131053 OCT131049:OCT131053 OMP131049:OMP131053 OWL131049:OWL131053 PGH131049:PGH131053 PQD131049:PQD131053 PZZ131049:PZZ131053 QJV131049:QJV131053 QTR131049:QTR131053 RDN131049:RDN131053 RNJ131049:RNJ131053 RXF131049:RXF131053 SHB131049:SHB131053 SQX131049:SQX131053 TAT131049:TAT131053 TKP131049:TKP131053 TUL131049:TUL131053 UEH131049:UEH131053 UOD131049:UOD131053 UXZ131049:UXZ131053 VHV131049:VHV131053 VRR131049:VRR131053 WBN131049:WBN131053 WLJ131049:WLJ131053 WVF131049:WVF131053 B196585:B196589 IT196585:IT196589 SP196585:SP196589 ACL196585:ACL196589 AMH196585:AMH196589 AWD196585:AWD196589 BFZ196585:BFZ196589 BPV196585:BPV196589 BZR196585:BZR196589 CJN196585:CJN196589 CTJ196585:CTJ196589 DDF196585:DDF196589 DNB196585:DNB196589 DWX196585:DWX196589 EGT196585:EGT196589 EQP196585:EQP196589 FAL196585:FAL196589 FKH196585:FKH196589 FUD196585:FUD196589 GDZ196585:GDZ196589 GNV196585:GNV196589 GXR196585:GXR196589 HHN196585:HHN196589 HRJ196585:HRJ196589 IBF196585:IBF196589 ILB196585:ILB196589 IUX196585:IUX196589 JET196585:JET196589 JOP196585:JOP196589 JYL196585:JYL196589 KIH196585:KIH196589 KSD196585:KSD196589 LBZ196585:LBZ196589 LLV196585:LLV196589 LVR196585:LVR196589 MFN196585:MFN196589 MPJ196585:MPJ196589 MZF196585:MZF196589 NJB196585:NJB196589 NSX196585:NSX196589 OCT196585:OCT196589 OMP196585:OMP196589 OWL196585:OWL196589 PGH196585:PGH196589 PQD196585:PQD196589 PZZ196585:PZZ196589 QJV196585:QJV196589 QTR196585:QTR196589 RDN196585:RDN196589 RNJ196585:RNJ196589 RXF196585:RXF196589 SHB196585:SHB196589 SQX196585:SQX196589 TAT196585:TAT196589 TKP196585:TKP196589 TUL196585:TUL196589 UEH196585:UEH196589 UOD196585:UOD196589 UXZ196585:UXZ196589 VHV196585:VHV196589 VRR196585:VRR196589 WBN196585:WBN196589 WLJ196585:WLJ196589 WVF196585:WVF196589 B262121:B262125 IT262121:IT262125 SP262121:SP262125 ACL262121:ACL262125 AMH262121:AMH262125 AWD262121:AWD262125 BFZ262121:BFZ262125 BPV262121:BPV262125 BZR262121:BZR262125 CJN262121:CJN262125 CTJ262121:CTJ262125 DDF262121:DDF262125 DNB262121:DNB262125 DWX262121:DWX262125 EGT262121:EGT262125 EQP262121:EQP262125 FAL262121:FAL262125 FKH262121:FKH262125 FUD262121:FUD262125 GDZ262121:GDZ262125 GNV262121:GNV262125 GXR262121:GXR262125 HHN262121:HHN262125 HRJ262121:HRJ262125 IBF262121:IBF262125 ILB262121:ILB262125 IUX262121:IUX262125 JET262121:JET262125 JOP262121:JOP262125 JYL262121:JYL262125 KIH262121:KIH262125 KSD262121:KSD262125 LBZ262121:LBZ262125 LLV262121:LLV262125 LVR262121:LVR262125 MFN262121:MFN262125 MPJ262121:MPJ262125 MZF262121:MZF262125 NJB262121:NJB262125 NSX262121:NSX262125 OCT262121:OCT262125 OMP262121:OMP262125 OWL262121:OWL262125 PGH262121:PGH262125 PQD262121:PQD262125 PZZ262121:PZZ262125 QJV262121:QJV262125 QTR262121:QTR262125 RDN262121:RDN262125 RNJ262121:RNJ262125 RXF262121:RXF262125 SHB262121:SHB262125 SQX262121:SQX262125 TAT262121:TAT262125 TKP262121:TKP262125 TUL262121:TUL262125 UEH262121:UEH262125 UOD262121:UOD262125 UXZ262121:UXZ262125 VHV262121:VHV262125 VRR262121:VRR262125 WBN262121:WBN262125 WLJ262121:WLJ262125 WVF262121:WVF262125 B327657:B327661 IT327657:IT327661 SP327657:SP327661 ACL327657:ACL327661 AMH327657:AMH327661 AWD327657:AWD327661 BFZ327657:BFZ327661 BPV327657:BPV327661 BZR327657:BZR327661 CJN327657:CJN327661 CTJ327657:CTJ327661 DDF327657:DDF327661 DNB327657:DNB327661 DWX327657:DWX327661 EGT327657:EGT327661 EQP327657:EQP327661 FAL327657:FAL327661 FKH327657:FKH327661 FUD327657:FUD327661 GDZ327657:GDZ327661 GNV327657:GNV327661 GXR327657:GXR327661 HHN327657:HHN327661 HRJ327657:HRJ327661 IBF327657:IBF327661 ILB327657:ILB327661 IUX327657:IUX327661 JET327657:JET327661 JOP327657:JOP327661 JYL327657:JYL327661 KIH327657:KIH327661 KSD327657:KSD327661 LBZ327657:LBZ327661 LLV327657:LLV327661 LVR327657:LVR327661 MFN327657:MFN327661 MPJ327657:MPJ327661 MZF327657:MZF327661 NJB327657:NJB327661 NSX327657:NSX327661 OCT327657:OCT327661 OMP327657:OMP327661 OWL327657:OWL327661 PGH327657:PGH327661 PQD327657:PQD327661 PZZ327657:PZZ327661 QJV327657:QJV327661 QTR327657:QTR327661 RDN327657:RDN327661 RNJ327657:RNJ327661 RXF327657:RXF327661 SHB327657:SHB327661 SQX327657:SQX327661 TAT327657:TAT327661 TKP327657:TKP327661 TUL327657:TUL327661 UEH327657:UEH327661 UOD327657:UOD327661 UXZ327657:UXZ327661 VHV327657:VHV327661 VRR327657:VRR327661 WBN327657:WBN327661 WLJ327657:WLJ327661 WVF327657:WVF327661 B393193:B393197 IT393193:IT393197 SP393193:SP393197 ACL393193:ACL393197 AMH393193:AMH393197 AWD393193:AWD393197 BFZ393193:BFZ393197 BPV393193:BPV393197 BZR393193:BZR393197 CJN393193:CJN393197 CTJ393193:CTJ393197 DDF393193:DDF393197 DNB393193:DNB393197 DWX393193:DWX393197 EGT393193:EGT393197 EQP393193:EQP393197 FAL393193:FAL393197 FKH393193:FKH393197 FUD393193:FUD393197 GDZ393193:GDZ393197 GNV393193:GNV393197 GXR393193:GXR393197 HHN393193:HHN393197 HRJ393193:HRJ393197 IBF393193:IBF393197 ILB393193:ILB393197 IUX393193:IUX393197 JET393193:JET393197 JOP393193:JOP393197 JYL393193:JYL393197 KIH393193:KIH393197 KSD393193:KSD393197 LBZ393193:LBZ393197 LLV393193:LLV393197 LVR393193:LVR393197 MFN393193:MFN393197 MPJ393193:MPJ393197 MZF393193:MZF393197 NJB393193:NJB393197 NSX393193:NSX393197 OCT393193:OCT393197 OMP393193:OMP393197 OWL393193:OWL393197 PGH393193:PGH393197 PQD393193:PQD393197 PZZ393193:PZZ393197 QJV393193:QJV393197 QTR393193:QTR393197 RDN393193:RDN393197 RNJ393193:RNJ393197 RXF393193:RXF393197 SHB393193:SHB393197 SQX393193:SQX393197 TAT393193:TAT393197 TKP393193:TKP393197 TUL393193:TUL393197 UEH393193:UEH393197 UOD393193:UOD393197 UXZ393193:UXZ393197 VHV393193:VHV393197 VRR393193:VRR393197 WBN393193:WBN393197 WLJ393193:WLJ393197 WVF393193:WVF393197 B458729:B458733 IT458729:IT458733 SP458729:SP458733 ACL458729:ACL458733 AMH458729:AMH458733 AWD458729:AWD458733 BFZ458729:BFZ458733 BPV458729:BPV458733 BZR458729:BZR458733 CJN458729:CJN458733 CTJ458729:CTJ458733 DDF458729:DDF458733 DNB458729:DNB458733 DWX458729:DWX458733 EGT458729:EGT458733 EQP458729:EQP458733 FAL458729:FAL458733 FKH458729:FKH458733 FUD458729:FUD458733 GDZ458729:GDZ458733 GNV458729:GNV458733 GXR458729:GXR458733 HHN458729:HHN458733 HRJ458729:HRJ458733 IBF458729:IBF458733 ILB458729:ILB458733 IUX458729:IUX458733 JET458729:JET458733 JOP458729:JOP458733 JYL458729:JYL458733 KIH458729:KIH458733 KSD458729:KSD458733 LBZ458729:LBZ458733 LLV458729:LLV458733 LVR458729:LVR458733 MFN458729:MFN458733 MPJ458729:MPJ458733 MZF458729:MZF458733 NJB458729:NJB458733 NSX458729:NSX458733 OCT458729:OCT458733 OMP458729:OMP458733 OWL458729:OWL458733 PGH458729:PGH458733 PQD458729:PQD458733 PZZ458729:PZZ458733 QJV458729:QJV458733 QTR458729:QTR458733 RDN458729:RDN458733 RNJ458729:RNJ458733 RXF458729:RXF458733 SHB458729:SHB458733 SQX458729:SQX458733 TAT458729:TAT458733 TKP458729:TKP458733 TUL458729:TUL458733 UEH458729:UEH458733 UOD458729:UOD458733 UXZ458729:UXZ458733 VHV458729:VHV458733 VRR458729:VRR458733 WBN458729:WBN458733 WLJ458729:WLJ458733 WVF458729:WVF458733 B524265:B524269 IT524265:IT524269 SP524265:SP524269 ACL524265:ACL524269 AMH524265:AMH524269 AWD524265:AWD524269 BFZ524265:BFZ524269 BPV524265:BPV524269 BZR524265:BZR524269 CJN524265:CJN524269 CTJ524265:CTJ524269 DDF524265:DDF524269 DNB524265:DNB524269 DWX524265:DWX524269 EGT524265:EGT524269 EQP524265:EQP524269 FAL524265:FAL524269 FKH524265:FKH524269 FUD524265:FUD524269 GDZ524265:GDZ524269 GNV524265:GNV524269 GXR524265:GXR524269 HHN524265:HHN524269 HRJ524265:HRJ524269 IBF524265:IBF524269 ILB524265:ILB524269 IUX524265:IUX524269 JET524265:JET524269 JOP524265:JOP524269 JYL524265:JYL524269 KIH524265:KIH524269 KSD524265:KSD524269 LBZ524265:LBZ524269 LLV524265:LLV524269 LVR524265:LVR524269 MFN524265:MFN524269 MPJ524265:MPJ524269 MZF524265:MZF524269 NJB524265:NJB524269 NSX524265:NSX524269 OCT524265:OCT524269 OMP524265:OMP524269 OWL524265:OWL524269 PGH524265:PGH524269 PQD524265:PQD524269 PZZ524265:PZZ524269 QJV524265:QJV524269 QTR524265:QTR524269 RDN524265:RDN524269 RNJ524265:RNJ524269 RXF524265:RXF524269 SHB524265:SHB524269 SQX524265:SQX524269 TAT524265:TAT524269 TKP524265:TKP524269 TUL524265:TUL524269 UEH524265:UEH524269 UOD524265:UOD524269 UXZ524265:UXZ524269 VHV524265:VHV524269 VRR524265:VRR524269 WBN524265:WBN524269 WLJ524265:WLJ524269 WVF524265:WVF524269 B589801:B589805 IT589801:IT589805 SP589801:SP589805 ACL589801:ACL589805 AMH589801:AMH589805 AWD589801:AWD589805 BFZ589801:BFZ589805 BPV589801:BPV589805 BZR589801:BZR589805 CJN589801:CJN589805 CTJ589801:CTJ589805 DDF589801:DDF589805 DNB589801:DNB589805 DWX589801:DWX589805 EGT589801:EGT589805 EQP589801:EQP589805 FAL589801:FAL589805 FKH589801:FKH589805 FUD589801:FUD589805 GDZ589801:GDZ589805 GNV589801:GNV589805 GXR589801:GXR589805 HHN589801:HHN589805 HRJ589801:HRJ589805 IBF589801:IBF589805 ILB589801:ILB589805 IUX589801:IUX589805 JET589801:JET589805 JOP589801:JOP589805 JYL589801:JYL589805 KIH589801:KIH589805 KSD589801:KSD589805 LBZ589801:LBZ589805 LLV589801:LLV589805 LVR589801:LVR589805 MFN589801:MFN589805 MPJ589801:MPJ589805 MZF589801:MZF589805 NJB589801:NJB589805 NSX589801:NSX589805 OCT589801:OCT589805 OMP589801:OMP589805 OWL589801:OWL589805 PGH589801:PGH589805 PQD589801:PQD589805 PZZ589801:PZZ589805 QJV589801:QJV589805 QTR589801:QTR589805 RDN589801:RDN589805 RNJ589801:RNJ589805 RXF589801:RXF589805 SHB589801:SHB589805 SQX589801:SQX589805 TAT589801:TAT589805 TKP589801:TKP589805 TUL589801:TUL589805 UEH589801:UEH589805 UOD589801:UOD589805 UXZ589801:UXZ589805 VHV589801:VHV589805 VRR589801:VRR589805 WBN589801:WBN589805 WLJ589801:WLJ589805 WVF589801:WVF589805 B655337:B655341 IT655337:IT655341 SP655337:SP655341 ACL655337:ACL655341 AMH655337:AMH655341 AWD655337:AWD655341 BFZ655337:BFZ655341 BPV655337:BPV655341 BZR655337:BZR655341 CJN655337:CJN655341 CTJ655337:CTJ655341 DDF655337:DDF655341 DNB655337:DNB655341 DWX655337:DWX655341 EGT655337:EGT655341 EQP655337:EQP655341 FAL655337:FAL655341 FKH655337:FKH655341 FUD655337:FUD655341 GDZ655337:GDZ655341 GNV655337:GNV655341 GXR655337:GXR655341 HHN655337:HHN655341 HRJ655337:HRJ655341 IBF655337:IBF655341 ILB655337:ILB655341 IUX655337:IUX655341 JET655337:JET655341 JOP655337:JOP655341 JYL655337:JYL655341 KIH655337:KIH655341 KSD655337:KSD655341 LBZ655337:LBZ655341 LLV655337:LLV655341 LVR655337:LVR655341 MFN655337:MFN655341 MPJ655337:MPJ655341 MZF655337:MZF655341 NJB655337:NJB655341 NSX655337:NSX655341 OCT655337:OCT655341 OMP655337:OMP655341 OWL655337:OWL655341 PGH655337:PGH655341 PQD655337:PQD655341 PZZ655337:PZZ655341 QJV655337:QJV655341 QTR655337:QTR655341 RDN655337:RDN655341 RNJ655337:RNJ655341 RXF655337:RXF655341 SHB655337:SHB655341 SQX655337:SQX655341 TAT655337:TAT655341 TKP655337:TKP655341 TUL655337:TUL655341 UEH655337:UEH655341 UOD655337:UOD655341 UXZ655337:UXZ655341 VHV655337:VHV655341 VRR655337:VRR655341 WBN655337:WBN655341 WLJ655337:WLJ655341 WVF655337:WVF655341 B720873:B720877 IT720873:IT720877 SP720873:SP720877 ACL720873:ACL720877 AMH720873:AMH720877 AWD720873:AWD720877 BFZ720873:BFZ720877 BPV720873:BPV720877 BZR720873:BZR720877 CJN720873:CJN720877 CTJ720873:CTJ720877 DDF720873:DDF720877 DNB720873:DNB720877 DWX720873:DWX720877 EGT720873:EGT720877 EQP720873:EQP720877 FAL720873:FAL720877 FKH720873:FKH720877 FUD720873:FUD720877 GDZ720873:GDZ720877 GNV720873:GNV720877 GXR720873:GXR720877 HHN720873:HHN720877 HRJ720873:HRJ720877 IBF720873:IBF720877 ILB720873:ILB720877 IUX720873:IUX720877 JET720873:JET720877 JOP720873:JOP720877 JYL720873:JYL720877 KIH720873:KIH720877 KSD720873:KSD720877 LBZ720873:LBZ720877 LLV720873:LLV720877 LVR720873:LVR720877 MFN720873:MFN720877 MPJ720873:MPJ720877 MZF720873:MZF720877 NJB720873:NJB720877 NSX720873:NSX720877 OCT720873:OCT720877 OMP720873:OMP720877 OWL720873:OWL720877 PGH720873:PGH720877 PQD720873:PQD720877 PZZ720873:PZZ720877 QJV720873:QJV720877 QTR720873:QTR720877 RDN720873:RDN720877 RNJ720873:RNJ720877 RXF720873:RXF720877 SHB720873:SHB720877 SQX720873:SQX720877 TAT720873:TAT720877 TKP720873:TKP720877 TUL720873:TUL720877 UEH720873:UEH720877 UOD720873:UOD720877 UXZ720873:UXZ720877 VHV720873:VHV720877 VRR720873:VRR720877 WBN720873:WBN720877 WLJ720873:WLJ720877 WVF720873:WVF720877 B786409:B786413 IT786409:IT786413 SP786409:SP786413 ACL786409:ACL786413 AMH786409:AMH786413 AWD786409:AWD786413 BFZ786409:BFZ786413 BPV786409:BPV786413 BZR786409:BZR786413 CJN786409:CJN786413 CTJ786409:CTJ786413 DDF786409:DDF786413 DNB786409:DNB786413 DWX786409:DWX786413 EGT786409:EGT786413 EQP786409:EQP786413 FAL786409:FAL786413 FKH786409:FKH786413 FUD786409:FUD786413 GDZ786409:GDZ786413 GNV786409:GNV786413 GXR786409:GXR786413 HHN786409:HHN786413 HRJ786409:HRJ786413 IBF786409:IBF786413 ILB786409:ILB786413 IUX786409:IUX786413 JET786409:JET786413 JOP786409:JOP786413 JYL786409:JYL786413 KIH786409:KIH786413 KSD786409:KSD786413 LBZ786409:LBZ786413 LLV786409:LLV786413 LVR786409:LVR786413 MFN786409:MFN786413 MPJ786409:MPJ786413 MZF786409:MZF786413 NJB786409:NJB786413 NSX786409:NSX786413 OCT786409:OCT786413 OMP786409:OMP786413 OWL786409:OWL786413 PGH786409:PGH786413 PQD786409:PQD786413 PZZ786409:PZZ786413 QJV786409:QJV786413 QTR786409:QTR786413 RDN786409:RDN786413 RNJ786409:RNJ786413 RXF786409:RXF786413 SHB786409:SHB786413 SQX786409:SQX786413 TAT786409:TAT786413 TKP786409:TKP786413 TUL786409:TUL786413 UEH786409:UEH786413 UOD786409:UOD786413 UXZ786409:UXZ786413 VHV786409:VHV786413 VRR786409:VRR786413 WBN786409:WBN786413 WLJ786409:WLJ786413 WVF786409:WVF786413 B851945:B851949 IT851945:IT851949 SP851945:SP851949 ACL851945:ACL851949 AMH851945:AMH851949 AWD851945:AWD851949 BFZ851945:BFZ851949 BPV851945:BPV851949 BZR851945:BZR851949 CJN851945:CJN851949 CTJ851945:CTJ851949 DDF851945:DDF851949 DNB851945:DNB851949 DWX851945:DWX851949 EGT851945:EGT851949 EQP851945:EQP851949 FAL851945:FAL851949 FKH851945:FKH851949 FUD851945:FUD851949 GDZ851945:GDZ851949 GNV851945:GNV851949 GXR851945:GXR851949 HHN851945:HHN851949 HRJ851945:HRJ851949 IBF851945:IBF851949 ILB851945:ILB851949 IUX851945:IUX851949 JET851945:JET851949 JOP851945:JOP851949 JYL851945:JYL851949 KIH851945:KIH851949 KSD851945:KSD851949 LBZ851945:LBZ851949 LLV851945:LLV851949 LVR851945:LVR851949 MFN851945:MFN851949 MPJ851945:MPJ851949 MZF851945:MZF851949 NJB851945:NJB851949 NSX851945:NSX851949 OCT851945:OCT851949 OMP851945:OMP851949 OWL851945:OWL851949 PGH851945:PGH851949 PQD851945:PQD851949 PZZ851945:PZZ851949 QJV851945:QJV851949 QTR851945:QTR851949 RDN851945:RDN851949 RNJ851945:RNJ851949 RXF851945:RXF851949 SHB851945:SHB851949 SQX851945:SQX851949 TAT851945:TAT851949 TKP851945:TKP851949 TUL851945:TUL851949 UEH851945:UEH851949 UOD851945:UOD851949 UXZ851945:UXZ851949 VHV851945:VHV851949 VRR851945:VRR851949 WBN851945:WBN851949 WLJ851945:WLJ851949 WVF851945:WVF851949 B917481:B917485 IT917481:IT917485 SP917481:SP917485 ACL917481:ACL917485 AMH917481:AMH917485 AWD917481:AWD917485 BFZ917481:BFZ917485 BPV917481:BPV917485 BZR917481:BZR917485 CJN917481:CJN917485 CTJ917481:CTJ917485 DDF917481:DDF917485 DNB917481:DNB917485 DWX917481:DWX917485 EGT917481:EGT917485 EQP917481:EQP917485 FAL917481:FAL917485 FKH917481:FKH917485 FUD917481:FUD917485 GDZ917481:GDZ917485 GNV917481:GNV917485 GXR917481:GXR917485 HHN917481:HHN917485 HRJ917481:HRJ917485 IBF917481:IBF917485 ILB917481:ILB917485 IUX917481:IUX917485 JET917481:JET917485 JOP917481:JOP917485 JYL917481:JYL917485 KIH917481:KIH917485 KSD917481:KSD917485 LBZ917481:LBZ917485 LLV917481:LLV917485 LVR917481:LVR917485 MFN917481:MFN917485 MPJ917481:MPJ917485 MZF917481:MZF917485 NJB917481:NJB917485 NSX917481:NSX917485 OCT917481:OCT917485 OMP917481:OMP917485 OWL917481:OWL917485 PGH917481:PGH917485 PQD917481:PQD917485 PZZ917481:PZZ917485 QJV917481:QJV917485 QTR917481:QTR917485 RDN917481:RDN917485 RNJ917481:RNJ917485 RXF917481:RXF917485 SHB917481:SHB917485 SQX917481:SQX917485 TAT917481:TAT917485 TKP917481:TKP917485 TUL917481:TUL917485 UEH917481:UEH917485 UOD917481:UOD917485 UXZ917481:UXZ917485 VHV917481:VHV917485 VRR917481:VRR917485 WBN917481:WBN917485 WLJ917481:WLJ917485 WVF917481:WVF917485 B983017:B983021 IT983017:IT983021 SP983017:SP983021 ACL983017:ACL983021 AMH983017:AMH983021 AWD983017:AWD983021 BFZ983017:BFZ983021 BPV983017:BPV983021 BZR983017:BZR983021 CJN983017:CJN983021 CTJ983017:CTJ983021 DDF983017:DDF983021 DNB983017:DNB983021 DWX983017:DWX983021 EGT983017:EGT983021 EQP983017:EQP983021 FAL983017:FAL983021 FKH983017:FKH983021 FUD983017:FUD983021 GDZ983017:GDZ983021 GNV983017:GNV983021 GXR983017:GXR983021 HHN983017:HHN983021 HRJ983017:HRJ983021 IBF983017:IBF983021 ILB983017:ILB983021 IUX983017:IUX983021 JET983017:JET983021 JOP983017:JOP983021 JYL983017:JYL983021 KIH983017:KIH983021 KSD983017:KSD983021 LBZ983017:LBZ983021 LLV983017:LLV983021 LVR983017:LVR983021 MFN983017:MFN983021 MPJ983017:MPJ983021 MZF983017:MZF983021 NJB983017:NJB983021 NSX983017:NSX983021 OCT983017:OCT983021 OMP983017:OMP983021 OWL983017:OWL983021 PGH983017:PGH983021 PQD983017:PQD983021 PZZ983017:PZZ983021 QJV983017:QJV983021 QTR983017:QTR983021 RDN983017:RDN983021 RNJ983017:RNJ983021 RXF983017:RXF983021 SHB983017:SHB983021 SQX983017:SQX983021 TAT983017:TAT983021 TKP983017:TKP983021 TUL983017:TUL983021 UEH983017:UEH983021 UOD983017:UOD983021 UXZ983017:UXZ983021 VHV983017:VHV983021 VRR983017:VRR983021 WBN983017:WBN983021 WLJ983017:WLJ983021 WVF983017:WVF983021 B65489:B65490 IT65489:IT65490 SP65489:SP65490 ACL65489:ACL65490 AMH65489:AMH65490 AWD65489:AWD65490 BFZ65489:BFZ65490 BPV65489:BPV65490 BZR65489:BZR65490 CJN65489:CJN65490 CTJ65489:CTJ65490 DDF65489:DDF65490 DNB65489:DNB65490 DWX65489:DWX65490 EGT65489:EGT65490 EQP65489:EQP65490 FAL65489:FAL65490 FKH65489:FKH65490 FUD65489:FUD65490 GDZ65489:GDZ65490 GNV65489:GNV65490 GXR65489:GXR65490 HHN65489:HHN65490 HRJ65489:HRJ65490 IBF65489:IBF65490 ILB65489:ILB65490 IUX65489:IUX65490 JET65489:JET65490 JOP65489:JOP65490 JYL65489:JYL65490 KIH65489:KIH65490 KSD65489:KSD65490 LBZ65489:LBZ65490 LLV65489:LLV65490 LVR65489:LVR65490 MFN65489:MFN65490 MPJ65489:MPJ65490 MZF65489:MZF65490 NJB65489:NJB65490 NSX65489:NSX65490 OCT65489:OCT65490 OMP65489:OMP65490 OWL65489:OWL65490 PGH65489:PGH65490 PQD65489:PQD65490 PZZ65489:PZZ65490 QJV65489:QJV65490 QTR65489:QTR65490 RDN65489:RDN65490 RNJ65489:RNJ65490 RXF65489:RXF65490 SHB65489:SHB65490 SQX65489:SQX65490 TAT65489:TAT65490 TKP65489:TKP65490 TUL65489:TUL65490 UEH65489:UEH65490 UOD65489:UOD65490 UXZ65489:UXZ65490 VHV65489:VHV65490 VRR65489:VRR65490 WBN65489:WBN65490 WLJ65489:WLJ65490 WVF65489:WVF65490 B131025:B131026 IT131025:IT131026 SP131025:SP131026 ACL131025:ACL131026 AMH131025:AMH131026 AWD131025:AWD131026 BFZ131025:BFZ131026 BPV131025:BPV131026 BZR131025:BZR131026 CJN131025:CJN131026 CTJ131025:CTJ131026 DDF131025:DDF131026 DNB131025:DNB131026 DWX131025:DWX131026 EGT131025:EGT131026 EQP131025:EQP131026 FAL131025:FAL131026 FKH131025:FKH131026 FUD131025:FUD131026 GDZ131025:GDZ131026 GNV131025:GNV131026 GXR131025:GXR131026 HHN131025:HHN131026 HRJ131025:HRJ131026 IBF131025:IBF131026 ILB131025:ILB131026 IUX131025:IUX131026 JET131025:JET131026 JOP131025:JOP131026 JYL131025:JYL131026 KIH131025:KIH131026 KSD131025:KSD131026 LBZ131025:LBZ131026 LLV131025:LLV131026 LVR131025:LVR131026 MFN131025:MFN131026 MPJ131025:MPJ131026 MZF131025:MZF131026 NJB131025:NJB131026 NSX131025:NSX131026 OCT131025:OCT131026 OMP131025:OMP131026 OWL131025:OWL131026 PGH131025:PGH131026 PQD131025:PQD131026 PZZ131025:PZZ131026 QJV131025:QJV131026 QTR131025:QTR131026 RDN131025:RDN131026 RNJ131025:RNJ131026 RXF131025:RXF131026 SHB131025:SHB131026 SQX131025:SQX131026 TAT131025:TAT131026 TKP131025:TKP131026 TUL131025:TUL131026 UEH131025:UEH131026 UOD131025:UOD131026 UXZ131025:UXZ131026 VHV131025:VHV131026 VRR131025:VRR131026 WBN131025:WBN131026 WLJ131025:WLJ131026 WVF131025:WVF131026 B196561:B196562 IT196561:IT196562 SP196561:SP196562 ACL196561:ACL196562 AMH196561:AMH196562 AWD196561:AWD196562 BFZ196561:BFZ196562 BPV196561:BPV196562 BZR196561:BZR196562 CJN196561:CJN196562 CTJ196561:CTJ196562 DDF196561:DDF196562 DNB196561:DNB196562 DWX196561:DWX196562 EGT196561:EGT196562 EQP196561:EQP196562 FAL196561:FAL196562 FKH196561:FKH196562 FUD196561:FUD196562 GDZ196561:GDZ196562 GNV196561:GNV196562 GXR196561:GXR196562 HHN196561:HHN196562 HRJ196561:HRJ196562 IBF196561:IBF196562 ILB196561:ILB196562 IUX196561:IUX196562 JET196561:JET196562 JOP196561:JOP196562 JYL196561:JYL196562 KIH196561:KIH196562 KSD196561:KSD196562 LBZ196561:LBZ196562 LLV196561:LLV196562 LVR196561:LVR196562 MFN196561:MFN196562 MPJ196561:MPJ196562 MZF196561:MZF196562 NJB196561:NJB196562 NSX196561:NSX196562 OCT196561:OCT196562 OMP196561:OMP196562 OWL196561:OWL196562 PGH196561:PGH196562 PQD196561:PQD196562 PZZ196561:PZZ196562 QJV196561:QJV196562 QTR196561:QTR196562 RDN196561:RDN196562 RNJ196561:RNJ196562 RXF196561:RXF196562 SHB196561:SHB196562 SQX196561:SQX196562 TAT196561:TAT196562 TKP196561:TKP196562 TUL196561:TUL196562 UEH196561:UEH196562 UOD196561:UOD196562 UXZ196561:UXZ196562 VHV196561:VHV196562 VRR196561:VRR196562 WBN196561:WBN196562 WLJ196561:WLJ196562 WVF196561:WVF196562 B262097:B262098 IT262097:IT262098 SP262097:SP262098 ACL262097:ACL262098 AMH262097:AMH262098 AWD262097:AWD262098 BFZ262097:BFZ262098 BPV262097:BPV262098 BZR262097:BZR262098 CJN262097:CJN262098 CTJ262097:CTJ262098 DDF262097:DDF262098 DNB262097:DNB262098 DWX262097:DWX262098 EGT262097:EGT262098 EQP262097:EQP262098 FAL262097:FAL262098 FKH262097:FKH262098 FUD262097:FUD262098 GDZ262097:GDZ262098 GNV262097:GNV262098 GXR262097:GXR262098 HHN262097:HHN262098 HRJ262097:HRJ262098 IBF262097:IBF262098 ILB262097:ILB262098 IUX262097:IUX262098 JET262097:JET262098 JOP262097:JOP262098 JYL262097:JYL262098 KIH262097:KIH262098 KSD262097:KSD262098 LBZ262097:LBZ262098 LLV262097:LLV262098 LVR262097:LVR262098 MFN262097:MFN262098 MPJ262097:MPJ262098 MZF262097:MZF262098 NJB262097:NJB262098 NSX262097:NSX262098 OCT262097:OCT262098 OMP262097:OMP262098 OWL262097:OWL262098 PGH262097:PGH262098 PQD262097:PQD262098 PZZ262097:PZZ262098 QJV262097:QJV262098 QTR262097:QTR262098 RDN262097:RDN262098 RNJ262097:RNJ262098 RXF262097:RXF262098 SHB262097:SHB262098 SQX262097:SQX262098 TAT262097:TAT262098 TKP262097:TKP262098 TUL262097:TUL262098 UEH262097:UEH262098 UOD262097:UOD262098 UXZ262097:UXZ262098 VHV262097:VHV262098 VRR262097:VRR262098 WBN262097:WBN262098 WLJ262097:WLJ262098 WVF262097:WVF262098 B327633:B327634 IT327633:IT327634 SP327633:SP327634 ACL327633:ACL327634 AMH327633:AMH327634 AWD327633:AWD327634 BFZ327633:BFZ327634 BPV327633:BPV327634 BZR327633:BZR327634 CJN327633:CJN327634 CTJ327633:CTJ327634 DDF327633:DDF327634 DNB327633:DNB327634 DWX327633:DWX327634 EGT327633:EGT327634 EQP327633:EQP327634 FAL327633:FAL327634 FKH327633:FKH327634 FUD327633:FUD327634 GDZ327633:GDZ327634 GNV327633:GNV327634 GXR327633:GXR327634 HHN327633:HHN327634 HRJ327633:HRJ327634 IBF327633:IBF327634 ILB327633:ILB327634 IUX327633:IUX327634 JET327633:JET327634 JOP327633:JOP327634 JYL327633:JYL327634 KIH327633:KIH327634 KSD327633:KSD327634 LBZ327633:LBZ327634 LLV327633:LLV327634 LVR327633:LVR327634 MFN327633:MFN327634 MPJ327633:MPJ327634 MZF327633:MZF327634 NJB327633:NJB327634 NSX327633:NSX327634 OCT327633:OCT327634 OMP327633:OMP327634 OWL327633:OWL327634 PGH327633:PGH327634 PQD327633:PQD327634 PZZ327633:PZZ327634 QJV327633:QJV327634 QTR327633:QTR327634 RDN327633:RDN327634 RNJ327633:RNJ327634 RXF327633:RXF327634 SHB327633:SHB327634 SQX327633:SQX327634 TAT327633:TAT327634 TKP327633:TKP327634 TUL327633:TUL327634 UEH327633:UEH327634 UOD327633:UOD327634 UXZ327633:UXZ327634 VHV327633:VHV327634 VRR327633:VRR327634 WBN327633:WBN327634 WLJ327633:WLJ327634 WVF327633:WVF327634 B393169:B393170 IT393169:IT393170 SP393169:SP393170 ACL393169:ACL393170 AMH393169:AMH393170 AWD393169:AWD393170 BFZ393169:BFZ393170 BPV393169:BPV393170 BZR393169:BZR393170 CJN393169:CJN393170 CTJ393169:CTJ393170 DDF393169:DDF393170 DNB393169:DNB393170 DWX393169:DWX393170 EGT393169:EGT393170 EQP393169:EQP393170 FAL393169:FAL393170 FKH393169:FKH393170 FUD393169:FUD393170 GDZ393169:GDZ393170 GNV393169:GNV393170 GXR393169:GXR393170 HHN393169:HHN393170 HRJ393169:HRJ393170 IBF393169:IBF393170 ILB393169:ILB393170 IUX393169:IUX393170 JET393169:JET393170 JOP393169:JOP393170 JYL393169:JYL393170 KIH393169:KIH393170 KSD393169:KSD393170 LBZ393169:LBZ393170 LLV393169:LLV393170 LVR393169:LVR393170 MFN393169:MFN393170 MPJ393169:MPJ393170 MZF393169:MZF393170 NJB393169:NJB393170 NSX393169:NSX393170 OCT393169:OCT393170 OMP393169:OMP393170 OWL393169:OWL393170 PGH393169:PGH393170 PQD393169:PQD393170 PZZ393169:PZZ393170 QJV393169:QJV393170 QTR393169:QTR393170 RDN393169:RDN393170 RNJ393169:RNJ393170 RXF393169:RXF393170 SHB393169:SHB393170 SQX393169:SQX393170 TAT393169:TAT393170 TKP393169:TKP393170 TUL393169:TUL393170 UEH393169:UEH393170 UOD393169:UOD393170 UXZ393169:UXZ393170 VHV393169:VHV393170 VRR393169:VRR393170 WBN393169:WBN393170 WLJ393169:WLJ393170 WVF393169:WVF393170 B458705:B458706 IT458705:IT458706 SP458705:SP458706 ACL458705:ACL458706 AMH458705:AMH458706 AWD458705:AWD458706 BFZ458705:BFZ458706 BPV458705:BPV458706 BZR458705:BZR458706 CJN458705:CJN458706 CTJ458705:CTJ458706 DDF458705:DDF458706 DNB458705:DNB458706 DWX458705:DWX458706 EGT458705:EGT458706 EQP458705:EQP458706 FAL458705:FAL458706 FKH458705:FKH458706 FUD458705:FUD458706 GDZ458705:GDZ458706 GNV458705:GNV458706 GXR458705:GXR458706 HHN458705:HHN458706 HRJ458705:HRJ458706 IBF458705:IBF458706 ILB458705:ILB458706 IUX458705:IUX458706 JET458705:JET458706 JOP458705:JOP458706 JYL458705:JYL458706 KIH458705:KIH458706 KSD458705:KSD458706 LBZ458705:LBZ458706 LLV458705:LLV458706 LVR458705:LVR458706 MFN458705:MFN458706 MPJ458705:MPJ458706 MZF458705:MZF458706 NJB458705:NJB458706 NSX458705:NSX458706 OCT458705:OCT458706 OMP458705:OMP458706 OWL458705:OWL458706 PGH458705:PGH458706 PQD458705:PQD458706 PZZ458705:PZZ458706 QJV458705:QJV458706 QTR458705:QTR458706 RDN458705:RDN458706 RNJ458705:RNJ458706 RXF458705:RXF458706 SHB458705:SHB458706 SQX458705:SQX458706 TAT458705:TAT458706 TKP458705:TKP458706 TUL458705:TUL458706 UEH458705:UEH458706 UOD458705:UOD458706 UXZ458705:UXZ458706 VHV458705:VHV458706 VRR458705:VRR458706 WBN458705:WBN458706 WLJ458705:WLJ458706 WVF458705:WVF458706 B524241:B524242 IT524241:IT524242 SP524241:SP524242 ACL524241:ACL524242 AMH524241:AMH524242 AWD524241:AWD524242 BFZ524241:BFZ524242 BPV524241:BPV524242 BZR524241:BZR524242 CJN524241:CJN524242 CTJ524241:CTJ524242 DDF524241:DDF524242 DNB524241:DNB524242 DWX524241:DWX524242 EGT524241:EGT524242 EQP524241:EQP524242 FAL524241:FAL524242 FKH524241:FKH524242 FUD524241:FUD524242 GDZ524241:GDZ524242 GNV524241:GNV524242 GXR524241:GXR524242 HHN524241:HHN524242 HRJ524241:HRJ524242 IBF524241:IBF524242 ILB524241:ILB524242 IUX524241:IUX524242 JET524241:JET524242 JOP524241:JOP524242 JYL524241:JYL524242 KIH524241:KIH524242 KSD524241:KSD524242 LBZ524241:LBZ524242 LLV524241:LLV524242 LVR524241:LVR524242 MFN524241:MFN524242 MPJ524241:MPJ524242 MZF524241:MZF524242 NJB524241:NJB524242 NSX524241:NSX524242 OCT524241:OCT524242 OMP524241:OMP524242 OWL524241:OWL524242 PGH524241:PGH524242 PQD524241:PQD524242 PZZ524241:PZZ524242 QJV524241:QJV524242 QTR524241:QTR524242 RDN524241:RDN524242 RNJ524241:RNJ524242 RXF524241:RXF524242 SHB524241:SHB524242 SQX524241:SQX524242 TAT524241:TAT524242 TKP524241:TKP524242 TUL524241:TUL524242 UEH524241:UEH524242 UOD524241:UOD524242 UXZ524241:UXZ524242 VHV524241:VHV524242 VRR524241:VRR524242 WBN524241:WBN524242 WLJ524241:WLJ524242 WVF524241:WVF524242 B589777:B589778 IT589777:IT589778 SP589777:SP589778 ACL589777:ACL589778 AMH589777:AMH589778 AWD589777:AWD589778 BFZ589777:BFZ589778 BPV589777:BPV589778 BZR589777:BZR589778 CJN589777:CJN589778 CTJ589777:CTJ589778 DDF589777:DDF589778 DNB589777:DNB589778 DWX589777:DWX589778 EGT589777:EGT589778 EQP589777:EQP589778 FAL589777:FAL589778 FKH589777:FKH589778 FUD589777:FUD589778 GDZ589777:GDZ589778 GNV589777:GNV589778 GXR589777:GXR589778 HHN589777:HHN589778 HRJ589777:HRJ589778 IBF589777:IBF589778 ILB589777:ILB589778 IUX589777:IUX589778 JET589777:JET589778 JOP589777:JOP589778 JYL589777:JYL589778 KIH589777:KIH589778 KSD589777:KSD589778 LBZ589777:LBZ589778 LLV589777:LLV589778 LVR589777:LVR589778 MFN589777:MFN589778 MPJ589777:MPJ589778 MZF589777:MZF589778 NJB589777:NJB589778 NSX589777:NSX589778 OCT589777:OCT589778 OMP589777:OMP589778 OWL589777:OWL589778 PGH589777:PGH589778 PQD589777:PQD589778 PZZ589777:PZZ589778 QJV589777:QJV589778 QTR589777:QTR589778 RDN589777:RDN589778 RNJ589777:RNJ589778 RXF589777:RXF589778 SHB589777:SHB589778 SQX589777:SQX589778 TAT589777:TAT589778 TKP589777:TKP589778 TUL589777:TUL589778 UEH589777:UEH589778 UOD589777:UOD589778 UXZ589777:UXZ589778 VHV589777:VHV589778 VRR589777:VRR589778 WBN589777:WBN589778 WLJ589777:WLJ589778 WVF589777:WVF589778 B655313:B655314 IT655313:IT655314 SP655313:SP655314 ACL655313:ACL655314 AMH655313:AMH655314 AWD655313:AWD655314 BFZ655313:BFZ655314 BPV655313:BPV655314 BZR655313:BZR655314 CJN655313:CJN655314 CTJ655313:CTJ655314 DDF655313:DDF655314 DNB655313:DNB655314 DWX655313:DWX655314 EGT655313:EGT655314 EQP655313:EQP655314 FAL655313:FAL655314 FKH655313:FKH655314 FUD655313:FUD655314 GDZ655313:GDZ655314 GNV655313:GNV655314 GXR655313:GXR655314 HHN655313:HHN655314 HRJ655313:HRJ655314 IBF655313:IBF655314 ILB655313:ILB655314 IUX655313:IUX655314 JET655313:JET655314 JOP655313:JOP655314 JYL655313:JYL655314 KIH655313:KIH655314 KSD655313:KSD655314 LBZ655313:LBZ655314 LLV655313:LLV655314 LVR655313:LVR655314 MFN655313:MFN655314 MPJ655313:MPJ655314 MZF655313:MZF655314 NJB655313:NJB655314 NSX655313:NSX655314 OCT655313:OCT655314 OMP655313:OMP655314 OWL655313:OWL655314 PGH655313:PGH655314 PQD655313:PQD655314 PZZ655313:PZZ655314 QJV655313:QJV655314 QTR655313:QTR655314 RDN655313:RDN655314 RNJ655313:RNJ655314 RXF655313:RXF655314 SHB655313:SHB655314 SQX655313:SQX655314 TAT655313:TAT655314 TKP655313:TKP655314 TUL655313:TUL655314 UEH655313:UEH655314 UOD655313:UOD655314 UXZ655313:UXZ655314 VHV655313:VHV655314 VRR655313:VRR655314 WBN655313:WBN655314 WLJ655313:WLJ655314 WVF655313:WVF655314 B720849:B720850 IT720849:IT720850 SP720849:SP720850 ACL720849:ACL720850 AMH720849:AMH720850 AWD720849:AWD720850 BFZ720849:BFZ720850 BPV720849:BPV720850 BZR720849:BZR720850 CJN720849:CJN720850 CTJ720849:CTJ720850 DDF720849:DDF720850 DNB720849:DNB720850 DWX720849:DWX720850 EGT720849:EGT720850 EQP720849:EQP720850 FAL720849:FAL720850 FKH720849:FKH720850 FUD720849:FUD720850 GDZ720849:GDZ720850 GNV720849:GNV720850 GXR720849:GXR720850 HHN720849:HHN720850 HRJ720849:HRJ720850 IBF720849:IBF720850 ILB720849:ILB720850 IUX720849:IUX720850 JET720849:JET720850 JOP720849:JOP720850 JYL720849:JYL720850 KIH720849:KIH720850 KSD720849:KSD720850 LBZ720849:LBZ720850 LLV720849:LLV720850 LVR720849:LVR720850 MFN720849:MFN720850 MPJ720849:MPJ720850 MZF720849:MZF720850 NJB720849:NJB720850 NSX720849:NSX720850 OCT720849:OCT720850 OMP720849:OMP720850 OWL720849:OWL720850 PGH720849:PGH720850 PQD720849:PQD720850 PZZ720849:PZZ720850 QJV720849:QJV720850 QTR720849:QTR720850 RDN720849:RDN720850 RNJ720849:RNJ720850 RXF720849:RXF720850 SHB720849:SHB720850 SQX720849:SQX720850 TAT720849:TAT720850 TKP720849:TKP720850 TUL720849:TUL720850 UEH720849:UEH720850 UOD720849:UOD720850 UXZ720849:UXZ720850 VHV720849:VHV720850 VRR720849:VRR720850 WBN720849:WBN720850 WLJ720849:WLJ720850 WVF720849:WVF720850 B786385:B786386 IT786385:IT786386 SP786385:SP786386 ACL786385:ACL786386 AMH786385:AMH786386 AWD786385:AWD786386 BFZ786385:BFZ786386 BPV786385:BPV786386 BZR786385:BZR786386 CJN786385:CJN786386 CTJ786385:CTJ786386 DDF786385:DDF786386 DNB786385:DNB786386 DWX786385:DWX786386 EGT786385:EGT786386 EQP786385:EQP786386 FAL786385:FAL786386 FKH786385:FKH786386 FUD786385:FUD786386 GDZ786385:GDZ786386 GNV786385:GNV786386 GXR786385:GXR786386 HHN786385:HHN786386 HRJ786385:HRJ786386 IBF786385:IBF786386 ILB786385:ILB786386 IUX786385:IUX786386 JET786385:JET786386 JOP786385:JOP786386 JYL786385:JYL786386 KIH786385:KIH786386 KSD786385:KSD786386 LBZ786385:LBZ786386 LLV786385:LLV786386 LVR786385:LVR786386 MFN786385:MFN786386 MPJ786385:MPJ786386 MZF786385:MZF786386 NJB786385:NJB786386 NSX786385:NSX786386 OCT786385:OCT786386 OMP786385:OMP786386 OWL786385:OWL786386 PGH786385:PGH786386 PQD786385:PQD786386 PZZ786385:PZZ786386 QJV786385:QJV786386 QTR786385:QTR786386 RDN786385:RDN786386 RNJ786385:RNJ786386 RXF786385:RXF786386 SHB786385:SHB786386 SQX786385:SQX786386 TAT786385:TAT786386 TKP786385:TKP786386 TUL786385:TUL786386 UEH786385:UEH786386 UOD786385:UOD786386 UXZ786385:UXZ786386 VHV786385:VHV786386 VRR786385:VRR786386 WBN786385:WBN786386 WLJ786385:WLJ786386 WVF786385:WVF786386 B851921:B851922 IT851921:IT851922 SP851921:SP851922 ACL851921:ACL851922 AMH851921:AMH851922 AWD851921:AWD851922 BFZ851921:BFZ851922 BPV851921:BPV851922 BZR851921:BZR851922 CJN851921:CJN851922 CTJ851921:CTJ851922 DDF851921:DDF851922 DNB851921:DNB851922 DWX851921:DWX851922 EGT851921:EGT851922 EQP851921:EQP851922 FAL851921:FAL851922 FKH851921:FKH851922 FUD851921:FUD851922 GDZ851921:GDZ851922 GNV851921:GNV851922 GXR851921:GXR851922 HHN851921:HHN851922 HRJ851921:HRJ851922 IBF851921:IBF851922 ILB851921:ILB851922 IUX851921:IUX851922 JET851921:JET851922 JOP851921:JOP851922 JYL851921:JYL851922 KIH851921:KIH851922 KSD851921:KSD851922 LBZ851921:LBZ851922 LLV851921:LLV851922 LVR851921:LVR851922 MFN851921:MFN851922 MPJ851921:MPJ851922 MZF851921:MZF851922 NJB851921:NJB851922 NSX851921:NSX851922 OCT851921:OCT851922 OMP851921:OMP851922 OWL851921:OWL851922 PGH851921:PGH851922 PQD851921:PQD851922 PZZ851921:PZZ851922 QJV851921:QJV851922 QTR851921:QTR851922 RDN851921:RDN851922 RNJ851921:RNJ851922 RXF851921:RXF851922 SHB851921:SHB851922 SQX851921:SQX851922 TAT851921:TAT851922 TKP851921:TKP851922 TUL851921:TUL851922 UEH851921:UEH851922 UOD851921:UOD851922 UXZ851921:UXZ851922 VHV851921:VHV851922 VRR851921:VRR851922 WBN851921:WBN851922 WLJ851921:WLJ851922 WVF851921:WVF851922 B917457:B917458 IT917457:IT917458 SP917457:SP917458 ACL917457:ACL917458 AMH917457:AMH917458 AWD917457:AWD917458 BFZ917457:BFZ917458 BPV917457:BPV917458 BZR917457:BZR917458 CJN917457:CJN917458 CTJ917457:CTJ917458 DDF917457:DDF917458 DNB917457:DNB917458 DWX917457:DWX917458 EGT917457:EGT917458 EQP917457:EQP917458 FAL917457:FAL917458 FKH917457:FKH917458 FUD917457:FUD917458 GDZ917457:GDZ917458 GNV917457:GNV917458 GXR917457:GXR917458 HHN917457:HHN917458 HRJ917457:HRJ917458 IBF917457:IBF917458 ILB917457:ILB917458 IUX917457:IUX917458 JET917457:JET917458 JOP917457:JOP917458 JYL917457:JYL917458 KIH917457:KIH917458 KSD917457:KSD917458 LBZ917457:LBZ917458 LLV917457:LLV917458 LVR917457:LVR917458 MFN917457:MFN917458 MPJ917457:MPJ917458 MZF917457:MZF917458 NJB917457:NJB917458 NSX917457:NSX917458 OCT917457:OCT917458 OMP917457:OMP917458 OWL917457:OWL917458 PGH917457:PGH917458 PQD917457:PQD917458 PZZ917457:PZZ917458 QJV917457:QJV917458 QTR917457:QTR917458 RDN917457:RDN917458 RNJ917457:RNJ917458 RXF917457:RXF917458 SHB917457:SHB917458 SQX917457:SQX917458 TAT917457:TAT917458 TKP917457:TKP917458 TUL917457:TUL917458 UEH917457:UEH917458 UOD917457:UOD917458 UXZ917457:UXZ917458 VHV917457:VHV917458 VRR917457:VRR917458 WBN917457:WBN917458 WLJ917457:WLJ917458 WVF917457:WVF917458 B982993:B982994 IT982993:IT982994 SP982993:SP982994 ACL982993:ACL982994 AMH982993:AMH982994 AWD982993:AWD982994 BFZ982993:BFZ982994 BPV982993:BPV982994 BZR982993:BZR982994 CJN982993:CJN982994 CTJ982993:CTJ982994 DDF982993:DDF982994 DNB982993:DNB982994 DWX982993:DWX982994 EGT982993:EGT982994 EQP982993:EQP982994 FAL982993:FAL982994 FKH982993:FKH982994 FUD982993:FUD982994 GDZ982993:GDZ982994 GNV982993:GNV982994 GXR982993:GXR982994 HHN982993:HHN982994 HRJ982993:HRJ982994 IBF982993:IBF982994 ILB982993:ILB982994 IUX982993:IUX982994 JET982993:JET982994 JOP982993:JOP982994 JYL982993:JYL982994 KIH982993:KIH982994 KSD982993:KSD982994 LBZ982993:LBZ982994 LLV982993:LLV982994 LVR982993:LVR982994 MFN982993:MFN982994 MPJ982993:MPJ982994 MZF982993:MZF982994 NJB982993:NJB982994 NSX982993:NSX982994 OCT982993:OCT982994 OMP982993:OMP982994 OWL982993:OWL982994 PGH982993:PGH982994 PQD982993:PQD982994 PZZ982993:PZZ982994 QJV982993:QJV982994 QTR982993:QTR982994 RDN982993:RDN982994 RNJ982993:RNJ982994 RXF982993:RXF982994 SHB982993:SHB982994 SQX982993:SQX982994 TAT982993:TAT982994 TKP982993:TKP982994 TUL982993:TUL982994 UEH982993:UEH982994 UOD982993:UOD982994 UXZ982993:UXZ982994 VHV982993:VHV982994 VRR982993:VRR982994 WBN982993:WBN982994 WLJ982993:WLJ982994 WVF982993:WVF982994 B65492:B65503 IT65492:IT65503 SP65492:SP65503 ACL65492:ACL65503 AMH65492:AMH65503 AWD65492:AWD65503 BFZ65492:BFZ65503 BPV65492:BPV65503 BZR65492:BZR65503 CJN65492:CJN65503 CTJ65492:CTJ65503 DDF65492:DDF65503 DNB65492:DNB65503 DWX65492:DWX65503 EGT65492:EGT65503 EQP65492:EQP65503 FAL65492:FAL65503 FKH65492:FKH65503 FUD65492:FUD65503 GDZ65492:GDZ65503 GNV65492:GNV65503 GXR65492:GXR65503 HHN65492:HHN65503 HRJ65492:HRJ65503 IBF65492:IBF65503 ILB65492:ILB65503 IUX65492:IUX65503 JET65492:JET65503 JOP65492:JOP65503 JYL65492:JYL65503 KIH65492:KIH65503 KSD65492:KSD65503 LBZ65492:LBZ65503 LLV65492:LLV65503 LVR65492:LVR65503 MFN65492:MFN65503 MPJ65492:MPJ65503 MZF65492:MZF65503 NJB65492:NJB65503 NSX65492:NSX65503 OCT65492:OCT65503 OMP65492:OMP65503 OWL65492:OWL65503 PGH65492:PGH65503 PQD65492:PQD65503 PZZ65492:PZZ65503 QJV65492:QJV65503 QTR65492:QTR65503 RDN65492:RDN65503 RNJ65492:RNJ65503 RXF65492:RXF65503 SHB65492:SHB65503 SQX65492:SQX65503 TAT65492:TAT65503 TKP65492:TKP65503 TUL65492:TUL65503 UEH65492:UEH65503 UOD65492:UOD65503 UXZ65492:UXZ65503 VHV65492:VHV65503 VRR65492:VRR65503 WBN65492:WBN65503 WLJ65492:WLJ65503 WVF65492:WVF65503 B131028:B131039 IT131028:IT131039 SP131028:SP131039 ACL131028:ACL131039 AMH131028:AMH131039 AWD131028:AWD131039 BFZ131028:BFZ131039 BPV131028:BPV131039 BZR131028:BZR131039 CJN131028:CJN131039 CTJ131028:CTJ131039 DDF131028:DDF131039 DNB131028:DNB131039 DWX131028:DWX131039 EGT131028:EGT131039 EQP131028:EQP131039 FAL131028:FAL131039 FKH131028:FKH131039 FUD131028:FUD131039 GDZ131028:GDZ131039 GNV131028:GNV131039 GXR131028:GXR131039 HHN131028:HHN131039 HRJ131028:HRJ131039 IBF131028:IBF131039 ILB131028:ILB131039 IUX131028:IUX131039 JET131028:JET131039 JOP131028:JOP131039 JYL131028:JYL131039 KIH131028:KIH131039 KSD131028:KSD131039 LBZ131028:LBZ131039 LLV131028:LLV131039 LVR131028:LVR131039 MFN131028:MFN131039 MPJ131028:MPJ131039 MZF131028:MZF131039 NJB131028:NJB131039 NSX131028:NSX131039 OCT131028:OCT131039 OMP131028:OMP131039 OWL131028:OWL131039 PGH131028:PGH131039 PQD131028:PQD131039 PZZ131028:PZZ131039 QJV131028:QJV131039 QTR131028:QTR131039 RDN131028:RDN131039 RNJ131028:RNJ131039 RXF131028:RXF131039 SHB131028:SHB131039 SQX131028:SQX131039 TAT131028:TAT131039 TKP131028:TKP131039 TUL131028:TUL131039 UEH131028:UEH131039 UOD131028:UOD131039 UXZ131028:UXZ131039 VHV131028:VHV131039 VRR131028:VRR131039 WBN131028:WBN131039 WLJ131028:WLJ131039 WVF131028:WVF131039 B196564:B196575 IT196564:IT196575 SP196564:SP196575 ACL196564:ACL196575 AMH196564:AMH196575 AWD196564:AWD196575 BFZ196564:BFZ196575 BPV196564:BPV196575 BZR196564:BZR196575 CJN196564:CJN196575 CTJ196564:CTJ196575 DDF196564:DDF196575 DNB196564:DNB196575 DWX196564:DWX196575 EGT196564:EGT196575 EQP196564:EQP196575 FAL196564:FAL196575 FKH196564:FKH196575 FUD196564:FUD196575 GDZ196564:GDZ196575 GNV196564:GNV196575 GXR196564:GXR196575 HHN196564:HHN196575 HRJ196564:HRJ196575 IBF196564:IBF196575 ILB196564:ILB196575 IUX196564:IUX196575 JET196564:JET196575 JOP196564:JOP196575 JYL196564:JYL196575 KIH196564:KIH196575 KSD196564:KSD196575 LBZ196564:LBZ196575 LLV196564:LLV196575 LVR196564:LVR196575 MFN196564:MFN196575 MPJ196564:MPJ196575 MZF196564:MZF196575 NJB196564:NJB196575 NSX196564:NSX196575 OCT196564:OCT196575 OMP196564:OMP196575 OWL196564:OWL196575 PGH196564:PGH196575 PQD196564:PQD196575 PZZ196564:PZZ196575 QJV196564:QJV196575 QTR196564:QTR196575 RDN196564:RDN196575 RNJ196564:RNJ196575 RXF196564:RXF196575 SHB196564:SHB196575 SQX196564:SQX196575 TAT196564:TAT196575 TKP196564:TKP196575 TUL196564:TUL196575 UEH196564:UEH196575 UOD196564:UOD196575 UXZ196564:UXZ196575 VHV196564:VHV196575 VRR196564:VRR196575 WBN196564:WBN196575 WLJ196564:WLJ196575 WVF196564:WVF196575 B262100:B262111 IT262100:IT262111 SP262100:SP262111 ACL262100:ACL262111 AMH262100:AMH262111 AWD262100:AWD262111 BFZ262100:BFZ262111 BPV262100:BPV262111 BZR262100:BZR262111 CJN262100:CJN262111 CTJ262100:CTJ262111 DDF262100:DDF262111 DNB262100:DNB262111 DWX262100:DWX262111 EGT262100:EGT262111 EQP262100:EQP262111 FAL262100:FAL262111 FKH262100:FKH262111 FUD262100:FUD262111 GDZ262100:GDZ262111 GNV262100:GNV262111 GXR262100:GXR262111 HHN262100:HHN262111 HRJ262100:HRJ262111 IBF262100:IBF262111 ILB262100:ILB262111 IUX262100:IUX262111 JET262100:JET262111 JOP262100:JOP262111 JYL262100:JYL262111 KIH262100:KIH262111 KSD262100:KSD262111 LBZ262100:LBZ262111 LLV262100:LLV262111 LVR262100:LVR262111 MFN262100:MFN262111 MPJ262100:MPJ262111 MZF262100:MZF262111 NJB262100:NJB262111 NSX262100:NSX262111 OCT262100:OCT262111 OMP262100:OMP262111 OWL262100:OWL262111 PGH262100:PGH262111 PQD262100:PQD262111 PZZ262100:PZZ262111 QJV262100:QJV262111 QTR262100:QTR262111 RDN262100:RDN262111 RNJ262100:RNJ262111 RXF262100:RXF262111 SHB262100:SHB262111 SQX262100:SQX262111 TAT262100:TAT262111 TKP262100:TKP262111 TUL262100:TUL262111 UEH262100:UEH262111 UOD262100:UOD262111 UXZ262100:UXZ262111 VHV262100:VHV262111 VRR262100:VRR262111 WBN262100:WBN262111 WLJ262100:WLJ262111 WVF262100:WVF262111 B327636:B327647 IT327636:IT327647 SP327636:SP327647 ACL327636:ACL327647 AMH327636:AMH327647 AWD327636:AWD327647 BFZ327636:BFZ327647 BPV327636:BPV327647 BZR327636:BZR327647 CJN327636:CJN327647 CTJ327636:CTJ327647 DDF327636:DDF327647 DNB327636:DNB327647 DWX327636:DWX327647 EGT327636:EGT327647 EQP327636:EQP327647 FAL327636:FAL327647 FKH327636:FKH327647 FUD327636:FUD327647 GDZ327636:GDZ327647 GNV327636:GNV327647 GXR327636:GXR327647 HHN327636:HHN327647 HRJ327636:HRJ327647 IBF327636:IBF327647 ILB327636:ILB327647 IUX327636:IUX327647 JET327636:JET327647 JOP327636:JOP327647 JYL327636:JYL327647 KIH327636:KIH327647 KSD327636:KSD327647 LBZ327636:LBZ327647 LLV327636:LLV327647 LVR327636:LVR327647 MFN327636:MFN327647 MPJ327636:MPJ327647 MZF327636:MZF327647 NJB327636:NJB327647 NSX327636:NSX327647 OCT327636:OCT327647 OMP327636:OMP327647 OWL327636:OWL327647 PGH327636:PGH327647 PQD327636:PQD327647 PZZ327636:PZZ327647 QJV327636:QJV327647 QTR327636:QTR327647 RDN327636:RDN327647 RNJ327636:RNJ327647 RXF327636:RXF327647 SHB327636:SHB327647 SQX327636:SQX327647 TAT327636:TAT327647 TKP327636:TKP327647 TUL327636:TUL327647 UEH327636:UEH327647 UOD327636:UOD327647 UXZ327636:UXZ327647 VHV327636:VHV327647 VRR327636:VRR327647 WBN327636:WBN327647 WLJ327636:WLJ327647 WVF327636:WVF327647 B393172:B393183 IT393172:IT393183 SP393172:SP393183 ACL393172:ACL393183 AMH393172:AMH393183 AWD393172:AWD393183 BFZ393172:BFZ393183 BPV393172:BPV393183 BZR393172:BZR393183 CJN393172:CJN393183 CTJ393172:CTJ393183 DDF393172:DDF393183 DNB393172:DNB393183 DWX393172:DWX393183 EGT393172:EGT393183 EQP393172:EQP393183 FAL393172:FAL393183 FKH393172:FKH393183 FUD393172:FUD393183 GDZ393172:GDZ393183 GNV393172:GNV393183 GXR393172:GXR393183 HHN393172:HHN393183 HRJ393172:HRJ393183 IBF393172:IBF393183 ILB393172:ILB393183 IUX393172:IUX393183 JET393172:JET393183 JOP393172:JOP393183 JYL393172:JYL393183 KIH393172:KIH393183 KSD393172:KSD393183 LBZ393172:LBZ393183 LLV393172:LLV393183 LVR393172:LVR393183 MFN393172:MFN393183 MPJ393172:MPJ393183 MZF393172:MZF393183 NJB393172:NJB393183 NSX393172:NSX393183 OCT393172:OCT393183 OMP393172:OMP393183 OWL393172:OWL393183 PGH393172:PGH393183 PQD393172:PQD393183 PZZ393172:PZZ393183 QJV393172:QJV393183 QTR393172:QTR393183 RDN393172:RDN393183 RNJ393172:RNJ393183 RXF393172:RXF393183 SHB393172:SHB393183 SQX393172:SQX393183 TAT393172:TAT393183 TKP393172:TKP393183 TUL393172:TUL393183 UEH393172:UEH393183 UOD393172:UOD393183 UXZ393172:UXZ393183 VHV393172:VHV393183 VRR393172:VRR393183 WBN393172:WBN393183 WLJ393172:WLJ393183 WVF393172:WVF393183 B458708:B458719 IT458708:IT458719 SP458708:SP458719 ACL458708:ACL458719 AMH458708:AMH458719 AWD458708:AWD458719 BFZ458708:BFZ458719 BPV458708:BPV458719 BZR458708:BZR458719 CJN458708:CJN458719 CTJ458708:CTJ458719 DDF458708:DDF458719 DNB458708:DNB458719 DWX458708:DWX458719 EGT458708:EGT458719 EQP458708:EQP458719 FAL458708:FAL458719 FKH458708:FKH458719 FUD458708:FUD458719 GDZ458708:GDZ458719 GNV458708:GNV458719 GXR458708:GXR458719 HHN458708:HHN458719 HRJ458708:HRJ458719 IBF458708:IBF458719 ILB458708:ILB458719 IUX458708:IUX458719 JET458708:JET458719 JOP458708:JOP458719 JYL458708:JYL458719 KIH458708:KIH458719 KSD458708:KSD458719 LBZ458708:LBZ458719 LLV458708:LLV458719 LVR458708:LVR458719 MFN458708:MFN458719 MPJ458708:MPJ458719 MZF458708:MZF458719 NJB458708:NJB458719 NSX458708:NSX458719 OCT458708:OCT458719 OMP458708:OMP458719 OWL458708:OWL458719 PGH458708:PGH458719 PQD458708:PQD458719 PZZ458708:PZZ458719 QJV458708:QJV458719 QTR458708:QTR458719 RDN458708:RDN458719 RNJ458708:RNJ458719 RXF458708:RXF458719 SHB458708:SHB458719 SQX458708:SQX458719 TAT458708:TAT458719 TKP458708:TKP458719 TUL458708:TUL458719 UEH458708:UEH458719 UOD458708:UOD458719 UXZ458708:UXZ458719 VHV458708:VHV458719 VRR458708:VRR458719 WBN458708:WBN458719 WLJ458708:WLJ458719 WVF458708:WVF458719 B524244:B524255 IT524244:IT524255 SP524244:SP524255 ACL524244:ACL524255 AMH524244:AMH524255 AWD524244:AWD524255 BFZ524244:BFZ524255 BPV524244:BPV524255 BZR524244:BZR524255 CJN524244:CJN524255 CTJ524244:CTJ524255 DDF524244:DDF524255 DNB524244:DNB524255 DWX524244:DWX524255 EGT524244:EGT524255 EQP524244:EQP524255 FAL524244:FAL524255 FKH524244:FKH524255 FUD524244:FUD524255 GDZ524244:GDZ524255 GNV524244:GNV524255 GXR524244:GXR524255 HHN524244:HHN524255 HRJ524244:HRJ524255 IBF524244:IBF524255 ILB524244:ILB524255 IUX524244:IUX524255 JET524244:JET524255 JOP524244:JOP524255 JYL524244:JYL524255 KIH524244:KIH524255 KSD524244:KSD524255 LBZ524244:LBZ524255 LLV524244:LLV524255 LVR524244:LVR524255 MFN524244:MFN524255 MPJ524244:MPJ524255 MZF524244:MZF524255 NJB524244:NJB524255 NSX524244:NSX524255 OCT524244:OCT524255 OMP524244:OMP524255 OWL524244:OWL524255 PGH524244:PGH524255 PQD524244:PQD524255 PZZ524244:PZZ524255 QJV524244:QJV524255 QTR524244:QTR524255 RDN524244:RDN524255 RNJ524244:RNJ524255 RXF524244:RXF524255 SHB524244:SHB524255 SQX524244:SQX524255 TAT524244:TAT524255 TKP524244:TKP524255 TUL524244:TUL524255 UEH524244:UEH524255 UOD524244:UOD524255 UXZ524244:UXZ524255 VHV524244:VHV524255 VRR524244:VRR524255 WBN524244:WBN524255 WLJ524244:WLJ524255 WVF524244:WVF524255 B589780:B589791 IT589780:IT589791 SP589780:SP589791 ACL589780:ACL589791 AMH589780:AMH589791 AWD589780:AWD589791 BFZ589780:BFZ589791 BPV589780:BPV589791 BZR589780:BZR589791 CJN589780:CJN589791 CTJ589780:CTJ589791 DDF589780:DDF589791 DNB589780:DNB589791 DWX589780:DWX589791 EGT589780:EGT589791 EQP589780:EQP589791 FAL589780:FAL589791 FKH589780:FKH589791 FUD589780:FUD589791 GDZ589780:GDZ589791 GNV589780:GNV589791 GXR589780:GXR589791 HHN589780:HHN589791 HRJ589780:HRJ589791 IBF589780:IBF589791 ILB589780:ILB589791 IUX589780:IUX589791 JET589780:JET589791 JOP589780:JOP589791 JYL589780:JYL589791 KIH589780:KIH589791 KSD589780:KSD589791 LBZ589780:LBZ589791 LLV589780:LLV589791 LVR589780:LVR589791 MFN589780:MFN589791 MPJ589780:MPJ589791 MZF589780:MZF589791 NJB589780:NJB589791 NSX589780:NSX589791 OCT589780:OCT589791 OMP589780:OMP589791 OWL589780:OWL589791 PGH589780:PGH589791 PQD589780:PQD589791 PZZ589780:PZZ589791 QJV589780:QJV589791 QTR589780:QTR589791 RDN589780:RDN589791 RNJ589780:RNJ589791 RXF589780:RXF589791 SHB589780:SHB589791 SQX589780:SQX589791 TAT589780:TAT589791 TKP589780:TKP589791 TUL589780:TUL589791 UEH589780:UEH589791 UOD589780:UOD589791 UXZ589780:UXZ589791 VHV589780:VHV589791 VRR589780:VRR589791 WBN589780:WBN589791 WLJ589780:WLJ589791 WVF589780:WVF589791 B655316:B655327 IT655316:IT655327 SP655316:SP655327 ACL655316:ACL655327 AMH655316:AMH655327 AWD655316:AWD655327 BFZ655316:BFZ655327 BPV655316:BPV655327 BZR655316:BZR655327 CJN655316:CJN655327 CTJ655316:CTJ655327 DDF655316:DDF655327 DNB655316:DNB655327 DWX655316:DWX655327 EGT655316:EGT655327 EQP655316:EQP655327 FAL655316:FAL655327 FKH655316:FKH655327 FUD655316:FUD655327 GDZ655316:GDZ655327 GNV655316:GNV655327 GXR655316:GXR655327 HHN655316:HHN655327 HRJ655316:HRJ655327 IBF655316:IBF655327 ILB655316:ILB655327 IUX655316:IUX655327 JET655316:JET655327 JOP655316:JOP655327 JYL655316:JYL655327 KIH655316:KIH655327 KSD655316:KSD655327 LBZ655316:LBZ655327 LLV655316:LLV655327 LVR655316:LVR655327 MFN655316:MFN655327 MPJ655316:MPJ655327 MZF655316:MZF655327 NJB655316:NJB655327 NSX655316:NSX655327 OCT655316:OCT655327 OMP655316:OMP655327 OWL655316:OWL655327 PGH655316:PGH655327 PQD655316:PQD655327 PZZ655316:PZZ655327 QJV655316:QJV655327 QTR655316:QTR655327 RDN655316:RDN655327 RNJ655316:RNJ655327 RXF655316:RXF655327 SHB655316:SHB655327 SQX655316:SQX655327 TAT655316:TAT655327 TKP655316:TKP655327 TUL655316:TUL655327 UEH655316:UEH655327 UOD655316:UOD655327 UXZ655316:UXZ655327 VHV655316:VHV655327 VRR655316:VRR655327 WBN655316:WBN655327 WLJ655316:WLJ655327 WVF655316:WVF655327 B720852:B720863 IT720852:IT720863 SP720852:SP720863 ACL720852:ACL720863 AMH720852:AMH720863 AWD720852:AWD720863 BFZ720852:BFZ720863 BPV720852:BPV720863 BZR720852:BZR720863 CJN720852:CJN720863 CTJ720852:CTJ720863 DDF720852:DDF720863 DNB720852:DNB720863 DWX720852:DWX720863 EGT720852:EGT720863 EQP720852:EQP720863 FAL720852:FAL720863 FKH720852:FKH720863 FUD720852:FUD720863 GDZ720852:GDZ720863 GNV720852:GNV720863 GXR720852:GXR720863 HHN720852:HHN720863 HRJ720852:HRJ720863 IBF720852:IBF720863 ILB720852:ILB720863 IUX720852:IUX720863 JET720852:JET720863 JOP720852:JOP720863 JYL720852:JYL720863 KIH720852:KIH720863 KSD720852:KSD720863 LBZ720852:LBZ720863 LLV720852:LLV720863 LVR720852:LVR720863 MFN720852:MFN720863 MPJ720852:MPJ720863 MZF720852:MZF720863 NJB720852:NJB720863 NSX720852:NSX720863 OCT720852:OCT720863 OMP720852:OMP720863 OWL720852:OWL720863 PGH720852:PGH720863 PQD720852:PQD720863 PZZ720852:PZZ720863 QJV720852:QJV720863 QTR720852:QTR720863 RDN720852:RDN720863 RNJ720852:RNJ720863 RXF720852:RXF720863 SHB720852:SHB720863 SQX720852:SQX720863 TAT720852:TAT720863 TKP720852:TKP720863 TUL720852:TUL720863 UEH720852:UEH720863 UOD720852:UOD720863 UXZ720852:UXZ720863 VHV720852:VHV720863 VRR720852:VRR720863 WBN720852:WBN720863 WLJ720852:WLJ720863 WVF720852:WVF720863 B786388:B786399 IT786388:IT786399 SP786388:SP786399 ACL786388:ACL786399 AMH786388:AMH786399 AWD786388:AWD786399 BFZ786388:BFZ786399 BPV786388:BPV786399 BZR786388:BZR786399 CJN786388:CJN786399 CTJ786388:CTJ786399 DDF786388:DDF786399 DNB786388:DNB786399 DWX786388:DWX786399 EGT786388:EGT786399 EQP786388:EQP786399 FAL786388:FAL786399 FKH786388:FKH786399 FUD786388:FUD786399 GDZ786388:GDZ786399 GNV786388:GNV786399 GXR786388:GXR786399 HHN786388:HHN786399 HRJ786388:HRJ786399 IBF786388:IBF786399 ILB786388:ILB786399 IUX786388:IUX786399 JET786388:JET786399 JOP786388:JOP786399 JYL786388:JYL786399 KIH786388:KIH786399 KSD786388:KSD786399 LBZ786388:LBZ786399 LLV786388:LLV786399 LVR786388:LVR786399 MFN786388:MFN786399 MPJ786388:MPJ786399 MZF786388:MZF786399 NJB786388:NJB786399 NSX786388:NSX786399 OCT786388:OCT786399 OMP786388:OMP786399 OWL786388:OWL786399 PGH786388:PGH786399 PQD786388:PQD786399 PZZ786388:PZZ786399 QJV786388:QJV786399 QTR786388:QTR786399 RDN786388:RDN786399 RNJ786388:RNJ786399 RXF786388:RXF786399 SHB786388:SHB786399 SQX786388:SQX786399 TAT786388:TAT786399 TKP786388:TKP786399 TUL786388:TUL786399 UEH786388:UEH786399 UOD786388:UOD786399 UXZ786388:UXZ786399 VHV786388:VHV786399 VRR786388:VRR786399 WBN786388:WBN786399 WLJ786388:WLJ786399 WVF786388:WVF786399 B851924:B851935 IT851924:IT851935 SP851924:SP851935 ACL851924:ACL851935 AMH851924:AMH851935 AWD851924:AWD851935 BFZ851924:BFZ851935 BPV851924:BPV851935 BZR851924:BZR851935 CJN851924:CJN851935 CTJ851924:CTJ851935 DDF851924:DDF851935 DNB851924:DNB851935 DWX851924:DWX851935 EGT851924:EGT851935 EQP851924:EQP851935 FAL851924:FAL851935 FKH851924:FKH851935 FUD851924:FUD851935 GDZ851924:GDZ851935 GNV851924:GNV851935 GXR851924:GXR851935 HHN851924:HHN851935 HRJ851924:HRJ851935 IBF851924:IBF851935 ILB851924:ILB851935 IUX851924:IUX851935 JET851924:JET851935 JOP851924:JOP851935 JYL851924:JYL851935 KIH851924:KIH851935 KSD851924:KSD851935 LBZ851924:LBZ851935 LLV851924:LLV851935 LVR851924:LVR851935 MFN851924:MFN851935 MPJ851924:MPJ851935 MZF851924:MZF851935 NJB851924:NJB851935 NSX851924:NSX851935 OCT851924:OCT851935 OMP851924:OMP851935 OWL851924:OWL851935 PGH851924:PGH851935 PQD851924:PQD851935 PZZ851924:PZZ851935 QJV851924:QJV851935 QTR851924:QTR851935 RDN851924:RDN851935 RNJ851924:RNJ851935 RXF851924:RXF851935 SHB851924:SHB851935 SQX851924:SQX851935 TAT851924:TAT851935 TKP851924:TKP851935 TUL851924:TUL851935 UEH851924:UEH851935 UOD851924:UOD851935 UXZ851924:UXZ851935 VHV851924:VHV851935 VRR851924:VRR851935 WBN851924:WBN851935 WLJ851924:WLJ851935 WVF851924:WVF851935 B917460:B917471 IT917460:IT917471 SP917460:SP917471 ACL917460:ACL917471 AMH917460:AMH917471 AWD917460:AWD917471 BFZ917460:BFZ917471 BPV917460:BPV917471 BZR917460:BZR917471 CJN917460:CJN917471 CTJ917460:CTJ917471 DDF917460:DDF917471 DNB917460:DNB917471 DWX917460:DWX917471 EGT917460:EGT917471 EQP917460:EQP917471 FAL917460:FAL917471 FKH917460:FKH917471 FUD917460:FUD917471 GDZ917460:GDZ917471 GNV917460:GNV917471 GXR917460:GXR917471 HHN917460:HHN917471 HRJ917460:HRJ917471 IBF917460:IBF917471 ILB917460:ILB917471 IUX917460:IUX917471 JET917460:JET917471 JOP917460:JOP917471 JYL917460:JYL917471 KIH917460:KIH917471 KSD917460:KSD917471 LBZ917460:LBZ917471 LLV917460:LLV917471 LVR917460:LVR917471 MFN917460:MFN917471 MPJ917460:MPJ917471 MZF917460:MZF917471 NJB917460:NJB917471 NSX917460:NSX917471 OCT917460:OCT917471 OMP917460:OMP917471 OWL917460:OWL917471 PGH917460:PGH917471 PQD917460:PQD917471 PZZ917460:PZZ917471 QJV917460:QJV917471 QTR917460:QTR917471 RDN917460:RDN917471 RNJ917460:RNJ917471 RXF917460:RXF917471 SHB917460:SHB917471 SQX917460:SQX917471 TAT917460:TAT917471 TKP917460:TKP917471 TUL917460:TUL917471 UEH917460:UEH917471 UOD917460:UOD917471 UXZ917460:UXZ917471 VHV917460:VHV917471 VRR917460:VRR917471 WBN917460:WBN917471 WLJ917460:WLJ917471 WVF917460:WVF917471 B982996:B983007 IT982996:IT983007 SP982996:SP983007 ACL982996:ACL983007 AMH982996:AMH983007 AWD982996:AWD983007 BFZ982996:BFZ983007 BPV982996:BPV983007 BZR982996:BZR983007 CJN982996:CJN983007 CTJ982996:CTJ983007 DDF982996:DDF983007 DNB982996:DNB983007 DWX982996:DWX983007 EGT982996:EGT983007 EQP982996:EQP983007 FAL982996:FAL983007 FKH982996:FKH983007 FUD982996:FUD983007 GDZ982996:GDZ983007 GNV982996:GNV983007 GXR982996:GXR983007 HHN982996:HHN983007 HRJ982996:HRJ983007 IBF982996:IBF983007 ILB982996:ILB983007 IUX982996:IUX983007 JET982996:JET983007 JOP982996:JOP983007 JYL982996:JYL983007 KIH982996:KIH983007 KSD982996:KSD983007 LBZ982996:LBZ983007 LLV982996:LLV983007 LVR982996:LVR983007 MFN982996:MFN983007 MPJ982996:MPJ983007 MZF982996:MZF983007 NJB982996:NJB983007 NSX982996:NSX983007 OCT982996:OCT983007 OMP982996:OMP983007 OWL982996:OWL983007 PGH982996:PGH983007 PQD982996:PQD983007 PZZ982996:PZZ983007 QJV982996:QJV983007 QTR982996:QTR983007 RDN982996:RDN983007 RNJ982996:RNJ983007 RXF982996:RXF983007 SHB982996:SHB983007 SQX982996:SQX983007 TAT982996:TAT983007 TKP982996:TKP983007 TUL982996:TUL983007 UEH982996:UEH983007 UOD982996:UOD983007 UXZ982996:UXZ983007 VHV982996:VHV983007 VRR982996:VRR983007 WBN982996:WBN983007 WLJ982996:WLJ983007 WVF982996:WVF983007 WVF8:WVF9 WLJ8:WLJ9 WBN8:WBN9 VRR8:VRR9 VHV8:VHV9 UXZ8:UXZ9 UOD8:UOD9 UEH8:UEH9 TUL8:TUL9 TKP8:TKP9 TAT8:TAT9 SQX8:SQX9 SHB8:SHB9 RXF8:RXF9 RNJ8:RNJ9 RDN8:RDN9 QTR8:QTR9 QJV8:QJV9 PZZ8:PZZ9 PQD8:PQD9 PGH8:PGH9 OWL8:OWL9 OMP8:OMP9 OCT8:OCT9 NSX8:NSX9 NJB8:NJB9 MZF8:MZF9 MPJ8:MPJ9 MFN8:MFN9 LVR8:LVR9 LLV8:LLV9 LBZ8:LBZ9 KSD8:KSD9 KIH8:KIH9 JYL8:JYL9 JOP8:JOP9 JET8:JET9 IUX8:IUX9 ILB8:ILB9 IBF8:IBF9 HRJ8:HRJ9 HHN8:HHN9 GXR8:GXR9 GNV8:GNV9 GDZ8:GDZ9 FUD8:FUD9 FKH8:FKH9 FAL8:FAL9 EQP8:EQP9 EGT8:EGT9 DWX8:DWX9 DNB8:DNB9 DDF8:DDF9 CTJ8:CTJ9 CJN8:CJN9 BZR8:BZR9 BPV8:BPV9 BFZ8:BFZ9 AWD8:AWD9 AMH8:AMH9 ACL8:ACL9 SP8:SP9 IT8:IT9 WVF31:WVF37 WLJ31:WLJ37 WBN31:WBN37 VRR31:VRR37 VHV31:VHV37 UXZ31:UXZ37 UOD31:UOD37 UEH31:UEH37 TUL31:TUL37 TKP31:TKP37 TAT31:TAT37 SQX31:SQX37 SHB31:SHB37 RXF31:RXF37 RNJ31:RNJ37 RDN31:RDN37 QTR31:QTR37 QJV31:QJV37 PZZ31:PZZ37 PQD31:PQD37 PGH31:PGH37 OWL31:OWL37 OMP31:OMP37 OCT31:OCT37 NSX31:NSX37 NJB31:NJB37 MZF31:MZF37 MPJ31:MPJ37 MFN31:MFN37 LVR31:LVR37 LLV31:LLV37 LBZ31:LBZ37 KSD31:KSD37 KIH31:KIH37 JYL31:JYL37 JOP31:JOP37 JET31:JET37 IUX31:IUX37 ILB31:ILB37 IBF31:IBF37 HRJ31:HRJ37 HHN31:HHN37 GXR31:GXR37 GNV31:GNV37 GDZ31:GDZ37 FUD31:FUD37 FKH31:FKH37 FAL31:FAL37 EQP31:EQP37 EGT31:EGT37 DWX31:DWX37 DNB31:DNB37 DDF31:DDF37 CTJ31:CTJ37 CJN31:CJN37 BZR31:BZR37 BPV31:BPV37 BFZ31:BFZ37 AWD31:AWD37 AMH31:AMH37 ACL31:ACL37 SP31:SP37 IT31:IT37 B8:B22 IT11:IT22 SP11:SP22 ACL11:ACL22 AMH11:AMH22 AWD11:AWD22 BFZ11:BFZ22 BPV11:BPV22 BZR11:BZR22 CJN11:CJN22 CTJ11:CTJ22 DDF11:DDF22 DNB11:DNB22 DWX11:DWX22 EGT11:EGT22 EQP11:EQP22 FAL11:FAL22 FKH11:FKH22 FUD11:FUD22 GDZ11:GDZ22 GNV11:GNV22 GXR11:GXR22 HHN11:HHN22 HRJ11:HRJ22 IBF11:IBF22 ILB11:ILB22 IUX11:IUX22 JET11:JET22 JOP11:JOP22 JYL11:JYL22 KIH11:KIH22 KSD11:KSD22 LBZ11:LBZ22 LLV11:LLV22 LVR11:LVR22 MFN11:MFN22 MPJ11:MPJ22 MZF11:MZF22 NJB11:NJB22 NSX11:NSX22 OCT11:OCT22 OMP11:OMP22 OWL11:OWL22 PGH11:PGH22 PQD11:PQD22 PZZ11:PZZ22 QJV11:QJV22 QTR11:QTR22 RDN11:RDN22 RNJ11:RNJ22 RXF11:RXF22 SHB11:SHB22 SQX11:SQX22 TAT11:TAT22 TKP11:TKP22 TUL11:TUL22 UEH11:UEH22 UOD11:UOD22 UXZ11:UXZ22 VHV11:VHV22 VRR11:VRR22 WBN11:WBN22 WLJ11:WLJ22 WVF11:WVF22 B31:B36">
      <formula1>"1, 2, 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E19 E29:E30 E23:E25">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H43"/>
  <sheetViews>
    <sheetView workbookViewId="0">
      <selection activeCell="F16" sqref="F16"/>
    </sheetView>
  </sheetViews>
  <sheetFormatPr defaultColWidth="9.109375" defaultRowHeight="13.2"/>
  <cols>
    <col min="1" max="1" width="25.109375" style="1" customWidth="1"/>
    <col min="2" max="2" width="9.6640625" style="1" bestFit="1" customWidth="1"/>
    <col min="3" max="3" width="5.44140625" style="1" bestFit="1" customWidth="1"/>
    <col min="4" max="4" width="14.44140625" style="1" bestFit="1" customWidth="1"/>
    <col min="5" max="5" width="8" style="1" bestFit="1" customWidth="1"/>
    <col min="6" max="6" width="10" style="1" bestFit="1" customWidth="1"/>
    <col min="7" max="7" width="13.33203125" style="1" bestFit="1" customWidth="1"/>
    <col min="8" max="16384" width="9.109375" style="1"/>
  </cols>
  <sheetData>
    <row r="1" spans="1:7">
      <c r="A1" s="17" t="str">
        <f>RevReqSummary!A1</f>
        <v>PacifiCorp General Rate Case UE-140617</v>
      </c>
    </row>
    <row r="2" spans="1:7">
      <c r="A2" s="17" t="str">
        <f>RevReqSummary!A2</f>
        <v>For The Twelve Months Ended December 2013 - Staff Revenue Requirement</v>
      </c>
    </row>
    <row r="3" spans="1:7">
      <c r="A3" s="25" t="s">
        <v>360</v>
      </c>
    </row>
    <row r="4" spans="1:7">
      <c r="A4" s="25" t="s">
        <v>500</v>
      </c>
    </row>
    <row r="6" spans="1:7">
      <c r="D6" s="23" t="s">
        <v>131</v>
      </c>
      <c r="G6" s="23" t="s">
        <v>236</v>
      </c>
    </row>
    <row r="7" spans="1:7">
      <c r="B7" s="26" t="s">
        <v>132</v>
      </c>
      <c r="C7" s="41" t="s">
        <v>660</v>
      </c>
      <c r="D7" s="26" t="s">
        <v>134</v>
      </c>
      <c r="E7" s="827" t="s">
        <v>135</v>
      </c>
      <c r="F7" s="827" t="s">
        <v>136</v>
      </c>
      <c r="G7" s="26" t="s">
        <v>137</v>
      </c>
    </row>
    <row r="8" spans="1:7">
      <c r="A8" s="25" t="s">
        <v>238</v>
      </c>
      <c r="C8" s="23"/>
    </row>
    <row r="9" spans="1:7">
      <c r="A9" s="1" t="s">
        <v>202</v>
      </c>
      <c r="B9" s="23">
        <v>456</v>
      </c>
      <c r="C9" s="23" t="s">
        <v>398</v>
      </c>
      <c r="D9" s="635">
        <v>2945210.2435499998</v>
      </c>
      <c r="E9" s="61" t="s">
        <v>203</v>
      </c>
      <c r="F9" s="33">
        <f>INDEX(WCAAllocations,IFERROR(MATCH(E9,WCAFactors,0),2),IFERROR(MATCH(E9,WCAStates,0),4))</f>
        <v>0.23084885646883446</v>
      </c>
      <c r="G9" s="144">
        <f>+F9*D9</f>
        <v>679898.4167838149</v>
      </c>
    </row>
    <row r="10" spans="1:7">
      <c r="D10" s="141"/>
      <c r="F10" s="629"/>
      <c r="G10" s="144"/>
    </row>
    <row r="11" spans="1:7">
      <c r="A11" s="1" t="s">
        <v>204</v>
      </c>
      <c r="D11" s="141"/>
      <c r="F11" s="629"/>
      <c r="G11" s="144"/>
    </row>
    <row r="12" spans="1:7">
      <c r="D12" s="1106" t="s">
        <v>246</v>
      </c>
      <c r="F12" s="629"/>
      <c r="G12" s="144"/>
    </row>
    <row r="13" spans="1:7">
      <c r="D13" s="1107">
        <v>42430</v>
      </c>
      <c r="F13" s="629"/>
      <c r="G13" s="144"/>
    </row>
    <row r="14" spans="1:7">
      <c r="A14" s="1" t="s">
        <v>247</v>
      </c>
      <c r="D14" s="833"/>
      <c r="F14" s="629"/>
      <c r="G14" s="144"/>
    </row>
    <row r="15" spans="1:7">
      <c r="A15" s="1" t="s">
        <v>248</v>
      </c>
      <c r="D15" s="169">
        <v>2471170</v>
      </c>
      <c r="F15" s="629"/>
      <c r="G15" s="141"/>
    </row>
    <row r="16" spans="1:7">
      <c r="A16" s="1" t="s">
        <v>249</v>
      </c>
      <c r="D16" s="169">
        <v>474041</v>
      </c>
      <c r="F16" s="629"/>
      <c r="G16" s="144"/>
    </row>
    <row r="17" spans="1:8" ht="13.8" thickBot="1">
      <c r="A17" s="1" t="s">
        <v>250</v>
      </c>
      <c r="D17" s="1108">
        <f>+D16+D15</f>
        <v>2945211</v>
      </c>
      <c r="F17" s="629"/>
      <c r="G17" s="144"/>
    </row>
    <row r="18" spans="1:8">
      <c r="D18" s="141"/>
      <c r="F18" s="629"/>
      <c r="G18" s="144"/>
    </row>
    <row r="19" spans="1:8">
      <c r="D19" s="141"/>
      <c r="F19" s="629"/>
      <c r="G19" s="144"/>
    </row>
    <row r="20" spans="1:8">
      <c r="D20" s="141"/>
      <c r="F20" s="629"/>
      <c r="G20" s="144"/>
    </row>
    <row r="21" spans="1:8">
      <c r="A21" s="25" t="s">
        <v>654</v>
      </c>
      <c r="D21" s="141"/>
      <c r="F21" s="629"/>
      <c r="G21" s="144"/>
    </row>
    <row r="22" spans="1:8" s="29" customFormat="1" ht="13.2" customHeight="1">
      <c r="A22" s="1408" t="s">
        <v>710</v>
      </c>
      <c r="B22" s="1408"/>
      <c r="C22" s="1408"/>
      <c r="D22" s="1408"/>
      <c r="E22" s="1408"/>
      <c r="F22" s="1408"/>
      <c r="G22" s="1408"/>
    </row>
    <row r="23" spans="1:8" s="29" customFormat="1">
      <c r="A23" s="1408"/>
      <c r="B23" s="1408"/>
      <c r="C23" s="1408"/>
      <c r="D23" s="1408"/>
      <c r="E23" s="1408"/>
      <c r="F23" s="1408"/>
      <c r="G23" s="1408"/>
    </row>
    <row r="24" spans="1:8" s="29" customFormat="1" ht="13.2" customHeight="1">
      <c r="A24" s="1408"/>
      <c r="B24" s="1408"/>
      <c r="C24" s="1408"/>
      <c r="D24" s="1408"/>
      <c r="E24" s="1408"/>
      <c r="F24" s="1408"/>
      <c r="G24" s="1408"/>
      <c r="H24" s="1323"/>
    </row>
    <row r="25" spans="1:8" s="29" customFormat="1">
      <c r="A25" s="1408"/>
      <c r="B25" s="1408"/>
      <c r="C25" s="1408"/>
      <c r="D25" s="1408"/>
      <c r="E25" s="1408"/>
      <c r="F25" s="1408"/>
      <c r="G25" s="1408"/>
      <c r="H25" s="1323"/>
    </row>
    <row r="26" spans="1:8" s="29" customFormat="1">
      <c r="A26" s="1408"/>
      <c r="B26" s="1408"/>
      <c r="C26" s="1408"/>
      <c r="D26" s="1408"/>
      <c r="E26" s="1408"/>
      <c r="F26" s="1408"/>
      <c r="G26" s="1408"/>
      <c r="H26" s="1323"/>
    </row>
    <row r="27" spans="1:8" s="29" customFormat="1">
      <c r="A27" s="1408"/>
      <c r="B27" s="1408"/>
      <c r="C27" s="1408"/>
      <c r="D27" s="1408"/>
      <c r="E27" s="1408"/>
      <c r="F27" s="1408"/>
      <c r="G27" s="1408"/>
      <c r="H27" s="1323"/>
    </row>
    <row r="28" spans="1:8" s="29" customFormat="1">
      <c r="A28" s="1408"/>
      <c r="B28" s="1408"/>
      <c r="C28" s="1408"/>
      <c r="D28" s="1408"/>
      <c r="E28" s="1408"/>
      <c r="F28" s="1408"/>
      <c r="G28" s="1408"/>
      <c r="H28" s="1323"/>
    </row>
    <row r="29" spans="1:8" s="29" customFormat="1">
      <c r="A29" s="1408"/>
      <c r="B29" s="1408"/>
      <c r="C29" s="1408"/>
      <c r="D29" s="1408"/>
      <c r="E29" s="1408"/>
      <c r="F29" s="1408"/>
      <c r="G29" s="1408"/>
      <c r="H29" s="1323"/>
    </row>
    <row r="30" spans="1:8">
      <c r="A30" s="1408"/>
      <c r="B30" s="1408"/>
      <c r="C30" s="1408"/>
      <c r="D30" s="1408"/>
      <c r="E30" s="1408"/>
      <c r="F30" s="1408"/>
      <c r="G30" s="1408"/>
    </row>
    <row r="31" spans="1:8">
      <c r="A31" s="1408"/>
      <c r="B31" s="1408"/>
      <c r="C31" s="1408"/>
      <c r="D31" s="1408"/>
      <c r="E31" s="1408"/>
      <c r="F31" s="1408"/>
      <c r="G31" s="1408"/>
    </row>
    <row r="32" spans="1:8">
      <c r="A32" s="1408"/>
      <c r="B32" s="1408"/>
      <c r="C32" s="1408"/>
      <c r="D32" s="1408"/>
      <c r="E32" s="1408"/>
      <c r="F32" s="1408"/>
      <c r="G32" s="1408"/>
    </row>
    <row r="33" spans="1:7">
      <c r="A33" s="1408"/>
      <c r="B33" s="1408"/>
      <c r="C33" s="1408"/>
      <c r="D33" s="1408"/>
      <c r="E33" s="1408"/>
      <c r="F33" s="1408"/>
      <c r="G33" s="1408"/>
    </row>
    <row r="34" spans="1:7">
      <c r="D34" s="144"/>
      <c r="F34" s="835"/>
      <c r="G34" s="144"/>
    </row>
    <row r="43" spans="1:7">
      <c r="D43" s="547"/>
    </row>
  </sheetData>
  <mergeCells count="1">
    <mergeCell ref="A22:G33"/>
  </mergeCells>
  <dataValidations count="1">
    <dataValidation type="list" allowBlank="1" sqref="E9">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36"/>
  <sheetViews>
    <sheetView workbookViewId="0">
      <selection activeCell="F16" sqref="F16"/>
    </sheetView>
  </sheetViews>
  <sheetFormatPr defaultColWidth="9.109375" defaultRowHeight="13.2"/>
  <cols>
    <col min="1" max="1" width="30.33203125" style="1" customWidth="1"/>
    <col min="2" max="2" width="9.6640625" style="1" bestFit="1" customWidth="1"/>
    <col min="3" max="3" width="5.44140625" style="23" bestFit="1" customWidth="1"/>
    <col min="4" max="4" width="12.88671875" style="1" bestFit="1" customWidth="1"/>
    <col min="5" max="5" width="8" style="1" bestFit="1" customWidth="1"/>
    <col min="6" max="6" width="10" style="1" bestFit="1" customWidth="1"/>
    <col min="7" max="7" width="13.33203125" style="1" bestFit="1" customWidth="1"/>
    <col min="8" max="8" width="10.44140625" style="1" bestFit="1" customWidth="1"/>
    <col min="9" max="16384" width="9.109375" style="1"/>
  </cols>
  <sheetData>
    <row r="1" spans="1:8">
      <c r="A1" s="17" t="str">
        <f>RevReqSummary!A1</f>
        <v>PacifiCorp General Rate Case UE-140617</v>
      </c>
    </row>
    <row r="2" spans="1:8">
      <c r="A2" s="17" t="str">
        <f>RevReqSummary!A2</f>
        <v>For The Twelve Months Ended December 2013 - Staff Revenue Requirement</v>
      </c>
    </row>
    <row r="3" spans="1:8">
      <c r="A3" s="25" t="s">
        <v>1093</v>
      </c>
    </row>
    <row r="4" spans="1:8">
      <c r="A4" s="25" t="s">
        <v>501</v>
      </c>
    </row>
    <row r="5" spans="1:8">
      <c r="D5" s="23" t="s">
        <v>131</v>
      </c>
      <c r="G5" s="23" t="s">
        <v>236</v>
      </c>
    </row>
    <row r="6" spans="1:8">
      <c r="B6" s="827" t="s">
        <v>132</v>
      </c>
      <c r="C6" s="41" t="s">
        <v>660</v>
      </c>
      <c r="D6" s="26" t="s">
        <v>134</v>
      </c>
      <c r="E6" s="827" t="s">
        <v>135</v>
      </c>
      <c r="F6" s="827" t="s">
        <v>136</v>
      </c>
      <c r="G6" s="26" t="s">
        <v>137</v>
      </c>
      <c r="H6" s="828"/>
    </row>
    <row r="7" spans="1:8">
      <c r="A7" s="25" t="s">
        <v>199</v>
      </c>
      <c r="C7" s="829"/>
      <c r="D7" s="144"/>
      <c r="E7" s="144"/>
      <c r="H7" s="830"/>
    </row>
    <row r="8" spans="1:8">
      <c r="A8" s="1" t="s">
        <v>251</v>
      </c>
      <c r="B8" s="23" t="s">
        <v>186</v>
      </c>
      <c r="C8" s="23" t="s">
        <v>140</v>
      </c>
      <c r="D8" s="831">
        <v>-1676301.6</v>
      </c>
      <c r="E8" s="23" t="s">
        <v>203</v>
      </c>
      <c r="F8" s="832">
        <f>INDEX(WCAAllocations,IFERROR(MATCH(E8,WCAFactors,0),2),IFERROR(MATCH(E8,WCAStates,0),4))</f>
        <v>0.23084885646883446</v>
      </c>
      <c r="G8" s="144">
        <f>+F8*D8</f>
        <v>-386972.30745687761</v>
      </c>
      <c r="H8" s="830"/>
    </row>
    <row r="9" spans="1:8">
      <c r="A9" s="1" t="s">
        <v>252</v>
      </c>
      <c r="B9" s="23" t="s">
        <v>186</v>
      </c>
      <c r="C9" s="23" t="s">
        <v>140</v>
      </c>
      <c r="D9" s="831">
        <v>-177924.683961542</v>
      </c>
      <c r="E9" s="23" t="s">
        <v>203</v>
      </c>
      <c r="F9" s="832">
        <f>INDEX(WCAAllocations,IFERROR(MATCH(E9,WCAFactors,0),2),IFERROR(MATCH(E9,WCAStates,0),4))</f>
        <v>0.23084885646883446</v>
      </c>
      <c r="G9" s="144">
        <f>+F9*D9</f>
        <v>-41073.709830100743</v>
      </c>
      <c r="H9" s="830"/>
    </row>
    <row r="10" spans="1:8">
      <c r="A10" s="1" t="s">
        <v>253</v>
      </c>
      <c r="B10" s="23">
        <v>408</v>
      </c>
      <c r="C10" s="23" t="s">
        <v>140</v>
      </c>
      <c r="D10" s="831">
        <v>-599266.16399999999</v>
      </c>
      <c r="E10" s="23" t="s">
        <v>149</v>
      </c>
      <c r="F10" s="832">
        <f>INDEX(WCAAllocations,IFERROR(MATCH(E10,WCAFactors,0),2),IFERROR(MATCH(E10,WCAStates,0),4))</f>
        <v>6.8539355270203509E-2</v>
      </c>
      <c r="G10" s="144">
        <f>+F10*D10</f>
        <v>-41073.316515808037</v>
      </c>
      <c r="H10" s="830"/>
    </row>
    <row r="11" spans="1:8">
      <c r="A11" s="1" t="s">
        <v>404</v>
      </c>
      <c r="B11" s="23" t="s">
        <v>193</v>
      </c>
      <c r="C11" s="23" t="s">
        <v>140</v>
      </c>
      <c r="D11" s="831">
        <v>1291014.8748446561</v>
      </c>
      <c r="E11" s="23" t="s">
        <v>203</v>
      </c>
      <c r="F11" s="832">
        <f>INDEX(WCAAllocations,IFERROR(MATCH(E11,WCAFactors,0),2),IFERROR(MATCH(E11,WCAStates,0),4))</f>
        <v>0.23084885646883446</v>
      </c>
      <c r="G11" s="144">
        <f>+F11*D11</f>
        <v>298029.30754214432</v>
      </c>
      <c r="H11" s="830"/>
    </row>
    <row r="12" spans="1:8">
      <c r="A12" s="1" t="s">
        <v>254</v>
      </c>
      <c r="B12" s="23">
        <v>41010</v>
      </c>
      <c r="C12" s="23" t="s">
        <v>140</v>
      </c>
      <c r="D12" s="635">
        <v>489953.05515229586</v>
      </c>
      <c r="E12" s="23" t="s">
        <v>203</v>
      </c>
      <c r="F12" s="832">
        <f>INDEX(WCAAllocations,IFERROR(MATCH(E12,WCAFactors,0),2),IFERROR(MATCH(E12,WCAStates,0),4))</f>
        <v>0.23084885646883446</v>
      </c>
      <c r="G12" s="144">
        <f>+F12*D12</f>
        <v>113105.10250531929</v>
      </c>
      <c r="H12" s="830"/>
    </row>
    <row r="13" spans="1:8">
      <c r="D13" s="144"/>
      <c r="E13" s="833"/>
      <c r="H13" s="830"/>
    </row>
    <row r="14" spans="1:8">
      <c r="A14" s="25" t="s">
        <v>222</v>
      </c>
      <c r="D14" s="144"/>
      <c r="E14" s="833"/>
      <c r="H14" s="830"/>
    </row>
    <row r="15" spans="1:8">
      <c r="A15" s="1" t="s">
        <v>255</v>
      </c>
      <c r="B15" s="23">
        <v>312</v>
      </c>
      <c r="C15" s="23" t="s">
        <v>140</v>
      </c>
      <c r="D15" s="635">
        <v>-110283000</v>
      </c>
      <c r="E15" s="23" t="s">
        <v>203</v>
      </c>
      <c r="F15" s="832">
        <f t="shared" ref="F15:F20" si="0">INDEX(WCAAllocations,IFERROR(MATCH(E15,WCAFactors,0),2),IFERROR(MATCH(E15,WCAStates,0),4))</f>
        <v>0.23084885646883446</v>
      </c>
      <c r="G15" s="144">
        <f t="shared" ref="G15:G20" si="1">+F15*D15</f>
        <v>-25458704.43795247</v>
      </c>
      <c r="H15" s="830"/>
    </row>
    <row r="16" spans="1:8">
      <c r="A16" s="1" t="s">
        <v>256</v>
      </c>
      <c r="B16" s="23">
        <v>312</v>
      </c>
      <c r="C16" s="23" t="s">
        <v>140</v>
      </c>
      <c r="D16" s="635">
        <v>-12426101.713653523</v>
      </c>
      <c r="E16" s="23" t="s">
        <v>203</v>
      </c>
      <c r="F16" s="832">
        <f t="shared" si="0"/>
        <v>0.23084885646883446</v>
      </c>
      <c r="G16" s="144">
        <f t="shared" si="1"/>
        <v>-2868551.3709623404</v>
      </c>
      <c r="H16" s="830"/>
    </row>
    <row r="17" spans="1:9">
      <c r="A17" s="1" t="s">
        <v>257</v>
      </c>
      <c r="B17" s="23" t="s">
        <v>178</v>
      </c>
      <c r="C17" s="23" t="s">
        <v>140</v>
      </c>
      <c r="D17" s="635">
        <v>78598399.349999502</v>
      </c>
      <c r="E17" s="23" t="s">
        <v>203</v>
      </c>
      <c r="F17" s="832">
        <f t="shared" si="0"/>
        <v>0.23084885646883446</v>
      </c>
      <c r="G17" s="144">
        <f t="shared" si="1"/>
        <v>18144350.610228166</v>
      </c>
      <c r="H17" s="830"/>
    </row>
    <row r="18" spans="1:9">
      <c r="A18" s="1" t="s">
        <v>258</v>
      </c>
      <c r="B18" s="23" t="s">
        <v>178</v>
      </c>
      <c r="C18" s="23" t="s">
        <v>140</v>
      </c>
      <c r="D18" s="635">
        <v>2109361.5189017677</v>
      </c>
      <c r="E18" s="23" t="s">
        <v>203</v>
      </c>
      <c r="F18" s="832">
        <f t="shared" si="0"/>
        <v>0.23084885646883446</v>
      </c>
      <c r="G18" s="144">
        <f t="shared" si="1"/>
        <v>486943.69451783679</v>
      </c>
      <c r="H18" s="830"/>
    </row>
    <row r="19" spans="1:9">
      <c r="A19" s="1" t="s">
        <v>259</v>
      </c>
      <c r="B19" s="23">
        <v>282</v>
      </c>
      <c r="C19" s="23" t="s">
        <v>140</v>
      </c>
      <c r="D19" s="635">
        <v>4881854.5258837892</v>
      </c>
      <c r="E19" s="23" t="s">
        <v>203</v>
      </c>
      <c r="F19" s="832">
        <f t="shared" si="0"/>
        <v>0.23084885646883446</v>
      </c>
      <c r="G19" s="144">
        <f t="shared" si="1"/>
        <v>1126970.5347474767</v>
      </c>
      <c r="H19" s="830"/>
    </row>
    <row r="20" spans="1:9">
      <c r="A20" s="1" t="s">
        <v>260</v>
      </c>
      <c r="B20" s="23">
        <v>255</v>
      </c>
      <c r="C20" s="23" t="s">
        <v>140</v>
      </c>
      <c r="D20" s="635">
        <v>12318</v>
      </c>
      <c r="E20" s="23" t="s">
        <v>159</v>
      </c>
      <c r="F20" s="832">
        <f t="shared" si="0"/>
        <v>0.1336</v>
      </c>
      <c r="G20" s="144">
        <f t="shared" si="1"/>
        <v>1645.6848</v>
      </c>
      <c r="H20" s="830"/>
    </row>
    <row r="21" spans="1:9">
      <c r="D21" s="144"/>
    </row>
    <row r="22" spans="1:9">
      <c r="A22" s="25" t="s">
        <v>361</v>
      </c>
      <c r="D22" s="144"/>
    </row>
    <row r="23" spans="1:9">
      <c r="A23" s="1" t="s">
        <v>220</v>
      </c>
      <c r="B23" s="1" t="s">
        <v>191</v>
      </c>
      <c r="C23" s="23" t="s">
        <v>140</v>
      </c>
      <c r="D23" s="645">
        <v>-52188</v>
      </c>
      <c r="E23" s="23" t="s">
        <v>141</v>
      </c>
      <c r="F23" s="832">
        <f>INDEX(WCAAllocations,IFERROR(MATCH(E23,WCAFactors,0),2),IFERROR(MATCH(E23,WCAStates,0),4))</f>
        <v>1</v>
      </c>
      <c r="G23" s="144">
        <f>+D23</f>
        <v>-52188</v>
      </c>
      <c r="H23" s="834"/>
    </row>
    <row r="24" spans="1:9">
      <c r="D24" s="141"/>
      <c r="F24" s="629"/>
      <c r="G24" s="144"/>
      <c r="H24" s="834"/>
    </row>
    <row r="25" spans="1:9">
      <c r="D25" s="141"/>
      <c r="F25" s="629"/>
      <c r="G25" s="144"/>
    </row>
    <row r="26" spans="1:9">
      <c r="C26" s="829"/>
      <c r="D26" s="144"/>
      <c r="E26" s="144"/>
      <c r="F26" s="835"/>
      <c r="G26" s="144"/>
    </row>
    <row r="27" spans="1:9">
      <c r="A27" s="25" t="s">
        <v>212</v>
      </c>
      <c r="G27" s="144"/>
    </row>
    <row r="28" spans="1:9" s="29" customFormat="1" ht="52.8" customHeight="1">
      <c r="A28" s="1409" t="s">
        <v>711</v>
      </c>
      <c r="B28" s="1409"/>
      <c r="C28" s="1409"/>
      <c r="D28" s="1409"/>
      <c r="E28" s="1409"/>
      <c r="F28" s="1409"/>
      <c r="G28" s="1409"/>
    </row>
    <row r="29" spans="1:9" s="29" customFormat="1" ht="13.2" customHeight="1">
      <c r="A29" s="1409"/>
      <c r="B29" s="1409"/>
      <c r="C29" s="1409"/>
      <c r="D29" s="1409"/>
      <c r="E29" s="1409"/>
      <c r="F29" s="1409"/>
      <c r="G29" s="1409"/>
      <c r="H29" s="1325"/>
      <c r="I29" s="1325"/>
    </row>
    <row r="30" spans="1:9" s="29" customFormat="1">
      <c r="A30" s="1409"/>
      <c r="B30" s="1409"/>
      <c r="C30" s="1409"/>
      <c r="D30" s="1409"/>
      <c r="E30" s="1409"/>
      <c r="F30" s="1409"/>
      <c r="G30" s="1409"/>
      <c r="H30" s="1325"/>
      <c r="I30" s="1325"/>
    </row>
    <row r="31" spans="1:9" s="29" customFormat="1">
      <c r="A31" s="1325"/>
      <c r="B31" s="1325"/>
      <c r="C31" s="1325"/>
      <c r="D31" s="1325"/>
      <c r="E31" s="1325"/>
      <c r="F31" s="1325"/>
      <c r="G31" s="1325"/>
      <c r="H31" s="1325"/>
      <c r="I31" s="1325"/>
    </row>
    <row r="32" spans="1:9" s="29" customFormat="1">
      <c r="A32" s="1325"/>
      <c r="B32" s="1325"/>
      <c r="C32" s="1325"/>
      <c r="D32" s="1325"/>
      <c r="E32" s="1325"/>
      <c r="F32" s="1325"/>
      <c r="G32" s="1325"/>
      <c r="H32" s="1325"/>
      <c r="I32" s="1325"/>
    </row>
    <row r="36" spans="3:4">
      <c r="C36" s="1"/>
      <c r="D36" s="547"/>
    </row>
  </sheetData>
  <mergeCells count="1">
    <mergeCell ref="A28:G30"/>
  </mergeCells>
  <dataValidations count="2">
    <dataValidation type="list" allowBlank="1" sqref="E15:E20">
      <formula1>$B$7:$B$40</formula1>
    </dataValidation>
    <dataValidation type="list" allowBlank="1" sqref="E8:E12">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E23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J386"/>
  <sheetViews>
    <sheetView workbookViewId="0">
      <selection activeCell="F16" sqref="F16"/>
    </sheetView>
  </sheetViews>
  <sheetFormatPr defaultRowHeight="13.2"/>
  <cols>
    <col min="1" max="1" width="31.77734375" style="234" customWidth="1"/>
    <col min="2" max="2" width="9.6640625" style="234" bestFit="1" customWidth="1"/>
    <col min="3" max="3" width="5.44140625" style="234" bestFit="1" customWidth="1"/>
    <col min="4" max="4" width="10.109375" style="234" bestFit="1" customWidth="1"/>
    <col min="5" max="5" width="8" style="234" bestFit="1" customWidth="1"/>
    <col min="6" max="6" width="10" style="234" bestFit="1" customWidth="1"/>
    <col min="7" max="7" width="13.33203125" style="234" bestFit="1" customWidth="1"/>
    <col min="8" max="8" width="10" style="234"/>
    <col min="9" max="9" width="10.5546875" style="234" bestFit="1" customWidth="1"/>
    <col min="10" max="253" width="10" style="234"/>
    <col min="254" max="254" width="2.5546875" style="234" customWidth="1"/>
    <col min="255" max="255" width="7.109375" style="234" customWidth="1"/>
    <col min="256" max="256" width="23.5546875" style="234" customWidth="1"/>
    <col min="257" max="257" width="9.6640625" style="234" customWidth="1"/>
    <col min="258" max="258" width="4.6640625" style="234" customWidth="1"/>
    <col min="259" max="259" width="14.44140625" style="234" customWidth="1"/>
    <col min="260" max="260" width="11.109375" style="234" customWidth="1"/>
    <col min="261" max="261" width="10.33203125" style="234" customWidth="1"/>
    <col min="262" max="262" width="13" style="234" customWidth="1"/>
    <col min="263" max="263" width="8.33203125" style="234" customWidth="1"/>
    <col min="264" max="509" width="10" style="234"/>
    <col min="510" max="510" width="2.5546875" style="234" customWidth="1"/>
    <col min="511" max="511" width="7.109375" style="234" customWidth="1"/>
    <col min="512" max="512" width="23.5546875" style="234" customWidth="1"/>
    <col min="513" max="513" width="9.6640625" style="234" customWidth="1"/>
    <col min="514" max="514" width="4.6640625" style="234" customWidth="1"/>
    <col min="515" max="515" width="14.44140625" style="234" customWidth="1"/>
    <col min="516" max="516" width="11.109375" style="234" customWidth="1"/>
    <col min="517" max="517" width="10.33203125" style="234" customWidth="1"/>
    <col min="518" max="518" width="13" style="234" customWidth="1"/>
    <col min="519" max="519" width="8.33203125" style="234" customWidth="1"/>
    <col min="520" max="765" width="10" style="234"/>
    <col min="766" max="766" width="2.5546875" style="234" customWidth="1"/>
    <col min="767" max="767" width="7.109375" style="234" customWidth="1"/>
    <col min="768" max="768" width="23.5546875" style="234" customWidth="1"/>
    <col min="769" max="769" width="9.6640625" style="234" customWidth="1"/>
    <col min="770" max="770" width="4.6640625" style="234" customWidth="1"/>
    <col min="771" max="771" width="14.44140625" style="234" customWidth="1"/>
    <col min="772" max="772" width="11.109375" style="234" customWidth="1"/>
    <col min="773" max="773" width="10.33203125" style="234" customWidth="1"/>
    <col min="774" max="774" width="13" style="234" customWidth="1"/>
    <col min="775" max="775" width="8.33203125" style="234" customWidth="1"/>
    <col min="776" max="1021" width="9.109375" style="234"/>
    <col min="1022" max="1022" width="2.5546875" style="234" customWidth="1"/>
    <col min="1023" max="1023" width="7.109375" style="234" customWidth="1"/>
    <col min="1024" max="1024" width="23.5546875" style="234" customWidth="1"/>
    <col min="1025" max="1025" width="9.6640625" style="234" customWidth="1"/>
    <col min="1026" max="1026" width="4.6640625" style="234" customWidth="1"/>
    <col min="1027" max="1027" width="14.44140625" style="234" customWidth="1"/>
    <col min="1028" max="1028" width="11.109375" style="234" customWidth="1"/>
    <col min="1029" max="1029" width="10.33203125" style="234" customWidth="1"/>
    <col min="1030" max="1030" width="13" style="234" customWidth="1"/>
    <col min="1031" max="1031" width="8.33203125" style="234" customWidth="1"/>
    <col min="1032" max="1277" width="10" style="234"/>
    <col min="1278" max="1278" width="2.5546875" style="234" customWidth="1"/>
    <col min="1279" max="1279" width="7.109375" style="234" customWidth="1"/>
    <col min="1280" max="1280" width="23.5546875" style="234" customWidth="1"/>
    <col min="1281" max="1281" width="9.6640625" style="234" customWidth="1"/>
    <col min="1282" max="1282" width="4.6640625" style="234" customWidth="1"/>
    <col min="1283" max="1283" width="14.44140625" style="234" customWidth="1"/>
    <col min="1284" max="1284" width="11.109375" style="234" customWidth="1"/>
    <col min="1285" max="1285" width="10.33203125" style="234" customWidth="1"/>
    <col min="1286" max="1286" width="13" style="234" customWidth="1"/>
    <col min="1287" max="1287" width="8.33203125" style="234" customWidth="1"/>
    <col min="1288" max="1533" width="10" style="234"/>
    <col min="1534" max="1534" width="2.5546875" style="234" customWidth="1"/>
    <col min="1535" max="1535" width="7.109375" style="234" customWidth="1"/>
    <col min="1536" max="1536" width="23.5546875" style="234" customWidth="1"/>
    <col min="1537" max="1537" width="9.6640625" style="234" customWidth="1"/>
    <col min="1538" max="1538" width="4.6640625" style="234" customWidth="1"/>
    <col min="1539" max="1539" width="14.44140625" style="234" customWidth="1"/>
    <col min="1540" max="1540" width="11.109375" style="234" customWidth="1"/>
    <col min="1541" max="1541" width="10.33203125" style="234" customWidth="1"/>
    <col min="1542" max="1542" width="13" style="234" customWidth="1"/>
    <col min="1543" max="1543" width="8.33203125" style="234" customWidth="1"/>
    <col min="1544" max="1789" width="10" style="234"/>
    <col min="1790" max="1790" width="2.5546875" style="234" customWidth="1"/>
    <col min="1791" max="1791" width="7.109375" style="234" customWidth="1"/>
    <col min="1792" max="1792" width="23.5546875" style="234" customWidth="1"/>
    <col min="1793" max="1793" width="9.6640625" style="234" customWidth="1"/>
    <col min="1794" max="1794" width="4.6640625" style="234" customWidth="1"/>
    <col min="1795" max="1795" width="14.44140625" style="234" customWidth="1"/>
    <col min="1796" max="1796" width="11.109375" style="234" customWidth="1"/>
    <col min="1797" max="1797" width="10.33203125" style="234" customWidth="1"/>
    <col min="1798" max="1798" width="13" style="234" customWidth="1"/>
    <col min="1799" max="1799" width="8.33203125" style="234" customWidth="1"/>
    <col min="1800" max="2045" width="9.109375" style="234"/>
    <col min="2046" max="2046" width="2.5546875" style="234" customWidth="1"/>
    <col min="2047" max="2047" width="7.109375" style="234" customWidth="1"/>
    <col min="2048" max="2048" width="23.5546875" style="234" customWidth="1"/>
    <col min="2049" max="2049" width="9.6640625" style="234" customWidth="1"/>
    <col min="2050" max="2050" width="4.6640625" style="234" customWidth="1"/>
    <col min="2051" max="2051" width="14.44140625" style="234" customWidth="1"/>
    <col min="2052" max="2052" width="11.109375" style="234" customWidth="1"/>
    <col min="2053" max="2053" width="10.33203125" style="234" customWidth="1"/>
    <col min="2054" max="2054" width="13" style="234" customWidth="1"/>
    <col min="2055" max="2055" width="8.33203125" style="234" customWidth="1"/>
    <col min="2056" max="2301" width="10" style="234"/>
    <col min="2302" max="2302" width="2.5546875" style="234" customWidth="1"/>
    <col min="2303" max="2303" width="7.109375" style="234" customWidth="1"/>
    <col min="2304" max="2304" width="23.5546875" style="234" customWidth="1"/>
    <col min="2305" max="2305" width="9.6640625" style="234" customWidth="1"/>
    <col min="2306" max="2306" width="4.6640625" style="234" customWidth="1"/>
    <col min="2307" max="2307" width="14.44140625" style="234" customWidth="1"/>
    <col min="2308" max="2308" width="11.109375" style="234" customWidth="1"/>
    <col min="2309" max="2309" width="10.33203125" style="234" customWidth="1"/>
    <col min="2310" max="2310" width="13" style="234" customWidth="1"/>
    <col min="2311" max="2311" width="8.33203125" style="234" customWidth="1"/>
    <col min="2312" max="2557" width="10" style="234"/>
    <col min="2558" max="2558" width="2.5546875" style="234" customWidth="1"/>
    <col min="2559" max="2559" width="7.109375" style="234" customWidth="1"/>
    <col min="2560" max="2560" width="23.5546875" style="234" customWidth="1"/>
    <col min="2561" max="2561" width="9.6640625" style="234" customWidth="1"/>
    <col min="2562" max="2562" width="4.6640625" style="234" customWidth="1"/>
    <col min="2563" max="2563" width="14.44140625" style="234" customWidth="1"/>
    <col min="2564" max="2564" width="11.109375" style="234" customWidth="1"/>
    <col min="2565" max="2565" width="10.33203125" style="234" customWidth="1"/>
    <col min="2566" max="2566" width="13" style="234" customWidth="1"/>
    <col min="2567" max="2567" width="8.33203125" style="234" customWidth="1"/>
    <col min="2568" max="2813" width="10" style="234"/>
    <col min="2814" max="2814" width="2.5546875" style="234" customWidth="1"/>
    <col min="2815" max="2815" width="7.109375" style="234" customWidth="1"/>
    <col min="2816" max="2816" width="23.5546875" style="234" customWidth="1"/>
    <col min="2817" max="2817" width="9.6640625" style="234" customWidth="1"/>
    <col min="2818" max="2818" width="4.6640625" style="234" customWidth="1"/>
    <col min="2819" max="2819" width="14.44140625" style="234" customWidth="1"/>
    <col min="2820" max="2820" width="11.109375" style="234" customWidth="1"/>
    <col min="2821" max="2821" width="10.33203125" style="234" customWidth="1"/>
    <col min="2822" max="2822" width="13" style="234" customWidth="1"/>
    <col min="2823" max="2823" width="8.33203125" style="234" customWidth="1"/>
    <col min="2824" max="3069" width="9.109375" style="234"/>
    <col min="3070" max="3070" width="2.5546875" style="234" customWidth="1"/>
    <col min="3071" max="3071" width="7.109375" style="234" customWidth="1"/>
    <col min="3072" max="3072" width="23.5546875" style="234" customWidth="1"/>
    <col min="3073" max="3073" width="9.6640625" style="234" customWidth="1"/>
    <col min="3074" max="3074" width="4.6640625" style="234" customWidth="1"/>
    <col min="3075" max="3075" width="14.44140625" style="234" customWidth="1"/>
    <col min="3076" max="3076" width="11.109375" style="234" customWidth="1"/>
    <col min="3077" max="3077" width="10.33203125" style="234" customWidth="1"/>
    <col min="3078" max="3078" width="13" style="234" customWidth="1"/>
    <col min="3079" max="3079" width="8.33203125" style="234" customWidth="1"/>
    <col min="3080" max="3325" width="10" style="234"/>
    <col min="3326" max="3326" width="2.5546875" style="234" customWidth="1"/>
    <col min="3327" max="3327" width="7.109375" style="234" customWidth="1"/>
    <col min="3328" max="3328" width="23.5546875" style="234" customWidth="1"/>
    <col min="3329" max="3329" width="9.6640625" style="234" customWidth="1"/>
    <col min="3330" max="3330" width="4.6640625" style="234" customWidth="1"/>
    <col min="3331" max="3331" width="14.44140625" style="234" customWidth="1"/>
    <col min="3332" max="3332" width="11.109375" style="234" customWidth="1"/>
    <col min="3333" max="3333" width="10.33203125" style="234" customWidth="1"/>
    <col min="3334" max="3334" width="13" style="234" customWidth="1"/>
    <col min="3335" max="3335" width="8.33203125" style="234" customWidth="1"/>
    <col min="3336" max="3581" width="10" style="234"/>
    <col min="3582" max="3582" width="2.5546875" style="234" customWidth="1"/>
    <col min="3583" max="3583" width="7.109375" style="234" customWidth="1"/>
    <col min="3584" max="3584" width="23.5546875" style="234" customWidth="1"/>
    <col min="3585" max="3585" width="9.6640625" style="234" customWidth="1"/>
    <col min="3586" max="3586" width="4.6640625" style="234" customWidth="1"/>
    <col min="3587" max="3587" width="14.44140625" style="234" customWidth="1"/>
    <col min="3588" max="3588" width="11.109375" style="234" customWidth="1"/>
    <col min="3589" max="3589" width="10.33203125" style="234" customWidth="1"/>
    <col min="3590" max="3590" width="13" style="234" customWidth="1"/>
    <col min="3591" max="3591" width="8.33203125" style="234" customWidth="1"/>
    <col min="3592" max="3837" width="10" style="234"/>
    <col min="3838" max="3838" width="2.5546875" style="234" customWidth="1"/>
    <col min="3839" max="3839" width="7.109375" style="234" customWidth="1"/>
    <col min="3840" max="3840" width="23.5546875" style="234" customWidth="1"/>
    <col min="3841" max="3841" width="9.6640625" style="234" customWidth="1"/>
    <col min="3842" max="3842" width="4.6640625" style="234" customWidth="1"/>
    <col min="3843" max="3843" width="14.44140625" style="234" customWidth="1"/>
    <col min="3844" max="3844" width="11.109375" style="234" customWidth="1"/>
    <col min="3845" max="3845" width="10.33203125" style="234" customWidth="1"/>
    <col min="3846" max="3846" width="13" style="234" customWidth="1"/>
    <col min="3847" max="3847" width="8.33203125" style="234" customWidth="1"/>
    <col min="3848" max="4093" width="9.109375" style="234"/>
    <col min="4094" max="4094" width="2.5546875" style="234" customWidth="1"/>
    <col min="4095" max="4095" width="7.109375" style="234" customWidth="1"/>
    <col min="4096" max="4096" width="23.5546875" style="234" customWidth="1"/>
    <col min="4097" max="4097" width="9.6640625" style="234" customWidth="1"/>
    <col min="4098" max="4098" width="4.6640625" style="234" customWidth="1"/>
    <col min="4099" max="4099" width="14.44140625" style="234" customWidth="1"/>
    <col min="4100" max="4100" width="11.109375" style="234" customWidth="1"/>
    <col min="4101" max="4101" width="10.33203125" style="234" customWidth="1"/>
    <col min="4102" max="4102" width="13" style="234" customWidth="1"/>
    <col min="4103" max="4103" width="8.33203125" style="234" customWidth="1"/>
    <col min="4104" max="4349" width="10" style="234"/>
    <col min="4350" max="4350" width="2.5546875" style="234" customWidth="1"/>
    <col min="4351" max="4351" width="7.109375" style="234" customWidth="1"/>
    <col min="4352" max="4352" width="23.5546875" style="234" customWidth="1"/>
    <col min="4353" max="4353" width="9.6640625" style="234" customWidth="1"/>
    <col min="4354" max="4354" width="4.6640625" style="234" customWidth="1"/>
    <col min="4355" max="4355" width="14.44140625" style="234" customWidth="1"/>
    <col min="4356" max="4356" width="11.109375" style="234" customWidth="1"/>
    <col min="4357" max="4357" width="10.33203125" style="234" customWidth="1"/>
    <col min="4358" max="4358" width="13" style="234" customWidth="1"/>
    <col min="4359" max="4359" width="8.33203125" style="234" customWidth="1"/>
    <col min="4360" max="4605" width="10" style="234"/>
    <col min="4606" max="4606" width="2.5546875" style="234" customWidth="1"/>
    <col min="4607" max="4607" width="7.109375" style="234" customWidth="1"/>
    <col min="4608" max="4608" width="23.5546875" style="234" customWidth="1"/>
    <col min="4609" max="4609" width="9.6640625" style="234" customWidth="1"/>
    <col min="4610" max="4610" width="4.6640625" style="234" customWidth="1"/>
    <col min="4611" max="4611" width="14.44140625" style="234" customWidth="1"/>
    <col min="4612" max="4612" width="11.109375" style="234" customWidth="1"/>
    <col min="4613" max="4613" width="10.33203125" style="234" customWidth="1"/>
    <col min="4614" max="4614" width="13" style="234" customWidth="1"/>
    <col min="4615" max="4615" width="8.33203125" style="234" customWidth="1"/>
    <col min="4616" max="4861" width="10" style="234"/>
    <col min="4862" max="4862" width="2.5546875" style="234" customWidth="1"/>
    <col min="4863" max="4863" width="7.109375" style="234" customWidth="1"/>
    <col min="4864" max="4864" width="23.5546875" style="234" customWidth="1"/>
    <col min="4865" max="4865" width="9.6640625" style="234" customWidth="1"/>
    <col min="4866" max="4866" width="4.6640625" style="234" customWidth="1"/>
    <col min="4867" max="4867" width="14.44140625" style="234" customWidth="1"/>
    <col min="4868" max="4868" width="11.109375" style="234" customWidth="1"/>
    <col min="4869" max="4869" width="10.33203125" style="234" customWidth="1"/>
    <col min="4870" max="4870" width="13" style="234" customWidth="1"/>
    <col min="4871" max="4871" width="8.33203125" style="234" customWidth="1"/>
    <col min="4872" max="5117" width="9.109375" style="234"/>
    <col min="5118" max="5118" width="2.5546875" style="234" customWidth="1"/>
    <col min="5119" max="5119" width="7.109375" style="234" customWidth="1"/>
    <col min="5120" max="5120" width="23.5546875" style="234" customWidth="1"/>
    <col min="5121" max="5121" width="9.6640625" style="234" customWidth="1"/>
    <col min="5122" max="5122" width="4.6640625" style="234" customWidth="1"/>
    <col min="5123" max="5123" width="14.44140625" style="234" customWidth="1"/>
    <col min="5124" max="5124" width="11.109375" style="234" customWidth="1"/>
    <col min="5125" max="5125" width="10.33203125" style="234" customWidth="1"/>
    <col min="5126" max="5126" width="13" style="234" customWidth="1"/>
    <col min="5127" max="5127" width="8.33203125" style="234" customWidth="1"/>
    <col min="5128" max="5373" width="10" style="234"/>
    <col min="5374" max="5374" width="2.5546875" style="234" customWidth="1"/>
    <col min="5375" max="5375" width="7.109375" style="234" customWidth="1"/>
    <col min="5376" max="5376" width="23.5546875" style="234" customWidth="1"/>
    <col min="5377" max="5377" width="9.6640625" style="234" customWidth="1"/>
    <col min="5378" max="5378" width="4.6640625" style="234" customWidth="1"/>
    <col min="5379" max="5379" width="14.44140625" style="234" customWidth="1"/>
    <col min="5380" max="5380" width="11.109375" style="234" customWidth="1"/>
    <col min="5381" max="5381" width="10.33203125" style="234" customWidth="1"/>
    <col min="5382" max="5382" width="13" style="234" customWidth="1"/>
    <col min="5383" max="5383" width="8.33203125" style="234" customWidth="1"/>
    <col min="5384" max="5629" width="10" style="234"/>
    <col min="5630" max="5630" width="2.5546875" style="234" customWidth="1"/>
    <col min="5631" max="5631" width="7.109375" style="234" customWidth="1"/>
    <col min="5632" max="5632" width="23.5546875" style="234" customWidth="1"/>
    <col min="5633" max="5633" width="9.6640625" style="234" customWidth="1"/>
    <col min="5634" max="5634" width="4.6640625" style="234" customWidth="1"/>
    <col min="5635" max="5635" width="14.44140625" style="234" customWidth="1"/>
    <col min="5636" max="5636" width="11.109375" style="234" customWidth="1"/>
    <col min="5637" max="5637" width="10.33203125" style="234" customWidth="1"/>
    <col min="5638" max="5638" width="13" style="234" customWidth="1"/>
    <col min="5639" max="5639" width="8.33203125" style="234" customWidth="1"/>
    <col min="5640" max="5885" width="10" style="234"/>
    <col min="5886" max="5886" width="2.5546875" style="234" customWidth="1"/>
    <col min="5887" max="5887" width="7.109375" style="234" customWidth="1"/>
    <col min="5888" max="5888" width="23.5546875" style="234" customWidth="1"/>
    <col min="5889" max="5889" width="9.6640625" style="234" customWidth="1"/>
    <col min="5890" max="5890" width="4.6640625" style="234" customWidth="1"/>
    <col min="5891" max="5891" width="14.44140625" style="234" customWidth="1"/>
    <col min="5892" max="5892" width="11.109375" style="234" customWidth="1"/>
    <col min="5893" max="5893" width="10.33203125" style="234" customWidth="1"/>
    <col min="5894" max="5894" width="13" style="234" customWidth="1"/>
    <col min="5895" max="5895" width="8.33203125" style="234" customWidth="1"/>
    <col min="5896" max="6141" width="9.109375" style="234"/>
    <col min="6142" max="6142" width="2.5546875" style="234" customWidth="1"/>
    <col min="6143" max="6143" width="7.109375" style="234" customWidth="1"/>
    <col min="6144" max="6144" width="23.5546875" style="234" customWidth="1"/>
    <col min="6145" max="6145" width="9.6640625" style="234" customWidth="1"/>
    <col min="6146" max="6146" width="4.6640625" style="234" customWidth="1"/>
    <col min="6147" max="6147" width="14.44140625" style="234" customWidth="1"/>
    <col min="6148" max="6148" width="11.109375" style="234" customWidth="1"/>
    <col min="6149" max="6149" width="10.33203125" style="234" customWidth="1"/>
    <col min="6150" max="6150" width="13" style="234" customWidth="1"/>
    <col min="6151" max="6151" width="8.33203125" style="234" customWidth="1"/>
    <col min="6152" max="6397" width="10" style="234"/>
    <col min="6398" max="6398" width="2.5546875" style="234" customWidth="1"/>
    <col min="6399" max="6399" width="7.109375" style="234" customWidth="1"/>
    <col min="6400" max="6400" width="23.5546875" style="234" customWidth="1"/>
    <col min="6401" max="6401" width="9.6640625" style="234" customWidth="1"/>
    <col min="6402" max="6402" width="4.6640625" style="234" customWidth="1"/>
    <col min="6403" max="6403" width="14.44140625" style="234" customWidth="1"/>
    <col min="6404" max="6404" width="11.109375" style="234" customWidth="1"/>
    <col min="6405" max="6405" width="10.33203125" style="234" customWidth="1"/>
    <col min="6406" max="6406" width="13" style="234" customWidth="1"/>
    <col min="6407" max="6407" width="8.33203125" style="234" customWidth="1"/>
    <col min="6408" max="6653" width="10" style="234"/>
    <col min="6654" max="6654" width="2.5546875" style="234" customWidth="1"/>
    <col min="6655" max="6655" width="7.109375" style="234" customWidth="1"/>
    <col min="6656" max="6656" width="23.5546875" style="234" customWidth="1"/>
    <col min="6657" max="6657" width="9.6640625" style="234" customWidth="1"/>
    <col min="6658" max="6658" width="4.6640625" style="234" customWidth="1"/>
    <col min="6659" max="6659" width="14.44140625" style="234" customWidth="1"/>
    <col min="6660" max="6660" width="11.109375" style="234" customWidth="1"/>
    <col min="6661" max="6661" width="10.33203125" style="234" customWidth="1"/>
    <col min="6662" max="6662" width="13" style="234" customWidth="1"/>
    <col min="6663" max="6663" width="8.33203125" style="234" customWidth="1"/>
    <col min="6664" max="6909" width="10" style="234"/>
    <col min="6910" max="6910" width="2.5546875" style="234" customWidth="1"/>
    <col min="6911" max="6911" width="7.109375" style="234" customWidth="1"/>
    <col min="6912" max="6912" width="23.5546875" style="234" customWidth="1"/>
    <col min="6913" max="6913" width="9.6640625" style="234" customWidth="1"/>
    <col min="6914" max="6914" width="4.6640625" style="234" customWidth="1"/>
    <col min="6915" max="6915" width="14.44140625" style="234" customWidth="1"/>
    <col min="6916" max="6916" width="11.109375" style="234" customWidth="1"/>
    <col min="6917" max="6917" width="10.33203125" style="234" customWidth="1"/>
    <col min="6918" max="6918" width="13" style="234" customWidth="1"/>
    <col min="6919" max="6919" width="8.33203125" style="234" customWidth="1"/>
    <col min="6920" max="7165" width="9.109375" style="234"/>
    <col min="7166" max="7166" width="2.5546875" style="234" customWidth="1"/>
    <col min="7167" max="7167" width="7.109375" style="234" customWidth="1"/>
    <col min="7168" max="7168" width="23.5546875" style="234" customWidth="1"/>
    <col min="7169" max="7169" width="9.6640625" style="234" customWidth="1"/>
    <col min="7170" max="7170" width="4.6640625" style="234" customWidth="1"/>
    <col min="7171" max="7171" width="14.44140625" style="234" customWidth="1"/>
    <col min="7172" max="7172" width="11.109375" style="234" customWidth="1"/>
    <col min="7173" max="7173" width="10.33203125" style="234" customWidth="1"/>
    <col min="7174" max="7174" width="13" style="234" customWidth="1"/>
    <col min="7175" max="7175" width="8.33203125" style="234" customWidth="1"/>
    <col min="7176" max="7421" width="10" style="234"/>
    <col min="7422" max="7422" width="2.5546875" style="234" customWidth="1"/>
    <col min="7423" max="7423" width="7.109375" style="234" customWidth="1"/>
    <col min="7424" max="7424" width="23.5546875" style="234" customWidth="1"/>
    <col min="7425" max="7425" width="9.6640625" style="234" customWidth="1"/>
    <col min="7426" max="7426" width="4.6640625" style="234" customWidth="1"/>
    <col min="7427" max="7427" width="14.44140625" style="234" customWidth="1"/>
    <col min="7428" max="7428" width="11.109375" style="234" customWidth="1"/>
    <col min="7429" max="7429" width="10.33203125" style="234" customWidth="1"/>
    <col min="7430" max="7430" width="13" style="234" customWidth="1"/>
    <col min="7431" max="7431" width="8.33203125" style="234" customWidth="1"/>
    <col min="7432" max="7677" width="10" style="234"/>
    <col min="7678" max="7678" width="2.5546875" style="234" customWidth="1"/>
    <col min="7679" max="7679" width="7.109375" style="234" customWidth="1"/>
    <col min="7680" max="7680" width="23.5546875" style="234" customWidth="1"/>
    <col min="7681" max="7681" width="9.6640625" style="234" customWidth="1"/>
    <col min="7682" max="7682" width="4.6640625" style="234" customWidth="1"/>
    <col min="7683" max="7683" width="14.44140625" style="234" customWidth="1"/>
    <col min="7684" max="7684" width="11.109375" style="234" customWidth="1"/>
    <col min="7685" max="7685" width="10.33203125" style="234" customWidth="1"/>
    <col min="7686" max="7686" width="13" style="234" customWidth="1"/>
    <col min="7687" max="7687" width="8.33203125" style="234" customWidth="1"/>
    <col min="7688" max="7933" width="10" style="234"/>
    <col min="7934" max="7934" width="2.5546875" style="234" customWidth="1"/>
    <col min="7935" max="7935" width="7.109375" style="234" customWidth="1"/>
    <col min="7936" max="7936" width="23.5546875" style="234" customWidth="1"/>
    <col min="7937" max="7937" width="9.6640625" style="234" customWidth="1"/>
    <col min="7938" max="7938" width="4.6640625" style="234" customWidth="1"/>
    <col min="7939" max="7939" width="14.44140625" style="234" customWidth="1"/>
    <col min="7940" max="7940" width="11.109375" style="234" customWidth="1"/>
    <col min="7941" max="7941" width="10.33203125" style="234" customWidth="1"/>
    <col min="7942" max="7942" width="13" style="234" customWidth="1"/>
    <col min="7943" max="7943" width="8.33203125" style="234" customWidth="1"/>
    <col min="7944" max="8189" width="9.109375" style="234"/>
    <col min="8190" max="8190" width="2.5546875" style="234" customWidth="1"/>
    <col min="8191" max="8191" width="7.109375" style="234" customWidth="1"/>
    <col min="8192" max="8192" width="23.5546875" style="234" customWidth="1"/>
    <col min="8193" max="8193" width="9.6640625" style="234" customWidth="1"/>
    <col min="8194" max="8194" width="4.6640625" style="234" customWidth="1"/>
    <col min="8195" max="8195" width="14.44140625" style="234" customWidth="1"/>
    <col min="8196" max="8196" width="11.109375" style="234" customWidth="1"/>
    <col min="8197" max="8197" width="10.33203125" style="234" customWidth="1"/>
    <col min="8198" max="8198" width="13" style="234" customWidth="1"/>
    <col min="8199" max="8199" width="8.33203125" style="234" customWidth="1"/>
    <col min="8200" max="8445" width="10" style="234"/>
    <col min="8446" max="8446" width="2.5546875" style="234" customWidth="1"/>
    <col min="8447" max="8447" width="7.109375" style="234" customWidth="1"/>
    <col min="8448" max="8448" width="23.5546875" style="234" customWidth="1"/>
    <col min="8449" max="8449" width="9.6640625" style="234" customWidth="1"/>
    <col min="8450" max="8450" width="4.6640625" style="234" customWidth="1"/>
    <col min="8451" max="8451" width="14.44140625" style="234" customWidth="1"/>
    <col min="8452" max="8452" width="11.109375" style="234" customWidth="1"/>
    <col min="8453" max="8453" width="10.33203125" style="234" customWidth="1"/>
    <col min="8454" max="8454" width="13" style="234" customWidth="1"/>
    <col min="8455" max="8455" width="8.33203125" style="234" customWidth="1"/>
    <col min="8456" max="8701" width="10" style="234"/>
    <col min="8702" max="8702" width="2.5546875" style="234" customWidth="1"/>
    <col min="8703" max="8703" width="7.109375" style="234" customWidth="1"/>
    <col min="8704" max="8704" width="23.5546875" style="234" customWidth="1"/>
    <col min="8705" max="8705" width="9.6640625" style="234" customWidth="1"/>
    <col min="8706" max="8706" width="4.6640625" style="234" customWidth="1"/>
    <col min="8707" max="8707" width="14.44140625" style="234" customWidth="1"/>
    <col min="8708" max="8708" width="11.109375" style="234" customWidth="1"/>
    <col min="8709" max="8709" width="10.33203125" style="234" customWidth="1"/>
    <col min="8710" max="8710" width="13" style="234" customWidth="1"/>
    <col min="8711" max="8711" width="8.33203125" style="234" customWidth="1"/>
    <col min="8712" max="8957" width="10" style="234"/>
    <col min="8958" max="8958" width="2.5546875" style="234" customWidth="1"/>
    <col min="8959" max="8959" width="7.109375" style="234" customWidth="1"/>
    <col min="8960" max="8960" width="23.5546875" style="234" customWidth="1"/>
    <col min="8961" max="8961" width="9.6640625" style="234" customWidth="1"/>
    <col min="8962" max="8962" width="4.6640625" style="234" customWidth="1"/>
    <col min="8963" max="8963" width="14.44140625" style="234" customWidth="1"/>
    <col min="8964" max="8964" width="11.109375" style="234" customWidth="1"/>
    <col min="8965" max="8965" width="10.33203125" style="234" customWidth="1"/>
    <col min="8966" max="8966" width="13" style="234" customWidth="1"/>
    <col min="8967" max="8967" width="8.33203125" style="234" customWidth="1"/>
    <col min="8968" max="9213" width="9.109375" style="234"/>
    <col min="9214" max="9214" width="2.5546875" style="234" customWidth="1"/>
    <col min="9215" max="9215" width="7.109375" style="234" customWidth="1"/>
    <col min="9216" max="9216" width="23.5546875" style="234" customWidth="1"/>
    <col min="9217" max="9217" width="9.6640625" style="234" customWidth="1"/>
    <col min="9218" max="9218" width="4.6640625" style="234" customWidth="1"/>
    <col min="9219" max="9219" width="14.44140625" style="234" customWidth="1"/>
    <col min="9220" max="9220" width="11.109375" style="234" customWidth="1"/>
    <col min="9221" max="9221" width="10.33203125" style="234" customWidth="1"/>
    <col min="9222" max="9222" width="13" style="234" customWidth="1"/>
    <col min="9223" max="9223" width="8.33203125" style="234" customWidth="1"/>
    <col min="9224" max="9469" width="10" style="234"/>
    <col min="9470" max="9470" width="2.5546875" style="234" customWidth="1"/>
    <col min="9471" max="9471" width="7.109375" style="234" customWidth="1"/>
    <col min="9472" max="9472" width="23.5546875" style="234" customWidth="1"/>
    <col min="9473" max="9473" width="9.6640625" style="234" customWidth="1"/>
    <col min="9474" max="9474" width="4.6640625" style="234" customWidth="1"/>
    <col min="9475" max="9475" width="14.44140625" style="234" customWidth="1"/>
    <col min="9476" max="9476" width="11.109375" style="234" customWidth="1"/>
    <col min="9477" max="9477" width="10.33203125" style="234" customWidth="1"/>
    <col min="9478" max="9478" width="13" style="234" customWidth="1"/>
    <col min="9479" max="9479" width="8.33203125" style="234" customWidth="1"/>
    <col min="9480" max="9725" width="10" style="234"/>
    <col min="9726" max="9726" width="2.5546875" style="234" customWidth="1"/>
    <col min="9727" max="9727" width="7.109375" style="234" customWidth="1"/>
    <col min="9728" max="9728" width="23.5546875" style="234" customWidth="1"/>
    <col min="9729" max="9729" width="9.6640625" style="234" customWidth="1"/>
    <col min="9730" max="9730" width="4.6640625" style="234" customWidth="1"/>
    <col min="9731" max="9731" width="14.44140625" style="234" customWidth="1"/>
    <col min="9732" max="9732" width="11.109375" style="234" customWidth="1"/>
    <col min="9733" max="9733" width="10.33203125" style="234" customWidth="1"/>
    <col min="9734" max="9734" width="13" style="234" customWidth="1"/>
    <col min="9735" max="9735" width="8.33203125" style="234" customWidth="1"/>
    <col min="9736" max="9981" width="10" style="234"/>
    <col min="9982" max="9982" width="2.5546875" style="234" customWidth="1"/>
    <col min="9983" max="9983" width="7.109375" style="234" customWidth="1"/>
    <col min="9984" max="9984" width="23.5546875" style="234" customWidth="1"/>
    <col min="9985" max="9985" width="9.6640625" style="234" customWidth="1"/>
    <col min="9986" max="9986" width="4.6640625" style="234" customWidth="1"/>
    <col min="9987" max="9987" width="14.44140625" style="234" customWidth="1"/>
    <col min="9988" max="9988" width="11.109375" style="234" customWidth="1"/>
    <col min="9989" max="9989" width="10.33203125" style="234" customWidth="1"/>
    <col min="9990" max="9990" width="13" style="234" customWidth="1"/>
    <col min="9991" max="9991" width="8.33203125" style="234" customWidth="1"/>
    <col min="9992" max="10237" width="9.109375" style="234"/>
    <col min="10238" max="10238" width="2.5546875" style="234" customWidth="1"/>
    <col min="10239" max="10239" width="7.109375" style="234" customWidth="1"/>
    <col min="10240" max="10240" width="23.5546875" style="234" customWidth="1"/>
    <col min="10241" max="10241" width="9.6640625" style="234" customWidth="1"/>
    <col min="10242" max="10242" width="4.6640625" style="234" customWidth="1"/>
    <col min="10243" max="10243" width="14.44140625" style="234" customWidth="1"/>
    <col min="10244" max="10244" width="11.109375" style="234" customWidth="1"/>
    <col min="10245" max="10245" width="10.33203125" style="234" customWidth="1"/>
    <col min="10246" max="10246" width="13" style="234" customWidth="1"/>
    <col min="10247" max="10247" width="8.33203125" style="234" customWidth="1"/>
    <col min="10248" max="10493" width="10" style="234"/>
    <col min="10494" max="10494" width="2.5546875" style="234" customWidth="1"/>
    <col min="10495" max="10495" width="7.109375" style="234" customWidth="1"/>
    <col min="10496" max="10496" width="23.5546875" style="234" customWidth="1"/>
    <col min="10497" max="10497" width="9.6640625" style="234" customWidth="1"/>
    <col min="10498" max="10498" width="4.6640625" style="234" customWidth="1"/>
    <col min="10499" max="10499" width="14.44140625" style="234" customWidth="1"/>
    <col min="10500" max="10500" width="11.109375" style="234" customWidth="1"/>
    <col min="10501" max="10501" width="10.33203125" style="234" customWidth="1"/>
    <col min="10502" max="10502" width="13" style="234" customWidth="1"/>
    <col min="10503" max="10503" width="8.33203125" style="234" customWidth="1"/>
    <col min="10504" max="10749" width="10" style="234"/>
    <col min="10750" max="10750" width="2.5546875" style="234" customWidth="1"/>
    <col min="10751" max="10751" width="7.109375" style="234" customWidth="1"/>
    <col min="10752" max="10752" width="23.5546875" style="234" customWidth="1"/>
    <col min="10753" max="10753" width="9.6640625" style="234" customWidth="1"/>
    <col min="10754" max="10754" width="4.6640625" style="234" customWidth="1"/>
    <col min="10755" max="10755" width="14.44140625" style="234" customWidth="1"/>
    <col min="10756" max="10756" width="11.109375" style="234" customWidth="1"/>
    <col min="10757" max="10757" width="10.33203125" style="234" customWidth="1"/>
    <col min="10758" max="10758" width="13" style="234" customWidth="1"/>
    <col min="10759" max="10759" width="8.33203125" style="234" customWidth="1"/>
    <col min="10760" max="11005" width="10" style="234"/>
    <col min="11006" max="11006" width="2.5546875" style="234" customWidth="1"/>
    <col min="11007" max="11007" width="7.109375" style="234" customWidth="1"/>
    <col min="11008" max="11008" width="23.5546875" style="234" customWidth="1"/>
    <col min="11009" max="11009" width="9.6640625" style="234" customWidth="1"/>
    <col min="11010" max="11010" width="4.6640625" style="234" customWidth="1"/>
    <col min="11011" max="11011" width="14.44140625" style="234" customWidth="1"/>
    <col min="11012" max="11012" width="11.109375" style="234" customWidth="1"/>
    <col min="11013" max="11013" width="10.33203125" style="234" customWidth="1"/>
    <col min="11014" max="11014" width="13" style="234" customWidth="1"/>
    <col min="11015" max="11015" width="8.33203125" style="234" customWidth="1"/>
    <col min="11016" max="11261" width="9.109375" style="234"/>
    <col min="11262" max="11262" width="2.5546875" style="234" customWidth="1"/>
    <col min="11263" max="11263" width="7.109375" style="234" customWidth="1"/>
    <col min="11264" max="11264" width="23.5546875" style="234" customWidth="1"/>
    <col min="11265" max="11265" width="9.6640625" style="234" customWidth="1"/>
    <col min="11266" max="11266" width="4.6640625" style="234" customWidth="1"/>
    <col min="11267" max="11267" width="14.44140625" style="234" customWidth="1"/>
    <col min="11268" max="11268" width="11.109375" style="234" customWidth="1"/>
    <col min="11269" max="11269" width="10.33203125" style="234" customWidth="1"/>
    <col min="11270" max="11270" width="13" style="234" customWidth="1"/>
    <col min="11271" max="11271" width="8.33203125" style="234" customWidth="1"/>
    <col min="11272" max="11517" width="10" style="234"/>
    <col min="11518" max="11518" width="2.5546875" style="234" customWidth="1"/>
    <col min="11519" max="11519" width="7.109375" style="234" customWidth="1"/>
    <col min="11520" max="11520" width="23.5546875" style="234" customWidth="1"/>
    <col min="11521" max="11521" width="9.6640625" style="234" customWidth="1"/>
    <col min="11522" max="11522" width="4.6640625" style="234" customWidth="1"/>
    <col min="11523" max="11523" width="14.44140625" style="234" customWidth="1"/>
    <col min="11524" max="11524" width="11.109375" style="234" customWidth="1"/>
    <col min="11525" max="11525" width="10.33203125" style="234" customWidth="1"/>
    <col min="11526" max="11526" width="13" style="234" customWidth="1"/>
    <col min="11527" max="11527" width="8.33203125" style="234" customWidth="1"/>
    <col min="11528" max="11773" width="10" style="234"/>
    <col min="11774" max="11774" width="2.5546875" style="234" customWidth="1"/>
    <col min="11775" max="11775" width="7.109375" style="234" customWidth="1"/>
    <col min="11776" max="11776" width="23.5546875" style="234" customWidth="1"/>
    <col min="11777" max="11777" width="9.6640625" style="234" customWidth="1"/>
    <col min="11778" max="11778" width="4.6640625" style="234" customWidth="1"/>
    <col min="11779" max="11779" width="14.44140625" style="234" customWidth="1"/>
    <col min="11780" max="11780" width="11.109375" style="234" customWidth="1"/>
    <col min="11781" max="11781" width="10.33203125" style="234" customWidth="1"/>
    <col min="11782" max="11782" width="13" style="234" customWidth="1"/>
    <col min="11783" max="11783" width="8.33203125" style="234" customWidth="1"/>
    <col min="11784" max="12029" width="10" style="234"/>
    <col min="12030" max="12030" width="2.5546875" style="234" customWidth="1"/>
    <col min="12031" max="12031" width="7.109375" style="234" customWidth="1"/>
    <col min="12032" max="12032" width="23.5546875" style="234" customWidth="1"/>
    <col min="12033" max="12033" width="9.6640625" style="234" customWidth="1"/>
    <col min="12034" max="12034" width="4.6640625" style="234" customWidth="1"/>
    <col min="12035" max="12035" width="14.44140625" style="234" customWidth="1"/>
    <col min="12036" max="12036" width="11.109375" style="234" customWidth="1"/>
    <col min="12037" max="12037" width="10.33203125" style="234" customWidth="1"/>
    <col min="12038" max="12038" width="13" style="234" customWidth="1"/>
    <col min="12039" max="12039" width="8.33203125" style="234" customWidth="1"/>
    <col min="12040" max="12285" width="9.109375" style="234"/>
    <col min="12286" max="12286" width="2.5546875" style="234" customWidth="1"/>
    <col min="12287" max="12287" width="7.109375" style="234" customWidth="1"/>
    <col min="12288" max="12288" width="23.5546875" style="234" customWidth="1"/>
    <col min="12289" max="12289" width="9.6640625" style="234" customWidth="1"/>
    <col min="12290" max="12290" width="4.6640625" style="234" customWidth="1"/>
    <col min="12291" max="12291" width="14.44140625" style="234" customWidth="1"/>
    <col min="12292" max="12292" width="11.109375" style="234" customWidth="1"/>
    <col min="12293" max="12293" width="10.33203125" style="234" customWidth="1"/>
    <col min="12294" max="12294" width="13" style="234" customWidth="1"/>
    <col min="12295" max="12295" width="8.33203125" style="234" customWidth="1"/>
    <col min="12296" max="12541" width="10" style="234"/>
    <col min="12542" max="12542" width="2.5546875" style="234" customWidth="1"/>
    <col min="12543" max="12543" width="7.109375" style="234" customWidth="1"/>
    <col min="12544" max="12544" width="23.5546875" style="234" customWidth="1"/>
    <col min="12545" max="12545" width="9.6640625" style="234" customWidth="1"/>
    <col min="12546" max="12546" width="4.6640625" style="234" customWidth="1"/>
    <col min="12547" max="12547" width="14.44140625" style="234" customWidth="1"/>
    <col min="12548" max="12548" width="11.109375" style="234" customWidth="1"/>
    <col min="12549" max="12549" width="10.33203125" style="234" customWidth="1"/>
    <col min="12550" max="12550" width="13" style="234" customWidth="1"/>
    <col min="12551" max="12551" width="8.33203125" style="234" customWidth="1"/>
    <col min="12552" max="12797" width="10" style="234"/>
    <col min="12798" max="12798" width="2.5546875" style="234" customWidth="1"/>
    <col min="12799" max="12799" width="7.109375" style="234" customWidth="1"/>
    <col min="12800" max="12800" width="23.5546875" style="234" customWidth="1"/>
    <col min="12801" max="12801" width="9.6640625" style="234" customWidth="1"/>
    <col min="12802" max="12802" width="4.6640625" style="234" customWidth="1"/>
    <col min="12803" max="12803" width="14.44140625" style="234" customWidth="1"/>
    <col min="12804" max="12804" width="11.109375" style="234" customWidth="1"/>
    <col min="12805" max="12805" width="10.33203125" style="234" customWidth="1"/>
    <col min="12806" max="12806" width="13" style="234" customWidth="1"/>
    <col min="12807" max="12807" width="8.33203125" style="234" customWidth="1"/>
    <col min="12808" max="13053" width="10" style="234"/>
    <col min="13054" max="13054" width="2.5546875" style="234" customWidth="1"/>
    <col min="13055" max="13055" width="7.109375" style="234" customWidth="1"/>
    <col min="13056" max="13056" width="23.5546875" style="234" customWidth="1"/>
    <col min="13057" max="13057" width="9.6640625" style="234" customWidth="1"/>
    <col min="13058" max="13058" width="4.6640625" style="234" customWidth="1"/>
    <col min="13059" max="13059" width="14.44140625" style="234" customWidth="1"/>
    <col min="13060" max="13060" width="11.109375" style="234" customWidth="1"/>
    <col min="13061" max="13061" width="10.33203125" style="234" customWidth="1"/>
    <col min="13062" max="13062" width="13" style="234" customWidth="1"/>
    <col min="13063" max="13063" width="8.33203125" style="234" customWidth="1"/>
    <col min="13064" max="13309" width="9.109375" style="234"/>
    <col min="13310" max="13310" width="2.5546875" style="234" customWidth="1"/>
    <col min="13311" max="13311" width="7.109375" style="234" customWidth="1"/>
    <col min="13312" max="13312" width="23.5546875" style="234" customWidth="1"/>
    <col min="13313" max="13313" width="9.6640625" style="234" customWidth="1"/>
    <col min="13314" max="13314" width="4.6640625" style="234" customWidth="1"/>
    <col min="13315" max="13315" width="14.44140625" style="234" customWidth="1"/>
    <col min="13316" max="13316" width="11.109375" style="234" customWidth="1"/>
    <col min="13317" max="13317" width="10.33203125" style="234" customWidth="1"/>
    <col min="13318" max="13318" width="13" style="234" customWidth="1"/>
    <col min="13319" max="13319" width="8.33203125" style="234" customWidth="1"/>
    <col min="13320" max="13565" width="10" style="234"/>
    <col min="13566" max="13566" width="2.5546875" style="234" customWidth="1"/>
    <col min="13567" max="13567" width="7.109375" style="234" customWidth="1"/>
    <col min="13568" max="13568" width="23.5546875" style="234" customWidth="1"/>
    <col min="13569" max="13569" width="9.6640625" style="234" customWidth="1"/>
    <col min="13570" max="13570" width="4.6640625" style="234" customWidth="1"/>
    <col min="13571" max="13571" width="14.44140625" style="234" customWidth="1"/>
    <col min="13572" max="13572" width="11.109375" style="234" customWidth="1"/>
    <col min="13573" max="13573" width="10.33203125" style="234" customWidth="1"/>
    <col min="13574" max="13574" width="13" style="234" customWidth="1"/>
    <col min="13575" max="13575" width="8.33203125" style="234" customWidth="1"/>
    <col min="13576" max="13821" width="10" style="234"/>
    <col min="13822" max="13822" width="2.5546875" style="234" customWidth="1"/>
    <col min="13823" max="13823" width="7.109375" style="234" customWidth="1"/>
    <col min="13824" max="13824" width="23.5546875" style="234" customWidth="1"/>
    <col min="13825" max="13825" width="9.6640625" style="234" customWidth="1"/>
    <col min="13826" max="13826" width="4.6640625" style="234" customWidth="1"/>
    <col min="13827" max="13827" width="14.44140625" style="234" customWidth="1"/>
    <col min="13828" max="13828" width="11.109375" style="234" customWidth="1"/>
    <col min="13829" max="13829" width="10.33203125" style="234" customWidth="1"/>
    <col min="13830" max="13830" width="13" style="234" customWidth="1"/>
    <col min="13831" max="13831" width="8.33203125" style="234" customWidth="1"/>
    <col min="13832" max="14077" width="10" style="234"/>
    <col min="14078" max="14078" width="2.5546875" style="234" customWidth="1"/>
    <col min="14079" max="14079" width="7.109375" style="234" customWidth="1"/>
    <col min="14080" max="14080" width="23.5546875" style="234" customWidth="1"/>
    <col min="14081" max="14081" width="9.6640625" style="234" customWidth="1"/>
    <col min="14082" max="14082" width="4.6640625" style="234" customWidth="1"/>
    <col min="14083" max="14083" width="14.44140625" style="234" customWidth="1"/>
    <col min="14084" max="14084" width="11.109375" style="234" customWidth="1"/>
    <col min="14085" max="14085" width="10.33203125" style="234" customWidth="1"/>
    <col min="14086" max="14086" width="13" style="234" customWidth="1"/>
    <col min="14087" max="14087" width="8.33203125" style="234" customWidth="1"/>
    <col min="14088" max="14333" width="9.109375" style="234"/>
    <col min="14334" max="14334" width="2.5546875" style="234" customWidth="1"/>
    <col min="14335" max="14335" width="7.109375" style="234" customWidth="1"/>
    <col min="14336" max="14336" width="23.5546875" style="234" customWidth="1"/>
    <col min="14337" max="14337" width="9.6640625" style="234" customWidth="1"/>
    <col min="14338" max="14338" width="4.6640625" style="234" customWidth="1"/>
    <col min="14339" max="14339" width="14.44140625" style="234" customWidth="1"/>
    <col min="14340" max="14340" width="11.109375" style="234" customWidth="1"/>
    <col min="14341" max="14341" width="10.33203125" style="234" customWidth="1"/>
    <col min="14342" max="14342" width="13" style="234" customWidth="1"/>
    <col min="14343" max="14343" width="8.33203125" style="234" customWidth="1"/>
    <col min="14344" max="14589" width="10" style="234"/>
    <col min="14590" max="14590" width="2.5546875" style="234" customWidth="1"/>
    <col min="14591" max="14591" width="7.109375" style="234" customWidth="1"/>
    <col min="14592" max="14592" width="23.5546875" style="234" customWidth="1"/>
    <col min="14593" max="14593" width="9.6640625" style="234" customWidth="1"/>
    <col min="14594" max="14594" width="4.6640625" style="234" customWidth="1"/>
    <col min="14595" max="14595" width="14.44140625" style="234" customWidth="1"/>
    <col min="14596" max="14596" width="11.109375" style="234" customWidth="1"/>
    <col min="14597" max="14597" width="10.33203125" style="234" customWidth="1"/>
    <col min="14598" max="14598" width="13" style="234" customWidth="1"/>
    <col min="14599" max="14599" width="8.33203125" style="234" customWidth="1"/>
    <col min="14600" max="14845" width="10" style="234"/>
    <col min="14846" max="14846" width="2.5546875" style="234" customWidth="1"/>
    <col min="14847" max="14847" width="7.109375" style="234" customWidth="1"/>
    <col min="14848" max="14848" width="23.5546875" style="234" customWidth="1"/>
    <col min="14849" max="14849" width="9.6640625" style="234" customWidth="1"/>
    <col min="14850" max="14850" width="4.6640625" style="234" customWidth="1"/>
    <col min="14851" max="14851" width="14.44140625" style="234" customWidth="1"/>
    <col min="14852" max="14852" width="11.109375" style="234" customWidth="1"/>
    <col min="14853" max="14853" width="10.33203125" style="234" customWidth="1"/>
    <col min="14854" max="14854" width="13" style="234" customWidth="1"/>
    <col min="14855" max="14855" width="8.33203125" style="234" customWidth="1"/>
    <col min="14856" max="15101" width="10" style="234"/>
    <col min="15102" max="15102" width="2.5546875" style="234" customWidth="1"/>
    <col min="15103" max="15103" width="7.109375" style="234" customWidth="1"/>
    <col min="15104" max="15104" width="23.5546875" style="234" customWidth="1"/>
    <col min="15105" max="15105" width="9.6640625" style="234" customWidth="1"/>
    <col min="15106" max="15106" width="4.6640625" style="234" customWidth="1"/>
    <col min="15107" max="15107" width="14.44140625" style="234" customWidth="1"/>
    <col min="15108" max="15108" width="11.109375" style="234" customWidth="1"/>
    <col min="15109" max="15109" width="10.33203125" style="234" customWidth="1"/>
    <col min="15110" max="15110" width="13" style="234" customWidth="1"/>
    <col min="15111" max="15111" width="8.33203125" style="234" customWidth="1"/>
    <col min="15112" max="15357" width="9.109375" style="234"/>
    <col min="15358" max="15358" width="2.5546875" style="234" customWidth="1"/>
    <col min="15359" max="15359" width="7.109375" style="234" customWidth="1"/>
    <col min="15360" max="15360" width="23.5546875" style="234" customWidth="1"/>
    <col min="15361" max="15361" width="9.6640625" style="234" customWidth="1"/>
    <col min="15362" max="15362" width="4.6640625" style="234" customWidth="1"/>
    <col min="15363" max="15363" width="14.44140625" style="234" customWidth="1"/>
    <col min="15364" max="15364" width="11.109375" style="234" customWidth="1"/>
    <col min="15365" max="15365" width="10.33203125" style="234" customWidth="1"/>
    <col min="15366" max="15366" width="13" style="234" customWidth="1"/>
    <col min="15367" max="15367" width="8.33203125" style="234" customWidth="1"/>
    <col min="15368" max="15613" width="10" style="234"/>
    <col min="15614" max="15614" width="2.5546875" style="234" customWidth="1"/>
    <col min="15615" max="15615" width="7.109375" style="234" customWidth="1"/>
    <col min="15616" max="15616" width="23.5546875" style="234" customWidth="1"/>
    <col min="15617" max="15617" width="9.6640625" style="234" customWidth="1"/>
    <col min="15618" max="15618" width="4.6640625" style="234" customWidth="1"/>
    <col min="15619" max="15619" width="14.44140625" style="234" customWidth="1"/>
    <col min="15620" max="15620" width="11.109375" style="234" customWidth="1"/>
    <col min="15621" max="15621" width="10.33203125" style="234" customWidth="1"/>
    <col min="15622" max="15622" width="13" style="234" customWidth="1"/>
    <col min="15623" max="15623" width="8.33203125" style="234" customWidth="1"/>
    <col min="15624" max="15869" width="10" style="234"/>
    <col min="15870" max="15870" width="2.5546875" style="234" customWidth="1"/>
    <col min="15871" max="15871" width="7.109375" style="234" customWidth="1"/>
    <col min="15872" max="15872" width="23.5546875" style="234" customWidth="1"/>
    <col min="15873" max="15873" width="9.6640625" style="234" customWidth="1"/>
    <col min="15874" max="15874" width="4.6640625" style="234" customWidth="1"/>
    <col min="15875" max="15875" width="14.44140625" style="234" customWidth="1"/>
    <col min="15876" max="15876" width="11.109375" style="234" customWidth="1"/>
    <col min="15877" max="15877" width="10.33203125" style="234" customWidth="1"/>
    <col min="15878" max="15878" width="13" style="234" customWidth="1"/>
    <col min="15879" max="15879" width="8.33203125" style="234" customWidth="1"/>
    <col min="15880" max="16125" width="10" style="234"/>
    <col min="16126" max="16126" width="2.5546875" style="234" customWidth="1"/>
    <col min="16127" max="16127" width="7.109375" style="234" customWidth="1"/>
    <col min="16128" max="16128" width="23.5546875" style="234" customWidth="1"/>
    <col min="16129" max="16129" width="9.6640625" style="234" customWidth="1"/>
    <col min="16130" max="16130" width="4.6640625" style="234" customWidth="1"/>
    <col min="16131" max="16131" width="14.44140625" style="234" customWidth="1"/>
    <col min="16132" max="16132" width="11.109375" style="234" customWidth="1"/>
    <col min="16133" max="16133" width="10.33203125" style="234" customWidth="1"/>
    <col min="16134" max="16134" width="13" style="234" customWidth="1"/>
    <col min="16135" max="16135" width="8.33203125" style="234" customWidth="1"/>
    <col min="16136" max="16381" width="9.109375" style="234"/>
    <col min="16382" max="16384" width="9.109375" style="234" customWidth="1"/>
  </cols>
  <sheetData>
    <row r="1" spans="1:9">
      <c r="A1" s="17" t="str">
        <f>RevReqSummary!A1</f>
        <v>PacifiCorp General Rate Case UE-140617</v>
      </c>
      <c r="B1" s="232"/>
      <c r="C1" s="232"/>
      <c r="D1" s="232"/>
      <c r="E1" s="232"/>
      <c r="F1" s="232"/>
      <c r="G1" s="232"/>
    </row>
    <row r="2" spans="1:9">
      <c r="A2" s="17" t="str">
        <f>RevReqSummary!A2</f>
        <v>For The Twelve Months Ended December 2013 - Staff Revenue Requirement</v>
      </c>
      <c r="B2" s="232"/>
      <c r="C2" s="232"/>
      <c r="D2" s="232"/>
      <c r="E2" s="232"/>
      <c r="F2" s="232"/>
      <c r="G2" s="232"/>
    </row>
    <row r="3" spans="1:9">
      <c r="A3" s="235" t="s">
        <v>122</v>
      </c>
      <c r="B3" s="232"/>
      <c r="C3" s="232"/>
      <c r="D3" s="232"/>
      <c r="E3" s="232"/>
      <c r="F3" s="232"/>
      <c r="G3" s="232"/>
    </row>
    <row r="4" spans="1:9">
      <c r="A4" s="235" t="s">
        <v>502</v>
      </c>
      <c r="B4" s="232"/>
      <c r="C4" s="232"/>
      <c r="D4" s="232"/>
      <c r="E4" s="232"/>
      <c r="F4" s="232"/>
      <c r="G4" s="232"/>
    </row>
    <row r="5" spans="1:9">
      <c r="B5" s="232"/>
      <c r="C5" s="232"/>
      <c r="D5" s="232"/>
      <c r="E5" s="232"/>
      <c r="F5" s="232"/>
      <c r="G5" s="232"/>
    </row>
    <row r="6" spans="1:9">
      <c r="B6" s="232"/>
      <c r="C6" s="232"/>
      <c r="D6" s="232" t="s">
        <v>131</v>
      </c>
      <c r="E6" s="232"/>
      <c r="F6" s="232"/>
      <c r="G6" s="232" t="s">
        <v>236</v>
      </c>
    </row>
    <row r="7" spans="1:9">
      <c r="B7" s="236" t="s">
        <v>132</v>
      </c>
      <c r="C7" s="41" t="s">
        <v>660</v>
      </c>
      <c r="D7" s="236" t="s">
        <v>134</v>
      </c>
      <c r="E7" s="236" t="s">
        <v>135</v>
      </c>
      <c r="F7" s="236" t="s">
        <v>136</v>
      </c>
      <c r="G7" s="236" t="s">
        <v>137</v>
      </c>
    </row>
    <row r="8" spans="1:9">
      <c r="A8" s="240" t="s">
        <v>363</v>
      </c>
      <c r="B8" s="241"/>
      <c r="C8" s="241"/>
      <c r="D8" s="813"/>
      <c r="E8" s="241"/>
      <c r="F8" s="241"/>
      <c r="G8" s="535"/>
    </row>
    <row r="9" spans="1:9">
      <c r="A9" s="544" t="s">
        <v>213</v>
      </c>
      <c r="B9" s="241" t="s">
        <v>175</v>
      </c>
      <c r="C9" s="241" t="s">
        <v>398</v>
      </c>
      <c r="D9" s="524">
        <v>-849952.16666666744</v>
      </c>
      <c r="E9" s="241" t="s">
        <v>203</v>
      </c>
      <c r="F9" s="538">
        <f>INDEX(WCAAllocations,IFERROR(MATCH(E9,WCAFactors,0),2),IFERROR(MATCH(E9,WCAStates,0),4))</f>
        <v>0.23084885646883446</v>
      </c>
      <c r="G9" s="31">
        <f>+F9*D9</f>
        <v>-196210.48572820838</v>
      </c>
      <c r="H9" s="140"/>
      <c r="I9" s="1"/>
    </row>
    <row r="10" spans="1:9">
      <c r="A10" s="530" t="s">
        <v>213</v>
      </c>
      <c r="B10" s="30" t="s">
        <v>175</v>
      </c>
      <c r="C10" s="241" t="s">
        <v>398</v>
      </c>
      <c r="D10" s="35">
        <v>153602.00000000047</v>
      </c>
      <c r="E10" s="30" t="s">
        <v>214</v>
      </c>
      <c r="F10" s="538">
        <f>INDEX(WCAAllocations,IFERROR(MATCH(E10,WCAFactors,0),2),IFERROR(MATCH(E10,WCAStates,0),4))</f>
        <v>0</v>
      </c>
      <c r="G10" s="31">
        <f>+F10*D10</f>
        <v>0</v>
      </c>
      <c r="H10" s="140"/>
      <c r="I10" s="1"/>
    </row>
    <row r="11" spans="1:9" ht="13.8" thickBot="1">
      <c r="A11" s="530"/>
      <c r="B11" s="30"/>
      <c r="C11" s="241"/>
      <c r="D11" s="38">
        <f>SUM(D9:D10)</f>
        <v>-696350.16666666698</v>
      </c>
      <c r="E11" s="30"/>
      <c r="F11" s="155"/>
      <c r="G11" s="38">
        <f>+G10+G9</f>
        <v>-196210.48572820838</v>
      </c>
      <c r="H11" s="140"/>
      <c r="I11" s="1"/>
    </row>
    <row r="12" spans="1:9" ht="13.8" thickTop="1">
      <c r="A12" s="814"/>
      <c r="B12" s="30"/>
      <c r="C12" s="241"/>
      <c r="D12" s="35"/>
      <c r="E12" s="30"/>
      <c r="F12" s="155"/>
      <c r="G12" s="31"/>
      <c r="H12" s="37"/>
      <c r="I12" s="25"/>
    </row>
    <row r="13" spans="1:9">
      <c r="A13" s="814" t="s">
        <v>234</v>
      </c>
      <c r="H13" s="37"/>
      <c r="I13" s="29"/>
    </row>
    <row r="14" spans="1:9">
      <c r="A14" s="530" t="s">
        <v>268</v>
      </c>
      <c r="B14" s="232" t="s">
        <v>193</v>
      </c>
      <c r="C14" s="241" t="s">
        <v>398</v>
      </c>
      <c r="D14" s="31">
        <v>555000</v>
      </c>
      <c r="E14" s="30" t="s">
        <v>203</v>
      </c>
      <c r="F14" s="815">
        <f>INDEX(WCAAllocations,IFERROR(MATCH(E14,WCAFactors,0),2),IFERROR(MATCH(E14,WCAStates,0),4))</f>
        <v>0.23084885646883446</v>
      </c>
      <c r="G14" s="816">
        <f>D14*F14</f>
        <v>128121.11534020312</v>
      </c>
      <c r="H14" s="37"/>
      <c r="I14" s="29"/>
    </row>
    <row r="15" spans="1:9">
      <c r="A15" s="817" t="s">
        <v>254</v>
      </c>
      <c r="B15" s="61">
        <v>41010</v>
      </c>
      <c r="C15" s="163" t="s">
        <v>398</v>
      </c>
      <c r="D15" s="818">
        <v>210628</v>
      </c>
      <c r="E15" s="163" t="s">
        <v>203</v>
      </c>
      <c r="F15" s="815">
        <f>INDEX(WCAAllocations,IFERROR(MATCH(E15,WCAFactors,0),2),IFERROR(MATCH(E15,WCAStates,0),4))</f>
        <v>0.23084885646883446</v>
      </c>
      <c r="G15" s="816">
        <f>D15*F15</f>
        <v>48623.232940317663</v>
      </c>
      <c r="H15" s="37"/>
      <c r="I15" s="29"/>
    </row>
    <row r="16" spans="1:9">
      <c r="A16" s="817" t="s">
        <v>712</v>
      </c>
      <c r="B16" s="61">
        <v>282</v>
      </c>
      <c r="C16" s="163" t="s">
        <v>398</v>
      </c>
      <c r="D16" s="818">
        <v>-71712</v>
      </c>
      <c r="E16" s="163" t="s">
        <v>203</v>
      </c>
      <c r="F16" s="815">
        <f>INDEX(WCAAllocations,IFERROR(MATCH(E16,WCAFactors,0),2),IFERROR(MATCH(E16,WCAStates,0),4))</f>
        <v>0.23084885646883446</v>
      </c>
      <c r="G16" s="816">
        <f>D16*F16</f>
        <v>-16554.633195093058</v>
      </c>
      <c r="H16" s="37"/>
      <c r="I16" s="29"/>
    </row>
    <row r="17" spans="1:10">
      <c r="A17" s="817"/>
      <c r="B17" s="163"/>
      <c r="C17" s="163"/>
      <c r="D17" s="819"/>
      <c r="E17" s="163"/>
      <c r="F17" s="312"/>
      <c r="G17" s="262"/>
      <c r="H17" s="37"/>
      <c r="I17" s="29"/>
    </row>
    <row r="18" spans="1:10">
      <c r="A18" s="814"/>
      <c r="B18" s="61"/>
      <c r="C18" s="163"/>
      <c r="D18" s="819"/>
      <c r="E18" s="61"/>
      <c r="F18" s="155"/>
      <c r="G18" s="35"/>
      <c r="I18" s="1059"/>
      <c r="J18" s="1059"/>
    </row>
    <row r="19" spans="1:10">
      <c r="A19" s="814" t="s">
        <v>572</v>
      </c>
      <c r="B19" s="61"/>
      <c r="C19" s="163"/>
      <c r="D19" s="819"/>
      <c r="E19" s="61"/>
      <c r="F19" s="155"/>
      <c r="G19" s="31"/>
      <c r="I19" s="1059"/>
      <c r="J19" s="1059"/>
    </row>
    <row r="20" spans="1:10">
      <c r="A20" s="817" t="s">
        <v>713</v>
      </c>
      <c r="B20" s="61"/>
      <c r="C20" s="163"/>
      <c r="D20" s="819">
        <v>758090.11999998987</v>
      </c>
      <c r="E20" s="61"/>
      <c r="F20" s="155"/>
      <c r="G20" s="31"/>
      <c r="I20" s="1059"/>
      <c r="J20" s="1059"/>
    </row>
    <row r="21" spans="1:10">
      <c r="A21" s="817" t="s">
        <v>714</v>
      </c>
      <c r="B21" s="61"/>
      <c r="C21" s="163"/>
      <c r="D21" s="819">
        <v>61739.953333323378</v>
      </c>
      <c r="E21" s="163"/>
      <c r="F21" s="820"/>
      <c r="G21" s="821"/>
      <c r="I21" s="1059"/>
      <c r="J21" s="1059"/>
    </row>
    <row r="22" spans="1:10">
      <c r="A22" s="817" t="s">
        <v>405</v>
      </c>
      <c r="B22" s="163"/>
      <c r="C22" s="163"/>
      <c r="D22" s="822">
        <f>D21-D20</f>
        <v>-696350.16666666651</v>
      </c>
      <c r="E22" s="163"/>
      <c r="F22" s="312"/>
      <c r="G22" s="242"/>
    </row>
    <row r="23" spans="1:10">
      <c r="A23" s="817"/>
      <c r="B23" s="163"/>
      <c r="C23" s="163"/>
      <c r="D23" s="819"/>
      <c r="E23" s="163"/>
      <c r="F23" s="823"/>
      <c r="G23" s="824"/>
      <c r="H23" s="244"/>
      <c r="I23" s="244"/>
    </row>
    <row r="24" spans="1:10">
      <c r="A24" s="817"/>
      <c r="B24" s="163"/>
      <c r="C24" s="163"/>
      <c r="D24" s="819"/>
      <c r="E24" s="163"/>
      <c r="F24" s="823"/>
      <c r="G24" s="824"/>
      <c r="H24" s="244"/>
      <c r="I24" s="244"/>
    </row>
    <row r="25" spans="1:10">
      <c r="A25" s="817"/>
      <c r="B25" s="163"/>
      <c r="C25" s="163"/>
      <c r="D25" s="819"/>
      <c r="E25" s="163"/>
      <c r="F25" s="825"/>
      <c r="G25" s="242"/>
      <c r="H25" s="244"/>
      <c r="I25" s="244"/>
    </row>
    <row r="26" spans="1:10">
      <c r="A26" s="826" t="s">
        <v>212</v>
      </c>
      <c r="B26" s="163"/>
      <c r="C26" s="163"/>
      <c r="D26" s="242"/>
      <c r="E26" s="163"/>
      <c r="F26" s="312"/>
      <c r="G26" s="242"/>
      <c r="H26" s="244"/>
      <c r="I26" s="244"/>
    </row>
    <row r="27" spans="1:10">
      <c r="A27" s="1396" t="s">
        <v>1068</v>
      </c>
      <c r="B27" s="1396"/>
      <c r="C27" s="1396"/>
      <c r="D27" s="1396"/>
      <c r="E27" s="1396"/>
      <c r="F27" s="1396"/>
      <c r="G27" s="1396"/>
      <c r="H27" s="244"/>
      <c r="I27" s="244"/>
    </row>
    <row r="28" spans="1:10">
      <c r="A28" s="1396"/>
      <c r="B28" s="1396"/>
      <c r="C28" s="1396"/>
      <c r="D28" s="1396"/>
      <c r="E28" s="1396"/>
      <c r="F28" s="1396"/>
      <c r="G28" s="1396"/>
    </row>
    <row r="29" spans="1:10">
      <c r="A29" s="1396"/>
      <c r="B29" s="1396"/>
      <c r="C29" s="1396"/>
      <c r="D29" s="1396"/>
      <c r="E29" s="1396"/>
      <c r="F29" s="1396"/>
      <c r="G29" s="1396"/>
    </row>
    <row r="30" spans="1:10">
      <c r="A30" s="1396"/>
      <c r="B30" s="1396"/>
      <c r="C30" s="1396"/>
      <c r="D30" s="1396"/>
      <c r="E30" s="1396"/>
      <c r="F30" s="1396"/>
      <c r="G30" s="1396"/>
    </row>
    <row r="31" spans="1:10">
      <c r="A31" s="1399"/>
      <c r="B31" s="1396"/>
      <c r="C31" s="1396"/>
      <c r="D31" s="1396"/>
      <c r="E31" s="1396"/>
      <c r="F31" s="1396"/>
      <c r="G31" s="1396"/>
    </row>
    <row r="32" spans="1:10">
      <c r="A32" s="1396"/>
      <c r="B32" s="1396"/>
      <c r="C32" s="1396"/>
      <c r="D32" s="1396"/>
      <c r="E32" s="1396"/>
      <c r="F32" s="1396"/>
      <c r="G32" s="1396"/>
    </row>
    <row r="33" spans="1:10">
      <c r="A33" s="1396"/>
      <c r="B33" s="1396"/>
      <c r="C33" s="1396"/>
      <c r="D33" s="1396"/>
      <c r="E33" s="1396"/>
      <c r="F33" s="1396"/>
      <c r="G33" s="1396"/>
    </row>
    <row r="36" spans="1:10">
      <c r="A36" s="244"/>
      <c r="B36" s="244"/>
      <c r="C36" s="244"/>
      <c r="D36" s="244"/>
      <c r="E36" s="244"/>
      <c r="F36" s="244"/>
      <c r="G36" s="244"/>
      <c r="H36" s="244"/>
      <c r="I36" s="244"/>
      <c r="J36" s="244"/>
    </row>
    <row r="37" spans="1:10">
      <c r="A37" s="248"/>
      <c r="B37" s="241"/>
      <c r="C37" s="241"/>
      <c r="D37" s="40"/>
      <c r="E37" s="241"/>
      <c r="F37" s="241"/>
      <c r="G37" s="241"/>
      <c r="H37" s="244"/>
      <c r="I37" s="244"/>
      <c r="J37" s="244"/>
    </row>
    <row r="38" spans="1:10">
      <c r="A38" s="252"/>
      <c r="B38" s="241"/>
      <c r="C38" s="241"/>
      <c r="D38" s="241"/>
      <c r="E38" s="241"/>
      <c r="F38" s="241"/>
      <c r="G38" s="241"/>
      <c r="H38" s="244"/>
      <c r="I38" s="244"/>
      <c r="J38" s="244"/>
    </row>
    <row r="39" spans="1:10">
      <c r="A39" s="252"/>
      <c r="B39" s="241"/>
      <c r="C39" s="241"/>
      <c r="D39" s="1060"/>
      <c r="E39" s="241"/>
      <c r="F39" s="241"/>
      <c r="G39" s="241"/>
      <c r="H39" s="244"/>
      <c r="I39" s="244"/>
      <c r="J39" s="244"/>
    </row>
    <row r="40" spans="1:10">
      <c r="A40" s="252"/>
      <c r="B40" s="241"/>
      <c r="C40" s="241"/>
      <c r="D40" s="241"/>
      <c r="E40" s="241"/>
      <c r="F40" s="241"/>
      <c r="G40" s="241"/>
      <c r="H40" s="244"/>
      <c r="I40" s="244"/>
      <c r="J40" s="244"/>
    </row>
    <row r="41" spans="1:10">
      <c r="A41" s="252"/>
      <c r="B41" s="241"/>
      <c r="C41" s="241"/>
      <c r="D41" s="241"/>
      <c r="E41" s="241"/>
      <c r="F41" s="241"/>
      <c r="G41" s="241"/>
      <c r="H41" s="244"/>
      <c r="I41" s="244"/>
      <c r="J41" s="244"/>
    </row>
    <row r="42" spans="1:10">
      <c r="A42" s="244"/>
      <c r="B42" s="241"/>
      <c r="C42" s="241"/>
      <c r="D42" s="241"/>
      <c r="E42" s="241"/>
      <c r="F42" s="241"/>
      <c r="G42" s="241"/>
      <c r="H42" s="244"/>
      <c r="I42" s="244"/>
      <c r="J42" s="244"/>
    </row>
    <row r="43" spans="1:10">
      <c r="A43" s="244"/>
      <c r="B43" s="241"/>
      <c r="C43" s="241"/>
      <c r="D43" s="241"/>
      <c r="E43" s="241"/>
      <c r="F43" s="241"/>
      <c r="G43" s="241"/>
      <c r="H43" s="244"/>
      <c r="I43" s="244"/>
      <c r="J43" s="244"/>
    </row>
    <row r="44" spans="1:10">
      <c r="A44" s="244"/>
      <c r="B44" s="241"/>
      <c r="C44" s="241"/>
      <c r="D44" s="241"/>
      <c r="E44" s="241"/>
      <c r="F44" s="241"/>
      <c r="G44" s="241"/>
      <c r="H44" s="244"/>
      <c r="I44" s="244"/>
      <c r="J44" s="244"/>
    </row>
    <row r="45" spans="1:10">
      <c r="A45" s="244"/>
      <c r="B45" s="241"/>
      <c r="C45" s="241"/>
      <c r="D45" s="241"/>
      <c r="E45" s="241"/>
      <c r="F45" s="241"/>
      <c r="G45" s="241"/>
      <c r="H45" s="244"/>
      <c r="I45" s="244"/>
      <c r="J45" s="244"/>
    </row>
    <row r="46" spans="1:10">
      <c r="A46" s="244"/>
      <c r="B46" s="241"/>
      <c r="C46" s="241"/>
      <c r="D46" s="241"/>
      <c r="E46" s="241"/>
      <c r="F46" s="241"/>
      <c r="G46" s="241"/>
      <c r="H46" s="244"/>
      <c r="I46" s="244"/>
      <c r="J46" s="244"/>
    </row>
    <row r="47" spans="1:10">
      <c r="A47" s="244"/>
      <c r="B47" s="241"/>
      <c r="C47" s="241"/>
      <c r="D47" s="241"/>
      <c r="E47" s="241"/>
      <c r="F47" s="241"/>
      <c r="G47" s="241"/>
      <c r="H47" s="244"/>
      <c r="I47" s="244"/>
      <c r="J47" s="244"/>
    </row>
    <row r="48" spans="1:10">
      <c r="A48" s="244"/>
      <c r="B48" s="241"/>
      <c r="C48" s="241"/>
      <c r="D48" s="241"/>
      <c r="E48" s="241"/>
      <c r="F48" s="241"/>
      <c r="G48" s="241"/>
      <c r="H48" s="244"/>
      <c r="I48" s="244"/>
      <c r="J48" s="244"/>
    </row>
    <row r="51" spans="2:5">
      <c r="B51" s="236"/>
      <c r="E51" s="517"/>
    </row>
    <row r="52" spans="2:5">
      <c r="B52" s="495"/>
    </row>
    <row r="53" spans="2:5">
      <c r="B53" s="495"/>
    </row>
    <row r="54" spans="2:5">
      <c r="B54" s="495"/>
    </row>
    <row r="55" spans="2:5">
      <c r="B55" s="495"/>
    </row>
    <row r="56" spans="2:5">
      <c r="B56" s="495"/>
    </row>
    <row r="57" spans="2:5">
      <c r="B57" s="495"/>
    </row>
    <row r="58" spans="2:5">
      <c r="B58" s="495"/>
    </row>
    <row r="59" spans="2:5">
      <c r="B59" s="495"/>
    </row>
    <row r="60" spans="2:5">
      <c r="B60" s="495"/>
    </row>
    <row r="61" spans="2:5">
      <c r="B61" s="495"/>
    </row>
    <row r="62" spans="2:5">
      <c r="B62" s="495"/>
    </row>
    <row r="63" spans="2:5">
      <c r="B63" s="495"/>
    </row>
    <row r="64" spans="2:5">
      <c r="B64" s="495"/>
    </row>
    <row r="65" spans="2:2">
      <c r="B65" s="495"/>
    </row>
    <row r="66" spans="2:2">
      <c r="B66" s="495"/>
    </row>
    <row r="67" spans="2:2">
      <c r="B67" s="495"/>
    </row>
    <row r="68" spans="2:2">
      <c r="B68" s="495"/>
    </row>
    <row r="69" spans="2:2">
      <c r="B69" s="495"/>
    </row>
    <row r="70" spans="2:2">
      <c r="B70" s="495"/>
    </row>
    <row r="71" spans="2:2">
      <c r="B71" s="495"/>
    </row>
    <row r="72" spans="2:2">
      <c r="B72" s="495"/>
    </row>
    <row r="73" spans="2:2">
      <c r="B73" s="495"/>
    </row>
    <row r="74" spans="2:2">
      <c r="B74" s="495"/>
    </row>
    <row r="75" spans="2:2">
      <c r="B75" s="495"/>
    </row>
    <row r="76" spans="2:2">
      <c r="B76" s="495"/>
    </row>
    <row r="77" spans="2:2">
      <c r="B77" s="495"/>
    </row>
    <row r="78" spans="2:2">
      <c r="B78" s="495"/>
    </row>
    <row r="79" spans="2:2">
      <c r="B79" s="495"/>
    </row>
    <row r="80" spans="2:2">
      <c r="B80" s="495"/>
    </row>
    <row r="81" spans="2:2">
      <c r="B81" s="495"/>
    </row>
    <row r="82" spans="2:2">
      <c r="B82" s="495"/>
    </row>
    <row r="83" spans="2:2">
      <c r="B83" s="495"/>
    </row>
    <row r="84" spans="2:2">
      <c r="B84" s="495"/>
    </row>
    <row r="85" spans="2:2">
      <c r="B85" s="495"/>
    </row>
    <row r="86" spans="2:2">
      <c r="B86" s="495"/>
    </row>
    <row r="87" spans="2:2">
      <c r="B87" s="495"/>
    </row>
    <row r="88" spans="2:2">
      <c r="B88" s="495"/>
    </row>
    <row r="89" spans="2:2">
      <c r="B89" s="495"/>
    </row>
    <row r="90" spans="2:2">
      <c r="B90" s="495"/>
    </row>
    <row r="91" spans="2:2">
      <c r="B91" s="495"/>
    </row>
    <row r="92" spans="2:2">
      <c r="B92" s="495"/>
    </row>
    <row r="93" spans="2:2">
      <c r="B93" s="495"/>
    </row>
    <row r="94" spans="2:2">
      <c r="B94" s="495"/>
    </row>
    <row r="95" spans="2:2">
      <c r="B95" s="495"/>
    </row>
    <row r="96" spans="2:2">
      <c r="B96" s="495"/>
    </row>
    <row r="97" spans="2:2">
      <c r="B97" s="495"/>
    </row>
    <row r="98" spans="2:2">
      <c r="B98" s="495"/>
    </row>
    <row r="99" spans="2:2">
      <c r="B99" s="495"/>
    </row>
    <row r="100" spans="2:2">
      <c r="B100" s="495"/>
    </row>
    <row r="101" spans="2:2">
      <c r="B101" s="495"/>
    </row>
    <row r="102" spans="2:2">
      <c r="B102" s="495"/>
    </row>
    <row r="103" spans="2:2">
      <c r="B103" s="495"/>
    </row>
    <row r="104" spans="2:2">
      <c r="B104" s="495"/>
    </row>
    <row r="105" spans="2:2">
      <c r="B105" s="495"/>
    </row>
    <row r="106" spans="2:2">
      <c r="B106" s="495"/>
    </row>
    <row r="107" spans="2:2">
      <c r="B107" s="495"/>
    </row>
    <row r="108" spans="2:2">
      <c r="B108" s="495"/>
    </row>
    <row r="109" spans="2:2">
      <c r="B109" s="495"/>
    </row>
    <row r="110" spans="2:2">
      <c r="B110" s="495"/>
    </row>
    <row r="111" spans="2:2">
      <c r="B111" s="495"/>
    </row>
    <row r="112" spans="2:2">
      <c r="B112" s="495"/>
    </row>
    <row r="113" spans="2:2">
      <c r="B113" s="495"/>
    </row>
    <row r="114" spans="2:2">
      <c r="B114" s="495"/>
    </row>
    <row r="115" spans="2:2">
      <c r="B115" s="495"/>
    </row>
    <row r="116" spans="2:2">
      <c r="B116" s="495"/>
    </row>
    <row r="117" spans="2:2">
      <c r="B117" s="495"/>
    </row>
    <row r="118" spans="2:2">
      <c r="B118" s="495"/>
    </row>
    <row r="119" spans="2:2">
      <c r="B119" s="495"/>
    </row>
    <row r="120" spans="2:2">
      <c r="B120" s="495"/>
    </row>
    <row r="121" spans="2:2">
      <c r="B121" s="495"/>
    </row>
    <row r="122" spans="2:2">
      <c r="B122" s="495"/>
    </row>
    <row r="123" spans="2:2">
      <c r="B123" s="495"/>
    </row>
    <row r="124" spans="2:2">
      <c r="B124" s="495"/>
    </row>
    <row r="125" spans="2:2">
      <c r="B125" s="495"/>
    </row>
    <row r="126" spans="2:2">
      <c r="B126" s="495"/>
    </row>
    <row r="127" spans="2:2">
      <c r="B127" s="495"/>
    </row>
    <row r="128" spans="2:2">
      <c r="B128" s="495"/>
    </row>
    <row r="129" spans="2:2">
      <c r="B129" s="495"/>
    </row>
    <row r="130" spans="2:2">
      <c r="B130" s="495"/>
    </row>
    <row r="131" spans="2:2">
      <c r="B131" s="495"/>
    </row>
    <row r="132" spans="2:2">
      <c r="B132" s="495"/>
    </row>
    <row r="133" spans="2:2">
      <c r="B133" s="495"/>
    </row>
    <row r="134" spans="2:2">
      <c r="B134" s="495"/>
    </row>
    <row r="135" spans="2:2">
      <c r="B135" s="495"/>
    </row>
    <row r="136" spans="2:2">
      <c r="B136" s="495"/>
    </row>
    <row r="137" spans="2:2">
      <c r="B137" s="495"/>
    </row>
    <row r="138" spans="2:2">
      <c r="B138" s="495"/>
    </row>
    <row r="139" spans="2:2">
      <c r="B139" s="495"/>
    </row>
    <row r="140" spans="2:2">
      <c r="B140" s="495"/>
    </row>
    <row r="141" spans="2:2">
      <c r="B141" s="495"/>
    </row>
    <row r="142" spans="2:2">
      <c r="B142" s="495"/>
    </row>
    <row r="143" spans="2:2">
      <c r="B143" s="495"/>
    </row>
    <row r="144" spans="2:2">
      <c r="B144" s="495"/>
    </row>
    <row r="145" spans="2:2">
      <c r="B145" s="495"/>
    </row>
    <row r="146" spans="2:2">
      <c r="B146" s="495"/>
    </row>
    <row r="147" spans="2:2">
      <c r="B147" s="495"/>
    </row>
    <row r="148" spans="2:2">
      <c r="B148" s="495"/>
    </row>
    <row r="149" spans="2:2">
      <c r="B149" s="495"/>
    </row>
    <row r="150" spans="2:2">
      <c r="B150" s="495"/>
    </row>
    <row r="151" spans="2:2">
      <c r="B151" s="495"/>
    </row>
    <row r="152" spans="2:2">
      <c r="B152" s="495"/>
    </row>
    <row r="153" spans="2:2">
      <c r="B153" s="495"/>
    </row>
    <row r="154" spans="2:2">
      <c r="B154" s="495"/>
    </row>
    <row r="155" spans="2:2">
      <c r="B155" s="495"/>
    </row>
    <row r="156" spans="2:2">
      <c r="B156" s="495"/>
    </row>
    <row r="157" spans="2:2">
      <c r="B157" s="495"/>
    </row>
    <row r="158" spans="2:2">
      <c r="B158" s="495"/>
    </row>
    <row r="159" spans="2:2">
      <c r="B159" s="495"/>
    </row>
    <row r="160" spans="2:2">
      <c r="B160" s="495"/>
    </row>
    <row r="161" spans="2:2">
      <c r="B161" s="495"/>
    </row>
    <row r="162" spans="2:2">
      <c r="B162" s="495"/>
    </row>
    <row r="163" spans="2:2">
      <c r="B163" s="495"/>
    </row>
    <row r="164" spans="2:2">
      <c r="B164" s="495"/>
    </row>
    <row r="165" spans="2:2">
      <c r="B165" s="495"/>
    </row>
    <row r="166" spans="2:2">
      <c r="B166" s="495"/>
    </row>
    <row r="167" spans="2:2">
      <c r="B167" s="495"/>
    </row>
    <row r="168" spans="2:2">
      <c r="B168" s="495"/>
    </row>
    <row r="169" spans="2:2">
      <c r="B169" s="495"/>
    </row>
    <row r="170" spans="2:2">
      <c r="B170" s="495"/>
    </row>
    <row r="171" spans="2:2">
      <c r="B171" s="495"/>
    </row>
    <row r="172" spans="2:2">
      <c r="B172" s="495"/>
    </row>
    <row r="173" spans="2:2">
      <c r="B173" s="495"/>
    </row>
    <row r="174" spans="2:2">
      <c r="B174" s="495"/>
    </row>
    <row r="175" spans="2:2">
      <c r="B175" s="495"/>
    </row>
    <row r="176" spans="2:2">
      <c r="B176" s="495"/>
    </row>
    <row r="177" spans="2:2">
      <c r="B177" s="495"/>
    </row>
    <row r="178" spans="2:2">
      <c r="B178" s="495"/>
    </row>
    <row r="179" spans="2:2">
      <c r="B179" s="495"/>
    </row>
    <row r="180" spans="2:2">
      <c r="B180" s="495"/>
    </row>
    <row r="181" spans="2:2">
      <c r="B181" s="495"/>
    </row>
    <row r="182" spans="2:2">
      <c r="B182" s="495"/>
    </row>
    <row r="183" spans="2:2">
      <c r="B183" s="495"/>
    </row>
    <row r="184" spans="2:2">
      <c r="B184" s="495"/>
    </row>
    <row r="185" spans="2:2">
      <c r="B185" s="495"/>
    </row>
    <row r="186" spans="2:2">
      <c r="B186" s="495"/>
    </row>
    <row r="187" spans="2:2">
      <c r="B187" s="495"/>
    </row>
    <row r="188" spans="2:2">
      <c r="B188" s="495"/>
    </row>
    <row r="189" spans="2:2">
      <c r="B189" s="495"/>
    </row>
    <row r="190" spans="2:2">
      <c r="B190" s="495"/>
    </row>
    <row r="191" spans="2:2">
      <c r="B191" s="495"/>
    </row>
    <row r="192" spans="2:2">
      <c r="B192" s="495"/>
    </row>
    <row r="193" spans="2:2">
      <c r="B193" s="495"/>
    </row>
    <row r="194" spans="2:2">
      <c r="B194" s="495"/>
    </row>
    <row r="195" spans="2:2">
      <c r="B195" s="495"/>
    </row>
    <row r="196" spans="2:2">
      <c r="B196" s="495"/>
    </row>
    <row r="197" spans="2:2">
      <c r="B197" s="495"/>
    </row>
    <row r="198" spans="2:2">
      <c r="B198" s="495"/>
    </row>
    <row r="199" spans="2:2">
      <c r="B199" s="495"/>
    </row>
    <row r="200" spans="2:2">
      <c r="B200" s="495"/>
    </row>
    <row r="201" spans="2:2">
      <c r="B201" s="495"/>
    </row>
    <row r="202" spans="2:2">
      <c r="B202" s="495"/>
    </row>
    <row r="203" spans="2:2">
      <c r="B203" s="495"/>
    </row>
    <row r="204" spans="2:2">
      <c r="B204" s="495"/>
    </row>
    <row r="205" spans="2:2">
      <c r="B205" s="495"/>
    </row>
    <row r="206" spans="2:2">
      <c r="B206" s="495"/>
    </row>
    <row r="207" spans="2:2">
      <c r="B207" s="495"/>
    </row>
    <row r="208" spans="2:2">
      <c r="B208" s="495"/>
    </row>
    <row r="209" spans="2:2">
      <c r="B209" s="495"/>
    </row>
    <row r="210" spans="2:2">
      <c r="B210" s="495"/>
    </row>
    <row r="211" spans="2:2">
      <c r="B211" s="495"/>
    </row>
    <row r="212" spans="2:2">
      <c r="B212" s="495"/>
    </row>
    <row r="213" spans="2:2">
      <c r="B213" s="495"/>
    </row>
    <row r="214" spans="2:2">
      <c r="B214" s="495"/>
    </row>
    <row r="215" spans="2:2">
      <c r="B215" s="495"/>
    </row>
    <row r="216" spans="2:2">
      <c r="B216" s="495"/>
    </row>
    <row r="217" spans="2:2">
      <c r="B217" s="495"/>
    </row>
    <row r="218" spans="2:2">
      <c r="B218" s="495"/>
    </row>
    <row r="219" spans="2:2">
      <c r="B219" s="495"/>
    </row>
    <row r="220" spans="2:2">
      <c r="B220" s="495"/>
    </row>
    <row r="221" spans="2:2">
      <c r="B221" s="495"/>
    </row>
    <row r="222" spans="2:2">
      <c r="B222" s="495"/>
    </row>
    <row r="223" spans="2:2">
      <c r="B223" s="495"/>
    </row>
    <row r="224" spans="2:2">
      <c r="B224" s="495"/>
    </row>
    <row r="225" spans="2:2">
      <c r="B225" s="495"/>
    </row>
    <row r="226" spans="2:2">
      <c r="B226" s="495"/>
    </row>
    <row r="227" spans="2:2">
      <c r="B227" s="495"/>
    </row>
    <row r="228" spans="2:2">
      <c r="B228" s="495"/>
    </row>
    <row r="229" spans="2:2">
      <c r="B229" s="495"/>
    </row>
    <row r="230" spans="2:2">
      <c r="B230" s="495"/>
    </row>
    <row r="231" spans="2:2">
      <c r="B231" s="495"/>
    </row>
    <row r="232" spans="2:2">
      <c r="B232" s="495"/>
    </row>
    <row r="233" spans="2:2">
      <c r="B233" s="495"/>
    </row>
    <row r="234" spans="2:2">
      <c r="B234" s="495"/>
    </row>
    <row r="235" spans="2:2">
      <c r="B235" s="495"/>
    </row>
    <row r="236" spans="2:2">
      <c r="B236" s="495"/>
    </row>
    <row r="237" spans="2:2">
      <c r="B237" s="495"/>
    </row>
    <row r="238" spans="2:2">
      <c r="B238" s="495"/>
    </row>
    <row r="239" spans="2:2">
      <c r="B239" s="495"/>
    </row>
    <row r="240" spans="2:2">
      <c r="B240" s="495"/>
    </row>
    <row r="241" spans="2:2">
      <c r="B241" s="495"/>
    </row>
    <row r="242" spans="2:2">
      <c r="B242" s="495"/>
    </row>
    <row r="243" spans="2:2">
      <c r="B243" s="495"/>
    </row>
    <row r="244" spans="2:2">
      <c r="B244" s="495"/>
    </row>
    <row r="245" spans="2:2">
      <c r="B245" s="495"/>
    </row>
    <row r="246" spans="2:2">
      <c r="B246" s="495"/>
    </row>
    <row r="247" spans="2:2">
      <c r="B247" s="495"/>
    </row>
    <row r="248" spans="2:2">
      <c r="B248" s="495"/>
    </row>
    <row r="249" spans="2:2">
      <c r="B249" s="495"/>
    </row>
    <row r="250" spans="2:2">
      <c r="B250" s="495"/>
    </row>
    <row r="251" spans="2:2">
      <c r="B251" s="495"/>
    </row>
    <row r="252" spans="2:2">
      <c r="B252" s="495"/>
    </row>
    <row r="253" spans="2:2">
      <c r="B253" s="495"/>
    </row>
    <row r="254" spans="2:2">
      <c r="B254" s="495"/>
    </row>
    <row r="255" spans="2:2">
      <c r="B255" s="495"/>
    </row>
    <row r="256" spans="2:2">
      <c r="B256" s="495"/>
    </row>
    <row r="257" spans="2:2">
      <c r="B257" s="495"/>
    </row>
    <row r="258" spans="2:2">
      <c r="B258" s="495"/>
    </row>
    <row r="259" spans="2:2">
      <c r="B259" s="495"/>
    </row>
    <row r="260" spans="2:2">
      <c r="B260" s="495"/>
    </row>
    <row r="261" spans="2:2">
      <c r="B261" s="495"/>
    </row>
    <row r="262" spans="2:2">
      <c r="B262" s="495"/>
    </row>
    <row r="263" spans="2:2">
      <c r="B263" s="495"/>
    </row>
    <row r="264" spans="2:2">
      <c r="B264" s="495"/>
    </row>
    <row r="265" spans="2:2">
      <c r="B265" s="495"/>
    </row>
    <row r="266" spans="2:2">
      <c r="B266" s="495"/>
    </row>
    <row r="267" spans="2:2">
      <c r="B267" s="495"/>
    </row>
    <row r="268" spans="2:2">
      <c r="B268" s="495"/>
    </row>
    <row r="269" spans="2:2">
      <c r="B269" s="495"/>
    </row>
    <row r="270" spans="2:2">
      <c r="B270" s="495"/>
    </row>
    <row r="271" spans="2:2">
      <c r="B271" s="495"/>
    </row>
    <row r="272" spans="2:2">
      <c r="B272" s="495"/>
    </row>
    <row r="273" spans="2:2">
      <c r="B273" s="495"/>
    </row>
    <row r="274" spans="2:2">
      <c r="B274" s="495"/>
    </row>
    <row r="275" spans="2:2">
      <c r="B275" s="495"/>
    </row>
    <row r="276" spans="2:2">
      <c r="B276" s="495"/>
    </row>
    <row r="277" spans="2:2">
      <c r="B277" s="495"/>
    </row>
    <row r="278" spans="2:2">
      <c r="B278" s="495"/>
    </row>
    <row r="279" spans="2:2">
      <c r="B279" s="495"/>
    </row>
    <row r="280" spans="2:2">
      <c r="B280" s="495"/>
    </row>
    <row r="281" spans="2:2">
      <c r="B281" s="495"/>
    </row>
    <row r="282" spans="2:2">
      <c r="B282" s="495"/>
    </row>
    <row r="283" spans="2:2">
      <c r="B283" s="495"/>
    </row>
    <row r="284" spans="2:2">
      <c r="B284" s="495"/>
    </row>
    <row r="285" spans="2:2">
      <c r="B285" s="495"/>
    </row>
    <row r="286" spans="2:2">
      <c r="B286" s="495"/>
    </row>
    <row r="287" spans="2:2">
      <c r="B287" s="495"/>
    </row>
    <row r="288" spans="2:2">
      <c r="B288" s="495"/>
    </row>
    <row r="289" spans="2:2">
      <c r="B289" s="495"/>
    </row>
    <row r="290" spans="2:2">
      <c r="B290" s="495"/>
    </row>
    <row r="291" spans="2:2">
      <c r="B291" s="495"/>
    </row>
    <row r="292" spans="2:2">
      <c r="B292" s="495"/>
    </row>
    <row r="293" spans="2:2">
      <c r="B293" s="495"/>
    </row>
    <row r="294" spans="2:2">
      <c r="B294" s="495"/>
    </row>
    <row r="295" spans="2:2">
      <c r="B295" s="495"/>
    </row>
    <row r="296" spans="2:2">
      <c r="B296" s="495"/>
    </row>
    <row r="297" spans="2:2">
      <c r="B297" s="495"/>
    </row>
    <row r="298" spans="2:2">
      <c r="B298" s="495"/>
    </row>
    <row r="299" spans="2:2">
      <c r="B299" s="495"/>
    </row>
    <row r="300" spans="2:2">
      <c r="B300" s="495"/>
    </row>
    <row r="301" spans="2:2">
      <c r="B301" s="495"/>
    </row>
    <row r="302" spans="2:2">
      <c r="B302" s="495"/>
    </row>
    <row r="303" spans="2:2">
      <c r="B303" s="495"/>
    </row>
    <row r="304" spans="2:2">
      <c r="B304" s="495"/>
    </row>
    <row r="305" spans="2:2">
      <c r="B305" s="495"/>
    </row>
    <row r="306" spans="2:2">
      <c r="B306" s="495"/>
    </row>
    <row r="307" spans="2:2">
      <c r="B307" s="495"/>
    </row>
    <row r="308" spans="2:2">
      <c r="B308" s="495"/>
    </row>
    <row r="309" spans="2:2">
      <c r="B309" s="495"/>
    </row>
    <row r="310" spans="2:2">
      <c r="B310" s="495"/>
    </row>
    <row r="311" spans="2:2">
      <c r="B311" s="495"/>
    </row>
    <row r="312" spans="2:2">
      <c r="B312" s="495"/>
    </row>
    <row r="313" spans="2:2">
      <c r="B313" s="495"/>
    </row>
    <row r="314" spans="2:2">
      <c r="B314" s="495"/>
    </row>
    <row r="315" spans="2:2">
      <c r="B315" s="495"/>
    </row>
    <row r="316" spans="2:2">
      <c r="B316" s="495"/>
    </row>
    <row r="317" spans="2:2">
      <c r="B317" s="495"/>
    </row>
    <row r="318" spans="2:2">
      <c r="B318" s="495"/>
    </row>
    <row r="319" spans="2:2">
      <c r="B319" s="495"/>
    </row>
    <row r="320" spans="2:2">
      <c r="B320" s="495"/>
    </row>
    <row r="321" spans="2:2">
      <c r="B321" s="495"/>
    </row>
    <row r="322" spans="2:2">
      <c r="B322" s="495"/>
    </row>
    <row r="323" spans="2:2">
      <c r="B323" s="495"/>
    </row>
    <row r="324" spans="2:2">
      <c r="B324" s="495"/>
    </row>
    <row r="325" spans="2:2">
      <c r="B325" s="495"/>
    </row>
    <row r="326" spans="2:2">
      <c r="B326" s="495"/>
    </row>
    <row r="327" spans="2:2">
      <c r="B327" s="495"/>
    </row>
    <row r="328" spans="2:2">
      <c r="B328" s="495"/>
    </row>
    <row r="329" spans="2:2">
      <c r="B329" s="495"/>
    </row>
    <row r="330" spans="2:2">
      <c r="B330" s="495"/>
    </row>
    <row r="331" spans="2:2">
      <c r="B331" s="495"/>
    </row>
    <row r="332" spans="2:2">
      <c r="B332" s="495"/>
    </row>
    <row r="333" spans="2:2">
      <c r="B333" s="495"/>
    </row>
    <row r="334" spans="2:2">
      <c r="B334" s="495"/>
    </row>
    <row r="335" spans="2:2">
      <c r="B335" s="495"/>
    </row>
    <row r="336" spans="2:2">
      <c r="B336" s="495"/>
    </row>
    <row r="337" spans="2:2">
      <c r="B337" s="495"/>
    </row>
    <row r="338" spans="2:2">
      <c r="B338" s="495"/>
    </row>
    <row r="339" spans="2:2">
      <c r="B339" s="495"/>
    </row>
    <row r="340" spans="2:2">
      <c r="B340" s="495"/>
    </row>
    <row r="341" spans="2:2">
      <c r="B341" s="495"/>
    </row>
    <row r="342" spans="2:2">
      <c r="B342" s="495"/>
    </row>
    <row r="343" spans="2:2">
      <c r="B343" s="495"/>
    </row>
    <row r="344" spans="2:2">
      <c r="B344" s="495"/>
    </row>
    <row r="345" spans="2:2">
      <c r="B345" s="495"/>
    </row>
    <row r="346" spans="2:2">
      <c r="B346" s="495"/>
    </row>
    <row r="347" spans="2:2">
      <c r="B347" s="495"/>
    </row>
    <row r="348" spans="2:2">
      <c r="B348" s="495"/>
    </row>
    <row r="349" spans="2:2">
      <c r="B349" s="495"/>
    </row>
    <row r="350" spans="2:2">
      <c r="B350" s="495"/>
    </row>
    <row r="351" spans="2:2">
      <c r="B351" s="495"/>
    </row>
    <row r="352" spans="2:2">
      <c r="B352" s="495"/>
    </row>
    <row r="353" spans="2:2">
      <c r="B353" s="495"/>
    </row>
    <row r="354" spans="2:2">
      <c r="B354" s="495"/>
    </row>
    <row r="355" spans="2:2">
      <c r="B355" s="495"/>
    </row>
    <row r="356" spans="2:2">
      <c r="B356" s="495"/>
    </row>
    <row r="357" spans="2:2">
      <c r="B357" s="495"/>
    </row>
    <row r="358" spans="2:2">
      <c r="B358" s="495"/>
    </row>
    <row r="359" spans="2:2">
      <c r="B359" s="495"/>
    </row>
    <row r="360" spans="2:2">
      <c r="B360" s="495"/>
    </row>
    <row r="361" spans="2:2">
      <c r="B361" s="495"/>
    </row>
    <row r="362" spans="2:2">
      <c r="B362" s="495"/>
    </row>
    <row r="363" spans="2:2">
      <c r="B363" s="495"/>
    </row>
    <row r="364" spans="2:2">
      <c r="B364" s="495"/>
    </row>
    <row r="365" spans="2:2">
      <c r="B365" s="495"/>
    </row>
    <row r="366" spans="2:2">
      <c r="B366" s="495"/>
    </row>
    <row r="367" spans="2:2">
      <c r="B367" s="495"/>
    </row>
    <row r="368" spans="2:2">
      <c r="B368" s="495"/>
    </row>
    <row r="369" spans="2:2">
      <c r="B369" s="495"/>
    </row>
    <row r="370" spans="2:2">
      <c r="B370" s="495"/>
    </row>
    <row r="371" spans="2:2">
      <c r="B371" s="495"/>
    </row>
    <row r="372" spans="2:2">
      <c r="B372" s="495"/>
    </row>
    <row r="373" spans="2:2">
      <c r="B373" s="495"/>
    </row>
    <row r="374" spans="2:2">
      <c r="B374" s="495"/>
    </row>
    <row r="375" spans="2:2">
      <c r="B375" s="495"/>
    </row>
    <row r="376" spans="2:2">
      <c r="B376" s="495"/>
    </row>
    <row r="377" spans="2:2">
      <c r="B377" s="495"/>
    </row>
    <row r="378" spans="2:2">
      <c r="B378" s="495"/>
    </row>
    <row r="379" spans="2:2">
      <c r="B379" s="495"/>
    </row>
    <row r="380" spans="2:2">
      <c r="B380" s="495"/>
    </row>
    <row r="381" spans="2:2">
      <c r="B381" s="495"/>
    </row>
    <row r="382" spans="2:2">
      <c r="B382" s="495"/>
    </row>
    <row r="383" spans="2:2">
      <c r="B383" s="495"/>
    </row>
    <row r="384" spans="2:2">
      <c r="B384" s="495"/>
    </row>
    <row r="385" spans="2:2">
      <c r="B385" s="495"/>
    </row>
    <row r="386" spans="2:2">
      <c r="B386" s="495"/>
    </row>
  </sheetData>
  <mergeCells count="1">
    <mergeCell ref="A27:G33"/>
  </mergeCells>
  <conditionalFormatting sqref="A18 A10:A14">
    <cfRule type="cellIs" dxfId="32" priority="3" stopIfTrue="1" operator="equal">
      <formula>"Title"</formula>
    </cfRule>
  </conditionalFormatting>
  <conditionalFormatting sqref="A8:A9">
    <cfRule type="cellIs" dxfId="31" priority="2" stopIfTrue="1" operator="equal">
      <formula>"Adjustment to Income/Expense/Rate Base:"</formula>
    </cfRule>
  </conditionalFormatting>
  <dataValidations count="6">
    <dataValidation type="list" errorStyle="warning" allowBlank="1" showInputMessage="1" showErrorMessage="1" errorTitle="Factor" error="This factor is not included in the drop-down list. Is this the factor you want to use?" sqref="E65555:E65557 WVL983059:WVL983061 WLP983059:WLP983061 WBT983059:WBT983061 VRX983059:VRX983061 VIB983059:VIB983061 UYF983059:UYF983061 UOJ983059:UOJ983061 UEN983059:UEN983061 TUR983059:TUR983061 TKV983059:TKV983061 TAZ983059:TAZ983061 SRD983059:SRD983061 SHH983059:SHH983061 RXL983059:RXL983061 RNP983059:RNP983061 RDT983059:RDT983061 QTX983059:QTX983061 QKB983059:QKB983061 QAF983059:QAF983061 PQJ983059:PQJ983061 PGN983059:PGN983061 OWR983059:OWR983061 OMV983059:OMV983061 OCZ983059:OCZ983061 NTD983059:NTD983061 NJH983059:NJH983061 MZL983059:MZL983061 MPP983059:MPP983061 MFT983059:MFT983061 LVX983059:LVX983061 LMB983059:LMB983061 LCF983059:LCF983061 KSJ983059:KSJ983061 KIN983059:KIN983061 JYR983059:JYR983061 JOV983059:JOV983061 JEZ983059:JEZ983061 IVD983059:IVD983061 ILH983059:ILH983061 IBL983059:IBL983061 HRP983059:HRP983061 HHT983059:HHT983061 GXX983059:GXX983061 GOB983059:GOB983061 GEF983059:GEF983061 FUJ983059:FUJ983061 FKN983059:FKN983061 FAR983059:FAR983061 EQV983059:EQV983061 EGZ983059:EGZ983061 DXD983059:DXD983061 DNH983059:DNH983061 DDL983059:DDL983061 CTP983059:CTP983061 CJT983059:CJT983061 BZX983059:BZX983061 BQB983059:BQB983061 BGF983059:BGF983061 AWJ983059:AWJ983061 AMN983059:AMN983061 ACR983059:ACR983061 SV983059:SV983061 IZ983059:IZ983061 E983059:E983061 WVL917523:WVL917525 WLP917523:WLP917525 WBT917523:WBT917525 VRX917523:VRX917525 VIB917523:VIB917525 UYF917523:UYF917525 UOJ917523:UOJ917525 UEN917523:UEN917525 TUR917523:TUR917525 TKV917523:TKV917525 TAZ917523:TAZ917525 SRD917523:SRD917525 SHH917523:SHH917525 RXL917523:RXL917525 RNP917523:RNP917525 RDT917523:RDT917525 QTX917523:QTX917525 QKB917523:QKB917525 QAF917523:QAF917525 PQJ917523:PQJ917525 PGN917523:PGN917525 OWR917523:OWR917525 OMV917523:OMV917525 OCZ917523:OCZ917525 NTD917523:NTD917525 NJH917523:NJH917525 MZL917523:MZL917525 MPP917523:MPP917525 MFT917523:MFT917525 LVX917523:LVX917525 LMB917523:LMB917525 LCF917523:LCF917525 KSJ917523:KSJ917525 KIN917523:KIN917525 JYR917523:JYR917525 JOV917523:JOV917525 JEZ917523:JEZ917525 IVD917523:IVD917525 ILH917523:ILH917525 IBL917523:IBL917525 HRP917523:HRP917525 HHT917523:HHT917525 GXX917523:GXX917525 GOB917523:GOB917525 GEF917523:GEF917525 FUJ917523:FUJ917525 FKN917523:FKN917525 FAR917523:FAR917525 EQV917523:EQV917525 EGZ917523:EGZ917525 DXD917523:DXD917525 DNH917523:DNH917525 DDL917523:DDL917525 CTP917523:CTP917525 CJT917523:CJT917525 BZX917523:BZX917525 BQB917523:BQB917525 BGF917523:BGF917525 AWJ917523:AWJ917525 AMN917523:AMN917525 ACR917523:ACR917525 SV917523:SV917525 IZ917523:IZ917525 E917523:E917525 WVL851987:WVL851989 WLP851987:WLP851989 WBT851987:WBT851989 VRX851987:VRX851989 VIB851987:VIB851989 UYF851987:UYF851989 UOJ851987:UOJ851989 UEN851987:UEN851989 TUR851987:TUR851989 TKV851987:TKV851989 TAZ851987:TAZ851989 SRD851987:SRD851989 SHH851987:SHH851989 RXL851987:RXL851989 RNP851987:RNP851989 RDT851987:RDT851989 QTX851987:QTX851989 QKB851987:QKB851989 QAF851987:QAF851989 PQJ851987:PQJ851989 PGN851987:PGN851989 OWR851987:OWR851989 OMV851987:OMV851989 OCZ851987:OCZ851989 NTD851987:NTD851989 NJH851987:NJH851989 MZL851987:MZL851989 MPP851987:MPP851989 MFT851987:MFT851989 LVX851987:LVX851989 LMB851987:LMB851989 LCF851987:LCF851989 KSJ851987:KSJ851989 KIN851987:KIN851989 JYR851987:JYR851989 JOV851987:JOV851989 JEZ851987:JEZ851989 IVD851987:IVD851989 ILH851987:ILH851989 IBL851987:IBL851989 HRP851987:HRP851989 HHT851987:HHT851989 GXX851987:GXX851989 GOB851987:GOB851989 GEF851987:GEF851989 FUJ851987:FUJ851989 FKN851987:FKN851989 FAR851987:FAR851989 EQV851987:EQV851989 EGZ851987:EGZ851989 DXD851987:DXD851989 DNH851987:DNH851989 DDL851987:DDL851989 CTP851987:CTP851989 CJT851987:CJT851989 BZX851987:BZX851989 BQB851987:BQB851989 BGF851987:BGF851989 AWJ851987:AWJ851989 AMN851987:AMN851989 ACR851987:ACR851989 SV851987:SV851989 IZ851987:IZ851989 E851987:E851989 WVL786451:WVL786453 WLP786451:WLP786453 WBT786451:WBT786453 VRX786451:VRX786453 VIB786451:VIB786453 UYF786451:UYF786453 UOJ786451:UOJ786453 UEN786451:UEN786453 TUR786451:TUR786453 TKV786451:TKV786453 TAZ786451:TAZ786453 SRD786451:SRD786453 SHH786451:SHH786453 RXL786451:RXL786453 RNP786451:RNP786453 RDT786451:RDT786453 QTX786451:QTX786453 QKB786451:QKB786453 QAF786451:QAF786453 PQJ786451:PQJ786453 PGN786451:PGN786453 OWR786451:OWR786453 OMV786451:OMV786453 OCZ786451:OCZ786453 NTD786451:NTD786453 NJH786451:NJH786453 MZL786451:MZL786453 MPP786451:MPP786453 MFT786451:MFT786453 LVX786451:LVX786453 LMB786451:LMB786453 LCF786451:LCF786453 KSJ786451:KSJ786453 KIN786451:KIN786453 JYR786451:JYR786453 JOV786451:JOV786453 JEZ786451:JEZ786453 IVD786451:IVD786453 ILH786451:ILH786453 IBL786451:IBL786453 HRP786451:HRP786453 HHT786451:HHT786453 GXX786451:GXX786453 GOB786451:GOB786453 GEF786451:GEF786453 FUJ786451:FUJ786453 FKN786451:FKN786453 FAR786451:FAR786453 EQV786451:EQV786453 EGZ786451:EGZ786453 DXD786451:DXD786453 DNH786451:DNH786453 DDL786451:DDL786453 CTP786451:CTP786453 CJT786451:CJT786453 BZX786451:BZX786453 BQB786451:BQB786453 BGF786451:BGF786453 AWJ786451:AWJ786453 AMN786451:AMN786453 ACR786451:ACR786453 SV786451:SV786453 IZ786451:IZ786453 E786451:E786453 WVL720915:WVL720917 WLP720915:WLP720917 WBT720915:WBT720917 VRX720915:VRX720917 VIB720915:VIB720917 UYF720915:UYF720917 UOJ720915:UOJ720917 UEN720915:UEN720917 TUR720915:TUR720917 TKV720915:TKV720917 TAZ720915:TAZ720917 SRD720915:SRD720917 SHH720915:SHH720917 RXL720915:RXL720917 RNP720915:RNP720917 RDT720915:RDT720917 QTX720915:QTX720917 QKB720915:QKB720917 QAF720915:QAF720917 PQJ720915:PQJ720917 PGN720915:PGN720917 OWR720915:OWR720917 OMV720915:OMV720917 OCZ720915:OCZ720917 NTD720915:NTD720917 NJH720915:NJH720917 MZL720915:MZL720917 MPP720915:MPP720917 MFT720915:MFT720917 LVX720915:LVX720917 LMB720915:LMB720917 LCF720915:LCF720917 KSJ720915:KSJ720917 KIN720915:KIN720917 JYR720915:JYR720917 JOV720915:JOV720917 JEZ720915:JEZ720917 IVD720915:IVD720917 ILH720915:ILH720917 IBL720915:IBL720917 HRP720915:HRP720917 HHT720915:HHT720917 GXX720915:GXX720917 GOB720915:GOB720917 GEF720915:GEF720917 FUJ720915:FUJ720917 FKN720915:FKN720917 FAR720915:FAR720917 EQV720915:EQV720917 EGZ720915:EGZ720917 DXD720915:DXD720917 DNH720915:DNH720917 DDL720915:DDL720917 CTP720915:CTP720917 CJT720915:CJT720917 BZX720915:BZX720917 BQB720915:BQB720917 BGF720915:BGF720917 AWJ720915:AWJ720917 AMN720915:AMN720917 ACR720915:ACR720917 SV720915:SV720917 IZ720915:IZ720917 E720915:E720917 WVL655379:WVL655381 WLP655379:WLP655381 WBT655379:WBT655381 VRX655379:VRX655381 VIB655379:VIB655381 UYF655379:UYF655381 UOJ655379:UOJ655381 UEN655379:UEN655381 TUR655379:TUR655381 TKV655379:TKV655381 TAZ655379:TAZ655381 SRD655379:SRD655381 SHH655379:SHH655381 RXL655379:RXL655381 RNP655379:RNP655381 RDT655379:RDT655381 QTX655379:QTX655381 QKB655379:QKB655381 QAF655379:QAF655381 PQJ655379:PQJ655381 PGN655379:PGN655381 OWR655379:OWR655381 OMV655379:OMV655381 OCZ655379:OCZ655381 NTD655379:NTD655381 NJH655379:NJH655381 MZL655379:MZL655381 MPP655379:MPP655381 MFT655379:MFT655381 LVX655379:LVX655381 LMB655379:LMB655381 LCF655379:LCF655381 KSJ655379:KSJ655381 KIN655379:KIN655381 JYR655379:JYR655381 JOV655379:JOV655381 JEZ655379:JEZ655381 IVD655379:IVD655381 ILH655379:ILH655381 IBL655379:IBL655381 HRP655379:HRP655381 HHT655379:HHT655381 GXX655379:GXX655381 GOB655379:GOB655381 GEF655379:GEF655381 FUJ655379:FUJ655381 FKN655379:FKN655381 FAR655379:FAR655381 EQV655379:EQV655381 EGZ655379:EGZ655381 DXD655379:DXD655381 DNH655379:DNH655381 DDL655379:DDL655381 CTP655379:CTP655381 CJT655379:CJT655381 BZX655379:BZX655381 BQB655379:BQB655381 BGF655379:BGF655381 AWJ655379:AWJ655381 AMN655379:AMN655381 ACR655379:ACR655381 SV655379:SV655381 IZ655379:IZ655381 E655379:E655381 WVL589843:WVL589845 WLP589843:WLP589845 WBT589843:WBT589845 VRX589843:VRX589845 VIB589843:VIB589845 UYF589843:UYF589845 UOJ589843:UOJ589845 UEN589843:UEN589845 TUR589843:TUR589845 TKV589843:TKV589845 TAZ589843:TAZ589845 SRD589843:SRD589845 SHH589843:SHH589845 RXL589843:RXL589845 RNP589843:RNP589845 RDT589843:RDT589845 QTX589843:QTX589845 QKB589843:QKB589845 QAF589843:QAF589845 PQJ589843:PQJ589845 PGN589843:PGN589845 OWR589843:OWR589845 OMV589843:OMV589845 OCZ589843:OCZ589845 NTD589843:NTD589845 NJH589843:NJH589845 MZL589843:MZL589845 MPP589843:MPP589845 MFT589843:MFT589845 LVX589843:LVX589845 LMB589843:LMB589845 LCF589843:LCF589845 KSJ589843:KSJ589845 KIN589843:KIN589845 JYR589843:JYR589845 JOV589843:JOV589845 JEZ589843:JEZ589845 IVD589843:IVD589845 ILH589843:ILH589845 IBL589843:IBL589845 HRP589843:HRP589845 HHT589843:HHT589845 GXX589843:GXX589845 GOB589843:GOB589845 GEF589843:GEF589845 FUJ589843:FUJ589845 FKN589843:FKN589845 FAR589843:FAR589845 EQV589843:EQV589845 EGZ589843:EGZ589845 DXD589843:DXD589845 DNH589843:DNH589845 DDL589843:DDL589845 CTP589843:CTP589845 CJT589843:CJT589845 BZX589843:BZX589845 BQB589843:BQB589845 BGF589843:BGF589845 AWJ589843:AWJ589845 AMN589843:AMN589845 ACR589843:ACR589845 SV589843:SV589845 IZ589843:IZ589845 E589843:E589845 WVL524307:WVL524309 WLP524307:WLP524309 WBT524307:WBT524309 VRX524307:VRX524309 VIB524307:VIB524309 UYF524307:UYF524309 UOJ524307:UOJ524309 UEN524307:UEN524309 TUR524307:TUR524309 TKV524307:TKV524309 TAZ524307:TAZ524309 SRD524307:SRD524309 SHH524307:SHH524309 RXL524307:RXL524309 RNP524307:RNP524309 RDT524307:RDT524309 QTX524307:QTX524309 QKB524307:QKB524309 QAF524307:QAF524309 PQJ524307:PQJ524309 PGN524307:PGN524309 OWR524307:OWR524309 OMV524307:OMV524309 OCZ524307:OCZ524309 NTD524307:NTD524309 NJH524307:NJH524309 MZL524307:MZL524309 MPP524307:MPP524309 MFT524307:MFT524309 LVX524307:LVX524309 LMB524307:LMB524309 LCF524307:LCF524309 KSJ524307:KSJ524309 KIN524307:KIN524309 JYR524307:JYR524309 JOV524307:JOV524309 JEZ524307:JEZ524309 IVD524307:IVD524309 ILH524307:ILH524309 IBL524307:IBL524309 HRP524307:HRP524309 HHT524307:HHT524309 GXX524307:GXX524309 GOB524307:GOB524309 GEF524307:GEF524309 FUJ524307:FUJ524309 FKN524307:FKN524309 FAR524307:FAR524309 EQV524307:EQV524309 EGZ524307:EGZ524309 DXD524307:DXD524309 DNH524307:DNH524309 DDL524307:DDL524309 CTP524307:CTP524309 CJT524307:CJT524309 BZX524307:BZX524309 BQB524307:BQB524309 BGF524307:BGF524309 AWJ524307:AWJ524309 AMN524307:AMN524309 ACR524307:ACR524309 SV524307:SV524309 IZ524307:IZ524309 E524307:E524309 WVL458771:WVL458773 WLP458771:WLP458773 WBT458771:WBT458773 VRX458771:VRX458773 VIB458771:VIB458773 UYF458771:UYF458773 UOJ458771:UOJ458773 UEN458771:UEN458773 TUR458771:TUR458773 TKV458771:TKV458773 TAZ458771:TAZ458773 SRD458771:SRD458773 SHH458771:SHH458773 RXL458771:RXL458773 RNP458771:RNP458773 RDT458771:RDT458773 QTX458771:QTX458773 QKB458771:QKB458773 QAF458771:QAF458773 PQJ458771:PQJ458773 PGN458771:PGN458773 OWR458771:OWR458773 OMV458771:OMV458773 OCZ458771:OCZ458773 NTD458771:NTD458773 NJH458771:NJH458773 MZL458771:MZL458773 MPP458771:MPP458773 MFT458771:MFT458773 LVX458771:LVX458773 LMB458771:LMB458773 LCF458771:LCF458773 KSJ458771:KSJ458773 KIN458771:KIN458773 JYR458771:JYR458773 JOV458771:JOV458773 JEZ458771:JEZ458773 IVD458771:IVD458773 ILH458771:ILH458773 IBL458771:IBL458773 HRP458771:HRP458773 HHT458771:HHT458773 GXX458771:GXX458773 GOB458771:GOB458773 GEF458771:GEF458773 FUJ458771:FUJ458773 FKN458771:FKN458773 FAR458771:FAR458773 EQV458771:EQV458773 EGZ458771:EGZ458773 DXD458771:DXD458773 DNH458771:DNH458773 DDL458771:DDL458773 CTP458771:CTP458773 CJT458771:CJT458773 BZX458771:BZX458773 BQB458771:BQB458773 BGF458771:BGF458773 AWJ458771:AWJ458773 AMN458771:AMN458773 ACR458771:ACR458773 SV458771:SV458773 IZ458771:IZ458773 E458771:E458773 WVL393235:WVL393237 WLP393235:WLP393237 WBT393235:WBT393237 VRX393235:VRX393237 VIB393235:VIB393237 UYF393235:UYF393237 UOJ393235:UOJ393237 UEN393235:UEN393237 TUR393235:TUR393237 TKV393235:TKV393237 TAZ393235:TAZ393237 SRD393235:SRD393237 SHH393235:SHH393237 RXL393235:RXL393237 RNP393235:RNP393237 RDT393235:RDT393237 QTX393235:QTX393237 QKB393235:QKB393237 QAF393235:QAF393237 PQJ393235:PQJ393237 PGN393235:PGN393237 OWR393235:OWR393237 OMV393235:OMV393237 OCZ393235:OCZ393237 NTD393235:NTD393237 NJH393235:NJH393237 MZL393235:MZL393237 MPP393235:MPP393237 MFT393235:MFT393237 LVX393235:LVX393237 LMB393235:LMB393237 LCF393235:LCF393237 KSJ393235:KSJ393237 KIN393235:KIN393237 JYR393235:JYR393237 JOV393235:JOV393237 JEZ393235:JEZ393237 IVD393235:IVD393237 ILH393235:ILH393237 IBL393235:IBL393237 HRP393235:HRP393237 HHT393235:HHT393237 GXX393235:GXX393237 GOB393235:GOB393237 GEF393235:GEF393237 FUJ393235:FUJ393237 FKN393235:FKN393237 FAR393235:FAR393237 EQV393235:EQV393237 EGZ393235:EGZ393237 DXD393235:DXD393237 DNH393235:DNH393237 DDL393235:DDL393237 CTP393235:CTP393237 CJT393235:CJT393237 BZX393235:BZX393237 BQB393235:BQB393237 BGF393235:BGF393237 AWJ393235:AWJ393237 AMN393235:AMN393237 ACR393235:ACR393237 SV393235:SV393237 IZ393235:IZ393237 E393235:E393237 WVL327699:WVL327701 WLP327699:WLP327701 WBT327699:WBT327701 VRX327699:VRX327701 VIB327699:VIB327701 UYF327699:UYF327701 UOJ327699:UOJ327701 UEN327699:UEN327701 TUR327699:TUR327701 TKV327699:TKV327701 TAZ327699:TAZ327701 SRD327699:SRD327701 SHH327699:SHH327701 RXL327699:RXL327701 RNP327699:RNP327701 RDT327699:RDT327701 QTX327699:QTX327701 QKB327699:QKB327701 QAF327699:QAF327701 PQJ327699:PQJ327701 PGN327699:PGN327701 OWR327699:OWR327701 OMV327699:OMV327701 OCZ327699:OCZ327701 NTD327699:NTD327701 NJH327699:NJH327701 MZL327699:MZL327701 MPP327699:MPP327701 MFT327699:MFT327701 LVX327699:LVX327701 LMB327699:LMB327701 LCF327699:LCF327701 KSJ327699:KSJ327701 KIN327699:KIN327701 JYR327699:JYR327701 JOV327699:JOV327701 JEZ327699:JEZ327701 IVD327699:IVD327701 ILH327699:ILH327701 IBL327699:IBL327701 HRP327699:HRP327701 HHT327699:HHT327701 GXX327699:GXX327701 GOB327699:GOB327701 GEF327699:GEF327701 FUJ327699:FUJ327701 FKN327699:FKN327701 FAR327699:FAR327701 EQV327699:EQV327701 EGZ327699:EGZ327701 DXD327699:DXD327701 DNH327699:DNH327701 DDL327699:DDL327701 CTP327699:CTP327701 CJT327699:CJT327701 BZX327699:BZX327701 BQB327699:BQB327701 BGF327699:BGF327701 AWJ327699:AWJ327701 AMN327699:AMN327701 ACR327699:ACR327701 SV327699:SV327701 IZ327699:IZ327701 E327699:E327701 WVL262163:WVL262165 WLP262163:WLP262165 WBT262163:WBT262165 VRX262163:VRX262165 VIB262163:VIB262165 UYF262163:UYF262165 UOJ262163:UOJ262165 UEN262163:UEN262165 TUR262163:TUR262165 TKV262163:TKV262165 TAZ262163:TAZ262165 SRD262163:SRD262165 SHH262163:SHH262165 RXL262163:RXL262165 RNP262163:RNP262165 RDT262163:RDT262165 QTX262163:QTX262165 QKB262163:QKB262165 QAF262163:QAF262165 PQJ262163:PQJ262165 PGN262163:PGN262165 OWR262163:OWR262165 OMV262163:OMV262165 OCZ262163:OCZ262165 NTD262163:NTD262165 NJH262163:NJH262165 MZL262163:MZL262165 MPP262163:MPP262165 MFT262163:MFT262165 LVX262163:LVX262165 LMB262163:LMB262165 LCF262163:LCF262165 KSJ262163:KSJ262165 KIN262163:KIN262165 JYR262163:JYR262165 JOV262163:JOV262165 JEZ262163:JEZ262165 IVD262163:IVD262165 ILH262163:ILH262165 IBL262163:IBL262165 HRP262163:HRP262165 HHT262163:HHT262165 GXX262163:GXX262165 GOB262163:GOB262165 GEF262163:GEF262165 FUJ262163:FUJ262165 FKN262163:FKN262165 FAR262163:FAR262165 EQV262163:EQV262165 EGZ262163:EGZ262165 DXD262163:DXD262165 DNH262163:DNH262165 DDL262163:DDL262165 CTP262163:CTP262165 CJT262163:CJT262165 BZX262163:BZX262165 BQB262163:BQB262165 BGF262163:BGF262165 AWJ262163:AWJ262165 AMN262163:AMN262165 ACR262163:ACR262165 SV262163:SV262165 IZ262163:IZ262165 E262163:E262165 WVL196627:WVL196629 WLP196627:WLP196629 WBT196627:WBT196629 VRX196627:VRX196629 VIB196627:VIB196629 UYF196627:UYF196629 UOJ196627:UOJ196629 UEN196627:UEN196629 TUR196627:TUR196629 TKV196627:TKV196629 TAZ196627:TAZ196629 SRD196627:SRD196629 SHH196627:SHH196629 RXL196627:RXL196629 RNP196627:RNP196629 RDT196627:RDT196629 QTX196627:QTX196629 QKB196627:QKB196629 QAF196627:QAF196629 PQJ196627:PQJ196629 PGN196627:PGN196629 OWR196627:OWR196629 OMV196627:OMV196629 OCZ196627:OCZ196629 NTD196627:NTD196629 NJH196627:NJH196629 MZL196627:MZL196629 MPP196627:MPP196629 MFT196627:MFT196629 LVX196627:LVX196629 LMB196627:LMB196629 LCF196627:LCF196629 KSJ196627:KSJ196629 KIN196627:KIN196629 JYR196627:JYR196629 JOV196627:JOV196629 JEZ196627:JEZ196629 IVD196627:IVD196629 ILH196627:ILH196629 IBL196627:IBL196629 HRP196627:HRP196629 HHT196627:HHT196629 GXX196627:GXX196629 GOB196627:GOB196629 GEF196627:GEF196629 FUJ196627:FUJ196629 FKN196627:FKN196629 FAR196627:FAR196629 EQV196627:EQV196629 EGZ196627:EGZ196629 DXD196627:DXD196629 DNH196627:DNH196629 DDL196627:DDL196629 CTP196627:CTP196629 CJT196627:CJT196629 BZX196627:BZX196629 BQB196627:BQB196629 BGF196627:BGF196629 AWJ196627:AWJ196629 AMN196627:AMN196629 ACR196627:ACR196629 SV196627:SV196629 IZ196627:IZ196629 E196627:E196629 WVL131091:WVL131093 WLP131091:WLP131093 WBT131091:WBT131093 VRX131091:VRX131093 VIB131091:VIB131093 UYF131091:UYF131093 UOJ131091:UOJ131093 UEN131091:UEN131093 TUR131091:TUR131093 TKV131091:TKV131093 TAZ131091:TAZ131093 SRD131091:SRD131093 SHH131091:SHH131093 RXL131091:RXL131093 RNP131091:RNP131093 RDT131091:RDT131093 QTX131091:QTX131093 QKB131091:QKB131093 QAF131091:QAF131093 PQJ131091:PQJ131093 PGN131091:PGN131093 OWR131091:OWR131093 OMV131091:OMV131093 OCZ131091:OCZ131093 NTD131091:NTD131093 NJH131091:NJH131093 MZL131091:MZL131093 MPP131091:MPP131093 MFT131091:MFT131093 LVX131091:LVX131093 LMB131091:LMB131093 LCF131091:LCF131093 KSJ131091:KSJ131093 KIN131091:KIN131093 JYR131091:JYR131093 JOV131091:JOV131093 JEZ131091:JEZ131093 IVD131091:IVD131093 ILH131091:ILH131093 IBL131091:IBL131093 HRP131091:HRP131093 HHT131091:HHT131093 GXX131091:GXX131093 GOB131091:GOB131093 GEF131091:GEF131093 FUJ131091:FUJ131093 FKN131091:FKN131093 FAR131091:FAR131093 EQV131091:EQV131093 EGZ131091:EGZ131093 DXD131091:DXD131093 DNH131091:DNH131093 DDL131091:DDL131093 CTP131091:CTP131093 CJT131091:CJT131093 BZX131091:BZX131093 BQB131091:BQB131093 BGF131091:BGF131093 AWJ131091:AWJ131093 AMN131091:AMN131093 ACR131091:ACR131093 SV131091:SV131093 IZ131091:IZ131093 E131091:E131093 WVL65555:WVL65557 WLP65555:WLP65557 WBT65555:WBT65557 VRX65555:VRX65557 VIB65555:VIB65557 UYF65555:UYF65557 UOJ65555:UOJ65557 UEN65555:UEN65557 TUR65555:TUR65557 TKV65555:TKV65557 TAZ65555:TAZ65557 SRD65555:SRD65557 SHH65555:SHH65557 RXL65555:RXL65557 RNP65555:RNP65557 RDT65555:RDT65557 QTX65555:QTX65557 QKB65555:QKB65557 QAF65555:QAF65557 PQJ65555:PQJ65557 PGN65555:PGN65557 OWR65555:OWR65557 OMV65555:OMV65557 OCZ65555:OCZ65557 NTD65555:NTD65557 NJH65555:NJH65557 MZL65555:MZL65557 MPP65555:MPP65557 MFT65555:MFT65557 LVX65555:LVX65557 LMB65555:LMB65557 LCF65555:LCF65557 KSJ65555:KSJ65557 KIN65555:KIN65557 JYR65555:JYR65557 JOV65555:JOV65557 JEZ65555:JEZ65557 IVD65555:IVD65557 ILH65555:ILH65557 IBL65555:IBL65557 HRP65555:HRP65557 HHT65555:HHT65557 GXX65555:GXX65557 GOB65555:GOB65557 GEF65555:GEF65557 FUJ65555:FUJ65557 FKN65555:FKN65557 FAR65555:FAR65557 EQV65555:EQV65557 EGZ65555:EGZ65557 DXD65555:DXD65557 DNH65555:DNH65557 DDL65555:DDL65557 CTP65555:CTP65557 CJT65555:CJT65557 BZX65555:BZX65557 BQB65555:BQB65557 BGF65555:BGF65557 AWJ65555:AWJ65557 AMN65555:AMN65557 ACR65555:ACR65557 SV65555:SV65557 IZ65555:IZ65557">
      <formula1>$E$43:$E$134</formula1>
    </dataValidation>
    <dataValidation type="list" errorStyle="warning" allowBlank="1" showInputMessage="1" showErrorMessage="1" errorTitle="FERC ACCOUNT" error="This FERC Account is not included in the drop-down list. Is this the account you want to use?" sqref="B65555:B65557 WVI983059:WVI983061 WLM983059:WLM983061 WBQ983059:WBQ983061 VRU983059:VRU983061 VHY983059:VHY983061 UYC983059:UYC983061 UOG983059:UOG983061 UEK983059:UEK983061 TUO983059:TUO983061 TKS983059:TKS983061 TAW983059:TAW983061 SRA983059:SRA983061 SHE983059:SHE983061 RXI983059:RXI983061 RNM983059:RNM983061 RDQ983059:RDQ983061 QTU983059:QTU983061 QJY983059:QJY983061 QAC983059:QAC983061 PQG983059:PQG983061 PGK983059:PGK983061 OWO983059:OWO983061 OMS983059:OMS983061 OCW983059:OCW983061 NTA983059:NTA983061 NJE983059:NJE983061 MZI983059:MZI983061 MPM983059:MPM983061 MFQ983059:MFQ983061 LVU983059:LVU983061 LLY983059:LLY983061 LCC983059:LCC983061 KSG983059:KSG983061 KIK983059:KIK983061 JYO983059:JYO983061 JOS983059:JOS983061 JEW983059:JEW983061 IVA983059:IVA983061 ILE983059:ILE983061 IBI983059:IBI983061 HRM983059:HRM983061 HHQ983059:HHQ983061 GXU983059:GXU983061 GNY983059:GNY983061 GEC983059:GEC983061 FUG983059:FUG983061 FKK983059:FKK983061 FAO983059:FAO983061 EQS983059:EQS983061 EGW983059:EGW983061 DXA983059:DXA983061 DNE983059:DNE983061 DDI983059:DDI983061 CTM983059:CTM983061 CJQ983059:CJQ983061 BZU983059:BZU983061 BPY983059:BPY983061 BGC983059:BGC983061 AWG983059:AWG983061 AMK983059:AMK983061 ACO983059:ACO983061 SS983059:SS983061 IW983059:IW983061 B983059:B983061 WVI917523:WVI917525 WLM917523:WLM917525 WBQ917523:WBQ917525 VRU917523:VRU917525 VHY917523:VHY917525 UYC917523:UYC917525 UOG917523:UOG917525 UEK917523:UEK917525 TUO917523:TUO917525 TKS917523:TKS917525 TAW917523:TAW917525 SRA917523:SRA917525 SHE917523:SHE917525 RXI917523:RXI917525 RNM917523:RNM917525 RDQ917523:RDQ917525 QTU917523:QTU917525 QJY917523:QJY917525 QAC917523:QAC917525 PQG917523:PQG917525 PGK917523:PGK917525 OWO917523:OWO917525 OMS917523:OMS917525 OCW917523:OCW917525 NTA917523:NTA917525 NJE917523:NJE917525 MZI917523:MZI917525 MPM917523:MPM917525 MFQ917523:MFQ917525 LVU917523:LVU917525 LLY917523:LLY917525 LCC917523:LCC917525 KSG917523:KSG917525 KIK917523:KIK917525 JYO917523:JYO917525 JOS917523:JOS917525 JEW917523:JEW917525 IVA917523:IVA917525 ILE917523:ILE917525 IBI917523:IBI917525 HRM917523:HRM917525 HHQ917523:HHQ917525 GXU917523:GXU917525 GNY917523:GNY917525 GEC917523:GEC917525 FUG917523:FUG917525 FKK917523:FKK917525 FAO917523:FAO917525 EQS917523:EQS917525 EGW917523:EGW917525 DXA917523:DXA917525 DNE917523:DNE917525 DDI917523:DDI917525 CTM917523:CTM917525 CJQ917523:CJQ917525 BZU917523:BZU917525 BPY917523:BPY917525 BGC917523:BGC917525 AWG917523:AWG917525 AMK917523:AMK917525 ACO917523:ACO917525 SS917523:SS917525 IW917523:IW917525 B917523:B917525 WVI851987:WVI851989 WLM851987:WLM851989 WBQ851987:WBQ851989 VRU851987:VRU851989 VHY851987:VHY851989 UYC851987:UYC851989 UOG851987:UOG851989 UEK851987:UEK851989 TUO851987:TUO851989 TKS851987:TKS851989 TAW851987:TAW851989 SRA851987:SRA851989 SHE851987:SHE851989 RXI851987:RXI851989 RNM851987:RNM851989 RDQ851987:RDQ851989 QTU851987:QTU851989 QJY851987:QJY851989 QAC851987:QAC851989 PQG851987:PQG851989 PGK851987:PGK851989 OWO851987:OWO851989 OMS851987:OMS851989 OCW851987:OCW851989 NTA851987:NTA851989 NJE851987:NJE851989 MZI851987:MZI851989 MPM851987:MPM851989 MFQ851987:MFQ851989 LVU851987:LVU851989 LLY851987:LLY851989 LCC851987:LCC851989 KSG851987:KSG851989 KIK851987:KIK851989 JYO851987:JYO851989 JOS851987:JOS851989 JEW851987:JEW851989 IVA851987:IVA851989 ILE851987:ILE851989 IBI851987:IBI851989 HRM851987:HRM851989 HHQ851987:HHQ851989 GXU851987:GXU851989 GNY851987:GNY851989 GEC851987:GEC851989 FUG851987:FUG851989 FKK851987:FKK851989 FAO851987:FAO851989 EQS851987:EQS851989 EGW851987:EGW851989 DXA851987:DXA851989 DNE851987:DNE851989 DDI851987:DDI851989 CTM851987:CTM851989 CJQ851987:CJQ851989 BZU851987:BZU851989 BPY851987:BPY851989 BGC851987:BGC851989 AWG851987:AWG851989 AMK851987:AMK851989 ACO851987:ACO851989 SS851987:SS851989 IW851987:IW851989 B851987:B851989 WVI786451:WVI786453 WLM786451:WLM786453 WBQ786451:WBQ786453 VRU786451:VRU786453 VHY786451:VHY786453 UYC786451:UYC786453 UOG786451:UOG786453 UEK786451:UEK786453 TUO786451:TUO786453 TKS786451:TKS786453 TAW786451:TAW786453 SRA786451:SRA786453 SHE786451:SHE786453 RXI786451:RXI786453 RNM786451:RNM786453 RDQ786451:RDQ786453 QTU786451:QTU786453 QJY786451:QJY786453 QAC786451:QAC786453 PQG786451:PQG786453 PGK786451:PGK786453 OWO786451:OWO786453 OMS786451:OMS786453 OCW786451:OCW786453 NTA786451:NTA786453 NJE786451:NJE786453 MZI786451:MZI786453 MPM786451:MPM786453 MFQ786451:MFQ786453 LVU786451:LVU786453 LLY786451:LLY786453 LCC786451:LCC786453 KSG786451:KSG786453 KIK786451:KIK786453 JYO786451:JYO786453 JOS786451:JOS786453 JEW786451:JEW786453 IVA786451:IVA786453 ILE786451:ILE786453 IBI786451:IBI786453 HRM786451:HRM786453 HHQ786451:HHQ786453 GXU786451:GXU786453 GNY786451:GNY786453 GEC786451:GEC786453 FUG786451:FUG786453 FKK786451:FKK786453 FAO786451:FAO786453 EQS786451:EQS786453 EGW786451:EGW786453 DXA786451:DXA786453 DNE786451:DNE786453 DDI786451:DDI786453 CTM786451:CTM786453 CJQ786451:CJQ786453 BZU786451:BZU786453 BPY786451:BPY786453 BGC786451:BGC786453 AWG786451:AWG786453 AMK786451:AMK786453 ACO786451:ACO786453 SS786451:SS786453 IW786451:IW786453 B786451:B786453 WVI720915:WVI720917 WLM720915:WLM720917 WBQ720915:WBQ720917 VRU720915:VRU720917 VHY720915:VHY720917 UYC720915:UYC720917 UOG720915:UOG720917 UEK720915:UEK720917 TUO720915:TUO720917 TKS720915:TKS720917 TAW720915:TAW720917 SRA720915:SRA720917 SHE720915:SHE720917 RXI720915:RXI720917 RNM720915:RNM720917 RDQ720915:RDQ720917 QTU720915:QTU720917 QJY720915:QJY720917 QAC720915:QAC720917 PQG720915:PQG720917 PGK720915:PGK720917 OWO720915:OWO720917 OMS720915:OMS720917 OCW720915:OCW720917 NTA720915:NTA720917 NJE720915:NJE720917 MZI720915:MZI720917 MPM720915:MPM720917 MFQ720915:MFQ720917 LVU720915:LVU720917 LLY720915:LLY720917 LCC720915:LCC720917 KSG720915:KSG720917 KIK720915:KIK720917 JYO720915:JYO720917 JOS720915:JOS720917 JEW720915:JEW720917 IVA720915:IVA720917 ILE720915:ILE720917 IBI720915:IBI720917 HRM720915:HRM720917 HHQ720915:HHQ720917 GXU720915:GXU720917 GNY720915:GNY720917 GEC720915:GEC720917 FUG720915:FUG720917 FKK720915:FKK720917 FAO720915:FAO720917 EQS720915:EQS720917 EGW720915:EGW720917 DXA720915:DXA720917 DNE720915:DNE720917 DDI720915:DDI720917 CTM720915:CTM720917 CJQ720915:CJQ720917 BZU720915:BZU720917 BPY720915:BPY720917 BGC720915:BGC720917 AWG720915:AWG720917 AMK720915:AMK720917 ACO720915:ACO720917 SS720915:SS720917 IW720915:IW720917 B720915:B720917 WVI655379:WVI655381 WLM655379:WLM655381 WBQ655379:WBQ655381 VRU655379:VRU655381 VHY655379:VHY655381 UYC655379:UYC655381 UOG655379:UOG655381 UEK655379:UEK655381 TUO655379:TUO655381 TKS655379:TKS655381 TAW655379:TAW655381 SRA655379:SRA655381 SHE655379:SHE655381 RXI655379:RXI655381 RNM655379:RNM655381 RDQ655379:RDQ655381 QTU655379:QTU655381 QJY655379:QJY655381 QAC655379:QAC655381 PQG655379:PQG655381 PGK655379:PGK655381 OWO655379:OWO655381 OMS655379:OMS655381 OCW655379:OCW655381 NTA655379:NTA655381 NJE655379:NJE655381 MZI655379:MZI655381 MPM655379:MPM655381 MFQ655379:MFQ655381 LVU655379:LVU655381 LLY655379:LLY655381 LCC655379:LCC655381 KSG655379:KSG655381 KIK655379:KIK655381 JYO655379:JYO655381 JOS655379:JOS655381 JEW655379:JEW655381 IVA655379:IVA655381 ILE655379:ILE655381 IBI655379:IBI655381 HRM655379:HRM655381 HHQ655379:HHQ655381 GXU655379:GXU655381 GNY655379:GNY655381 GEC655379:GEC655381 FUG655379:FUG655381 FKK655379:FKK655381 FAO655379:FAO655381 EQS655379:EQS655381 EGW655379:EGW655381 DXA655379:DXA655381 DNE655379:DNE655381 DDI655379:DDI655381 CTM655379:CTM655381 CJQ655379:CJQ655381 BZU655379:BZU655381 BPY655379:BPY655381 BGC655379:BGC655381 AWG655379:AWG655381 AMK655379:AMK655381 ACO655379:ACO655381 SS655379:SS655381 IW655379:IW655381 B655379:B655381 WVI589843:WVI589845 WLM589843:WLM589845 WBQ589843:WBQ589845 VRU589843:VRU589845 VHY589843:VHY589845 UYC589843:UYC589845 UOG589843:UOG589845 UEK589843:UEK589845 TUO589843:TUO589845 TKS589843:TKS589845 TAW589843:TAW589845 SRA589843:SRA589845 SHE589843:SHE589845 RXI589843:RXI589845 RNM589843:RNM589845 RDQ589843:RDQ589845 QTU589843:QTU589845 QJY589843:QJY589845 QAC589843:QAC589845 PQG589843:PQG589845 PGK589843:PGK589845 OWO589843:OWO589845 OMS589843:OMS589845 OCW589843:OCW589845 NTA589843:NTA589845 NJE589843:NJE589845 MZI589843:MZI589845 MPM589843:MPM589845 MFQ589843:MFQ589845 LVU589843:LVU589845 LLY589843:LLY589845 LCC589843:LCC589845 KSG589843:KSG589845 KIK589843:KIK589845 JYO589843:JYO589845 JOS589843:JOS589845 JEW589843:JEW589845 IVA589843:IVA589845 ILE589843:ILE589845 IBI589843:IBI589845 HRM589843:HRM589845 HHQ589843:HHQ589845 GXU589843:GXU589845 GNY589843:GNY589845 GEC589843:GEC589845 FUG589843:FUG589845 FKK589843:FKK589845 FAO589843:FAO589845 EQS589843:EQS589845 EGW589843:EGW589845 DXA589843:DXA589845 DNE589843:DNE589845 DDI589843:DDI589845 CTM589843:CTM589845 CJQ589843:CJQ589845 BZU589843:BZU589845 BPY589843:BPY589845 BGC589843:BGC589845 AWG589843:AWG589845 AMK589843:AMK589845 ACO589843:ACO589845 SS589843:SS589845 IW589843:IW589845 B589843:B589845 WVI524307:WVI524309 WLM524307:WLM524309 WBQ524307:WBQ524309 VRU524307:VRU524309 VHY524307:VHY524309 UYC524307:UYC524309 UOG524307:UOG524309 UEK524307:UEK524309 TUO524307:TUO524309 TKS524307:TKS524309 TAW524307:TAW524309 SRA524307:SRA524309 SHE524307:SHE524309 RXI524307:RXI524309 RNM524307:RNM524309 RDQ524307:RDQ524309 QTU524307:QTU524309 QJY524307:QJY524309 QAC524307:QAC524309 PQG524307:PQG524309 PGK524307:PGK524309 OWO524307:OWO524309 OMS524307:OMS524309 OCW524307:OCW524309 NTA524307:NTA524309 NJE524307:NJE524309 MZI524307:MZI524309 MPM524307:MPM524309 MFQ524307:MFQ524309 LVU524307:LVU524309 LLY524307:LLY524309 LCC524307:LCC524309 KSG524307:KSG524309 KIK524307:KIK524309 JYO524307:JYO524309 JOS524307:JOS524309 JEW524307:JEW524309 IVA524307:IVA524309 ILE524307:ILE524309 IBI524307:IBI524309 HRM524307:HRM524309 HHQ524307:HHQ524309 GXU524307:GXU524309 GNY524307:GNY524309 GEC524307:GEC524309 FUG524307:FUG524309 FKK524307:FKK524309 FAO524307:FAO524309 EQS524307:EQS524309 EGW524307:EGW524309 DXA524307:DXA524309 DNE524307:DNE524309 DDI524307:DDI524309 CTM524307:CTM524309 CJQ524307:CJQ524309 BZU524307:BZU524309 BPY524307:BPY524309 BGC524307:BGC524309 AWG524307:AWG524309 AMK524307:AMK524309 ACO524307:ACO524309 SS524307:SS524309 IW524307:IW524309 B524307:B524309 WVI458771:WVI458773 WLM458771:WLM458773 WBQ458771:WBQ458773 VRU458771:VRU458773 VHY458771:VHY458773 UYC458771:UYC458773 UOG458771:UOG458773 UEK458771:UEK458773 TUO458771:TUO458773 TKS458771:TKS458773 TAW458771:TAW458773 SRA458771:SRA458773 SHE458771:SHE458773 RXI458771:RXI458773 RNM458771:RNM458773 RDQ458771:RDQ458773 QTU458771:QTU458773 QJY458771:QJY458773 QAC458771:QAC458773 PQG458771:PQG458773 PGK458771:PGK458773 OWO458771:OWO458773 OMS458771:OMS458773 OCW458771:OCW458773 NTA458771:NTA458773 NJE458771:NJE458773 MZI458771:MZI458773 MPM458771:MPM458773 MFQ458771:MFQ458773 LVU458771:LVU458773 LLY458771:LLY458773 LCC458771:LCC458773 KSG458771:KSG458773 KIK458771:KIK458773 JYO458771:JYO458773 JOS458771:JOS458773 JEW458771:JEW458773 IVA458771:IVA458773 ILE458771:ILE458773 IBI458771:IBI458773 HRM458771:HRM458773 HHQ458771:HHQ458773 GXU458771:GXU458773 GNY458771:GNY458773 GEC458771:GEC458773 FUG458771:FUG458773 FKK458771:FKK458773 FAO458771:FAO458773 EQS458771:EQS458773 EGW458771:EGW458773 DXA458771:DXA458773 DNE458771:DNE458773 DDI458771:DDI458773 CTM458771:CTM458773 CJQ458771:CJQ458773 BZU458771:BZU458773 BPY458771:BPY458773 BGC458771:BGC458773 AWG458771:AWG458773 AMK458771:AMK458773 ACO458771:ACO458773 SS458771:SS458773 IW458771:IW458773 B458771:B458773 WVI393235:WVI393237 WLM393235:WLM393237 WBQ393235:WBQ393237 VRU393235:VRU393237 VHY393235:VHY393237 UYC393235:UYC393237 UOG393235:UOG393237 UEK393235:UEK393237 TUO393235:TUO393237 TKS393235:TKS393237 TAW393235:TAW393237 SRA393235:SRA393237 SHE393235:SHE393237 RXI393235:RXI393237 RNM393235:RNM393237 RDQ393235:RDQ393237 QTU393235:QTU393237 QJY393235:QJY393237 QAC393235:QAC393237 PQG393235:PQG393237 PGK393235:PGK393237 OWO393235:OWO393237 OMS393235:OMS393237 OCW393235:OCW393237 NTA393235:NTA393237 NJE393235:NJE393237 MZI393235:MZI393237 MPM393235:MPM393237 MFQ393235:MFQ393237 LVU393235:LVU393237 LLY393235:LLY393237 LCC393235:LCC393237 KSG393235:KSG393237 KIK393235:KIK393237 JYO393235:JYO393237 JOS393235:JOS393237 JEW393235:JEW393237 IVA393235:IVA393237 ILE393235:ILE393237 IBI393235:IBI393237 HRM393235:HRM393237 HHQ393235:HHQ393237 GXU393235:GXU393237 GNY393235:GNY393237 GEC393235:GEC393237 FUG393235:FUG393237 FKK393235:FKK393237 FAO393235:FAO393237 EQS393235:EQS393237 EGW393235:EGW393237 DXA393235:DXA393237 DNE393235:DNE393237 DDI393235:DDI393237 CTM393235:CTM393237 CJQ393235:CJQ393237 BZU393235:BZU393237 BPY393235:BPY393237 BGC393235:BGC393237 AWG393235:AWG393237 AMK393235:AMK393237 ACO393235:ACO393237 SS393235:SS393237 IW393235:IW393237 B393235:B393237 WVI327699:WVI327701 WLM327699:WLM327701 WBQ327699:WBQ327701 VRU327699:VRU327701 VHY327699:VHY327701 UYC327699:UYC327701 UOG327699:UOG327701 UEK327699:UEK327701 TUO327699:TUO327701 TKS327699:TKS327701 TAW327699:TAW327701 SRA327699:SRA327701 SHE327699:SHE327701 RXI327699:RXI327701 RNM327699:RNM327701 RDQ327699:RDQ327701 QTU327699:QTU327701 QJY327699:QJY327701 QAC327699:QAC327701 PQG327699:PQG327701 PGK327699:PGK327701 OWO327699:OWO327701 OMS327699:OMS327701 OCW327699:OCW327701 NTA327699:NTA327701 NJE327699:NJE327701 MZI327699:MZI327701 MPM327699:MPM327701 MFQ327699:MFQ327701 LVU327699:LVU327701 LLY327699:LLY327701 LCC327699:LCC327701 KSG327699:KSG327701 KIK327699:KIK327701 JYO327699:JYO327701 JOS327699:JOS327701 JEW327699:JEW327701 IVA327699:IVA327701 ILE327699:ILE327701 IBI327699:IBI327701 HRM327699:HRM327701 HHQ327699:HHQ327701 GXU327699:GXU327701 GNY327699:GNY327701 GEC327699:GEC327701 FUG327699:FUG327701 FKK327699:FKK327701 FAO327699:FAO327701 EQS327699:EQS327701 EGW327699:EGW327701 DXA327699:DXA327701 DNE327699:DNE327701 DDI327699:DDI327701 CTM327699:CTM327701 CJQ327699:CJQ327701 BZU327699:BZU327701 BPY327699:BPY327701 BGC327699:BGC327701 AWG327699:AWG327701 AMK327699:AMK327701 ACO327699:ACO327701 SS327699:SS327701 IW327699:IW327701 B327699:B327701 WVI262163:WVI262165 WLM262163:WLM262165 WBQ262163:WBQ262165 VRU262163:VRU262165 VHY262163:VHY262165 UYC262163:UYC262165 UOG262163:UOG262165 UEK262163:UEK262165 TUO262163:TUO262165 TKS262163:TKS262165 TAW262163:TAW262165 SRA262163:SRA262165 SHE262163:SHE262165 RXI262163:RXI262165 RNM262163:RNM262165 RDQ262163:RDQ262165 QTU262163:QTU262165 QJY262163:QJY262165 QAC262163:QAC262165 PQG262163:PQG262165 PGK262163:PGK262165 OWO262163:OWO262165 OMS262163:OMS262165 OCW262163:OCW262165 NTA262163:NTA262165 NJE262163:NJE262165 MZI262163:MZI262165 MPM262163:MPM262165 MFQ262163:MFQ262165 LVU262163:LVU262165 LLY262163:LLY262165 LCC262163:LCC262165 KSG262163:KSG262165 KIK262163:KIK262165 JYO262163:JYO262165 JOS262163:JOS262165 JEW262163:JEW262165 IVA262163:IVA262165 ILE262163:ILE262165 IBI262163:IBI262165 HRM262163:HRM262165 HHQ262163:HHQ262165 GXU262163:GXU262165 GNY262163:GNY262165 GEC262163:GEC262165 FUG262163:FUG262165 FKK262163:FKK262165 FAO262163:FAO262165 EQS262163:EQS262165 EGW262163:EGW262165 DXA262163:DXA262165 DNE262163:DNE262165 DDI262163:DDI262165 CTM262163:CTM262165 CJQ262163:CJQ262165 BZU262163:BZU262165 BPY262163:BPY262165 BGC262163:BGC262165 AWG262163:AWG262165 AMK262163:AMK262165 ACO262163:ACO262165 SS262163:SS262165 IW262163:IW262165 B262163:B262165 WVI196627:WVI196629 WLM196627:WLM196629 WBQ196627:WBQ196629 VRU196627:VRU196629 VHY196627:VHY196629 UYC196627:UYC196629 UOG196627:UOG196629 UEK196627:UEK196629 TUO196627:TUO196629 TKS196627:TKS196629 TAW196627:TAW196629 SRA196627:SRA196629 SHE196627:SHE196629 RXI196627:RXI196629 RNM196627:RNM196629 RDQ196627:RDQ196629 QTU196627:QTU196629 QJY196627:QJY196629 QAC196627:QAC196629 PQG196627:PQG196629 PGK196627:PGK196629 OWO196627:OWO196629 OMS196627:OMS196629 OCW196627:OCW196629 NTA196627:NTA196629 NJE196627:NJE196629 MZI196627:MZI196629 MPM196627:MPM196629 MFQ196627:MFQ196629 LVU196627:LVU196629 LLY196627:LLY196629 LCC196627:LCC196629 KSG196627:KSG196629 KIK196627:KIK196629 JYO196627:JYO196629 JOS196627:JOS196629 JEW196627:JEW196629 IVA196627:IVA196629 ILE196627:ILE196629 IBI196627:IBI196629 HRM196627:HRM196629 HHQ196627:HHQ196629 GXU196627:GXU196629 GNY196627:GNY196629 GEC196627:GEC196629 FUG196627:FUG196629 FKK196627:FKK196629 FAO196627:FAO196629 EQS196627:EQS196629 EGW196627:EGW196629 DXA196627:DXA196629 DNE196627:DNE196629 DDI196627:DDI196629 CTM196627:CTM196629 CJQ196627:CJQ196629 BZU196627:BZU196629 BPY196627:BPY196629 BGC196627:BGC196629 AWG196627:AWG196629 AMK196627:AMK196629 ACO196627:ACO196629 SS196627:SS196629 IW196627:IW196629 B196627:B196629 WVI131091:WVI131093 WLM131091:WLM131093 WBQ131091:WBQ131093 VRU131091:VRU131093 VHY131091:VHY131093 UYC131091:UYC131093 UOG131091:UOG131093 UEK131091:UEK131093 TUO131091:TUO131093 TKS131091:TKS131093 TAW131091:TAW131093 SRA131091:SRA131093 SHE131091:SHE131093 RXI131091:RXI131093 RNM131091:RNM131093 RDQ131091:RDQ131093 QTU131091:QTU131093 QJY131091:QJY131093 QAC131091:QAC131093 PQG131091:PQG131093 PGK131091:PGK131093 OWO131091:OWO131093 OMS131091:OMS131093 OCW131091:OCW131093 NTA131091:NTA131093 NJE131091:NJE131093 MZI131091:MZI131093 MPM131091:MPM131093 MFQ131091:MFQ131093 LVU131091:LVU131093 LLY131091:LLY131093 LCC131091:LCC131093 KSG131091:KSG131093 KIK131091:KIK131093 JYO131091:JYO131093 JOS131091:JOS131093 JEW131091:JEW131093 IVA131091:IVA131093 ILE131091:ILE131093 IBI131091:IBI131093 HRM131091:HRM131093 HHQ131091:HHQ131093 GXU131091:GXU131093 GNY131091:GNY131093 GEC131091:GEC131093 FUG131091:FUG131093 FKK131091:FKK131093 FAO131091:FAO131093 EQS131091:EQS131093 EGW131091:EGW131093 DXA131091:DXA131093 DNE131091:DNE131093 DDI131091:DDI131093 CTM131091:CTM131093 CJQ131091:CJQ131093 BZU131091:BZU131093 BPY131091:BPY131093 BGC131091:BGC131093 AWG131091:AWG131093 AMK131091:AMK131093 ACO131091:ACO131093 SS131091:SS131093 IW131091:IW131093 B131091:B131093 WVI65555:WVI65557 WLM65555:WLM65557 WBQ65555:WBQ65557 VRU65555:VRU65557 VHY65555:VHY65557 UYC65555:UYC65557 UOG65555:UOG65557 UEK65555:UEK65557 TUO65555:TUO65557 TKS65555:TKS65557 TAW65555:TAW65557 SRA65555:SRA65557 SHE65555:SHE65557 RXI65555:RXI65557 RNM65555:RNM65557 RDQ65555:RDQ65557 QTU65555:QTU65557 QJY65555:QJY65557 QAC65555:QAC65557 PQG65555:PQG65557 PGK65555:PGK65557 OWO65555:OWO65557 OMS65555:OMS65557 OCW65555:OCW65557 NTA65555:NTA65557 NJE65555:NJE65557 MZI65555:MZI65557 MPM65555:MPM65557 MFQ65555:MFQ65557 LVU65555:LVU65557 LLY65555:LLY65557 LCC65555:LCC65557 KSG65555:KSG65557 KIK65555:KIK65557 JYO65555:JYO65557 JOS65555:JOS65557 JEW65555:JEW65557 IVA65555:IVA65557 ILE65555:ILE65557 IBI65555:IBI65557 HRM65555:HRM65557 HHQ65555:HHQ65557 GXU65555:GXU65557 GNY65555:GNY65557 GEC65555:GEC65557 FUG65555:FUG65557 FKK65555:FKK65557 FAO65555:FAO65557 EQS65555:EQS65557 EGW65555:EGW65557 DXA65555:DXA65557 DNE65555:DNE65557 DDI65555:DDI65557 CTM65555:CTM65557 CJQ65555:CJQ65557 BZU65555:BZU65557 BPY65555:BPY65557 BGC65555:BGC65557 AWG65555:AWG65557 AMK65555:AMK65557 ACO65555:ACO65557 SS65555:SS65557 IW65555:IW65557">
      <formula1>$B$43:$B$377</formula1>
    </dataValidation>
    <dataValidation type="list" errorStyle="warning" allowBlank="1" showInputMessage="1" showErrorMessage="1" errorTitle="Factor" error="This factor is not included in the drop-down list. Is this the factor you want to use?" sqref="E65561:E65564 WVL983065:WVL983068 WLP983065:WLP983068 WBT983065:WBT983068 VRX983065:VRX983068 VIB983065:VIB983068 UYF983065:UYF983068 UOJ983065:UOJ983068 UEN983065:UEN983068 TUR983065:TUR983068 TKV983065:TKV983068 TAZ983065:TAZ983068 SRD983065:SRD983068 SHH983065:SHH983068 RXL983065:RXL983068 RNP983065:RNP983068 RDT983065:RDT983068 QTX983065:QTX983068 QKB983065:QKB983068 QAF983065:QAF983068 PQJ983065:PQJ983068 PGN983065:PGN983068 OWR983065:OWR983068 OMV983065:OMV983068 OCZ983065:OCZ983068 NTD983065:NTD983068 NJH983065:NJH983068 MZL983065:MZL983068 MPP983065:MPP983068 MFT983065:MFT983068 LVX983065:LVX983068 LMB983065:LMB983068 LCF983065:LCF983068 KSJ983065:KSJ983068 KIN983065:KIN983068 JYR983065:JYR983068 JOV983065:JOV983068 JEZ983065:JEZ983068 IVD983065:IVD983068 ILH983065:ILH983068 IBL983065:IBL983068 HRP983065:HRP983068 HHT983065:HHT983068 GXX983065:GXX983068 GOB983065:GOB983068 GEF983065:GEF983068 FUJ983065:FUJ983068 FKN983065:FKN983068 FAR983065:FAR983068 EQV983065:EQV983068 EGZ983065:EGZ983068 DXD983065:DXD983068 DNH983065:DNH983068 DDL983065:DDL983068 CTP983065:CTP983068 CJT983065:CJT983068 BZX983065:BZX983068 BQB983065:BQB983068 BGF983065:BGF983068 AWJ983065:AWJ983068 AMN983065:AMN983068 ACR983065:ACR983068 SV983065:SV983068 IZ983065:IZ983068 E983065:E983068 WVL917529:WVL917532 WLP917529:WLP917532 WBT917529:WBT917532 VRX917529:VRX917532 VIB917529:VIB917532 UYF917529:UYF917532 UOJ917529:UOJ917532 UEN917529:UEN917532 TUR917529:TUR917532 TKV917529:TKV917532 TAZ917529:TAZ917532 SRD917529:SRD917532 SHH917529:SHH917532 RXL917529:RXL917532 RNP917529:RNP917532 RDT917529:RDT917532 QTX917529:QTX917532 QKB917529:QKB917532 QAF917529:QAF917532 PQJ917529:PQJ917532 PGN917529:PGN917532 OWR917529:OWR917532 OMV917529:OMV917532 OCZ917529:OCZ917532 NTD917529:NTD917532 NJH917529:NJH917532 MZL917529:MZL917532 MPP917529:MPP917532 MFT917529:MFT917532 LVX917529:LVX917532 LMB917529:LMB917532 LCF917529:LCF917532 KSJ917529:KSJ917532 KIN917529:KIN917532 JYR917529:JYR917532 JOV917529:JOV917532 JEZ917529:JEZ917532 IVD917529:IVD917532 ILH917529:ILH917532 IBL917529:IBL917532 HRP917529:HRP917532 HHT917529:HHT917532 GXX917529:GXX917532 GOB917529:GOB917532 GEF917529:GEF917532 FUJ917529:FUJ917532 FKN917529:FKN917532 FAR917529:FAR917532 EQV917529:EQV917532 EGZ917529:EGZ917532 DXD917529:DXD917532 DNH917529:DNH917532 DDL917529:DDL917532 CTP917529:CTP917532 CJT917529:CJT917532 BZX917529:BZX917532 BQB917529:BQB917532 BGF917529:BGF917532 AWJ917529:AWJ917532 AMN917529:AMN917532 ACR917529:ACR917532 SV917529:SV917532 IZ917529:IZ917532 E917529:E917532 WVL851993:WVL851996 WLP851993:WLP851996 WBT851993:WBT851996 VRX851993:VRX851996 VIB851993:VIB851996 UYF851993:UYF851996 UOJ851993:UOJ851996 UEN851993:UEN851996 TUR851993:TUR851996 TKV851993:TKV851996 TAZ851993:TAZ851996 SRD851993:SRD851996 SHH851993:SHH851996 RXL851993:RXL851996 RNP851993:RNP851996 RDT851993:RDT851996 QTX851993:QTX851996 QKB851993:QKB851996 QAF851993:QAF851996 PQJ851993:PQJ851996 PGN851993:PGN851996 OWR851993:OWR851996 OMV851993:OMV851996 OCZ851993:OCZ851996 NTD851993:NTD851996 NJH851993:NJH851996 MZL851993:MZL851996 MPP851993:MPP851996 MFT851993:MFT851996 LVX851993:LVX851996 LMB851993:LMB851996 LCF851993:LCF851996 KSJ851993:KSJ851996 KIN851993:KIN851996 JYR851993:JYR851996 JOV851993:JOV851996 JEZ851993:JEZ851996 IVD851993:IVD851996 ILH851993:ILH851996 IBL851993:IBL851996 HRP851993:HRP851996 HHT851993:HHT851996 GXX851993:GXX851996 GOB851993:GOB851996 GEF851993:GEF851996 FUJ851993:FUJ851996 FKN851993:FKN851996 FAR851993:FAR851996 EQV851993:EQV851996 EGZ851993:EGZ851996 DXD851993:DXD851996 DNH851993:DNH851996 DDL851993:DDL851996 CTP851993:CTP851996 CJT851993:CJT851996 BZX851993:BZX851996 BQB851993:BQB851996 BGF851993:BGF851996 AWJ851993:AWJ851996 AMN851993:AMN851996 ACR851993:ACR851996 SV851993:SV851996 IZ851993:IZ851996 E851993:E851996 WVL786457:WVL786460 WLP786457:WLP786460 WBT786457:WBT786460 VRX786457:VRX786460 VIB786457:VIB786460 UYF786457:UYF786460 UOJ786457:UOJ786460 UEN786457:UEN786460 TUR786457:TUR786460 TKV786457:TKV786460 TAZ786457:TAZ786460 SRD786457:SRD786460 SHH786457:SHH786460 RXL786457:RXL786460 RNP786457:RNP786460 RDT786457:RDT786460 QTX786457:QTX786460 QKB786457:QKB786460 QAF786457:QAF786460 PQJ786457:PQJ786460 PGN786457:PGN786460 OWR786457:OWR786460 OMV786457:OMV786460 OCZ786457:OCZ786460 NTD786457:NTD786460 NJH786457:NJH786460 MZL786457:MZL786460 MPP786457:MPP786460 MFT786457:MFT786460 LVX786457:LVX786460 LMB786457:LMB786460 LCF786457:LCF786460 KSJ786457:KSJ786460 KIN786457:KIN786460 JYR786457:JYR786460 JOV786457:JOV786460 JEZ786457:JEZ786460 IVD786457:IVD786460 ILH786457:ILH786460 IBL786457:IBL786460 HRP786457:HRP786460 HHT786457:HHT786460 GXX786457:GXX786460 GOB786457:GOB786460 GEF786457:GEF786460 FUJ786457:FUJ786460 FKN786457:FKN786460 FAR786457:FAR786460 EQV786457:EQV786460 EGZ786457:EGZ786460 DXD786457:DXD786460 DNH786457:DNH786460 DDL786457:DDL786460 CTP786457:CTP786460 CJT786457:CJT786460 BZX786457:BZX786460 BQB786457:BQB786460 BGF786457:BGF786460 AWJ786457:AWJ786460 AMN786457:AMN786460 ACR786457:ACR786460 SV786457:SV786460 IZ786457:IZ786460 E786457:E786460 WVL720921:WVL720924 WLP720921:WLP720924 WBT720921:WBT720924 VRX720921:VRX720924 VIB720921:VIB720924 UYF720921:UYF720924 UOJ720921:UOJ720924 UEN720921:UEN720924 TUR720921:TUR720924 TKV720921:TKV720924 TAZ720921:TAZ720924 SRD720921:SRD720924 SHH720921:SHH720924 RXL720921:RXL720924 RNP720921:RNP720924 RDT720921:RDT720924 QTX720921:QTX720924 QKB720921:QKB720924 QAF720921:QAF720924 PQJ720921:PQJ720924 PGN720921:PGN720924 OWR720921:OWR720924 OMV720921:OMV720924 OCZ720921:OCZ720924 NTD720921:NTD720924 NJH720921:NJH720924 MZL720921:MZL720924 MPP720921:MPP720924 MFT720921:MFT720924 LVX720921:LVX720924 LMB720921:LMB720924 LCF720921:LCF720924 KSJ720921:KSJ720924 KIN720921:KIN720924 JYR720921:JYR720924 JOV720921:JOV720924 JEZ720921:JEZ720924 IVD720921:IVD720924 ILH720921:ILH720924 IBL720921:IBL720924 HRP720921:HRP720924 HHT720921:HHT720924 GXX720921:GXX720924 GOB720921:GOB720924 GEF720921:GEF720924 FUJ720921:FUJ720924 FKN720921:FKN720924 FAR720921:FAR720924 EQV720921:EQV720924 EGZ720921:EGZ720924 DXD720921:DXD720924 DNH720921:DNH720924 DDL720921:DDL720924 CTP720921:CTP720924 CJT720921:CJT720924 BZX720921:BZX720924 BQB720921:BQB720924 BGF720921:BGF720924 AWJ720921:AWJ720924 AMN720921:AMN720924 ACR720921:ACR720924 SV720921:SV720924 IZ720921:IZ720924 E720921:E720924 WVL655385:WVL655388 WLP655385:WLP655388 WBT655385:WBT655388 VRX655385:VRX655388 VIB655385:VIB655388 UYF655385:UYF655388 UOJ655385:UOJ655388 UEN655385:UEN655388 TUR655385:TUR655388 TKV655385:TKV655388 TAZ655385:TAZ655388 SRD655385:SRD655388 SHH655385:SHH655388 RXL655385:RXL655388 RNP655385:RNP655388 RDT655385:RDT655388 QTX655385:QTX655388 QKB655385:QKB655388 QAF655385:QAF655388 PQJ655385:PQJ655388 PGN655385:PGN655388 OWR655385:OWR655388 OMV655385:OMV655388 OCZ655385:OCZ655388 NTD655385:NTD655388 NJH655385:NJH655388 MZL655385:MZL655388 MPP655385:MPP655388 MFT655385:MFT655388 LVX655385:LVX655388 LMB655385:LMB655388 LCF655385:LCF655388 KSJ655385:KSJ655388 KIN655385:KIN655388 JYR655385:JYR655388 JOV655385:JOV655388 JEZ655385:JEZ655388 IVD655385:IVD655388 ILH655385:ILH655388 IBL655385:IBL655388 HRP655385:HRP655388 HHT655385:HHT655388 GXX655385:GXX655388 GOB655385:GOB655388 GEF655385:GEF655388 FUJ655385:FUJ655388 FKN655385:FKN655388 FAR655385:FAR655388 EQV655385:EQV655388 EGZ655385:EGZ655388 DXD655385:DXD655388 DNH655385:DNH655388 DDL655385:DDL655388 CTP655385:CTP655388 CJT655385:CJT655388 BZX655385:BZX655388 BQB655385:BQB655388 BGF655385:BGF655388 AWJ655385:AWJ655388 AMN655385:AMN655388 ACR655385:ACR655388 SV655385:SV655388 IZ655385:IZ655388 E655385:E655388 WVL589849:WVL589852 WLP589849:WLP589852 WBT589849:WBT589852 VRX589849:VRX589852 VIB589849:VIB589852 UYF589849:UYF589852 UOJ589849:UOJ589852 UEN589849:UEN589852 TUR589849:TUR589852 TKV589849:TKV589852 TAZ589849:TAZ589852 SRD589849:SRD589852 SHH589849:SHH589852 RXL589849:RXL589852 RNP589849:RNP589852 RDT589849:RDT589852 QTX589849:QTX589852 QKB589849:QKB589852 QAF589849:QAF589852 PQJ589849:PQJ589852 PGN589849:PGN589852 OWR589849:OWR589852 OMV589849:OMV589852 OCZ589849:OCZ589852 NTD589849:NTD589852 NJH589849:NJH589852 MZL589849:MZL589852 MPP589849:MPP589852 MFT589849:MFT589852 LVX589849:LVX589852 LMB589849:LMB589852 LCF589849:LCF589852 KSJ589849:KSJ589852 KIN589849:KIN589852 JYR589849:JYR589852 JOV589849:JOV589852 JEZ589849:JEZ589852 IVD589849:IVD589852 ILH589849:ILH589852 IBL589849:IBL589852 HRP589849:HRP589852 HHT589849:HHT589852 GXX589849:GXX589852 GOB589849:GOB589852 GEF589849:GEF589852 FUJ589849:FUJ589852 FKN589849:FKN589852 FAR589849:FAR589852 EQV589849:EQV589852 EGZ589849:EGZ589852 DXD589849:DXD589852 DNH589849:DNH589852 DDL589849:DDL589852 CTP589849:CTP589852 CJT589849:CJT589852 BZX589849:BZX589852 BQB589849:BQB589852 BGF589849:BGF589852 AWJ589849:AWJ589852 AMN589849:AMN589852 ACR589849:ACR589852 SV589849:SV589852 IZ589849:IZ589852 E589849:E589852 WVL524313:WVL524316 WLP524313:WLP524316 WBT524313:WBT524316 VRX524313:VRX524316 VIB524313:VIB524316 UYF524313:UYF524316 UOJ524313:UOJ524316 UEN524313:UEN524316 TUR524313:TUR524316 TKV524313:TKV524316 TAZ524313:TAZ524316 SRD524313:SRD524316 SHH524313:SHH524316 RXL524313:RXL524316 RNP524313:RNP524316 RDT524313:RDT524316 QTX524313:QTX524316 QKB524313:QKB524316 QAF524313:QAF524316 PQJ524313:PQJ524316 PGN524313:PGN524316 OWR524313:OWR524316 OMV524313:OMV524316 OCZ524313:OCZ524316 NTD524313:NTD524316 NJH524313:NJH524316 MZL524313:MZL524316 MPP524313:MPP524316 MFT524313:MFT524316 LVX524313:LVX524316 LMB524313:LMB524316 LCF524313:LCF524316 KSJ524313:KSJ524316 KIN524313:KIN524316 JYR524313:JYR524316 JOV524313:JOV524316 JEZ524313:JEZ524316 IVD524313:IVD524316 ILH524313:ILH524316 IBL524313:IBL524316 HRP524313:HRP524316 HHT524313:HHT524316 GXX524313:GXX524316 GOB524313:GOB524316 GEF524313:GEF524316 FUJ524313:FUJ524316 FKN524313:FKN524316 FAR524313:FAR524316 EQV524313:EQV524316 EGZ524313:EGZ524316 DXD524313:DXD524316 DNH524313:DNH524316 DDL524313:DDL524316 CTP524313:CTP524316 CJT524313:CJT524316 BZX524313:BZX524316 BQB524313:BQB524316 BGF524313:BGF524316 AWJ524313:AWJ524316 AMN524313:AMN524316 ACR524313:ACR524316 SV524313:SV524316 IZ524313:IZ524316 E524313:E524316 WVL458777:WVL458780 WLP458777:WLP458780 WBT458777:WBT458780 VRX458777:VRX458780 VIB458777:VIB458780 UYF458777:UYF458780 UOJ458777:UOJ458780 UEN458777:UEN458780 TUR458777:TUR458780 TKV458777:TKV458780 TAZ458777:TAZ458780 SRD458777:SRD458780 SHH458777:SHH458780 RXL458777:RXL458780 RNP458777:RNP458780 RDT458777:RDT458780 QTX458777:QTX458780 QKB458777:QKB458780 QAF458777:QAF458780 PQJ458777:PQJ458780 PGN458777:PGN458780 OWR458777:OWR458780 OMV458777:OMV458780 OCZ458777:OCZ458780 NTD458777:NTD458780 NJH458777:NJH458780 MZL458777:MZL458780 MPP458777:MPP458780 MFT458777:MFT458780 LVX458777:LVX458780 LMB458777:LMB458780 LCF458777:LCF458780 KSJ458777:KSJ458780 KIN458777:KIN458780 JYR458777:JYR458780 JOV458777:JOV458780 JEZ458777:JEZ458780 IVD458777:IVD458780 ILH458777:ILH458780 IBL458777:IBL458780 HRP458777:HRP458780 HHT458777:HHT458780 GXX458777:GXX458780 GOB458777:GOB458780 GEF458777:GEF458780 FUJ458777:FUJ458780 FKN458777:FKN458780 FAR458777:FAR458780 EQV458777:EQV458780 EGZ458777:EGZ458780 DXD458777:DXD458780 DNH458777:DNH458780 DDL458777:DDL458780 CTP458777:CTP458780 CJT458777:CJT458780 BZX458777:BZX458780 BQB458777:BQB458780 BGF458777:BGF458780 AWJ458777:AWJ458780 AMN458777:AMN458780 ACR458777:ACR458780 SV458777:SV458780 IZ458777:IZ458780 E458777:E458780 WVL393241:WVL393244 WLP393241:WLP393244 WBT393241:WBT393244 VRX393241:VRX393244 VIB393241:VIB393244 UYF393241:UYF393244 UOJ393241:UOJ393244 UEN393241:UEN393244 TUR393241:TUR393244 TKV393241:TKV393244 TAZ393241:TAZ393244 SRD393241:SRD393244 SHH393241:SHH393244 RXL393241:RXL393244 RNP393241:RNP393244 RDT393241:RDT393244 QTX393241:QTX393244 QKB393241:QKB393244 QAF393241:QAF393244 PQJ393241:PQJ393244 PGN393241:PGN393244 OWR393241:OWR393244 OMV393241:OMV393244 OCZ393241:OCZ393244 NTD393241:NTD393244 NJH393241:NJH393244 MZL393241:MZL393244 MPP393241:MPP393244 MFT393241:MFT393244 LVX393241:LVX393244 LMB393241:LMB393244 LCF393241:LCF393244 KSJ393241:KSJ393244 KIN393241:KIN393244 JYR393241:JYR393244 JOV393241:JOV393244 JEZ393241:JEZ393244 IVD393241:IVD393244 ILH393241:ILH393244 IBL393241:IBL393244 HRP393241:HRP393244 HHT393241:HHT393244 GXX393241:GXX393244 GOB393241:GOB393244 GEF393241:GEF393244 FUJ393241:FUJ393244 FKN393241:FKN393244 FAR393241:FAR393244 EQV393241:EQV393244 EGZ393241:EGZ393244 DXD393241:DXD393244 DNH393241:DNH393244 DDL393241:DDL393244 CTP393241:CTP393244 CJT393241:CJT393244 BZX393241:BZX393244 BQB393241:BQB393244 BGF393241:BGF393244 AWJ393241:AWJ393244 AMN393241:AMN393244 ACR393241:ACR393244 SV393241:SV393244 IZ393241:IZ393244 E393241:E393244 WVL327705:WVL327708 WLP327705:WLP327708 WBT327705:WBT327708 VRX327705:VRX327708 VIB327705:VIB327708 UYF327705:UYF327708 UOJ327705:UOJ327708 UEN327705:UEN327708 TUR327705:TUR327708 TKV327705:TKV327708 TAZ327705:TAZ327708 SRD327705:SRD327708 SHH327705:SHH327708 RXL327705:RXL327708 RNP327705:RNP327708 RDT327705:RDT327708 QTX327705:QTX327708 QKB327705:QKB327708 QAF327705:QAF327708 PQJ327705:PQJ327708 PGN327705:PGN327708 OWR327705:OWR327708 OMV327705:OMV327708 OCZ327705:OCZ327708 NTD327705:NTD327708 NJH327705:NJH327708 MZL327705:MZL327708 MPP327705:MPP327708 MFT327705:MFT327708 LVX327705:LVX327708 LMB327705:LMB327708 LCF327705:LCF327708 KSJ327705:KSJ327708 KIN327705:KIN327708 JYR327705:JYR327708 JOV327705:JOV327708 JEZ327705:JEZ327708 IVD327705:IVD327708 ILH327705:ILH327708 IBL327705:IBL327708 HRP327705:HRP327708 HHT327705:HHT327708 GXX327705:GXX327708 GOB327705:GOB327708 GEF327705:GEF327708 FUJ327705:FUJ327708 FKN327705:FKN327708 FAR327705:FAR327708 EQV327705:EQV327708 EGZ327705:EGZ327708 DXD327705:DXD327708 DNH327705:DNH327708 DDL327705:DDL327708 CTP327705:CTP327708 CJT327705:CJT327708 BZX327705:BZX327708 BQB327705:BQB327708 BGF327705:BGF327708 AWJ327705:AWJ327708 AMN327705:AMN327708 ACR327705:ACR327708 SV327705:SV327708 IZ327705:IZ327708 E327705:E327708 WVL262169:WVL262172 WLP262169:WLP262172 WBT262169:WBT262172 VRX262169:VRX262172 VIB262169:VIB262172 UYF262169:UYF262172 UOJ262169:UOJ262172 UEN262169:UEN262172 TUR262169:TUR262172 TKV262169:TKV262172 TAZ262169:TAZ262172 SRD262169:SRD262172 SHH262169:SHH262172 RXL262169:RXL262172 RNP262169:RNP262172 RDT262169:RDT262172 QTX262169:QTX262172 QKB262169:QKB262172 QAF262169:QAF262172 PQJ262169:PQJ262172 PGN262169:PGN262172 OWR262169:OWR262172 OMV262169:OMV262172 OCZ262169:OCZ262172 NTD262169:NTD262172 NJH262169:NJH262172 MZL262169:MZL262172 MPP262169:MPP262172 MFT262169:MFT262172 LVX262169:LVX262172 LMB262169:LMB262172 LCF262169:LCF262172 KSJ262169:KSJ262172 KIN262169:KIN262172 JYR262169:JYR262172 JOV262169:JOV262172 JEZ262169:JEZ262172 IVD262169:IVD262172 ILH262169:ILH262172 IBL262169:IBL262172 HRP262169:HRP262172 HHT262169:HHT262172 GXX262169:GXX262172 GOB262169:GOB262172 GEF262169:GEF262172 FUJ262169:FUJ262172 FKN262169:FKN262172 FAR262169:FAR262172 EQV262169:EQV262172 EGZ262169:EGZ262172 DXD262169:DXD262172 DNH262169:DNH262172 DDL262169:DDL262172 CTP262169:CTP262172 CJT262169:CJT262172 BZX262169:BZX262172 BQB262169:BQB262172 BGF262169:BGF262172 AWJ262169:AWJ262172 AMN262169:AMN262172 ACR262169:ACR262172 SV262169:SV262172 IZ262169:IZ262172 E262169:E262172 WVL196633:WVL196636 WLP196633:WLP196636 WBT196633:WBT196636 VRX196633:VRX196636 VIB196633:VIB196636 UYF196633:UYF196636 UOJ196633:UOJ196636 UEN196633:UEN196636 TUR196633:TUR196636 TKV196633:TKV196636 TAZ196633:TAZ196636 SRD196633:SRD196636 SHH196633:SHH196636 RXL196633:RXL196636 RNP196633:RNP196636 RDT196633:RDT196636 QTX196633:QTX196636 QKB196633:QKB196636 QAF196633:QAF196636 PQJ196633:PQJ196636 PGN196633:PGN196636 OWR196633:OWR196636 OMV196633:OMV196636 OCZ196633:OCZ196636 NTD196633:NTD196636 NJH196633:NJH196636 MZL196633:MZL196636 MPP196633:MPP196636 MFT196633:MFT196636 LVX196633:LVX196636 LMB196633:LMB196636 LCF196633:LCF196636 KSJ196633:KSJ196636 KIN196633:KIN196636 JYR196633:JYR196636 JOV196633:JOV196636 JEZ196633:JEZ196636 IVD196633:IVD196636 ILH196633:ILH196636 IBL196633:IBL196636 HRP196633:HRP196636 HHT196633:HHT196636 GXX196633:GXX196636 GOB196633:GOB196636 GEF196633:GEF196636 FUJ196633:FUJ196636 FKN196633:FKN196636 FAR196633:FAR196636 EQV196633:EQV196636 EGZ196633:EGZ196636 DXD196633:DXD196636 DNH196633:DNH196636 DDL196633:DDL196636 CTP196633:CTP196636 CJT196633:CJT196636 BZX196633:BZX196636 BQB196633:BQB196636 BGF196633:BGF196636 AWJ196633:AWJ196636 AMN196633:AMN196636 ACR196633:ACR196636 SV196633:SV196636 IZ196633:IZ196636 E196633:E196636 WVL131097:WVL131100 WLP131097:WLP131100 WBT131097:WBT131100 VRX131097:VRX131100 VIB131097:VIB131100 UYF131097:UYF131100 UOJ131097:UOJ131100 UEN131097:UEN131100 TUR131097:TUR131100 TKV131097:TKV131100 TAZ131097:TAZ131100 SRD131097:SRD131100 SHH131097:SHH131100 RXL131097:RXL131100 RNP131097:RNP131100 RDT131097:RDT131100 QTX131097:QTX131100 QKB131097:QKB131100 QAF131097:QAF131100 PQJ131097:PQJ131100 PGN131097:PGN131100 OWR131097:OWR131100 OMV131097:OMV131100 OCZ131097:OCZ131100 NTD131097:NTD131100 NJH131097:NJH131100 MZL131097:MZL131100 MPP131097:MPP131100 MFT131097:MFT131100 LVX131097:LVX131100 LMB131097:LMB131100 LCF131097:LCF131100 KSJ131097:KSJ131100 KIN131097:KIN131100 JYR131097:JYR131100 JOV131097:JOV131100 JEZ131097:JEZ131100 IVD131097:IVD131100 ILH131097:ILH131100 IBL131097:IBL131100 HRP131097:HRP131100 HHT131097:HHT131100 GXX131097:GXX131100 GOB131097:GOB131100 GEF131097:GEF131100 FUJ131097:FUJ131100 FKN131097:FKN131100 FAR131097:FAR131100 EQV131097:EQV131100 EGZ131097:EGZ131100 DXD131097:DXD131100 DNH131097:DNH131100 DDL131097:DDL131100 CTP131097:CTP131100 CJT131097:CJT131100 BZX131097:BZX131100 BQB131097:BQB131100 BGF131097:BGF131100 AWJ131097:AWJ131100 AMN131097:AMN131100 ACR131097:ACR131100 SV131097:SV131100 IZ131097:IZ131100 E131097:E131100 WVL65561:WVL65564 WLP65561:WLP65564 WBT65561:WBT65564 VRX65561:VRX65564 VIB65561:VIB65564 UYF65561:UYF65564 UOJ65561:UOJ65564 UEN65561:UEN65564 TUR65561:TUR65564 TKV65561:TKV65564 TAZ65561:TAZ65564 SRD65561:SRD65564 SHH65561:SHH65564 RXL65561:RXL65564 RNP65561:RNP65564 RDT65561:RDT65564 QTX65561:QTX65564 QKB65561:QKB65564 QAF65561:QAF65564 PQJ65561:PQJ65564 PGN65561:PGN65564 OWR65561:OWR65564 OMV65561:OMV65564 OCZ65561:OCZ65564 NTD65561:NTD65564 NJH65561:NJH65564 MZL65561:MZL65564 MPP65561:MPP65564 MFT65561:MFT65564 LVX65561:LVX65564 LMB65561:LMB65564 LCF65561:LCF65564 KSJ65561:KSJ65564 KIN65561:KIN65564 JYR65561:JYR65564 JOV65561:JOV65564 JEZ65561:JEZ65564 IVD65561:IVD65564 ILH65561:ILH65564 IBL65561:IBL65564 HRP65561:HRP65564 HHT65561:HHT65564 GXX65561:GXX65564 GOB65561:GOB65564 GEF65561:GEF65564 FUJ65561:FUJ65564 FKN65561:FKN65564 FAR65561:FAR65564 EQV65561:EQV65564 EGZ65561:EGZ65564 DXD65561:DXD65564 DNH65561:DNH65564 DDL65561:DDL65564 CTP65561:CTP65564 CJT65561:CJT65564 BZX65561:BZX65564 BQB65561:BQB65564 BGF65561:BGF65564 AWJ65561:AWJ65564 AMN65561:AMN65564 ACR65561:ACR65564 SV65561:SV65564 IZ65561:IZ65564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formula1>$E$52:$E$143</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42:C65550 IX65542:IX65550 ST65542:ST65550 ACP65542:ACP65550 AML65542:AML65550 AWH65542:AWH65550 BGD65542:BGD65550 BPZ65542:BPZ65550 BZV65542:BZV65550 CJR65542:CJR65550 CTN65542:CTN65550 DDJ65542:DDJ65550 DNF65542:DNF65550 DXB65542:DXB65550 EGX65542:EGX65550 EQT65542:EQT65550 FAP65542:FAP65550 FKL65542:FKL65550 FUH65542:FUH65550 GED65542:GED65550 GNZ65542:GNZ65550 GXV65542:GXV65550 HHR65542:HHR65550 HRN65542:HRN65550 IBJ65542:IBJ65550 ILF65542:ILF65550 IVB65542:IVB65550 JEX65542:JEX65550 JOT65542:JOT65550 JYP65542:JYP65550 KIL65542:KIL65550 KSH65542:KSH65550 LCD65542:LCD65550 LLZ65542:LLZ65550 LVV65542:LVV65550 MFR65542:MFR65550 MPN65542:MPN65550 MZJ65542:MZJ65550 NJF65542:NJF65550 NTB65542:NTB65550 OCX65542:OCX65550 OMT65542:OMT65550 OWP65542:OWP65550 PGL65542:PGL65550 PQH65542:PQH65550 QAD65542:QAD65550 QJZ65542:QJZ65550 QTV65542:QTV65550 RDR65542:RDR65550 RNN65542:RNN65550 RXJ65542:RXJ65550 SHF65542:SHF65550 SRB65542:SRB65550 TAX65542:TAX65550 TKT65542:TKT65550 TUP65542:TUP65550 UEL65542:UEL65550 UOH65542:UOH65550 UYD65542:UYD65550 VHZ65542:VHZ65550 VRV65542:VRV65550 WBR65542:WBR65550 WLN65542:WLN65550 WVJ65542:WVJ65550 C131078:C131086 IX131078:IX131086 ST131078:ST131086 ACP131078:ACP131086 AML131078:AML131086 AWH131078:AWH131086 BGD131078:BGD131086 BPZ131078:BPZ131086 BZV131078:BZV131086 CJR131078:CJR131086 CTN131078:CTN131086 DDJ131078:DDJ131086 DNF131078:DNF131086 DXB131078:DXB131086 EGX131078:EGX131086 EQT131078:EQT131086 FAP131078:FAP131086 FKL131078:FKL131086 FUH131078:FUH131086 GED131078:GED131086 GNZ131078:GNZ131086 GXV131078:GXV131086 HHR131078:HHR131086 HRN131078:HRN131086 IBJ131078:IBJ131086 ILF131078:ILF131086 IVB131078:IVB131086 JEX131078:JEX131086 JOT131078:JOT131086 JYP131078:JYP131086 KIL131078:KIL131086 KSH131078:KSH131086 LCD131078:LCD131086 LLZ131078:LLZ131086 LVV131078:LVV131086 MFR131078:MFR131086 MPN131078:MPN131086 MZJ131078:MZJ131086 NJF131078:NJF131086 NTB131078:NTB131086 OCX131078:OCX131086 OMT131078:OMT131086 OWP131078:OWP131086 PGL131078:PGL131086 PQH131078:PQH131086 QAD131078:QAD131086 QJZ131078:QJZ131086 QTV131078:QTV131086 RDR131078:RDR131086 RNN131078:RNN131086 RXJ131078:RXJ131086 SHF131078:SHF131086 SRB131078:SRB131086 TAX131078:TAX131086 TKT131078:TKT131086 TUP131078:TUP131086 UEL131078:UEL131086 UOH131078:UOH131086 UYD131078:UYD131086 VHZ131078:VHZ131086 VRV131078:VRV131086 WBR131078:WBR131086 WLN131078:WLN131086 WVJ131078:WVJ131086 C196614:C196622 IX196614:IX196622 ST196614:ST196622 ACP196614:ACP196622 AML196614:AML196622 AWH196614:AWH196622 BGD196614:BGD196622 BPZ196614:BPZ196622 BZV196614:BZV196622 CJR196614:CJR196622 CTN196614:CTN196622 DDJ196614:DDJ196622 DNF196614:DNF196622 DXB196614:DXB196622 EGX196614:EGX196622 EQT196614:EQT196622 FAP196614:FAP196622 FKL196614:FKL196622 FUH196614:FUH196622 GED196614:GED196622 GNZ196614:GNZ196622 GXV196614:GXV196622 HHR196614:HHR196622 HRN196614:HRN196622 IBJ196614:IBJ196622 ILF196614:ILF196622 IVB196614:IVB196622 JEX196614:JEX196622 JOT196614:JOT196622 JYP196614:JYP196622 KIL196614:KIL196622 KSH196614:KSH196622 LCD196614:LCD196622 LLZ196614:LLZ196622 LVV196614:LVV196622 MFR196614:MFR196622 MPN196614:MPN196622 MZJ196614:MZJ196622 NJF196614:NJF196622 NTB196614:NTB196622 OCX196614:OCX196622 OMT196614:OMT196622 OWP196614:OWP196622 PGL196614:PGL196622 PQH196614:PQH196622 QAD196614:QAD196622 QJZ196614:QJZ196622 QTV196614:QTV196622 RDR196614:RDR196622 RNN196614:RNN196622 RXJ196614:RXJ196622 SHF196614:SHF196622 SRB196614:SRB196622 TAX196614:TAX196622 TKT196614:TKT196622 TUP196614:TUP196622 UEL196614:UEL196622 UOH196614:UOH196622 UYD196614:UYD196622 VHZ196614:VHZ196622 VRV196614:VRV196622 WBR196614:WBR196622 WLN196614:WLN196622 WVJ196614:WVJ196622 C262150:C262158 IX262150:IX262158 ST262150:ST262158 ACP262150:ACP262158 AML262150:AML262158 AWH262150:AWH262158 BGD262150:BGD262158 BPZ262150:BPZ262158 BZV262150:BZV262158 CJR262150:CJR262158 CTN262150:CTN262158 DDJ262150:DDJ262158 DNF262150:DNF262158 DXB262150:DXB262158 EGX262150:EGX262158 EQT262150:EQT262158 FAP262150:FAP262158 FKL262150:FKL262158 FUH262150:FUH262158 GED262150:GED262158 GNZ262150:GNZ262158 GXV262150:GXV262158 HHR262150:HHR262158 HRN262150:HRN262158 IBJ262150:IBJ262158 ILF262150:ILF262158 IVB262150:IVB262158 JEX262150:JEX262158 JOT262150:JOT262158 JYP262150:JYP262158 KIL262150:KIL262158 KSH262150:KSH262158 LCD262150:LCD262158 LLZ262150:LLZ262158 LVV262150:LVV262158 MFR262150:MFR262158 MPN262150:MPN262158 MZJ262150:MZJ262158 NJF262150:NJF262158 NTB262150:NTB262158 OCX262150:OCX262158 OMT262150:OMT262158 OWP262150:OWP262158 PGL262150:PGL262158 PQH262150:PQH262158 QAD262150:QAD262158 QJZ262150:QJZ262158 QTV262150:QTV262158 RDR262150:RDR262158 RNN262150:RNN262158 RXJ262150:RXJ262158 SHF262150:SHF262158 SRB262150:SRB262158 TAX262150:TAX262158 TKT262150:TKT262158 TUP262150:TUP262158 UEL262150:UEL262158 UOH262150:UOH262158 UYD262150:UYD262158 VHZ262150:VHZ262158 VRV262150:VRV262158 WBR262150:WBR262158 WLN262150:WLN262158 WVJ262150:WVJ262158 C327686:C327694 IX327686:IX327694 ST327686:ST327694 ACP327686:ACP327694 AML327686:AML327694 AWH327686:AWH327694 BGD327686:BGD327694 BPZ327686:BPZ327694 BZV327686:BZV327694 CJR327686:CJR327694 CTN327686:CTN327694 DDJ327686:DDJ327694 DNF327686:DNF327694 DXB327686:DXB327694 EGX327686:EGX327694 EQT327686:EQT327694 FAP327686:FAP327694 FKL327686:FKL327694 FUH327686:FUH327694 GED327686:GED327694 GNZ327686:GNZ327694 GXV327686:GXV327694 HHR327686:HHR327694 HRN327686:HRN327694 IBJ327686:IBJ327694 ILF327686:ILF327694 IVB327686:IVB327694 JEX327686:JEX327694 JOT327686:JOT327694 JYP327686:JYP327694 KIL327686:KIL327694 KSH327686:KSH327694 LCD327686:LCD327694 LLZ327686:LLZ327694 LVV327686:LVV327694 MFR327686:MFR327694 MPN327686:MPN327694 MZJ327686:MZJ327694 NJF327686:NJF327694 NTB327686:NTB327694 OCX327686:OCX327694 OMT327686:OMT327694 OWP327686:OWP327694 PGL327686:PGL327694 PQH327686:PQH327694 QAD327686:QAD327694 QJZ327686:QJZ327694 QTV327686:QTV327694 RDR327686:RDR327694 RNN327686:RNN327694 RXJ327686:RXJ327694 SHF327686:SHF327694 SRB327686:SRB327694 TAX327686:TAX327694 TKT327686:TKT327694 TUP327686:TUP327694 UEL327686:UEL327694 UOH327686:UOH327694 UYD327686:UYD327694 VHZ327686:VHZ327694 VRV327686:VRV327694 WBR327686:WBR327694 WLN327686:WLN327694 WVJ327686:WVJ327694 C393222:C393230 IX393222:IX393230 ST393222:ST393230 ACP393222:ACP393230 AML393222:AML393230 AWH393222:AWH393230 BGD393222:BGD393230 BPZ393222:BPZ393230 BZV393222:BZV393230 CJR393222:CJR393230 CTN393222:CTN393230 DDJ393222:DDJ393230 DNF393222:DNF393230 DXB393222:DXB393230 EGX393222:EGX393230 EQT393222:EQT393230 FAP393222:FAP393230 FKL393222:FKL393230 FUH393222:FUH393230 GED393222:GED393230 GNZ393222:GNZ393230 GXV393222:GXV393230 HHR393222:HHR393230 HRN393222:HRN393230 IBJ393222:IBJ393230 ILF393222:ILF393230 IVB393222:IVB393230 JEX393222:JEX393230 JOT393222:JOT393230 JYP393222:JYP393230 KIL393222:KIL393230 KSH393222:KSH393230 LCD393222:LCD393230 LLZ393222:LLZ393230 LVV393222:LVV393230 MFR393222:MFR393230 MPN393222:MPN393230 MZJ393222:MZJ393230 NJF393222:NJF393230 NTB393222:NTB393230 OCX393222:OCX393230 OMT393222:OMT393230 OWP393222:OWP393230 PGL393222:PGL393230 PQH393222:PQH393230 QAD393222:QAD393230 QJZ393222:QJZ393230 QTV393222:QTV393230 RDR393222:RDR393230 RNN393222:RNN393230 RXJ393222:RXJ393230 SHF393222:SHF393230 SRB393222:SRB393230 TAX393222:TAX393230 TKT393222:TKT393230 TUP393222:TUP393230 UEL393222:UEL393230 UOH393222:UOH393230 UYD393222:UYD393230 VHZ393222:VHZ393230 VRV393222:VRV393230 WBR393222:WBR393230 WLN393222:WLN393230 WVJ393222:WVJ393230 C458758:C458766 IX458758:IX458766 ST458758:ST458766 ACP458758:ACP458766 AML458758:AML458766 AWH458758:AWH458766 BGD458758:BGD458766 BPZ458758:BPZ458766 BZV458758:BZV458766 CJR458758:CJR458766 CTN458758:CTN458766 DDJ458758:DDJ458766 DNF458758:DNF458766 DXB458758:DXB458766 EGX458758:EGX458766 EQT458758:EQT458766 FAP458758:FAP458766 FKL458758:FKL458766 FUH458758:FUH458766 GED458758:GED458766 GNZ458758:GNZ458766 GXV458758:GXV458766 HHR458758:HHR458766 HRN458758:HRN458766 IBJ458758:IBJ458766 ILF458758:ILF458766 IVB458758:IVB458766 JEX458758:JEX458766 JOT458758:JOT458766 JYP458758:JYP458766 KIL458758:KIL458766 KSH458758:KSH458766 LCD458758:LCD458766 LLZ458758:LLZ458766 LVV458758:LVV458766 MFR458758:MFR458766 MPN458758:MPN458766 MZJ458758:MZJ458766 NJF458758:NJF458766 NTB458758:NTB458766 OCX458758:OCX458766 OMT458758:OMT458766 OWP458758:OWP458766 PGL458758:PGL458766 PQH458758:PQH458766 QAD458758:QAD458766 QJZ458758:QJZ458766 QTV458758:QTV458766 RDR458758:RDR458766 RNN458758:RNN458766 RXJ458758:RXJ458766 SHF458758:SHF458766 SRB458758:SRB458766 TAX458758:TAX458766 TKT458758:TKT458766 TUP458758:TUP458766 UEL458758:UEL458766 UOH458758:UOH458766 UYD458758:UYD458766 VHZ458758:VHZ458766 VRV458758:VRV458766 WBR458758:WBR458766 WLN458758:WLN458766 WVJ458758:WVJ458766 C524294:C524302 IX524294:IX524302 ST524294:ST524302 ACP524294:ACP524302 AML524294:AML524302 AWH524294:AWH524302 BGD524294:BGD524302 BPZ524294:BPZ524302 BZV524294:BZV524302 CJR524294:CJR524302 CTN524294:CTN524302 DDJ524294:DDJ524302 DNF524294:DNF524302 DXB524294:DXB524302 EGX524294:EGX524302 EQT524294:EQT524302 FAP524294:FAP524302 FKL524294:FKL524302 FUH524294:FUH524302 GED524294:GED524302 GNZ524294:GNZ524302 GXV524294:GXV524302 HHR524294:HHR524302 HRN524294:HRN524302 IBJ524294:IBJ524302 ILF524294:ILF524302 IVB524294:IVB524302 JEX524294:JEX524302 JOT524294:JOT524302 JYP524294:JYP524302 KIL524294:KIL524302 KSH524294:KSH524302 LCD524294:LCD524302 LLZ524294:LLZ524302 LVV524294:LVV524302 MFR524294:MFR524302 MPN524294:MPN524302 MZJ524294:MZJ524302 NJF524294:NJF524302 NTB524294:NTB524302 OCX524294:OCX524302 OMT524294:OMT524302 OWP524294:OWP524302 PGL524294:PGL524302 PQH524294:PQH524302 QAD524294:QAD524302 QJZ524294:QJZ524302 QTV524294:QTV524302 RDR524294:RDR524302 RNN524294:RNN524302 RXJ524294:RXJ524302 SHF524294:SHF524302 SRB524294:SRB524302 TAX524294:TAX524302 TKT524294:TKT524302 TUP524294:TUP524302 UEL524294:UEL524302 UOH524294:UOH524302 UYD524294:UYD524302 VHZ524294:VHZ524302 VRV524294:VRV524302 WBR524294:WBR524302 WLN524294:WLN524302 WVJ524294:WVJ524302 C589830:C589838 IX589830:IX589838 ST589830:ST589838 ACP589830:ACP589838 AML589830:AML589838 AWH589830:AWH589838 BGD589830:BGD589838 BPZ589830:BPZ589838 BZV589830:BZV589838 CJR589830:CJR589838 CTN589830:CTN589838 DDJ589830:DDJ589838 DNF589830:DNF589838 DXB589830:DXB589838 EGX589830:EGX589838 EQT589830:EQT589838 FAP589830:FAP589838 FKL589830:FKL589838 FUH589830:FUH589838 GED589830:GED589838 GNZ589830:GNZ589838 GXV589830:GXV589838 HHR589830:HHR589838 HRN589830:HRN589838 IBJ589830:IBJ589838 ILF589830:ILF589838 IVB589830:IVB589838 JEX589830:JEX589838 JOT589830:JOT589838 JYP589830:JYP589838 KIL589830:KIL589838 KSH589830:KSH589838 LCD589830:LCD589838 LLZ589830:LLZ589838 LVV589830:LVV589838 MFR589830:MFR589838 MPN589830:MPN589838 MZJ589830:MZJ589838 NJF589830:NJF589838 NTB589830:NTB589838 OCX589830:OCX589838 OMT589830:OMT589838 OWP589830:OWP589838 PGL589830:PGL589838 PQH589830:PQH589838 QAD589830:QAD589838 QJZ589830:QJZ589838 QTV589830:QTV589838 RDR589830:RDR589838 RNN589830:RNN589838 RXJ589830:RXJ589838 SHF589830:SHF589838 SRB589830:SRB589838 TAX589830:TAX589838 TKT589830:TKT589838 TUP589830:TUP589838 UEL589830:UEL589838 UOH589830:UOH589838 UYD589830:UYD589838 VHZ589830:VHZ589838 VRV589830:VRV589838 WBR589830:WBR589838 WLN589830:WLN589838 WVJ589830:WVJ589838 C655366:C655374 IX655366:IX655374 ST655366:ST655374 ACP655366:ACP655374 AML655366:AML655374 AWH655366:AWH655374 BGD655366:BGD655374 BPZ655366:BPZ655374 BZV655366:BZV655374 CJR655366:CJR655374 CTN655366:CTN655374 DDJ655366:DDJ655374 DNF655366:DNF655374 DXB655366:DXB655374 EGX655366:EGX655374 EQT655366:EQT655374 FAP655366:FAP655374 FKL655366:FKL655374 FUH655366:FUH655374 GED655366:GED655374 GNZ655366:GNZ655374 GXV655366:GXV655374 HHR655366:HHR655374 HRN655366:HRN655374 IBJ655366:IBJ655374 ILF655366:ILF655374 IVB655366:IVB655374 JEX655366:JEX655374 JOT655366:JOT655374 JYP655366:JYP655374 KIL655366:KIL655374 KSH655366:KSH655374 LCD655366:LCD655374 LLZ655366:LLZ655374 LVV655366:LVV655374 MFR655366:MFR655374 MPN655366:MPN655374 MZJ655366:MZJ655374 NJF655366:NJF655374 NTB655366:NTB655374 OCX655366:OCX655374 OMT655366:OMT655374 OWP655366:OWP655374 PGL655366:PGL655374 PQH655366:PQH655374 QAD655366:QAD655374 QJZ655366:QJZ655374 QTV655366:QTV655374 RDR655366:RDR655374 RNN655366:RNN655374 RXJ655366:RXJ655374 SHF655366:SHF655374 SRB655366:SRB655374 TAX655366:TAX655374 TKT655366:TKT655374 TUP655366:TUP655374 UEL655366:UEL655374 UOH655366:UOH655374 UYD655366:UYD655374 VHZ655366:VHZ655374 VRV655366:VRV655374 WBR655366:WBR655374 WLN655366:WLN655374 WVJ655366:WVJ655374 C720902:C720910 IX720902:IX720910 ST720902:ST720910 ACP720902:ACP720910 AML720902:AML720910 AWH720902:AWH720910 BGD720902:BGD720910 BPZ720902:BPZ720910 BZV720902:BZV720910 CJR720902:CJR720910 CTN720902:CTN720910 DDJ720902:DDJ720910 DNF720902:DNF720910 DXB720902:DXB720910 EGX720902:EGX720910 EQT720902:EQT720910 FAP720902:FAP720910 FKL720902:FKL720910 FUH720902:FUH720910 GED720902:GED720910 GNZ720902:GNZ720910 GXV720902:GXV720910 HHR720902:HHR720910 HRN720902:HRN720910 IBJ720902:IBJ720910 ILF720902:ILF720910 IVB720902:IVB720910 JEX720902:JEX720910 JOT720902:JOT720910 JYP720902:JYP720910 KIL720902:KIL720910 KSH720902:KSH720910 LCD720902:LCD720910 LLZ720902:LLZ720910 LVV720902:LVV720910 MFR720902:MFR720910 MPN720902:MPN720910 MZJ720902:MZJ720910 NJF720902:NJF720910 NTB720902:NTB720910 OCX720902:OCX720910 OMT720902:OMT720910 OWP720902:OWP720910 PGL720902:PGL720910 PQH720902:PQH720910 QAD720902:QAD720910 QJZ720902:QJZ720910 QTV720902:QTV720910 RDR720902:RDR720910 RNN720902:RNN720910 RXJ720902:RXJ720910 SHF720902:SHF720910 SRB720902:SRB720910 TAX720902:TAX720910 TKT720902:TKT720910 TUP720902:TUP720910 UEL720902:UEL720910 UOH720902:UOH720910 UYD720902:UYD720910 VHZ720902:VHZ720910 VRV720902:VRV720910 WBR720902:WBR720910 WLN720902:WLN720910 WVJ720902:WVJ720910 C786438:C786446 IX786438:IX786446 ST786438:ST786446 ACP786438:ACP786446 AML786438:AML786446 AWH786438:AWH786446 BGD786438:BGD786446 BPZ786438:BPZ786446 BZV786438:BZV786446 CJR786438:CJR786446 CTN786438:CTN786446 DDJ786438:DDJ786446 DNF786438:DNF786446 DXB786438:DXB786446 EGX786438:EGX786446 EQT786438:EQT786446 FAP786438:FAP786446 FKL786438:FKL786446 FUH786438:FUH786446 GED786438:GED786446 GNZ786438:GNZ786446 GXV786438:GXV786446 HHR786438:HHR786446 HRN786438:HRN786446 IBJ786438:IBJ786446 ILF786438:ILF786446 IVB786438:IVB786446 JEX786438:JEX786446 JOT786438:JOT786446 JYP786438:JYP786446 KIL786438:KIL786446 KSH786438:KSH786446 LCD786438:LCD786446 LLZ786438:LLZ786446 LVV786438:LVV786446 MFR786438:MFR786446 MPN786438:MPN786446 MZJ786438:MZJ786446 NJF786438:NJF786446 NTB786438:NTB786446 OCX786438:OCX786446 OMT786438:OMT786446 OWP786438:OWP786446 PGL786438:PGL786446 PQH786438:PQH786446 QAD786438:QAD786446 QJZ786438:QJZ786446 QTV786438:QTV786446 RDR786438:RDR786446 RNN786438:RNN786446 RXJ786438:RXJ786446 SHF786438:SHF786446 SRB786438:SRB786446 TAX786438:TAX786446 TKT786438:TKT786446 TUP786438:TUP786446 UEL786438:UEL786446 UOH786438:UOH786446 UYD786438:UYD786446 VHZ786438:VHZ786446 VRV786438:VRV786446 WBR786438:WBR786446 WLN786438:WLN786446 WVJ786438:WVJ786446 C851974:C851982 IX851974:IX851982 ST851974:ST851982 ACP851974:ACP851982 AML851974:AML851982 AWH851974:AWH851982 BGD851974:BGD851982 BPZ851974:BPZ851982 BZV851974:BZV851982 CJR851974:CJR851982 CTN851974:CTN851982 DDJ851974:DDJ851982 DNF851974:DNF851982 DXB851974:DXB851982 EGX851974:EGX851982 EQT851974:EQT851982 FAP851974:FAP851982 FKL851974:FKL851982 FUH851974:FUH851982 GED851974:GED851982 GNZ851974:GNZ851982 GXV851974:GXV851982 HHR851974:HHR851982 HRN851974:HRN851982 IBJ851974:IBJ851982 ILF851974:ILF851982 IVB851974:IVB851982 JEX851974:JEX851982 JOT851974:JOT851982 JYP851974:JYP851982 KIL851974:KIL851982 KSH851974:KSH851982 LCD851974:LCD851982 LLZ851974:LLZ851982 LVV851974:LVV851982 MFR851974:MFR851982 MPN851974:MPN851982 MZJ851974:MZJ851982 NJF851974:NJF851982 NTB851974:NTB851982 OCX851974:OCX851982 OMT851974:OMT851982 OWP851974:OWP851982 PGL851974:PGL851982 PQH851974:PQH851982 QAD851974:QAD851982 QJZ851974:QJZ851982 QTV851974:QTV851982 RDR851974:RDR851982 RNN851974:RNN851982 RXJ851974:RXJ851982 SHF851974:SHF851982 SRB851974:SRB851982 TAX851974:TAX851982 TKT851974:TKT851982 TUP851974:TUP851982 UEL851974:UEL851982 UOH851974:UOH851982 UYD851974:UYD851982 VHZ851974:VHZ851982 VRV851974:VRV851982 WBR851974:WBR851982 WLN851974:WLN851982 WVJ851974:WVJ851982 C917510:C917518 IX917510:IX917518 ST917510:ST917518 ACP917510:ACP917518 AML917510:AML917518 AWH917510:AWH917518 BGD917510:BGD917518 BPZ917510:BPZ917518 BZV917510:BZV917518 CJR917510:CJR917518 CTN917510:CTN917518 DDJ917510:DDJ917518 DNF917510:DNF917518 DXB917510:DXB917518 EGX917510:EGX917518 EQT917510:EQT917518 FAP917510:FAP917518 FKL917510:FKL917518 FUH917510:FUH917518 GED917510:GED917518 GNZ917510:GNZ917518 GXV917510:GXV917518 HHR917510:HHR917518 HRN917510:HRN917518 IBJ917510:IBJ917518 ILF917510:ILF917518 IVB917510:IVB917518 JEX917510:JEX917518 JOT917510:JOT917518 JYP917510:JYP917518 KIL917510:KIL917518 KSH917510:KSH917518 LCD917510:LCD917518 LLZ917510:LLZ917518 LVV917510:LVV917518 MFR917510:MFR917518 MPN917510:MPN917518 MZJ917510:MZJ917518 NJF917510:NJF917518 NTB917510:NTB917518 OCX917510:OCX917518 OMT917510:OMT917518 OWP917510:OWP917518 PGL917510:PGL917518 PQH917510:PQH917518 QAD917510:QAD917518 QJZ917510:QJZ917518 QTV917510:QTV917518 RDR917510:RDR917518 RNN917510:RNN917518 RXJ917510:RXJ917518 SHF917510:SHF917518 SRB917510:SRB917518 TAX917510:TAX917518 TKT917510:TKT917518 TUP917510:TUP917518 UEL917510:UEL917518 UOH917510:UOH917518 UYD917510:UYD917518 VHZ917510:VHZ917518 VRV917510:VRV917518 WBR917510:WBR917518 WLN917510:WLN917518 WVJ917510:WVJ917518 C983046:C983054 IX983046:IX983054 ST983046:ST983054 ACP983046:ACP983054 AML983046:AML983054 AWH983046:AWH983054 BGD983046:BGD983054 BPZ983046:BPZ983054 BZV983046:BZV983054 CJR983046:CJR983054 CTN983046:CTN983054 DDJ983046:DDJ983054 DNF983046:DNF983054 DXB983046:DXB983054 EGX983046:EGX983054 EQT983046:EQT983054 FAP983046:FAP983054 FKL983046:FKL983054 FUH983046:FUH983054 GED983046:GED983054 GNZ983046:GNZ983054 GXV983046:GXV983054 HHR983046:HHR983054 HRN983046:HRN983054 IBJ983046:IBJ983054 ILF983046:ILF983054 IVB983046:IVB983054 JEX983046:JEX983054 JOT983046:JOT983054 JYP983046:JYP983054 KIL983046:KIL983054 KSH983046:KSH983054 LCD983046:LCD983054 LLZ983046:LLZ983054 LVV983046:LVV983054 MFR983046:MFR983054 MPN983046:MPN983054 MZJ983046:MZJ983054 NJF983046:NJF983054 NTB983046:NTB983054 OCX983046:OCX983054 OMT983046:OMT983054 OWP983046:OWP983054 PGL983046:PGL983054 PQH983046:PQH983054 QAD983046:QAD983054 QJZ983046:QJZ983054 QTV983046:QTV983054 RDR983046:RDR983054 RNN983046:RNN983054 RXJ983046:RXJ983054 SHF983046:SHF983054 SRB983046:SRB983054 TAX983046:TAX983054 TKT983046:TKT983054 TUP983046:TUP983054 UEL983046:UEL983054 UOH983046:UOH983054 UYD983046:UYD983054 VHZ983046:VHZ983054 VRV983046:VRV983054 WBR983046:WBR983054 WLN983046:WLN983054 WVJ983046:WVJ983054 C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C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C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C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C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C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C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C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C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C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C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C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C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C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C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C65555:C65564 IX65555:IX65564 ST65555:ST65564 ACP65555:ACP65564 AML65555:AML65564 AWH65555:AWH65564 BGD65555:BGD65564 BPZ65555:BPZ65564 BZV65555:BZV65564 CJR65555:CJR65564 CTN65555:CTN65564 DDJ65555:DDJ65564 DNF65555:DNF65564 DXB65555:DXB65564 EGX65555:EGX65564 EQT65555:EQT65564 FAP65555:FAP65564 FKL65555:FKL65564 FUH65555:FUH65564 GED65555:GED65564 GNZ65555:GNZ65564 GXV65555:GXV65564 HHR65555:HHR65564 HRN65555:HRN65564 IBJ65555:IBJ65564 ILF65555:ILF65564 IVB65555:IVB65564 JEX65555:JEX65564 JOT65555:JOT65564 JYP65555:JYP65564 KIL65555:KIL65564 KSH65555:KSH65564 LCD65555:LCD65564 LLZ65555:LLZ65564 LVV65555:LVV65564 MFR65555:MFR65564 MPN65555:MPN65564 MZJ65555:MZJ65564 NJF65555:NJF65564 NTB65555:NTB65564 OCX65555:OCX65564 OMT65555:OMT65564 OWP65555:OWP65564 PGL65555:PGL65564 PQH65555:PQH65564 QAD65555:QAD65564 QJZ65555:QJZ65564 QTV65555:QTV65564 RDR65555:RDR65564 RNN65555:RNN65564 RXJ65555:RXJ65564 SHF65555:SHF65564 SRB65555:SRB65564 TAX65555:TAX65564 TKT65555:TKT65564 TUP65555:TUP65564 UEL65555:UEL65564 UOH65555:UOH65564 UYD65555:UYD65564 VHZ65555:VHZ65564 VRV65555:VRV65564 WBR65555:WBR65564 WLN65555:WLN65564 WVJ65555:WVJ65564 C131091:C131100 IX131091:IX131100 ST131091:ST131100 ACP131091:ACP131100 AML131091:AML131100 AWH131091:AWH131100 BGD131091:BGD131100 BPZ131091:BPZ131100 BZV131091:BZV131100 CJR131091:CJR131100 CTN131091:CTN131100 DDJ131091:DDJ131100 DNF131091:DNF131100 DXB131091:DXB131100 EGX131091:EGX131100 EQT131091:EQT131100 FAP131091:FAP131100 FKL131091:FKL131100 FUH131091:FUH131100 GED131091:GED131100 GNZ131091:GNZ131100 GXV131091:GXV131100 HHR131091:HHR131100 HRN131091:HRN131100 IBJ131091:IBJ131100 ILF131091:ILF131100 IVB131091:IVB131100 JEX131091:JEX131100 JOT131091:JOT131100 JYP131091:JYP131100 KIL131091:KIL131100 KSH131091:KSH131100 LCD131091:LCD131100 LLZ131091:LLZ131100 LVV131091:LVV131100 MFR131091:MFR131100 MPN131091:MPN131100 MZJ131091:MZJ131100 NJF131091:NJF131100 NTB131091:NTB131100 OCX131091:OCX131100 OMT131091:OMT131100 OWP131091:OWP131100 PGL131091:PGL131100 PQH131091:PQH131100 QAD131091:QAD131100 QJZ131091:QJZ131100 QTV131091:QTV131100 RDR131091:RDR131100 RNN131091:RNN131100 RXJ131091:RXJ131100 SHF131091:SHF131100 SRB131091:SRB131100 TAX131091:TAX131100 TKT131091:TKT131100 TUP131091:TUP131100 UEL131091:UEL131100 UOH131091:UOH131100 UYD131091:UYD131100 VHZ131091:VHZ131100 VRV131091:VRV131100 WBR131091:WBR131100 WLN131091:WLN131100 WVJ131091:WVJ131100 C196627:C196636 IX196627:IX196636 ST196627:ST196636 ACP196627:ACP196636 AML196627:AML196636 AWH196627:AWH196636 BGD196627:BGD196636 BPZ196627:BPZ196636 BZV196627:BZV196636 CJR196627:CJR196636 CTN196627:CTN196636 DDJ196627:DDJ196636 DNF196627:DNF196636 DXB196627:DXB196636 EGX196627:EGX196636 EQT196627:EQT196636 FAP196627:FAP196636 FKL196627:FKL196636 FUH196627:FUH196636 GED196627:GED196636 GNZ196627:GNZ196636 GXV196627:GXV196636 HHR196627:HHR196636 HRN196627:HRN196636 IBJ196627:IBJ196636 ILF196627:ILF196636 IVB196627:IVB196636 JEX196627:JEX196636 JOT196627:JOT196636 JYP196627:JYP196636 KIL196627:KIL196636 KSH196627:KSH196636 LCD196627:LCD196636 LLZ196627:LLZ196636 LVV196627:LVV196636 MFR196627:MFR196636 MPN196627:MPN196636 MZJ196627:MZJ196636 NJF196627:NJF196636 NTB196627:NTB196636 OCX196627:OCX196636 OMT196627:OMT196636 OWP196627:OWP196636 PGL196627:PGL196636 PQH196627:PQH196636 QAD196627:QAD196636 QJZ196627:QJZ196636 QTV196627:QTV196636 RDR196627:RDR196636 RNN196627:RNN196636 RXJ196627:RXJ196636 SHF196627:SHF196636 SRB196627:SRB196636 TAX196627:TAX196636 TKT196627:TKT196636 TUP196627:TUP196636 UEL196627:UEL196636 UOH196627:UOH196636 UYD196627:UYD196636 VHZ196627:VHZ196636 VRV196627:VRV196636 WBR196627:WBR196636 WLN196627:WLN196636 WVJ196627:WVJ196636 C262163:C262172 IX262163:IX262172 ST262163:ST262172 ACP262163:ACP262172 AML262163:AML262172 AWH262163:AWH262172 BGD262163:BGD262172 BPZ262163:BPZ262172 BZV262163:BZV262172 CJR262163:CJR262172 CTN262163:CTN262172 DDJ262163:DDJ262172 DNF262163:DNF262172 DXB262163:DXB262172 EGX262163:EGX262172 EQT262163:EQT262172 FAP262163:FAP262172 FKL262163:FKL262172 FUH262163:FUH262172 GED262163:GED262172 GNZ262163:GNZ262172 GXV262163:GXV262172 HHR262163:HHR262172 HRN262163:HRN262172 IBJ262163:IBJ262172 ILF262163:ILF262172 IVB262163:IVB262172 JEX262163:JEX262172 JOT262163:JOT262172 JYP262163:JYP262172 KIL262163:KIL262172 KSH262163:KSH262172 LCD262163:LCD262172 LLZ262163:LLZ262172 LVV262163:LVV262172 MFR262163:MFR262172 MPN262163:MPN262172 MZJ262163:MZJ262172 NJF262163:NJF262172 NTB262163:NTB262172 OCX262163:OCX262172 OMT262163:OMT262172 OWP262163:OWP262172 PGL262163:PGL262172 PQH262163:PQH262172 QAD262163:QAD262172 QJZ262163:QJZ262172 QTV262163:QTV262172 RDR262163:RDR262172 RNN262163:RNN262172 RXJ262163:RXJ262172 SHF262163:SHF262172 SRB262163:SRB262172 TAX262163:TAX262172 TKT262163:TKT262172 TUP262163:TUP262172 UEL262163:UEL262172 UOH262163:UOH262172 UYD262163:UYD262172 VHZ262163:VHZ262172 VRV262163:VRV262172 WBR262163:WBR262172 WLN262163:WLN262172 WVJ262163:WVJ262172 C327699:C327708 IX327699:IX327708 ST327699:ST327708 ACP327699:ACP327708 AML327699:AML327708 AWH327699:AWH327708 BGD327699:BGD327708 BPZ327699:BPZ327708 BZV327699:BZV327708 CJR327699:CJR327708 CTN327699:CTN327708 DDJ327699:DDJ327708 DNF327699:DNF327708 DXB327699:DXB327708 EGX327699:EGX327708 EQT327699:EQT327708 FAP327699:FAP327708 FKL327699:FKL327708 FUH327699:FUH327708 GED327699:GED327708 GNZ327699:GNZ327708 GXV327699:GXV327708 HHR327699:HHR327708 HRN327699:HRN327708 IBJ327699:IBJ327708 ILF327699:ILF327708 IVB327699:IVB327708 JEX327699:JEX327708 JOT327699:JOT327708 JYP327699:JYP327708 KIL327699:KIL327708 KSH327699:KSH327708 LCD327699:LCD327708 LLZ327699:LLZ327708 LVV327699:LVV327708 MFR327699:MFR327708 MPN327699:MPN327708 MZJ327699:MZJ327708 NJF327699:NJF327708 NTB327699:NTB327708 OCX327699:OCX327708 OMT327699:OMT327708 OWP327699:OWP327708 PGL327699:PGL327708 PQH327699:PQH327708 QAD327699:QAD327708 QJZ327699:QJZ327708 QTV327699:QTV327708 RDR327699:RDR327708 RNN327699:RNN327708 RXJ327699:RXJ327708 SHF327699:SHF327708 SRB327699:SRB327708 TAX327699:TAX327708 TKT327699:TKT327708 TUP327699:TUP327708 UEL327699:UEL327708 UOH327699:UOH327708 UYD327699:UYD327708 VHZ327699:VHZ327708 VRV327699:VRV327708 WBR327699:WBR327708 WLN327699:WLN327708 WVJ327699:WVJ327708 C393235:C393244 IX393235:IX393244 ST393235:ST393244 ACP393235:ACP393244 AML393235:AML393244 AWH393235:AWH393244 BGD393235:BGD393244 BPZ393235:BPZ393244 BZV393235:BZV393244 CJR393235:CJR393244 CTN393235:CTN393244 DDJ393235:DDJ393244 DNF393235:DNF393244 DXB393235:DXB393244 EGX393235:EGX393244 EQT393235:EQT393244 FAP393235:FAP393244 FKL393235:FKL393244 FUH393235:FUH393244 GED393235:GED393244 GNZ393235:GNZ393244 GXV393235:GXV393244 HHR393235:HHR393244 HRN393235:HRN393244 IBJ393235:IBJ393244 ILF393235:ILF393244 IVB393235:IVB393244 JEX393235:JEX393244 JOT393235:JOT393244 JYP393235:JYP393244 KIL393235:KIL393244 KSH393235:KSH393244 LCD393235:LCD393244 LLZ393235:LLZ393244 LVV393235:LVV393244 MFR393235:MFR393244 MPN393235:MPN393244 MZJ393235:MZJ393244 NJF393235:NJF393244 NTB393235:NTB393244 OCX393235:OCX393244 OMT393235:OMT393244 OWP393235:OWP393244 PGL393235:PGL393244 PQH393235:PQH393244 QAD393235:QAD393244 QJZ393235:QJZ393244 QTV393235:QTV393244 RDR393235:RDR393244 RNN393235:RNN393244 RXJ393235:RXJ393244 SHF393235:SHF393244 SRB393235:SRB393244 TAX393235:TAX393244 TKT393235:TKT393244 TUP393235:TUP393244 UEL393235:UEL393244 UOH393235:UOH393244 UYD393235:UYD393244 VHZ393235:VHZ393244 VRV393235:VRV393244 WBR393235:WBR393244 WLN393235:WLN393244 WVJ393235:WVJ393244 C458771:C458780 IX458771:IX458780 ST458771:ST458780 ACP458771:ACP458780 AML458771:AML458780 AWH458771:AWH458780 BGD458771:BGD458780 BPZ458771:BPZ458780 BZV458771:BZV458780 CJR458771:CJR458780 CTN458771:CTN458780 DDJ458771:DDJ458780 DNF458771:DNF458780 DXB458771:DXB458780 EGX458771:EGX458780 EQT458771:EQT458780 FAP458771:FAP458780 FKL458771:FKL458780 FUH458771:FUH458780 GED458771:GED458780 GNZ458771:GNZ458780 GXV458771:GXV458780 HHR458771:HHR458780 HRN458771:HRN458780 IBJ458771:IBJ458780 ILF458771:ILF458780 IVB458771:IVB458780 JEX458771:JEX458780 JOT458771:JOT458780 JYP458771:JYP458780 KIL458771:KIL458780 KSH458771:KSH458780 LCD458771:LCD458780 LLZ458771:LLZ458780 LVV458771:LVV458780 MFR458771:MFR458780 MPN458771:MPN458780 MZJ458771:MZJ458780 NJF458771:NJF458780 NTB458771:NTB458780 OCX458771:OCX458780 OMT458771:OMT458780 OWP458771:OWP458780 PGL458771:PGL458780 PQH458771:PQH458780 QAD458771:QAD458780 QJZ458771:QJZ458780 QTV458771:QTV458780 RDR458771:RDR458780 RNN458771:RNN458780 RXJ458771:RXJ458780 SHF458771:SHF458780 SRB458771:SRB458780 TAX458771:TAX458780 TKT458771:TKT458780 TUP458771:TUP458780 UEL458771:UEL458780 UOH458771:UOH458780 UYD458771:UYD458780 VHZ458771:VHZ458780 VRV458771:VRV458780 WBR458771:WBR458780 WLN458771:WLN458780 WVJ458771:WVJ458780 C524307:C524316 IX524307:IX524316 ST524307:ST524316 ACP524307:ACP524316 AML524307:AML524316 AWH524307:AWH524316 BGD524307:BGD524316 BPZ524307:BPZ524316 BZV524307:BZV524316 CJR524307:CJR524316 CTN524307:CTN524316 DDJ524307:DDJ524316 DNF524307:DNF524316 DXB524307:DXB524316 EGX524307:EGX524316 EQT524307:EQT524316 FAP524307:FAP524316 FKL524307:FKL524316 FUH524307:FUH524316 GED524307:GED524316 GNZ524307:GNZ524316 GXV524307:GXV524316 HHR524307:HHR524316 HRN524307:HRN524316 IBJ524307:IBJ524316 ILF524307:ILF524316 IVB524307:IVB524316 JEX524307:JEX524316 JOT524307:JOT524316 JYP524307:JYP524316 KIL524307:KIL524316 KSH524307:KSH524316 LCD524307:LCD524316 LLZ524307:LLZ524316 LVV524307:LVV524316 MFR524307:MFR524316 MPN524307:MPN524316 MZJ524307:MZJ524316 NJF524307:NJF524316 NTB524307:NTB524316 OCX524307:OCX524316 OMT524307:OMT524316 OWP524307:OWP524316 PGL524307:PGL524316 PQH524307:PQH524316 QAD524307:QAD524316 QJZ524307:QJZ524316 QTV524307:QTV524316 RDR524307:RDR524316 RNN524307:RNN524316 RXJ524307:RXJ524316 SHF524307:SHF524316 SRB524307:SRB524316 TAX524307:TAX524316 TKT524307:TKT524316 TUP524307:TUP524316 UEL524307:UEL524316 UOH524307:UOH524316 UYD524307:UYD524316 VHZ524307:VHZ524316 VRV524307:VRV524316 WBR524307:WBR524316 WLN524307:WLN524316 WVJ524307:WVJ524316 C589843:C589852 IX589843:IX589852 ST589843:ST589852 ACP589843:ACP589852 AML589843:AML589852 AWH589843:AWH589852 BGD589843:BGD589852 BPZ589843:BPZ589852 BZV589843:BZV589852 CJR589843:CJR589852 CTN589843:CTN589852 DDJ589843:DDJ589852 DNF589843:DNF589852 DXB589843:DXB589852 EGX589843:EGX589852 EQT589843:EQT589852 FAP589843:FAP589852 FKL589843:FKL589852 FUH589843:FUH589852 GED589843:GED589852 GNZ589843:GNZ589852 GXV589843:GXV589852 HHR589843:HHR589852 HRN589843:HRN589852 IBJ589843:IBJ589852 ILF589843:ILF589852 IVB589843:IVB589852 JEX589843:JEX589852 JOT589843:JOT589852 JYP589843:JYP589852 KIL589843:KIL589852 KSH589843:KSH589852 LCD589843:LCD589852 LLZ589843:LLZ589852 LVV589843:LVV589852 MFR589843:MFR589852 MPN589843:MPN589852 MZJ589843:MZJ589852 NJF589843:NJF589852 NTB589843:NTB589852 OCX589843:OCX589852 OMT589843:OMT589852 OWP589843:OWP589852 PGL589843:PGL589852 PQH589843:PQH589852 QAD589843:QAD589852 QJZ589843:QJZ589852 QTV589843:QTV589852 RDR589843:RDR589852 RNN589843:RNN589852 RXJ589843:RXJ589852 SHF589843:SHF589852 SRB589843:SRB589852 TAX589843:TAX589852 TKT589843:TKT589852 TUP589843:TUP589852 UEL589843:UEL589852 UOH589843:UOH589852 UYD589843:UYD589852 VHZ589843:VHZ589852 VRV589843:VRV589852 WBR589843:WBR589852 WLN589843:WLN589852 WVJ589843:WVJ589852 C655379:C655388 IX655379:IX655388 ST655379:ST655388 ACP655379:ACP655388 AML655379:AML655388 AWH655379:AWH655388 BGD655379:BGD655388 BPZ655379:BPZ655388 BZV655379:BZV655388 CJR655379:CJR655388 CTN655379:CTN655388 DDJ655379:DDJ655388 DNF655379:DNF655388 DXB655379:DXB655388 EGX655379:EGX655388 EQT655379:EQT655388 FAP655379:FAP655388 FKL655379:FKL655388 FUH655379:FUH655388 GED655379:GED655388 GNZ655379:GNZ655388 GXV655379:GXV655388 HHR655379:HHR655388 HRN655379:HRN655388 IBJ655379:IBJ655388 ILF655379:ILF655388 IVB655379:IVB655388 JEX655379:JEX655388 JOT655379:JOT655388 JYP655379:JYP655388 KIL655379:KIL655388 KSH655379:KSH655388 LCD655379:LCD655388 LLZ655379:LLZ655388 LVV655379:LVV655388 MFR655379:MFR655388 MPN655379:MPN655388 MZJ655379:MZJ655388 NJF655379:NJF655388 NTB655379:NTB655388 OCX655379:OCX655388 OMT655379:OMT655388 OWP655379:OWP655388 PGL655379:PGL655388 PQH655379:PQH655388 QAD655379:QAD655388 QJZ655379:QJZ655388 QTV655379:QTV655388 RDR655379:RDR655388 RNN655379:RNN655388 RXJ655379:RXJ655388 SHF655379:SHF655388 SRB655379:SRB655388 TAX655379:TAX655388 TKT655379:TKT655388 TUP655379:TUP655388 UEL655379:UEL655388 UOH655379:UOH655388 UYD655379:UYD655388 VHZ655379:VHZ655388 VRV655379:VRV655388 WBR655379:WBR655388 WLN655379:WLN655388 WVJ655379:WVJ655388 C720915:C720924 IX720915:IX720924 ST720915:ST720924 ACP720915:ACP720924 AML720915:AML720924 AWH720915:AWH720924 BGD720915:BGD720924 BPZ720915:BPZ720924 BZV720915:BZV720924 CJR720915:CJR720924 CTN720915:CTN720924 DDJ720915:DDJ720924 DNF720915:DNF720924 DXB720915:DXB720924 EGX720915:EGX720924 EQT720915:EQT720924 FAP720915:FAP720924 FKL720915:FKL720924 FUH720915:FUH720924 GED720915:GED720924 GNZ720915:GNZ720924 GXV720915:GXV720924 HHR720915:HHR720924 HRN720915:HRN720924 IBJ720915:IBJ720924 ILF720915:ILF720924 IVB720915:IVB720924 JEX720915:JEX720924 JOT720915:JOT720924 JYP720915:JYP720924 KIL720915:KIL720924 KSH720915:KSH720924 LCD720915:LCD720924 LLZ720915:LLZ720924 LVV720915:LVV720924 MFR720915:MFR720924 MPN720915:MPN720924 MZJ720915:MZJ720924 NJF720915:NJF720924 NTB720915:NTB720924 OCX720915:OCX720924 OMT720915:OMT720924 OWP720915:OWP720924 PGL720915:PGL720924 PQH720915:PQH720924 QAD720915:QAD720924 QJZ720915:QJZ720924 QTV720915:QTV720924 RDR720915:RDR720924 RNN720915:RNN720924 RXJ720915:RXJ720924 SHF720915:SHF720924 SRB720915:SRB720924 TAX720915:TAX720924 TKT720915:TKT720924 TUP720915:TUP720924 UEL720915:UEL720924 UOH720915:UOH720924 UYD720915:UYD720924 VHZ720915:VHZ720924 VRV720915:VRV720924 WBR720915:WBR720924 WLN720915:WLN720924 WVJ720915:WVJ720924 C786451:C786460 IX786451:IX786460 ST786451:ST786460 ACP786451:ACP786460 AML786451:AML786460 AWH786451:AWH786460 BGD786451:BGD786460 BPZ786451:BPZ786460 BZV786451:BZV786460 CJR786451:CJR786460 CTN786451:CTN786460 DDJ786451:DDJ786460 DNF786451:DNF786460 DXB786451:DXB786460 EGX786451:EGX786460 EQT786451:EQT786460 FAP786451:FAP786460 FKL786451:FKL786460 FUH786451:FUH786460 GED786451:GED786460 GNZ786451:GNZ786460 GXV786451:GXV786460 HHR786451:HHR786460 HRN786451:HRN786460 IBJ786451:IBJ786460 ILF786451:ILF786460 IVB786451:IVB786460 JEX786451:JEX786460 JOT786451:JOT786460 JYP786451:JYP786460 KIL786451:KIL786460 KSH786451:KSH786460 LCD786451:LCD786460 LLZ786451:LLZ786460 LVV786451:LVV786460 MFR786451:MFR786460 MPN786451:MPN786460 MZJ786451:MZJ786460 NJF786451:NJF786460 NTB786451:NTB786460 OCX786451:OCX786460 OMT786451:OMT786460 OWP786451:OWP786460 PGL786451:PGL786460 PQH786451:PQH786460 QAD786451:QAD786460 QJZ786451:QJZ786460 QTV786451:QTV786460 RDR786451:RDR786460 RNN786451:RNN786460 RXJ786451:RXJ786460 SHF786451:SHF786460 SRB786451:SRB786460 TAX786451:TAX786460 TKT786451:TKT786460 TUP786451:TUP786460 UEL786451:UEL786460 UOH786451:UOH786460 UYD786451:UYD786460 VHZ786451:VHZ786460 VRV786451:VRV786460 WBR786451:WBR786460 WLN786451:WLN786460 WVJ786451:WVJ786460 C851987:C851996 IX851987:IX851996 ST851987:ST851996 ACP851987:ACP851996 AML851987:AML851996 AWH851987:AWH851996 BGD851987:BGD851996 BPZ851987:BPZ851996 BZV851987:BZV851996 CJR851987:CJR851996 CTN851987:CTN851996 DDJ851987:DDJ851996 DNF851987:DNF851996 DXB851987:DXB851996 EGX851987:EGX851996 EQT851987:EQT851996 FAP851987:FAP851996 FKL851987:FKL851996 FUH851987:FUH851996 GED851987:GED851996 GNZ851987:GNZ851996 GXV851987:GXV851996 HHR851987:HHR851996 HRN851987:HRN851996 IBJ851987:IBJ851996 ILF851987:ILF851996 IVB851987:IVB851996 JEX851987:JEX851996 JOT851987:JOT851996 JYP851987:JYP851996 KIL851987:KIL851996 KSH851987:KSH851996 LCD851987:LCD851996 LLZ851987:LLZ851996 LVV851987:LVV851996 MFR851987:MFR851996 MPN851987:MPN851996 MZJ851987:MZJ851996 NJF851987:NJF851996 NTB851987:NTB851996 OCX851987:OCX851996 OMT851987:OMT851996 OWP851987:OWP851996 PGL851987:PGL851996 PQH851987:PQH851996 QAD851987:QAD851996 QJZ851987:QJZ851996 QTV851987:QTV851996 RDR851987:RDR851996 RNN851987:RNN851996 RXJ851987:RXJ851996 SHF851987:SHF851996 SRB851987:SRB851996 TAX851987:TAX851996 TKT851987:TKT851996 TUP851987:TUP851996 UEL851987:UEL851996 UOH851987:UOH851996 UYD851987:UYD851996 VHZ851987:VHZ851996 VRV851987:VRV851996 WBR851987:WBR851996 WLN851987:WLN851996 WVJ851987:WVJ851996 C917523:C917532 IX917523:IX917532 ST917523:ST917532 ACP917523:ACP917532 AML917523:AML917532 AWH917523:AWH917532 BGD917523:BGD917532 BPZ917523:BPZ917532 BZV917523:BZV917532 CJR917523:CJR917532 CTN917523:CTN917532 DDJ917523:DDJ917532 DNF917523:DNF917532 DXB917523:DXB917532 EGX917523:EGX917532 EQT917523:EQT917532 FAP917523:FAP917532 FKL917523:FKL917532 FUH917523:FUH917532 GED917523:GED917532 GNZ917523:GNZ917532 GXV917523:GXV917532 HHR917523:HHR917532 HRN917523:HRN917532 IBJ917523:IBJ917532 ILF917523:ILF917532 IVB917523:IVB917532 JEX917523:JEX917532 JOT917523:JOT917532 JYP917523:JYP917532 KIL917523:KIL917532 KSH917523:KSH917532 LCD917523:LCD917532 LLZ917523:LLZ917532 LVV917523:LVV917532 MFR917523:MFR917532 MPN917523:MPN917532 MZJ917523:MZJ917532 NJF917523:NJF917532 NTB917523:NTB917532 OCX917523:OCX917532 OMT917523:OMT917532 OWP917523:OWP917532 PGL917523:PGL917532 PQH917523:PQH917532 QAD917523:QAD917532 QJZ917523:QJZ917532 QTV917523:QTV917532 RDR917523:RDR917532 RNN917523:RNN917532 RXJ917523:RXJ917532 SHF917523:SHF917532 SRB917523:SRB917532 TAX917523:TAX917532 TKT917523:TKT917532 TUP917523:TUP917532 UEL917523:UEL917532 UOH917523:UOH917532 UYD917523:UYD917532 VHZ917523:VHZ917532 VRV917523:VRV917532 WBR917523:WBR917532 WLN917523:WLN917532 WVJ917523:WVJ917532 C983059:C983068 IX983059:IX983068 ST983059:ST983068 ACP983059:ACP983068 AML983059:AML983068 AWH983059:AWH983068 BGD983059:BGD983068 BPZ983059:BPZ983068 BZV983059:BZV983068 CJR983059:CJR983068 CTN983059:CTN983068 DDJ983059:DDJ983068 DNF983059:DNF983068 DXB983059:DXB983068 EGX983059:EGX983068 EQT983059:EQT983068 FAP983059:FAP983068 FKL983059:FKL983068 FUH983059:FUH983068 GED983059:GED983068 GNZ983059:GNZ983068 GXV983059:GXV983068 HHR983059:HHR983068 HRN983059:HRN983068 IBJ983059:IBJ983068 ILF983059:ILF983068 IVB983059:IVB983068 JEX983059:JEX983068 JOT983059:JOT983068 JYP983059:JYP983068 KIL983059:KIL983068 KSH983059:KSH983068 LCD983059:LCD983068 LLZ983059:LLZ983068 LVV983059:LVV983068 MFR983059:MFR983068 MPN983059:MPN983068 MZJ983059:MZJ983068 NJF983059:NJF983068 NTB983059:NTB983068 OCX983059:OCX983068 OMT983059:OMT983068 OWP983059:OWP983068 PGL983059:PGL983068 PQH983059:PQH983068 QAD983059:QAD983068 QJZ983059:QJZ983068 QTV983059:QTV983068 RDR983059:RDR983068 RNN983059:RNN983068 RXJ983059:RXJ983068 SHF983059:SHF983068 SRB983059:SRB983068 TAX983059:TAX983068 TKT983059:TKT983068 TUP983059:TUP983068 UEL983059:UEL983068 UOH983059:UOH983068 UYD983059:UYD983068 VHZ983059:VHZ983068 VRV983059:VRV983068 WBR983059:WBR983068 WLN983059:WLN983068 WVJ983059:WVJ983068 C65524:C65533 IX65524:IX65533 ST65524:ST65533 ACP65524:ACP65533 AML65524:AML65533 AWH65524:AWH65533 BGD65524:BGD65533 BPZ65524:BPZ65533 BZV65524:BZV65533 CJR65524:CJR65533 CTN65524:CTN65533 DDJ65524:DDJ65533 DNF65524:DNF65533 DXB65524:DXB65533 EGX65524:EGX65533 EQT65524:EQT65533 FAP65524:FAP65533 FKL65524:FKL65533 FUH65524:FUH65533 GED65524:GED65533 GNZ65524:GNZ65533 GXV65524:GXV65533 HHR65524:HHR65533 HRN65524:HRN65533 IBJ65524:IBJ65533 ILF65524:ILF65533 IVB65524:IVB65533 JEX65524:JEX65533 JOT65524:JOT65533 JYP65524:JYP65533 KIL65524:KIL65533 KSH65524:KSH65533 LCD65524:LCD65533 LLZ65524:LLZ65533 LVV65524:LVV65533 MFR65524:MFR65533 MPN65524:MPN65533 MZJ65524:MZJ65533 NJF65524:NJF65533 NTB65524:NTB65533 OCX65524:OCX65533 OMT65524:OMT65533 OWP65524:OWP65533 PGL65524:PGL65533 PQH65524:PQH65533 QAD65524:QAD65533 QJZ65524:QJZ65533 QTV65524:QTV65533 RDR65524:RDR65533 RNN65524:RNN65533 RXJ65524:RXJ65533 SHF65524:SHF65533 SRB65524:SRB65533 TAX65524:TAX65533 TKT65524:TKT65533 TUP65524:TUP65533 UEL65524:UEL65533 UOH65524:UOH65533 UYD65524:UYD65533 VHZ65524:VHZ65533 VRV65524:VRV65533 WBR65524:WBR65533 WLN65524:WLN65533 WVJ65524:WVJ65533 C131060:C131069 IX131060:IX131069 ST131060:ST131069 ACP131060:ACP131069 AML131060:AML131069 AWH131060:AWH131069 BGD131060:BGD131069 BPZ131060:BPZ131069 BZV131060:BZV131069 CJR131060:CJR131069 CTN131060:CTN131069 DDJ131060:DDJ131069 DNF131060:DNF131069 DXB131060:DXB131069 EGX131060:EGX131069 EQT131060:EQT131069 FAP131060:FAP131069 FKL131060:FKL131069 FUH131060:FUH131069 GED131060:GED131069 GNZ131060:GNZ131069 GXV131060:GXV131069 HHR131060:HHR131069 HRN131060:HRN131069 IBJ131060:IBJ131069 ILF131060:ILF131069 IVB131060:IVB131069 JEX131060:JEX131069 JOT131060:JOT131069 JYP131060:JYP131069 KIL131060:KIL131069 KSH131060:KSH131069 LCD131060:LCD131069 LLZ131060:LLZ131069 LVV131060:LVV131069 MFR131060:MFR131069 MPN131060:MPN131069 MZJ131060:MZJ131069 NJF131060:NJF131069 NTB131060:NTB131069 OCX131060:OCX131069 OMT131060:OMT131069 OWP131060:OWP131069 PGL131060:PGL131069 PQH131060:PQH131069 QAD131060:QAD131069 QJZ131060:QJZ131069 QTV131060:QTV131069 RDR131060:RDR131069 RNN131060:RNN131069 RXJ131060:RXJ131069 SHF131060:SHF131069 SRB131060:SRB131069 TAX131060:TAX131069 TKT131060:TKT131069 TUP131060:TUP131069 UEL131060:UEL131069 UOH131060:UOH131069 UYD131060:UYD131069 VHZ131060:VHZ131069 VRV131060:VRV131069 WBR131060:WBR131069 WLN131060:WLN131069 WVJ131060:WVJ131069 C196596:C196605 IX196596:IX196605 ST196596:ST196605 ACP196596:ACP196605 AML196596:AML196605 AWH196596:AWH196605 BGD196596:BGD196605 BPZ196596:BPZ196605 BZV196596:BZV196605 CJR196596:CJR196605 CTN196596:CTN196605 DDJ196596:DDJ196605 DNF196596:DNF196605 DXB196596:DXB196605 EGX196596:EGX196605 EQT196596:EQT196605 FAP196596:FAP196605 FKL196596:FKL196605 FUH196596:FUH196605 GED196596:GED196605 GNZ196596:GNZ196605 GXV196596:GXV196605 HHR196596:HHR196605 HRN196596:HRN196605 IBJ196596:IBJ196605 ILF196596:ILF196605 IVB196596:IVB196605 JEX196596:JEX196605 JOT196596:JOT196605 JYP196596:JYP196605 KIL196596:KIL196605 KSH196596:KSH196605 LCD196596:LCD196605 LLZ196596:LLZ196605 LVV196596:LVV196605 MFR196596:MFR196605 MPN196596:MPN196605 MZJ196596:MZJ196605 NJF196596:NJF196605 NTB196596:NTB196605 OCX196596:OCX196605 OMT196596:OMT196605 OWP196596:OWP196605 PGL196596:PGL196605 PQH196596:PQH196605 QAD196596:QAD196605 QJZ196596:QJZ196605 QTV196596:QTV196605 RDR196596:RDR196605 RNN196596:RNN196605 RXJ196596:RXJ196605 SHF196596:SHF196605 SRB196596:SRB196605 TAX196596:TAX196605 TKT196596:TKT196605 TUP196596:TUP196605 UEL196596:UEL196605 UOH196596:UOH196605 UYD196596:UYD196605 VHZ196596:VHZ196605 VRV196596:VRV196605 WBR196596:WBR196605 WLN196596:WLN196605 WVJ196596:WVJ196605 C262132:C262141 IX262132:IX262141 ST262132:ST262141 ACP262132:ACP262141 AML262132:AML262141 AWH262132:AWH262141 BGD262132:BGD262141 BPZ262132:BPZ262141 BZV262132:BZV262141 CJR262132:CJR262141 CTN262132:CTN262141 DDJ262132:DDJ262141 DNF262132:DNF262141 DXB262132:DXB262141 EGX262132:EGX262141 EQT262132:EQT262141 FAP262132:FAP262141 FKL262132:FKL262141 FUH262132:FUH262141 GED262132:GED262141 GNZ262132:GNZ262141 GXV262132:GXV262141 HHR262132:HHR262141 HRN262132:HRN262141 IBJ262132:IBJ262141 ILF262132:ILF262141 IVB262132:IVB262141 JEX262132:JEX262141 JOT262132:JOT262141 JYP262132:JYP262141 KIL262132:KIL262141 KSH262132:KSH262141 LCD262132:LCD262141 LLZ262132:LLZ262141 LVV262132:LVV262141 MFR262132:MFR262141 MPN262132:MPN262141 MZJ262132:MZJ262141 NJF262132:NJF262141 NTB262132:NTB262141 OCX262132:OCX262141 OMT262132:OMT262141 OWP262132:OWP262141 PGL262132:PGL262141 PQH262132:PQH262141 QAD262132:QAD262141 QJZ262132:QJZ262141 QTV262132:QTV262141 RDR262132:RDR262141 RNN262132:RNN262141 RXJ262132:RXJ262141 SHF262132:SHF262141 SRB262132:SRB262141 TAX262132:TAX262141 TKT262132:TKT262141 TUP262132:TUP262141 UEL262132:UEL262141 UOH262132:UOH262141 UYD262132:UYD262141 VHZ262132:VHZ262141 VRV262132:VRV262141 WBR262132:WBR262141 WLN262132:WLN262141 WVJ262132:WVJ262141 C327668:C327677 IX327668:IX327677 ST327668:ST327677 ACP327668:ACP327677 AML327668:AML327677 AWH327668:AWH327677 BGD327668:BGD327677 BPZ327668:BPZ327677 BZV327668:BZV327677 CJR327668:CJR327677 CTN327668:CTN327677 DDJ327668:DDJ327677 DNF327668:DNF327677 DXB327668:DXB327677 EGX327668:EGX327677 EQT327668:EQT327677 FAP327668:FAP327677 FKL327668:FKL327677 FUH327668:FUH327677 GED327668:GED327677 GNZ327668:GNZ327677 GXV327668:GXV327677 HHR327668:HHR327677 HRN327668:HRN327677 IBJ327668:IBJ327677 ILF327668:ILF327677 IVB327668:IVB327677 JEX327668:JEX327677 JOT327668:JOT327677 JYP327668:JYP327677 KIL327668:KIL327677 KSH327668:KSH327677 LCD327668:LCD327677 LLZ327668:LLZ327677 LVV327668:LVV327677 MFR327668:MFR327677 MPN327668:MPN327677 MZJ327668:MZJ327677 NJF327668:NJF327677 NTB327668:NTB327677 OCX327668:OCX327677 OMT327668:OMT327677 OWP327668:OWP327677 PGL327668:PGL327677 PQH327668:PQH327677 QAD327668:QAD327677 QJZ327668:QJZ327677 QTV327668:QTV327677 RDR327668:RDR327677 RNN327668:RNN327677 RXJ327668:RXJ327677 SHF327668:SHF327677 SRB327668:SRB327677 TAX327668:TAX327677 TKT327668:TKT327677 TUP327668:TUP327677 UEL327668:UEL327677 UOH327668:UOH327677 UYD327668:UYD327677 VHZ327668:VHZ327677 VRV327668:VRV327677 WBR327668:WBR327677 WLN327668:WLN327677 WVJ327668:WVJ327677 C393204:C393213 IX393204:IX393213 ST393204:ST393213 ACP393204:ACP393213 AML393204:AML393213 AWH393204:AWH393213 BGD393204:BGD393213 BPZ393204:BPZ393213 BZV393204:BZV393213 CJR393204:CJR393213 CTN393204:CTN393213 DDJ393204:DDJ393213 DNF393204:DNF393213 DXB393204:DXB393213 EGX393204:EGX393213 EQT393204:EQT393213 FAP393204:FAP393213 FKL393204:FKL393213 FUH393204:FUH393213 GED393204:GED393213 GNZ393204:GNZ393213 GXV393204:GXV393213 HHR393204:HHR393213 HRN393204:HRN393213 IBJ393204:IBJ393213 ILF393204:ILF393213 IVB393204:IVB393213 JEX393204:JEX393213 JOT393204:JOT393213 JYP393204:JYP393213 KIL393204:KIL393213 KSH393204:KSH393213 LCD393204:LCD393213 LLZ393204:LLZ393213 LVV393204:LVV393213 MFR393204:MFR393213 MPN393204:MPN393213 MZJ393204:MZJ393213 NJF393204:NJF393213 NTB393204:NTB393213 OCX393204:OCX393213 OMT393204:OMT393213 OWP393204:OWP393213 PGL393204:PGL393213 PQH393204:PQH393213 QAD393204:QAD393213 QJZ393204:QJZ393213 QTV393204:QTV393213 RDR393204:RDR393213 RNN393204:RNN393213 RXJ393204:RXJ393213 SHF393204:SHF393213 SRB393204:SRB393213 TAX393204:TAX393213 TKT393204:TKT393213 TUP393204:TUP393213 UEL393204:UEL393213 UOH393204:UOH393213 UYD393204:UYD393213 VHZ393204:VHZ393213 VRV393204:VRV393213 WBR393204:WBR393213 WLN393204:WLN393213 WVJ393204:WVJ393213 C458740:C458749 IX458740:IX458749 ST458740:ST458749 ACP458740:ACP458749 AML458740:AML458749 AWH458740:AWH458749 BGD458740:BGD458749 BPZ458740:BPZ458749 BZV458740:BZV458749 CJR458740:CJR458749 CTN458740:CTN458749 DDJ458740:DDJ458749 DNF458740:DNF458749 DXB458740:DXB458749 EGX458740:EGX458749 EQT458740:EQT458749 FAP458740:FAP458749 FKL458740:FKL458749 FUH458740:FUH458749 GED458740:GED458749 GNZ458740:GNZ458749 GXV458740:GXV458749 HHR458740:HHR458749 HRN458740:HRN458749 IBJ458740:IBJ458749 ILF458740:ILF458749 IVB458740:IVB458749 JEX458740:JEX458749 JOT458740:JOT458749 JYP458740:JYP458749 KIL458740:KIL458749 KSH458740:KSH458749 LCD458740:LCD458749 LLZ458740:LLZ458749 LVV458740:LVV458749 MFR458740:MFR458749 MPN458740:MPN458749 MZJ458740:MZJ458749 NJF458740:NJF458749 NTB458740:NTB458749 OCX458740:OCX458749 OMT458740:OMT458749 OWP458740:OWP458749 PGL458740:PGL458749 PQH458740:PQH458749 QAD458740:QAD458749 QJZ458740:QJZ458749 QTV458740:QTV458749 RDR458740:RDR458749 RNN458740:RNN458749 RXJ458740:RXJ458749 SHF458740:SHF458749 SRB458740:SRB458749 TAX458740:TAX458749 TKT458740:TKT458749 TUP458740:TUP458749 UEL458740:UEL458749 UOH458740:UOH458749 UYD458740:UYD458749 VHZ458740:VHZ458749 VRV458740:VRV458749 WBR458740:WBR458749 WLN458740:WLN458749 WVJ458740:WVJ458749 C524276:C524285 IX524276:IX524285 ST524276:ST524285 ACP524276:ACP524285 AML524276:AML524285 AWH524276:AWH524285 BGD524276:BGD524285 BPZ524276:BPZ524285 BZV524276:BZV524285 CJR524276:CJR524285 CTN524276:CTN524285 DDJ524276:DDJ524285 DNF524276:DNF524285 DXB524276:DXB524285 EGX524276:EGX524285 EQT524276:EQT524285 FAP524276:FAP524285 FKL524276:FKL524285 FUH524276:FUH524285 GED524276:GED524285 GNZ524276:GNZ524285 GXV524276:GXV524285 HHR524276:HHR524285 HRN524276:HRN524285 IBJ524276:IBJ524285 ILF524276:ILF524285 IVB524276:IVB524285 JEX524276:JEX524285 JOT524276:JOT524285 JYP524276:JYP524285 KIL524276:KIL524285 KSH524276:KSH524285 LCD524276:LCD524285 LLZ524276:LLZ524285 LVV524276:LVV524285 MFR524276:MFR524285 MPN524276:MPN524285 MZJ524276:MZJ524285 NJF524276:NJF524285 NTB524276:NTB524285 OCX524276:OCX524285 OMT524276:OMT524285 OWP524276:OWP524285 PGL524276:PGL524285 PQH524276:PQH524285 QAD524276:QAD524285 QJZ524276:QJZ524285 QTV524276:QTV524285 RDR524276:RDR524285 RNN524276:RNN524285 RXJ524276:RXJ524285 SHF524276:SHF524285 SRB524276:SRB524285 TAX524276:TAX524285 TKT524276:TKT524285 TUP524276:TUP524285 UEL524276:UEL524285 UOH524276:UOH524285 UYD524276:UYD524285 VHZ524276:VHZ524285 VRV524276:VRV524285 WBR524276:WBR524285 WLN524276:WLN524285 WVJ524276:WVJ524285 C589812:C589821 IX589812:IX589821 ST589812:ST589821 ACP589812:ACP589821 AML589812:AML589821 AWH589812:AWH589821 BGD589812:BGD589821 BPZ589812:BPZ589821 BZV589812:BZV589821 CJR589812:CJR589821 CTN589812:CTN589821 DDJ589812:DDJ589821 DNF589812:DNF589821 DXB589812:DXB589821 EGX589812:EGX589821 EQT589812:EQT589821 FAP589812:FAP589821 FKL589812:FKL589821 FUH589812:FUH589821 GED589812:GED589821 GNZ589812:GNZ589821 GXV589812:GXV589821 HHR589812:HHR589821 HRN589812:HRN589821 IBJ589812:IBJ589821 ILF589812:ILF589821 IVB589812:IVB589821 JEX589812:JEX589821 JOT589812:JOT589821 JYP589812:JYP589821 KIL589812:KIL589821 KSH589812:KSH589821 LCD589812:LCD589821 LLZ589812:LLZ589821 LVV589812:LVV589821 MFR589812:MFR589821 MPN589812:MPN589821 MZJ589812:MZJ589821 NJF589812:NJF589821 NTB589812:NTB589821 OCX589812:OCX589821 OMT589812:OMT589821 OWP589812:OWP589821 PGL589812:PGL589821 PQH589812:PQH589821 QAD589812:QAD589821 QJZ589812:QJZ589821 QTV589812:QTV589821 RDR589812:RDR589821 RNN589812:RNN589821 RXJ589812:RXJ589821 SHF589812:SHF589821 SRB589812:SRB589821 TAX589812:TAX589821 TKT589812:TKT589821 TUP589812:TUP589821 UEL589812:UEL589821 UOH589812:UOH589821 UYD589812:UYD589821 VHZ589812:VHZ589821 VRV589812:VRV589821 WBR589812:WBR589821 WLN589812:WLN589821 WVJ589812:WVJ589821 C655348:C655357 IX655348:IX655357 ST655348:ST655357 ACP655348:ACP655357 AML655348:AML655357 AWH655348:AWH655357 BGD655348:BGD655357 BPZ655348:BPZ655357 BZV655348:BZV655357 CJR655348:CJR655357 CTN655348:CTN655357 DDJ655348:DDJ655357 DNF655348:DNF655357 DXB655348:DXB655357 EGX655348:EGX655357 EQT655348:EQT655357 FAP655348:FAP655357 FKL655348:FKL655357 FUH655348:FUH655357 GED655348:GED655357 GNZ655348:GNZ655357 GXV655348:GXV655357 HHR655348:HHR655357 HRN655348:HRN655357 IBJ655348:IBJ655357 ILF655348:ILF655357 IVB655348:IVB655357 JEX655348:JEX655357 JOT655348:JOT655357 JYP655348:JYP655357 KIL655348:KIL655357 KSH655348:KSH655357 LCD655348:LCD655357 LLZ655348:LLZ655357 LVV655348:LVV655357 MFR655348:MFR655357 MPN655348:MPN655357 MZJ655348:MZJ655357 NJF655348:NJF655357 NTB655348:NTB655357 OCX655348:OCX655357 OMT655348:OMT655357 OWP655348:OWP655357 PGL655348:PGL655357 PQH655348:PQH655357 QAD655348:QAD655357 QJZ655348:QJZ655357 QTV655348:QTV655357 RDR655348:RDR655357 RNN655348:RNN655357 RXJ655348:RXJ655357 SHF655348:SHF655357 SRB655348:SRB655357 TAX655348:TAX655357 TKT655348:TKT655357 TUP655348:TUP655357 UEL655348:UEL655357 UOH655348:UOH655357 UYD655348:UYD655357 VHZ655348:VHZ655357 VRV655348:VRV655357 WBR655348:WBR655357 WLN655348:WLN655357 WVJ655348:WVJ655357 C720884:C720893 IX720884:IX720893 ST720884:ST720893 ACP720884:ACP720893 AML720884:AML720893 AWH720884:AWH720893 BGD720884:BGD720893 BPZ720884:BPZ720893 BZV720884:BZV720893 CJR720884:CJR720893 CTN720884:CTN720893 DDJ720884:DDJ720893 DNF720884:DNF720893 DXB720884:DXB720893 EGX720884:EGX720893 EQT720884:EQT720893 FAP720884:FAP720893 FKL720884:FKL720893 FUH720884:FUH720893 GED720884:GED720893 GNZ720884:GNZ720893 GXV720884:GXV720893 HHR720884:HHR720893 HRN720884:HRN720893 IBJ720884:IBJ720893 ILF720884:ILF720893 IVB720884:IVB720893 JEX720884:JEX720893 JOT720884:JOT720893 JYP720884:JYP720893 KIL720884:KIL720893 KSH720884:KSH720893 LCD720884:LCD720893 LLZ720884:LLZ720893 LVV720884:LVV720893 MFR720884:MFR720893 MPN720884:MPN720893 MZJ720884:MZJ720893 NJF720884:NJF720893 NTB720884:NTB720893 OCX720884:OCX720893 OMT720884:OMT720893 OWP720884:OWP720893 PGL720884:PGL720893 PQH720884:PQH720893 QAD720884:QAD720893 QJZ720884:QJZ720893 QTV720884:QTV720893 RDR720884:RDR720893 RNN720884:RNN720893 RXJ720884:RXJ720893 SHF720884:SHF720893 SRB720884:SRB720893 TAX720884:TAX720893 TKT720884:TKT720893 TUP720884:TUP720893 UEL720884:UEL720893 UOH720884:UOH720893 UYD720884:UYD720893 VHZ720884:VHZ720893 VRV720884:VRV720893 WBR720884:WBR720893 WLN720884:WLN720893 WVJ720884:WVJ720893 C786420:C786429 IX786420:IX786429 ST786420:ST786429 ACP786420:ACP786429 AML786420:AML786429 AWH786420:AWH786429 BGD786420:BGD786429 BPZ786420:BPZ786429 BZV786420:BZV786429 CJR786420:CJR786429 CTN786420:CTN786429 DDJ786420:DDJ786429 DNF786420:DNF786429 DXB786420:DXB786429 EGX786420:EGX786429 EQT786420:EQT786429 FAP786420:FAP786429 FKL786420:FKL786429 FUH786420:FUH786429 GED786420:GED786429 GNZ786420:GNZ786429 GXV786420:GXV786429 HHR786420:HHR786429 HRN786420:HRN786429 IBJ786420:IBJ786429 ILF786420:ILF786429 IVB786420:IVB786429 JEX786420:JEX786429 JOT786420:JOT786429 JYP786420:JYP786429 KIL786420:KIL786429 KSH786420:KSH786429 LCD786420:LCD786429 LLZ786420:LLZ786429 LVV786420:LVV786429 MFR786420:MFR786429 MPN786420:MPN786429 MZJ786420:MZJ786429 NJF786420:NJF786429 NTB786420:NTB786429 OCX786420:OCX786429 OMT786420:OMT786429 OWP786420:OWP786429 PGL786420:PGL786429 PQH786420:PQH786429 QAD786420:QAD786429 QJZ786420:QJZ786429 QTV786420:QTV786429 RDR786420:RDR786429 RNN786420:RNN786429 RXJ786420:RXJ786429 SHF786420:SHF786429 SRB786420:SRB786429 TAX786420:TAX786429 TKT786420:TKT786429 TUP786420:TUP786429 UEL786420:UEL786429 UOH786420:UOH786429 UYD786420:UYD786429 VHZ786420:VHZ786429 VRV786420:VRV786429 WBR786420:WBR786429 WLN786420:WLN786429 WVJ786420:WVJ786429 C851956:C851965 IX851956:IX851965 ST851956:ST851965 ACP851956:ACP851965 AML851956:AML851965 AWH851956:AWH851965 BGD851956:BGD851965 BPZ851956:BPZ851965 BZV851956:BZV851965 CJR851956:CJR851965 CTN851956:CTN851965 DDJ851956:DDJ851965 DNF851956:DNF851965 DXB851956:DXB851965 EGX851956:EGX851965 EQT851956:EQT851965 FAP851956:FAP851965 FKL851956:FKL851965 FUH851956:FUH851965 GED851956:GED851965 GNZ851956:GNZ851965 GXV851956:GXV851965 HHR851956:HHR851965 HRN851956:HRN851965 IBJ851956:IBJ851965 ILF851956:ILF851965 IVB851956:IVB851965 JEX851956:JEX851965 JOT851956:JOT851965 JYP851956:JYP851965 KIL851956:KIL851965 KSH851956:KSH851965 LCD851956:LCD851965 LLZ851956:LLZ851965 LVV851956:LVV851965 MFR851956:MFR851965 MPN851956:MPN851965 MZJ851956:MZJ851965 NJF851956:NJF851965 NTB851956:NTB851965 OCX851956:OCX851965 OMT851956:OMT851965 OWP851956:OWP851965 PGL851956:PGL851965 PQH851956:PQH851965 QAD851956:QAD851965 QJZ851956:QJZ851965 QTV851956:QTV851965 RDR851956:RDR851965 RNN851956:RNN851965 RXJ851956:RXJ851965 SHF851956:SHF851965 SRB851956:SRB851965 TAX851956:TAX851965 TKT851956:TKT851965 TUP851956:TUP851965 UEL851956:UEL851965 UOH851956:UOH851965 UYD851956:UYD851965 VHZ851956:VHZ851965 VRV851956:VRV851965 WBR851956:WBR851965 WLN851956:WLN851965 WVJ851956:WVJ851965 C917492:C917501 IX917492:IX917501 ST917492:ST917501 ACP917492:ACP917501 AML917492:AML917501 AWH917492:AWH917501 BGD917492:BGD917501 BPZ917492:BPZ917501 BZV917492:BZV917501 CJR917492:CJR917501 CTN917492:CTN917501 DDJ917492:DDJ917501 DNF917492:DNF917501 DXB917492:DXB917501 EGX917492:EGX917501 EQT917492:EQT917501 FAP917492:FAP917501 FKL917492:FKL917501 FUH917492:FUH917501 GED917492:GED917501 GNZ917492:GNZ917501 GXV917492:GXV917501 HHR917492:HHR917501 HRN917492:HRN917501 IBJ917492:IBJ917501 ILF917492:ILF917501 IVB917492:IVB917501 JEX917492:JEX917501 JOT917492:JOT917501 JYP917492:JYP917501 KIL917492:KIL917501 KSH917492:KSH917501 LCD917492:LCD917501 LLZ917492:LLZ917501 LVV917492:LVV917501 MFR917492:MFR917501 MPN917492:MPN917501 MZJ917492:MZJ917501 NJF917492:NJF917501 NTB917492:NTB917501 OCX917492:OCX917501 OMT917492:OMT917501 OWP917492:OWP917501 PGL917492:PGL917501 PQH917492:PQH917501 QAD917492:QAD917501 QJZ917492:QJZ917501 QTV917492:QTV917501 RDR917492:RDR917501 RNN917492:RNN917501 RXJ917492:RXJ917501 SHF917492:SHF917501 SRB917492:SRB917501 TAX917492:TAX917501 TKT917492:TKT917501 TUP917492:TUP917501 UEL917492:UEL917501 UOH917492:UOH917501 UYD917492:UYD917501 VHZ917492:VHZ917501 VRV917492:VRV917501 WBR917492:WBR917501 WLN917492:WLN917501 WVJ917492:WVJ917501 C983028:C983037 IX983028:IX983037 ST983028:ST983037 ACP983028:ACP983037 AML983028:AML983037 AWH983028:AWH983037 BGD983028:BGD983037 BPZ983028:BPZ983037 BZV983028:BZV983037 CJR983028:CJR983037 CTN983028:CTN983037 DDJ983028:DDJ983037 DNF983028:DNF983037 DXB983028:DXB983037 EGX983028:EGX983037 EQT983028:EQT983037 FAP983028:FAP983037 FKL983028:FKL983037 FUH983028:FUH983037 GED983028:GED983037 GNZ983028:GNZ983037 GXV983028:GXV983037 HHR983028:HHR983037 HRN983028:HRN983037 IBJ983028:IBJ983037 ILF983028:ILF983037 IVB983028:IVB983037 JEX983028:JEX983037 JOT983028:JOT983037 JYP983028:JYP983037 KIL983028:KIL983037 KSH983028:KSH983037 LCD983028:LCD983037 LLZ983028:LLZ983037 LVV983028:LVV983037 MFR983028:MFR983037 MPN983028:MPN983037 MZJ983028:MZJ983037 NJF983028:NJF983037 NTB983028:NTB983037 OCX983028:OCX983037 OMT983028:OMT983037 OWP983028:OWP983037 PGL983028:PGL983037 PQH983028:PQH983037 QAD983028:QAD983037 QJZ983028:QJZ983037 QTV983028:QTV983037 RDR983028:RDR983037 RNN983028:RNN983037 RXJ983028:RXJ983037 SHF983028:SHF983037 SRB983028:SRB983037 TAX983028:TAX983037 TKT983028:TKT983037 TUP983028:TUP983037 UEL983028:UEL983037 UOH983028:UOH983037 UYD983028:UYD983037 VHZ983028:VHZ983037 VRV983028:VRV983037 WBR983028:WBR983037 WLN983028:WLN983037 WVJ983028:WVJ98303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IX12:IX14 ST12:ST14 ACP12:ACP14 AML12:AML14 AWH12:AWH14 BGD12:BGD14 BPZ12:BPZ14 BZV12:BZV14 CJR12:CJR14 CTN12:CTN14 DDJ12:DDJ14 DNF12:DNF14 DXB12:DXB14 EGX12:EGX14 EQT12:EQT14 FAP12:FAP14 FKL12:FKL14 FUH12:FUH14 GED12:GED14 GNZ12:GNZ14 GXV12:GXV14 HHR12:HHR14 HRN12:HRN14 IBJ12:IBJ14 ILF12:ILF14 IVB12:IVB14 JEX12:JEX14 JOT12:JOT14 JYP12:JYP14 KIL12:KIL14 KSH12:KSH14 LCD12:LCD14 LLZ12:LLZ14 LVV12:LVV14 MFR12:MFR14 MPN12:MPN14 MZJ12:MZJ14 NJF12:NJF14 NTB12:NTB14 OCX12:OCX14 OMT12:OMT14 OWP12:OWP14 PGL12:PGL14 PQH12:PQH14 QAD12:QAD14 QJZ12:QJZ14 QTV12:QTV14 RDR12:RDR14 RNN12:RNN14 RXJ12:RXJ14 SHF12:SHF14 SRB12:SRB14 TAX12:TAX14 TKT12:TKT14 TUP12:TUP14 UEL12:UEL14 UOH12:UOH14 UYD12:UYD14 VHZ12:VHZ14 VRV12:VRV14 WBR12:WBR14 WLN12:WLN14 WVJ12:WVJ14 WVJ22:WVJ28 WLN22:WLN28 WBR22:WBR28 VRV22:VRV28 VHZ22:VHZ28 UYD22:UYD28 UOH22:UOH28 UEL22:UEL28 TUP22:TUP28 TKT22:TKT28 TAX22:TAX28 SRB22:SRB28 SHF22:SHF28 RXJ22:RXJ28 RNN22:RNN28 RDR22:RDR28 QTV22:QTV28 QJZ22:QJZ28 QAD22:QAD28 PQH22:PQH28 PGL22:PGL28 OWP22:OWP28 OMT22:OMT28 OCX22:OCX28 NTB22:NTB28 NJF22:NJF28 MZJ22:MZJ28 MPN22:MPN28 MFR22:MFR28 LVV22:LVV28 LLZ22:LLZ28 LCD22:LCD28 KSH22:KSH28 KIL22:KIL28 JYP22:JYP28 JOT22:JOT28 JEX22:JEX28 IVB22:IVB28 ILF22:ILF28 IBJ22:IBJ28 HRN22:HRN28 HHR22:HHR28 GXV22:GXV28 GNZ22:GNZ28 GED22:GED28 FUH22:FUH28 FKL22:FKL28 FAP22:FAP28 EQT22:EQT28 EGX22:EGX28 DXB22:DXB28 DNF22:DNF28 DDJ22:DDJ28 CTN22:CTN28 CJR22:CJR28 BZV22:BZV28 BPZ22:BPZ28 BGD22:BGD28 AWH22:AWH28 AML22:AML28 ACP22:ACP28 ST22:ST28 IX22:IX28 C26">
      <formula1>"1, 2, 3"</formula1>
    </dataValidation>
    <dataValidation type="list" errorStyle="warning" allowBlank="1" showInputMessage="1" showErrorMessage="1" errorTitle="FERC ACCOUNT" error="This FERC Account is not included in the drop-down list. Is this the account you want to use?" sqref="B65561:B65564 WVI983065:WVI983068 WLM983065:WLM983068 WBQ983065:WBQ983068 VRU983065:VRU983068 VHY983065:VHY983068 UYC983065:UYC983068 UOG983065:UOG983068 UEK983065:UEK983068 TUO983065:TUO983068 TKS983065:TKS983068 TAW983065:TAW983068 SRA983065:SRA983068 SHE983065:SHE983068 RXI983065:RXI983068 RNM983065:RNM983068 RDQ983065:RDQ983068 QTU983065:QTU983068 QJY983065:QJY983068 QAC983065:QAC983068 PQG983065:PQG983068 PGK983065:PGK983068 OWO983065:OWO983068 OMS983065:OMS983068 OCW983065:OCW983068 NTA983065:NTA983068 NJE983065:NJE983068 MZI983065:MZI983068 MPM983065:MPM983068 MFQ983065:MFQ983068 LVU983065:LVU983068 LLY983065:LLY983068 LCC983065:LCC983068 KSG983065:KSG983068 KIK983065:KIK983068 JYO983065:JYO983068 JOS983065:JOS983068 JEW983065:JEW983068 IVA983065:IVA983068 ILE983065:ILE983068 IBI983065:IBI983068 HRM983065:HRM983068 HHQ983065:HHQ983068 GXU983065:GXU983068 GNY983065:GNY983068 GEC983065:GEC983068 FUG983065:FUG983068 FKK983065:FKK983068 FAO983065:FAO983068 EQS983065:EQS983068 EGW983065:EGW983068 DXA983065:DXA983068 DNE983065:DNE983068 DDI983065:DDI983068 CTM983065:CTM983068 CJQ983065:CJQ983068 BZU983065:BZU983068 BPY983065:BPY983068 BGC983065:BGC983068 AWG983065:AWG983068 AMK983065:AMK983068 ACO983065:ACO983068 SS983065:SS983068 IW983065:IW983068 B983065:B983068 WVI917529:WVI917532 WLM917529:WLM917532 WBQ917529:WBQ917532 VRU917529:VRU917532 VHY917529:VHY917532 UYC917529:UYC917532 UOG917529:UOG917532 UEK917529:UEK917532 TUO917529:TUO917532 TKS917529:TKS917532 TAW917529:TAW917532 SRA917529:SRA917532 SHE917529:SHE917532 RXI917529:RXI917532 RNM917529:RNM917532 RDQ917529:RDQ917532 QTU917529:QTU917532 QJY917529:QJY917532 QAC917529:QAC917532 PQG917529:PQG917532 PGK917529:PGK917532 OWO917529:OWO917532 OMS917529:OMS917532 OCW917529:OCW917532 NTA917529:NTA917532 NJE917529:NJE917532 MZI917529:MZI917532 MPM917529:MPM917532 MFQ917529:MFQ917532 LVU917529:LVU917532 LLY917529:LLY917532 LCC917529:LCC917532 KSG917529:KSG917532 KIK917529:KIK917532 JYO917529:JYO917532 JOS917529:JOS917532 JEW917529:JEW917532 IVA917529:IVA917532 ILE917529:ILE917532 IBI917529:IBI917532 HRM917529:HRM917532 HHQ917529:HHQ917532 GXU917529:GXU917532 GNY917529:GNY917532 GEC917529:GEC917532 FUG917529:FUG917532 FKK917529:FKK917532 FAO917529:FAO917532 EQS917529:EQS917532 EGW917529:EGW917532 DXA917529:DXA917532 DNE917529:DNE917532 DDI917529:DDI917532 CTM917529:CTM917532 CJQ917529:CJQ917532 BZU917529:BZU917532 BPY917529:BPY917532 BGC917529:BGC917532 AWG917529:AWG917532 AMK917529:AMK917532 ACO917529:ACO917532 SS917529:SS917532 IW917529:IW917532 B917529:B917532 WVI851993:WVI851996 WLM851993:WLM851996 WBQ851993:WBQ851996 VRU851993:VRU851996 VHY851993:VHY851996 UYC851993:UYC851996 UOG851993:UOG851996 UEK851993:UEK851996 TUO851993:TUO851996 TKS851993:TKS851996 TAW851993:TAW851996 SRA851993:SRA851996 SHE851993:SHE851996 RXI851993:RXI851996 RNM851993:RNM851996 RDQ851993:RDQ851996 QTU851993:QTU851996 QJY851993:QJY851996 QAC851993:QAC851996 PQG851993:PQG851996 PGK851993:PGK851996 OWO851993:OWO851996 OMS851993:OMS851996 OCW851993:OCW851996 NTA851993:NTA851996 NJE851993:NJE851996 MZI851993:MZI851996 MPM851993:MPM851996 MFQ851993:MFQ851996 LVU851993:LVU851996 LLY851993:LLY851996 LCC851993:LCC851996 KSG851993:KSG851996 KIK851993:KIK851996 JYO851993:JYO851996 JOS851993:JOS851996 JEW851993:JEW851996 IVA851993:IVA851996 ILE851993:ILE851996 IBI851993:IBI851996 HRM851993:HRM851996 HHQ851993:HHQ851996 GXU851993:GXU851996 GNY851993:GNY851996 GEC851993:GEC851996 FUG851993:FUG851996 FKK851993:FKK851996 FAO851993:FAO851996 EQS851993:EQS851996 EGW851993:EGW851996 DXA851993:DXA851996 DNE851993:DNE851996 DDI851993:DDI851996 CTM851993:CTM851996 CJQ851993:CJQ851996 BZU851993:BZU851996 BPY851993:BPY851996 BGC851993:BGC851996 AWG851993:AWG851996 AMK851993:AMK851996 ACO851993:ACO851996 SS851993:SS851996 IW851993:IW851996 B851993:B851996 WVI786457:WVI786460 WLM786457:WLM786460 WBQ786457:WBQ786460 VRU786457:VRU786460 VHY786457:VHY786460 UYC786457:UYC786460 UOG786457:UOG786460 UEK786457:UEK786460 TUO786457:TUO786460 TKS786457:TKS786460 TAW786457:TAW786460 SRA786457:SRA786460 SHE786457:SHE786460 RXI786457:RXI786460 RNM786457:RNM786460 RDQ786457:RDQ786460 QTU786457:QTU786460 QJY786457:QJY786460 QAC786457:QAC786460 PQG786457:PQG786460 PGK786457:PGK786460 OWO786457:OWO786460 OMS786457:OMS786460 OCW786457:OCW786460 NTA786457:NTA786460 NJE786457:NJE786460 MZI786457:MZI786460 MPM786457:MPM786460 MFQ786457:MFQ786460 LVU786457:LVU786460 LLY786457:LLY786460 LCC786457:LCC786460 KSG786457:KSG786460 KIK786457:KIK786460 JYO786457:JYO786460 JOS786457:JOS786460 JEW786457:JEW786460 IVA786457:IVA786460 ILE786457:ILE786460 IBI786457:IBI786460 HRM786457:HRM786460 HHQ786457:HHQ786460 GXU786457:GXU786460 GNY786457:GNY786460 GEC786457:GEC786460 FUG786457:FUG786460 FKK786457:FKK786460 FAO786457:FAO786460 EQS786457:EQS786460 EGW786457:EGW786460 DXA786457:DXA786460 DNE786457:DNE786460 DDI786457:DDI786460 CTM786457:CTM786460 CJQ786457:CJQ786460 BZU786457:BZU786460 BPY786457:BPY786460 BGC786457:BGC786460 AWG786457:AWG786460 AMK786457:AMK786460 ACO786457:ACO786460 SS786457:SS786460 IW786457:IW786460 B786457:B786460 WVI720921:WVI720924 WLM720921:WLM720924 WBQ720921:WBQ720924 VRU720921:VRU720924 VHY720921:VHY720924 UYC720921:UYC720924 UOG720921:UOG720924 UEK720921:UEK720924 TUO720921:TUO720924 TKS720921:TKS720924 TAW720921:TAW720924 SRA720921:SRA720924 SHE720921:SHE720924 RXI720921:RXI720924 RNM720921:RNM720924 RDQ720921:RDQ720924 QTU720921:QTU720924 QJY720921:QJY720924 QAC720921:QAC720924 PQG720921:PQG720924 PGK720921:PGK720924 OWO720921:OWO720924 OMS720921:OMS720924 OCW720921:OCW720924 NTA720921:NTA720924 NJE720921:NJE720924 MZI720921:MZI720924 MPM720921:MPM720924 MFQ720921:MFQ720924 LVU720921:LVU720924 LLY720921:LLY720924 LCC720921:LCC720924 KSG720921:KSG720924 KIK720921:KIK720924 JYO720921:JYO720924 JOS720921:JOS720924 JEW720921:JEW720924 IVA720921:IVA720924 ILE720921:ILE720924 IBI720921:IBI720924 HRM720921:HRM720924 HHQ720921:HHQ720924 GXU720921:GXU720924 GNY720921:GNY720924 GEC720921:GEC720924 FUG720921:FUG720924 FKK720921:FKK720924 FAO720921:FAO720924 EQS720921:EQS720924 EGW720921:EGW720924 DXA720921:DXA720924 DNE720921:DNE720924 DDI720921:DDI720924 CTM720921:CTM720924 CJQ720921:CJQ720924 BZU720921:BZU720924 BPY720921:BPY720924 BGC720921:BGC720924 AWG720921:AWG720924 AMK720921:AMK720924 ACO720921:ACO720924 SS720921:SS720924 IW720921:IW720924 B720921:B720924 WVI655385:WVI655388 WLM655385:WLM655388 WBQ655385:WBQ655388 VRU655385:VRU655388 VHY655385:VHY655388 UYC655385:UYC655388 UOG655385:UOG655388 UEK655385:UEK655388 TUO655385:TUO655388 TKS655385:TKS655388 TAW655385:TAW655388 SRA655385:SRA655388 SHE655385:SHE655388 RXI655385:RXI655388 RNM655385:RNM655388 RDQ655385:RDQ655388 QTU655385:QTU655388 QJY655385:QJY655388 QAC655385:QAC655388 PQG655385:PQG655388 PGK655385:PGK655388 OWO655385:OWO655388 OMS655385:OMS655388 OCW655385:OCW655388 NTA655385:NTA655388 NJE655385:NJE655388 MZI655385:MZI655388 MPM655385:MPM655388 MFQ655385:MFQ655388 LVU655385:LVU655388 LLY655385:LLY655388 LCC655385:LCC655388 KSG655385:KSG655388 KIK655385:KIK655388 JYO655385:JYO655388 JOS655385:JOS655388 JEW655385:JEW655388 IVA655385:IVA655388 ILE655385:ILE655388 IBI655385:IBI655388 HRM655385:HRM655388 HHQ655385:HHQ655388 GXU655385:GXU655388 GNY655385:GNY655388 GEC655385:GEC655388 FUG655385:FUG655388 FKK655385:FKK655388 FAO655385:FAO655388 EQS655385:EQS655388 EGW655385:EGW655388 DXA655385:DXA655388 DNE655385:DNE655388 DDI655385:DDI655388 CTM655385:CTM655388 CJQ655385:CJQ655388 BZU655385:BZU655388 BPY655385:BPY655388 BGC655385:BGC655388 AWG655385:AWG655388 AMK655385:AMK655388 ACO655385:ACO655388 SS655385:SS655388 IW655385:IW655388 B655385:B655388 WVI589849:WVI589852 WLM589849:WLM589852 WBQ589849:WBQ589852 VRU589849:VRU589852 VHY589849:VHY589852 UYC589849:UYC589852 UOG589849:UOG589852 UEK589849:UEK589852 TUO589849:TUO589852 TKS589849:TKS589852 TAW589849:TAW589852 SRA589849:SRA589852 SHE589849:SHE589852 RXI589849:RXI589852 RNM589849:RNM589852 RDQ589849:RDQ589852 QTU589849:QTU589852 QJY589849:QJY589852 QAC589849:QAC589852 PQG589849:PQG589852 PGK589849:PGK589852 OWO589849:OWO589852 OMS589849:OMS589852 OCW589849:OCW589852 NTA589849:NTA589852 NJE589849:NJE589852 MZI589849:MZI589852 MPM589849:MPM589852 MFQ589849:MFQ589852 LVU589849:LVU589852 LLY589849:LLY589852 LCC589849:LCC589852 KSG589849:KSG589852 KIK589849:KIK589852 JYO589849:JYO589852 JOS589849:JOS589852 JEW589849:JEW589852 IVA589849:IVA589852 ILE589849:ILE589852 IBI589849:IBI589852 HRM589849:HRM589852 HHQ589849:HHQ589852 GXU589849:GXU589852 GNY589849:GNY589852 GEC589849:GEC589852 FUG589849:FUG589852 FKK589849:FKK589852 FAO589849:FAO589852 EQS589849:EQS589852 EGW589849:EGW589852 DXA589849:DXA589852 DNE589849:DNE589852 DDI589849:DDI589852 CTM589849:CTM589852 CJQ589849:CJQ589852 BZU589849:BZU589852 BPY589849:BPY589852 BGC589849:BGC589852 AWG589849:AWG589852 AMK589849:AMK589852 ACO589849:ACO589852 SS589849:SS589852 IW589849:IW589852 B589849:B589852 WVI524313:WVI524316 WLM524313:WLM524316 WBQ524313:WBQ524316 VRU524313:VRU524316 VHY524313:VHY524316 UYC524313:UYC524316 UOG524313:UOG524316 UEK524313:UEK524316 TUO524313:TUO524316 TKS524313:TKS524316 TAW524313:TAW524316 SRA524313:SRA524316 SHE524313:SHE524316 RXI524313:RXI524316 RNM524313:RNM524316 RDQ524313:RDQ524316 QTU524313:QTU524316 QJY524313:QJY524316 QAC524313:QAC524316 PQG524313:PQG524316 PGK524313:PGK524316 OWO524313:OWO524316 OMS524313:OMS524316 OCW524313:OCW524316 NTA524313:NTA524316 NJE524313:NJE524316 MZI524313:MZI524316 MPM524313:MPM524316 MFQ524313:MFQ524316 LVU524313:LVU524316 LLY524313:LLY524316 LCC524313:LCC524316 KSG524313:KSG524316 KIK524313:KIK524316 JYO524313:JYO524316 JOS524313:JOS524316 JEW524313:JEW524316 IVA524313:IVA524316 ILE524313:ILE524316 IBI524313:IBI524316 HRM524313:HRM524316 HHQ524313:HHQ524316 GXU524313:GXU524316 GNY524313:GNY524316 GEC524313:GEC524316 FUG524313:FUG524316 FKK524313:FKK524316 FAO524313:FAO524316 EQS524313:EQS524316 EGW524313:EGW524316 DXA524313:DXA524316 DNE524313:DNE524316 DDI524313:DDI524316 CTM524313:CTM524316 CJQ524313:CJQ524316 BZU524313:BZU524316 BPY524313:BPY524316 BGC524313:BGC524316 AWG524313:AWG524316 AMK524313:AMK524316 ACO524313:ACO524316 SS524313:SS524316 IW524313:IW524316 B524313:B524316 WVI458777:WVI458780 WLM458777:WLM458780 WBQ458777:WBQ458780 VRU458777:VRU458780 VHY458777:VHY458780 UYC458777:UYC458780 UOG458777:UOG458780 UEK458777:UEK458780 TUO458777:TUO458780 TKS458777:TKS458780 TAW458777:TAW458780 SRA458777:SRA458780 SHE458777:SHE458780 RXI458777:RXI458780 RNM458777:RNM458780 RDQ458777:RDQ458780 QTU458777:QTU458780 QJY458777:QJY458780 QAC458777:QAC458780 PQG458777:PQG458780 PGK458777:PGK458780 OWO458777:OWO458780 OMS458777:OMS458780 OCW458777:OCW458780 NTA458777:NTA458780 NJE458777:NJE458780 MZI458777:MZI458780 MPM458777:MPM458780 MFQ458777:MFQ458780 LVU458777:LVU458780 LLY458777:LLY458780 LCC458777:LCC458780 KSG458777:KSG458780 KIK458777:KIK458780 JYO458777:JYO458780 JOS458777:JOS458780 JEW458777:JEW458780 IVA458777:IVA458780 ILE458777:ILE458780 IBI458777:IBI458780 HRM458777:HRM458780 HHQ458777:HHQ458780 GXU458777:GXU458780 GNY458777:GNY458780 GEC458777:GEC458780 FUG458777:FUG458780 FKK458777:FKK458780 FAO458777:FAO458780 EQS458777:EQS458780 EGW458777:EGW458780 DXA458777:DXA458780 DNE458777:DNE458780 DDI458777:DDI458780 CTM458777:CTM458780 CJQ458777:CJQ458780 BZU458777:BZU458780 BPY458777:BPY458780 BGC458777:BGC458780 AWG458777:AWG458780 AMK458777:AMK458780 ACO458777:ACO458780 SS458777:SS458780 IW458777:IW458780 B458777:B458780 WVI393241:WVI393244 WLM393241:WLM393244 WBQ393241:WBQ393244 VRU393241:VRU393244 VHY393241:VHY393244 UYC393241:UYC393244 UOG393241:UOG393244 UEK393241:UEK393244 TUO393241:TUO393244 TKS393241:TKS393244 TAW393241:TAW393244 SRA393241:SRA393244 SHE393241:SHE393244 RXI393241:RXI393244 RNM393241:RNM393244 RDQ393241:RDQ393244 QTU393241:QTU393244 QJY393241:QJY393244 QAC393241:QAC393244 PQG393241:PQG393244 PGK393241:PGK393244 OWO393241:OWO393244 OMS393241:OMS393244 OCW393241:OCW393244 NTA393241:NTA393244 NJE393241:NJE393244 MZI393241:MZI393244 MPM393241:MPM393244 MFQ393241:MFQ393244 LVU393241:LVU393244 LLY393241:LLY393244 LCC393241:LCC393244 KSG393241:KSG393244 KIK393241:KIK393244 JYO393241:JYO393244 JOS393241:JOS393244 JEW393241:JEW393244 IVA393241:IVA393244 ILE393241:ILE393244 IBI393241:IBI393244 HRM393241:HRM393244 HHQ393241:HHQ393244 GXU393241:GXU393244 GNY393241:GNY393244 GEC393241:GEC393244 FUG393241:FUG393244 FKK393241:FKK393244 FAO393241:FAO393244 EQS393241:EQS393244 EGW393241:EGW393244 DXA393241:DXA393244 DNE393241:DNE393244 DDI393241:DDI393244 CTM393241:CTM393244 CJQ393241:CJQ393244 BZU393241:BZU393244 BPY393241:BPY393244 BGC393241:BGC393244 AWG393241:AWG393244 AMK393241:AMK393244 ACO393241:ACO393244 SS393241:SS393244 IW393241:IW393244 B393241:B393244 WVI327705:WVI327708 WLM327705:WLM327708 WBQ327705:WBQ327708 VRU327705:VRU327708 VHY327705:VHY327708 UYC327705:UYC327708 UOG327705:UOG327708 UEK327705:UEK327708 TUO327705:TUO327708 TKS327705:TKS327708 TAW327705:TAW327708 SRA327705:SRA327708 SHE327705:SHE327708 RXI327705:RXI327708 RNM327705:RNM327708 RDQ327705:RDQ327708 QTU327705:QTU327708 QJY327705:QJY327708 QAC327705:QAC327708 PQG327705:PQG327708 PGK327705:PGK327708 OWO327705:OWO327708 OMS327705:OMS327708 OCW327705:OCW327708 NTA327705:NTA327708 NJE327705:NJE327708 MZI327705:MZI327708 MPM327705:MPM327708 MFQ327705:MFQ327708 LVU327705:LVU327708 LLY327705:LLY327708 LCC327705:LCC327708 KSG327705:KSG327708 KIK327705:KIK327708 JYO327705:JYO327708 JOS327705:JOS327708 JEW327705:JEW327708 IVA327705:IVA327708 ILE327705:ILE327708 IBI327705:IBI327708 HRM327705:HRM327708 HHQ327705:HHQ327708 GXU327705:GXU327708 GNY327705:GNY327708 GEC327705:GEC327708 FUG327705:FUG327708 FKK327705:FKK327708 FAO327705:FAO327708 EQS327705:EQS327708 EGW327705:EGW327708 DXA327705:DXA327708 DNE327705:DNE327708 DDI327705:DDI327708 CTM327705:CTM327708 CJQ327705:CJQ327708 BZU327705:BZU327708 BPY327705:BPY327708 BGC327705:BGC327708 AWG327705:AWG327708 AMK327705:AMK327708 ACO327705:ACO327708 SS327705:SS327708 IW327705:IW327708 B327705:B327708 WVI262169:WVI262172 WLM262169:WLM262172 WBQ262169:WBQ262172 VRU262169:VRU262172 VHY262169:VHY262172 UYC262169:UYC262172 UOG262169:UOG262172 UEK262169:UEK262172 TUO262169:TUO262172 TKS262169:TKS262172 TAW262169:TAW262172 SRA262169:SRA262172 SHE262169:SHE262172 RXI262169:RXI262172 RNM262169:RNM262172 RDQ262169:RDQ262172 QTU262169:QTU262172 QJY262169:QJY262172 QAC262169:QAC262172 PQG262169:PQG262172 PGK262169:PGK262172 OWO262169:OWO262172 OMS262169:OMS262172 OCW262169:OCW262172 NTA262169:NTA262172 NJE262169:NJE262172 MZI262169:MZI262172 MPM262169:MPM262172 MFQ262169:MFQ262172 LVU262169:LVU262172 LLY262169:LLY262172 LCC262169:LCC262172 KSG262169:KSG262172 KIK262169:KIK262172 JYO262169:JYO262172 JOS262169:JOS262172 JEW262169:JEW262172 IVA262169:IVA262172 ILE262169:ILE262172 IBI262169:IBI262172 HRM262169:HRM262172 HHQ262169:HHQ262172 GXU262169:GXU262172 GNY262169:GNY262172 GEC262169:GEC262172 FUG262169:FUG262172 FKK262169:FKK262172 FAO262169:FAO262172 EQS262169:EQS262172 EGW262169:EGW262172 DXA262169:DXA262172 DNE262169:DNE262172 DDI262169:DDI262172 CTM262169:CTM262172 CJQ262169:CJQ262172 BZU262169:BZU262172 BPY262169:BPY262172 BGC262169:BGC262172 AWG262169:AWG262172 AMK262169:AMK262172 ACO262169:ACO262172 SS262169:SS262172 IW262169:IW262172 B262169:B262172 WVI196633:WVI196636 WLM196633:WLM196636 WBQ196633:WBQ196636 VRU196633:VRU196636 VHY196633:VHY196636 UYC196633:UYC196636 UOG196633:UOG196636 UEK196633:UEK196636 TUO196633:TUO196636 TKS196633:TKS196636 TAW196633:TAW196636 SRA196633:SRA196636 SHE196633:SHE196636 RXI196633:RXI196636 RNM196633:RNM196636 RDQ196633:RDQ196636 QTU196633:QTU196636 QJY196633:QJY196636 QAC196633:QAC196636 PQG196633:PQG196636 PGK196633:PGK196636 OWO196633:OWO196636 OMS196633:OMS196636 OCW196633:OCW196636 NTA196633:NTA196636 NJE196633:NJE196636 MZI196633:MZI196636 MPM196633:MPM196636 MFQ196633:MFQ196636 LVU196633:LVU196636 LLY196633:LLY196636 LCC196633:LCC196636 KSG196633:KSG196636 KIK196633:KIK196636 JYO196633:JYO196636 JOS196633:JOS196636 JEW196633:JEW196636 IVA196633:IVA196636 ILE196633:ILE196636 IBI196633:IBI196636 HRM196633:HRM196636 HHQ196633:HHQ196636 GXU196633:GXU196636 GNY196633:GNY196636 GEC196633:GEC196636 FUG196633:FUG196636 FKK196633:FKK196636 FAO196633:FAO196636 EQS196633:EQS196636 EGW196633:EGW196636 DXA196633:DXA196636 DNE196633:DNE196636 DDI196633:DDI196636 CTM196633:CTM196636 CJQ196633:CJQ196636 BZU196633:BZU196636 BPY196633:BPY196636 BGC196633:BGC196636 AWG196633:AWG196636 AMK196633:AMK196636 ACO196633:ACO196636 SS196633:SS196636 IW196633:IW196636 B196633:B196636 WVI131097:WVI131100 WLM131097:WLM131100 WBQ131097:WBQ131100 VRU131097:VRU131100 VHY131097:VHY131100 UYC131097:UYC131100 UOG131097:UOG131100 UEK131097:UEK131100 TUO131097:TUO131100 TKS131097:TKS131100 TAW131097:TAW131100 SRA131097:SRA131100 SHE131097:SHE131100 RXI131097:RXI131100 RNM131097:RNM131100 RDQ131097:RDQ131100 QTU131097:QTU131100 QJY131097:QJY131100 QAC131097:QAC131100 PQG131097:PQG131100 PGK131097:PGK131100 OWO131097:OWO131100 OMS131097:OMS131100 OCW131097:OCW131100 NTA131097:NTA131100 NJE131097:NJE131100 MZI131097:MZI131100 MPM131097:MPM131100 MFQ131097:MFQ131100 LVU131097:LVU131100 LLY131097:LLY131100 LCC131097:LCC131100 KSG131097:KSG131100 KIK131097:KIK131100 JYO131097:JYO131100 JOS131097:JOS131100 JEW131097:JEW131100 IVA131097:IVA131100 ILE131097:ILE131100 IBI131097:IBI131100 HRM131097:HRM131100 HHQ131097:HHQ131100 GXU131097:GXU131100 GNY131097:GNY131100 GEC131097:GEC131100 FUG131097:FUG131100 FKK131097:FKK131100 FAO131097:FAO131100 EQS131097:EQS131100 EGW131097:EGW131100 DXA131097:DXA131100 DNE131097:DNE131100 DDI131097:DDI131100 CTM131097:CTM131100 CJQ131097:CJQ131100 BZU131097:BZU131100 BPY131097:BPY131100 BGC131097:BGC131100 AWG131097:AWG131100 AMK131097:AMK131100 ACO131097:ACO131100 SS131097:SS131100 IW131097:IW131100 B131097:B131100 WVI65561:WVI65564 WLM65561:WLM65564 WBQ65561:WBQ65564 VRU65561:VRU65564 VHY65561:VHY65564 UYC65561:UYC65564 UOG65561:UOG65564 UEK65561:UEK65564 TUO65561:TUO65564 TKS65561:TKS65564 TAW65561:TAW65564 SRA65561:SRA65564 SHE65561:SHE65564 RXI65561:RXI65564 RNM65561:RNM65564 RDQ65561:RDQ65564 QTU65561:QTU65564 QJY65561:QJY65564 QAC65561:QAC65564 PQG65561:PQG65564 PGK65561:PGK65564 OWO65561:OWO65564 OMS65561:OMS65564 OCW65561:OCW65564 NTA65561:NTA65564 NJE65561:NJE65564 MZI65561:MZI65564 MPM65561:MPM65564 MFQ65561:MFQ65564 LVU65561:LVU65564 LLY65561:LLY65564 LCC65561:LCC65564 KSG65561:KSG65564 KIK65561:KIK65564 JYO65561:JYO65564 JOS65561:JOS65564 JEW65561:JEW65564 IVA65561:IVA65564 ILE65561:ILE65564 IBI65561:IBI65564 HRM65561:HRM65564 HHQ65561:HHQ65564 GXU65561:GXU65564 GNY65561:GNY65564 GEC65561:GEC65564 FUG65561:FUG65564 FKK65561:FKK65564 FAO65561:FAO65564 EQS65561:EQS65564 EGW65561:EGW65564 DXA65561:DXA65564 DNE65561:DNE65564 DDI65561:DDI65564 CTM65561:CTM65564 CJQ65561:CJQ65564 BZU65561:BZU65564 BPY65561:BPY65564 BGC65561:BGC65564 AWG65561:AWG65564 AMK65561:AMK65564 ACO65561:ACO65564 SS65561:SS65564 IW65561:IW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formula1>$B$52:$B$386</formula1>
    </dataValidation>
    <dataValidation type="list" allowBlank="1" sqref="E9:E10">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E14:E16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154"/>
  <sheetViews>
    <sheetView workbookViewId="0">
      <selection activeCell="F16" sqref="F16"/>
    </sheetView>
  </sheetViews>
  <sheetFormatPr defaultRowHeight="13.2"/>
  <cols>
    <col min="1" max="1" width="8.88671875" style="1"/>
    <col min="2" max="2" width="9.6640625" style="1" bestFit="1" customWidth="1"/>
    <col min="3" max="3" width="5.44140625" style="1" bestFit="1" customWidth="1"/>
    <col min="4" max="4" width="12.88671875" style="1" bestFit="1" customWidth="1"/>
    <col min="5" max="5" width="8" style="1" bestFit="1" customWidth="1"/>
    <col min="6" max="6" width="10" style="1" bestFit="1" customWidth="1"/>
    <col min="7" max="7" width="13.33203125" style="1" bestFit="1" customWidth="1"/>
    <col min="8" max="16384" width="8.88671875" style="1"/>
  </cols>
  <sheetData>
    <row r="1" spans="1:7">
      <c r="A1" s="17" t="str">
        <f>RevReqSummary!A1</f>
        <v>PacifiCorp General Rate Case UE-140617</v>
      </c>
      <c r="B1" s="232"/>
      <c r="C1" s="232"/>
      <c r="D1" s="232"/>
      <c r="E1" s="232"/>
      <c r="F1" s="232"/>
      <c r="G1" s="232"/>
    </row>
    <row r="2" spans="1:7">
      <c r="A2" s="17" t="str">
        <f>RevReqSummary!A2</f>
        <v>For The Twelve Months Ended December 2013 - Staff Revenue Requirement</v>
      </c>
      <c r="B2" s="232"/>
      <c r="C2" s="232"/>
      <c r="D2" s="232"/>
      <c r="E2" s="232"/>
      <c r="F2" s="232"/>
      <c r="G2" s="232"/>
    </row>
    <row r="3" spans="1:7">
      <c r="A3" s="235" t="s">
        <v>717</v>
      </c>
      <c r="B3" s="232"/>
      <c r="C3" s="232"/>
      <c r="D3" s="232"/>
      <c r="E3" s="232"/>
      <c r="F3" s="232"/>
      <c r="G3" s="232"/>
    </row>
    <row r="4" spans="1:7">
      <c r="A4" s="235" t="s">
        <v>656</v>
      </c>
      <c r="B4" s="232"/>
      <c r="C4" s="232"/>
      <c r="D4" s="232"/>
      <c r="E4" s="232"/>
      <c r="F4" s="232"/>
      <c r="G4" s="232"/>
    </row>
    <row r="5" spans="1:7">
      <c r="A5" s="1327"/>
      <c r="B5" s="232"/>
      <c r="C5" s="232"/>
      <c r="D5" s="232"/>
      <c r="E5" s="232"/>
      <c r="F5" s="232"/>
      <c r="G5" s="232"/>
    </row>
    <row r="6" spans="1:7">
      <c r="A6" s="1327"/>
      <c r="B6" s="232"/>
      <c r="C6" s="232"/>
      <c r="D6" s="232" t="s">
        <v>131</v>
      </c>
      <c r="E6" s="232" t="s">
        <v>523</v>
      </c>
      <c r="F6" s="232"/>
      <c r="G6" s="232" t="s">
        <v>236</v>
      </c>
    </row>
    <row r="7" spans="1:7">
      <c r="A7" s="1327"/>
      <c r="B7" s="236" t="s">
        <v>132</v>
      </c>
      <c r="C7" s="41" t="s">
        <v>660</v>
      </c>
      <c r="D7" s="236" t="s">
        <v>134</v>
      </c>
      <c r="E7" s="236" t="s">
        <v>135</v>
      </c>
      <c r="F7" s="236" t="s">
        <v>136</v>
      </c>
      <c r="G7" s="236" t="s">
        <v>137</v>
      </c>
    </row>
    <row r="8" spans="1:7">
      <c r="A8" s="240" t="s">
        <v>222</v>
      </c>
      <c r="B8" s="497"/>
      <c r="C8" s="163"/>
      <c r="D8" s="498"/>
      <c r="E8" s="499"/>
      <c r="F8" s="500"/>
      <c r="G8" s="501"/>
    </row>
    <row r="9" spans="1:7">
      <c r="A9" s="502"/>
      <c r="B9" s="503">
        <v>108360</v>
      </c>
      <c r="C9" s="163" t="s">
        <v>140</v>
      </c>
      <c r="D9" s="810">
        <v>-121877.53500000003</v>
      </c>
      <c r="E9" s="504" t="s">
        <v>170</v>
      </c>
      <c r="F9" s="809">
        <f t="shared" ref="F9:F40" si="0">INDEX(WCAAllocations,IFERROR(MATCH(E9,WCAFactors,0),2),IFERROR(MATCH(E9,WCAStates,0),4))</f>
        <v>0</v>
      </c>
      <c r="G9" s="501">
        <f>F9*D9</f>
        <v>0</v>
      </c>
    </row>
    <row r="10" spans="1:7">
      <c r="A10" s="502"/>
      <c r="B10" s="503">
        <v>108360</v>
      </c>
      <c r="C10" s="163" t="s">
        <v>140</v>
      </c>
      <c r="D10" s="810">
        <v>-90784.917499999923</v>
      </c>
      <c r="E10" s="504" t="s">
        <v>173</v>
      </c>
      <c r="F10" s="809">
        <f t="shared" si="0"/>
        <v>0</v>
      </c>
      <c r="G10" s="501">
        <f t="shared" ref="G10:G73" si="1">F10*D10</f>
        <v>0</v>
      </c>
    </row>
    <row r="11" spans="1:7">
      <c r="A11" s="502"/>
      <c r="B11" s="503">
        <v>108360</v>
      </c>
      <c r="C11" s="163" t="s">
        <v>140</v>
      </c>
      <c r="D11" s="810">
        <v>-219369.86624999996</v>
      </c>
      <c r="E11" s="504" t="s">
        <v>171</v>
      </c>
      <c r="F11" s="809">
        <f t="shared" si="0"/>
        <v>0</v>
      </c>
      <c r="G11" s="501">
        <f t="shared" si="1"/>
        <v>0</v>
      </c>
    </row>
    <row r="12" spans="1:7">
      <c r="A12" s="502"/>
      <c r="B12" s="503">
        <v>108360</v>
      </c>
      <c r="C12" s="163" t="s">
        <v>140</v>
      </c>
      <c r="D12" s="810">
        <v>157821.04875000007</v>
      </c>
      <c r="E12" s="504" t="s">
        <v>172</v>
      </c>
      <c r="F12" s="809">
        <f t="shared" si="0"/>
        <v>0</v>
      </c>
      <c r="G12" s="501">
        <f t="shared" si="1"/>
        <v>0</v>
      </c>
    </row>
    <row r="13" spans="1:7">
      <c r="A13" s="502"/>
      <c r="B13" s="503">
        <v>108360</v>
      </c>
      <c r="C13" s="163" t="s">
        <v>140</v>
      </c>
      <c r="D13" s="810">
        <v>-11592.558333334018</v>
      </c>
      <c r="E13" s="504" t="s">
        <v>141</v>
      </c>
      <c r="F13" s="809">
        <f t="shared" si="0"/>
        <v>1</v>
      </c>
      <c r="G13" s="501">
        <f t="shared" si="1"/>
        <v>-11592.558333334018</v>
      </c>
    </row>
    <row r="14" spans="1:7">
      <c r="A14" s="244"/>
      <c r="B14" s="503">
        <v>108360</v>
      </c>
      <c r="C14" s="503" t="s">
        <v>140</v>
      </c>
      <c r="D14" s="810">
        <v>-122758.32624999993</v>
      </c>
      <c r="E14" s="504" t="s">
        <v>517</v>
      </c>
      <c r="F14" s="809">
        <f t="shared" si="0"/>
        <v>0</v>
      </c>
      <c r="G14" s="501">
        <f t="shared" si="1"/>
        <v>0</v>
      </c>
    </row>
    <row r="15" spans="1:7">
      <c r="A15" s="244"/>
      <c r="B15" s="503">
        <v>108360</v>
      </c>
      <c r="C15" s="503" t="s">
        <v>140</v>
      </c>
      <c r="D15" s="810">
        <v>-76970.400000000023</v>
      </c>
      <c r="E15" s="504" t="s">
        <v>517</v>
      </c>
      <c r="F15" s="809">
        <f t="shared" si="0"/>
        <v>0</v>
      </c>
      <c r="G15" s="501">
        <f t="shared" si="1"/>
        <v>0</v>
      </c>
    </row>
    <row r="16" spans="1:7">
      <c r="A16" s="502"/>
      <c r="B16" s="503">
        <v>108361</v>
      </c>
      <c r="C16" s="163" t="s">
        <v>140</v>
      </c>
      <c r="D16" s="810">
        <v>-170569.79458333401</v>
      </c>
      <c r="E16" s="504" t="s">
        <v>170</v>
      </c>
      <c r="F16" s="809">
        <f t="shared" si="0"/>
        <v>0</v>
      </c>
      <c r="G16" s="501">
        <f t="shared" si="1"/>
        <v>0</v>
      </c>
    </row>
    <row r="17" spans="1:7">
      <c r="A17" s="502"/>
      <c r="B17" s="503">
        <v>108361</v>
      </c>
      <c r="C17" s="163" t="s">
        <v>140</v>
      </c>
      <c r="D17" s="810">
        <v>-97256.806666667049</v>
      </c>
      <c r="E17" s="504" t="s">
        <v>173</v>
      </c>
      <c r="F17" s="809">
        <f t="shared" si="0"/>
        <v>0</v>
      </c>
      <c r="G17" s="501">
        <f t="shared" si="1"/>
        <v>0</v>
      </c>
    </row>
    <row r="18" spans="1:7">
      <c r="A18" s="502"/>
      <c r="B18" s="503">
        <v>108361</v>
      </c>
      <c r="C18" s="163" t="s">
        <v>140</v>
      </c>
      <c r="D18" s="810">
        <v>-1248885.3704166701</v>
      </c>
      <c r="E18" s="504" t="s">
        <v>171</v>
      </c>
      <c r="F18" s="809">
        <f t="shared" si="0"/>
        <v>0</v>
      </c>
      <c r="G18" s="501">
        <f t="shared" si="1"/>
        <v>0</v>
      </c>
    </row>
    <row r="19" spans="1:7">
      <c r="A19" s="502"/>
      <c r="B19" s="503">
        <v>108361</v>
      </c>
      <c r="C19" s="163" t="s">
        <v>140</v>
      </c>
      <c r="D19" s="810">
        <v>-903054.27458333969</v>
      </c>
      <c r="E19" s="504" t="s">
        <v>172</v>
      </c>
      <c r="F19" s="809">
        <f t="shared" si="0"/>
        <v>0</v>
      </c>
      <c r="G19" s="501">
        <f t="shared" si="1"/>
        <v>0</v>
      </c>
    </row>
    <row r="20" spans="1:7">
      <c r="A20" s="502"/>
      <c r="B20" s="503">
        <v>108361</v>
      </c>
      <c r="C20" s="163" t="s">
        <v>140</v>
      </c>
      <c r="D20" s="810">
        <v>-165281.29916666704</v>
      </c>
      <c r="E20" s="504" t="s">
        <v>141</v>
      </c>
      <c r="F20" s="809">
        <f t="shared" si="0"/>
        <v>1</v>
      </c>
      <c r="G20" s="501">
        <f t="shared" si="1"/>
        <v>-165281.29916666704</v>
      </c>
    </row>
    <row r="21" spans="1:7">
      <c r="A21" s="244"/>
      <c r="B21" s="503">
        <v>108361</v>
      </c>
      <c r="C21" s="503" t="s">
        <v>140</v>
      </c>
      <c r="D21" s="810">
        <v>-310263.91916666972</v>
      </c>
      <c r="E21" s="504" t="s">
        <v>517</v>
      </c>
      <c r="F21" s="809">
        <f t="shared" si="0"/>
        <v>0</v>
      </c>
      <c r="G21" s="501">
        <f t="shared" si="1"/>
        <v>0</v>
      </c>
    </row>
    <row r="22" spans="1:7">
      <c r="A22" s="244"/>
      <c r="B22" s="503">
        <v>108361</v>
      </c>
      <c r="C22" s="503" t="s">
        <v>140</v>
      </c>
      <c r="D22" s="810">
        <v>-31022.361666667013</v>
      </c>
      <c r="E22" s="504" t="s">
        <v>517</v>
      </c>
      <c r="F22" s="809">
        <f t="shared" si="0"/>
        <v>0</v>
      </c>
      <c r="G22" s="501">
        <f t="shared" si="1"/>
        <v>0</v>
      </c>
    </row>
    <row r="23" spans="1:7">
      <c r="A23" s="506"/>
      <c r="B23" s="503">
        <v>108362</v>
      </c>
      <c r="C23" s="503" t="s">
        <v>140</v>
      </c>
      <c r="D23" s="810">
        <v>-1080779.1687500002</v>
      </c>
      <c r="E23" s="504" t="s">
        <v>170</v>
      </c>
      <c r="F23" s="809">
        <f t="shared" si="0"/>
        <v>0</v>
      </c>
      <c r="G23" s="501">
        <f t="shared" si="1"/>
        <v>0</v>
      </c>
    </row>
    <row r="24" spans="1:7">
      <c r="A24" s="490"/>
      <c r="B24" s="503">
        <v>108362</v>
      </c>
      <c r="C24" s="503" t="s">
        <v>140</v>
      </c>
      <c r="D24" s="810">
        <v>-2317827.4554166701</v>
      </c>
      <c r="E24" s="504" t="s">
        <v>173</v>
      </c>
      <c r="F24" s="809">
        <f t="shared" si="0"/>
        <v>0</v>
      </c>
      <c r="G24" s="501">
        <f t="shared" si="1"/>
        <v>0</v>
      </c>
    </row>
    <row r="25" spans="1:7">
      <c r="A25" s="507"/>
      <c r="B25" s="508">
        <v>108362</v>
      </c>
      <c r="C25" s="508" t="s">
        <v>140</v>
      </c>
      <c r="D25" s="810">
        <v>-6850560.0700000003</v>
      </c>
      <c r="E25" s="504" t="s">
        <v>171</v>
      </c>
      <c r="F25" s="809">
        <f t="shared" si="0"/>
        <v>0</v>
      </c>
      <c r="G25" s="501">
        <f t="shared" si="1"/>
        <v>0</v>
      </c>
    </row>
    <row r="26" spans="1:7">
      <c r="A26" s="507"/>
      <c r="B26" s="508">
        <v>108362</v>
      </c>
      <c r="C26" s="508" t="s">
        <v>140</v>
      </c>
      <c r="D26" s="810">
        <v>-4695348.8329167068</v>
      </c>
      <c r="E26" s="504" t="s">
        <v>172</v>
      </c>
      <c r="F26" s="809">
        <f t="shared" si="0"/>
        <v>0</v>
      </c>
      <c r="G26" s="501">
        <f t="shared" si="1"/>
        <v>0</v>
      </c>
    </row>
    <row r="27" spans="1:7">
      <c r="A27" s="507"/>
      <c r="B27" s="508">
        <v>108362</v>
      </c>
      <c r="C27" s="508" t="s">
        <v>140</v>
      </c>
      <c r="D27" s="810">
        <v>-1845519.1083334014</v>
      </c>
      <c r="E27" s="504" t="s">
        <v>141</v>
      </c>
      <c r="F27" s="809">
        <f t="shared" si="0"/>
        <v>1</v>
      </c>
      <c r="G27" s="501">
        <f t="shared" si="1"/>
        <v>-1845519.1083334014</v>
      </c>
    </row>
    <row r="28" spans="1:7">
      <c r="A28" s="507"/>
      <c r="B28" s="508">
        <v>108362</v>
      </c>
      <c r="C28" s="508" t="s">
        <v>140</v>
      </c>
      <c r="D28" s="810">
        <v>7335196.7137500048</v>
      </c>
      <c r="E28" s="504" t="s">
        <v>517</v>
      </c>
      <c r="F28" s="809">
        <f t="shared" si="0"/>
        <v>0</v>
      </c>
      <c r="G28" s="501">
        <f t="shared" si="1"/>
        <v>0</v>
      </c>
    </row>
    <row r="29" spans="1:7">
      <c r="A29" s="507"/>
      <c r="B29" s="508">
        <v>108362</v>
      </c>
      <c r="C29" s="508" t="s">
        <v>140</v>
      </c>
      <c r="D29" s="810">
        <v>454711.31541666016</v>
      </c>
      <c r="E29" s="504" t="s">
        <v>517</v>
      </c>
      <c r="F29" s="809">
        <f t="shared" si="0"/>
        <v>0</v>
      </c>
      <c r="G29" s="501">
        <f t="shared" si="1"/>
        <v>0</v>
      </c>
    </row>
    <row r="30" spans="1:7">
      <c r="A30" s="507"/>
      <c r="B30" s="508">
        <v>108364</v>
      </c>
      <c r="C30" s="508" t="s">
        <v>140</v>
      </c>
      <c r="D30" s="810">
        <v>-1197171.0266667008</v>
      </c>
      <c r="E30" s="504" t="s">
        <v>170</v>
      </c>
      <c r="F30" s="809">
        <f t="shared" si="0"/>
        <v>0</v>
      </c>
      <c r="G30" s="501">
        <f t="shared" si="1"/>
        <v>0</v>
      </c>
    </row>
    <row r="31" spans="1:7">
      <c r="A31" s="507"/>
      <c r="B31" s="508">
        <v>108364</v>
      </c>
      <c r="C31" s="508" t="s">
        <v>140</v>
      </c>
      <c r="D31" s="810">
        <v>11678152.643750004</v>
      </c>
      <c r="E31" s="504" t="s">
        <v>173</v>
      </c>
      <c r="F31" s="809">
        <f t="shared" si="0"/>
        <v>0</v>
      </c>
      <c r="G31" s="501">
        <f t="shared" si="1"/>
        <v>0</v>
      </c>
    </row>
    <row r="32" spans="1:7">
      <c r="A32" s="507"/>
      <c r="B32" s="508">
        <v>108364</v>
      </c>
      <c r="C32" s="508" t="s">
        <v>140</v>
      </c>
      <c r="D32" s="810">
        <v>8693889.5754159987</v>
      </c>
      <c r="E32" s="504" t="s">
        <v>171</v>
      </c>
      <c r="F32" s="809">
        <f t="shared" si="0"/>
        <v>0</v>
      </c>
      <c r="G32" s="501">
        <f t="shared" si="1"/>
        <v>0</v>
      </c>
    </row>
    <row r="33" spans="1:7">
      <c r="A33" s="507"/>
      <c r="B33" s="508">
        <v>108364</v>
      </c>
      <c r="C33" s="508" t="s">
        <v>140</v>
      </c>
      <c r="D33" s="810">
        <v>50645941.425415993</v>
      </c>
      <c r="E33" s="504" t="s">
        <v>172</v>
      </c>
      <c r="F33" s="809">
        <f t="shared" si="0"/>
        <v>0</v>
      </c>
      <c r="G33" s="501">
        <f t="shared" si="1"/>
        <v>0</v>
      </c>
    </row>
    <row r="34" spans="1:7">
      <c r="A34" s="507"/>
      <c r="B34" s="508">
        <v>108364</v>
      </c>
      <c r="C34" s="508" t="s">
        <v>140</v>
      </c>
      <c r="D34" s="810">
        <v>-3086593.8200000003</v>
      </c>
      <c r="E34" s="504" t="s">
        <v>141</v>
      </c>
      <c r="F34" s="809">
        <f t="shared" si="0"/>
        <v>1</v>
      </c>
      <c r="G34" s="501">
        <f t="shared" si="1"/>
        <v>-3086593.8200000003</v>
      </c>
    </row>
    <row r="35" spans="1:7">
      <c r="A35" s="510"/>
      <c r="B35" s="511">
        <v>108364</v>
      </c>
      <c r="C35" s="511" t="s">
        <v>140</v>
      </c>
      <c r="D35" s="810">
        <v>-12200131.032916702</v>
      </c>
      <c r="E35" s="504" t="s">
        <v>517</v>
      </c>
      <c r="F35" s="809">
        <f t="shared" si="0"/>
        <v>0</v>
      </c>
      <c r="G35" s="501">
        <f t="shared" si="1"/>
        <v>0</v>
      </c>
    </row>
    <row r="36" spans="1:7">
      <c r="A36" s="507"/>
      <c r="B36" s="508">
        <v>108364</v>
      </c>
      <c r="C36" s="508" t="s">
        <v>140</v>
      </c>
      <c r="D36" s="810">
        <v>-3046153.8620833401</v>
      </c>
      <c r="E36" s="504" t="s">
        <v>517</v>
      </c>
      <c r="F36" s="809">
        <f t="shared" si="0"/>
        <v>0</v>
      </c>
      <c r="G36" s="501">
        <f t="shared" si="1"/>
        <v>0</v>
      </c>
    </row>
    <row r="37" spans="1:7">
      <c r="A37" s="507"/>
      <c r="B37" s="508">
        <v>108365</v>
      </c>
      <c r="C37" s="508" t="s">
        <v>140</v>
      </c>
      <c r="D37" s="810">
        <v>-2926023.620000001</v>
      </c>
      <c r="E37" s="504" t="s">
        <v>170</v>
      </c>
      <c r="F37" s="809">
        <f t="shared" si="0"/>
        <v>0</v>
      </c>
      <c r="G37" s="501">
        <f t="shared" si="1"/>
        <v>0</v>
      </c>
    </row>
    <row r="38" spans="1:7">
      <c r="A38" s="507"/>
      <c r="B38" s="508">
        <v>108365</v>
      </c>
      <c r="C38" s="508" t="s">
        <v>140</v>
      </c>
      <c r="D38" s="810">
        <v>404905.6245833002</v>
      </c>
      <c r="E38" s="504" t="s">
        <v>173</v>
      </c>
      <c r="F38" s="809">
        <f t="shared" si="0"/>
        <v>0</v>
      </c>
      <c r="G38" s="501">
        <f t="shared" si="1"/>
        <v>0</v>
      </c>
    </row>
    <row r="39" spans="1:7">
      <c r="A39" s="507"/>
      <c r="B39" s="508">
        <v>108365</v>
      </c>
      <c r="C39" s="508" t="s">
        <v>140</v>
      </c>
      <c r="D39" s="810">
        <v>22013298.810833007</v>
      </c>
      <c r="E39" s="504" t="s">
        <v>171</v>
      </c>
      <c r="F39" s="809">
        <f t="shared" si="0"/>
        <v>0</v>
      </c>
      <c r="G39" s="501">
        <f t="shared" si="1"/>
        <v>0</v>
      </c>
    </row>
    <row r="40" spans="1:7">
      <c r="A40" s="507"/>
      <c r="B40" s="508">
        <v>108365</v>
      </c>
      <c r="C40" s="508" t="s">
        <v>140</v>
      </c>
      <c r="D40" s="810">
        <v>3583788.4845833033</v>
      </c>
      <c r="E40" s="504" t="s">
        <v>172</v>
      </c>
      <c r="F40" s="809">
        <f t="shared" si="0"/>
        <v>0</v>
      </c>
      <c r="G40" s="501">
        <f t="shared" si="1"/>
        <v>0</v>
      </c>
    </row>
    <row r="41" spans="1:7">
      <c r="A41" s="507"/>
      <c r="B41" s="508">
        <v>108365</v>
      </c>
      <c r="C41" s="508" t="s">
        <v>140</v>
      </c>
      <c r="D41" s="810">
        <v>2012128.2804165967</v>
      </c>
      <c r="E41" s="504" t="s">
        <v>141</v>
      </c>
      <c r="F41" s="809">
        <f t="shared" ref="F41:F72" si="2">INDEX(WCAAllocations,IFERROR(MATCH(E41,WCAFactors,0),2),IFERROR(MATCH(E41,WCAStates,0),4))</f>
        <v>1</v>
      </c>
      <c r="G41" s="501">
        <f t="shared" si="1"/>
        <v>2012128.2804165967</v>
      </c>
    </row>
    <row r="42" spans="1:7">
      <c r="A42" s="507"/>
      <c r="B42" s="508">
        <v>108365</v>
      </c>
      <c r="C42" s="508" t="s">
        <v>140</v>
      </c>
      <c r="D42" s="810">
        <v>5406521.071666602</v>
      </c>
      <c r="E42" s="504" t="s">
        <v>517</v>
      </c>
      <c r="F42" s="809">
        <f t="shared" si="2"/>
        <v>0</v>
      </c>
      <c r="G42" s="501">
        <f t="shared" si="1"/>
        <v>0</v>
      </c>
    </row>
    <row r="43" spans="1:7">
      <c r="A43" s="507"/>
      <c r="B43" s="508">
        <v>108365</v>
      </c>
      <c r="C43" s="508" t="s">
        <v>140</v>
      </c>
      <c r="D43" s="810">
        <v>632742.02916666027</v>
      </c>
      <c r="E43" s="504" t="s">
        <v>517</v>
      </c>
      <c r="F43" s="809">
        <f t="shared" si="2"/>
        <v>0</v>
      </c>
      <c r="G43" s="501">
        <f t="shared" si="1"/>
        <v>0</v>
      </c>
    </row>
    <row r="44" spans="1:7">
      <c r="A44" s="507"/>
      <c r="B44" s="508">
        <v>108366</v>
      </c>
      <c r="C44" s="508" t="s">
        <v>140</v>
      </c>
      <c r="D44" s="810">
        <v>-1005540.6058333404</v>
      </c>
      <c r="E44" s="504" t="s">
        <v>170</v>
      </c>
      <c r="F44" s="809">
        <f t="shared" si="2"/>
        <v>0</v>
      </c>
      <c r="G44" s="501">
        <f t="shared" si="1"/>
        <v>0</v>
      </c>
    </row>
    <row r="45" spans="1:7">
      <c r="A45" s="507"/>
      <c r="B45" s="508">
        <v>108366</v>
      </c>
      <c r="C45" s="508" t="s">
        <v>140</v>
      </c>
      <c r="D45" s="810">
        <v>-539437.42166667012</v>
      </c>
      <c r="E45" s="504" t="s">
        <v>173</v>
      </c>
      <c r="F45" s="809">
        <f t="shared" si="2"/>
        <v>0</v>
      </c>
      <c r="G45" s="501">
        <f t="shared" si="1"/>
        <v>0</v>
      </c>
    </row>
    <row r="46" spans="1:7">
      <c r="A46" s="509"/>
      <c r="B46" s="511">
        <v>108366</v>
      </c>
      <c r="C46" s="511" t="s">
        <v>140</v>
      </c>
      <c r="D46" s="810">
        <v>2332770.8816666007</v>
      </c>
      <c r="E46" s="504" t="s">
        <v>171</v>
      </c>
      <c r="F46" s="809">
        <f t="shared" si="2"/>
        <v>0</v>
      </c>
      <c r="G46" s="501">
        <f t="shared" si="1"/>
        <v>0</v>
      </c>
    </row>
    <row r="47" spans="1:7">
      <c r="A47" s="507"/>
      <c r="B47" s="508">
        <v>108366</v>
      </c>
      <c r="C47" s="508" t="s">
        <v>140</v>
      </c>
      <c r="D47" s="810">
        <v>-8802631.4295834005</v>
      </c>
      <c r="E47" s="504" t="s">
        <v>172</v>
      </c>
      <c r="F47" s="809">
        <f t="shared" si="2"/>
        <v>0</v>
      </c>
      <c r="G47" s="501">
        <f t="shared" si="1"/>
        <v>0</v>
      </c>
    </row>
    <row r="48" spans="1:7">
      <c r="A48" s="507"/>
      <c r="B48" s="508">
        <v>108366</v>
      </c>
      <c r="C48" s="508" t="s">
        <v>140</v>
      </c>
      <c r="D48" s="810">
        <v>2799763.4337499999</v>
      </c>
      <c r="E48" s="504" t="s">
        <v>141</v>
      </c>
      <c r="F48" s="809">
        <f t="shared" si="2"/>
        <v>1</v>
      </c>
      <c r="G48" s="501">
        <f t="shared" si="1"/>
        <v>2799763.4337499999</v>
      </c>
    </row>
    <row r="49" spans="1:7">
      <c r="A49" s="507"/>
      <c r="B49" s="508">
        <v>108366</v>
      </c>
      <c r="C49" s="508" t="s">
        <v>140</v>
      </c>
      <c r="D49" s="810">
        <v>585069.06458333042</v>
      </c>
      <c r="E49" s="504" t="s">
        <v>517</v>
      </c>
      <c r="F49" s="809">
        <f t="shared" si="2"/>
        <v>0</v>
      </c>
      <c r="G49" s="501">
        <f t="shared" si="1"/>
        <v>0</v>
      </c>
    </row>
    <row r="50" spans="1:7">
      <c r="A50" s="507"/>
      <c r="B50" s="508">
        <v>108366</v>
      </c>
      <c r="C50" s="508" t="s">
        <v>140</v>
      </c>
      <c r="D50" s="810">
        <v>196566.46125000017</v>
      </c>
      <c r="E50" s="504" t="s">
        <v>517</v>
      </c>
      <c r="F50" s="809">
        <f t="shared" si="2"/>
        <v>0</v>
      </c>
      <c r="G50" s="501">
        <f t="shared" si="1"/>
        <v>0</v>
      </c>
    </row>
    <row r="51" spans="1:7">
      <c r="A51" s="507"/>
      <c r="B51" s="508">
        <v>108367</v>
      </c>
      <c r="C51" s="508" t="s">
        <v>140</v>
      </c>
      <c r="D51" s="810">
        <v>3814230.2225000001</v>
      </c>
      <c r="E51" s="504" t="s">
        <v>170</v>
      </c>
      <c r="F51" s="809">
        <f t="shared" si="2"/>
        <v>0</v>
      </c>
      <c r="G51" s="501">
        <f t="shared" si="1"/>
        <v>0</v>
      </c>
    </row>
    <row r="52" spans="1:7">
      <c r="A52" s="507"/>
      <c r="B52" s="508">
        <v>108367</v>
      </c>
      <c r="C52" s="508" t="s">
        <v>140</v>
      </c>
      <c r="D52" s="810">
        <v>-2118090.5341667011</v>
      </c>
      <c r="E52" s="504" t="s">
        <v>173</v>
      </c>
      <c r="F52" s="809">
        <f t="shared" si="2"/>
        <v>0</v>
      </c>
      <c r="G52" s="501">
        <f t="shared" si="1"/>
        <v>0</v>
      </c>
    </row>
    <row r="53" spans="1:7">
      <c r="A53" s="507"/>
      <c r="B53" s="508">
        <v>108367</v>
      </c>
      <c r="C53" s="508" t="s">
        <v>140</v>
      </c>
      <c r="D53" s="810">
        <v>-4855415.4245834053</v>
      </c>
      <c r="E53" s="504" t="s">
        <v>171</v>
      </c>
      <c r="F53" s="809">
        <f t="shared" si="2"/>
        <v>0</v>
      </c>
      <c r="G53" s="501">
        <f t="shared" si="1"/>
        <v>0</v>
      </c>
    </row>
    <row r="54" spans="1:7">
      <c r="A54" s="507"/>
      <c r="B54" s="508">
        <v>108367</v>
      </c>
      <c r="C54" s="508" t="s">
        <v>140</v>
      </c>
      <c r="D54" s="810">
        <v>-19011433.583333999</v>
      </c>
      <c r="E54" s="504" t="s">
        <v>172</v>
      </c>
      <c r="F54" s="809">
        <f t="shared" si="2"/>
        <v>0</v>
      </c>
      <c r="G54" s="501">
        <f t="shared" si="1"/>
        <v>0</v>
      </c>
    </row>
    <row r="55" spans="1:7">
      <c r="A55" s="507"/>
      <c r="B55" s="508">
        <v>108367</v>
      </c>
      <c r="C55" s="508" t="s">
        <v>140</v>
      </c>
      <c r="D55" s="810">
        <v>-30739.164166700095</v>
      </c>
      <c r="E55" s="504" t="s">
        <v>141</v>
      </c>
      <c r="F55" s="809">
        <f t="shared" si="2"/>
        <v>1</v>
      </c>
      <c r="G55" s="501">
        <f t="shared" si="1"/>
        <v>-30739.164166700095</v>
      </c>
    </row>
    <row r="56" spans="1:7">
      <c r="A56" s="507"/>
      <c r="B56" s="508">
        <v>108367</v>
      </c>
      <c r="C56" s="508" t="s">
        <v>140</v>
      </c>
      <c r="D56" s="810">
        <v>304725.389166601</v>
      </c>
      <c r="E56" s="504" t="s">
        <v>517</v>
      </c>
      <c r="F56" s="809">
        <f t="shared" si="2"/>
        <v>0</v>
      </c>
      <c r="G56" s="501">
        <f t="shared" si="1"/>
        <v>0</v>
      </c>
    </row>
    <row r="57" spans="1:7">
      <c r="A57" s="490"/>
      <c r="B57" s="503">
        <v>108367</v>
      </c>
      <c r="C57" s="503" t="s">
        <v>140</v>
      </c>
      <c r="D57" s="810">
        <v>283371.55208330043</v>
      </c>
      <c r="E57" s="504" t="s">
        <v>517</v>
      </c>
      <c r="F57" s="809">
        <f t="shared" si="2"/>
        <v>0</v>
      </c>
      <c r="G57" s="501">
        <f t="shared" si="1"/>
        <v>0</v>
      </c>
    </row>
    <row r="58" spans="1:7">
      <c r="A58" s="507"/>
      <c r="B58" s="508">
        <v>108368</v>
      </c>
      <c r="C58" s="508" t="s">
        <v>140</v>
      </c>
      <c r="D58" s="810">
        <v>-1420649.3299999982</v>
      </c>
      <c r="E58" s="504" t="s">
        <v>170</v>
      </c>
      <c r="F58" s="809">
        <f t="shared" si="2"/>
        <v>0</v>
      </c>
      <c r="G58" s="501">
        <f t="shared" si="1"/>
        <v>0</v>
      </c>
    </row>
    <row r="59" spans="1:7">
      <c r="A59" s="507"/>
      <c r="B59" s="508">
        <v>108368</v>
      </c>
      <c r="C59" s="508" t="s">
        <v>140</v>
      </c>
      <c r="D59" s="810">
        <v>-3323607.4658333994</v>
      </c>
      <c r="E59" s="504" t="s">
        <v>173</v>
      </c>
      <c r="F59" s="809">
        <f t="shared" si="2"/>
        <v>0</v>
      </c>
      <c r="G59" s="501">
        <f t="shared" si="1"/>
        <v>0</v>
      </c>
    </row>
    <row r="60" spans="1:7">
      <c r="A60" s="507"/>
      <c r="B60" s="508">
        <v>108368</v>
      </c>
      <c r="C60" s="508" t="s">
        <v>140</v>
      </c>
      <c r="D60" s="810">
        <v>-18479787.881249994</v>
      </c>
      <c r="E60" s="504" t="s">
        <v>171</v>
      </c>
      <c r="F60" s="809">
        <f t="shared" si="2"/>
        <v>0</v>
      </c>
      <c r="G60" s="501">
        <f t="shared" si="1"/>
        <v>0</v>
      </c>
    </row>
    <row r="61" spans="1:7">
      <c r="A61" s="507"/>
      <c r="B61" s="508">
        <v>108368</v>
      </c>
      <c r="C61" s="508" t="s">
        <v>140</v>
      </c>
      <c r="D61" s="810">
        <v>-14912801.443333402</v>
      </c>
      <c r="E61" s="504" t="s">
        <v>172</v>
      </c>
      <c r="F61" s="809">
        <f t="shared" si="2"/>
        <v>0</v>
      </c>
      <c r="G61" s="501">
        <f t="shared" si="1"/>
        <v>0</v>
      </c>
    </row>
    <row r="62" spans="1:7">
      <c r="A62" s="507"/>
      <c r="B62" s="508">
        <v>108368</v>
      </c>
      <c r="C62" s="508" t="s">
        <v>140</v>
      </c>
      <c r="D62" s="810">
        <v>-3083904.0633333996</v>
      </c>
      <c r="E62" s="504" t="s">
        <v>141</v>
      </c>
      <c r="F62" s="809">
        <f t="shared" si="2"/>
        <v>1</v>
      </c>
      <c r="G62" s="501">
        <f t="shared" si="1"/>
        <v>-3083904.0633333996</v>
      </c>
    </row>
    <row r="63" spans="1:7">
      <c r="A63" s="507"/>
      <c r="B63" s="508">
        <v>108368</v>
      </c>
      <c r="C63" s="508" t="s">
        <v>140</v>
      </c>
      <c r="D63" s="810">
        <v>-3907433.4175000004</v>
      </c>
      <c r="E63" s="504" t="s">
        <v>517</v>
      </c>
      <c r="F63" s="809">
        <f t="shared" si="2"/>
        <v>0</v>
      </c>
      <c r="G63" s="501">
        <f t="shared" si="1"/>
        <v>0</v>
      </c>
    </row>
    <row r="64" spans="1:7">
      <c r="A64" s="507"/>
      <c r="B64" s="508">
        <v>108368</v>
      </c>
      <c r="C64" s="508" t="s">
        <v>140</v>
      </c>
      <c r="D64" s="810">
        <v>-624328.48208334018</v>
      </c>
      <c r="E64" s="504" t="s">
        <v>517</v>
      </c>
      <c r="F64" s="809">
        <f t="shared" si="2"/>
        <v>0</v>
      </c>
      <c r="G64" s="501">
        <f t="shared" si="1"/>
        <v>0</v>
      </c>
    </row>
    <row r="65" spans="1:7">
      <c r="A65" s="507"/>
      <c r="B65" s="508">
        <v>108369</v>
      </c>
      <c r="C65" s="508" t="s">
        <v>140</v>
      </c>
      <c r="D65" s="810">
        <v>2817932.6749999998</v>
      </c>
      <c r="E65" s="504" t="s">
        <v>170</v>
      </c>
      <c r="F65" s="809">
        <f t="shared" si="2"/>
        <v>0</v>
      </c>
      <c r="G65" s="501">
        <f t="shared" si="1"/>
        <v>0</v>
      </c>
    </row>
    <row r="66" spans="1:7">
      <c r="A66" s="507"/>
      <c r="B66" s="508">
        <v>108369</v>
      </c>
      <c r="C66" s="508" t="s">
        <v>140</v>
      </c>
      <c r="D66" s="810">
        <v>-3401108.8350000009</v>
      </c>
      <c r="E66" s="504" t="s">
        <v>173</v>
      </c>
      <c r="F66" s="809">
        <f t="shared" si="2"/>
        <v>0</v>
      </c>
      <c r="G66" s="501">
        <f t="shared" si="1"/>
        <v>0</v>
      </c>
    </row>
    <row r="67" spans="1:7">
      <c r="A67" s="507"/>
      <c r="B67" s="508">
        <v>108369</v>
      </c>
      <c r="C67" s="508" t="s">
        <v>140</v>
      </c>
      <c r="D67" s="810">
        <v>-22559155.562916711</v>
      </c>
      <c r="E67" s="504" t="s">
        <v>171</v>
      </c>
      <c r="F67" s="809">
        <f t="shared" si="2"/>
        <v>0</v>
      </c>
      <c r="G67" s="501">
        <f t="shared" si="1"/>
        <v>0</v>
      </c>
    </row>
    <row r="68" spans="1:7">
      <c r="A68" s="490"/>
      <c r="B68" s="503">
        <v>108369</v>
      </c>
      <c r="C68" s="503" t="s">
        <v>140</v>
      </c>
      <c r="D68" s="810">
        <v>-19840915.263333403</v>
      </c>
      <c r="E68" s="504" t="s">
        <v>172</v>
      </c>
      <c r="F68" s="809">
        <f t="shared" si="2"/>
        <v>0</v>
      </c>
      <c r="G68" s="501">
        <f t="shared" si="1"/>
        <v>0</v>
      </c>
    </row>
    <row r="69" spans="1:7">
      <c r="A69" s="507"/>
      <c r="B69" s="508">
        <v>108369</v>
      </c>
      <c r="C69" s="508" t="s">
        <v>140</v>
      </c>
      <c r="D69" s="810">
        <v>-2050473.5975000001</v>
      </c>
      <c r="E69" s="504" t="s">
        <v>141</v>
      </c>
      <c r="F69" s="809">
        <f t="shared" si="2"/>
        <v>1</v>
      </c>
      <c r="G69" s="501">
        <f t="shared" si="1"/>
        <v>-2050473.5975000001</v>
      </c>
    </row>
    <row r="70" spans="1:7">
      <c r="A70" s="507"/>
      <c r="B70" s="508">
        <v>108369</v>
      </c>
      <c r="C70" s="508" t="s">
        <v>140</v>
      </c>
      <c r="D70" s="810">
        <v>-351756.77583339997</v>
      </c>
      <c r="E70" s="504" t="s">
        <v>517</v>
      </c>
      <c r="F70" s="809">
        <f t="shared" si="2"/>
        <v>0</v>
      </c>
      <c r="G70" s="501">
        <f t="shared" si="1"/>
        <v>0</v>
      </c>
    </row>
    <row r="71" spans="1:7">
      <c r="A71" s="507"/>
      <c r="B71" s="508">
        <v>108369</v>
      </c>
      <c r="C71" s="508" t="s">
        <v>140</v>
      </c>
      <c r="D71" s="810">
        <v>-70646.923750000075</v>
      </c>
      <c r="E71" s="504" t="s">
        <v>517</v>
      </c>
      <c r="F71" s="809">
        <f t="shared" si="2"/>
        <v>0</v>
      </c>
      <c r="G71" s="501">
        <f t="shared" si="1"/>
        <v>0</v>
      </c>
    </row>
    <row r="72" spans="1:7">
      <c r="A72" s="507"/>
      <c r="B72" s="508">
        <v>108370</v>
      </c>
      <c r="C72" s="508" t="s">
        <v>140</v>
      </c>
      <c r="D72" s="810">
        <v>-351915.78500000015</v>
      </c>
      <c r="E72" s="504" t="s">
        <v>170</v>
      </c>
      <c r="F72" s="809">
        <f t="shared" si="2"/>
        <v>0</v>
      </c>
      <c r="G72" s="501">
        <f t="shared" si="1"/>
        <v>0</v>
      </c>
    </row>
    <row r="73" spans="1:7">
      <c r="A73" s="507"/>
      <c r="B73" s="508">
        <v>108370</v>
      </c>
      <c r="C73" s="508" t="s">
        <v>140</v>
      </c>
      <c r="D73" s="810">
        <v>-2633724.4645833392</v>
      </c>
      <c r="E73" s="504" t="s">
        <v>173</v>
      </c>
      <c r="F73" s="809">
        <f t="shared" ref="F73:F92" si="3">INDEX(WCAAllocations,IFERROR(MATCH(E73,WCAFactors,0),2),IFERROR(MATCH(E73,WCAStates,0),4))</f>
        <v>0</v>
      </c>
      <c r="G73" s="501">
        <f t="shared" si="1"/>
        <v>0</v>
      </c>
    </row>
    <row r="74" spans="1:7">
      <c r="A74" s="507"/>
      <c r="B74" s="508">
        <v>108370</v>
      </c>
      <c r="C74" s="508" t="s">
        <v>140</v>
      </c>
      <c r="D74" s="810">
        <v>2051312.5233332999</v>
      </c>
      <c r="E74" s="504" t="s">
        <v>171</v>
      </c>
      <c r="F74" s="809">
        <f t="shared" si="3"/>
        <v>0</v>
      </c>
      <c r="G74" s="501">
        <f t="shared" ref="G74:G92" si="4">F74*D74</f>
        <v>0</v>
      </c>
    </row>
    <row r="75" spans="1:7">
      <c r="A75" s="507"/>
      <c r="B75" s="508">
        <v>108370</v>
      </c>
      <c r="C75" s="508" t="s">
        <v>140</v>
      </c>
      <c r="D75" s="810">
        <v>-6649210.9641667008</v>
      </c>
      <c r="E75" s="504" t="s">
        <v>172</v>
      </c>
      <c r="F75" s="809">
        <f t="shared" si="3"/>
        <v>0</v>
      </c>
      <c r="G75" s="501">
        <f t="shared" si="4"/>
        <v>0</v>
      </c>
    </row>
    <row r="76" spans="1:7">
      <c r="A76" s="507"/>
      <c r="B76" s="508">
        <v>108370</v>
      </c>
      <c r="C76" s="508" t="s">
        <v>140</v>
      </c>
      <c r="D76" s="810">
        <v>-509360.40166667011</v>
      </c>
      <c r="E76" s="504" t="s">
        <v>141</v>
      </c>
      <c r="F76" s="809">
        <f t="shared" si="3"/>
        <v>1</v>
      </c>
      <c r="G76" s="501">
        <f t="shared" si="4"/>
        <v>-509360.40166667011</v>
      </c>
    </row>
    <row r="77" spans="1:7">
      <c r="A77" s="507"/>
      <c r="B77" s="508">
        <v>108370</v>
      </c>
      <c r="C77" s="508" t="s">
        <v>140</v>
      </c>
      <c r="D77" s="810">
        <v>-457914.48249999993</v>
      </c>
      <c r="E77" s="504" t="s">
        <v>517</v>
      </c>
      <c r="F77" s="809">
        <f t="shared" si="3"/>
        <v>0</v>
      </c>
      <c r="G77" s="501">
        <f t="shared" si="4"/>
        <v>0</v>
      </c>
    </row>
    <row r="78" spans="1:7">
      <c r="A78" s="507"/>
      <c r="B78" s="508">
        <v>108370</v>
      </c>
      <c r="C78" s="508" t="s">
        <v>140</v>
      </c>
      <c r="D78" s="810">
        <v>-180050.54125000001</v>
      </c>
      <c r="E78" s="504" t="s">
        <v>517</v>
      </c>
      <c r="F78" s="809">
        <f t="shared" si="3"/>
        <v>0</v>
      </c>
      <c r="G78" s="501">
        <f t="shared" si="4"/>
        <v>0</v>
      </c>
    </row>
    <row r="79" spans="1:7">
      <c r="A79" s="507"/>
      <c r="B79" s="508">
        <v>108371</v>
      </c>
      <c r="C79" s="508" t="s">
        <v>140</v>
      </c>
      <c r="D79" s="810">
        <v>25022.755416666012</v>
      </c>
      <c r="E79" s="504" t="s">
        <v>170</v>
      </c>
      <c r="F79" s="809">
        <f t="shared" si="3"/>
        <v>0</v>
      </c>
      <c r="G79" s="501">
        <f t="shared" si="4"/>
        <v>0</v>
      </c>
    </row>
    <row r="80" spans="1:7">
      <c r="A80" s="507"/>
      <c r="B80" s="508">
        <v>108371</v>
      </c>
      <c r="C80" s="508" t="s">
        <v>140</v>
      </c>
      <c r="D80" s="810">
        <v>-23630.204583334009</v>
      </c>
      <c r="E80" s="504" t="s">
        <v>173</v>
      </c>
      <c r="F80" s="809">
        <f t="shared" si="3"/>
        <v>0</v>
      </c>
      <c r="G80" s="501">
        <f t="shared" si="4"/>
        <v>0</v>
      </c>
    </row>
    <row r="81" spans="1:7">
      <c r="A81" s="507"/>
      <c r="B81" s="508">
        <v>108371</v>
      </c>
      <c r="C81" s="508" t="s">
        <v>140</v>
      </c>
      <c r="D81" s="810">
        <v>516883.89333333005</v>
      </c>
      <c r="E81" s="504" t="s">
        <v>171</v>
      </c>
      <c r="F81" s="809">
        <f t="shared" si="3"/>
        <v>0</v>
      </c>
      <c r="G81" s="501">
        <f t="shared" si="4"/>
        <v>0</v>
      </c>
    </row>
    <row r="82" spans="1:7">
      <c r="A82" s="507"/>
      <c r="B82" s="508">
        <v>108371</v>
      </c>
      <c r="C82" s="508" t="s">
        <v>140</v>
      </c>
      <c r="D82" s="810">
        <v>-111565.28166666999</v>
      </c>
      <c r="E82" s="504" t="s">
        <v>172</v>
      </c>
      <c r="F82" s="809">
        <f t="shared" si="3"/>
        <v>0</v>
      </c>
      <c r="G82" s="501">
        <f t="shared" si="4"/>
        <v>0</v>
      </c>
    </row>
    <row r="83" spans="1:7">
      <c r="A83" s="507"/>
      <c r="B83" s="508">
        <v>108371</v>
      </c>
      <c r="C83" s="508" t="s">
        <v>140</v>
      </c>
      <c r="D83" s="810">
        <v>-67084.322500000009</v>
      </c>
      <c r="E83" s="504" t="s">
        <v>141</v>
      </c>
      <c r="F83" s="809">
        <f t="shared" si="3"/>
        <v>1</v>
      </c>
      <c r="G83" s="501">
        <f t="shared" si="4"/>
        <v>-67084.322500000009</v>
      </c>
    </row>
    <row r="84" spans="1:7">
      <c r="A84" s="507"/>
      <c r="B84" s="508">
        <v>108371</v>
      </c>
      <c r="C84" s="508" t="s">
        <v>140</v>
      </c>
      <c r="D84" s="810">
        <v>96905.953333332902</v>
      </c>
      <c r="E84" s="504" t="s">
        <v>517</v>
      </c>
      <c r="F84" s="809">
        <f t="shared" si="3"/>
        <v>0</v>
      </c>
      <c r="G84" s="501">
        <f t="shared" si="4"/>
        <v>0</v>
      </c>
    </row>
    <row r="85" spans="1:7">
      <c r="A85" s="507"/>
      <c r="B85" s="508">
        <v>108371</v>
      </c>
      <c r="C85" s="508" t="s">
        <v>140</v>
      </c>
      <c r="D85" s="810">
        <v>20396.387916666019</v>
      </c>
      <c r="E85" s="504" t="s">
        <v>517</v>
      </c>
      <c r="F85" s="809">
        <f t="shared" si="3"/>
        <v>0</v>
      </c>
      <c r="G85" s="501">
        <f t="shared" si="4"/>
        <v>0</v>
      </c>
    </row>
    <row r="86" spans="1:7">
      <c r="A86" s="507"/>
      <c r="B86" s="508">
        <v>108373</v>
      </c>
      <c r="C86" s="508" t="s">
        <v>140</v>
      </c>
      <c r="D86" s="810">
        <v>51409.516666666023</v>
      </c>
      <c r="E86" s="504" t="s">
        <v>170</v>
      </c>
      <c r="F86" s="809">
        <f t="shared" si="3"/>
        <v>0</v>
      </c>
      <c r="G86" s="501">
        <f t="shared" si="4"/>
        <v>0</v>
      </c>
    </row>
    <row r="87" spans="1:7">
      <c r="A87" s="507"/>
      <c r="B87" s="508">
        <v>108373</v>
      </c>
      <c r="C87" s="508" t="s">
        <v>140</v>
      </c>
      <c r="D87" s="810">
        <v>13129.492083332967</v>
      </c>
      <c r="E87" s="504" t="s">
        <v>173</v>
      </c>
      <c r="F87" s="809">
        <f t="shared" si="3"/>
        <v>0</v>
      </c>
      <c r="G87" s="501">
        <f t="shared" si="4"/>
        <v>0</v>
      </c>
    </row>
    <row r="88" spans="1:7">
      <c r="A88" s="507"/>
      <c r="B88" s="508">
        <v>108373</v>
      </c>
      <c r="C88" s="508" t="s">
        <v>140</v>
      </c>
      <c r="D88" s="810">
        <v>-236705.64625000022</v>
      </c>
      <c r="E88" s="504" t="s">
        <v>171</v>
      </c>
      <c r="F88" s="809">
        <f t="shared" si="3"/>
        <v>0</v>
      </c>
      <c r="G88" s="501">
        <f t="shared" si="4"/>
        <v>0</v>
      </c>
    </row>
    <row r="89" spans="1:7">
      <c r="A89" s="507"/>
      <c r="B89" s="508">
        <v>108373</v>
      </c>
      <c r="C89" s="508" t="s">
        <v>140</v>
      </c>
      <c r="D89" s="810">
        <v>-897970.9837500006</v>
      </c>
      <c r="E89" s="504" t="s">
        <v>172</v>
      </c>
      <c r="F89" s="809">
        <f t="shared" si="3"/>
        <v>0</v>
      </c>
      <c r="G89" s="501">
        <f t="shared" si="4"/>
        <v>0</v>
      </c>
    </row>
    <row r="90" spans="1:7">
      <c r="A90" s="507"/>
      <c r="B90" s="508">
        <v>108373</v>
      </c>
      <c r="C90" s="508" t="s">
        <v>140</v>
      </c>
      <c r="D90" s="810">
        <v>426187.29333332996</v>
      </c>
      <c r="E90" s="504" t="s">
        <v>141</v>
      </c>
      <c r="F90" s="809">
        <f t="shared" si="3"/>
        <v>1</v>
      </c>
      <c r="G90" s="501">
        <f t="shared" si="4"/>
        <v>426187.29333332996</v>
      </c>
    </row>
    <row r="91" spans="1:7">
      <c r="A91" s="507"/>
      <c r="B91" s="508">
        <v>108373</v>
      </c>
      <c r="C91" s="508" t="s">
        <v>140</v>
      </c>
      <c r="D91" s="810">
        <v>-301031.5029166704</v>
      </c>
      <c r="E91" s="504" t="s">
        <v>517</v>
      </c>
      <c r="F91" s="809">
        <f t="shared" si="3"/>
        <v>0</v>
      </c>
      <c r="G91" s="501">
        <f t="shared" si="4"/>
        <v>0</v>
      </c>
    </row>
    <row r="92" spans="1:7">
      <c r="A92" s="507"/>
      <c r="B92" s="508">
        <v>108373</v>
      </c>
      <c r="C92" s="508" t="s">
        <v>140</v>
      </c>
      <c r="D92" s="810">
        <v>-101381.42375000007</v>
      </c>
      <c r="E92" s="504" t="s">
        <v>517</v>
      </c>
      <c r="F92" s="809">
        <f t="shared" si="3"/>
        <v>0</v>
      </c>
      <c r="G92" s="501">
        <f t="shared" si="4"/>
        <v>0</v>
      </c>
    </row>
    <row r="93" spans="1:7" ht="13.8" thickBot="1">
      <c r="A93" s="507"/>
      <c r="B93" s="508"/>
      <c r="C93" s="508"/>
      <c r="D93" s="811">
        <f>SUM(D9:D92)</f>
        <v>-56372424.117086925</v>
      </c>
      <c r="E93" s="504"/>
      <c r="F93" s="500"/>
      <c r="G93" s="811">
        <f>SUM(G9:G92)</f>
        <v>-5612469.3275002455</v>
      </c>
    </row>
    <row r="94" spans="1:7" ht="13.8" thickTop="1"/>
    <row r="95" spans="1:7">
      <c r="B95" s="508" t="s">
        <v>574</v>
      </c>
      <c r="C95" s="508" t="s">
        <v>140</v>
      </c>
      <c r="D95" s="810">
        <v>601799.29083333339</v>
      </c>
      <c r="E95" s="504" t="s">
        <v>170</v>
      </c>
      <c r="F95" s="809">
        <f t="shared" ref="F95:F148" si="5">INDEX(WCAAllocations,IFERROR(MATCH(E95,WCAFactors,0),2),IFERROR(MATCH(E95,WCAStates,0),4))</f>
        <v>0</v>
      </c>
      <c r="G95" s="501">
        <f t="shared" ref="G95:G104" si="6">F95*D95</f>
        <v>0</v>
      </c>
    </row>
    <row r="96" spans="1:7">
      <c r="B96" s="508" t="s">
        <v>574</v>
      </c>
      <c r="C96" s="508" t="s">
        <v>140</v>
      </c>
      <c r="D96" s="810">
        <v>181494.78750000001</v>
      </c>
      <c r="E96" s="504" t="s">
        <v>173</v>
      </c>
      <c r="F96" s="809">
        <f t="shared" si="5"/>
        <v>0</v>
      </c>
      <c r="G96" s="501">
        <f t="shared" si="6"/>
        <v>0</v>
      </c>
    </row>
    <row r="97" spans="2:7">
      <c r="B97" s="508" t="s">
        <v>574</v>
      </c>
      <c r="C97" s="508" t="s">
        <v>140</v>
      </c>
      <c r="D97" s="810">
        <v>246593.60208333412</v>
      </c>
      <c r="E97" s="504" t="s">
        <v>171</v>
      </c>
      <c r="F97" s="809">
        <f t="shared" si="5"/>
        <v>0</v>
      </c>
      <c r="G97" s="501">
        <f t="shared" si="6"/>
        <v>0</v>
      </c>
    </row>
    <row r="98" spans="2:7">
      <c r="B98" s="508" t="s">
        <v>574</v>
      </c>
      <c r="C98" s="508" t="s">
        <v>140</v>
      </c>
      <c r="D98" s="810">
        <v>-1187953.2825000002</v>
      </c>
      <c r="E98" s="504" t="s">
        <v>172</v>
      </c>
      <c r="F98" s="809">
        <f t="shared" si="5"/>
        <v>0</v>
      </c>
      <c r="G98" s="501">
        <f t="shared" si="6"/>
        <v>0</v>
      </c>
    </row>
    <row r="99" spans="2:7">
      <c r="B99" s="508" t="s">
        <v>574</v>
      </c>
      <c r="C99" s="508" t="s">
        <v>140</v>
      </c>
      <c r="D99" s="810">
        <v>60332.262500000012</v>
      </c>
      <c r="E99" s="504" t="s">
        <v>141</v>
      </c>
      <c r="F99" s="809">
        <f t="shared" si="5"/>
        <v>1</v>
      </c>
      <c r="G99" s="501">
        <f t="shared" si="6"/>
        <v>60332.262500000012</v>
      </c>
    </row>
    <row r="100" spans="2:7">
      <c r="B100" s="508" t="s">
        <v>574</v>
      </c>
      <c r="C100" s="508" t="s">
        <v>140</v>
      </c>
      <c r="D100" s="810">
        <v>10574.186666666599</v>
      </c>
      <c r="E100" s="504" t="s">
        <v>517</v>
      </c>
      <c r="F100" s="809">
        <f t="shared" si="5"/>
        <v>0</v>
      </c>
      <c r="G100" s="501">
        <f t="shared" si="6"/>
        <v>0</v>
      </c>
    </row>
    <row r="101" spans="2:7">
      <c r="B101" s="508" t="s">
        <v>574</v>
      </c>
      <c r="C101" s="508" t="s">
        <v>140</v>
      </c>
      <c r="D101" s="810">
        <v>-90784.486666665995</v>
      </c>
      <c r="E101" s="504" t="s">
        <v>517</v>
      </c>
      <c r="F101" s="809">
        <f t="shared" si="5"/>
        <v>0</v>
      </c>
      <c r="G101" s="501">
        <f t="shared" si="6"/>
        <v>0</v>
      </c>
    </row>
    <row r="102" spans="2:7">
      <c r="B102" s="508" t="s">
        <v>174</v>
      </c>
      <c r="C102" s="508" t="s">
        <v>140</v>
      </c>
      <c r="D102" s="810">
        <v>-148618.5970833404</v>
      </c>
      <c r="E102" s="504" t="s">
        <v>170</v>
      </c>
      <c r="F102" s="809">
        <f t="shared" si="5"/>
        <v>0</v>
      </c>
      <c r="G102" s="501">
        <f t="shared" si="6"/>
        <v>0</v>
      </c>
    </row>
    <row r="103" spans="2:7">
      <c r="B103" s="508" t="s">
        <v>174</v>
      </c>
      <c r="C103" s="508" t="s">
        <v>140</v>
      </c>
      <c r="D103" s="810">
        <v>-44751.210833333957</v>
      </c>
      <c r="E103" s="504" t="s">
        <v>261</v>
      </c>
      <c r="F103" s="809">
        <f t="shared" si="5"/>
        <v>0</v>
      </c>
      <c r="G103" s="501">
        <f t="shared" si="6"/>
        <v>0</v>
      </c>
    </row>
    <row r="104" spans="2:7">
      <c r="B104" s="508" t="s">
        <v>174</v>
      </c>
      <c r="C104" s="508" t="s">
        <v>140</v>
      </c>
      <c r="D104" s="810">
        <v>-2271915.6229166985</v>
      </c>
      <c r="E104" s="504" t="s">
        <v>214</v>
      </c>
      <c r="F104" s="809">
        <f t="shared" si="5"/>
        <v>0</v>
      </c>
      <c r="G104" s="501">
        <f t="shared" si="6"/>
        <v>0</v>
      </c>
    </row>
    <row r="105" spans="2:7">
      <c r="B105" s="508" t="s">
        <v>174</v>
      </c>
      <c r="C105" s="508" t="s">
        <v>140</v>
      </c>
      <c r="D105" s="810">
        <v>-387632.5479166992</v>
      </c>
      <c r="E105" s="504" t="s">
        <v>203</v>
      </c>
      <c r="F105" s="809">
        <f t="shared" si="5"/>
        <v>0.23084885646883446</v>
      </c>
      <c r="G105" s="501">
        <v>0</v>
      </c>
    </row>
    <row r="106" spans="2:7">
      <c r="B106" s="508" t="s">
        <v>174</v>
      </c>
      <c r="C106" s="508" t="s">
        <v>140</v>
      </c>
      <c r="D106" s="810">
        <v>1355349.4416666599</v>
      </c>
      <c r="E106" s="504" t="s">
        <v>152</v>
      </c>
      <c r="F106" s="809">
        <f t="shared" si="5"/>
        <v>6.9173575695716499E-2</v>
      </c>
      <c r="G106" s="501"/>
    </row>
    <row r="107" spans="2:7">
      <c r="B107" s="508" t="s">
        <v>174</v>
      </c>
      <c r="C107" s="508" t="s">
        <v>140</v>
      </c>
      <c r="D107" s="810">
        <v>-493476.40125000104</v>
      </c>
      <c r="E107" s="504" t="s">
        <v>173</v>
      </c>
      <c r="F107" s="809">
        <f t="shared" si="5"/>
        <v>0</v>
      </c>
      <c r="G107" s="501">
        <f>F107*D107</f>
        <v>0</v>
      </c>
    </row>
    <row r="108" spans="2:7">
      <c r="B108" s="508" t="s">
        <v>174</v>
      </c>
      <c r="C108" s="508" t="s">
        <v>140</v>
      </c>
      <c r="D108" s="810">
        <v>-296713.28458333947</v>
      </c>
      <c r="E108" s="504" t="s">
        <v>231</v>
      </c>
      <c r="F108" s="809">
        <f t="shared" si="5"/>
        <v>0.22953887558714423</v>
      </c>
      <c r="G108" s="501"/>
    </row>
    <row r="109" spans="2:7">
      <c r="B109" s="508" t="s">
        <v>174</v>
      </c>
      <c r="C109" s="508" t="s">
        <v>140</v>
      </c>
      <c r="D109" s="810">
        <v>-4860286.9954167008</v>
      </c>
      <c r="E109" s="504" t="s">
        <v>171</v>
      </c>
      <c r="F109" s="809">
        <f t="shared" si="5"/>
        <v>0</v>
      </c>
      <c r="G109" s="501">
        <f>F109*D109</f>
        <v>0</v>
      </c>
    </row>
    <row r="110" spans="2:7">
      <c r="B110" s="508" t="s">
        <v>174</v>
      </c>
      <c r="C110" s="508" t="s">
        <v>140</v>
      </c>
      <c r="D110" s="810">
        <v>-7786688.1170834005</v>
      </c>
      <c r="E110" s="504" t="s">
        <v>130</v>
      </c>
      <c r="F110" s="809">
        <f t="shared" si="5"/>
        <v>6.8539355270203509E-2</v>
      </c>
      <c r="G110" s="501"/>
    </row>
    <row r="111" spans="2:7">
      <c r="B111" s="508" t="s">
        <v>174</v>
      </c>
      <c r="C111" s="508" t="s">
        <v>140</v>
      </c>
      <c r="D111" s="810">
        <v>-2476146.2829167023</v>
      </c>
      <c r="E111" s="504" t="s">
        <v>172</v>
      </c>
      <c r="F111" s="809">
        <f t="shared" si="5"/>
        <v>0</v>
      </c>
      <c r="G111" s="501">
        <f>F111*D111</f>
        <v>0</v>
      </c>
    </row>
    <row r="112" spans="2:7">
      <c r="B112" s="508" t="s">
        <v>174</v>
      </c>
      <c r="C112" s="508" t="s">
        <v>140</v>
      </c>
      <c r="D112" s="810">
        <v>-936028.25875000283</v>
      </c>
      <c r="E112" s="504" t="s">
        <v>141</v>
      </c>
      <c r="F112" s="809">
        <f t="shared" si="5"/>
        <v>1</v>
      </c>
      <c r="G112" s="501">
        <f>F112*D112</f>
        <v>-936028.25875000283</v>
      </c>
    </row>
    <row r="113" spans="2:7">
      <c r="B113" s="508" t="s">
        <v>174</v>
      </c>
      <c r="C113" s="508" t="s">
        <v>140</v>
      </c>
      <c r="D113" s="810">
        <v>-1810836.3379166983</v>
      </c>
      <c r="E113" s="504" t="s">
        <v>517</v>
      </c>
      <c r="F113" s="809">
        <f t="shared" si="5"/>
        <v>0</v>
      </c>
      <c r="G113" s="501">
        <f>F113*D113</f>
        <v>0</v>
      </c>
    </row>
    <row r="114" spans="2:7">
      <c r="B114" s="508" t="s">
        <v>174</v>
      </c>
      <c r="C114" s="508" t="s">
        <v>140</v>
      </c>
      <c r="D114" s="810">
        <v>-149129.89499999955</v>
      </c>
      <c r="E114" s="504" t="s">
        <v>517</v>
      </c>
      <c r="F114" s="809">
        <f t="shared" si="5"/>
        <v>0</v>
      </c>
      <c r="G114" s="501">
        <f>F114*D114</f>
        <v>0</v>
      </c>
    </row>
    <row r="115" spans="2:7">
      <c r="B115" s="508" t="s">
        <v>175</v>
      </c>
      <c r="C115" s="508" t="s">
        <v>140</v>
      </c>
      <c r="D115" s="810">
        <v>-1171593.3829166964</v>
      </c>
      <c r="E115" s="504" t="s">
        <v>214</v>
      </c>
      <c r="F115" s="809">
        <f t="shared" si="5"/>
        <v>0</v>
      </c>
      <c r="G115" s="501">
        <f>F115*D115</f>
        <v>0</v>
      </c>
    </row>
    <row r="116" spans="2:7">
      <c r="B116" s="508" t="s">
        <v>175</v>
      </c>
      <c r="C116" s="508" t="s">
        <v>140</v>
      </c>
      <c r="D116" s="810">
        <v>-7162471.7341669798</v>
      </c>
      <c r="E116" s="504" t="s">
        <v>203</v>
      </c>
      <c r="F116" s="809">
        <f t="shared" si="5"/>
        <v>0.23084885646883446</v>
      </c>
      <c r="G116" s="501"/>
    </row>
    <row r="117" spans="2:7">
      <c r="B117" s="508" t="s">
        <v>176</v>
      </c>
      <c r="C117" s="508" t="s">
        <v>140</v>
      </c>
      <c r="D117" s="810">
        <v>-2572934.5979169905</v>
      </c>
      <c r="E117" s="504" t="s">
        <v>261</v>
      </c>
      <c r="F117" s="809">
        <f t="shared" si="5"/>
        <v>0</v>
      </c>
      <c r="G117" s="501">
        <f>F117*D117</f>
        <v>0</v>
      </c>
    </row>
    <row r="118" spans="2:7">
      <c r="B118" s="508" t="s">
        <v>177</v>
      </c>
      <c r="C118" s="508" t="s">
        <v>140</v>
      </c>
      <c r="D118" s="810">
        <v>-24599684.699999988</v>
      </c>
      <c r="E118" s="504" t="s">
        <v>214</v>
      </c>
      <c r="F118" s="809">
        <f t="shared" si="5"/>
        <v>0</v>
      </c>
      <c r="G118" s="501">
        <f>F118*D118</f>
        <v>0</v>
      </c>
    </row>
    <row r="119" spans="2:7">
      <c r="B119" s="508" t="s">
        <v>177</v>
      </c>
      <c r="C119" s="508" t="s">
        <v>140</v>
      </c>
      <c r="D119" s="810">
        <v>-19262809.629583955</v>
      </c>
      <c r="E119" s="504" t="s">
        <v>203</v>
      </c>
      <c r="F119" s="809">
        <f t="shared" si="5"/>
        <v>0.23084885646883446</v>
      </c>
      <c r="G119" s="501"/>
    </row>
    <row r="120" spans="2:7">
      <c r="B120" s="508" t="s">
        <v>178</v>
      </c>
      <c r="C120" s="508" t="s">
        <v>140</v>
      </c>
      <c r="D120" s="810">
        <v>-46703372.724589825</v>
      </c>
      <c r="E120" s="504" t="s">
        <v>214</v>
      </c>
      <c r="F120" s="809">
        <f t="shared" si="5"/>
        <v>0</v>
      </c>
      <c r="G120" s="501"/>
    </row>
    <row r="121" spans="2:7">
      <c r="B121" s="508" t="s">
        <v>178</v>
      </c>
      <c r="C121" s="508" t="s">
        <v>140</v>
      </c>
      <c r="D121" s="810">
        <v>-2814722.3183339834</v>
      </c>
      <c r="E121" s="504" t="s">
        <v>203</v>
      </c>
      <c r="F121" s="809">
        <f t="shared" si="5"/>
        <v>0.23084885646883446</v>
      </c>
      <c r="G121" s="501"/>
    </row>
    <row r="122" spans="2:7">
      <c r="B122" s="508" t="s">
        <v>178</v>
      </c>
      <c r="C122" s="508" t="s">
        <v>140</v>
      </c>
      <c r="D122" s="810">
        <v>-1603645.8687499762</v>
      </c>
      <c r="E122" s="504" t="s">
        <v>231</v>
      </c>
      <c r="F122" s="809">
        <f t="shared" si="5"/>
        <v>0.22953887558714423</v>
      </c>
      <c r="G122" s="501"/>
    </row>
    <row r="123" spans="2:7">
      <c r="B123" s="508" t="s">
        <v>179</v>
      </c>
      <c r="C123" s="508" t="s">
        <v>140</v>
      </c>
      <c r="D123" s="810">
        <v>-27719686.035833955</v>
      </c>
      <c r="E123" s="504" t="s">
        <v>214</v>
      </c>
      <c r="F123" s="809">
        <f t="shared" si="5"/>
        <v>0</v>
      </c>
      <c r="G123" s="501"/>
    </row>
    <row r="124" spans="2:7">
      <c r="B124" s="508" t="s">
        <v>179</v>
      </c>
      <c r="C124" s="508" t="s">
        <v>140</v>
      </c>
      <c r="D124" s="810">
        <v>-8786843.8379169703</v>
      </c>
      <c r="E124" s="504" t="s">
        <v>203</v>
      </c>
      <c r="F124" s="809">
        <f t="shared" si="5"/>
        <v>0.23084885646883446</v>
      </c>
      <c r="G124" s="501"/>
    </row>
    <row r="125" spans="2:7">
      <c r="B125" s="508" t="s">
        <v>179</v>
      </c>
      <c r="C125" s="508" t="s">
        <v>140</v>
      </c>
      <c r="D125" s="810">
        <v>-1127973.6299999952</v>
      </c>
      <c r="E125" s="504" t="s">
        <v>231</v>
      </c>
      <c r="F125" s="809">
        <f t="shared" si="5"/>
        <v>0.22953887558714423</v>
      </c>
      <c r="G125" s="501"/>
    </row>
    <row r="126" spans="2:7">
      <c r="B126" s="508" t="s">
        <v>179</v>
      </c>
      <c r="C126" s="508" t="s">
        <v>140</v>
      </c>
      <c r="D126" s="810">
        <v>289867.03708332987</v>
      </c>
      <c r="E126" s="504" t="s">
        <v>146</v>
      </c>
      <c r="F126" s="809">
        <f t="shared" si="5"/>
        <v>7.9057273540331513E-2</v>
      </c>
      <c r="G126" s="501"/>
    </row>
    <row r="127" spans="2:7">
      <c r="B127" s="508" t="s">
        <v>575</v>
      </c>
      <c r="C127" s="508" t="s">
        <v>140</v>
      </c>
      <c r="D127" s="810">
        <v>-43592.913750000007</v>
      </c>
      <c r="E127" s="504" t="s">
        <v>170</v>
      </c>
      <c r="F127" s="809">
        <f t="shared" si="5"/>
        <v>0</v>
      </c>
      <c r="G127" s="501"/>
    </row>
    <row r="128" spans="2:7">
      <c r="B128" s="508" t="s">
        <v>575</v>
      </c>
      <c r="C128" s="508" t="s">
        <v>140</v>
      </c>
      <c r="D128" s="810">
        <v>188007.55125000002</v>
      </c>
      <c r="E128" s="504" t="s">
        <v>152</v>
      </c>
      <c r="F128" s="809">
        <f t="shared" si="5"/>
        <v>6.9173575695716499E-2</v>
      </c>
      <c r="G128" s="501"/>
    </row>
    <row r="129" spans="2:7">
      <c r="B129" s="508" t="s">
        <v>575</v>
      </c>
      <c r="C129" s="508" t="s">
        <v>140</v>
      </c>
      <c r="D129" s="810">
        <v>-154781.54999999981</v>
      </c>
      <c r="E129" s="504" t="s">
        <v>171</v>
      </c>
      <c r="F129" s="809">
        <f t="shared" si="5"/>
        <v>0</v>
      </c>
      <c r="G129" s="501"/>
    </row>
    <row r="130" spans="2:7">
      <c r="B130" s="508" t="s">
        <v>575</v>
      </c>
      <c r="C130" s="508" t="s">
        <v>140</v>
      </c>
      <c r="D130" s="810">
        <v>6127801.0100000007</v>
      </c>
      <c r="E130" s="504" t="s">
        <v>130</v>
      </c>
      <c r="F130" s="809">
        <f t="shared" si="5"/>
        <v>6.8539355270203509E-2</v>
      </c>
      <c r="G130" s="501"/>
    </row>
    <row r="131" spans="2:7">
      <c r="B131" s="508" t="s">
        <v>575</v>
      </c>
      <c r="C131" s="508" t="s">
        <v>140</v>
      </c>
      <c r="D131" s="810">
        <v>-363.94708333339986</v>
      </c>
      <c r="E131" s="504" t="s">
        <v>172</v>
      </c>
      <c r="F131" s="809">
        <f t="shared" si="5"/>
        <v>0</v>
      </c>
      <c r="G131" s="501">
        <f>F131*D131</f>
        <v>0</v>
      </c>
    </row>
    <row r="132" spans="2:7">
      <c r="B132" s="508" t="s">
        <v>575</v>
      </c>
      <c r="C132" s="508" t="s">
        <v>140</v>
      </c>
      <c r="D132" s="810">
        <v>-38827.45374999987</v>
      </c>
      <c r="E132" s="504" t="s">
        <v>141</v>
      </c>
      <c r="F132" s="809">
        <f t="shared" si="5"/>
        <v>1</v>
      </c>
      <c r="G132" s="501">
        <f>F132*D132</f>
        <v>-38827.45374999987</v>
      </c>
    </row>
    <row r="133" spans="2:7">
      <c r="B133" s="508" t="s">
        <v>575</v>
      </c>
      <c r="C133" s="508" t="s">
        <v>140</v>
      </c>
      <c r="D133" s="810">
        <v>-98695.821250000037</v>
      </c>
      <c r="E133" s="504" t="s">
        <v>517</v>
      </c>
      <c r="F133" s="809">
        <f t="shared" si="5"/>
        <v>0</v>
      </c>
      <c r="G133" s="501">
        <f>F133*D133</f>
        <v>0</v>
      </c>
    </row>
    <row r="134" spans="2:7">
      <c r="B134" s="508" t="s">
        <v>575</v>
      </c>
      <c r="C134" s="508" t="s">
        <v>140</v>
      </c>
      <c r="D134" s="810">
        <v>-30861.986250000002</v>
      </c>
      <c r="E134" s="504" t="s">
        <v>203</v>
      </c>
      <c r="F134" s="809">
        <f t="shared" si="5"/>
        <v>0.23084885646883446</v>
      </c>
      <c r="G134" s="501"/>
    </row>
    <row r="135" spans="2:7">
      <c r="B135" s="508" t="s">
        <v>575</v>
      </c>
      <c r="C135" s="508" t="s">
        <v>140</v>
      </c>
      <c r="D135" s="810">
        <v>-42858.119999999995</v>
      </c>
      <c r="E135" s="504" t="s">
        <v>173</v>
      </c>
      <c r="F135" s="809">
        <f t="shared" si="5"/>
        <v>0</v>
      </c>
      <c r="G135" s="501"/>
    </row>
    <row r="136" spans="2:7">
      <c r="B136" s="508" t="s">
        <v>575</v>
      </c>
      <c r="C136" s="508" t="s">
        <v>140</v>
      </c>
      <c r="D136" s="810">
        <v>-316.57125000000087</v>
      </c>
      <c r="E136" s="504" t="s">
        <v>517</v>
      </c>
      <c r="F136" s="809">
        <f t="shared" si="5"/>
        <v>0</v>
      </c>
      <c r="G136" s="501"/>
    </row>
    <row r="137" spans="2:7">
      <c r="B137" s="508" t="s">
        <v>576</v>
      </c>
      <c r="C137" s="508" t="s">
        <v>140</v>
      </c>
      <c r="D137" s="810">
        <v>-137041.0466666671</v>
      </c>
      <c r="E137" s="504" t="s">
        <v>203</v>
      </c>
      <c r="F137" s="809">
        <f t="shared" si="5"/>
        <v>0.23084885646883446</v>
      </c>
      <c r="G137" s="501"/>
    </row>
    <row r="138" spans="2:7">
      <c r="B138" s="508" t="s">
        <v>180</v>
      </c>
      <c r="C138" s="508" t="s">
        <v>140</v>
      </c>
      <c r="D138" s="810">
        <v>-148840.23083333997</v>
      </c>
      <c r="E138" s="504" t="s">
        <v>261</v>
      </c>
      <c r="F138" s="809">
        <f t="shared" si="5"/>
        <v>0</v>
      </c>
      <c r="G138" s="501"/>
    </row>
    <row r="139" spans="2:7">
      <c r="B139" s="508" t="s">
        <v>180</v>
      </c>
      <c r="C139" s="508" t="s">
        <v>140</v>
      </c>
      <c r="D139" s="810">
        <v>-1933042.330416698</v>
      </c>
      <c r="E139" s="504" t="s">
        <v>214</v>
      </c>
      <c r="F139" s="809">
        <f t="shared" si="5"/>
        <v>0</v>
      </c>
      <c r="G139" s="501"/>
    </row>
    <row r="140" spans="2:7">
      <c r="B140" s="508" t="s">
        <v>180</v>
      </c>
      <c r="C140" s="508" t="s">
        <v>140</v>
      </c>
      <c r="D140" s="810">
        <v>-5649846.125</v>
      </c>
      <c r="E140" s="504" t="s">
        <v>203</v>
      </c>
      <c r="F140" s="809">
        <f t="shared" si="5"/>
        <v>0.23084885646883446</v>
      </c>
      <c r="G140" s="501"/>
    </row>
    <row r="141" spans="2:7">
      <c r="B141" s="508" t="s">
        <v>180</v>
      </c>
      <c r="C141" s="508" t="s">
        <v>140</v>
      </c>
      <c r="D141" s="810">
        <v>-1327723.0420840085</v>
      </c>
      <c r="E141" s="504" t="s">
        <v>152</v>
      </c>
      <c r="F141" s="809">
        <f t="shared" si="5"/>
        <v>6.9173575695716499E-2</v>
      </c>
      <c r="G141" s="501"/>
    </row>
    <row r="142" spans="2:7">
      <c r="B142" s="508" t="s">
        <v>180</v>
      </c>
      <c r="C142" s="508" t="s">
        <v>140</v>
      </c>
      <c r="D142" s="810">
        <v>-10582.842499999912</v>
      </c>
      <c r="E142" s="504" t="s">
        <v>173</v>
      </c>
      <c r="F142" s="809">
        <f t="shared" si="5"/>
        <v>0</v>
      </c>
      <c r="G142" s="501"/>
    </row>
    <row r="143" spans="2:7">
      <c r="B143" s="508" t="s">
        <v>180</v>
      </c>
      <c r="C143" s="508" t="s">
        <v>140</v>
      </c>
      <c r="D143" s="810">
        <v>-961.0679166666996</v>
      </c>
      <c r="E143" s="504" t="s">
        <v>231</v>
      </c>
      <c r="F143" s="809">
        <f t="shared" si="5"/>
        <v>0.22953887558714423</v>
      </c>
      <c r="G143" s="501"/>
    </row>
    <row r="144" spans="2:7">
      <c r="B144" s="508" t="s">
        <v>180</v>
      </c>
      <c r="C144" s="508" t="s">
        <v>140</v>
      </c>
      <c r="D144" s="810">
        <v>-8762.0837499999907</v>
      </c>
      <c r="E144" s="504" t="s">
        <v>171</v>
      </c>
      <c r="F144" s="809">
        <f t="shared" si="5"/>
        <v>0</v>
      </c>
      <c r="G144" s="501"/>
    </row>
    <row r="145" spans="1:9">
      <c r="B145" s="508" t="s">
        <v>180</v>
      </c>
      <c r="C145" s="508" t="s">
        <v>140</v>
      </c>
      <c r="D145" s="810">
        <v>512459.16416659951</v>
      </c>
      <c r="E145" s="504" t="s">
        <v>146</v>
      </c>
      <c r="F145" s="809">
        <f t="shared" si="5"/>
        <v>7.9057273540331513E-2</v>
      </c>
      <c r="G145" s="501"/>
    </row>
    <row r="146" spans="1:9">
      <c r="B146" s="508" t="s">
        <v>180</v>
      </c>
      <c r="C146" s="508" t="s">
        <v>140</v>
      </c>
      <c r="D146" s="810">
        <v>-7404352.3312500119</v>
      </c>
      <c r="E146" s="504" t="s">
        <v>130</v>
      </c>
      <c r="F146" s="809">
        <f t="shared" si="5"/>
        <v>6.8539355270203509E-2</v>
      </c>
      <c r="G146" s="501"/>
    </row>
    <row r="147" spans="1:9">
      <c r="B147" s="508" t="s">
        <v>180</v>
      </c>
      <c r="C147" s="508" t="s">
        <v>140</v>
      </c>
      <c r="D147" s="810">
        <v>-10340.958333333394</v>
      </c>
      <c r="E147" s="504" t="s">
        <v>172</v>
      </c>
      <c r="F147" s="809">
        <f t="shared" si="5"/>
        <v>0</v>
      </c>
      <c r="G147" s="501"/>
    </row>
    <row r="148" spans="1:9">
      <c r="B148" s="508" t="s">
        <v>180</v>
      </c>
      <c r="C148" s="508" t="s">
        <v>140</v>
      </c>
      <c r="D148" s="810">
        <v>-80878.203749999986</v>
      </c>
      <c r="E148" s="504" t="s">
        <v>517</v>
      </c>
      <c r="F148" s="809">
        <f t="shared" si="5"/>
        <v>0</v>
      </c>
      <c r="G148" s="501">
        <f>F148*D148</f>
        <v>0</v>
      </c>
    </row>
    <row r="149" spans="1:9" ht="13.8" thickBot="1">
      <c r="D149" s="811">
        <f>SUM(D95:D148)</f>
        <v>-174015090.07292712</v>
      </c>
      <c r="E149" s="504"/>
      <c r="F149" s="500"/>
      <c r="G149" s="811">
        <f>SUM(G95:G148)</f>
        <v>-914523.45000000275</v>
      </c>
    </row>
    <row r="150" spans="1:9" ht="13.8" thickTop="1"/>
    <row r="152" spans="1:9">
      <c r="A152" s="812" t="s">
        <v>145</v>
      </c>
    </row>
    <row r="153" spans="1:9" s="29" customFormat="1" ht="13.2" customHeight="1">
      <c r="A153" s="1400" t="s">
        <v>716</v>
      </c>
      <c r="B153" s="1400"/>
      <c r="C153" s="1400"/>
      <c r="D153" s="1400"/>
      <c r="E153" s="1400"/>
      <c r="F153" s="1400"/>
      <c r="G153" s="1400"/>
      <c r="H153" s="1317"/>
      <c r="I153" s="1317"/>
    </row>
    <row r="154" spans="1:9" s="29" customFormat="1">
      <c r="A154" s="1400"/>
      <c r="B154" s="1400"/>
      <c r="C154" s="1400"/>
      <c r="D154" s="1400"/>
      <c r="E154" s="1400"/>
      <c r="F154" s="1400"/>
      <c r="G154" s="1400"/>
      <c r="H154" s="1317"/>
      <c r="I154" s="1317"/>
    </row>
  </sheetData>
  <mergeCells count="1">
    <mergeCell ref="A153:G154"/>
  </mergeCells>
  <dataValidations count="1">
    <dataValidation type="list" allowBlank="1" sqref="E95:E148">
      <formula1>$B$7:$B$40</formula1>
    </dataValidation>
  </dataValidations>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rowBreaks count="2" manualBreakCount="2">
    <brk id="63" max="6" man="1"/>
    <brk id="93" max="6"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E9:E92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G133"/>
  <sheetViews>
    <sheetView workbookViewId="0">
      <selection activeCell="F16" sqref="F16"/>
    </sheetView>
  </sheetViews>
  <sheetFormatPr defaultRowHeight="13.2"/>
  <cols>
    <col min="1" max="1" width="31.33203125" style="1" customWidth="1"/>
    <col min="2" max="2" width="9.6640625" style="1" bestFit="1" customWidth="1"/>
    <col min="3" max="3" width="5.44140625" style="1" bestFit="1" customWidth="1"/>
    <col min="4" max="4" width="12.88671875" style="1" bestFit="1" customWidth="1"/>
    <col min="5" max="5" width="11.109375" style="1" bestFit="1" customWidth="1"/>
    <col min="6" max="6" width="10" style="1" bestFit="1" customWidth="1"/>
    <col min="7" max="7" width="13.33203125" style="800" bestFit="1" customWidth="1"/>
    <col min="8" max="16384" width="8.88671875" style="1"/>
  </cols>
  <sheetData>
    <row r="1" spans="1:7">
      <c r="A1" s="17" t="str">
        <f>RevReqSummary!A1</f>
        <v>PacifiCorp General Rate Case UE-140617</v>
      </c>
      <c r="B1" s="232"/>
      <c r="C1" s="232"/>
      <c r="D1" s="232"/>
      <c r="E1" s="232"/>
      <c r="F1" s="232"/>
    </row>
    <row r="2" spans="1:7">
      <c r="A2" s="17" t="str">
        <f>RevReqSummary!A2</f>
        <v>For The Twelve Months Ended December 2013 - Staff Revenue Requirement</v>
      </c>
      <c r="B2" s="232"/>
      <c r="C2" s="232"/>
      <c r="D2" s="232"/>
      <c r="E2" s="232"/>
      <c r="F2" s="232"/>
    </row>
    <row r="3" spans="1:7">
      <c r="A3" s="235" t="s">
        <v>718</v>
      </c>
      <c r="B3" s="232"/>
      <c r="C3" s="232"/>
      <c r="D3" s="232"/>
      <c r="E3" s="232"/>
      <c r="F3" s="232"/>
    </row>
    <row r="4" spans="1:7">
      <c r="A4" s="235" t="s">
        <v>655</v>
      </c>
      <c r="B4" s="232"/>
      <c r="C4" s="232"/>
      <c r="D4" s="232"/>
      <c r="E4" s="232"/>
      <c r="F4" s="232"/>
    </row>
    <row r="5" spans="1:7">
      <c r="A5" s="234"/>
      <c r="B5" s="232"/>
      <c r="C5" s="232"/>
      <c r="D5" s="232" t="s">
        <v>131</v>
      </c>
      <c r="E5" s="232" t="s">
        <v>523</v>
      </c>
      <c r="F5" s="232"/>
      <c r="G5" s="232" t="s">
        <v>236</v>
      </c>
    </row>
    <row r="6" spans="1:7">
      <c r="A6" s="234"/>
      <c r="B6" s="236" t="s">
        <v>132</v>
      </c>
      <c r="C6" s="41" t="s">
        <v>660</v>
      </c>
      <c r="D6" s="236" t="s">
        <v>134</v>
      </c>
      <c r="E6" s="236" t="s">
        <v>135</v>
      </c>
      <c r="F6" s="236" t="s">
        <v>136</v>
      </c>
      <c r="G6" s="236" t="s">
        <v>137</v>
      </c>
    </row>
    <row r="7" spans="1:7">
      <c r="A7" s="240"/>
      <c r="B7" s="241"/>
      <c r="C7" s="241"/>
      <c r="D7" s="241"/>
      <c r="E7" s="241"/>
      <c r="F7" s="241"/>
    </row>
    <row r="8" spans="1:7">
      <c r="A8" s="240" t="s">
        <v>199</v>
      </c>
      <c r="B8" s="801"/>
      <c r="C8" s="241"/>
      <c r="D8" s="35"/>
      <c r="E8" s="802"/>
      <c r="F8" s="36"/>
    </row>
    <row r="9" spans="1:7">
      <c r="A9" s="533" t="s">
        <v>467</v>
      </c>
      <c r="B9" s="803" t="s">
        <v>186</v>
      </c>
      <c r="C9" s="241" t="s">
        <v>140</v>
      </c>
      <c r="D9" s="810">
        <v>124536092.03855678</v>
      </c>
      <c r="E9" s="804" t="s">
        <v>214</v>
      </c>
      <c r="F9" s="625">
        <f t="shared" ref="F9:F40" si="0">INDEX(WCAAllocations,IFERROR(MATCH(E9,WCAFactors,0),2),IFERROR(MATCH(E9,WCAStates,0),4))</f>
        <v>0</v>
      </c>
      <c r="G9" s="800">
        <f>D9*F9</f>
        <v>0</v>
      </c>
    </row>
    <row r="10" spans="1:7">
      <c r="A10" s="533" t="s">
        <v>467</v>
      </c>
      <c r="B10" s="803" t="s">
        <v>186</v>
      </c>
      <c r="C10" s="241" t="s">
        <v>140</v>
      </c>
      <c r="D10" s="810">
        <v>1954091.0923044377</v>
      </c>
      <c r="E10" s="804" t="s">
        <v>203</v>
      </c>
      <c r="F10" s="625">
        <f t="shared" si="0"/>
        <v>0.23084885646883446</v>
      </c>
      <c r="G10" s="800">
        <f t="shared" ref="G10:G40" si="1">D10*F10</f>
        <v>451099.69409441506</v>
      </c>
    </row>
    <row r="11" spans="1:7">
      <c r="A11" s="533" t="s">
        <v>467</v>
      </c>
      <c r="B11" s="803" t="s">
        <v>186</v>
      </c>
      <c r="C11" s="241" t="s">
        <v>140</v>
      </c>
      <c r="D11" s="810">
        <v>8809770.8728527408</v>
      </c>
      <c r="E11" s="805" t="s">
        <v>231</v>
      </c>
      <c r="F11" s="625">
        <f t="shared" si="0"/>
        <v>0.22953887558714423</v>
      </c>
      <c r="G11" s="800">
        <f t="shared" si="1"/>
        <v>2022184.9003349922</v>
      </c>
    </row>
    <row r="12" spans="1:7">
      <c r="A12" s="533" t="s">
        <v>467</v>
      </c>
      <c r="B12" s="803" t="s">
        <v>184</v>
      </c>
      <c r="C12" s="241" t="s">
        <v>140</v>
      </c>
      <c r="D12" s="810">
        <v>3959673.3636438078</v>
      </c>
      <c r="E12" s="804" t="s">
        <v>214</v>
      </c>
      <c r="F12" s="625">
        <f t="shared" si="0"/>
        <v>0</v>
      </c>
      <c r="G12" s="800">
        <f t="shared" si="1"/>
        <v>0</v>
      </c>
    </row>
    <row r="13" spans="1:7">
      <c r="A13" s="533" t="s">
        <v>467</v>
      </c>
      <c r="B13" s="803" t="s">
        <v>184</v>
      </c>
      <c r="C13" s="241" t="s">
        <v>140</v>
      </c>
      <c r="D13" s="810">
        <v>8915870.2695715614</v>
      </c>
      <c r="E13" s="804" t="s">
        <v>203</v>
      </c>
      <c r="F13" s="625">
        <f t="shared" si="0"/>
        <v>0.23084885646883446</v>
      </c>
      <c r="G13" s="800">
        <f t="shared" si="1"/>
        <v>2058218.4561550738</v>
      </c>
    </row>
    <row r="14" spans="1:7">
      <c r="A14" s="533" t="s">
        <v>467</v>
      </c>
      <c r="B14" s="803" t="s">
        <v>185</v>
      </c>
      <c r="C14" s="241" t="s">
        <v>140</v>
      </c>
      <c r="D14" s="810">
        <v>-6090878.2912179204</v>
      </c>
      <c r="E14" s="804" t="s">
        <v>214</v>
      </c>
      <c r="F14" s="625">
        <f t="shared" si="0"/>
        <v>0</v>
      </c>
      <c r="G14" s="800">
        <f t="shared" si="1"/>
        <v>0</v>
      </c>
    </row>
    <row r="15" spans="1:7">
      <c r="A15" s="533" t="s">
        <v>467</v>
      </c>
      <c r="B15" s="803" t="s">
        <v>185</v>
      </c>
      <c r="C15" s="241" t="s">
        <v>140</v>
      </c>
      <c r="D15" s="810">
        <v>-3162043.8638194986</v>
      </c>
      <c r="E15" s="804" t="s">
        <v>203</v>
      </c>
      <c r="F15" s="625">
        <f t="shared" si="0"/>
        <v>0.23084885646883446</v>
      </c>
      <c r="G15" s="800">
        <f t="shared" si="1"/>
        <v>-729954.2100670262</v>
      </c>
    </row>
    <row r="16" spans="1:7">
      <c r="A16" s="595" t="s">
        <v>467</v>
      </c>
      <c r="B16" s="807" t="s">
        <v>187</v>
      </c>
      <c r="C16" s="163" t="s">
        <v>140</v>
      </c>
      <c r="D16" s="810">
        <v>-1592323.559854269</v>
      </c>
      <c r="E16" s="805" t="s">
        <v>214</v>
      </c>
      <c r="F16" s="625">
        <f t="shared" si="0"/>
        <v>0</v>
      </c>
      <c r="G16" s="800">
        <f t="shared" si="1"/>
        <v>0</v>
      </c>
    </row>
    <row r="17" spans="1:7">
      <c r="A17" s="533" t="s">
        <v>467</v>
      </c>
      <c r="B17" s="803" t="s">
        <v>187</v>
      </c>
      <c r="C17" s="241" t="s">
        <v>140</v>
      </c>
      <c r="D17" s="810">
        <v>-1852426.9207649229</v>
      </c>
      <c r="E17" s="804" t="s">
        <v>203</v>
      </c>
      <c r="F17" s="625">
        <f t="shared" si="0"/>
        <v>0.23084885646883446</v>
      </c>
      <c r="G17" s="800">
        <f t="shared" si="1"/>
        <v>-427630.63635066664</v>
      </c>
    </row>
    <row r="18" spans="1:7">
      <c r="A18" s="533" t="s">
        <v>467</v>
      </c>
      <c r="B18" s="803" t="s">
        <v>187</v>
      </c>
      <c r="C18" s="241" t="s">
        <v>140</v>
      </c>
      <c r="D18" s="810">
        <v>-27271.455021224388</v>
      </c>
      <c r="E18" s="805" t="s">
        <v>231</v>
      </c>
      <c r="F18" s="625">
        <f t="shared" si="0"/>
        <v>0.22953887558714423</v>
      </c>
      <c r="G18" s="800">
        <f t="shared" si="1"/>
        <v>-6259.8591211972243</v>
      </c>
    </row>
    <row r="19" spans="1:7">
      <c r="A19" s="533" t="s">
        <v>467</v>
      </c>
      <c r="B19" s="803" t="s">
        <v>187</v>
      </c>
      <c r="C19" s="241" t="s">
        <v>140</v>
      </c>
      <c r="D19" s="810">
        <v>-8864.1368172686525</v>
      </c>
      <c r="E19" s="805" t="s">
        <v>146</v>
      </c>
      <c r="F19" s="625">
        <f t="shared" si="0"/>
        <v>7.9057273540331513E-2</v>
      </c>
      <c r="G19" s="800">
        <f t="shared" si="1"/>
        <v>-700.7744890617314</v>
      </c>
    </row>
    <row r="20" spans="1:7">
      <c r="A20" s="533" t="s">
        <v>467</v>
      </c>
      <c r="B20" s="803">
        <v>403364</v>
      </c>
      <c r="C20" s="241" t="s">
        <v>140</v>
      </c>
      <c r="D20" s="810">
        <v>270092.13646546466</v>
      </c>
      <c r="E20" s="807" t="s">
        <v>170</v>
      </c>
      <c r="F20" s="625">
        <f t="shared" si="0"/>
        <v>0</v>
      </c>
      <c r="G20" s="800">
        <f t="shared" si="1"/>
        <v>0</v>
      </c>
    </row>
    <row r="21" spans="1:7">
      <c r="A21" s="533" t="s">
        <v>467</v>
      </c>
      <c r="B21" s="803">
        <v>403364</v>
      </c>
      <c r="C21" s="241" t="s">
        <v>140</v>
      </c>
      <c r="D21" s="810">
        <v>487501.66359742131</v>
      </c>
      <c r="E21" s="807" t="s">
        <v>173</v>
      </c>
      <c r="F21" s="625">
        <f t="shared" si="0"/>
        <v>0</v>
      </c>
      <c r="G21" s="800">
        <f t="shared" si="1"/>
        <v>0</v>
      </c>
    </row>
    <row r="22" spans="1:7">
      <c r="A22" s="533" t="s">
        <v>467</v>
      </c>
      <c r="B22" s="803">
        <v>403364</v>
      </c>
      <c r="C22" s="241" t="s">
        <v>140</v>
      </c>
      <c r="D22" s="810">
        <v>-5061889.5521573788</v>
      </c>
      <c r="E22" s="807" t="s">
        <v>171</v>
      </c>
      <c r="F22" s="625">
        <f t="shared" si="0"/>
        <v>0</v>
      </c>
      <c r="G22" s="800">
        <f t="shared" si="1"/>
        <v>0</v>
      </c>
    </row>
    <row r="23" spans="1:7">
      <c r="A23" s="533" t="s">
        <v>467</v>
      </c>
      <c r="B23" s="803">
        <v>403364</v>
      </c>
      <c r="C23" s="241" t="s">
        <v>140</v>
      </c>
      <c r="D23" s="810">
        <v>4429830.912020918</v>
      </c>
      <c r="E23" s="807" t="s">
        <v>172</v>
      </c>
      <c r="F23" s="625">
        <f t="shared" si="0"/>
        <v>0</v>
      </c>
      <c r="G23" s="800">
        <f t="shared" si="1"/>
        <v>0</v>
      </c>
    </row>
    <row r="24" spans="1:7">
      <c r="A24" s="533" t="s">
        <v>467</v>
      </c>
      <c r="B24" s="803">
        <v>403364</v>
      </c>
      <c r="C24" s="241" t="s">
        <v>140</v>
      </c>
      <c r="D24" s="810">
        <v>-1145589.0096427337</v>
      </c>
      <c r="E24" s="807" t="s">
        <v>141</v>
      </c>
      <c r="F24" s="625">
        <f t="shared" si="0"/>
        <v>1</v>
      </c>
      <c r="G24" s="800">
        <f t="shared" si="1"/>
        <v>-1145589.0096427337</v>
      </c>
    </row>
    <row r="25" spans="1:7">
      <c r="A25" s="533" t="s">
        <v>467</v>
      </c>
      <c r="B25" s="803">
        <v>403364</v>
      </c>
      <c r="C25" s="241" t="s">
        <v>140</v>
      </c>
      <c r="D25" s="810">
        <v>728873.82539576781</v>
      </c>
      <c r="E25" s="807" t="s">
        <v>517</v>
      </c>
      <c r="F25" s="625">
        <f t="shared" si="0"/>
        <v>0</v>
      </c>
      <c r="G25" s="800">
        <f t="shared" si="1"/>
        <v>0</v>
      </c>
    </row>
    <row r="26" spans="1:7">
      <c r="A26" s="533" t="s">
        <v>467</v>
      </c>
      <c r="B26" s="803">
        <v>403364</v>
      </c>
      <c r="C26" s="241" t="s">
        <v>140</v>
      </c>
      <c r="D26" s="810">
        <v>149309.73077517931</v>
      </c>
      <c r="E26" s="807" t="s">
        <v>517</v>
      </c>
      <c r="F26" s="625">
        <f t="shared" si="0"/>
        <v>0</v>
      </c>
      <c r="G26" s="800">
        <f t="shared" si="1"/>
        <v>0</v>
      </c>
    </row>
    <row r="27" spans="1:7">
      <c r="A27" s="533" t="s">
        <v>467</v>
      </c>
      <c r="B27" s="803" t="s">
        <v>183</v>
      </c>
      <c r="C27" s="241" t="s">
        <v>140</v>
      </c>
      <c r="D27" s="810">
        <v>16677.088901260784</v>
      </c>
      <c r="E27" s="804" t="s">
        <v>170</v>
      </c>
      <c r="F27" s="625">
        <f t="shared" si="0"/>
        <v>0</v>
      </c>
      <c r="G27" s="800">
        <f t="shared" si="1"/>
        <v>0</v>
      </c>
    </row>
    <row r="28" spans="1:7">
      <c r="A28" s="533" t="s">
        <v>467</v>
      </c>
      <c r="B28" s="803" t="s">
        <v>183</v>
      </c>
      <c r="C28" s="241" t="s">
        <v>140</v>
      </c>
      <c r="D28" s="810">
        <v>66936.529615292064</v>
      </c>
      <c r="E28" s="804" t="s">
        <v>261</v>
      </c>
      <c r="F28" s="625">
        <f t="shared" si="0"/>
        <v>0</v>
      </c>
      <c r="G28" s="800">
        <f t="shared" si="1"/>
        <v>0</v>
      </c>
    </row>
    <row r="29" spans="1:7">
      <c r="A29" s="533" t="s">
        <v>467</v>
      </c>
      <c r="B29" s="803" t="s">
        <v>183</v>
      </c>
      <c r="C29" s="241" t="s">
        <v>140</v>
      </c>
      <c r="D29" s="810">
        <v>154509.63074733125</v>
      </c>
      <c r="E29" s="804" t="s">
        <v>214</v>
      </c>
      <c r="F29" s="625">
        <f t="shared" si="0"/>
        <v>0</v>
      </c>
      <c r="G29" s="800">
        <f t="shared" si="1"/>
        <v>0</v>
      </c>
    </row>
    <row r="30" spans="1:7">
      <c r="A30" s="533" t="s">
        <v>467</v>
      </c>
      <c r="B30" s="803" t="s">
        <v>183</v>
      </c>
      <c r="C30" s="241" t="s">
        <v>140</v>
      </c>
      <c r="D30" s="810">
        <v>122275.7531341275</v>
      </c>
      <c r="E30" s="804" t="s">
        <v>203</v>
      </c>
      <c r="F30" s="625">
        <f t="shared" si="0"/>
        <v>0.23084885646883446</v>
      </c>
      <c r="G30" s="800">
        <f t="shared" si="1"/>
        <v>28227.217784878834</v>
      </c>
    </row>
    <row r="31" spans="1:7">
      <c r="A31" s="533" t="s">
        <v>467</v>
      </c>
      <c r="B31" s="803" t="s">
        <v>183</v>
      </c>
      <c r="C31" s="241" t="s">
        <v>140</v>
      </c>
      <c r="D31" s="810">
        <v>-100486.72444643514</v>
      </c>
      <c r="E31" s="804" t="s">
        <v>152</v>
      </c>
      <c r="F31" s="625">
        <f t="shared" si="0"/>
        <v>6.9173575695716499E-2</v>
      </c>
      <c r="G31" s="800">
        <f t="shared" si="1"/>
        <v>-6951.0260399100871</v>
      </c>
    </row>
    <row r="32" spans="1:7">
      <c r="A32" s="533" t="s">
        <v>467</v>
      </c>
      <c r="B32" s="803" t="s">
        <v>183</v>
      </c>
      <c r="C32" s="241" t="s">
        <v>140</v>
      </c>
      <c r="D32" s="810">
        <v>21496.792970607745</v>
      </c>
      <c r="E32" s="804" t="s">
        <v>173</v>
      </c>
      <c r="F32" s="625">
        <f t="shared" si="0"/>
        <v>0</v>
      </c>
      <c r="G32" s="800">
        <f t="shared" si="1"/>
        <v>0</v>
      </c>
    </row>
    <row r="33" spans="1:7">
      <c r="A33" s="533" t="s">
        <v>467</v>
      </c>
      <c r="B33" s="803" t="s">
        <v>183</v>
      </c>
      <c r="C33" s="241" t="s">
        <v>140</v>
      </c>
      <c r="D33" s="810">
        <v>-26969.339317878839</v>
      </c>
      <c r="E33" s="805" t="s">
        <v>231</v>
      </c>
      <c r="F33" s="625">
        <f t="shared" si="0"/>
        <v>0.22953887558714423</v>
      </c>
      <c r="G33" s="800">
        <f t="shared" si="1"/>
        <v>-6190.5118223540676</v>
      </c>
    </row>
    <row r="34" spans="1:7">
      <c r="A34" s="533" t="s">
        <v>467</v>
      </c>
      <c r="B34" s="803" t="s">
        <v>183</v>
      </c>
      <c r="C34" s="241" t="s">
        <v>140</v>
      </c>
      <c r="D34" s="810">
        <v>103291.67306714682</v>
      </c>
      <c r="E34" s="805" t="s">
        <v>171</v>
      </c>
      <c r="F34" s="625">
        <f t="shared" si="0"/>
        <v>0</v>
      </c>
      <c r="G34" s="800">
        <f t="shared" si="1"/>
        <v>0</v>
      </c>
    </row>
    <row r="35" spans="1:7">
      <c r="A35" s="533" t="s">
        <v>467</v>
      </c>
      <c r="B35" s="803" t="s">
        <v>183</v>
      </c>
      <c r="C35" s="241" t="s">
        <v>140</v>
      </c>
      <c r="D35" s="810">
        <v>88.25733990147782</v>
      </c>
      <c r="E35" s="361" t="s">
        <v>146</v>
      </c>
      <c r="F35" s="625">
        <f t="shared" si="0"/>
        <v>7.9057273540331513E-2</v>
      </c>
      <c r="G35" s="800">
        <f t="shared" si="1"/>
        <v>6.9773846625331473</v>
      </c>
    </row>
    <row r="36" spans="1:7">
      <c r="A36" s="533" t="s">
        <v>467</v>
      </c>
      <c r="B36" s="803" t="s">
        <v>183</v>
      </c>
      <c r="C36" s="241" t="s">
        <v>140</v>
      </c>
      <c r="D36" s="810">
        <v>477034.4802980657</v>
      </c>
      <c r="E36" s="805" t="s">
        <v>130</v>
      </c>
      <c r="F36" s="625">
        <f t="shared" si="0"/>
        <v>6.8539355270203509E-2</v>
      </c>
      <c r="G36" s="800">
        <f t="shared" si="1"/>
        <v>32695.63572128602</v>
      </c>
    </row>
    <row r="37" spans="1:7">
      <c r="A37" s="533" t="s">
        <v>467</v>
      </c>
      <c r="B37" s="803" t="s">
        <v>183</v>
      </c>
      <c r="C37" s="241" t="s">
        <v>140</v>
      </c>
      <c r="D37" s="810">
        <v>-62605.57414234872</v>
      </c>
      <c r="E37" s="805" t="s">
        <v>172</v>
      </c>
      <c r="F37" s="625">
        <f t="shared" si="0"/>
        <v>0</v>
      </c>
      <c r="G37" s="800">
        <f t="shared" si="1"/>
        <v>0</v>
      </c>
    </row>
    <row r="38" spans="1:7">
      <c r="A38" s="533" t="s">
        <v>467</v>
      </c>
      <c r="B38" s="803" t="s">
        <v>183</v>
      </c>
      <c r="C38" s="241" t="s">
        <v>140</v>
      </c>
      <c r="D38" s="810">
        <v>-255940.88822807369</v>
      </c>
      <c r="E38" s="805" t="s">
        <v>141</v>
      </c>
      <c r="F38" s="625">
        <f t="shared" si="0"/>
        <v>1</v>
      </c>
      <c r="G38" s="800">
        <f t="shared" si="1"/>
        <v>-255940.88822807369</v>
      </c>
    </row>
    <row r="39" spans="1:7">
      <c r="A39" s="533" t="s">
        <v>467</v>
      </c>
      <c r="B39" s="803" t="s">
        <v>183</v>
      </c>
      <c r="C39" s="241" t="s">
        <v>140</v>
      </c>
      <c r="D39" s="810">
        <v>-267490.41452728567</v>
      </c>
      <c r="E39" s="805" t="s">
        <v>517</v>
      </c>
      <c r="F39" s="625">
        <f t="shared" si="0"/>
        <v>0</v>
      </c>
      <c r="G39" s="800">
        <f t="shared" si="1"/>
        <v>0</v>
      </c>
    </row>
    <row r="40" spans="1:7">
      <c r="A40" s="533" t="s">
        <v>467</v>
      </c>
      <c r="B40" s="803" t="s">
        <v>183</v>
      </c>
      <c r="C40" s="241" t="s">
        <v>140</v>
      </c>
      <c r="D40" s="810">
        <v>-88756.959390767792</v>
      </c>
      <c r="E40" s="805" t="s">
        <v>517</v>
      </c>
      <c r="F40" s="625">
        <f t="shared" si="0"/>
        <v>0</v>
      </c>
      <c r="G40" s="800">
        <f t="shared" si="1"/>
        <v>0</v>
      </c>
    </row>
    <row r="41" spans="1:7" ht="13.8" thickBot="1">
      <c r="A41" s="533"/>
      <c r="B41" s="805"/>
      <c r="C41" s="241"/>
      <c r="D41" s="38">
        <f>SUM(D9:D40)</f>
        <v>135459879.42190978</v>
      </c>
      <c r="E41" s="805"/>
      <c r="F41" s="347"/>
      <c r="G41" s="808">
        <f>SUM(G9:G40)</f>
        <v>2013215.9657142847</v>
      </c>
    </row>
    <row r="42" spans="1:7" ht="13.8" thickTop="1">
      <c r="A42" s="544"/>
      <c r="B42" s="805"/>
      <c r="C42" s="241"/>
      <c r="D42" s="35"/>
      <c r="E42" s="241"/>
      <c r="F42" s="347"/>
    </row>
    <row r="43" spans="1:7">
      <c r="A43" s="240" t="s">
        <v>578</v>
      </c>
      <c r="B43" s="801"/>
      <c r="C43" s="241"/>
      <c r="D43" s="35"/>
      <c r="E43" s="802"/>
      <c r="F43" s="36"/>
    </row>
    <row r="44" spans="1:7">
      <c r="A44" s="533" t="s">
        <v>213</v>
      </c>
      <c r="B44" s="803" t="s">
        <v>178</v>
      </c>
      <c r="C44" s="241" t="s">
        <v>140</v>
      </c>
      <c r="D44" s="810">
        <v>-124536092.03855678</v>
      </c>
      <c r="E44" s="30" t="s">
        <v>214</v>
      </c>
      <c r="F44" s="625">
        <f t="shared" ref="F44:F75" si="2">INDEX(WCAAllocations,IFERROR(MATCH(E44,WCAFactors,0),2),IFERROR(MATCH(E44,WCAStates,0),4))</f>
        <v>0</v>
      </c>
      <c r="G44" s="800">
        <f>D44*F44</f>
        <v>0</v>
      </c>
    </row>
    <row r="45" spans="1:7">
      <c r="A45" s="533" t="s">
        <v>213</v>
      </c>
      <c r="B45" s="803" t="s">
        <v>178</v>
      </c>
      <c r="C45" s="241" t="s">
        <v>140</v>
      </c>
      <c r="D45" s="810">
        <v>-1954091.0923044377</v>
      </c>
      <c r="E45" s="30" t="s">
        <v>203</v>
      </c>
      <c r="F45" s="625">
        <f t="shared" si="2"/>
        <v>0.23084885646883446</v>
      </c>
      <c r="G45" s="800">
        <f t="shared" ref="G45:G75" si="3">D45*F45</f>
        <v>-451099.69409441506</v>
      </c>
    </row>
    <row r="46" spans="1:7">
      <c r="A46" s="533" t="s">
        <v>213</v>
      </c>
      <c r="B46" s="803" t="s">
        <v>178</v>
      </c>
      <c r="C46" s="241" t="s">
        <v>140</v>
      </c>
      <c r="D46" s="810">
        <v>-8809770.8728527408</v>
      </c>
      <c r="E46" s="61" t="s">
        <v>231</v>
      </c>
      <c r="F46" s="625">
        <f t="shared" si="2"/>
        <v>0.22953887558714423</v>
      </c>
      <c r="G46" s="800">
        <f t="shared" si="3"/>
        <v>-2022184.9003349922</v>
      </c>
    </row>
    <row r="47" spans="1:7">
      <c r="A47" s="533" t="s">
        <v>213</v>
      </c>
      <c r="B47" s="803" t="s">
        <v>175</v>
      </c>
      <c r="C47" s="241" t="s">
        <v>140</v>
      </c>
      <c r="D47" s="810">
        <v>-3959673.3636438078</v>
      </c>
      <c r="E47" s="30" t="s">
        <v>214</v>
      </c>
      <c r="F47" s="625">
        <f t="shared" si="2"/>
        <v>0</v>
      </c>
      <c r="G47" s="800">
        <f t="shared" si="3"/>
        <v>0</v>
      </c>
    </row>
    <row r="48" spans="1:7">
      <c r="A48" s="533" t="s">
        <v>213</v>
      </c>
      <c r="B48" s="803" t="s">
        <v>175</v>
      </c>
      <c r="C48" s="241" t="s">
        <v>140</v>
      </c>
      <c r="D48" s="810">
        <v>-8915870.2695715614</v>
      </c>
      <c r="E48" s="30" t="s">
        <v>203</v>
      </c>
      <c r="F48" s="625">
        <f t="shared" si="2"/>
        <v>0.23084885646883446</v>
      </c>
      <c r="G48" s="800">
        <f t="shared" si="3"/>
        <v>-2058218.4561550738</v>
      </c>
    </row>
    <row r="49" spans="1:7">
      <c r="A49" s="533" t="s">
        <v>213</v>
      </c>
      <c r="B49" s="803" t="s">
        <v>177</v>
      </c>
      <c r="C49" s="241" t="s">
        <v>140</v>
      </c>
      <c r="D49" s="810">
        <v>6090878.2912179204</v>
      </c>
      <c r="E49" s="30" t="s">
        <v>214</v>
      </c>
      <c r="F49" s="625">
        <f t="shared" si="2"/>
        <v>0</v>
      </c>
      <c r="G49" s="800">
        <f t="shared" si="3"/>
        <v>0</v>
      </c>
    </row>
    <row r="50" spans="1:7">
      <c r="A50" s="533" t="s">
        <v>213</v>
      </c>
      <c r="B50" s="803" t="s">
        <v>177</v>
      </c>
      <c r="C50" s="241" t="s">
        <v>140</v>
      </c>
      <c r="D50" s="810">
        <v>3162043.8638194986</v>
      </c>
      <c r="E50" s="30" t="s">
        <v>203</v>
      </c>
      <c r="F50" s="625">
        <f t="shared" si="2"/>
        <v>0.23084885646883446</v>
      </c>
      <c r="G50" s="800">
        <f t="shared" si="3"/>
        <v>729954.2100670262</v>
      </c>
    </row>
    <row r="51" spans="1:7">
      <c r="A51" s="595" t="s">
        <v>213</v>
      </c>
      <c r="B51" s="807" t="s">
        <v>179</v>
      </c>
      <c r="C51" s="163" t="s">
        <v>140</v>
      </c>
      <c r="D51" s="810">
        <v>1592323.559854269</v>
      </c>
      <c r="E51" s="61" t="s">
        <v>214</v>
      </c>
      <c r="F51" s="625">
        <f t="shared" si="2"/>
        <v>0</v>
      </c>
      <c r="G51" s="800">
        <f t="shared" si="3"/>
        <v>0</v>
      </c>
    </row>
    <row r="52" spans="1:7">
      <c r="A52" s="533" t="s">
        <v>213</v>
      </c>
      <c r="B52" s="803" t="s">
        <v>179</v>
      </c>
      <c r="C52" s="241" t="s">
        <v>140</v>
      </c>
      <c r="D52" s="810">
        <v>1852426.9207649229</v>
      </c>
      <c r="E52" s="30" t="s">
        <v>203</v>
      </c>
      <c r="F52" s="625">
        <f t="shared" si="2"/>
        <v>0.23084885646883446</v>
      </c>
      <c r="G52" s="800">
        <f t="shared" si="3"/>
        <v>427630.63635066664</v>
      </c>
    </row>
    <row r="53" spans="1:7">
      <c r="A53" s="533" t="s">
        <v>213</v>
      </c>
      <c r="B53" s="803" t="s">
        <v>179</v>
      </c>
      <c r="C53" s="241" t="s">
        <v>140</v>
      </c>
      <c r="D53" s="810">
        <v>27271.455021224388</v>
      </c>
      <c r="E53" s="61" t="s">
        <v>231</v>
      </c>
      <c r="F53" s="625">
        <f t="shared" si="2"/>
        <v>0.22953887558714423</v>
      </c>
      <c r="G53" s="800">
        <f t="shared" si="3"/>
        <v>6259.8591211972243</v>
      </c>
    </row>
    <row r="54" spans="1:7">
      <c r="A54" s="533" t="s">
        <v>213</v>
      </c>
      <c r="B54" s="803" t="s">
        <v>179</v>
      </c>
      <c r="C54" s="241" t="s">
        <v>140</v>
      </c>
      <c r="D54" s="810">
        <v>8864.1368172686525</v>
      </c>
      <c r="E54" s="61" t="s">
        <v>146</v>
      </c>
      <c r="F54" s="625">
        <f t="shared" si="2"/>
        <v>7.9057273540331513E-2</v>
      </c>
      <c r="G54" s="800">
        <f t="shared" si="3"/>
        <v>700.7744890617314</v>
      </c>
    </row>
    <row r="55" spans="1:7">
      <c r="A55" s="533" t="s">
        <v>213</v>
      </c>
      <c r="B55" s="803">
        <v>108364</v>
      </c>
      <c r="C55" s="241" t="s">
        <v>140</v>
      </c>
      <c r="D55" s="810">
        <v>-270092.13646546466</v>
      </c>
      <c r="E55" s="15" t="s">
        <v>170</v>
      </c>
      <c r="F55" s="625">
        <f t="shared" si="2"/>
        <v>0</v>
      </c>
      <c r="G55" s="800">
        <f t="shared" si="3"/>
        <v>0</v>
      </c>
    </row>
    <row r="56" spans="1:7">
      <c r="A56" s="533" t="s">
        <v>213</v>
      </c>
      <c r="B56" s="803">
        <v>108364</v>
      </c>
      <c r="C56" s="241" t="s">
        <v>140</v>
      </c>
      <c r="D56" s="810">
        <v>-487501.66359742131</v>
      </c>
      <c r="E56" s="15" t="s">
        <v>173</v>
      </c>
      <c r="F56" s="625">
        <f t="shared" si="2"/>
        <v>0</v>
      </c>
      <c r="G56" s="800">
        <f t="shared" si="3"/>
        <v>0</v>
      </c>
    </row>
    <row r="57" spans="1:7">
      <c r="A57" s="533" t="s">
        <v>213</v>
      </c>
      <c r="B57" s="803">
        <v>108364</v>
      </c>
      <c r="C57" s="241" t="s">
        <v>140</v>
      </c>
      <c r="D57" s="810">
        <v>5061889.5521573788</v>
      </c>
      <c r="E57" s="15" t="s">
        <v>171</v>
      </c>
      <c r="F57" s="625">
        <f t="shared" si="2"/>
        <v>0</v>
      </c>
      <c r="G57" s="800">
        <f t="shared" si="3"/>
        <v>0</v>
      </c>
    </row>
    <row r="58" spans="1:7">
      <c r="A58" s="533" t="s">
        <v>213</v>
      </c>
      <c r="B58" s="803">
        <v>108364</v>
      </c>
      <c r="C58" s="241" t="s">
        <v>140</v>
      </c>
      <c r="D58" s="810">
        <v>-4429830.912020918</v>
      </c>
      <c r="E58" s="15" t="s">
        <v>172</v>
      </c>
      <c r="F58" s="625">
        <f t="shared" si="2"/>
        <v>0</v>
      </c>
      <c r="G58" s="800">
        <f t="shared" si="3"/>
        <v>0</v>
      </c>
    </row>
    <row r="59" spans="1:7">
      <c r="A59" s="533" t="s">
        <v>213</v>
      </c>
      <c r="B59" s="803">
        <v>108364</v>
      </c>
      <c r="C59" s="241" t="s">
        <v>140</v>
      </c>
      <c r="D59" s="810">
        <v>1145589.0096427337</v>
      </c>
      <c r="E59" s="15" t="s">
        <v>141</v>
      </c>
      <c r="F59" s="625">
        <f t="shared" si="2"/>
        <v>1</v>
      </c>
      <c r="G59" s="800">
        <f t="shared" si="3"/>
        <v>1145589.0096427337</v>
      </c>
    </row>
    <row r="60" spans="1:7">
      <c r="A60" s="533" t="s">
        <v>213</v>
      </c>
      <c r="B60" s="803">
        <v>108364</v>
      </c>
      <c r="C60" s="241" t="s">
        <v>140</v>
      </c>
      <c r="D60" s="810">
        <v>-728873.82539576781</v>
      </c>
      <c r="E60" s="15" t="s">
        <v>517</v>
      </c>
      <c r="F60" s="625">
        <f t="shared" si="2"/>
        <v>0</v>
      </c>
      <c r="G60" s="800">
        <f t="shared" si="3"/>
        <v>0</v>
      </c>
    </row>
    <row r="61" spans="1:7">
      <c r="A61" s="533" t="s">
        <v>213</v>
      </c>
      <c r="B61" s="803">
        <v>108364</v>
      </c>
      <c r="C61" s="241" t="s">
        <v>140</v>
      </c>
      <c r="D61" s="810">
        <v>-149309.73077517931</v>
      </c>
      <c r="E61" s="15" t="s">
        <v>517</v>
      </c>
      <c r="F61" s="625">
        <f t="shared" si="2"/>
        <v>0</v>
      </c>
      <c r="G61" s="800">
        <f t="shared" si="3"/>
        <v>0</v>
      </c>
    </row>
    <row r="62" spans="1:7">
      <c r="A62" s="533" t="s">
        <v>213</v>
      </c>
      <c r="B62" s="803" t="s">
        <v>174</v>
      </c>
      <c r="C62" s="241" t="s">
        <v>140</v>
      </c>
      <c r="D62" s="810">
        <v>-16677.088901260784</v>
      </c>
      <c r="E62" s="30" t="s">
        <v>170</v>
      </c>
      <c r="F62" s="625">
        <f t="shared" si="2"/>
        <v>0</v>
      </c>
      <c r="G62" s="800">
        <f t="shared" si="3"/>
        <v>0</v>
      </c>
    </row>
    <row r="63" spans="1:7">
      <c r="A63" s="533" t="s">
        <v>213</v>
      </c>
      <c r="B63" s="803" t="s">
        <v>174</v>
      </c>
      <c r="C63" s="241" t="s">
        <v>140</v>
      </c>
      <c r="D63" s="810">
        <v>-66936.529615292064</v>
      </c>
      <c r="E63" s="30" t="s">
        <v>261</v>
      </c>
      <c r="F63" s="625">
        <f t="shared" si="2"/>
        <v>0</v>
      </c>
      <c r="G63" s="800">
        <f t="shared" si="3"/>
        <v>0</v>
      </c>
    </row>
    <row r="64" spans="1:7">
      <c r="A64" s="533" t="s">
        <v>213</v>
      </c>
      <c r="B64" s="803" t="s">
        <v>174</v>
      </c>
      <c r="C64" s="241" t="s">
        <v>140</v>
      </c>
      <c r="D64" s="810">
        <v>-154509.63074733125</v>
      </c>
      <c r="E64" s="30" t="s">
        <v>214</v>
      </c>
      <c r="F64" s="625">
        <f t="shared" si="2"/>
        <v>0</v>
      </c>
      <c r="G64" s="800">
        <f t="shared" si="3"/>
        <v>0</v>
      </c>
    </row>
    <row r="65" spans="1:7">
      <c r="A65" s="533" t="s">
        <v>213</v>
      </c>
      <c r="B65" s="803" t="s">
        <v>174</v>
      </c>
      <c r="C65" s="241" t="s">
        <v>140</v>
      </c>
      <c r="D65" s="810">
        <v>-122275.7531341275</v>
      </c>
      <c r="E65" s="30" t="s">
        <v>203</v>
      </c>
      <c r="F65" s="625">
        <f t="shared" si="2"/>
        <v>0.23084885646883446</v>
      </c>
      <c r="G65" s="800">
        <f t="shared" si="3"/>
        <v>-28227.217784878834</v>
      </c>
    </row>
    <row r="66" spans="1:7">
      <c r="A66" s="533" t="s">
        <v>213</v>
      </c>
      <c r="B66" s="803" t="s">
        <v>174</v>
      </c>
      <c r="C66" s="241" t="s">
        <v>140</v>
      </c>
      <c r="D66" s="810">
        <v>100486.72444643514</v>
      </c>
      <c r="E66" s="30" t="s">
        <v>152</v>
      </c>
      <c r="F66" s="625">
        <f t="shared" si="2"/>
        <v>6.9173575695716499E-2</v>
      </c>
      <c r="G66" s="800">
        <f t="shared" si="3"/>
        <v>6951.0260399100871</v>
      </c>
    </row>
    <row r="67" spans="1:7">
      <c r="A67" s="533" t="s">
        <v>213</v>
      </c>
      <c r="B67" s="803" t="s">
        <v>174</v>
      </c>
      <c r="C67" s="241" t="s">
        <v>140</v>
      </c>
      <c r="D67" s="810">
        <v>-21496.792970607745</v>
      </c>
      <c r="E67" s="30" t="s">
        <v>173</v>
      </c>
      <c r="F67" s="625">
        <f t="shared" si="2"/>
        <v>0</v>
      </c>
      <c r="G67" s="800">
        <f t="shared" si="3"/>
        <v>0</v>
      </c>
    </row>
    <row r="68" spans="1:7">
      <c r="A68" s="533" t="s">
        <v>213</v>
      </c>
      <c r="B68" s="803" t="s">
        <v>174</v>
      </c>
      <c r="C68" s="241" t="s">
        <v>140</v>
      </c>
      <c r="D68" s="810">
        <v>26969.339317878839</v>
      </c>
      <c r="E68" s="61" t="s">
        <v>231</v>
      </c>
      <c r="F68" s="625">
        <f t="shared" si="2"/>
        <v>0.22953887558714423</v>
      </c>
      <c r="G68" s="800">
        <f t="shared" si="3"/>
        <v>6190.5118223540676</v>
      </c>
    </row>
    <row r="69" spans="1:7">
      <c r="A69" s="533" t="s">
        <v>213</v>
      </c>
      <c r="B69" s="803" t="s">
        <v>174</v>
      </c>
      <c r="C69" s="241" t="s">
        <v>140</v>
      </c>
      <c r="D69" s="810">
        <v>-103291.67306714682</v>
      </c>
      <c r="E69" s="61" t="s">
        <v>171</v>
      </c>
      <c r="F69" s="625">
        <f t="shared" si="2"/>
        <v>0</v>
      </c>
      <c r="G69" s="800">
        <f t="shared" si="3"/>
        <v>0</v>
      </c>
    </row>
    <row r="70" spans="1:7">
      <c r="A70" s="533" t="s">
        <v>213</v>
      </c>
      <c r="B70" s="803" t="s">
        <v>174</v>
      </c>
      <c r="C70" s="241" t="s">
        <v>140</v>
      </c>
      <c r="D70" s="810">
        <v>-88.25733990147782</v>
      </c>
      <c r="E70" s="61" t="s">
        <v>146</v>
      </c>
      <c r="F70" s="625">
        <f t="shared" si="2"/>
        <v>7.9057273540331513E-2</v>
      </c>
      <c r="G70" s="800">
        <f t="shared" si="3"/>
        <v>-6.9773846625331473</v>
      </c>
    </row>
    <row r="71" spans="1:7">
      <c r="A71" s="533" t="s">
        <v>213</v>
      </c>
      <c r="B71" s="803" t="s">
        <v>174</v>
      </c>
      <c r="C71" s="241" t="s">
        <v>140</v>
      </c>
      <c r="D71" s="810">
        <v>-477034.4802980657</v>
      </c>
      <c r="E71" s="61" t="s">
        <v>130</v>
      </c>
      <c r="F71" s="625">
        <f t="shared" si="2"/>
        <v>6.8539355270203509E-2</v>
      </c>
      <c r="G71" s="800">
        <f t="shared" si="3"/>
        <v>-32695.63572128602</v>
      </c>
    </row>
    <row r="72" spans="1:7">
      <c r="A72" s="533" t="s">
        <v>213</v>
      </c>
      <c r="B72" s="803" t="s">
        <v>174</v>
      </c>
      <c r="C72" s="241" t="s">
        <v>140</v>
      </c>
      <c r="D72" s="810">
        <v>62605.57414234872</v>
      </c>
      <c r="E72" s="61" t="s">
        <v>172</v>
      </c>
      <c r="F72" s="625">
        <f t="shared" si="2"/>
        <v>0</v>
      </c>
      <c r="G72" s="800">
        <f t="shared" si="3"/>
        <v>0</v>
      </c>
    </row>
    <row r="73" spans="1:7">
      <c r="A73" s="533" t="s">
        <v>213</v>
      </c>
      <c r="B73" s="803" t="s">
        <v>174</v>
      </c>
      <c r="C73" s="241" t="s">
        <v>140</v>
      </c>
      <c r="D73" s="810">
        <v>255940.88822807369</v>
      </c>
      <c r="E73" s="61" t="s">
        <v>141</v>
      </c>
      <c r="F73" s="625">
        <f t="shared" si="2"/>
        <v>1</v>
      </c>
      <c r="G73" s="800">
        <f t="shared" si="3"/>
        <v>255940.88822807369</v>
      </c>
    </row>
    <row r="74" spans="1:7">
      <c r="A74" s="533" t="s">
        <v>213</v>
      </c>
      <c r="B74" s="803" t="s">
        <v>174</v>
      </c>
      <c r="C74" s="241" t="s">
        <v>140</v>
      </c>
      <c r="D74" s="810">
        <v>267490.41452728567</v>
      </c>
      <c r="E74" s="61" t="s">
        <v>517</v>
      </c>
      <c r="F74" s="625">
        <f t="shared" si="2"/>
        <v>0</v>
      </c>
      <c r="G74" s="800">
        <f t="shared" si="3"/>
        <v>0</v>
      </c>
    </row>
    <row r="75" spans="1:7">
      <c r="A75" s="533" t="s">
        <v>213</v>
      </c>
      <c r="B75" s="803" t="s">
        <v>174</v>
      </c>
      <c r="C75" s="241" t="s">
        <v>140</v>
      </c>
      <c r="D75" s="810">
        <v>88756.959390767792</v>
      </c>
      <c r="E75" s="61" t="s">
        <v>517</v>
      </c>
      <c r="F75" s="625">
        <f t="shared" si="2"/>
        <v>0</v>
      </c>
      <c r="G75" s="800">
        <f t="shared" si="3"/>
        <v>0</v>
      </c>
    </row>
    <row r="76" spans="1:7" ht="13.8" thickBot="1">
      <c r="A76" s="544"/>
      <c r="B76" s="805"/>
      <c r="C76" s="241"/>
      <c r="D76" s="38">
        <f>SUM(D44:D75)</f>
        <v>-135459879.42190978</v>
      </c>
      <c r="E76" s="805"/>
      <c r="F76" s="347"/>
      <c r="G76" s="808">
        <f>SUM(G44:G75)</f>
        <v>-2013215.9657142847</v>
      </c>
    </row>
    <row r="77" spans="1:7" ht="13.8" thickTop="1">
      <c r="A77" s="544"/>
      <c r="B77" s="805"/>
      <c r="C77" s="241"/>
      <c r="D77" s="35"/>
      <c r="E77" s="241"/>
      <c r="F77" s="347"/>
    </row>
    <row r="78" spans="1:7">
      <c r="A78" s="240" t="s">
        <v>719</v>
      </c>
      <c r="B78" s="801"/>
      <c r="C78" s="241"/>
      <c r="D78" s="35"/>
      <c r="E78" s="802"/>
      <c r="F78" s="36"/>
    </row>
    <row r="79" spans="1:7">
      <c r="A79" s="533" t="s">
        <v>267</v>
      </c>
      <c r="B79" s="803" t="s">
        <v>191</v>
      </c>
      <c r="C79" s="241" t="s">
        <v>140</v>
      </c>
      <c r="D79" s="810">
        <v>120967073.18187574</v>
      </c>
      <c r="E79" s="61" t="s">
        <v>214</v>
      </c>
      <c r="F79" s="625">
        <f t="shared" ref="F79:F92" si="4">INDEX(WCAAllocations,IFERROR(MATCH(E79,WCAFactors,0),2),IFERROR(MATCH(E79,WCAStates,0),4))</f>
        <v>0</v>
      </c>
      <c r="G79" s="800">
        <f>D79*F79</f>
        <v>0</v>
      </c>
    </row>
    <row r="80" spans="1:7">
      <c r="A80" s="533" t="s">
        <v>267</v>
      </c>
      <c r="B80" s="803" t="s">
        <v>191</v>
      </c>
      <c r="C80" s="241" t="s">
        <v>140</v>
      </c>
      <c r="D80" s="810">
        <v>5977766.3304257048</v>
      </c>
      <c r="E80" s="61" t="s">
        <v>203</v>
      </c>
      <c r="F80" s="625">
        <f t="shared" si="4"/>
        <v>0.23084885646883446</v>
      </c>
      <c r="G80" s="800">
        <f t="shared" ref="G80:G92" si="5">D80*F80</f>
        <v>1379960.5216166747</v>
      </c>
    </row>
    <row r="81" spans="1:7">
      <c r="A81" s="533" t="s">
        <v>267</v>
      </c>
      <c r="B81" s="803" t="s">
        <v>191</v>
      </c>
      <c r="C81" s="241" t="s">
        <v>140</v>
      </c>
      <c r="D81" s="810">
        <v>8755530.0785136372</v>
      </c>
      <c r="E81" s="61" t="s">
        <v>231</v>
      </c>
      <c r="F81" s="625">
        <f t="shared" si="4"/>
        <v>0.22953887558714423</v>
      </c>
      <c r="G81" s="800">
        <f t="shared" si="5"/>
        <v>2009734.5293914408</v>
      </c>
    </row>
    <row r="82" spans="1:7">
      <c r="A82" s="533" t="s">
        <v>267</v>
      </c>
      <c r="B82" s="803" t="s">
        <v>191</v>
      </c>
      <c r="C82" s="241" t="s">
        <v>140</v>
      </c>
      <c r="D82" s="810">
        <v>-8775.8794773671743</v>
      </c>
      <c r="E82" s="61" t="s">
        <v>146</v>
      </c>
      <c r="F82" s="625">
        <f t="shared" si="4"/>
        <v>7.9057273540331513E-2</v>
      </c>
      <c r="G82" s="800">
        <f t="shared" si="5"/>
        <v>-693.79710439919825</v>
      </c>
    </row>
    <row r="83" spans="1:7">
      <c r="A83" s="533" t="s">
        <v>267</v>
      </c>
      <c r="B83" s="803" t="s">
        <v>191</v>
      </c>
      <c r="C83" s="241" t="s">
        <v>140</v>
      </c>
      <c r="D83" s="810">
        <v>286769.22536672547</v>
      </c>
      <c r="E83" s="61" t="s">
        <v>170</v>
      </c>
      <c r="F83" s="625">
        <f t="shared" si="4"/>
        <v>0</v>
      </c>
      <c r="G83" s="800">
        <f t="shared" si="5"/>
        <v>0</v>
      </c>
    </row>
    <row r="84" spans="1:7">
      <c r="A84" s="533" t="s">
        <v>267</v>
      </c>
      <c r="B84" s="803" t="s">
        <v>191</v>
      </c>
      <c r="C84" s="241" t="s">
        <v>140</v>
      </c>
      <c r="D84" s="810">
        <v>508998.45656802907</v>
      </c>
      <c r="E84" s="61" t="s">
        <v>173</v>
      </c>
      <c r="F84" s="625">
        <f t="shared" si="4"/>
        <v>0</v>
      </c>
      <c r="G84" s="800">
        <f t="shared" si="5"/>
        <v>0</v>
      </c>
    </row>
    <row r="85" spans="1:7">
      <c r="A85" s="533" t="s">
        <v>267</v>
      </c>
      <c r="B85" s="803" t="s">
        <v>191</v>
      </c>
      <c r="C85" s="241" t="s">
        <v>140</v>
      </c>
      <c r="D85" s="810">
        <v>-4958597.8790902318</v>
      </c>
      <c r="E85" s="61" t="s">
        <v>171</v>
      </c>
      <c r="F85" s="625">
        <f t="shared" si="4"/>
        <v>0</v>
      </c>
      <c r="G85" s="800">
        <f t="shared" si="5"/>
        <v>0</v>
      </c>
    </row>
    <row r="86" spans="1:7">
      <c r="A86" s="595" t="s">
        <v>267</v>
      </c>
      <c r="B86" s="807" t="s">
        <v>191</v>
      </c>
      <c r="C86" s="163" t="s">
        <v>140</v>
      </c>
      <c r="D86" s="810">
        <v>4367225.337878569</v>
      </c>
      <c r="E86" s="61" t="s">
        <v>172</v>
      </c>
      <c r="F86" s="625">
        <f t="shared" si="4"/>
        <v>0</v>
      </c>
      <c r="G86" s="800">
        <f t="shared" si="5"/>
        <v>0</v>
      </c>
    </row>
    <row r="87" spans="1:7">
      <c r="A87" s="533" t="s">
        <v>267</v>
      </c>
      <c r="B87" s="803" t="s">
        <v>191</v>
      </c>
      <c r="C87" s="241" t="s">
        <v>140</v>
      </c>
      <c r="D87" s="810">
        <v>-1401529.8978708074</v>
      </c>
      <c r="E87" s="61" t="s">
        <v>141</v>
      </c>
      <c r="F87" s="625">
        <f t="shared" si="4"/>
        <v>1</v>
      </c>
      <c r="G87" s="800">
        <f t="shared" si="5"/>
        <v>-1401529.8978708074</v>
      </c>
    </row>
    <row r="88" spans="1:7">
      <c r="A88" s="533" t="s">
        <v>267</v>
      </c>
      <c r="B88" s="803" t="s">
        <v>191</v>
      </c>
      <c r="C88" s="241" t="s">
        <v>140</v>
      </c>
      <c r="D88" s="810">
        <v>461383.41086848214</v>
      </c>
      <c r="E88" s="61" t="s">
        <v>517</v>
      </c>
      <c r="F88" s="625">
        <f t="shared" si="4"/>
        <v>0</v>
      </c>
      <c r="G88" s="800">
        <f t="shared" si="5"/>
        <v>0</v>
      </c>
    </row>
    <row r="89" spans="1:7">
      <c r="A89" s="533" t="s">
        <v>267</v>
      </c>
      <c r="B89" s="803" t="s">
        <v>191</v>
      </c>
      <c r="C89" s="241" t="s">
        <v>140</v>
      </c>
      <c r="D89" s="810">
        <v>60552.771384411521</v>
      </c>
      <c r="E89" s="61" t="s">
        <v>517</v>
      </c>
      <c r="F89" s="625">
        <f t="shared" si="4"/>
        <v>0</v>
      </c>
      <c r="G89" s="800">
        <f t="shared" si="5"/>
        <v>0</v>
      </c>
    </row>
    <row r="90" spans="1:7">
      <c r="A90" s="533" t="s">
        <v>267</v>
      </c>
      <c r="B90" s="803" t="s">
        <v>191</v>
      </c>
      <c r="C90" s="241" t="s">
        <v>140</v>
      </c>
      <c r="D90" s="810">
        <v>66936.529615292064</v>
      </c>
      <c r="E90" s="61" t="s">
        <v>261</v>
      </c>
      <c r="F90" s="625">
        <f t="shared" si="4"/>
        <v>0</v>
      </c>
      <c r="G90" s="800">
        <f t="shared" si="5"/>
        <v>0</v>
      </c>
    </row>
    <row r="91" spans="1:7">
      <c r="A91" s="533" t="s">
        <v>267</v>
      </c>
      <c r="B91" s="803" t="s">
        <v>191</v>
      </c>
      <c r="C91" s="241" t="s">
        <v>140</v>
      </c>
      <c r="D91" s="810">
        <v>477034.4802980657</v>
      </c>
      <c r="E91" s="61" t="s">
        <v>130</v>
      </c>
      <c r="F91" s="625">
        <f t="shared" si="4"/>
        <v>6.8539355270203509E-2</v>
      </c>
      <c r="G91" s="800">
        <f t="shared" si="5"/>
        <v>32695.63572128602</v>
      </c>
    </row>
    <row r="92" spans="1:7">
      <c r="A92" s="533" t="s">
        <v>267</v>
      </c>
      <c r="B92" s="803" t="s">
        <v>191</v>
      </c>
      <c r="C92" s="241" t="s">
        <v>140</v>
      </c>
      <c r="D92" s="810">
        <v>-100486.72444643514</v>
      </c>
      <c r="E92" s="163" t="s">
        <v>152</v>
      </c>
      <c r="F92" s="625">
        <f t="shared" si="4"/>
        <v>6.9173575695716499E-2</v>
      </c>
      <c r="G92" s="800">
        <f t="shared" si="5"/>
        <v>-6951.0260399100871</v>
      </c>
    </row>
    <row r="93" spans="1:7" ht="13.8" thickBot="1">
      <c r="A93" s="544"/>
      <c r="B93" s="805"/>
      <c r="C93" s="241"/>
      <c r="D93" s="38">
        <f>SUM(D79:D92)</f>
        <v>135459879.42190978</v>
      </c>
      <c r="E93" s="805"/>
      <c r="F93" s="347"/>
      <c r="G93" s="38">
        <f>SUM(G79:G92)</f>
        <v>2013215.9657142849</v>
      </c>
    </row>
    <row r="94" spans="1:7" ht="13.8" thickTop="1">
      <c r="A94" s="544"/>
      <c r="B94" s="805"/>
      <c r="C94" s="241"/>
      <c r="D94" s="35"/>
      <c r="E94" s="241"/>
      <c r="F94" s="347"/>
    </row>
    <row r="95" spans="1:7">
      <c r="A95" s="533" t="s">
        <v>254</v>
      </c>
      <c r="B95" s="803">
        <v>41010</v>
      </c>
      <c r="C95" s="241" t="s">
        <v>140</v>
      </c>
      <c r="D95" s="810">
        <v>-45908213.943253659</v>
      </c>
      <c r="E95" s="61" t="s">
        <v>214</v>
      </c>
      <c r="F95" s="625">
        <f t="shared" ref="F95:F108" si="6">INDEX(WCAAllocations,IFERROR(MATCH(E95,WCAFactors,0),2),IFERROR(MATCH(E95,WCAStates,0),4))</f>
        <v>0</v>
      </c>
      <c r="G95" s="800">
        <f t="shared" ref="G95:G108" si="7">D95*F95</f>
        <v>0</v>
      </c>
    </row>
    <row r="96" spans="1:7">
      <c r="A96" s="533" t="s">
        <v>254</v>
      </c>
      <c r="B96" s="803">
        <v>41010</v>
      </c>
      <c r="C96" s="241" t="s">
        <v>140</v>
      </c>
      <c r="D96" s="810">
        <v>-2268622.1000598595</v>
      </c>
      <c r="E96" s="61" t="s">
        <v>203</v>
      </c>
      <c r="F96" s="625">
        <f t="shared" si="6"/>
        <v>0.23084885646883446</v>
      </c>
      <c r="G96" s="800">
        <f t="shared" si="7"/>
        <v>-523708.81755874428</v>
      </c>
    </row>
    <row r="97" spans="1:7">
      <c r="A97" s="533" t="s">
        <v>254</v>
      </c>
      <c r="B97" s="803">
        <v>41010</v>
      </c>
      <c r="C97" s="241" t="s">
        <v>140</v>
      </c>
      <c r="D97" s="810">
        <v>-3322811.2200967106</v>
      </c>
      <c r="E97" s="61" t="s">
        <v>231</v>
      </c>
      <c r="F97" s="625">
        <f t="shared" si="6"/>
        <v>0.22953887558714423</v>
      </c>
      <c r="G97" s="800">
        <f t="shared" si="7"/>
        <v>-762714.35124934581</v>
      </c>
    </row>
    <row r="98" spans="1:7">
      <c r="A98" s="533" t="s">
        <v>254</v>
      </c>
      <c r="B98" s="803">
        <v>41010</v>
      </c>
      <c r="C98" s="241" t="s">
        <v>140</v>
      </c>
      <c r="D98" s="810">
        <v>3330.5340204556164</v>
      </c>
      <c r="E98" s="61" t="s">
        <v>146</v>
      </c>
      <c r="F98" s="625">
        <f t="shared" si="6"/>
        <v>7.9057273540331513E-2</v>
      </c>
      <c r="G98" s="800">
        <f t="shared" si="7"/>
        <v>263.30293909053972</v>
      </c>
    </row>
    <row r="99" spans="1:7">
      <c r="A99" s="533" t="s">
        <v>254</v>
      </c>
      <c r="B99" s="803">
        <v>41010</v>
      </c>
      <c r="C99" s="241" t="s">
        <v>140</v>
      </c>
      <c r="D99" s="810">
        <v>-108831.78871892599</v>
      </c>
      <c r="E99" s="61" t="s">
        <v>170</v>
      </c>
      <c r="F99" s="625">
        <f t="shared" si="6"/>
        <v>0</v>
      </c>
      <c r="G99" s="800">
        <f t="shared" si="7"/>
        <v>0</v>
      </c>
    </row>
    <row r="100" spans="1:7">
      <c r="A100" s="533" t="s">
        <v>254</v>
      </c>
      <c r="B100" s="803">
        <v>41010</v>
      </c>
      <c r="C100" s="241" t="s">
        <v>140</v>
      </c>
      <c r="D100" s="810">
        <v>-193170.00425213273</v>
      </c>
      <c r="E100" s="61" t="s">
        <v>173</v>
      </c>
      <c r="F100" s="625">
        <f t="shared" si="6"/>
        <v>0</v>
      </c>
      <c r="G100" s="800">
        <f t="shared" si="7"/>
        <v>0</v>
      </c>
    </row>
    <row r="101" spans="1:7">
      <c r="A101" s="533" t="s">
        <v>254</v>
      </c>
      <c r="B101" s="803">
        <v>41010</v>
      </c>
      <c r="C101" s="241" t="s">
        <v>140</v>
      </c>
      <c r="D101" s="810">
        <v>1881837.481093534</v>
      </c>
      <c r="E101" s="61" t="s">
        <v>171</v>
      </c>
      <c r="F101" s="625">
        <f t="shared" si="6"/>
        <v>0</v>
      </c>
      <c r="G101" s="800">
        <f t="shared" si="7"/>
        <v>0</v>
      </c>
    </row>
    <row r="102" spans="1:7">
      <c r="A102" s="595" t="s">
        <v>254</v>
      </c>
      <c r="B102" s="807">
        <v>41010</v>
      </c>
      <c r="C102" s="163" t="s">
        <v>140</v>
      </c>
      <c r="D102" s="810">
        <v>-1657405.6879782958</v>
      </c>
      <c r="E102" s="61" t="s">
        <v>172</v>
      </c>
      <c r="F102" s="625">
        <f t="shared" si="6"/>
        <v>0</v>
      </c>
      <c r="G102" s="800">
        <f t="shared" si="7"/>
        <v>0</v>
      </c>
    </row>
    <row r="103" spans="1:7">
      <c r="A103" s="533" t="s">
        <v>254</v>
      </c>
      <c r="B103" s="803">
        <v>41010</v>
      </c>
      <c r="C103" s="241" t="s">
        <v>140</v>
      </c>
      <c r="D103" s="810">
        <v>531894.61154095014</v>
      </c>
      <c r="E103" s="61" t="s">
        <v>141</v>
      </c>
      <c r="F103" s="625">
        <f t="shared" si="6"/>
        <v>1</v>
      </c>
      <c r="G103" s="800">
        <f t="shared" si="7"/>
        <v>531894.61154095014</v>
      </c>
    </row>
    <row r="104" spans="1:7">
      <c r="A104" s="533" t="s">
        <v>254</v>
      </c>
      <c r="B104" s="803">
        <v>41010</v>
      </c>
      <c r="C104" s="241" t="s">
        <v>140</v>
      </c>
      <c r="D104" s="810">
        <v>-175099.61825869765</v>
      </c>
      <c r="E104" s="61" t="s">
        <v>517</v>
      </c>
      <c r="F104" s="625">
        <f t="shared" si="6"/>
        <v>0</v>
      </c>
      <c r="G104" s="800">
        <f t="shared" si="7"/>
        <v>0</v>
      </c>
    </row>
    <row r="105" spans="1:7">
      <c r="A105" s="533" t="s">
        <v>254</v>
      </c>
      <c r="B105" s="803">
        <v>41010</v>
      </c>
      <c r="C105" s="241" t="s">
        <v>140</v>
      </c>
      <c r="D105" s="810">
        <v>-22980.382268098016</v>
      </c>
      <c r="E105" s="61" t="s">
        <v>517</v>
      </c>
      <c r="F105" s="625">
        <f t="shared" si="6"/>
        <v>0</v>
      </c>
      <c r="G105" s="800">
        <f t="shared" si="7"/>
        <v>0</v>
      </c>
    </row>
    <row r="106" spans="1:7">
      <c r="A106" s="533" t="s">
        <v>254</v>
      </c>
      <c r="B106" s="803">
        <v>41010</v>
      </c>
      <c r="C106" s="241" t="s">
        <v>140</v>
      </c>
      <c r="D106" s="810">
        <v>-25403.082354299491</v>
      </c>
      <c r="E106" s="61" t="s">
        <v>261</v>
      </c>
      <c r="F106" s="625">
        <f t="shared" si="6"/>
        <v>0</v>
      </c>
      <c r="G106" s="800">
        <f t="shared" si="7"/>
        <v>0</v>
      </c>
    </row>
    <row r="107" spans="1:7">
      <c r="A107" s="533" t="s">
        <v>254</v>
      </c>
      <c r="B107" s="803">
        <v>41010</v>
      </c>
      <c r="C107" s="241" t="s">
        <v>140</v>
      </c>
      <c r="D107" s="810">
        <v>-181039.35561791892</v>
      </c>
      <c r="E107" s="61" t="s">
        <v>130</v>
      </c>
      <c r="F107" s="625">
        <f t="shared" si="6"/>
        <v>6.8539355270203509E-2</v>
      </c>
      <c r="G107" s="800">
        <f t="shared" si="7"/>
        <v>-12408.320712585259</v>
      </c>
    </row>
    <row r="108" spans="1:7">
      <c r="A108" s="533" t="s">
        <v>254</v>
      </c>
      <c r="B108" s="803">
        <v>41010</v>
      </c>
      <c r="C108" s="241" t="s">
        <v>140</v>
      </c>
      <c r="D108" s="810">
        <v>38135.716794666601</v>
      </c>
      <c r="E108" s="163" t="s">
        <v>152</v>
      </c>
      <c r="F108" s="625">
        <f t="shared" si="6"/>
        <v>6.9173575695716499E-2</v>
      </c>
      <c r="G108" s="800">
        <f t="shared" si="7"/>
        <v>2637.9838924062769</v>
      </c>
    </row>
    <row r="109" spans="1:7" ht="13.8" thickBot="1">
      <c r="A109" s="544"/>
      <c r="B109" s="805"/>
      <c r="C109" s="241"/>
      <c r="D109" s="38">
        <f>SUM(D95:D108)</f>
        <v>-51408378.839408994</v>
      </c>
      <c r="E109" s="805"/>
      <c r="F109" s="347"/>
      <c r="G109" s="38">
        <f>SUM(G95:G108)</f>
        <v>-764035.59114822827</v>
      </c>
    </row>
    <row r="110" spans="1:7" ht="13.8" thickTop="1">
      <c r="A110" s="544"/>
      <c r="B110" s="805"/>
      <c r="C110" s="241"/>
      <c r="D110" s="35"/>
      <c r="E110" s="241"/>
      <c r="F110" s="347"/>
    </row>
    <row r="111" spans="1:7">
      <c r="A111" s="533" t="s">
        <v>720</v>
      </c>
      <c r="B111" s="803">
        <v>282</v>
      </c>
      <c r="C111" s="241" t="s">
        <v>140</v>
      </c>
      <c r="D111" s="810">
        <v>45908213.943253659</v>
      </c>
      <c r="E111" s="61" t="s">
        <v>214</v>
      </c>
      <c r="F111" s="625">
        <f t="shared" ref="F111:F124" si="8">INDEX(WCAAllocations,IFERROR(MATCH(E111,WCAFactors,0),2),IFERROR(MATCH(E111,WCAStates,0),4))</f>
        <v>0</v>
      </c>
      <c r="G111" s="800">
        <f t="shared" ref="G111:G124" si="9">D111*F111</f>
        <v>0</v>
      </c>
    </row>
    <row r="112" spans="1:7">
      <c r="A112" s="533" t="s">
        <v>720</v>
      </c>
      <c r="B112" s="803">
        <v>282</v>
      </c>
      <c r="C112" s="241" t="s">
        <v>140</v>
      </c>
      <c r="D112" s="810">
        <v>2268622.1000598595</v>
      </c>
      <c r="E112" s="61" t="s">
        <v>203</v>
      </c>
      <c r="F112" s="625">
        <f t="shared" si="8"/>
        <v>0.23084885646883446</v>
      </c>
      <c r="G112" s="800">
        <f t="shared" si="9"/>
        <v>523708.81755874428</v>
      </c>
    </row>
    <row r="113" spans="1:7">
      <c r="A113" s="533" t="s">
        <v>720</v>
      </c>
      <c r="B113" s="803">
        <v>282</v>
      </c>
      <c r="C113" s="241" t="s">
        <v>140</v>
      </c>
      <c r="D113" s="810">
        <v>3322811.2200967106</v>
      </c>
      <c r="E113" s="61" t="s">
        <v>231</v>
      </c>
      <c r="F113" s="625">
        <f t="shared" si="8"/>
        <v>0.22953887558714423</v>
      </c>
      <c r="G113" s="800">
        <f t="shared" si="9"/>
        <v>762714.35124934581</v>
      </c>
    </row>
    <row r="114" spans="1:7">
      <c r="A114" s="533" t="s">
        <v>720</v>
      </c>
      <c r="B114" s="803">
        <v>282</v>
      </c>
      <c r="C114" s="241" t="s">
        <v>140</v>
      </c>
      <c r="D114" s="810">
        <v>-3330.5340204556164</v>
      </c>
      <c r="E114" s="61" t="s">
        <v>146</v>
      </c>
      <c r="F114" s="625">
        <f t="shared" si="8"/>
        <v>7.9057273540331513E-2</v>
      </c>
      <c r="G114" s="800">
        <f t="shared" si="9"/>
        <v>-263.30293909053972</v>
      </c>
    </row>
    <row r="115" spans="1:7">
      <c r="A115" s="533" t="s">
        <v>720</v>
      </c>
      <c r="B115" s="803">
        <v>282</v>
      </c>
      <c r="C115" s="241" t="s">
        <v>140</v>
      </c>
      <c r="D115" s="810">
        <v>108831.78871892599</v>
      </c>
      <c r="E115" s="61" t="s">
        <v>170</v>
      </c>
      <c r="F115" s="625">
        <f t="shared" si="8"/>
        <v>0</v>
      </c>
      <c r="G115" s="800">
        <f t="shared" si="9"/>
        <v>0</v>
      </c>
    </row>
    <row r="116" spans="1:7">
      <c r="A116" s="533" t="s">
        <v>720</v>
      </c>
      <c r="B116" s="803">
        <v>282</v>
      </c>
      <c r="C116" s="241" t="s">
        <v>140</v>
      </c>
      <c r="D116" s="810">
        <v>193170.00425213273</v>
      </c>
      <c r="E116" s="61" t="s">
        <v>173</v>
      </c>
      <c r="F116" s="625">
        <f t="shared" si="8"/>
        <v>0</v>
      </c>
      <c r="G116" s="800">
        <f t="shared" si="9"/>
        <v>0</v>
      </c>
    </row>
    <row r="117" spans="1:7">
      <c r="A117" s="533" t="s">
        <v>720</v>
      </c>
      <c r="B117" s="803">
        <v>282</v>
      </c>
      <c r="C117" s="241" t="s">
        <v>140</v>
      </c>
      <c r="D117" s="810">
        <v>-1881837.481093534</v>
      </c>
      <c r="E117" s="61" t="s">
        <v>171</v>
      </c>
      <c r="F117" s="625">
        <f t="shared" si="8"/>
        <v>0</v>
      </c>
      <c r="G117" s="800">
        <f t="shared" si="9"/>
        <v>0</v>
      </c>
    </row>
    <row r="118" spans="1:7">
      <c r="A118" s="595" t="s">
        <v>720</v>
      </c>
      <c r="B118" s="807">
        <v>282</v>
      </c>
      <c r="C118" s="163" t="s">
        <v>140</v>
      </c>
      <c r="D118" s="810">
        <v>1657405.6879782958</v>
      </c>
      <c r="E118" s="61" t="s">
        <v>172</v>
      </c>
      <c r="F118" s="625">
        <f t="shared" si="8"/>
        <v>0</v>
      </c>
      <c r="G118" s="800">
        <f t="shared" si="9"/>
        <v>0</v>
      </c>
    </row>
    <row r="119" spans="1:7">
      <c r="A119" s="533" t="s">
        <v>720</v>
      </c>
      <c r="B119" s="803">
        <v>282</v>
      </c>
      <c r="C119" s="241" t="s">
        <v>140</v>
      </c>
      <c r="D119" s="810">
        <v>-531894.61154095014</v>
      </c>
      <c r="E119" s="61" t="s">
        <v>141</v>
      </c>
      <c r="F119" s="625">
        <f t="shared" si="8"/>
        <v>1</v>
      </c>
      <c r="G119" s="800">
        <f t="shared" si="9"/>
        <v>-531894.61154095014</v>
      </c>
    </row>
    <row r="120" spans="1:7">
      <c r="A120" s="533" t="s">
        <v>720</v>
      </c>
      <c r="B120" s="803">
        <v>282</v>
      </c>
      <c r="C120" s="241" t="s">
        <v>140</v>
      </c>
      <c r="D120" s="810">
        <v>175099.61825869765</v>
      </c>
      <c r="E120" s="61" t="s">
        <v>517</v>
      </c>
      <c r="F120" s="625">
        <f t="shared" si="8"/>
        <v>0</v>
      </c>
      <c r="G120" s="800">
        <f t="shared" si="9"/>
        <v>0</v>
      </c>
    </row>
    <row r="121" spans="1:7">
      <c r="A121" s="533" t="s">
        <v>720</v>
      </c>
      <c r="B121" s="803">
        <v>282</v>
      </c>
      <c r="C121" s="241" t="s">
        <v>140</v>
      </c>
      <c r="D121" s="810">
        <v>22980.382268098016</v>
      </c>
      <c r="E121" s="61" t="s">
        <v>517</v>
      </c>
      <c r="F121" s="625">
        <f t="shared" si="8"/>
        <v>0</v>
      </c>
      <c r="G121" s="800">
        <f t="shared" si="9"/>
        <v>0</v>
      </c>
    </row>
    <row r="122" spans="1:7">
      <c r="A122" s="533" t="s">
        <v>720</v>
      </c>
      <c r="B122" s="803">
        <v>282</v>
      </c>
      <c r="C122" s="241" t="s">
        <v>140</v>
      </c>
      <c r="D122" s="810">
        <v>25403.082354299491</v>
      </c>
      <c r="E122" s="61" t="s">
        <v>261</v>
      </c>
      <c r="F122" s="625">
        <f t="shared" si="8"/>
        <v>0</v>
      </c>
      <c r="G122" s="800">
        <f t="shared" si="9"/>
        <v>0</v>
      </c>
    </row>
    <row r="123" spans="1:7">
      <c r="A123" s="533" t="s">
        <v>720</v>
      </c>
      <c r="B123" s="803">
        <v>282</v>
      </c>
      <c r="C123" s="241" t="s">
        <v>140</v>
      </c>
      <c r="D123" s="810">
        <v>181039.35561791892</v>
      </c>
      <c r="E123" s="61" t="s">
        <v>130</v>
      </c>
      <c r="F123" s="625">
        <f t="shared" si="8"/>
        <v>6.8539355270203509E-2</v>
      </c>
      <c r="G123" s="800">
        <f t="shared" si="9"/>
        <v>12408.320712585259</v>
      </c>
    </row>
    <row r="124" spans="1:7">
      <c r="A124" s="533" t="s">
        <v>720</v>
      </c>
      <c r="B124" s="803">
        <v>282</v>
      </c>
      <c r="C124" s="241" t="s">
        <v>140</v>
      </c>
      <c r="D124" s="810">
        <v>-38135.716794666601</v>
      </c>
      <c r="E124" s="163" t="s">
        <v>152</v>
      </c>
      <c r="F124" s="625">
        <f t="shared" si="8"/>
        <v>6.9173575695716499E-2</v>
      </c>
      <c r="G124" s="800">
        <f t="shared" si="9"/>
        <v>-2637.9838924062769</v>
      </c>
    </row>
    <row r="125" spans="1:7" ht="13.8" thickBot="1">
      <c r="A125" s="544"/>
      <c r="B125" s="805"/>
      <c r="C125" s="241"/>
      <c r="D125" s="38">
        <f>SUM(D111:D124)</f>
        <v>51408378.839408994</v>
      </c>
      <c r="E125" s="805"/>
      <c r="F125" s="347"/>
      <c r="G125" s="38">
        <f>SUM(G111:G124)</f>
        <v>764035.59114822827</v>
      </c>
    </row>
    <row r="126" spans="1:7" ht="13.8" thickTop="1">
      <c r="A126" s="544"/>
      <c r="B126" s="805"/>
      <c r="C126" s="241"/>
      <c r="D126" s="35"/>
      <c r="E126" s="241"/>
      <c r="F126" s="347"/>
    </row>
    <row r="128" spans="1:7">
      <c r="A128" s="248" t="s">
        <v>145</v>
      </c>
    </row>
    <row r="129" spans="1:7">
      <c r="A129" s="1410" t="s">
        <v>1069</v>
      </c>
      <c r="B129" s="1410"/>
      <c r="C129" s="1410"/>
      <c r="D129" s="1410"/>
      <c r="E129" s="1410"/>
      <c r="F129" s="1410"/>
      <c r="G129" s="1410"/>
    </row>
    <row r="130" spans="1:7">
      <c r="A130" s="1410"/>
      <c r="B130" s="1410"/>
      <c r="C130" s="1410"/>
      <c r="D130" s="1410"/>
      <c r="E130" s="1410"/>
      <c r="F130" s="1410"/>
      <c r="G130" s="1410"/>
    </row>
    <row r="131" spans="1:7">
      <c r="A131" s="1410"/>
      <c r="B131" s="1410"/>
      <c r="C131" s="1410"/>
      <c r="D131" s="1410"/>
      <c r="E131" s="1410"/>
      <c r="F131" s="1410"/>
      <c r="G131" s="1410"/>
    </row>
    <row r="132" spans="1:7">
      <c r="A132" s="1410"/>
      <c r="B132" s="1410"/>
      <c r="C132" s="1410"/>
      <c r="D132" s="1410"/>
      <c r="E132" s="1410"/>
      <c r="F132" s="1410"/>
      <c r="G132" s="1410"/>
    </row>
    <row r="133" spans="1:7">
      <c r="A133" s="1410"/>
      <c r="B133" s="1410"/>
      <c r="C133" s="1410"/>
      <c r="D133" s="1410"/>
      <c r="E133" s="1410"/>
      <c r="F133" s="1410"/>
      <c r="G133" s="1410"/>
    </row>
  </sheetData>
  <mergeCells count="1">
    <mergeCell ref="A129:G133"/>
  </mergeCells>
  <dataValidations disablePrompts="1" count="4">
    <dataValidation type="list" allowBlank="1" sqref="E44:E75">
      <formula1>$B$7:$B$40</formula1>
    </dataValidation>
    <dataValidation type="list" allowBlank="1" sqref="E79:E92">
      <formula1>$B$7:$B$40</formula1>
    </dataValidation>
    <dataValidation type="list" allowBlank="1" sqref="E95:E108">
      <formula1>$B$7:$B$40</formula1>
    </dataValidation>
    <dataValidation type="list" allowBlank="1" sqref="E111:E124">
      <formula1>$B$7:$B$40</formula1>
    </dataValidation>
  </dataValidations>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rowBreaks count="1" manualBreakCount="1">
    <brk id="76" max="6" man="1"/>
  </rowBreaks>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E9:E40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H114"/>
  <sheetViews>
    <sheetView workbookViewId="0">
      <selection activeCell="F16" sqref="F16"/>
    </sheetView>
  </sheetViews>
  <sheetFormatPr defaultRowHeight="13.2"/>
  <cols>
    <col min="1" max="1" width="26.44140625" style="1" customWidth="1"/>
    <col min="2" max="2" width="9.6640625" style="1" bestFit="1" customWidth="1"/>
    <col min="3" max="3" width="10.88671875" style="1" bestFit="1" customWidth="1"/>
    <col min="4" max="4" width="10.109375" style="1" bestFit="1" customWidth="1"/>
    <col min="5" max="5" width="8" style="1" bestFit="1" customWidth="1"/>
    <col min="6" max="6" width="10" style="1" bestFit="1" customWidth="1"/>
    <col min="7" max="7" width="13.33203125" style="1" bestFit="1" customWidth="1"/>
    <col min="8" max="16384" width="8.88671875" style="1"/>
  </cols>
  <sheetData>
    <row r="1" spans="1:8">
      <c r="A1" s="17" t="str">
        <f>RevReqSummary!A1</f>
        <v>PacifiCorp General Rate Case UE-140617</v>
      </c>
    </row>
    <row r="2" spans="1:8">
      <c r="A2" s="17" t="str">
        <f>RevReqSummary!A2</f>
        <v>For The Twelve Months Ended December 2013 - Staff Revenue Requirement</v>
      </c>
    </row>
    <row r="3" spans="1:8">
      <c r="A3" s="235" t="s">
        <v>721</v>
      </c>
    </row>
    <row r="4" spans="1:8">
      <c r="A4" s="235" t="s">
        <v>722</v>
      </c>
    </row>
    <row r="6" spans="1:8">
      <c r="A6" s="234"/>
      <c r="B6" s="232"/>
      <c r="C6" s="232"/>
      <c r="D6" s="232" t="s">
        <v>131</v>
      </c>
      <c r="E6" s="232" t="s">
        <v>523</v>
      </c>
      <c r="F6" s="232"/>
      <c r="G6" s="232" t="s">
        <v>236</v>
      </c>
    </row>
    <row r="7" spans="1:8">
      <c r="A7" s="234"/>
      <c r="B7" s="236" t="s">
        <v>132</v>
      </c>
      <c r="C7" s="41" t="s">
        <v>660</v>
      </c>
      <c r="D7" s="236" t="s">
        <v>134</v>
      </c>
      <c r="E7" s="236" t="s">
        <v>135</v>
      </c>
      <c r="F7" s="236" t="s">
        <v>136</v>
      </c>
      <c r="G7" s="236" t="s">
        <v>137</v>
      </c>
    </row>
    <row r="8" spans="1:8">
      <c r="A8" s="240" t="s">
        <v>199</v>
      </c>
      <c r="B8" s="801"/>
      <c r="C8" s="241"/>
      <c r="D8" s="35"/>
      <c r="E8" s="802"/>
      <c r="F8" s="36"/>
      <c r="G8" s="800"/>
    </row>
    <row r="9" spans="1:8">
      <c r="A9" s="533" t="s">
        <v>324</v>
      </c>
      <c r="B9" s="803" t="s">
        <v>561</v>
      </c>
      <c r="C9" s="810">
        <v>-202871.61979913691</v>
      </c>
      <c r="D9" s="35" t="s">
        <v>140</v>
      </c>
      <c r="E9" s="804" t="s">
        <v>214</v>
      </c>
      <c r="F9" s="625">
        <f t="shared" ref="F9:F40" si="0">INDEX(WCAAllocations,IFERROR(MATCH(E9,WCAFactors,0),2),IFERROR(MATCH(E9,WCAStates,0),4))</f>
        <v>0</v>
      </c>
      <c r="G9" s="800">
        <f t="shared" ref="G9:G44" si="1">F9*C9</f>
        <v>0</v>
      </c>
      <c r="H9" s="1104"/>
    </row>
    <row r="10" spans="1:8">
      <c r="A10" s="533" t="s">
        <v>324</v>
      </c>
      <c r="B10" s="803">
        <v>500</v>
      </c>
      <c r="C10" s="810">
        <v>-10.313004560389709</v>
      </c>
      <c r="D10" s="35" t="s">
        <v>140</v>
      </c>
      <c r="E10" s="804" t="s">
        <v>203</v>
      </c>
      <c r="F10" s="625">
        <f t="shared" si="0"/>
        <v>0.23084885646883446</v>
      </c>
      <c r="G10" s="800">
        <f t="shared" si="1"/>
        <v>-2.3807453095238391</v>
      </c>
      <c r="H10" s="1104"/>
    </row>
    <row r="11" spans="1:8">
      <c r="A11" s="533" t="s">
        <v>324</v>
      </c>
      <c r="B11" s="803">
        <v>500</v>
      </c>
      <c r="C11" s="810">
        <v>-13944.251243190905</v>
      </c>
      <c r="D11" s="35" t="s">
        <v>140</v>
      </c>
      <c r="E11" s="804" t="s">
        <v>231</v>
      </c>
      <c r="F11" s="625">
        <f t="shared" si="0"/>
        <v>0.22953887558714423</v>
      </c>
      <c r="G11" s="800">
        <f t="shared" si="1"/>
        <v>-3200.7477512666783</v>
      </c>
      <c r="H11" s="1104"/>
    </row>
    <row r="12" spans="1:8">
      <c r="A12" s="533" t="s">
        <v>324</v>
      </c>
      <c r="B12" s="803">
        <v>500</v>
      </c>
      <c r="C12" s="810">
        <v>-78.394762165201101</v>
      </c>
      <c r="D12" s="35" t="s">
        <v>140</v>
      </c>
      <c r="E12" s="804" t="s">
        <v>146</v>
      </c>
      <c r="F12" s="625">
        <f t="shared" si="0"/>
        <v>7.9057273540331513E-2</v>
      </c>
      <c r="G12" s="800">
        <f t="shared" si="1"/>
        <v>-6.197676156623535</v>
      </c>
      <c r="H12" s="1104"/>
    </row>
    <row r="13" spans="1:8">
      <c r="A13" s="533" t="s">
        <v>325</v>
      </c>
      <c r="B13" s="803" t="s">
        <v>545</v>
      </c>
      <c r="C13" s="810">
        <v>-2951.4220185609297</v>
      </c>
      <c r="D13" s="35" t="s">
        <v>140</v>
      </c>
      <c r="E13" s="804" t="s">
        <v>261</v>
      </c>
      <c r="F13" s="625">
        <f t="shared" si="0"/>
        <v>0</v>
      </c>
      <c r="G13" s="800">
        <f t="shared" si="1"/>
        <v>0</v>
      </c>
      <c r="H13" s="1104"/>
    </row>
    <row r="14" spans="1:8">
      <c r="A14" s="533" t="s">
        <v>325</v>
      </c>
      <c r="B14" s="803">
        <v>501</v>
      </c>
      <c r="C14" s="810">
        <v>-1830.8155919818873</v>
      </c>
      <c r="D14" s="35" t="s">
        <v>140</v>
      </c>
      <c r="E14" s="804" t="s">
        <v>232</v>
      </c>
      <c r="F14" s="625">
        <f t="shared" si="0"/>
        <v>0.22612324164332259</v>
      </c>
      <c r="G14" s="800">
        <f t="shared" si="1"/>
        <v>-413.989956510083</v>
      </c>
      <c r="H14" s="1104"/>
    </row>
    <row r="15" spans="1:8">
      <c r="A15" s="533" t="s">
        <v>325</v>
      </c>
      <c r="B15" s="803">
        <v>501</v>
      </c>
      <c r="C15" s="810">
        <v>-834.076846286928</v>
      </c>
      <c r="D15" s="35" t="s">
        <v>140</v>
      </c>
      <c r="E15" s="804" t="s">
        <v>148</v>
      </c>
      <c r="F15" s="625">
        <f t="shared" si="0"/>
        <v>7.5697931989234163E-2</v>
      </c>
      <c r="G15" s="800">
        <f t="shared" si="1"/>
        <v>-63.137892384022791</v>
      </c>
      <c r="H15" s="1104"/>
    </row>
    <row r="16" spans="1:8">
      <c r="A16" s="533" t="s">
        <v>325</v>
      </c>
      <c r="B16" s="803">
        <v>501</v>
      </c>
      <c r="C16" s="810">
        <v>-125723.42389023741</v>
      </c>
      <c r="D16" s="35" t="s">
        <v>140</v>
      </c>
      <c r="E16" s="804" t="s">
        <v>148</v>
      </c>
      <c r="F16" s="625">
        <f t="shared" si="0"/>
        <v>7.5697931989234163E-2</v>
      </c>
      <c r="G16" s="800">
        <f t="shared" si="1"/>
        <v>-9517.0031910968482</v>
      </c>
      <c r="H16" s="1104"/>
    </row>
    <row r="17" spans="1:8">
      <c r="A17" s="533" t="s">
        <v>326</v>
      </c>
      <c r="B17" s="803" t="s">
        <v>546</v>
      </c>
      <c r="C17" s="810">
        <v>-83357.325879913769</v>
      </c>
      <c r="D17" s="35" t="s">
        <v>140</v>
      </c>
      <c r="E17" s="804" t="s">
        <v>214</v>
      </c>
      <c r="F17" s="625">
        <f t="shared" si="0"/>
        <v>0</v>
      </c>
      <c r="G17" s="800">
        <f t="shared" si="1"/>
        <v>0</v>
      </c>
      <c r="H17" s="1104"/>
    </row>
    <row r="18" spans="1:8">
      <c r="A18" s="533" t="s">
        <v>326</v>
      </c>
      <c r="B18" s="803" t="s">
        <v>546</v>
      </c>
      <c r="C18" s="810">
        <v>-55247.562710976483</v>
      </c>
      <c r="D18" s="35" t="s">
        <v>140</v>
      </c>
      <c r="E18" s="804" t="s">
        <v>231</v>
      </c>
      <c r="F18" s="625">
        <f t="shared" si="0"/>
        <v>0.22953887558714423</v>
      </c>
      <c r="G18" s="800">
        <f t="shared" si="1"/>
        <v>-12681.46342360778</v>
      </c>
      <c r="H18" s="1104"/>
    </row>
    <row r="19" spans="1:8">
      <c r="A19" s="533" t="s">
        <v>326</v>
      </c>
      <c r="B19" s="803" t="s">
        <v>546</v>
      </c>
      <c r="C19" s="810">
        <v>521.62349032231691</v>
      </c>
      <c r="D19" s="35" t="s">
        <v>140</v>
      </c>
      <c r="E19" s="804" t="s">
        <v>203</v>
      </c>
      <c r="F19" s="625">
        <f t="shared" si="0"/>
        <v>0.23084885646883446</v>
      </c>
      <c r="G19" s="800">
        <f t="shared" si="1"/>
        <v>120.41618624818899</v>
      </c>
      <c r="H19" s="1104"/>
    </row>
    <row r="20" spans="1:8">
      <c r="A20" s="533" t="s">
        <v>326</v>
      </c>
      <c r="B20" s="803">
        <v>512</v>
      </c>
      <c r="C20" s="810">
        <v>-310624.92179043707</v>
      </c>
      <c r="D20" s="35" t="s">
        <v>140</v>
      </c>
      <c r="E20" s="804" t="s">
        <v>146</v>
      </c>
      <c r="F20" s="625">
        <f t="shared" si="0"/>
        <v>7.9057273540331513E-2</v>
      </c>
      <c r="G20" s="800">
        <f t="shared" si="1"/>
        <v>-24557.159410430668</v>
      </c>
      <c r="H20" s="1104"/>
    </row>
    <row r="21" spans="1:8">
      <c r="A21" s="533" t="s">
        <v>327</v>
      </c>
      <c r="B21" s="803" t="s">
        <v>547</v>
      </c>
      <c r="C21" s="810">
        <v>-17461.880414792249</v>
      </c>
      <c r="D21" s="35" t="s">
        <v>140</v>
      </c>
      <c r="E21" s="804" t="s">
        <v>214</v>
      </c>
      <c r="F21" s="625">
        <f t="shared" si="0"/>
        <v>0</v>
      </c>
      <c r="G21" s="800">
        <f t="shared" si="1"/>
        <v>0</v>
      </c>
      <c r="H21" s="1104"/>
    </row>
    <row r="22" spans="1:8">
      <c r="A22" s="533" t="s">
        <v>327</v>
      </c>
      <c r="B22" s="803" t="s">
        <v>547</v>
      </c>
      <c r="C22" s="810">
        <v>-23053.468712239715</v>
      </c>
      <c r="D22" s="35" t="s">
        <v>140</v>
      </c>
      <c r="E22" s="804" t="s">
        <v>203</v>
      </c>
      <c r="F22" s="625">
        <f t="shared" si="0"/>
        <v>0.23084885646883446</v>
      </c>
      <c r="G22" s="800">
        <f t="shared" si="1"/>
        <v>-5321.866889860592</v>
      </c>
      <c r="H22" s="1104"/>
    </row>
    <row r="23" spans="1:8">
      <c r="A23" s="533" t="s">
        <v>327</v>
      </c>
      <c r="B23" s="803">
        <v>535</v>
      </c>
      <c r="C23" s="810">
        <v>-80224.953898944092</v>
      </c>
      <c r="D23" s="35" t="s">
        <v>140</v>
      </c>
      <c r="E23" s="804" t="s">
        <v>146</v>
      </c>
      <c r="F23" s="625">
        <f t="shared" si="0"/>
        <v>7.9057273540331513E-2</v>
      </c>
      <c r="G23" s="800">
        <f t="shared" si="1"/>
        <v>-6342.3661251493086</v>
      </c>
      <c r="H23" s="1104"/>
    </row>
    <row r="24" spans="1:8">
      <c r="A24" s="533" t="s">
        <v>327</v>
      </c>
      <c r="B24" s="803">
        <v>535</v>
      </c>
      <c r="C24" s="810">
        <v>-37644.496753337073</v>
      </c>
      <c r="D24" s="35" t="s">
        <v>140</v>
      </c>
      <c r="E24" s="804" t="s">
        <v>146</v>
      </c>
      <c r="F24" s="625">
        <f t="shared" si="0"/>
        <v>7.9057273540331513E-2</v>
      </c>
      <c r="G24" s="800">
        <f t="shared" si="1"/>
        <v>-2976.0712771166905</v>
      </c>
      <c r="H24" s="1104"/>
    </row>
    <row r="25" spans="1:8">
      <c r="A25" s="533" t="s">
        <v>328</v>
      </c>
      <c r="B25" s="803" t="s">
        <v>549</v>
      </c>
      <c r="C25" s="810">
        <v>-9498.3282636293679</v>
      </c>
      <c r="D25" s="35" t="s">
        <v>140</v>
      </c>
      <c r="E25" s="804" t="s">
        <v>203</v>
      </c>
      <c r="F25" s="625">
        <f t="shared" si="0"/>
        <v>0.23084885646883446</v>
      </c>
      <c r="G25" s="800">
        <f t="shared" si="1"/>
        <v>-2192.6782180244495</v>
      </c>
      <c r="H25" s="1104"/>
    </row>
    <row r="26" spans="1:8">
      <c r="A26" s="533" t="s">
        <v>328</v>
      </c>
      <c r="B26" s="803" t="s">
        <v>549</v>
      </c>
      <c r="C26" s="810">
        <v>-3454.5428746175571</v>
      </c>
      <c r="D26" s="35" t="s">
        <v>140</v>
      </c>
      <c r="E26" s="804" t="s">
        <v>214</v>
      </c>
      <c r="F26" s="625">
        <f t="shared" si="0"/>
        <v>0</v>
      </c>
      <c r="G26" s="800">
        <f t="shared" si="1"/>
        <v>0</v>
      </c>
      <c r="H26" s="1104"/>
    </row>
    <row r="27" spans="1:8">
      <c r="A27" s="533" t="s">
        <v>329</v>
      </c>
      <c r="B27" s="803" t="s">
        <v>562</v>
      </c>
      <c r="C27" s="810">
        <v>-11760.76264775699</v>
      </c>
      <c r="D27" s="35" t="s">
        <v>140</v>
      </c>
      <c r="E27" s="804" t="s">
        <v>214</v>
      </c>
      <c r="F27" s="625">
        <f t="shared" si="0"/>
        <v>0</v>
      </c>
      <c r="G27" s="800">
        <f t="shared" si="1"/>
        <v>0</v>
      </c>
      <c r="H27" s="1104"/>
    </row>
    <row r="28" spans="1:8">
      <c r="A28" s="533" t="s">
        <v>329</v>
      </c>
      <c r="B28" s="803">
        <v>548</v>
      </c>
      <c r="C28" s="810">
        <v>-4397.4281867476238</v>
      </c>
      <c r="D28" s="35" t="s">
        <v>140</v>
      </c>
      <c r="E28" s="804" t="s">
        <v>203</v>
      </c>
      <c r="F28" s="625">
        <f t="shared" si="0"/>
        <v>0.23084885646883446</v>
      </c>
      <c r="G28" s="800">
        <f t="shared" si="1"/>
        <v>-1015.1412683145091</v>
      </c>
      <c r="H28" s="1104"/>
    </row>
    <row r="29" spans="1:8">
      <c r="A29" s="533" t="s">
        <v>329</v>
      </c>
      <c r="B29" s="803">
        <v>548</v>
      </c>
      <c r="C29" s="810">
        <v>-5433.861049328867</v>
      </c>
      <c r="D29" s="35" t="s">
        <v>140</v>
      </c>
      <c r="E29" s="804" t="s">
        <v>146</v>
      </c>
      <c r="F29" s="625">
        <f t="shared" si="0"/>
        <v>7.9057273540331513E-2</v>
      </c>
      <c r="G29" s="800">
        <f t="shared" si="1"/>
        <v>-429.58623935694504</v>
      </c>
      <c r="H29" s="1104"/>
    </row>
    <row r="30" spans="1:8">
      <c r="A30" s="533" t="s">
        <v>329</v>
      </c>
      <c r="B30" s="803">
        <v>549</v>
      </c>
      <c r="C30" s="810">
        <v>-9.6495945682643907</v>
      </c>
      <c r="D30" s="35" t="s">
        <v>140</v>
      </c>
      <c r="E30" s="804" t="s">
        <v>171</v>
      </c>
      <c r="F30" s="625">
        <f t="shared" si="0"/>
        <v>0</v>
      </c>
      <c r="G30" s="800">
        <f t="shared" si="1"/>
        <v>0</v>
      </c>
      <c r="H30" s="1104"/>
    </row>
    <row r="31" spans="1:8">
      <c r="A31" s="533" t="s">
        <v>330</v>
      </c>
      <c r="B31" s="803" t="s">
        <v>563</v>
      </c>
      <c r="C31" s="810">
        <v>-3875.914174996647</v>
      </c>
      <c r="D31" s="35" t="s">
        <v>140</v>
      </c>
      <c r="E31" s="804" t="s">
        <v>214</v>
      </c>
      <c r="F31" s="625">
        <f t="shared" si="0"/>
        <v>0</v>
      </c>
      <c r="G31" s="800">
        <f t="shared" si="1"/>
        <v>0</v>
      </c>
      <c r="H31" s="1104"/>
    </row>
    <row r="32" spans="1:8">
      <c r="A32" s="533" t="s">
        <v>330</v>
      </c>
      <c r="B32" s="803">
        <v>553</v>
      </c>
      <c r="C32" s="810">
        <v>-2250.0640004612615</v>
      </c>
      <c r="D32" s="35" t="s">
        <v>140</v>
      </c>
      <c r="E32" s="804" t="s">
        <v>203</v>
      </c>
      <c r="F32" s="625">
        <f t="shared" si="0"/>
        <v>0.23084885646883446</v>
      </c>
      <c r="G32" s="800">
        <f t="shared" si="1"/>
        <v>-519.42470148817324</v>
      </c>
      <c r="H32" s="1104"/>
    </row>
    <row r="33" spans="1:8">
      <c r="A33" s="533" t="s">
        <v>723</v>
      </c>
      <c r="B33" s="803" t="s">
        <v>550</v>
      </c>
      <c r="C33" s="810">
        <v>-75036.92604588432</v>
      </c>
      <c r="D33" s="35" t="s">
        <v>140</v>
      </c>
      <c r="E33" s="804" t="s">
        <v>146</v>
      </c>
      <c r="F33" s="625">
        <f t="shared" si="0"/>
        <v>7.9057273540331513E-2</v>
      </c>
      <c r="G33" s="800">
        <f t="shared" si="1"/>
        <v>-5932.2147880351031</v>
      </c>
      <c r="H33" s="1104"/>
    </row>
    <row r="34" spans="1:8">
      <c r="A34" s="533" t="s">
        <v>723</v>
      </c>
      <c r="B34" s="803" t="s">
        <v>550</v>
      </c>
      <c r="C34" s="810">
        <v>-28155.775176825056</v>
      </c>
      <c r="D34" s="35" t="s">
        <v>140</v>
      </c>
      <c r="E34" s="804" t="s">
        <v>214</v>
      </c>
      <c r="F34" s="625">
        <f t="shared" si="0"/>
        <v>0</v>
      </c>
      <c r="G34" s="800">
        <f t="shared" si="1"/>
        <v>0</v>
      </c>
      <c r="H34" s="1104"/>
    </row>
    <row r="35" spans="1:8">
      <c r="A35" s="533" t="s">
        <v>723</v>
      </c>
      <c r="B35" s="803" t="s">
        <v>550</v>
      </c>
      <c r="C35" s="810">
        <v>-394.30539385163542</v>
      </c>
      <c r="D35" s="35" t="s">
        <v>140</v>
      </c>
      <c r="E35" s="804" t="s">
        <v>203</v>
      </c>
      <c r="F35" s="625">
        <f t="shared" si="0"/>
        <v>0.23084885646883446</v>
      </c>
      <c r="G35" s="800">
        <f t="shared" si="1"/>
        <v>-91.024949270143424</v>
      </c>
      <c r="H35" s="1104"/>
    </row>
    <row r="36" spans="1:8">
      <c r="A36" s="533" t="s">
        <v>723</v>
      </c>
      <c r="B36" s="803" t="s">
        <v>550</v>
      </c>
      <c r="C36" s="810">
        <v>-4702.3174109492466</v>
      </c>
      <c r="D36" s="35" t="s">
        <v>140</v>
      </c>
      <c r="E36" s="804" t="s">
        <v>231</v>
      </c>
      <c r="F36" s="625">
        <f t="shared" si="0"/>
        <v>0.22953887558714423</v>
      </c>
      <c r="G36" s="800">
        <f t="shared" si="1"/>
        <v>-1079.3646511631412</v>
      </c>
      <c r="H36" s="1104"/>
    </row>
    <row r="37" spans="1:8">
      <c r="A37" s="533" t="s">
        <v>331</v>
      </c>
      <c r="B37" s="803" t="s">
        <v>551</v>
      </c>
      <c r="C37" s="810">
        <v>-11697.035724576454</v>
      </c>
      <c r="D37" s="35" t="s">
        <v>140</v>
      </c>
      <c r="E37" s="804" t="s">
        <v>214</v>
      </c>
      <c r="F37" s="625">
        <f t="shared" si="0"/>
        <v>0</v>
      </c>
      <c r="G37" s="800">
        <f t="shared" si="1"/>
        <v>0</v>
      </c>
      <c r="H37" s="1104"/>
    </row>
    <row r="38" spans="1:8">
      <c r="A38" s="533" t="s">
        <v>331</v>
      </c>
      <c r="B38" s="803" t="s">
        <v>551</v>
      </c>
      <c r="C38" s="810">
        <v>-2142.9851624088728</v>
      </c>
      <c r="D38" s="35" t="s">
        <v>140</v>
      </c>
      <c r="E38" s="804" t="s">
        <v>203</v>
      </c>
      <c r="F38" s="625">
        <f t="shared" si="0"/>
        <v>0.23084885646883446</v>
      </c>
      <c r="G38" s="800">
        <f t="shared" si="1"/>
        <v>-494.70567417176778</v>
      </c>
      <c r="H38" s="1104"/>
    </row>
    <row r="39" spans="1:8">
      <c r="A39" s="533" t="s">
        <v>331</v>
      </c>
      <c r="B39" s="803" t="s">
        <v>551</v>
      </c>
      <c r="C39" s="810">
        <v>-43748.321550166387</v>
      </c>
      <c r="D39" s="35" t="s">
        <v>140</v>
      </c>
      <c r="E39" s="804" t="s">
        <v>146</v>
      </c>
      <c r="F39" s="625">
        <f t="shared" si="0"/>
        <v>7.9057273540331513E-2</v>
      </c>
      <c r="G39" s="800">
        <f t="shared" si="1"/>
        <v>-3458.6230237218842</v>
      </c>
      <c r="H39" s="1104"/>
    </row>
    <row r="40" spans="1:8">
      <c r="A40" s="533" t="s">
        <v>331</v>
      </c>
      <c r="B40" s="803" t="s">
        <v>551</v>
      </c>
      <c r="C40" s="810">
        <v>-88.441409492140849</v>
      </c>
      <c r="D40" s="35" t="s">
        <v>140</v>
      </c>
      <c r="E40" s="804" t="s">
        <v>231</v>
      </c>
      <c r="F40" s="625">
        <f t="shared" si="0"/>
        <v>0.22953887558714423</v>
      </c>
      <c r="G40" s="800">
        <f t="shared" si="1"/>
        <v>-20.300741690168195</v>
      </c>
      <c r="H40" s="1104"/>
    </row>
    <row r="41" spans="1:8">
      <c r="A41" s="533" t="s">
        <v>332</v>
      </c>
      <c r="B41" s="803" t="s">
        <v>553</v>
      </c>
      <c r="C41" s="810">
        <v>2433.7871027108945</v>
      </c>
      <c r="D41" s="35" t="s">
        <v>140</v>
      </c>
      <c r="E41" s="804" t="s">
        <v>214</v>
      </c>
      <c r="F41" s="625">
        <f t="shared" ref="F41:F57" si="2">INDEX(WCAAllocations,IFERROR(MATCH(E41,WCAFactors,0),2),IFERROR(MATCH(E41,WCAStates,0),4))</f>
        <v>0</v>
      </c>
      <c r="G41" s="800">
        <f t="shared" si="1"/>
        <v>0</v>
      </c>
      <c r="H41" s="1104"/>
    </row>
    <row r="42" spans="1:8">
      <c r="A42" s="533" t="s">
        <v>332</v>
      </c>
      <c r="B42" s="803" t="s">
        <v>553</v>
      </c>
      <c r="C42" s="810">
        <v>-2407.7228382714748</v>
      </c>
      <c r="D42" s="35" t="s">
        <v>140</v>
      </c>
      <c r="E42" s="804" t="s">
        <v>203</v>
      </c>
      <c r="F42" s="625">
        <f t="shared" si="2"/>
        <v>0.23084885646883446</v>
      </c>
      <c r="G42" s="800">
        <f t="shared" si="1"/>
        <v>-555.82006390886636</v>
      </c>
      <c r="H42" s="1104"/>
    </row>
    <row r="43" spans="1:8">
      <c r="A43" s="533" t="s">
        <v>332</v>
      </c>
      <c r="B43" s="803" t="s">
        <v>553</v>
      </c>
      <c r="C43" s="810">
        <v>-1242.8617189806696</v>
      </c>
      <c r="D43" s="35" t="s">
        <v>140</v>
      </c>
      <c r="E43" s="804" t="s">
        <v>146</v>
      </c>
      <c r="F43" s="625">
        <f t="shared" si="2"/>
        <v>7.9057273540331513E-2</v>
      </c>
      <c r="G43" s="800">
        <f t="shared" si="1"/>
        <v>-98.257258890261426</v>
      </c>
      <c r="H43" s="1104"/>
    </row>
    <row r="44" spans="1:8">
      <c r="A44" s="533" t="s">
        <v>332</v>
      </c>
      <c r="B44" s="803" t="s">
        <v>553</v>
      </c>
      <c r="C44" s="810">
        <v>-244.61491336365989</v>
      </c>
      <c r="D44" s="35" t="s">
        <v>140</v>
      </c>
      <c r="E44" s="804" t="s">
        <v>231</v>
      </c>
      <c r="F44" s="625">
        <f t="shared" si="2"/>
        <v>0.22953887558714423</v>
      </c>
      <c r="G44" s="800">
        <f t="shared" si="1"/>
        <v>-56.148632165341191</v>
      </c>
      <c r="H44" s="1104"/>
    </row>
    <row r="45" spans="1:8">
      <c r="A45" s="533" t="s">
        <v>333</v>
      </c>
      <c r="B45" s="803" t="s">
        <v>554</v>
      </c>
      <c r="C45" s="810">
        <v>-69414.929397059299</v>
      </c>
      <c r="D45" s="35" t="s">
        <v>140</v>
      </c>
      <c r="E45" s="804" t="s">
        <v>141</v>
      </c>
      <c r="F45" s="625">
        <f t="shared" si="2"/>
        <v>1</v>
      </c>
      <c r="G45" s="800">
        <v>-5313</v>
      </c>
      <c r="H45" s="1104"/>
    </row>
    <row r="46" spans="1:8">
      <c r="A46" s="533" t="s">
        <v>333</v>
      </c>
      <c r="B46" s="803" t="s">
        <v>554</v>
      </c>
      <c r="C46" s="810">
        <v>-87736.152356412815</v>
      </c>
      <c r="D46" s="35" t="s">
        <v>140</v>
      </c>
      <c r="E46" s="804" t="s">
        <v>151</v>
      </c>
      <c r="F46" s="625">
        <f t="shared" si="2"/>
        <v>6.2803307592478125E-2</v>
      </c>
      <c r="G46" s="800">
        <f>F46*C46</f>
        <v>-5510.1205634203188</v>
      </c>
      <c r="H46" s="1104"/>
    </row>
    <row r="47" spans="1:8">
      <c r="A47" s="533" t="s">
        <v>200</v>
      </c>
      <c r="B47" s="803" t="s">
        <v>556</v>
      </c>
      <c r="C47" s="810">
        <v>-113835.50136570013</v>
      </c>
      <c r="D47" s="35" t="s">
        <v>140</v>
      </c>
      <c r="E47" s="804" t="s">
        <v>141</v>
      </c>
      <c r="F47" s="625">
        <f t="shared" si="2"/>
        <v>1</v>
      </c>
      <c r="G47" s="800">
        <v>-6731.0943731128018</v>
      </c>
      <c r="H47" s="1104"/>
    </row>
    <row r="48" spans="1:8">
      <c r="A48" s="533" t="s">
        <v>200</v>
      </c>
      <c r="B48" s="803" t="s">
        <v>556</v>
      </c>
      <c r="C48" s="810">
        <v>-17188.249554921123</v>
      </c>
      <c r="D48" s="35" t="s">
        <v>140</v>
      </c>
      <c r="E48" s="804" t="s">
        <v>151</v>
      </c>
      <c r="F48" s="625">
        <f t="shared" si="2"/>
        <v>6.2803307592478125E-2</v>
      </c>
      <c r="G48" s="800">
        <f>F48*C48</f>
        <v>-1079.4789237739865</v>
      </c>
      <c r="H48" s="1104"/>
    </row>
    <row r="49" spans="1:8">
      <c r="A49" s="533" t="s">
        <v>334</v>
      </c>
      <c r="B49" s="803" t="s">
        <v>557</v>
      </c>
      <c r="C49" s="810">
        <v>-98172.634537581602</v>
      </c>
      <c r="D49" s="35" t="s">
        <v>140</v>
      </c>
      <c r="E49" s="804" t="s">
        <v>152</v>
      </c>
      <c r="F49" s="625">
        <f t="shared" si="2"/>
        <v>6.9173575695716499E-2</v>
      </c>
      <c r="G49" s="800">
        <f>F49*C49</f>
        <v>-6790.9521664333133</v>
      </c>
      <c r="H49" s="1104"/>
    </row>
    <row r="50" spans="1:8">
      <c r="A50" s="533" t="s">
        <v>334</v>
      </c>
      <c r="B50" s="803" t="s">
        <v>557</v>
      </c>
      <c r="C50" s="810">
        <v>-56709.204209746786</v>
      </c>
      <c r="D50" s="35" t="s">
        <v>140</v>
      </c>
      <c r="E50" s="804" t="s">
        <v>141</v>
      </c>
      <c r="F50" s="625">
        <f t="shared" si="2"/>
        <v>1</v>
      </c>
      <c r="G50" s="800">
        <v>-3297.0424386717427</v>
      </c>
      <c r="H50" s="1104"/>
    </row>
    <row r="51" spans="1:8">
      <c r="A51" s="533" t="s">
        <v>334</v>
      </c>
      <c r="B51" s="803">
        <v>903</v>
      </c>
      <c r="C51" s="810">
        <v>-237.00840734738406</v>
      </c>
      <c r="D51" s="35" t="s">
        <v>140</v>
      </c>
      <c r="E51" s="804" t="s">
        <v>152</v>
      </c>
      <c r="F51" s="625">
        <f t="shared" si="2"/>
        <v>6.9173575695716499E-2</v>
      </c>
      <c r="G51" s="800">
        <f>F51*C51</f>
        <v>-16.394719006165481</v>
      </c>
      <c r="H51" s="1104"/>
    </row>
    <row r="52" spans="1:8">
      <c r="A52" s="533" t="s">
        <v>335</v>
      </c>
      <c r="B52" s="803" t="s">
        <v>564</v>
      </c>
      <c r="C52" s="810">
        <v>-7197.0980418359659</v>
      </c>
      <c r="D52" s="35" t="s">
        <v>140</v>
      </c>
      <c r="E52" s="804" t="s">
        <v>152</v>
      </c>
      <c r="F52" s="625">
        <f t="shared" si="2"/>
        <v>6.9173575695716499E-2</v>
      </c>
      <c r="G52" s="800">
        <f>F52*C52</f>
        <v>-497.8490061864332</v>
      </c>
      <c r="H52" s="1104"/>
    </row>
    <row r="53" spans="1:8">
      <c r="A53" s="533" t="s">
        <v>335</v>
      </c>
      <c r="B53" s="803" t="s">
        <v>564</v>
      </c>
      <c r="C53" s="810">
        <v>-17962.682774726956</v>
      </c>
      <c r="D53" s="35" t="s">
        <v>140</v>
      </c>
      <c r="E53" s="804" t="s">
        <v>141</v>
      </c>
      <c r="F53" s="625">
        <f t="shared" si="2"/>
        <v>1</v>
      </c>
      <c r="G53" s="800">
        <v>-1050.1142617053988</v>
      </c>
      <c r="H53" s="1104"/>
    </row>
    <row r="54" spans="1:8">
      <c r="A54" s="533" t="s">
        <v>26</v>
      </c>
      <c r="B54" s="803" t="s">
        <v>565</v>
      </c>
      <c r="C54" s="810">
        <v>-6850.5417047068031</v>
      </c>
      <c r="D54" s="35" t="s">
        <v>140</v>
      </c>
      <c r="E54" s="804" t="s">
        <v>141</v>
      </c>
      <c r="F54" s="625">
        <f t="shared" si="2"/>
        <v>1</v>
      </c>
      <c r="G54" s="800">
        <v>-1632.270438420202</v>
      </c>
      <c r="H54" s="1104"/>
    </row>
    <row r="55" spans="1:8">
      <c r="A55" s="533" t="s">
        <v>26</v>
      </c>
      <c r="B55" s="803" t="s">
        <v>565</v>
      </c>
      <c r="C55" s="810">
        <v>-274691.54367393424</v>
      </c>
      <c r="D55" s="35" t="s">
        <v>140</v>
      </c>
      <c r="E55" s="804" t="s">
        <v>130</v>
      </c>
      <c r="F55" s="625">
        <f t="shared" si="2"/>
        <v>6.8539355270203509E-2</v>
      </c>
      <c r="G55" s="800">
        <f>F55*C55</f>
        <v>-18827.181301588404</v>
      </c>
      <c r="H55" s="1104"/>
    </row>
    <row r="56" spans="1:8">
      <c r="A56" s="533" t="s">
        <v>26</v>
      </c>
      <c r="B56" s="803" t="s">
        <v>566</v>
      </c>
      <c r="C56" s="810">
        <v>92.814281346625151</v>
      </c>
      <c r="D56" s="35" t="s">
        <v>140</v>
      </c>
      <c r="E56" s="804" t="s">
        <v>141</v>
      </c>
      <c r="F56" s="625">
        <f t="shared" si="2"/>
        <v>1</v>
      </c>
      <c r="G56" s="800">
        <v>0</v>
      </c>
      <c r="H56" s="1104"/>
    </row>
    <row r="57" spans="1:8">
      <c r="A57" s="533" t="s">
        <v>26</v>
      </c>
      <c r="B57" s="803" t="s">
        <v>566</v>
      </c>
      <c r="C57" s="810">
        <v>-7394.631766544544</v>
      </c>
      <c r="D57" s="35" t="s">
        <v>140</v>
      </c>
      <c r="E57" s="804" t="s">
        <v>130</v>
      </c>
      <c r="F57" s="625">
        <f t="shared" si="2"/>
        <v>6.8539355270203509E-2</v>
      </c>
      <c r="G57" s="800">
        <f>F57*C57</f>
        <v>-506.82329373952905</v>
      </c>
      <c r="H57" s="1104"/>
    </row>
    <row r="58" spans="1:8" ht="13.8" thickBot="1">
      <c r="C58" s="38">
        <f>SUM(C9:C57)</f>
        <v>-1920742.7383697752</v>
      </c>
      <c r="D58" s="805"/>
      <c r="E58" s="347"/>
      <c r="G58" s="38">
        <f>SUM(G9:G57)</f>
        <v>-132157.57984889965</v>
      </c>
    </row>
    <row r="59" spans="1:8" ht="13.8" thickTop="1">
      <c r="A59" s="1" t="s">
        <v>719</v>
      </c>
      <c r="G59" s="806"/>
    </row>
    <row r="60" spans="1:8">
      <c r="A60" s="1" t="s">
        <v>267</v>
      </c>
      <c r="B60" s="1" t="s">
        <v>191</v>
      </c>
      <c r="C60" s="810">
        <v>-360201.0695899048</v>
      </c>
      <c r="D60" s="23" t="s">
        <v>140</v>
      </c>
      <c r="E60" s="804" t="s">
        <v>214</v>
      </c>
      <c r="F60" s="625">
        <f t="shared" ref="F60:F105" si="3">INDEX(WCAAllocations,IFERROR(MATCH(E60,WCAFactors,0),2),IFERROR(MATCH(E60,WCAStates,0),4))</f>
        <v>0</v>
      </c>
      <c r="G60" s="800">
        <f>F60*C60</f>
        <v>0</v>
      </c>
    </row>
    <row r="61" spans="1:8">
      <c r="A61" s="1" t="s">
        <v>267</v>
      </c>
      <c r="B61" s="1" t="s">
        <v>191</v>
      </c>
      <c r="C61" s="810">
        <v>-43632.992071848028</v>
      </c>
      <c r="D61" s="23" t="s">
        <v>140</v>
      </c>
      <c r="E61" s="804" t="s">
        <v>203</v>
      </c>
      <c r="F61" s="625">
        <f t="shared" si="3"/>
        <v>0.23084885646883446</v>
      </c>
      <c r="G61" s="800">
        <f>F61*C61</f>
        <v>-10072.626324099838</v>
      </c>
    </row>
    <row r="62" spans="1:8">
      <c r="A62" s="1" t="s">
        <v>267</v>
      </c>
      <c r="B62" s="1" t="s">
        <v>191</v>
      </c>
      <c r="C62" s="810">
        <v>-74227.18768797243</v>
      </c>
      <c r="D62" s="23" t="s">
        <v>140</v>
      </c>
      <c r="E62" s="804" t="s">
        <v>231</v>
      </c>
      <c r="F62" s="625">
        <f t="shared" si="3"/>
        <v>0.22953887558714423</v>
      </c>
      <c r="G62" s="800">
        <f>F62*C62</f>
        <v>-17038.025199893109</v>
      </c>
    </row>
    <row r="63" spans="1:8">
      <c r="A63" s="1" t="s">
        <v>267</v>
      </c>
      <c r="B63" s="1" t="s">
        <v>191</v>
      </c>
      <c r="C63" s="810">
        <v>-1830.8155919818873</v>
      </c>
      <c r="D63" s="23" t="s">
        <v>140</v>
      </c>
      <c r="E63" s="804" t="s">
        <v>232</v>
      </c>
      <c r="F63" s="625">
        <f t="shared" si="3"/>
        <v>0.22612324164332259</v>
      </c>
      <c r="G63" s="800">
        <f>F63*C63</f>
        <v>-413.989956510083</v>
      </c>
    </row>
    <row r="64" spans="1:8">
      <c r="A64" s="1" t="s">
        <v>267</v>
      </c>
      <c r="B64" s="1" t="s">
        <v>191</v>
      </c>
      <c r="C64" s="810">
        <v>-436165.28691696253</v>
      </c>
      <c r="D64" s="23" t="s">
        <v>140</v>
      </c>
      <c r="E64" s="804" t="s">
        <v>146</v>
      </c>
      <c r="F64" s="625">
        <f t="shared" si="3"/>
        <v>7.9057273540331513E-2</v>
      </c>
      <c r="G64" s="800">
        <f>F64*C64</f>
        <v>-34482.038396591488</v>
      </c>
    </row>
    <row r="65" spans="1:7">
      <c r="A65" s="1" t="s">
        <v>267</v>
      </c>
      <c r="B65" s="1" t="s">
        <v>191</v>
      </c>
      <c r="C65" s="810">
        <v>-80224.953898944092</v>
      </c>
      <c r="D65" s="23" t="s">
        <v>140</v>
      </c>
      <c r="E65" s="804" t="s">
        <v>1013</v>
      </c>
      <c r="F65" s="625">
        <f t="shared" si="3"/>
        <v>1</v>
      </c>
      <c r="G65" s="800">
        <v>-6342.3661251493086</v>
      </c>
    </row>
    <row r="66" spans="1:7">
      <c r="A66" s="1" t="s">
        <v>267</v>
      </c>
      <c r="B66" s="1" t="s">
        <v>191</v>
      </c>
      <c r="C66" s="810">
        <v>-37644.496753337073</v>
      </c>
      <c r="D66" s="23" t="s">
        <v>140</v>
      </c>
      <c r="E66" s="804" t="s">
        <v>1014</v>
      </c>
      <c r="F66" s="625">
        <f t="shared" si="3"/>
        <v>1</v>
      </c>
      <c r="G66" s="800">
        <v>-2976.0712771166905</v>
      </c>
    </row>
    <row r="67" spans="1:7">
      <c r="A67" s="1" t="s">
        <v>267</v>
      </c>
      <c r="B67" s="1" t="s">
        <v>191</v>
      </c>
      <c r="C67" s="810">
        <v>-9.6495945682643907</v>
      </c>
      <c r="D67" s="23" t="s">
        <v>140</v>
      </c>
      <c r="E67" s="804" t="s">
        <v>171</v>
      </c>
      <c r="F67" s="625">
        <f t="shared" si="3"/>
        <v>0</v>
      </c>
      <c r="G67" s="800">
        <f t="shared" ref="G67:G73" si="4">F67*C67</f>
        <v>0</v>
      </c>
    </row>
    <row r="68" spans="1:7">
      <c r="A68" s="1" t="s">
        <v>267</v>
      </c>
      <c r="B68" s="1" t="s">
        <v>191</v>
      </c>
      <c r="C68" s="810">
        <v>-264680.04517059331</v>
      </c>
      <c r="D68" s="23" t="s">
        <v>140</v>
      </c>
      <c r="E68" s="804" t="s">
        <v>141</v>
      </c>
      <c r="F68" s="625">
        <f t="shared" si="3"/>
        <v>1</v>
      </c>
      <c r="G68" s="800">
        <f t="shared" si="4"/>
        <v>-264680.04517059331</v>
      </c>
    </row>
    <row r="69" spans="1:7">
      <c r="A69" s="1" t="s">
        <v>267</v>
      </c>
      <c r="B69" s="1" t="s">
        <v>191</v>
      </c>
      <c r="C69" s="810">
        <v>-104924.40191133393</v>
      </c>
      <c r="D69" s="23" t="s">
        <v>140</v>
      </c>
      <c r="E69" s="804" t="s">
        <v>151</v>
      </c>
      <c r="F69" s="625">
        <f t="shared" si="3"/>
        <v>6.2803307592478125E-2</v>
      </c>
      <c r="G69" s="800">
        <f t="shared" si="4"/>
        <v>-6589.5994871943049</v>
      </c>
    </row>
    <row r="70" spans="1:7">
      <c r="A70" s="1" t="s">
        <v>267</v>
      </c>
      <c r="B70" s="1" t="s">
        <v>191</v>
      </c>
      <c r="C70" s="810">
        <v>-2951.4220185609297</v>
      </c>
      <c r="D70" s="23" t="s">
        <v>140</v>
      </c>
      <c r="E70" s="804" t="s">
        <v>261</v>
      </c>
      <c r="F70" s="625">
        <f t="shared" si="3"/>
        <v>0</v>
      </c>
      <c r="G70" s="800">
        <f t="shared" si="4"/>
        <v>0</v>
      </c>
    </row>
    <row r="71" spans="1:7">
      <c r="A71" s="1" t="s">
        <v>267</v>
      </c>
      <c r="B71" s="1" t="s">
        <v>191</v>
      </c>
      <c r="C71" s="810">
        <v>-126557.50073652434</v>
      </c>
      <c r="D71" s="23" t="s">
        <v>140</v>
      </c>
      <c r="E71" s="804" t="s">
        <v>148</v>
      </c>
      <c r="F71" s="625">
        <f t="shared" si="3"/>
        <v>7.5697931989234163E-2</v>
      </c>
      <c r="G71" s="800">
        <f t="shared" si="4"/>
        <v>-9580.1410834808721</v>
      </c>
    </row>
    <row r="72" spans="1:7">
      <c r="A72" s="1" t="s">
        <v>267</v>
      </c>
      <c r="B72" s="1" t="s">
        <v>191</v>
      </c>
      <c r="C72" s="810">
        <v>-282086.17544047878</v>
      </c>
      <c r="D72" s="23" t="s">
        <v>140</v>
      </c>
      <c r="E72" s="804" t="s">
        <v>130</v>
      </c>
      <c r="F72" s="625">
        <f t="shared" si="3"/>
        <v>6.8539355270203509E-2</v>
      </c>
      <c r="G72" s="800">
        <f t="shared" si="4"/>
        <v>-19334.00459532793</v>
      </c>
    </row>
    <row r="73" spans="1:7">
      <c r="A73" s="1" t="s">
        <v>267</v>
      </c>
      <c r="B73" s="1" t="s">
        <v>191</v>
      </c>
      <c r="C73" s="810">
        <v>-105606.74098676495</v>
      </c>
      <c r="D73" s="23" t="s">
        <v>140</v>
      </c>
      <c r="E73" s="804" t="s">
        <v>152</v>
      </c>
      <c r="F73" s="625">
        <f t="shared" si="3"/>
        <v>6.9173575695716499E-2</v>
      </c>
      <c r="G73" s="800">
        <f t="shared" si="4"/>
        <v>-7305.1958916259118</v>
      </c>
    </row>
    <row r="74" spans="1:7" ht="13.8" thickBot="1">
      <c r="C74" s="38">
        <f>SUM(C60:C73)</f>
        <v>-1920742.7383697752</v>
      </c>
      <c r="D74" s="23"/>
      <c r="E74" s="347"/>
      <c r="G74" s="38">
        <f>SUM(G60:G73)</f>
        <v>-378814.10350758285</v>
      </c>
    </row>
    <row r="75" spans="1:7" ht="13.8" thickTop="1">
      <c r="D75" s="23"/>
      <c r="E75" s="804"/>
      <c r="G75" s="800"/>
    </row>
    <row r="76" spans="1:7">
      <c r="A76" s="1" t="s">
        <v>254</v>
      </c>
      <c r="B76" s="1">
        <v>41010</v>
      </c>
      <c r="C76" s="810">
        <v>136699.90792006478</v>
      </c>
      <c r="D76" s="23" t="s">
        <v>140</v>
      </c>
      <c r="E76" s="804" t="s">
        <v>214</v>
      </c>
      <c r="F76" s="625">
        <f t="shared" si="3"/>
        <v>0</v>
      </c>
      <c r="G76" s="800">
        <f>F76*C76</f>
        <v>0</v>
      </c>
    </row>
    <row r="77" spans="1:7">
      <c r="A77" s="1" t="s">
        <v>254</v>
      </c>
      <c r="B77" s="1">
        <v>41010</v>
      </c>
      <c r="C77" s="810">
        <v>16559.156821187047</v>
      </c>
      <c r="D77" s="23" t="s">
        <v>140</v>
      </c>
      <c r="E77" s="804" t="s">
        <v>203</v>
      </c>
      <c r="F77" s="625">
        <f t="shared" si="3"/>
        <v>0.23084885646883446</v>
      </c>
      <c r="G77" s="800">
        <f>F77*C77</f>
        <v>3822.6624162591297</v>
      </c>
    </row>
    <row r="78" spans="1:7">
      <c r="A78" s="1" t="s">
        <v>254</v>
      </c>
      <c r="B78" s="1">
        <v>41010</v>
      </c>
      <c r="C78" s="810">
        <v>28169.959999462419</v>
      </c>
      <c r="D78" s="23" t="s">
        <v>140</v>
      </c>
      <c r="E78" s="804" t="s">
        <v>231</v>
      </c>
      <c r="F78" s="625">
        <f t="shared" si="3"/>
        <v>0.22953887558714423</v>
      </c>
      <c r="G78" s="800">
        <f>F78*C78</f>
        <v>6466.1009436114336</v>
      </c>
    </row>
    <row r="79" spans="1:7">
      <c r="A79" s="1" t="s">
        <v>254</v>
      </c>
      <c r="B79" s="1">
        <v>41010</v>
      </c>
      <c r="C79" s="810">
        <v>694.81282531304612</v>
      </c>
      <c r="D79" s="23" t="s">
        <v>140</v>
      </c>
      <c r="E79" s="804" t="s">
        <v>232</v>
      </c>
      <c r="F79" s="625">
        <f t="shared" si="3"/>
        <v>0.22612324164332259</v>
      </c>
      <c r="G79" s="800">
        <f>F79*C79</f>
        <v>157.11332839514162</v>
      </c>
    </row>
    <row r="80" spans="1:7">
      <c r="A80" s="1" t="s">
        <v>254</v>
      </c>
      <c r="B80" s="1">
        <v>41010</v>
      </c>
      <c r="C80" s="810">
        <v>165529.08803785645</v>
      </c>
      <c r="D80" s="23" t="s">
        <v>140</v>
      </c>
      <c r="E80" s="804" t="s">
        <v>146</v>
      </c>
      <c r="F80" s="625">
        <f t="shared" si="3"/>
        <v>7.9057273540331513E-2</v>
      </c>
      <c r="G80" s="800">
        <f>F80*C80</f>
        <v>13086.278391890433</v>
      </c>
    </row>
    <row r="81" spans="1:7">
      <c r="A81" s="1" t="s">
        <v>254</v>
      </c>
      <c r="B81" s="1">
        <v>41010</v>
      </c>
      <c r="C81" s="810">
        <v>30446.172254188274</v>
      </c>
      <c r="D81" s="23" t="s">
        <v>140</v>
      </c>
      <c r="E81" s="804" t="s">
        <v>1013</v>
      </c>
      <c r="F81" s="625">
        <f t="shared" si="3"/>
        <v>1</v>
      </c>
      <c r="G81" s="800">
        <v>2406.991368155414</v>
      </c>
    </row>
    <row r="82" spans="1:7">
      <c r="A82" s="1" t="s">
        <v>254</v>
      </c>
      <c r="B82" s="1">
        <v>41010</v>
      </c>
      <c r="C82" s="810">
        <v>14286.462962858954</v>
      </c>
      <c r="D82" s="23" t="s">
        <v>140</v>
      </c>
      <c r="E82" s="804" t="s">
        <v>1014</v>
      </c>
      <c r="F82" s="625">
        <f t="shared" si="3"/>
        <v>1</v>
      </c>
      <c r="G82" s="800">
        <v>1129.4488103785552</v>
      </c>
    </row>
    <row r="83" spans="1:7">
      <c r="A83" s="1" t="s">
        <v>254</v>
      </c>
      <c r="B83" s="1">
        <v>41010</v>
      </c>
      <c r="C83" s="810">
        <v>3.6621176346020192</v>
      </c>
      <c r="D83" s="23" t="s">
        <v>140</v>
      </c>
      <c r="E83" s="804" t="s">
        <v>171</v>
      </c>
      <c r="F83" s="625">
        <f t="shared" si="3"/>
        <v>0</v>
      </c>
      <c r="G83" s="800">
        <f t="shared" ref="G83:G89" si="5">F83*C83</f>
        <v>0</v>
      </c>
    </row>
    <row r="84" spans="1:7">
      <c r="A84" s="1" t="s">
        <v>254</v>
      </c>
      <c r="B84" s="1">
        <v>41010</v>
      </c>
      <c r="C84" s="810">
        <v>100448.72394269187</v>
      </c>
      <c r="D84" s="23" t="s">
        <v>140</v>
      </c>
      <c r="E84" s="804" t="s">
        <v>141</v>
      </c>
      <c r="F84" s="625">
        <f t="shared" si="3"/>
        <v>1</v>
      </c>
      <c r="G84" s="800">
        <f t="shared" si="5"/>
        <v>100448.72394269187</v>
      </c>
    </row>
    <row r="85" spans="1:7">
      <c r="A85" s="1" t="s">
        <v>254</v>
      </c>
      <c r="B85" s="1">
        <v>41010</v>
      </c>
      <c r="C85" s="810">
        <v>39819.859769370341</v>
      </c>
      <c r="D85" s="23" t="s">
        <v>140</v>
      </c>
      <c r="E85" s="804" t="s">
        <v>151</v>
      </c>
      <c r="F85" s="625">
        <f t="shared" si="3"/>
        <v>6.2803307592478125E-2</v>
      </c>
      <c r="G85" s="800">
        <f t="shared" si="5"/>
        <v>2500.8189013851106</v>
      </c>
    </row>
    <row r="86" spans="1:7">
      <c r="A86" s="1" t="s">
        <v>254</v>
      </c>
      <c r="B86" s="1">
        <v>41010</v>
      </c>
      <c r="C86" s="810">
        <v>1120.0941702640584</v>
      </c>
      <c r="D86" s="23" t="s">
        <v>140</v>
      </c>
      <c r="E86" s="804" t="s">
        <v>261</v>
      </c>
      <c r="F86" s="625">
        <f t="shared" si="3"/>
        <v>0</v>
      </c>
      <c r="G86" s="800">
        <f t="shared" si="5"/>
        <v>0</v>
      </c>
    </row>
    <row r="87" spans="1:7">
      <c r="A87" s="1" t="s">
        <v>254</v>
      </c>
      <c r="B87" s="1">
        <v>41010</v>
      </c>
      <c r="C87" s="810">
        <v>48029.837104518352</v>
      </c>
      <c r="D87" s="23" t="s">
        <v>140</v>
      </c>
      <c r="E87" s="804" t="s">
        <v>148</v>
      </c>
      <c r="F87" s="625">
        <f t="shared" si="3"/>
        <v>7.5697931989234163E-2</v>
      </c>
      <c r="G87" s="800">
        <f t="shared" si="5"/>
        <v>3635.7593425918258</v>
      </c>
    </row>
    <row r="88" spans="1:7">
      <c r="A88" s="1" t="s">
        <v>254</v>
      </c>
      <c r="B88" s="1">
        <v>41010</v>
      </c>
      <c r="C88" s="810">
        <v>107054.5244414161</v>
      </c>
      <c r="D88" s="23" t="s">
        <v>140</v>
      </c>
      <c r="E88" s="804" t="s">
        <v>130</v>
      </c>
      <c r="F88" s="625">
        <f t="shared" si="3"/>
        <v>6.8539355270203509E-2</v>
      </c>
      <c r="G88" s="800">
        <f t="shared" si="5"/>
        <v>7337.4480839729031</v>
      </c>
    </row>
    <row r="89" spans="1:7">
      <c r="A89" s="1" t="s">
        <v>254</v>
      </c>
      <c r="B89" s="1">
        <v>41010</v>
      </c>
      <c r="C89" s="810">
        <v>40078.814271887168</v>
      </c>
      <c r="D89" s="23" t="s">
        <v>140</v>
      </c>
      <c r="E89" s="804" t="s">
        <v>152</v>
      </c>
      <c r="F89" s="625">
        <f t="shared" si="3"/>
        <v>6.9173575695716499E-2</v>
      </c>
      <c r="G89" s="800">
        <f t="shared" si="5"/>
        <v>2772.3948928309496</v>
      </c>
    </row>
    <row r="90" spans="1:7" ht="13.8" thickBot="1">
      <c r="C90" s="38">
        <f>SUM(C76:C89)</f>
        <v>728941.07663871348</v>
      </c>
      <c r="D90" s="23"/>
      <c r="E90" s="347"/>
      <c r="G90" s="38">
        <f>SUM(G76:G89)</f>
        <v>143763.74042216278</v>
      </c>
    </row>
    <row r="91" spans="1:7" ht="13.8" thickTop="1">
      <c r="D91" s="23"/>
      <c r="E91" s="804"/>
      <c r="G91" s="800">
        <f t="shared" ref="G91:G96" si="6">F91*C91</f>
        <v>0</v>
      </c>
    </row>
    <row r="92" spans="1:7">
      <c r="A92" s="1" t="s">
        <v>259</v>
      </c>
      <c r="B92" s="1">
        <v>282</v>
      </c>
      <c r="C92" s="810">
        <v>-136699.90792006478</v>
      </c>
      <c r="D92" s="23" t="s">
        <v>140</v>
      </c>
      <c r="E92" s="804" t="s">
        <v>214</v>
      </c>
      <c r="F92" s="625">
        <f t="shared" si="3"/>
        <v>0</v>
      </c>
      <c r="G92" s="800">
        <f t="shared" si="6"/>
        <v>0</v>
      </c>
    </row>
    <row r="93" spans="1:7">
      <c r="A93" s="1" t="s">
        <v>259</v>
      </c>
      <c r="B93" s="1">
        <v>282</v>
      </c>
      <c r="C93" s="810">
        <v>-16559.156821187047</v>
      </c>
      <c r="D93" s="23" t="s">
        <v>140</v>
      </c>
      <c r="E93" s="804" t="s">
        <v>203</v>
      </c>
      <c r="F93" s="625">
        <f t="shared" si="3"/>
        <v>0.23084885646883446</v>
      </c>
      <c r="G93" s="800">
        <f t="shared" si="6"/>
        <v>-3822.6624162591297</v>
      </c>
    </row>
    <row r="94" spans="1:7">
      <c r="A94" s="1" t="s">
        <v>259</v>
      </c>
      <c r="B94" s="1">
        <v>282</v>
      </c>
      <c r="C94" s="810">
        <v>-28169.959999462419</v>
      </c>
      <c r="D94" s="23" t="s">
        <v>140</v>
      </c>
      <c r="E94" s="804" t="s">
        <v>231</v>
      </c>
      <c r="F94" s="625">
        <f t="shared" si="3"/>
        <v>0.22953887558714423</v>
      </c>
      <c r="G94" s="800">
        <f t="shared" si="6"/>
        <v>-6466.1009436114336</v>
      </c>
    </row>
    <row r="95" spans="1:7">
      <c r="A95" s="1" t="s">
        <v>259</v>
      </c>
      <c r="B95" s="1">
        <v>282</v>
      </c>
      <c r="C95" s="810">
        <v>-694.81282531304612</v>
      </c>
      <c r="D95" s="23" t="s">
        <v>140</v>
      </c>
      <c r="E95" s="804" t="s">
        <v>232</v>
      </c>
      <c r="F95" s="625">
        <f t="shared" si="3"/>
        <v>0.22612324164332259</v>
      </c>
      <c r="G95" s="800">
        <f t="shared" si="6"/>
        <v>-157.11332839514162</v>
      </c>
    </row>
    <row r="96" spans="1:7">
      <c r="A96" s="1" t="s">
        <v>259</v>
      </c>
      <c r="B96" s="1">
        <v>282</v>
      </c>
      <c r="C96" s="810">
        <v>-165529.08803785645</v>
      </c>
      <c r="D96" s="23" t="s">
        <v>140</v>
      </c>
      <c r="E96" s="804" t="s">
        <v>146</v>
      </c>
      <c r="F96" s="625">
        <f t="shared" si="3"/>
        <v>7.9057273540331513E-2</v>
      </c>
      <c r="G96" s="800">
        <f t="shared" si="6"/>
        <v>-13086.278391890433</v>
      </c>
    </row>
    <row r="97" spans="1:7">
      <c r="A97" s="1" t="s">
        <v>259</v>
      </c>
      <c r="B97" s="1">
        <v>282</v>
      </c>
      <c r="C97" s="810">
        <v>-30446.172254188274</v>
      </c>
      <c r="D97" s="23" t="s">
        <v>140</v>
      </c>
      <c r="E97" s="804" t="s">
        <v>1013</v>
      </c>
      <c r="F97" s="625">
        <f t="shared" si="3"/>
        <v>1</v>
      </c>
      <c r="G97" s="800">
        <v>-2406.991368155414</v>
      </c>
    </row>
    <row r="98" spans="1:7">
      <c r="A98" s="1" t="s">
        <v>259</v>
      </c>
      <c r="B98" s="1">
        <v>282</v>
      </c>
      <c r="C98" s="810">
        <v>-14286.462962858954</v>
      </c>
      <c r="D98" s="23" t="s">
        <v>140</v>
      </c>
      <c r="E98" s="804" t="s">
        <v>1014</v>
      </c>
      <c r="F98" s="625">
        <f t="shared" si="3"/>
        <v>1</v>
      </c>
      <c r="G98" s="800">
        <v>-1129.4488103785552</v>
      </c>
    </row>
    <row r="99" spans="1:7">
      <c r="A99" s="1" t="s">
        <v>259</v>
      </c>
      <c r="B99" s="1">
        <v>282</v>
      </c>
      <c r="C99" s="810">
        <v>-3.6621176346020192</v>
      </c>
      <c r="D99" s="23" t="s">
        <v>140</v>
      </c>
      <c r="E99" s="804" t="s">
        <v>171</v>
      </c>
      <c r="F99" s="625">
        <f t="shared" si="3"/>
        <v>0</v>
      </c>
      <c r="G99" s="800">
        <f t="shared" ref="G99:G105" si="7">F99*C99</f>
        <v>0</v>
      </c>
    </row>
    <row r="100" spans="1:7">
      <c r="A100" s="1" t="s">
        <v>259</v>
      </c>
      <c r="B100" s="1">
        <v>282</v>
      </c>
      <c r="C100" s="810">
        <v>-100448.72394269187</v>
      </c>
      <c r="D100" s="23" t="s">
        <v>140</v>
      </c>
      <c r="E100" s="804" t="s">
        <v>141</v>
      </c>
      <c r="F100" s="625">
        <f t="shared" si="3"/>
        <v>1</v>
      </c>
      <c r="G100" s="800">
        <f t="shared" si="7"/>
        <v>-100448.72394269187</v>
      </c>
    </row>
    <row r="101" spans="1:7">
      <c r="A101" s="1" t="s">
        <v>259</v>
      </c>
      <c r="B101" s="1">
        <v>282</v>
      </c>
      <c r="C101" s="810">
        <v>-39819.859769370341</v>
      </c>
      <c r="D101" s="23" t="s">
        <v>140</v>
      </c>
      <c r="E101" s="804" t="s">
        <v>151</v>
      </c>
      <c r="F101" s="625">
        <f t="shared" si="3"/>
        <v>6.2803307592478125E-2</v>
      </c>
      <c r="G101" s="800">
        <f t="shared" si="7"/>
        <v>-2500.8189013851106</v>
      </c>
    </row>
    <row r="102" spans="1:7">
      <c r="A102" s="1" t="s">
        <v>259</v>
      </c>
      <c r="B102" s="1">
        <v>282</v>
      </c>
      <c r="C102" s="810">
        <v>-1120.0941702640584</v>
      </c>
      <c r="D102" s="23" t="s">
        <v>140</v>
      </c>
      <c r="E102" s="804" t="s">
        <v>261</v>
      </c>
      <c r="F102" s="625">
        <f t="shared" si="3"/>
        <v>0</v>
      </c>
      <c r="G102" s="800">
        <f t="shared" si="7"/>
        <v>0</v>
      </c>
    </row>
    <row r="103" spans="1:7">
      <c r="A103" s="1" t="s">
        <v>259</v>
      </c>
      <c r="B103" s="1">
        <v>282</v>
      </c>
      <c r="C103" s="810">
        <v>-48029.837104518352</v>
      </c>
      <c r="D103" s="23" t="s">
        <v>140</v>
      </c>
      <c r="E103" s="804" t="s">
        <v>148</v>
      </c>
      <c r="F103" s="625">
        <f t="shared" si="3"/>
        <v>7.5697931989234163E-2</v>
      </c>
      <c r="G103" s="800">
        <f t="shared" si="7"/>
        <v>-3635.7593425918258</v>
      </c>
    </row>
    <row r="104" spans="1:7">
      <c r="A104" s="1" t="s">
        <v>259</v>
      </c>
      <c r="B104" s="1">
        <v>282</v>
      </c>
      <c r="C104" s="810">
        <v>-107054.5244414161</v>
      </c>
      <c r="D104" s="23" t="s">
        <v>140</v>
      </c>
      <c r="E104" s="804" t="s">
        <v>130</v>
      </c>
      <c r="F104" s="625">
        <f t="shared" si="3"/>
        <v>6.8539355270203509E-2</v>
      </c>
      <c r="G104" s="800">
        <f t="shared" si="7"/>
        <v>-7337.4480839729031</v>
      </c>
    </row>
    <row r="105" spans="1:7">
      <c r="A105" s="1" t="s">
        <v>259</v>
      </c>
      <c r="B105" s="1">
        <v>282</v>
      </c>
      <c r="C105" s="810">
        <v>-40078.814271887168</v>
      </c>
      <c r="D105" s="23" t="s">
        <v>140</v>
      </c>
      <c r="E105" s="804" t="s">
        <v>152</v>
      </c>
      <c r="F105" s="625">
        <f t="shared" si="3"/>
        <v>6.9173575695716499E-2</v>
      </c>
      <c r="G105" s="800">
        <f t="shared" si="7"/>
        <v>-2772.3948928309496</v>
      </c>
    </row>
    <row r="106" spans="1:7" ht="13.8" thickBot="1">
      <c r="C106" s="38">
        <f>SUM(C92:C105)</f>
        <v>-728941.07663871348</v>
      </c>
      <c r="E106" s="347"/>
      <c r="G106" s="38">
        <f>SUM(G92:G105)</f>
        <v>-143763.74042216278</v>
      </c>
    </row>
    <row r="107" spans="1:7" ht="13.8" thickTop="1">
      <c r="G107" s="806"/>
    </row>
    <row r="109" spans="1:7">
      <c r="A109" s="248" t="s">
        <v>145</v>
      </c>
      <c r="G109" s="800"/>
    </row>
    <row r="110" spans="1:7">
      <c r="A110" s="1411" t="s">
        <v>1070</v>
      </c>
      <c r="B110" s="1411"/>
      <c r="C110" s="1411"/>
      <c r="D110" s="1411"/>
      <c r="E110" s="1411"/>
      <c r="F110" s="1411"/>
      <c r="G110" s="1411"/>
    </row>
    <row r="111" spans="1:7">
      <c r="A111" s="1411"/>
      <c r="B111" s="1411"/>
      <c r="C111" s="1411"/>
      <c r="D111" s="1411"/>
      <c r="E111" s="1411"/>
      <c r="F111" s="1411"/>
      <c r="G111" s="1411"/>
    </row>
    <row r="112" spans="1:7">
      <c r="A112" s="1411"/>
      <c r="B112" s="1411"/>
      <c r="C112" s="1411"/>
      <c r="D112" s="1411"/>
      <c r="E112" s="1411"/>
      <c r="F112" s="1411"/>
      <c r="G112" s="1411"/>
    </row>
    <row r="113" spans="1:7">
      <c r="A113" s="1411"/>
      <c r="B113" s="1411"/>
      <c r="C113" s="1411"/>
      <c r="D113" s="1411"/>
      <c r="E113" s="1411"/>
      <c r="F113" s="1411"/>
      <c r="G113" s="1411"/>
    </row>
    <row r="114" spans="1:7">
      <c r="A114" s="1411"/>
      <c r="B114" s="1411"/>
      <c r="C114" s="1411"/>
      <c r="D114" s="1411"/>
      <c r="E114" s="1411"/>
      <c r="F114" s="1411"/>
      <c r="G114" s="1411"/>
    </row>
  </sheetData>
  <sortState ref="A10:H58">
    <sortCondition ref="B10:B58"/>
  </sortState>
  <mergeCells count="1">
    <mergeCell ref="A110:G114"/>
  </mergeCells>
  <dataValidations count="1">
    <dataValidation type="list" allowBlank="1" sqref="E60:E73 E91:E105 E75:E89">
      <formula1>$B$7:$B$39</formula1>
    </dataValidation>
  </dataValidations>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rowBreaks count="1" manualBreakCount="1">
    <brk id="74" max="16383"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E9:E57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Q47"/>
  <sheetViews>
    <sheetView workbookViewId="0">
      <selection activeCell="F16" sqref="F16"/>
    </sheetView>
  </sheetViews>
  <sheetFormatPr defaultColWidth="9.109375" defaultRowHeight="13.2"/>
  <cols>
    <col min="1" max="1" width="37.88671875" style="29" customWidth="1"/>
    <col min="2" max="2" width="9.6640625" style="29" bestFit="1" customWidth="1"/>
    <col min="3" max="3" width="5.44140625" style="29" bestFit="1" customWidth="1"/>
    <col min="4" max="4" width="12.77734375" style="29" customWidth="1"/>
    <col min="5" max="5" width="8" style="29" bestFit="1" customWidth="1"/>
    <col min="6" max="6" width="10" style="29" bestFit="1" customWidth="1"/>
    <col min="7" max="7" width="13.33203125" style="29" bestFit="1" customWidth="1"/>
    <col min="8" max="8" width="9.109375" style="29"/>
    <col min="9" max="9" width="11" style="29" bestFit="1" customWidth="1"/>
    <col min="10" max="10" width="12.33203125" style="29" bestFit="1" customWidth="1"/>
    <col min="11" max="12" width="12.5546875" style="29" bestFit="1" customWidth="1"/>
    <col min="13" max="14" width="10.44140625" style="29" bestFit="1" customWidth="1"/>
    <col min="15" max="15" width="11.33203125" style="29" bestFit="1" customWidth="1"/>
    <col min="16" max="16" width="10.44140625" style="29" bestFit="1" customWidth="1"/>
    <col min="17" max="17" width="9.5546875" style="29" bestFit="1" customWidth="1"/>
    <col min="18" max="16384" width="9.109375" style="29"/>
  </cols>
  <sheetData>
    <row r="1" spans="1:17">
      <c r="A1" s="17" t="str">
        <f>RevReqSummary!A1</f>
        <v>PacifiCorp General Rate Case UE-140617</v>
      </c>
      <c r="B1" s="774"/>
      <c r="C1" s="774"/>
      <c r="D1" s="773"/>
      <c r="E1" s="774"/>
      <c r="F1" s="775"/>
      <c r="G1" s="776"/>
      <c r="H1" s="569"/>
      <c r="I1" s="569"/>
      <c r="J1" s="20"/>
      <c r="K1" s="20"/>
      <c r="L1" s="20"/>
      <c r="M1" s="20"/>
      <c r="N1" s="20"/>
      <c r="O1" s="20"/>
      <c r="P1" s="20"/>
      <c r="Q1" s="20"/>
    </row>
    <row r="2" spans="1:17">
      <c r="A2" s="17" t="str">
        <f>RevReqSummary!A2</f>
        <v>For The Twelve Months Ended December 2013 - Staff Revenue Requirement</v>
      </c>
      <c r="B2" s="774"/>
      <c r="C2" s="774"/>
      <c r="D2" s="773"/>
      <c r="E2" s="774"/>
      <c r="F2" s="774"/>
      <c r="G2" s="773"/>
      <c r="H2" s="569"/>
      <c r="I2" s="569"/>
      <c r="J2" s="20"/>
      <c r="K2" s="20"/>
      <c r="L2" s="20"/>
      <c r="M2" s="20"/>
      <c r="N2" s="20"/>
      <c r="O2" s="20"/>
      <c r="P2" s="20"/>
      <c r="Q2" s="682"/>
    </row>
    <row r="3" spans="1:17">
      <c r="A3" s="761" t="s">
        <v>106</v>
      </c>
      <c r="B3" s="774"/>
      <c r="C3" s="774"/>
      <c r="D3" s="773"/>
      <c r="E3" s="774"/>
      <c r="F3" s="774"/>
      <c r="G3" s="773"/>
      <c r="H3" s="576"/>
      <c r="I3" s="576"/>
      <c r="J3" s="20"/>
      <c r="K3" s="20"/>
      <c r="L3" s="20"/>
      <c r="M3" s="20"/>
      <c r="N3" s="20"/>
      <c r="O3" s="20"/>
      <c r="P3" s="20"/>
      <c r="Q3" s="20"/>
    </row>
    <row r="4" spans="1:17">
      <c r="A4" s="761" t="s">
        <v>503</v>
      </c>
      <c r="B4" s="774"/>
      <c r="C4" s="774"/>
      <c r="D4" s="773"/>
      <c r="E4" s="774"/>
      <c r="F4" s="774"/>
      <c r="G4" s="773"/>
      <c r="H4" s="576"/>
      <c r="I4" s="576"/>
      <c r="J4" s="20"/>
      <c r="K4" s="20"/>
      <c r="L4" s="20"/>
      <c r="M4" s="20"/>
      <c r="N4" s="20"/>
      <c r="O4" s="20"/>
      <c r="P4" s="20"/>
      <c r="Q4" s="20"/>
    </row>
    <row r="5" spans="1:17">
      <c r="A5" s="773"/>
      <c r="B5" s="774"/>
      <c r="C5" s="774"/>
      <c r="D5" s="773"/>
      <c r="E5" s="774"/>
      <c r="F5" s="774"/>
      <c r="G5" s="773"/>
      <c r="H5" s="576"/>
      <c r="I5" s="576"/>
      <c r="J5" s="20"/>
      <c r="K5" s="20"/>
      <c r="L5" s="20"/>
      <c r="M5" s="20"/>
      <c r="N5" s="20"/>
      <c r="O5" s="20"/>
      <c r="P5" s="20"/>
      <c r="Q5" s="20"/>
    </row>
    <row r="6" spans="1:17">
      <c r="A6" s="775"/>
      <c r="B6" s="775"/>
      <c r="C6" s="775"/>
      <c r="D6" s="777" t="s">
        <v>131</v>
      </c>
      <c r="E6" s="775"/>
      <c r="F6" s="775"/>
      <c r="G6" s="777" t="s">
        <v>236</v>
      </c>
      <c r="H6" s="576"/>
      <c r="I6" s="576"/>
      <c r="J6" s="20"/>
      <c r="K6" s="20"/>
      <c r="L6" s="20"/>
      <c r="M6" s="20"/>
      <c r="N6" s="20"/>
      <c r="O6" s="20"/>
      <c r="P6" s="20"/>
      <c r="Q6" s="20"/>
    </row>
    <row r="7" spans="1:17">
      <c r="A7" s="775"/>
      <c r="B7" s="778" t="s">
        <v>132</v>
      </c>
      <c r="C7" s="778" t="s">
        <v>660</v>
      </c>
      <c r="D7" s="778" t="s">
        <v>134</v>
      </c>
      <c r="E7" s="778" t="s">
        <v>135</v>
      </c>
      <c r="F7" s="778" t="s">
        <v>136</v>
      </c>
      <c r="G7" s="778" t="s">
        <v>137</v>
      </c>
      <c r="H7" s="30"/>
      <c r="I7" s="30"/>
      <c r="J7" s="572"/>
      <c r="K7" s="683"/>
      <c r="L7" s="572"/>
      <c r="M7" s="20"/>
      <c r="N7" s="20"/>
      <c r="O7" s="20"/>
      <c r="P7" s="20"/>
      <c r="Q7" s="20"/>
    </row>
    <row r="8" spans="1:17">
      <c r="A8" s="779" t="s">
        <v>199</v>
      </c>
      <c r="B8" s="775"/>
      <c r="C8" s="775"/>
      <c r="D8" s="775"/>
      <c r="E8" s="780"/>
      <c r="F8" s="780"/>
      <c r="G8" s="139"/>
      <c r="H8" s="30"/>
      <c r="I8" s="30"/>
      <c r="J8" s="572"/>
      <c r="K8" s="572"/>
      <c r="L8" s="572"/>
      <c r="M8" s="572"/>
      <c r="N8" s="572"/>
      <c r="O8" s="572"/>
      <c r="P8" s="572"/>
      <c r="Q8" s="572"/>
    </row>
    <row r="9" spans="1:17">
      <c r="A9" s="781" t="s">
        <v>262</v>
      </c>
      <c r="B9" s="777">
        <v>427</v>
      </c>
      <c r="C9" s="777">
        <v>1</v>
      </c>
      <c r="D9" s="782">
        <v>-1166077</v>
      </c>
      <c r="E9" s="70" t="s">
        <v>141</v>
      </c>
      <c r="F9" s="783">
        <f>INDEX(WCAAllocations,IFERROR(MATCH(E9,WCAFactors,0),2),IFERROR(MATCH(E9,WCAStates,0),4))</f>
        <v>1</v>
      </c>
      <c r="G9" s="784">
        <f>F9*D9</f>
        <v>-1166077</v>
      </c>
      <c r="H9" s="569"/>
      <c r="I9" s="569"/>
      <c r="J9" s="1047"/>
      <c r="K9" s="1047"/>
      <c r="L9" s="1047"/>
      <c r="M9" s="1048"/>
      <c r="N9" s="1047"/>
      <c r="O9" s="1047"/>
      <c r="P9" s="1047"/>
      <c r="Q9" s="1047"/>
    </row>
    <row r="10" spans="1:17">
      <c r="A10" s="785" t="s">
        <v>458</v>
      </c>
      <c r="B10" s="786">
        <v>427</v>
      </c>
      <c r="C10" s="787">
        <v>2</v>
      </c>
      <c r="D10" s="788"/>
      <c r="E10" s="789" t="s">
        <v>141</v>
      </c>
      <c r="F10" s="783">
        <f>INDEX(WCAAllocations,IFERROR(MATCH(E10,WCAFactors,0),2),IFERROR(MATCH(E10,WCAStates,0),4))</f>
        <v>1</v>
      </c>
      <c r="G10" s="790"/>
      <c r="H10" s="569"/>
      <c r="I10" s="134"/>
      <c r="J10" s="1047"/>
      <c r="K10" s="1047"/>
      <c r="L10" s="1047"/>
      <c r="M10" s="1048"/>
      <c r="N10" s="1047"/>
      <c r="O10" s="1047"/>
      <c r="P10" s="1047"/>
      <c r="Q10" s="1047"/>
    </row>
    <row r="11" spans="1:17">
      <c r="A11" s="781" t="s">
        <v>724</v>
      </c>
      <c r="B11" s="777">
        <v>427</v>
      </c>
      <c r="C11" s="774">
        <v>3</v>
      </c>
      <c r="D11" s="782">
        <v>925285.69738062471</v>
      </c>
      <c r="E11" s="70" t="s">
        <v>141</v>
      </c>
      <c r="F11" s="783">
        <f>INDEX(WCAAllocations,IFERROR(MATCH(E11,WCAFactors,0),2),IFERROR(MATCH(E11,WCAStates,0),4))</f>
        <v>1</v>
      </c>
      <c r="G11" s="784">
        <f>D11</f>
        <v>925285.69738062471</v>
      </c>
      <c r="H11" s="569"/>
      <c r="I11" s="134"/>
      <c r="J11" s="1047"/>
      <c r="K11" s="1047"/>
      <c r="L11" s="1047"/>
      <c r="M11" s="1048"/>
      <c r="N11" s="1047"/>
      <c r="O11" s="1047"/>
      <c r="P11" s="1047"/>
      <c r="Q11" s="1047"/>
    </row>
    <row r="12" spans="1:17" ht="13.8" thickBot="1">
      <c r="A12" s="773"/>
      <c r="B12" s="774"/>
      <c r="C12" s="774"/>
      <c r="D12" s="791">
        <f>SUM(D9:D11)</f>
        <v>-240791.30261937529</v>
      </c>
      <c r="E12" s="773"/>
      <c r="F12" s="773"/>
      <c r="G12" s="792">
        <f>SUM(G9:G11)</f>
        <v>-240791.30261937529</v>
      </c>
      <c r="H12" s="134"/>
      <c r="I12" s="134"/>
      <c r="J12" s="134"/>
      <c r="K12" s="134"/>
      <c r="L12" s="20"/>
      <c r="M12" s="1049"/>
      <c r="N12" s="134"/>
      <c r="O12" s="134"/>
      <c r="P12" s="134"/>
      <c r="Q12" s="134"/>
    </row>
    <row r="13" spans="1:17" ht="13.8" thickTop="1">
      <c r="A13" s="761"/>
      <c r="B13" s="775"/>
      <c r="C13" s="775"/>
      <c r="D13" s="775"/>
      <c r="E13" s="780"/>
      <c r="F13" s="780"/>
      <c r="G13" s="139"/>
      <c r="H13" s="134"/>
      <c r="I13" s="134"/>
      <c r="J13" s="134"/>
      <c r="K13" s="134"/>
      <c r="L13" s="20"/>
      <c r="M13" s="1050"/>
      <c r="N13" s="134"/>
      <c r="O13" s="134"/>
      <c r="P13" s="134"/>
      <c r="Q13" s="134"/>
    </row>
    <row r="14" spans="1:17">
      <c r="A14" s="761" t="s">
        <v>204</v>
      </c>
      <c r="B14" s="775"/>
      <c r="C14" s="775"/>
      <c r="D14" s="775"/>
      <c r="E14" s="780"/>
      <c r="F14" s="780"/>
      <c r="G14" s="139"/>
      <c r="H14" s="134"/>
      <c r="I14" s="134"/>
      <c r="J14" s="134"/>
      <c r="K14" s="134"/>
      <c r="L14" s="20"/>
      <c r="M14" s="1049"/>
      <c r="N14" s="134"/>
      <c r="O14" s="134"/>
      <c r="P14" s="134"/>
      <c r="Q14" s="134"/>
    </row>
    <row r="15" spans="1:17">
      <c r="A15" s="779" t="s">
        <v>263</v>
      </c>
      <c r="B15" s="775"/>
      <c r="C15" s="775"/>
      <c r="D15" s="775"/>
      <c r="E15" s="780"/>
      <c r="F15" s="780"/>
      <c r="G15" s="139"/>
      <c r="H15" s="134"/>
      <c r="I15" s="134"/>
      <c r="J15" s="134"/>
      <c r="K15" s="134"/>
      <c r="L15" s="20"/>
      <c r="M15" s="1049"/>
      <c r="N15" s="134"/>
      <c r="O15" s="134"/>
      <c r="P15" s="134"/>
      <c r="Q15" s="134"/>
    </row>
    <row r="16" spans="1:17">
      <c r="A16" s="793" t="s">
        <v>70</v>
      </c>
      <c r="B16" s="775"/>
      <c r="C16" s="775"/>
      <c r="D16" s="775"/>
      <c r="E16" s="780"/>
      <c r="F16" s="780"/>
      <c r="G16" s="798">
        <f>+RevReqSummary!C64+RevReqSummary!E64</f>
        <v>812604391.53220916</v>
      </c>
      <c r="H16" s="569"/>
      <c r="I16" s="569"/>
      <c r="J16" s="597"/>
      <c r="K16" s="597"/>
      <c r="L16" s="597"/>
      <c r="M16" s="1048"/>
      <c r="N16" s="597"/>
      <c r="O16" s="597"/>
      <c r="P16" s="597"/>
      <c r="Q16" s="597"/>
    </row>
    <row r="17" spans="1:17">
      <c r="A17" s="781" t="s">
        <v>264</v>
      </c>
      <c r="B17" s="775"/>
      <c r="C17" s="775"/>
      <c r="D17" s="775"/>
      <c r="F17" s="780"/>
      <c r="G17" s="1105">
        <f>+G26</f>
        <v>2.6221159999999997E-2</v>
      </c>
      <c r="H17" s="569"/>
      <c r="I17" s="569"/>
      <c r="J17" s="1051"/>
      <c r="K17" s="1051"/>
      <c r="L17" s="1052"/>
      <c r="M17" s="1051"/>
      <c r="N17" s="1051"/>
      <c r="O17" s="1051"/>
      <c r="P17" s="1051"/>
      <c r="Q17" s="1051"/>
    </row>
    <row r="18" spans="1:17">
      <c r="A18" s="793" t="s">
        <v>459</v>
      </c>
      <c r="B18" s="775"/>
      <c r="C18" s="775"/>
      <c r="D18" s="775"/>
      <c r="E18" s="780"/>
      <c r="F18" s="780"/>
      <c r="G18" s="784">
        <f>G16*G17</f>
        <v>21307429.767068699</v>
      </c>
      <c r="H18" s="569"/>
      <c r="I18" s="569"/>
      <c r="J18" s="127"/>
      <c r="K18" s="127"/>
      <c r="L18" s="686"/>
      <c r="M18" s="127"/>
      <c r="N18" s="127"/>
      <c r="O18" s="127"/>
      <c r="P18" s="127"/>
      <c r="Q18" s="127"/>
    </row>
    <row r="19" spans="1:17">
      <c r="A19" s="793"/>
      <c r="B19" s="775"/>
      <c r="C19" s="775"/>
      <c r="D19" s="775"/>
      <c r="E19" s="780"/>
      <c r="F19" s="780"/>
      <c r="G19" s="127"/>
      <c r="H19" s="569"/>
      <c r="I19" s="569"/>
      <c r="J19" s="134"/>
      <c r="K19" s="134"/>
      <c r="L19" s="20"/>
      <c r="M19" s="134"/>
      <c r="N19" s="134"/>
      <c r="O19" s="127"/>
      <c r="P19" s="134"/>
      <c r="Q19" s="134"/>
    </row>
    <row r="20" spans="1:17">
      <c r="A20" s="794" t="s">
        <v>460</v>
      </c>
      <c r="B20" s="775"/>
      <c r="C20" s="775"/>
      <c r="D20" s="775"/>
      <c r="E20" s="780"/>
      <c r="F20" s="780"/>
      <c r="G20" s="795">
        <v>21485186.423176125</v>
      </c>
      <c r="H20" s="569"/>
      <c r="I20" s="569"/>
      <c r="J20" s="127"/>
      <c r="K20" s="127"/>
      <c r="L20" s="686"/>
      <c r="M20" s="1048"/>
      <c r="N20" s="127"/>
      <c r="O20" s="127"/>
      <c r="P20" s="127"/>
      <c r="Q20" s="127"/>
    </row>
    <row r="21" spans="1:17" ht="13.8" thickBot="1">
      <c r="A21" s="773" t="s">
        <v>461</v>
      </c>
      <c r="B21" s="775"/>
      <c r="C21" s="775"/>
      <c r="D21" s="775"/>
      <c r="E21" s="780"/>
      <c r="F21" s="780"/>
      <c r="G21" s="796">
        <f>G18-G20</f>
        <v>-177756.65610742569</v>
      </c>
      <c r="H21" s="569"/>
      <c r="I21" s="569"/>
      <c r="J21" s="1047"/>
      <c r="K21" s="1047"/>
      <c r="L21" s="1053"/>
      <c r="M21" s="1047"/>
      <c r="N21" s="1047"/>
      <c r="O21" s="1047"/>
      <c r="P21" s="1047"/>
      <c r="Q21" s="1047"/>
    </row>
    <row r="22" spans="1:17" ht="13.8" thickTop="1">
      <c r="A22" s="793"/>
      <c r="B22" s="775"/>
      <c r="C22" s="775"/>
      <c r="D22" s="775"/>
      <c r="E22" s="780"/>
      <c r="F22" s="780"/>
      <c r="G22" s="775"/>
      <c r="H22" s="569"/>
      <c r="I22" s="569"/>
      <c r="J22" s="134"/>
      <c r="K22" s="1054"/>
      <c r="L22" s="20"/>
      <c r="M22" s="134"/>
      <c r="N22" s="134"/>
      <c r="O22" s="134"/>
      <c r="P22" s="134"/>
      <c r="Q22" s="134"/>
    </row>
    <row r="23" spans="1:17">
      <c r="A23" s="794"/>
      <c r="B23" s="774"/>
      <c r="C23" s="774"/>
      <c r="D23" s="773"/>
      <c r="E23" s="773"/>
      <c r="F23" s="773"/>
      <c r="G23" s="127"/>
      <c r="H23" s="569"/>
      <c r="I23" s="569"/>
      <c r="J23" s="134"/>
      <c r="K23" s="1054"/>
      <c r="L23" s="20"/>
      <c r="M23" s="134"/>
      <c r="N23" s="134"/>
      <c r="O23" s="134"/>
      <c r="P23" s="134"/>
      <c r="Q23" s="134"/>
    </row>
    <row r="24" spans="1:17">
      <c r="A24" s="779" t="s">
        <v>462</v>
      </c>
      <c r="B24" s="774"/>
      <c r="C24" s="774"/>
      <c r="D24" s="773"/>
      <c r="F24" s="773"/>
      <c r="G24" s="797"/>
      <c r="H24" s="1055"/>
      <c r="I24" s="1055"/>
      <c r="J24" s="127"/>
      <c r="K24" s="127"/>
      <c r="L24" s="686"/>
      <c r="M24" s="1048"/>
      <c r="N24" s="127"/>
      <c r="O24" s="127"/>
      <c r="P24" s="127"/>
      <c r="Q24" s="127"/>
    </row>
    <row r="25" spans="1:17">
      <c r="A25" s="793" t="s">
        <v>70</v>
      </c>
      <c r="B25" s="774"/>
      <c r="C25" s="774"/>
      <c r="D25" s="127"/>
      <c r="F25" s="773"/>
      <c r="G25" s="798">
        <f>+RevReqSummary!H64</f>
        <v>849625444.90131009</v>
      </c>
      <c r="H25" s="1055"/>
      <c r="I25" s="1055"/>
      <c r="J25" s="134"/>
      <c r="K25" s="134"/>
      <c r="L25" s="20"/>
      <c r="M25" s="134"/>
      <c r="N25" s="134"/>
      <c r="O25" s="127"/>
      <c r="P25" s="134"/>
      <c r="Q25" s="134"/>
    </row>
    <row r="26" spans="1:17">
      <c r="A26" s="781" t="s">
        <v>264</v>
      </c>
      <c r="B26" s="774"/>
      <c r="C26" s="774"/>
      <c r="D26" s="127"/>
      <c r="F26" s="773"/>
      <c r="G26" s="799">
        <f>'Cost of Capital'!D18*'Cost of Capital'!C18</f>
        <v>2.6221159999999997E-2</v>
      </c>
      <c r="H26" s="1055"/>
      <c r="I26" s="1055"/>
      <c r="J26" s="686"/>
      <c r="K26" s="686"/>
      <c r="L26" s="686"/>
      <c r="M26" s="686"/>
      <c r="N26" s="686"/>
      <c r="O26" s="686"/>
      <c r="P26" s="686"/>
      <c r="Q26" s="686"/>
    </row>
    <row r="27" spans="1:17">
      <c r="A27" s="793" t="s">
        <v>459</v>
      </c>
      <c r="B27" s="774"/>
      <c r="C27" s="774"/>
      <c r="D27" s="127"/>
      <c r="F27" s="773"/>
      <c r="G27" s="784">
        <f>G25*G26</f>
        <v>22278164.730828434</v>
      </c>
      <c r="H27" s="1055"/>
      <c r="I27" s="1055"/>
      <c r="J27" s="1047"/>
      <c r="K27" s="1047"/>
      <c r="L27" s="1053"/>
      <c r="M27" s="1047"/>
      <c r="N27" s="1047"/>
      <c r="O27" s="1047"/>
      <c r="P27" s="1047"/>
      <c r="Q27" s="1047"/>
    </row>
    <row r="28" spans="1:17">
      <c r="A28" s="793"/>
      <c r="B28" s="774"/>
      <c r="C28" s="774"/>
      <c r="D28" s="127"/>
      <c r="F28" s="773"/>
      <c r="G28" s="127"/>
      <c r="H28" s="569"/>
      <c r="I28" s="569"/>
      <c r="J28" s="134"/>
      <c r="K28" s="134"/>
      <c r="L28" s="20"/>
      <c r="M28" s="134"/>
      <c r="N28" s="134"/>
      <c r="O28" s="134"/>
      <c r="P28" s="134"/>
      <c r="Q28" s="134"/>
    </row>
    <row r="29" spans="1:17">
      <c r="A29" s="794" t="s">
        <v>265</v>
      </c>
      <c r="B29" s="774"/>
      <c r="C29" s="774"/>
      <c r="D29" s="127"/>
      <c r="F29" s="773"/>
      <c r="G29" s="784">
        <f>G18</f>
        <v>21307429.767068699</v>
      </c>
      <c r="H29" s="1055"/>
      <c r="I29" s="1055"/>
      <c r="J29" s="127"/>
      <c r="K29" s="127"/>
      <c r="L29" s="686"/>
      <c r="M29" s="1048"/>
      <c r="N29" s="127"/>
      <c r="O29" s="127"/>
      <c r="P29" s="127"/>
      <c r="Q29" s="127"/>
    </row>
    <row r="30" spans="1:17" ht="13.8" thickBot="1">
      <c r="A30" s="773" t="s">
        <v>463</v>
      </c>
      <c r="B30" s="774"/>
      <c r="C30" s="774"/>
      <c r="D30" s="127"/>
      <c r="F30" s="773"/>
      <c r="G30" s="796">
        <f>G27-G29</f>
        <v>970734.96375973523</v>
      </c>
      <c r="H30" s="569"/>
      <c r="I30" s="569"/>
      <c r="J30" s="597"/>
      <c r="K30" s="597"/>
      <c r="L30" s="597"/>
      <c r="M30" s="1048"/>
      <c r="N30" s="597"/>
      <c r="O30" s="597"/>
      <c r="P30" s="597"/>
      <c r="Q30" s="597"/>
    </row>
    <row r="31" spans="1:17" ht="13.8" thickTop="1">
      <c r="A31" s="794"/>
      <c r="B31" s="774"/>
      <c r="C31" s="774"/>
      <c r="D31" s="773"/>
      <c r="E31" s="773"/>
      <c r="F31" s="773"/>
      <c r="G31" s="127"/>
      <c r="H31" s="569"/>
      <c r="I31" s="569"/>
      <c r="J31" s="1051"/>
      <c r="K31" s="1051"/>
      <c r="L31" s="1056"/>
      <c r="M31" s="1051"/>
      <c r="N31" s="1051"/>
      <c r="O31" s="1051"/>
      <c r="P31" s="1051"/>
      <c r="Q31" s="1051"/>
    </row>
    <row r="32" spans="1:17">
      <c r="H32" s="576"/>
      <c r="I32" s="576"/>
      <c r="J32" s="127"/>
      <c r="K32" s="127"/>
      <c r="L32" s="686"/>
      <c r="M32" s="127"/>
      <c r="N32" s="127"/>
      <c r="O32" s="127"/>
      <c r="P32" s="127"/>
      <c r="Q32" s="127"/>
    </row>
    <row r="33" spans="1:17">
      <c r="A33" s="53" t="s">
        <v>435</v>
      </c>
      <c r="H33" s="569"/>
      <c r="I33" s="569"/>
      <c r="J33" s="134"/>
      <c r="K33" s="134"/>
      <c r="L33" s="20"/>
      <c r="M33" s="134"/>
      <c r="N33" s="134"/>
      <c r="O33" s="127"/>
      <c r="P33" s="134"/>
      <c r="Q33" s="134"/>
    </row>
    <row r="34" spans="1:17" ht="13.2" customHeight="1">
      <c r="A34" s="1412" t="s">
        <v>725</v>
      </c>
      <c r="B34" s="1412"/>
      <c r="C34" s="1412"/>
      <c r="D34" s="1412"/>
      <c r="E34" s="1412"/>
      <c r="F34" s="1412"/>
      <c r="G34" s="1412"/>
      <c r="H34" s="569"/>
      <c r="I34" s="569"/>
      <c r="J34" s="686"/>
      <c r="K34" s="686"/>
      <c r="L34" s="686"/>
      <c r="M34" s="686"/>
      <c r="N34" s="686"/>
      <c r="O34" s="686"/>
      <c r="P34" s="686"/>
      <c r="Q34" s="686"/>
    </row>
    <row r="35" spans="1:17">
      <c r="A35" s="1412"/>
      <c r="B35" s="1412"/>
      <c r="C35" s="1412"/>
      <c r="D35" s="1412"/>
      <c r="E35" s="1412"/>
      <c r="F35" s="1412"/>
      <c r="G35" s="1412"/>
      <c r="H35" s="1329"/>
      <c r="I35" s="569"/>
      <c r="J35" s="1047"/>
      <c r="K35" s="1047"/>
      <c r="L35" s="1053"/>
      <c r="M35" s="1047"/>
      <c r="N35" s="1047"/>
      <c r="O35" s="1047"/>
      <c r="P35" s="1047"/>
      <c r="Q35" s="1047"/>
    </row>
    <row r="36" spans="1:17">
      <c r="A36" s="1412"/>
      <c r="B36" s="1412"/>
      <c r="C36" s="1412"/>
      <c r="D36" s="1412"/>
      <c r="E36" s="1412"/>
      <c r="F36" s="1412"/>
      <c r="G36" s="1412"/>
      <c r="H36" s="1329"/>
      <c r="I36" s="569"/>
      <c r="J36" s="135"/>
      <c r="K36" s="134"/>
      <c r="L36" s="572"/>
      <c r="M36" s="134"/>
      <c r="N36" s="134"/>
      <c r="O36" s="134"/>
      <c r="P36" s="134"/>
      <c r="Q36" s="134"/>
    </row>
    <row r="37" spans="1:17">
      <c r="A37" s="1412"/>
      <c r="B37" s="1412"/>
      <c r="C37" s="1412"/>
      <c r="D37" s="1412"/>
      <c r="E37" s="1412"/>
      <c r="F37" s="1412"/>
      <c r="G37" s="1412"/>
      <c r="H37" s="1329"/>
      <c r="I37" s="569"/>
      <c r="J37" s="1057"/>
      <c r="K37" s="20"/>
      <c r="L37" s="572"/>
      <c r="M37" s="20"/>
      <c r="N37" s="20"/>
      <c r="O37" s="20"/>
      <c r="P37" s="20"/>
      <c r="Q37" s="20"/>
    </row>
    <row r="38" spans="1:17">
      <c r="A38" s="1412"/>
      <c r="B38" s="1412"/>
      <c r="C38" s="1412"/>
      <c r="D38" s="1412"/>
      <c r="E38" s="1412"/>
      <c r="F38" s="1412"/>
      <c r="G38" s="1412"/>
      <c r="H38" s="1329"/>
      <c r="I38" s="569"/>
      <c r="J38" s="20"/>
      <c r="K38" s="20"/>
      <c r="L38" s="20"/>
      <c r="M38" s="20"/>
      <c r="N38" s="20"/>
      <c r="O38" s="20"/>
      <c r="P38" s="20"/>
      <c r="Q38" s="20"/>
    </row>
    <row r="39" spans="1:17">
      <c r="A39" s="1412"/>
      <c r="B39" s="1412"/>
      <c r="C39" s="1412"/>
      <c r="D39" s="1412"/>
      <c r="E39" s="1412"/>
      <c r="F39" s="1412"/>
      <c r="G39" s="1412"/>
      <c r="H39" s="1329"/>
      <c r="I39" s="569"/>
      <c r="J39" s="20"/>
      <c r="K39" s="1058"/>
      <c r="L39" s="20"/>
      <c r="M39" s="20"/>
      <c r="N39" s="20"/>
      <c r="O39" s="20"/>
      <c r="P39" s="20"/>
      <c r="Q39" s="20"/>
    </row>
    <row r="40" spans="1:17">
      <c r="A40" s="1412"/>
      <c r="B40" s="1412"/>
      <c r="C40" s="1412"/>
      <c r="D40" s="1412"/>
      <c r="E40" s="1412"/>
      <c r="F40" s="1412"/>
      <c r="G40" s="1412"/>
      <c r="H40" s="1329"/>
      <c r="I40" s="569"/>
      <c r="J40" s="20"/>
      <c r="K40" s="20"/>
      <c r="L40" s="20"/>
      <c r="M40" s="20"/>
      <c r="N40" s="20"/>
      <c r="O40" s="20"/>
      <c r="P40" s="20"/>
      <c r="Q40" s="20"/>
    </row>
    <row r="41" spans="1:17">
      <c r="A41" s="1329"/>
      <c r="B41" s="1329"/>
      <c r="C41" s="1329"/>
      <c r="D41" s="1329"/>
      <c r="E41" s="1329"/>
      <c r="F41" s="1329"/>
      <c r="G41" s="1329"/>
      <c r="H41" s="1329"/>
      <c r="I41" s="569"/>
      <c r="J41" s="20"/>
      <c r="K41" s="20"/>
      <c r="L41" s="20"/>
      <c r="M41" s="20"/>
      <c r="N41" s="20"/>
      <c r="O41" s="20"/>
      <c r="P41" s="20"/>
      <c r="Q41" s="20"/>
    </row>
    <row r="42" spans="1:17">
      <c r="A42" s="1329"/>
      <c r="B42" s="1329"/>
      <c r="C42" s="1329"/>
      <c r="D42" s="1329"/>
      <c r="E42" s="1329"/>
      <c r="F42" s="1329"/>
      <c r="G42" s="1329"/>
      <c r="H42" s="1329"/>
      <c r="I42" s="569"/>
      <c r="J42" s="20"/>
      <c r="K42" s="20"/>
      <c r="L42" s="20"/>
      <c r="M42" s="20"/>
      <c r="N42" s="20"/>
      <c r="O42" s="20"/>
      <c r="P42" s="20"/>
      <c r="Q42" s="20"/>
    </row>
    <row r="43" spans="1:17">
      <c r="A43" s="1329"/>
      <c r="B43" s="1329"/>
      <c r="C43" s="1329"/>
      <c r="D43" s="1329"/>
      <c r="E43" s="1329"/>
      <c r="F43" s="1329"/>
      <c r="G43" s="1329"/>
      <c r="H43" s="1329"/>
      <c r="I43" s="569"/>
      <c r="J43" s="20"/>
      <c r="K43" s="20"/>
      <c r="L43" s="20"/>
      <c r="M43" s="20"/>
      <c r="N43" s="20"/>
      <c r="O43" s="20"/>
      <c r="P43" s="20"/>
      <c r="Q43" s="20"/>
    </row>
    <row r="44" spans="1:17">
      <c r="A44" s="574"/>
      <c r="B44" s="569"/>
      <c r="C44" s="134"/>
      <c r="D44" s="569"/>
      <c r="E44" s="569"/>
      <c r="F44" s="134"/>
      <c r="G44" s="569"/>
      <c r="H44" s="569"/>
      <c r="I44" s="569"/>
      <c r="J44" s="20"/>
      <c r="K44" s="20"/>
      <c r="L44" s="20"/>
      <c r="M44" s="20"/>
      <c r="N44" s="20"/>
      <c r="O44" s="20"/>
      <c r="P44" s="20"/>
      <c r="Q44" s="20"/>
    </row>
    <row r="45" spans="1:17">
      <c r="A45" s="134"/>
      <c r="B45" s="569"/>
      <c r="C45" s="134"/>
      <c r="D45" s="569"/>
      <c r="E45" s="569"/>
      <c r="F45" s="134"/>
      <c r="G45" s="569"/>
      <c r="H45" s="569"/>
      <c r="I45" s="569"/>
      <c r="J45" s="20"/>
      <c r="K45" s="20"/>
      <c r="L45" s="20"/>
      <c r="M45" s="20"/>
      <c r="N45" s="20"/>
      <c r="O45" s="20"/>
      <c r="P45" s="20"/>
      <c r="Q45" s="20"/>
    </row>
    <row r="46" spans="1:17">
      <c r="B46" s="569"/>
      <c r="C46" s="134"/>
      <c r="D46" s="569"/>
      <c r="E46" s="569"/>
      <c r="F46" s="134"/>
      <c r="G46" s="569"/>
      <c r="H46" s="569"/>
      <c r="I46" s="569"/>
      <c r="J46" s="20"/>
      <c r="K46" s="20"/>
      <c r="L46" s="20"/>
      <c r="M46" s="20"/>
      <c r="N46" s="20"/>
      <c r="O46" s="20"/>
      <c r="P46" s="20"/>
      <c r="Q46" s="20"/>
    </row>
    <row r="47" spans="1:17">
      <c r="A47" s="134"/>
      <c r="B47" s="569"/>
      <c r="C47" s="134"/>
      <c r="D47" s="569"/>
      <c r="E47" s="569"/>
      <c r="F47" s="134"/>
      <c r="G47" s="569"/>
      <c r="H47" s="569"/>
      <c r="I47" s="569"/>
      <c r="J47" s="20"/>
      <c r="K47" s="20"/>
      <c r="L47" s="20"/>
      <c r="M47" s="20"/>
      <c r="N47" s="20"/>
      <c r="O47" s="20"/>
      <c r="P47" s="20"/>
      <c r="Q47" s="20"/>
    </row>
  </sheetData>
  <mergeCells count="1">
    <mergeCell ref="A34:G40"/>
  </mergeCells>
  <dataValidations count="1">
    <dataValidation type="list" allowBlank="1" showInputMessage="1" showErrorMessage="1" errorTitle="Adjustment Type Entry Error" error="An invalid adjustment type was entered._x000a__x000a_Valid values are 1, 2, or 3." sqref="B6 B10:B31 B44:B47">
      <formula1>"1,2,3"</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sheetPr>
  <dimension ref="A1:E60"/>
  <sheetViews>
    <sheetView workbookViewId="0">
      <selection activeCell="F16" sqref="F16"/>
    </sheetView>
  </sheetViews>
  <sheetFormatPr defaultColWidth="9.109375" defaultRowHeight="13.2"/>
  <cols>
    <col min="1" max="1" width="3.5546875" style="1" customWidth="1"/>
    <col min="2" max="2" width="52.88671875" style="1" customWidth="1"/>
    <col min="3" max="4" width="13.33203125" style="1" bestFit="1" customWidth="1"/>
    <col min="5" max="5" width="16.44140625" style="1" customWidth="1"/>
    <col min="6" max="16384" width="9.109375" style="1"/>
  </cols>
  <sheetData>
    <row r="1" spans="1:5">
      <c r="A1" s="1382" t="str">
        <f>RevReqSummary!A1</f>
        <v>PacifiCorp General Rate Case UE-140617</v>
      </c>
      <c r="B1" s="1382"/>
      <c r="C1" s="1382"/>
      <c r="D1" s="1382"/>
    </row>
    <row r="2" spans="1:5">
      <c r="A2" s="1382" t="str">
        <f>RevReqSummary!A2</f>
        <v>For The Twelve Months Ended December 2013 - Staff Revenue Requirement</v>
      </c>
      <c r="B2" s="1382"/>
      <c r="C2" s="1382"/>
      <c r="D2" s="1382"/>
    </row>
    <row r="3" spans="1:5">
      <c r="A3" s="1382" t="s">
        <v>77</v>
      </c>
      <c r="B3" s="1382"/>
      <c r="C3" s="1382"/>
      <c r="D3" s="1382"/>
    </row>
    <row r="4" spans="1:5">
      <c r="B4" s="1017"/>
      <c r="C4" s="23" t="s">
        <v>630</v>
      </c>
      <c r="D4" s="23" t="s">
        <v>630</v>
      </c>
    </row>
    <row r="5" spans="1:5">
      <c r="C5" s="1018" t="s">
        <v>627</v>
      </c>
      <c r="D5" s="1018" t="s">
        <v>107</v>
      </c>
      <c r="E5" s="1033"/>
    </row>
    <row r="6" spans="1:5">
      <c r="A6" s="1">
        <v>1</v>
      </c>
      <c r="B6" s="1015" t="s">
        <v>61</v>
      </c>
      <c r="C6" s="1019">
        <v>1</v>
      </c>
      <c r="D6" s="1019">
        <v>1</v>
      </c>
    </row>
    <row r="7" spans="1:5">
      <c r="A7" s="1">
        <f>A6+1</f>
        <v>2</v>
      </c>
      <c r="B7" s="138" t="s">
        <v>78</v>
      </c>
      <c r="C7" s="1019"/>
      <c r="D7" s="1019"/>
    </row>
    <row r="8" spans="1:5">
      <c r="A8" s="1">
        <f t="shared" ref="A8:A58" si="0">A7+1</f>
        <v>3</v>
      </c>
      <c r="B8" s="1016" t="s">
        <v>79</v>
      </c>
      <c r="C8" s="862">
        <f>C31</f>
        <v>6.3400000000000001E-3</v>
      </c>
      <c r="D8" s="862">
        <f>D31</f>
        <v>6.11E-3</v>
      </c>
    </row>
    <row r="9" spans="1:5">
      <c r="A9" s="1">
        <f t="shared" si="0"/>
        <v>4</v>
      </c>
      <c r="B9" s="1016" t="s">
        <v>651</v>
      </c>
      <c r="C9" s="1020">
        <v>3.8730000000000001E-2</v>
      </c>
      <c r="D9" s="1020">
        <v>3.8730000000000001E-2</v>
      </c>
    </row>
    <row r="10" spans="1:5">
      <c r="A10" s="1">
        <f t="shared" si="0"/>
        <v>5</v>
      </c>
      <c r="B10" s="706" t="s">
        <v>80</v>
      </c>
      <c r="C10" s="1021">
        <v>2E-3</v>
      </c>
      <c r="D10" s="1021">
        <v>2E-3</v>
      </c>
    </row>
    <row r="11" spans="1:5">
      <c r="A11" s="1">
        <f t="shared" si="0"/>
        <v>6</v>
      </c>
      <c r="B11" s="706" t="s">
        <v>81</v>
      </c>
      <c r="C11" s="1020">
        <f>C6-SUM(C8:C10)</f>
        <v>0.95293000000000005</v>
      </c>
      <c r="D11" s="1020">
        <f>D6-SUM(D8:D10)</f>
        <v>0.95316000000000001</v>
      </c>
    </row>
    <row r="12" spans="1:5">
      <c r="A12" s="1">
        <f t="shared" si="0"/>
        <v>7</v>
      </c>
      <c r="B12" s="708"/>
      <c r="C12" s="1020"/>
      <c r="D12" s="1020"/>
    </row>
    <row r="13" spans="1:5">
      <c r="A13" s="1">
        <f t="shared" si="0"/>
        <v>8</v>
      </c>
      <c r="B13" s="706" t="s">
        <v>67</v>
      </c>
      <c r="C13" s="1020">
        <f>C11*0</f>
        <v>0</v>
      </c>
      <c r="D13" s="1020">
        <f>D11*E13</f>
        <v>0</v>
      </c>
    </row>
    <row r="14" spans="1:5">
      <c r="A14" s="1">
        <f t="shared" si="0"/>
        <v>9</v>
      </c>
      <c r="B14" s="706"/>
      <c r="C14" s="1019"/>
      <c r="D14" s="1019"/>
    </row>
    <row r="15" spans="1:5">
      <c r="A15" s="1">
        <f t="shared" si="0"/>
        <v>10</v>
      </c>
      <c r="B15" s="706" t="s">
        <v>81</v>
      </c>
      <c r="C15" s="1022">
        <f>C11-C13</f>
        <v>0.95293000000000005</v>
      </c>
      <c r="D15" s="1022">
        <f>D11-D13</f>
        <v>0.95316000000000001</v>
      </c>
    </row>
    <row r="16" spans="1:5">
      <c r="A16" s="1">
        <f t="shared" si="0"/>
        <v>11</v>
      </c>
      <c r="B16" s="708"/>
      <c r="C16" s="1023"/>
      <c r="D16" s="1023"/>
    </row>
    <row r="17" spans="1:5">
      <c r="A17" s="1">
        <f t="shared" si="0"/>
        <v>12</v>
      </c>
      <c r="B17" s="1016" t="s">
        <v>82</v>
      </c>
      <c r="C17" s="1023">
        <f>+C15*D27</f>
        <v>0.33352549999999997</v>
      </c>
      <c r="D17" s="1023">
        <f>+D15*D27</f>
        <v>0.33360599999999996</v>
      </c>
    </row>
    <row r="18" spans="1:5">
      <c r="A18" s="1">
        <f t="shared" si="0"/>
        <v>13</v>
      </c>
      <c r="B18" s="1016"/>
      <c r="C18" s="1023"/>
      <c r="D18" s="1023"/>
    </row>
    <row r="19" spans="1:5" ht="13.8" thickBot="1">
      <c r="A19" s="1">
        <f t="shared" si="0"/>
        <v>14</v>
      </c>
      <c r="B19" s="1350" t="s">
        <v>86</v>
      </c>
      <c r="C19" s="1024">
        <f>ROUND(C15-C17,5)</f>
        <v>0.61939999999999995</v>
      </c>
      <c r="D19" s="1024">
        <f>ROUND(D15-D17,5)</f>
        <v>0.61955000000000005</v>
      </c>
    </row>
    <row r="20" spans="1:5" ht="13.8" thickTop="1">
      <c r="A20" s="1">
        <f t="shared" si="0"/>
        <v>15</v>
      </c>
    </row>
    <row r="21" spans="1:5">
      <c r="A21" s="1">
        <f t="shared" si="0"/>
        <v>16</v>
      </c>
      <c r="B21" s="42" t="s">
        <v>100</v>
      </c>
      <c r="C21" s="1025">
        <f>ROUND(1/C19,6)</f>
        <v>1.614466</v>
      </c>
      <c r="D21" s="1025">
        <f>ROUND(1/D19,6)</f>
        <v>1.6140749999999999</v>
      </c>
    </row>
    <row r="22" spans="1:5">
      <c r="A22" s="1">
        <f t="shared" si="0"/>
        <v>17</v>
      </c>
      <c r="B22" s="23"/>
    </row>
    <row r="23" spans="1:5">
      <c r="A23" s="1">
        <f t="shared" si="0"/>
        <v>18</v>
      </c>
      <c r="B23" s="1" t="s">
        <v>1102</v>
      </c>
    </row>
    <row r="24" spans="1:5">
      <c r="A24" s="1">
        <f t="shared" si="0"/>
        <v>19</v>
      </c>
      <c r="B24" s="1016" t="s">
        <v>84</v>
      </c>
      <c r="C24" s="1026">
        <f>+C8</f>
        <v>6.3400000000000001E-3</v>
      </c>
      <c r="D24" s="1026">
        <f>+D8</f>
        <v>6.11E-3</v>
      </c>
    </row>
    <row r="25" spans="1:5">
      <c r="A25" s="1">
        <f t="shared" si="0"/>
        <v>20</v>
      </c>
      <c r="B25" s="1027" t="s">
        <v>85</v>
      </c>
      <c r="C25" s="1027">
        <f>SUM(C9:C10)</f>
        <v>4.0730000000000002E-2</v>
      </c>
      <c r="D25" s="1027">
        <f>SUM(D9:D10)</f>
        <v>4.0730000000000002E-2</v>
      </c>
    </row>
    <row r="26" spans="1:5">
      <c r="A26" s="1">
        <f t="shared" si="0"/>
        <v>21</v>
      </c>
      <c r="B26" s="1028"/>
      <c r="C26" s="1028"/>
      <c r="D26" s="1028"/>
    </row>
    <row r="27" spans="1:5">
      <c r="A27" s="1">
        <f t="shared" si="0"/>
        <v>22</v>
      </c>
      <c r="B27" s="42" t="s">
        <v>1039</v>
      </c>
      <c r="D27" s="1099">
        <v>0.35</v>
      </c>
    </row>
    <row r="28" spans="1:5">
      <c r="A28" s="1">
        <f t="shared" si="0"/>
        <v>23</v>
      </c>
      <c r="B28" s="1" t="s">
        <v>473</v>
      </c>
    </row>
    <row r="29" spans="1:5">
      <c r="A29" s="1">
        <f t="shared" si="0"/>
        <v>24</v>
      </c>
      <c r="B29" s="42" t="s">
        <v>1103</v>
      </c>
      <c r="C29" s="1029">
        <v>2038688</v>
      </c>
      <c r="D29" s="1029">
        <v>1963863</v>
      </c>
      <c r="E29" s="1366" t="s">
        <v>1110</v>
      </c>
    </row>
    <row r="30" spans="1:5">
      <c r="A30" s="1">
        <f t="shared" si="0"/>
        <v>25</v>
      </c>
      <c r="B30" s="42" t="s">
        <v>11</v>
      </c>
      <c r="C30" s="1029">
        <f>RevReqSummary!H9</f>
        <v>321605659.11952311</v>
      </c>
      <c r="D30" s="1029">
        <f>RevReqSummary!H9</f>
        <v>321605659.11952311</v>
      </c>
      <c r="E30" s="1366" t="s">
        <v>1113</v>
      </c>
    </row>
    <row r="31" spans="1:5">
      <c r="A31" s="1">
        <f t="shared" si="0"/>
        <v>26</v>
      </c>
      <c r="B31" s="42" t="s">
        <v>383</v>
      </c>
      <c r="C31" s="425">
        <f>ROUND(C29/C30,5)</f>
        <v>6.3400000000000001E-3</v>
      </c>
      <c r="D31" s="425">
        <f>ROUND(D29/D30,5)</f>
        <v>6.11E-3</v>
      </c>
      <c r="E31" s="1366" t="s">
        <v>1111</v>
      </c>
    </row>
    <row r="32" spans="1:5">
      <c r="A32" s="1">
        <f t="shared" si="0"/>
        <v>27</v>
      </c>
    </row>
    <row r="33" spans="1:5">
      <c r="A33" s="1">
        <f t="shared" si="0"/>
        <v>28</v>
      </c>
      <c r="B33" s="29"/>
      <c r="C33" s="29"/>
      <c r="D33" s="29"/>
    </row>
    <row r="34" spans="1:5" s="6" customFormat="1">
      <c r="A34" s="1">
        <f t="shared" si="0"/>
        <v>29</v>
      </c>
    </row>
    <row r="35" spans="1:5" s="6" customFormat="1">
      <c r="A35" s="1">
        <f t="shared" si="0"/>
        <v>30</v>
      </c>
      <c r="B35" s="1352" t="s">
        <v>1109</v>
      </c>
      <c r="C35" s="1353"/>
      <c r="D35" s="1354"/>
    </row>
    <row r="36" spans="1:5" s="6" customFormat="1">
      <c r="A36" s="1">
        <f t="shared" si="0"/>
        <v>31</v>
      </c>
      <c r="B36" s="1357" t="s">
        <v>1107</v>
      </c>
      <c r="C36" s="6" t="s">
        <v>245</v>
      </c>
      <c r="D36" s="1369">
        <v>0</v>
      </c>
      <c r="E36" s="1351"/>
    </row>
    <row r="37" spans="1:5" s="6" customFormat="1">
      <c r="A37" s="1">
        <f t="shared" si="0"/>
        <v>32</v>
      </c>
      <c r="B37" s="1357"/>
      <c r="C37" s="6" t="s">
        <v>152</v>
      </c>
      <c r="D37" s="1370">
        <v>168766.95555096187</v>
      </c>
    </row>
    <row r="38" spans="1:5" s="6" customFormat="1">
      <c r="A38" s="1">
        <f t="shared" si="0"/>
        <v>33</v>
      </c>
      <c r="B38" s="1357"/>
      <c r="D38" s="1355">
        <f>SUM(D36:D37)</f>
        <v>168766.95555096187</v>
      </c>
    </row>
    <row r="39" spans="1:5" s="6" customFormat="1">
      <c r="A39" s="1">
        <f t="shared" si="0"/>
        <v>34</v>
      </c>
      <c r="B39" s="1357"/>
      <c r="D39" s="1356"/>
    </row>
    <row r="40" spans="1:5" s="6" customFormat="1">
      <c r="A40" s="1">
        <f t="shared" si="0"/>
        <v>35</v>
      </c>
      <c r="B40" s="1357" t="s">
        <v>1108</v>
      </c>
      <c r="C40" s="6" t="s">
        <v>245</v>
      </c>
      <c r="D40" s="1369">
        <v>792590.91</v>
      </c>
    </row>
    <row r="41" spans="1:5" s="6" customFormat="1">
      <c r="A41" s="1">
        <f t="shared" si="0"/>
        <v>36</v>
      </c>
      <c r="B41" s="1357"/>
      <c r="C41" s="6" t="s">
        <v>152</v>
      </c>
      <c r="D41" s="1370">
        <v>148290.70624971177</v>
      </c>
    </row>
    <row r="42" spans="1:5" s="6" customFormat="1">
      <c r="A42" s="1">
        <f t="shared" si="0"/>
        <v>37</v>
      </c>
      <c r="B42" s="1357"/>
      <c r="D42" s="1355">
        <f>SUM(D40:D41)</f>
        <v>940881.61624971183</v>
      </c>
    </row>
    <row r="43" spans="1:5" s="6" customFormat="1">
      <c r="A43" s="1">
        <f t="shared" si="0"/>
        <v>38</v>
      </c>
      <c r="B43" s="1357"/>
      <c r="D43" s="1356"/>
      <c r="E43" s="1351"/>
    </row>
    <row r="44" spans="1:5" s="6" customFormat="1">
      <c r="A44" s="1">
        <f t="shared" si="0"/>
        <v>39</v>
      </c>
      <c r="B44" s="1357" t="s">
        <v>1104</v>
      </c>
      <c r="C44" s="6" t="s">
        <v>245</v>
      </c>
      <c r="D44" s="1369">
        <v>667816.81053857692</v>
      </c>
    </row>
    <row r="45" spans="1:5" s="6" customFormat="1">
      <c r="A45" s="1">
        <f t="shared" si="0"/>
        <v>40</v>
      </c>
      <c r="B45" s="1358"/>
      <c r="C45" s="6" t="s">
        <v>152</v>
      </c>
      <c r="D45" s="1370">
        <v>3142045.0970605849</v>
      </c>
    </row>
    <row r="46" spans="1:5" s="6" customFormat="1">
      <c r="A46" s="1">
        <f t="shared" si="0"/>
        <v>41</v>
      </c>
      <c r="B46" s="1359"/>
      <c r="D46" s="1355">
        <f>SUM(D44:D45)</f>
        <v>3809861.9075991618</v>
      </c>
    </row>
    <row r="47" spans="1:5" s="6" customFormat="1">
      <c r="A47" s="1">
        <f t="shared" si="0"/>
        <v>42</v>
      </c>
      <c r="B47" s="1358"/>
      <c r="D47" s="1356"/>
      <c r="E47" s="688"/>
    </row>
    <row r="48" spans="1:5" s="6" customFormat="1">
      <c r="A48" s="1">
        <f t="shared" si="0"/>
        <v>43</v>
      </c>
      <c r="B48" s="1358" t="s">
        <v>1105</v>
      </c>
      <c r="C48" s="6" t="s">
        <v>245</v>
      </c>
      <c r="D48" s="1369">
        <v>1963862.7300384282</v>
      </c>
    </row>
    <row r="49" spans="1:5" s="6" customFormat="1">
      <c r="A49" s="1">
        <f t="shared" si="0"/>
        <v>44</v>
      </c>
      <c r="B49" s="1359"/>
      <c r="C49" s="6" t="s">
        <v>146</v>
      </c>
      <c r="D49" s="1369">
        <v>0</v>
      </c>
    </row>
    <row r="50" spans="1:5" s="6" customFormat="1">
      <c r="A50" s="1">
        <f t="shared" si="0"/>
        <v>45</v>
      </c>
      <c r="B50" s="1359"/>
      <c r="C50" s="6" t="s">
        <v>152</v>
      </c>
      <c r="D50" s="1369">
        <v>1191.0714387385071</v>
      </c>
    </row>
    <row r="51" spans="1:5" s="6" customFormat="1">
      <c r="A51" s="1">
        <f t="shared" si="0"/>
        <v>46</v>
      </c>
      <c r="B51" s="1359"/>
      <c r="D51" s="1355">
        <f>SUM(D48:D50)</f>
        <v>1965053.8014771668</v>
      </c>
    </row>
    <row r="52" spans="1:5">
      <c r="A52" s="1">
        <f t="shared" si="0"/>
        <v>47</v>
      </c>
      <c r="B52" s="1358"/>
      <c r="C52" s="6"/>
      <c r="D52" s="1356"/>
      <c r="E52" s="6"/>
    </row>
    <row r="53" spans="1:5">
      <c r="A53" s="1">
        <f t="shared" si="0"/>
        <v>48</v>
      </c>
      <c r="B53" s="1359" t="s">
        <v>1106</v>
      </c>
      <c r="C53" s="6" t="s">
        <v>245</v>
      </c>
      <c r="D53" s="1369">
        <v>0</v>
      </c>
      <c r="E53" s="6"/>
    </row>
    <row r="54" spans="1:5">
      <c r="A54" s="1">
        <f t="shared" si="0"/>
        <v>49</v>
      </c>
      <c r="B54" s="1361"/>
      <c r="C54" s="6" t="s">
        <v>152</v>
      </c>
      <c r="D54" s="1370">
        <v>5067.1166015777635</v>
      </c>
      <c r="E54" s="6"/>
    </row>
    <row r="55" spans="1:5">
      <c r="A55" s="1">
        <f t="shared" si="0"/>
        <v>50</v>
      </c>
      <c r="B55" s="1361"/>
      <c r="C55" s="6"/>
      <c r="D55" s="1355">
        <f>SUM(D53:D54)</f>
        <v>5067.1166015777635</v>
      </c>
      <c r="E55" s="6"/>
    </row>
    <row r="56" spans="1:5">
      <c r="A56" s="1">
        <f t="shared" si="0"/>
        <v>51</v>
      </c>
      <c r="B56" s="1361"/>
      <c r="C56" s="6"/>
      <c r="D56" s="1356"/>
      <c r="E56" s="6"/>
    </row>
    <row r="57" spans="1:5" ht="13.8" thickBot="1">
      <c r="A57" s="1">
        <f t="shared" si="0"/>
        <v>52</v>
      </c>
      <c r="B57" s="1360" t="s">
        <v>1114</v>
      </c>
      <c r="C57" s="6"/>
      <c r="D57" s="1362">
        <f>D38+D42+D46+D51+D55</f>
        <v>6889631.3974785805</v>
      </c>
      <c r="E57" s="1366" t="s">
        <v>1112</v>
      </c>
    </row>
    <row r="58" spans="1:5" ht="13.8" thickTop="1">
      <c r="A58" s="1">
        <f t="shared" si="0"/>
        <v>53</v>
      </c>
      <c r="B58" s="1363"/>
      <c r="C58" s="1364"/>
      <c r="D58" s="1365"/>
      <c r="E58" s="6"/>
    </row>
    <row r="59" spans="1:5">
      <c r="A59" s="6"/>
      <c r="B59" s="1101"/>
      <c r="C59" s="1101"/>
      <c r="D59" s="1101"/>
      <c r="E59" s="6"/>
    </row>
    <row r="60" spans="1:5">
      <c r="A60" s="6"/>
      <c r="B60" s="1102"/>
      <c r="C60" s="1102"/>
      <c r="D60" s="1102"/>
      <c r="E60" s="6"/>
    </row>
  </sheetData>
  <mergeCells count="3">
    <mergeCell ref="A1:D1"/>
    <mergeCell ref="A2:D2"/>
    <mergeCell ref="A3:D3"/>
  </mergeCells>
  <phoneticPr fontId="0" type="noConversion"/>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sheetPr>
  <dimension ref="A1:I21"/>
  <sheetViews>
    <sheetView workbookViewId="0">
      <selection activeCell="F16" sqref="F16"/>
    </sheetView>
  </sheetViews>
  <sheetFormatPr defaultRowHeight="13.2"/>
  <cols>
    <col min="1" max="1" width="21.44140625" style="1" customWidth="1"/>
    <col min="2" max="2" width="9.6640625" style="1" bestFit="1" customWidth="1"/>
    <col min="3" max="3" width="5.44140625" style="1" bestFit="1" customWidth="1"/>
    <col min="4" max="4" width="10.21875" style="1" bestFit="1" customWidth="1"/>
    <col min="5" max="5" width="8" style="1" bestFit="1" customWidth="1"/>
    <col min="6" max="6" width="10" style="1" bestFit="1" customWidth="1"/>
    <col min="7" max="7" width="13.33203125" style="1" bestFit="1" customWidth="1"/>
    <col min="8" max="16384" width="8.88671875" style="1"/>
  </cols>
  <sheetData>
    <row r="1" spans="1:9">
      <c r="A1" s="17" t="str">
        <f>RevReqSummary!A1</f>
        <v>PacifiCorp General Rate Case UE-140617</v>
      </c>
      <c r="B1" s="759"/>
      <c r="C1" s="759"/>
      <c r="D1" s="759"/>
      <c r="E1" s="759"/>
      <c r="F1" s="759"/>
      <c r="G1" s="759"/>
    </row>
    <row r="2" spans="1:9">
      <c r="A2" s="17" t="str">
        <f>RevReqSummary!A2</f>
        <v>For The Twelve Months Ended December 2013 - Staff Revenue Requirement</v>
      </c>
      <c r="B2" s="759"/>
      <c r="C2" s="759"/>
      <c r="D2" s="759"/>
      <c r="E2" s="759"/>
      <c r="F2" s="759"/>
      <c r="G2" s="759"/>
    </row>
    <row r="3" spans="1:9">
      <c r="A3" s="760" t="s">
        <v>657</v>
      </c>
      <c r="B3" s="759"/>
      <c r="C3" s="759"/>
      <c r="D3" s="759"/>
      <c r="E3" s="759"/>
      <c r="F3" s="759"/>
      <c r="G3" s="759"/>
    </row>
    <row r="4" spans="1:9">
      <c r="A4" s="761" t="s">
        <v>658</v>
      </c>
      <c r="B4" s="759"/>
      <c r="C4" s="759"/>
      <c r="D4" s="759"/>
      <c r="E4" s="759"/>
      <c r="F4" s="759"/>
      <c r="G4" s="759"/>
    </row>
    <row r="5" spans="1:9">
      <c r="A5" s="765"/>
      <c r="B5" s="759"/>
      <c r="C5" s="759"/>
      <c r="D5" s="759"/>
      <c r="E5" s="759"/>
      <c r="F5" s="759"/>
      <c r="G5" s="759"/>
    </row>
    <row r="6" spans="1:9">
      <c r="A6" s="765"/>
      <c r="B6" s="775"/>
      <c r="C6" s="775"/>
      <c r="D6" s="777" t="s">
        <v>131</v>
      </c>
      <c r="E6" s="775"/>
      <c r="F6" s="775"/>
      <c r="G6" s="777" t="s">
        <v>236</v>
      </c>
    </row>
    <row r="7" spans="1:9">
      <c r="A7" s="765"/>
      <c r="B7" s="778" t="s">
        <v>132</v>
      </c>
      <c r="C7" s="778" t="s">
        <v>660</v>
      </c>
      <c r="D7" s="778" t="s">
        <v>134</v>
      </c>
      <c r="E7" s="778" t="s">
        <v>135</v>
      </c>
      <c r="F7" s="778" t="s">
        <v>136</v>
      </c>
      <c r="G7" s="778" t="s">
        <v>137</v>
      </c>
    </row>
    <row r="8" spans="1:9">
      <c r="A8" s="762" t="s">
        <v>199</v>
      </c>
      <c r="B8" s="763"/>
      <c r="C8" s="763"/>
      <c r="D8" s="763"/>
      <c r="E8" s="763"/>
      <c r="F8" s="763"/>
      <c r="G8" s="764"/>
    </row>
    <row r="9" spans="1:9">
      <c r="A9" s="765" t="s">
        <v>580</v>
      </c>
      <c r="B9" s="763">
        <v>408</v>
      </c>
      <c r="C9" s="763">
        <v>3</v>
      </c>
      <c r="D9" s="782">
        <v>7525571</v>
      </c>
      <c r="E9" s="763" t="s">
        <v>149</v>
      </c>
      <c r="F9" s="766">
        <f>INDEX(WCAAllocations,IFERROR(MATCH(E9,WCAFactors,0),2),IFERROR(MATCH(E9,WCAStates,0),4))</f>
        <v>6.8539355270203509E-2</v>
      </c>
      <c r="G9" s="767">
        <v>0</v>
      </c>
    </row>
    <row r="10" spans="1:9">
      <c r="A10" s="768"/>
      <c r="B10" s="763"/>
      <c r="C10" s="763"/>
      <c r="D10" s="769"/>
      <c r="E10" s="763"/>
      <c r="F10" s="770"/>
      <c r="G10" s="767"/>
    </row>
    <row r="11" spans="1:9">
      <c r="A11" s="771"/>
      <c r="B11" s="763"/>
      <c r="C11" s="763"/>
      <c r="D11" s="769"/>
      <c r="E11" s="763"/>
      <c r="F11" s="770"/>
      <c r="G11" s="767"/>
    </row>
    <row r="12" spans="1:9">
      <c r="A12" s="762"/>
      <c r="B12" s="763"/>
      <c r="C12" s="763"/>
      <c r="D12" s="769"/>
      <c r="E12" s="763"/>
      <c r="F12" s="770"/>
      <c r="G12" s="767"/>
    </row>
    <row r="13" spans="1:9">
      <c r="A13" s="772" t="s">
        <v>145</v>
      </c>
      <c r="B13" s="763"/>
      <c r="C13" s="763"/>
      <c r="D13" s="769"/>
      <c r="E13" s="763"/>
      <c r="F13" s="770"/>
      <c r="G13" s="767"/>
    </row>
    <row r="14" spans="1:9" s="29" customFormat="1">
      <c r="A14" s="1407" t="s">
        <v>1073</v>
      </c>
      <c r="B14" s="1407"/>
      <c r="C14" s="1407"/>
      <c r="D14" s="1407"/>
      <c r="E14" s="1407"/>
      <c r="F14" s="1407"/>
      <c r="G14" s="1407"/>
    </row>
    <row r="15" spans="1:9" s="29" customFormat="1" ht="13.2" customHeight="1">
      <c r="A15" s="1407"/>
      <c r="B15" s="1407"/>
      <c r="C15" s="1407"/>
      <c r="D15" s="1407"/>
      <c r="E15" s="1407"/>
      <c r="F15" s="1407"/>
      <c r="G15" s="1407"/>
      <c r="H15" s="1326"/>
      <c r="I15" s="1326"/>
    </row>
    <row r="16" spans="1:9">
      <c r="A16" s="1407"/>
      <c r="B16" s="1407"/>
      <c r="C16" s="1407"/>
      <c r="D16" s="1407"/>
      <c r="E16" s="1407"/>
      <c r="F16" s="1407"/>
      <c r="G16" s="1407"/>
    </row>
    <row r="17" spans="1:7">
      <c r="A17" s="1409" t="s">
        <v>726</v>
      </c>
      <c r="B17" s="1409"/>
      <c r="C17" s="1409"/>
      <c r="D17" s="1409"/>
      <c r="E17" s="1409"/>
      <c r="F17" s="1409"/>
      <c r="G17" s="1409"/>
    </row>
    <row r="18" spans="1:7">
      <c r="A18" s="1409"/>
      <c r="B18" s="1409"/>
      <c r="C18" s="1409"/>
      <c r="D18" s="1409"/>
      <c r="E18" s="1409"/>
      <c r="F18" s="1409"/>
      <c r="G18" s="1409"/>
    </row>
    <row r="21" spans="1:7">
      <c r="E21" s="122"/>
    </row>
  </sheetData>
  <mergeCells count="2">
    <mergeCell ref="A17:G18"/>
    <mergeCell ref="A14:G16"/>
  </mergeCells>
  <dataValidations count="1">
    <dataValidation type="list" allowBlank="1" showInputMessage="1" showErrorMessage="1" errorTitle="Adjustment Type Entry Error" error="An invalid adjustment type was entered._x000a__x000a_Valid values are 1, 2, or 3." sqref="B6">
      <formula1>"1,2,3"</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H365"/>
  <sheetViews>
    <sheetView workbookViewId="0">
      <selection activeCell="F16" sqref="F16"/>
    </sheetView>
  </sheetViews>
  <sheetFormatPr defaultRowHeight="13.2"/>
  <cols>
    <col min="1" max="1" width="34.33203125" style="29" bestFit="1" customWidth="1"/>
    <col min="2" max="2" width="9.6640625" style="29" bestFit="1" customWidth="1"/>
    <col min="3" max="3" width="5.44140625" style="29" bestFit="1" customWidth="1"/>
    <col min="4" max="4" width="11.88671875" style="29" bestFit="1" customWidth="1"/>
    <col min="5" max="5" width="8" style="29" bestFit="1" customWidth="1"/>
    <col min="6" max="6" width="10" style="29" bestFit="1" customWidth="1"/>
    <col min="7" max="7" width="13.33203125" style="29" bestFit="1" customWidth="1"/>
    <col min="8" max="8" width="12.33203125" style="29" bestFit="1" customWidth="1"/>
    <col min="9" max="253" width="10" style="29"/>
    <col min="254" max="254" width="2.5546875" style="29" customWidth="1"/>
    <col min="255" max="255" width="7.109375" style="29" customWidth="1"/>
    <col min="256" max="256" width="23.5546875" style="29" customWidth="1"/>
    <col min="257" max="257" width="9.6640625" style="29" customWidth="1"/>
    <col min="258" max="258" width="4.6640625" style="29" customWidth="1"/>
    <col min="259" max="259" width="14.44140625" style="29" customWidth="1"/>
    <col min="260" max="260" width="11.109375" style="29" customWidth="1"/>
    <col min="261" max="261" width="10.33203125" style="29" customWidth="1"/>
    <col min="262" max="262" width="13" style="29" customWidth="1"/>
    <col min="263" max="263" width="8.33203125" style="29" customWidth="1"/>
    <col min="264" max="509" width="10" style="29"/>
    <col min="510" max="510" width="2.5546875" style="29" customWidth="1"/>
    <col min="511" max="511" width="7.109375" style="29" customWidth="1"/>
    <col min="512" max="512" width="23.5546875" style="29" customWidth="1"/>
    <col min="513" max="513" width="9.6640625" style="29" customWidth="1"/>
    <col min="514" max="514" width="4.6640625" style="29" customWidth="1"/>
    <col min="515" max="515" width="14.44140625" style="29" customWidth="1"/>
    <col min="516" max="516" width="11.109375" style="29" customWidth="1"/>
    <col min="517" max="517" width="10.33203125" style="29" customWidth="1"/>
    <col min="518" max="518" width="13" style="29" customWidth="1"/>
    <col min="519" max="519" width="8.33203125" style="29" customWidth="1"/>
    <col min="520" max="765" width="10" style="29"/>
    <col min="766" max="766" width="2.5546875" style="29" customWidth="1"/>
    <col min="767" max="767" width="7.109375" style="29" customWidth="1"/>
    <col min="768" max="768" width="23.5546875" style="29" customWidth="1"/>
    <col min="769" max="769" width="9.6640625" style="29" customWidth="1"/>
    <col min="770" max="770" width="4.6640625" style="29" customWidth="1"/>
    <col min="771" max="771" width="14.44140625" style="29" customWidth="1"/>
    <col min="772" max="772" width="11.109375" style="29" customWidth="1"/>
    <col min="773" max="773" width="10.33203125" style="29" customWidth="1"/>
    <col min="774" max="774" width="13" style="29" customWidth="1"/>
    <col min="775" max="775" width="8.33203125" style="29" customWidth="1"/>
    <col min="776" max="1021" width="9.109375" style="29"/>
    <col min="1022" max="1022" width="2.5546875" style="29" customWidth="1"/>
    <col min="1023" max="1023" width="7.109375" style="29" customWidth="1"/>
    <col min="1024" max="1024" width="23.5546875" style="29" customWidth="1"/>
    <col min="1025" max="1025" width="9.6640625" style="29" customWidth="1"/>
    <col min="1026" max="1026" width="4.6640625" style="29" customWidth="1"/>
    <col min="1027" max="1027" width="14.44140625" style="29" customWidth="1"/>
    <col min="1028" max="1028" width="11.109375" style="29" customWidth="1"/>
    <col min="1029" max="1029" width="10.33203125" style="29" customWidth="1"/>
    <col min="1030" max="1030" width="13" style="29" customWidth="1"/>
    <col min="1031" max="1031" width="8.33203125" style="29" customWidth="1"/>
    <col min="1032" max="1277" width="10" style="29"/>
    <col min="1278" max="1278" width="2.5546875" style="29" customWidth="1"/>
    <col min="1279" max="1279" width="7.109375" style="29" customWidth="1"/>
    <col min="1280" max="1280" width="23.5546875" style="29" customWidth="1"/>
    <col min="1281" max="1281" width="9.6640625" style="29" customWidth="1"/>
    <col min="1282" max="1282" width="4.6640625" style="29" customWidth="1"/>
    <col min="1283" max="1283" width="14.44140625" style="29" customWidth="1"/>
    <col min="1284" max="1284" width="11.109375" style="29" customWidth="1"/>
    <col min="1285" max="1285" width="10.33203125" style="29" customWidth="1"/>
    <col min="1286" max="1286" width="13" style="29" customWidth="1"/>
    <col min="1287" max="1287" width="8.33203125" style="29" customWidth="1"/>
    <col min="1288" max="1533" width="10" style="29"/>
    <col min="1534" max="1534" width="2.5546875" style="29" customWidth="1"/>
    <col min="1535" max="1535" width="7.109375" style="29" customWidth="1"/>
    <col min="1536" max="1536" width="23.5546875" style="29" customWidth="1"/>
    <col min="1537" max="1537" width="9.6640625" style="29" customWidth="1"/>
    <col min="1538" max="1538" width="4.6640625" style="29" customWidth="1"/>
    <col min="1539" max="1539" width="14.44140625" style="29" customWidth="1"/>
    <col min="1540" max="1540" width="11.109375" style="29" customWidth="1"/>
    <col min="1541" max="1541" width="10.33203125" style="29" customWidth="1"/>
    <col min="1542" max="1542" width="13" style="29" customWidth="1"/>
    <col min="1543" max="1543" width="8.33203125" style="29" customWidth="1"/>
    <col min="1544" max="1789" width="10" style="29"/>
    <col min="1790" max="1790" width="2.5546875" style="29" customWidth="1"/>
    <col min="1791" max="1791" width="7.109375" style="29" customWidth="1"/>
    <col min="1792" max="1792" width="23.5546875" style="29" customWidth="1"/>
    <col min="1793" max="1793" width="9.6640625" style="29" customWidth="1"/>
    <col min="1794" max="1794" width="4.6640625" style="29" customWidth="1"/>
    <col min="1795" max="1795" width="14.44140625" style="29" customWidth="1"/>
    <col min="1796" max="1796" width="11.109375" style="29" customWidth="1"/>
    <col min="1797" max="1797" width="10.33203125" style="29" customWidth="1"/>
    <col min="1798" max="1798" width="13" style="29" customWidth="1"/>
    <col min="1799" max="1799" width="8.33203125" style="29" customWidth="1"/>
    <col min="1800" max="2045" width="9.109375" style="29"/>
    <col min="2046" max="2046" width="2.5546875" style="29" customWidth="1"/>
    <col min="2047" max="2047" width="7.109375" style="29" customWidth="1"/>
    <col min="2048" max="2048" width="23.5546875" style="29" customWidth="1"/>
    <col min="2049" max="2049" width="9.6640625" style="29" customWidth="1"/>
    <col min="2050" max="2050" width="4.6640625" style="29" customWidth="1"/>
    <col min="2051" max="2051" width="14.44140625" style="29" customWidth="1"/>
    <col min="2052" max="2052" width="11.109375" style="29" customWidth="1"/>
    <col min="2053" max="2053" width="10.33203125" style="29" customWidth="1"/>
    <col min="2054" max="2054" width="13" style="29" customWidth="1"/>
    <col min="2055" max="2055" width="8.33203125" style="29" customWidth="1"/>
    <col min="2056" max="2301" width="10" style="29"/>
    <col min="2302" max="2302" width="2.5546875" style="29" customWidth="1"/>
    <col min="2303" max="2303" width="7.109375" style="29" customWidth="1"/>
    <col min="2304" max="2304" width="23.5546875" style="29" customWidth="1"/>
    <col min="2305" max="2305" width="9.6640625" style="29" customWidth="1"/>
    <col min="2306" max="2306" width="4.6640625" style="29" customWidth="1"/>
    <col min="2307" max="2307" width="14.44140625" style="29" customWidth="1"/>
    <col min="2308" max="2308" width="11.109375" style="29" customWidth="1"/>
    <col min="2309" max="2309" width="10.33203125" style="29" customWidth="1"/>
    <col min="2310" max="2310" width="13" style="29" customWidth="1"/>
    <col min="2311" max="2311" width="8.33203125" style="29" customWidth="1"/>
    <col min="2312" max="2557" width="10" style="29"/>
    <col min="2558" max="2558" width="2.5546875" style="29" customWidth="1"/>
    <col min="2559" max="2559" width="7.109375" style="29" customWidth="1"/>
    <col min="2560" max="2560" width="23.5546875" style="29" customWidth="1"/>
    <col min="2561" max="2561" width="9.6640625" style="29" customWidth="1"/>
    <col min="2562" max="2562" width="4.6640625" style="29" customWidth="1"/>
    <col min="2563" max="2563" width="14.44140625" style="29" customWidth="1"/>
    <col min="2564" max="2564" width="11.109375" style="29" customWidth="1"/>
    <col min="2565" max="2565" width="10.33203125" style="29" customWidth="1"/>
    <col min="2566" max="2566" width="13" style="29" customWidth="1"/>
    <col min="2567" max="2567" width="8.33203125" style="29" customWidth="1"/>
    <col min="2568" max="2813" width="10" style="29"/>
    <col min="2814" max="2814" width="2.5546875" style="29" customWidth="1"/>
    <col min="2815" max="2815" width="7.109375" style="29" customWidth="1"/>
    <col min="2816" max="2816" width="23.5546875" style="29" customWidth="1"/>
    <col min="2817" max="2817" width="9.6640625" style="29" customWidth="1"/>
    <col min="2818" max="2818" width="4.6640625" style="29" customWidth="1"/>
    <col min="2819" max="2819" width="14.44140625" style="29" customWidth="1"/>
    <col min="2820" max="2820" width="11.109375" style="29" customWidth="1"/>
    <col min="2821" max="2821" width="10.33203125" style="29" customWidth="1"/>
    <col min="2822" max="2822" width="13" style="29" customWidth="1"/>
    <col min="2823" max="2823" width="8.33203125" style="29" customWidth="1"/>
    <col min="2824" max="3069" width="9.109375" style="29"/>
    <col min="3070" max="3070" width="2.5546875" style="29" customWidth="1"/>
    <col min="3071" max="3071" width="7.109375" style="29" customWidth="1"/>
    <col min="3072" max="3072" width="23.5546875" style="29" customWidth="1"/>
    <col min="3073" max="3073" width="9.6640625" style="29" customWidth="1"/>
    <col min="3074" max="3074" width="4.6640625" style="29" customWidth="1"/>
    <col min="3075" max="3075" width="14.44140625" style="29" customWidth="1"/>
    <col min="3076" max="3076" width="11.109375" style="29" customWidth="1"/>
    <col min="3077" max="3077" width="10.33203125" style="29" customWidth="1"/>
    <col min="3078" max="3078" width="13" style="29" customWidth="1"/>
    <col min="3079" max="3079" width="8.33203125" style="29" customWidth="1"/>
    <col min="3080" max="3325" width="10" style="29"/>
    <col min="3326" max="3326" width="2.5546875" style="29" customWidth="1"/>
    <col min="3327" max="3327" width="7.109375" style="29" customWidth="1"/>
    <col min="3328" max="3328" width="23.5546875" style="29" customWidth="1"/>
    <col min="3329" max="3329" width="9.6640625" style="29" customWidth="1"/>
    <col min="3330" max="3330" width="4.6640625" style="29" customWidth="1"/>
    <col min="3331" max="3331" width="14.44140625" style="29" customWidth="1"/>
    <col min="3332" max="3332" width="11.109375" style="29" customWidth="1"/>
    <col min="3333" max="3333" width="10.33203125" style="29" customWidth="1"/>
    <col min="3334" max="3334" width="13" style="29" customWidth="1"/>
    <col min="3335" max="3335" width="8.33203125" style="29" customWidth="1"/>
    <col min="3336" max="3581" width="10" style="29"/>
    <col min="3582" max="3582" width="2.5546875" style="29" customWidth="1"/>
    <col min="3583" max="3583" width="7.109375" style="29" customWidth="1"/>
    <col min="3584" max="3584" width="23.5546875" style="29" customWidth="1"/>
    <col min="3585" max="3585" width="9.6640625" style="29" customWidth="1"/>
    <col min="3586" max="3586" width="4.6640625" style="29" customWidth="1"/>
    <col min="3587" max="3587" width="14.44140625" style="29" customWidth="1"/>
    <col min="3588" max="3588" width="11.109375" style="29" customWidth="1"/>
    <col min="3589" max="3589" width="10.33203125" style="29" customWidth="1"/>
    <col min="3590" max="3590" width="13" style="29" customWidth="1"/>
    <col min="3591" max="3591" width="8.33203125" style="29" customWidth="1"/>
    <col min="3592" max="3837" width="10" style="29"/>
    <col min="3838" max="3838" width="2.5546875" style="29" customWidth="1"/>
    <col min="3839" max="3839" width="7.109375" style="29" customWidth="1"/>
    <col min="3840" max="3840" width="23.5546875" style="29" customWidth="1"/>
    <col min="3841" max="3841" width="9.6640625" style="29" customWidth="1"/>
    <col min="3842" max="3842" width="4.6640625" style="29" customWidth="1"/>
    <col min="3843" max="3843" width="14.44140625" style="29" customWidth="1"/>
    <col min="3844" max="3844" width="11.109375" style="29" customWidth="1"/>
    <col min="3845" max="3845" width="10.33203125" style="29" customWidth="1"/>
    <col min="3846" max="3846" width="13" style="29" customWidth="1"/>
    <col min="3847" max="3847" width="8.33203125" style="29" customWidth="1"/>
    <col min="3848" max="4093" width="9.109375" style="29"/>
    <col min="4094" max="4094" width="2.5546875" style="29" customWidth="1"/>
    <col min="4095" max="4095" width="7.109375" style="29" customWidth="1"/>
    <col min="4096" max="4096" width="23.5546875" style="29" customWidth="1"/>
    <col min="4097" max="4097" width="9.6640625" style="29" customWidth="1"/>
    <col min="4098" max="4098" width="4.6640625" style="29" customWidth="1"/>
    <col min="4099" max="4099" width="14.44140625" style="29" customWidth="1"/>
    <col min="4100" max="4100" width="11.109375" style="29" customWidth="1"/>
    <col min="4101" max="4101" width="10.33203125" style="29" customWidth="1"/>
    <col min="4102" max="4102" width="13" style="29" customWidth="1"/>
    <col min="4103" max="4103" width="8.33203125" style="29" customWidth="1"/>
    <col min="4104" max="4349" width="10" style="29"/>
    <col min="4350" max="4350" width="2.5546875" style="29" customWidth="1"/>
    <col min="4351" max="4351" width="7.109375" style="29" customWidth="1"/>
    <col min="4352" max="4352" width="23.5546875" style="29" customWidth="1"/>
    <col min="4353" max="4353" width="9.6640625" style="29" customWidth="1"/>
    <col min="4354" max="4354" width="4.6640625" style="29" customWidth="1"/>
    <col min="4355" max="4355" width="14.44140625" style="29" customWidth="1"/>
    <col min="4356" max="4356" width="11.109375" style="29" customWidth="1"/>
    <col min="4357" max="4357" width="10.33203125" style="29" customWidth="1"/>
    <col min="4358" max="4358" width="13" style="29" customWidth="1"/>
    <col min="4359" max="4359" width="8.33203125" style="29" customWidth="1"/>
    <col min="4360" max="4605" width="10" style="29"/>
    <col min="4606" max="4606" width="2.5546875" style="29" customWidth="1"/>
    <col min="4607" max="4607" width="7.109375" style="29" customWidth="1"/>
    <col min="4608" max="4608" width="23.5546875" style="29" customWidth="1"/>
    <col min="4609" max="4609" width="9.6640625" style="29" customWidth="1"/>
    <col min="4610" max="4610" width="4.6640625" style="29" customWidth="1"/>
    <col min="4611" max="4611" width="14.44140625" style="29" customWidth="1"/>
    <col min="4612" max="4612" width="11.109375" style="29" customWidth="1"/>
    <col min="4613" max="4613" width="10.33203125" style="29" customWidth="1"/>
    <col min="4614" max="4614" width="13" style="29" customWidth="1"/>
    <col min="4615" max="4615" width="8.33203125" style="29" customWidth="1"/>
    <col min="4616" max="4861" width="10" style="29"/>
    <col min="4862" max="4862" width="2.5546875" style="29" customWidth="1"/>
    <col min="4863" max="4863" width="7.109375" style="29" customWidth="1"/>
    <col min="4864" max="4864" width="23.5546875" style="29" customWidth="1"/>
    <col min="4865" max="4865" width="9.6640625" style="29" customWidth="1"/>
    <col min="4866" max="4866" width="4.6640625" style="29" customWidth="1"/>
    <col min="4867" max="4867" width="14.44140625" style="29" customWidth="1"/>
    <col min="4868" max="4868" width="11.109375" style="29" customWidth="1"/>
    <col min="4869" max="4869" width="10.33203125" style="29" customWidth="1"/>
    <col min="4870" max="4870" width="13" style="29" customWidth="1"/>
    <col min="4871" max="4871" width="8.33203125" style="29" customWidth="1"/>
    <col min="4872" max="5117" width="9.109375" style="29"/>
    <col min="5118" max="5118" width="2.5546875" style="29" customWidth="1"/>
    <col min="5119" max="5119" width="7.109375" style="29" customWidth="1"/>
    <col min="5120" max="5120" width="23.5546875" style="29" customWidth="1"/>
    <col min="5121" max="5121" width="9.6640625" style="29" customWidth="1"/>
    <col min="5122" max="5122" width="4.6640625" style="29" customWidth="1"/>
    <col min="5123" max="5123" width="14.44140625" style="29" customWidth="1"/>
    <col min="5124" max="5124" width="11.109375" style="29" customWidth="1"/>
    <col min="5125" max="5125" width="10.33203125" style="29" customWidth="1"/>
    <col min="5126" max="5126" width="13" style="29" customWidth="1"/>
    <col min="5127" max="5127" width="8.33203125" style="29" customWidth="1"/>
    <col min="5128" max="5373" width="10" style="29"/>
    <col min="5374" max="5374" width="2.5546875" style="29" customWidth="1"/>
    <col min="5375" max="5375" width="7.109375" style="29" customWidth="1"/>
    <col min="5376" max="5376" width="23.5546875" style="29" customWidth="1"/>
    <col min="5377" max="5377" width="9.6640625" style="29" customWidth="1"/>
    <col min="5378" max="5378" width="4.6640625" style="29" customWidth="1"/>
    <col min="5379" max="5379" width="14.44140625" style="29" customWidth="1"/>
    <col min="5380" max="5380" width="11.109375" style="29" customWidth="1"/>
    <col min="5381" max="5381" width="10.33203125" style="29" customWidth="1"/>
    <col min="5382" max="5382" width="13" style="29" customWidth="1"/>
    <col min="5383" max="5383" width="8.33203125" style="29" customWidth="1"/>
    <col min="5384" max="5629" width="10" style="29"/>
    <col min="5630" max="5630" width="2.5546875" style="29" customWidth="1"/>
    <col min="5631" max="5631" width="7.109375" style="29" customWidth="1"/>
    <col min="5632" max="5632" width="23.5546875" style="29" customWidth="1"/>
    <col min="5633" max="5633" width="9.6640625" style="29" customWidth="1"/>
    <col min="5634" max="5634" width="4.6640625" style="29" customWidth="1"/>
    <col min="5635" max="5635" width="14.44140625" style="29" customWidth="1"/>
    <col min="5636" max="5636" width="11.109375" style="29" customWidth="1"/>
    <col min="5637" max="5637" width="10.33203125" style="29" customWidth="1"/>
    <col min="5638" max="5638" width="13" style="29" customWidth="1"/>
    <col min="5639" max="5639" width="8.33203125" style="29" customWidth="1"/>
    <col min="5640" max="5885" width="10" style="29"/>
    <col min="5886" max="5886" width="2.5546875" style="29" customWidth="1"/>
    <col min="5887" max="5887" width="7.109375" style="29" customWidth="1"/>
    <col min="5888" max="5888" width="23.5546875" style="29" customWidth="1"/>
    <col min="5889" max="5889" width="9.6640625" style="29" customWidth="1"/>
    <col min="5890" max="5890" width="4.6640625" style="29" customWidth="1"/>
    <col min="5891" max="5891" width="14.44140625" style="29" customWidth="1"/>
    <col min="5892" max="5892" width="11.109375" style="29" customWidth="1"/>
    <col min="5893" max="5893" width="10.33203125" style="29" customWidth="1"/>
    <col min="5894" max="5894" width="13" style="29" customWidth="1"/>
    <col min="5895" max="5895" width="8.33203125" style="29" customWidth="1"/>
    <col min="5896" max="6141" width="9.109375" style="29"/>
    <col min="6142" max="6142" width="2.5546875" style="29" customWidth="1"/>
    <col min="6143" max="6143" width="7.109375" style="29" customWidth="1"/>
    <col min="6144" max="6144" width="23.5546875" style="29" customWidth="1"/>
    <col min="6145" max="6145" width="9.6640625" style="29" customWidth="1"/>
    <col min="6146" max="6146" width="4.6640625" style="29" customWidth="1"/>
    <col min="6147" max="6147" width="14.44140625" style="29" customWidth="1"/>
    <col min="6148" max="6148" width="11.109375" style="29" customWidth="1"/>
    <col min="6149" max="6149" width="10.33203125" style="29" customWidth="1"/>
    <col min="6150" max="6150" width="13" style="29" customWidth="1"/>
    <col min="6151" max="6151" width="8.33203125" style="29" customWidth="1"/>
    <col min="6152" max="6397" width="10" style="29"/>
    <col min="6398" max="6398" width="2.5546875" style="29" customWidth="1"/>
    <col min="6399" max="6399" width="7.109375" style="29" customWidth="1"/>
    <col min="6400" max="6400" width="23.5546875" style="29" customWidth="1"/>
    <col min="6401" max="6401" width="9.6640625" style="29" customWidth="1"/>
    <col min="6402" max="6402" width="4.6640625" style="29" customWidth="1"/>
    <col min="6403" max="6403" width="14.44140625" style="29" customWidth="1"/>
    <col min="6404" max="6404" width="11.109375" style="29" customWidth="1"/>
    <col min="6405" max="6405" width="10.33203125" style="29" customWidth="1"/>
    <col min="6406" max="6406" width="13" style="29" customWidth="1"/>
    <col min="6407" max="6407" width="8.33203125" style="29" customWidth="1"/>
    <col min="6408" max="6653" width="10" style="29"/>
    <col min="6654" max="6654" width="2.5546875" style="29" customWidth="1"/>
    <col min="6655" max="6655" width="7.109375" style="29" customWidth="1"/>
    <col min="6656" max="6656" width="23.5546875" style="29" customWidth="1"/>
    <col min="6657" max="6657" width="9.6640625" style="29" customWidth="1"/>
    <col min="6658" max="6658" width="4.6640625" style="29" customWidth="1"/>
    <col min="6659" max="6659" width="14.44140625" style="29" customWidth="1"/>
    <col min="6660" max="6660" width="11.109375" style="29" customWidth="1"/>
    <col min="6661" max="6661" width="10.33203125" style="29" customWidth="1"/>
    <col min="6662" max="6662" width="13" style="29" customWidth="1"/>
    <col min="6663" max="6663" width="8.33203125" style="29" customWidth="1"/>
    <col min="6664" max="6909" width="10" style="29"/>
    <col min="6910" max="6910" width="2.5546875" style="29" customWidth="1"/>
    <col min="6911" max="6911" width="7.109375" style="29" customWidth="1"/>
    <col min="6912" max="6912" width="23.5546875" style="29" customWidth="1"/>
    <col min="6913" max="6913" width="9.6640625" style="29" customWidth="1"/>
    <col min="6914" max="6914" width="4.6640625" style="29" customWidth="1"/>
    <col min="6915" max="6915" width="14.44140625" style="29" customWidth="1"/>
    <col min="6916" max="6916" width="11.109375" style="29" customWidth="1"/>
    <col min="6917" max="6917" width="10.33203125" style="29" customWidth="1"/>
    <col min="6918" max="6918" width="13" style="29" customWidth="1"/>
    <col min="6919" max="6919" width="8.33203125" style="29" customWidth="1"/>
    <col min="6920" max="7165" width="9.109375" style="29"/>
    <col min="7166" max="7166" width="2.5546875" style="29" customWidth="1"/>
    <col min="7167" max="7167" width="7.109375" style="29" customWidth="1"/>
    <col min="7168" max="7168" width="23.5546875" style="29" customWidth="1"/>
    <col min="7169" max="7169" width="9.6640625" style="29" customWidth="1"/>
    <col min="7170" max="7170" width="4.6640625" style="29" customWidth="1"/>
    <col min="7171" max="7171" width="14.44140625" style="29" customWidth="1"/>
    <col min="7172" max="7172" width="11.109375" style="29" customWidth="1"/>
    <col min="7173" max="7173" width="10.33203125" style="29" customWidth="1"/>
    <col min="7174" max="7174" width="13" style="29" customWidth="1"/>
    <col min="7175" max="7175" width="8.33203125" style="29" customWidth="1"/>
    <col min="7176" max="7421" width="10" style="29"/>
    <col min="7422" max="7422" width="2.5546875" style="29" customWidth="1"/>
    <col min="7423" max="7423" width="7.109375" style="29" customWidth="1"/>
    <col min="7424" max="7424" width="23.5546875" style="29" customWidth="1"/>
    <col min="7425" max="7425" width="9.6640625" style="29" customWidth="1"/>
    <col min="7426" max="7426" width="4.6640625" style="29" customWidth="1"/>
    <col min="7427" max="7427" width="14.44140625" style="29" customWidth="1"/>
    <col min="7428" max="7428" width="11.109375" style="29" customWidth="1"/>
    <col min="7429" max="7429" width="10.33203125" style="29" customWidth="1"/>
    <col min="7430" max="7430" width="13" style="29" customWidth="1"/>
    <col min="7431" max="7431" width="8.33203125" style="29" customWidth="1"/>
    <col min="7432" max="7677" width="10" style="29"/>
    <col min="7678" max="7678" width="2.5546875" style="29" customWidth="1"/>
    <col min="7679" max="7679" width="7.109375" style="29" customWidth="1"/>
    <col min="7680" max="7680" width="23.5546875" style="29" customWidth="1"/>
    <col min="7681" max="7681" width="9.6640625" style="29" customWidth="1"/>
    <col min="7682" max="7682" width="4.6640625" style="29" customWidth="1"/>
    <col min="7683" max="7683" width="14.44140625" style="29" customWidth="1"/>
    <col min="7684" max="7684" width="11.109375" style="29" customWidth="1"/>
    <col min="7685" max="7685" width="10.33203125" style="29" customWidth="1"/>
    <col min="7686" max="7686" width="13" style="29" customWidth="1"/>
    <col min="7687" max="7687" width="8.33203125" style="29" customWidth="1"/>
    <col min="7688" max="7933" width="10" style="29"/>
    <col min="7934" max="7934" width="2.5546875" style="29" customWidth="1"/>
    <col min="7935" max="7935" width="7.109375" style="29" customWidth="1"/>
    <col min="7936" max="7936" width="23.5546875" style="29" customWidth="1"/>
    <col min="7937" max="7937" width="9.6640625" style="29" customWidth="1"/>
    <col min="7938" max="7938" width="4.6640625" style="29" customWidth="1"/>
    <col min="7939" max="7939" width="14.44140625" style="29" customWidth="1"/>
    <col min="7940" max="7940" width="11.109375" style="29" customWidth="1"/>
    <col min="7941" max="7941" width="10.33203125" style="29" customWidth="1"/>
    <col min="7942" max="7942" width="13" style="29" customWidth="1"/>
    <col min="7943" max="7943" width="8.33203125" style="29" customWidth="1"/>
    <col min="7944" max="8189" width="9.109375" style="29"/>
    <col min="8190" max="8190" width="2.5546875" style="29" customWidth="1"/>
    <col min="8191" max="8191" width="7.109375" style="29" customWidth="1"/>
    <col min="8192" max="8192" width="23.5546875" style="29" customWidth="1"/>
    <col min="8193" max="8193" width="9.6640625" style="29" customWidth="1"/>
    <col min="8194" max="8194" width="4.6640625" style="29" customWidth="1"/>
    <col min="8195" max="8195" width="14.44140625" style="29" customWidth="1"/>
    <col min="8196" max="8196" width="11.109375" style="29" customWidth="1"/>
    <col min="8197" max="8197" width="10.33203125" style="29" customWidth="1"/>
    <col min="8198" max="8198" width="13" style="29" customWidth="1"/>
    <col min="8199" max="8199" width="8.33203125" style="29" customWidth="1"/>
    <col min="8200" max="8445" width="10" style="29"/>
    <col min="8446" max="8446" width="2.5546875" style="29" customWidth="1"/>
    <col min="8447" max="8447" width="7.109375" style="29" customWidth="1"/>
    <col min="8448" max="8448" width="23.5546875" style="29" customWidth="1"/>
    <col min="8449" max="8449" width="9.6640625" style="29" customWidth="1"/>
    <col min="8450" max="8450" width="4.6640625" style="29" customWidth="1"/>
    <col min="8451" max="8451" width="14.44140625" style="29" customWidth="1"/>
    <col min="8452" max="8452" width="11.109375" style="29" customWidth="1"/>
    <col min="8453" max="8453" width="10.33203125" style="29" customWidth="1"/>
    <col min="8454" max="8454" width="13" style="29" customWidth="1"/>
    <col min="8455" max="8455" width="8.33203125" style="29" customWidth="1"/>
    <col min="8456" max="8701" width="10" style="29"/>
    <col min="8702" max="8702" width="2.5546875" style="29" customWidth="1"/>
    <col min="8703" max="8703" width="7.109375" style="29" customWidth="1"/>
    <col min="8704" max="8704" width="23.5546875" style="29" customWidth="1"/>
    <col min="8705" max="8705" width="9.6640625" style="29" customWidth="1"/>
    <col min="8706" max="8706" width="4.6640625" style="29" customWidth="1"/>
    <col min="8707" max="8707" width="14.44140625" style="29" customWidth="1"/>
    <col min="8708" max="8708" width="11.109375" style="29" customWidth="1"/>
    <col min="8709" max="8709" width="10.33203125" style="29" customWidth="1"/>
    <col min="8710" max="8710" width="13" style="29" customWidth="1"/>
    <col min="8711" max="8711" width="8.33203125" style="29" customWidth="1"/>
    <col min="8712" max="8957" width="10" style="29"/>
    <col min="8958" max="8958" width="2.5546875" style="29" customWidth="1"/>
    <col min="8959" max="8959" width="7.109375" style="29" customWidth="1"/>
    <col min="8960" max="8960" width="23.5546875" style="29" customWidth="1"/>
    <col min="8961" max="8961" width="9.6640625" style="29" customWidth="1"/>
    <col min="8962" max="8962" width="4.6640625" style="29" customWidth="1"/>
    <col min="8963" max="8963" width="14.44140625" style="29" customWidth="1"/>
    <col min="8964" max="8964" width="11.109375" style="29" customWidth="1"/>
    <col min="8965" max="8965" width="10.33203125" style="29" customWidth="1"/>
    <col min="8966" max="8966" width="13" style="29" customWidth="1"/>
    <col min="8967" max="8967" width="8.33203125" style="29" customWidth="1"/>
    <col min="8968" max="9213" width="9.109375" style="29"/>
    <col min="9214" max="9214" width="2.5546875" style="29" customWidth="1"/>
    <col min="9215" max="9215" width="7.109375" style="29" customWidth="1"/>
    <col min="9216" max="9216" width="23.5546875" style="29" customWidth="1"/>
    <col min="9217" max="9217" width="9.6640625" style="29" customWidth="1"/>
    <col min="9218" max="9218" width="4.6640625" style="29" customWidth="1"/>
    <col min="9219" max="9219" width="14.44140625" style="29" customWidth="1"/>
    <col min="9220" max="9220" width="11.109375" style="29" customWidth="1"/>
    <col min="9221" max="9221" width="10.33203125" style="29" customWidth="1"/>
    <col min="9222" max="9222" width="13" style="29" customWidth="1"/>
    <col min="9223" max="9223" width="8.33203125" style="29" customWidth="1"/>
    <col min="9224" max="9469" width="10" style="29"/>
    <col min="9470" max="9470" width="2.5546875" style="29" customWidth="1"/>
    <col min="9471" max="9471" width="7.109375" style="29" customWidth="1"/>
    <col min="9472" max="9472" width="23.5546875" style="29" customWidth="1"/>
    <col min="9473" max="9473" width="9.6640625" style="29" customWidth="1"/>
    <col min="9474" max="9474" width="4.6640625" style="29" customWidth="1"/>
    <col min="9475" max="9475" width="14.44140625" style="29" customWidth="1"/>
    <col min="9476" max="9476" width="11.109375" style="29" customWidth="1"/>
    <col min="9477" max="9477" width="10.33203125" style="29" customWidth="1"/>
    <col min="9478" max="9478" width="13" style="29" customWidth="1"/>
    <col min="9479" max="9479" width="8.33203125" style="29" customWidth="1"/>
    <col min="9480" max="9725" width="10" style="29"/>
    <col min="9726" max="9726" width="2.5546875" style="29" customWidth="1"/>
    <col min="9727" max="9727" width="7.109375" style="29" customWidth="1"/>
    <col min="9728" max="9728" width="23.5546875" style="29" customWidth="1"/>
    <col min="9729" max="9729" width="9.6640625" style="29" customWidth="1"/>
    <col min="9730" max="9730" width="4.6640625" style="29" customWidth="1"/>
    <col min="9731" max="9731" width="14.44140625" style="29" customWidth="1"/>
    <col min="9732" max="9732" width="11.109375" style="29" customWidth="1"/>
    <col min="9733" max="9733" width="10.33203125" style="29" customWidth="1"/>
    <col min="9734" max="9734" width="13" style="29" customWidth="1"/>
    <col min="9735" max="9735" width="8.33203125" style="29" customWidth="1"/>
    <col min="9736" max="9981" width="10" style="29"/>
    <col min="9982" max="9982" width="2.5546875" style="29" customWidth="1"/>
    <col min="9983" max="9983" width="7.109375" style="29" customWidth="1"/>
    <col min="9984" max="9984" width="23.5546875" style="29" customWidth="1"/>
    <col min="9985" max="9985" width="9.6640625" style="29" customWidth="1"/>
    <col min="9986" max="9986" width="4.6640625" style="29" customWidth="1"/>
    <col min="9987" max="9987" width="14.44140625" style="29" customWidth="1"/>
    <col min="9988" max="9988" width="11.109375" style="29" customWidth="1"/>
    <col min="9989" max="9989" width="10.33203125" style="29" customWidth="1"/>
    <col min="9990" max="9990" width="13" style="29" customWidth="1"/>
    <col min="9991" max="9991" width="8.33203125" style="29" customWidth="1"/>
    <col min="9992" max="10237" width="9.109375" style="29"/>
    <col min="10238" max="10238" width="2.5546875" style="29" customWidth="1"/>
    <col min="10239" max="10239" width="7.109375" style="29" customWidth="1"/>
    <col min="10240" max="10240" width="23.5546875" style="29" customWidth="1"/>
    <col min="10241" max="10241" width="9.6640625" style="29" customWidth="1"/>
    <col min="10242" max="10242" width="4.6640625" style="29" customWidth="1"/>
    <col min="10243" max="10243" width="14.44140625" style="29" customWidth="1"/>
    <col min="10244" max="10244" width="11.109375" style="29" customWidth="1"/>
    <col min="10245" max="10245" width="10.33203125" style="29" customWidth="1"/>
    <col min="10246" max="10246" width="13" style="29" customWidth="1"/>
    <col min="10247" max="10247" width="8.33203125" style="29" customWidth="1"/>
    <col min="10248" max="10493" width="10" style="29"/>
    <col min="10494" max="10494" width="2.5546875" style="29" customWidth="1"/>
    <col min="10495" max="10495" width="7.109375" style="29" customWidth="1"/>
    <col min="10496" max="10496" width="23.5546875" style="29" customWidth="1"/>
    <col min="10497" max="10497" width="9.6640625" style="29" customWidth="1"/>
    <col min="10498" max="10498" width="4.6640625" style="29" customWidth="1"/>
    <col min="10499" max="10499" width="14.44140625" style="29" customWidth="1"/>
    <col min="10500" max="10500" width="11.109375" style="29" customWidth="1"/>
    <col min="10501" max="10501" width="10.33203125" style="29" customWidth="1"/>
    <col min="10502" max="10502" width="13" style="29" customWidth="1"/>
    <col min="10503" max="10503" width="8.33203125" style="29" customWidth="1"/>
    <col min="10504" max="10749" width="10" style="29"/>
    <col min="10750" max="10750" width="2.5546875" style="29" customWidth="1"/>
    <col min="10751" max="10751" width="7.109375" style="29" customWidth="1"/>
    <col min="10752" max="10752" width="23.5546875" style="29" customWidth="1"/>
    <col min="10753" max="10753" width="9.6640625" style="29" customWidth="1"/>
    <col min="10754" max="10754" width="4.6640625" style="29" customWidth="1"/>
    <col min="10755" max="10755" width="14.44140625" style="29" customWidth="1"/>
    <col min="10756" max="10756" width="11.109375" style="29" customWidth="1"/>
    <col min="10757" max="10757" width="10.33203125" style="29" customWidth="1"/>
    <col min="10758" max="10758" width="13" style="29" customWidth="1"/>
    <col min="10759" max="10759" width="8.33203125" style="29" customWidth="1"/>
    <col min="10760" max="11005" width="10" style="29"/>
    <col min="11006" max="11006" width="2.5546875" style="29" customWidth="1"/>
    <col min="11007" max="11007" width="7.109375" style="29" customWidth="1"/>
    <col min="11008" max="11008" width="23.5546875" style="29" customWidth="1"/>
    <col min="11009" max="11009" width="9.6640625" style="29" customWidth="1"/>
    <col min="11010" max="11010" width="4.6640625" style="29" customWidth="1"/>
    <col min="11011" max="11011" width="14.44140625" style="29" customWidth="1"/>
    <col min="11012" max="11012" width="11.109375" style="29" customWidth="1"/>
    <col min="11013" max="11013" width="10.33203125" style="29" customWidth="1"/>
    <col min="11014" max="11014" width="13" style="29" customWidth="1"/>
    <col min="11015" max="11015" width="8.33203125" style="29" customWidth="1"/>
    <col min="11016" max="11261" width="9.109375" style="29"/>
    <col min="11262" max="11262" width="2.5546875" style="29" customWidth="1"/>
    <col min="11263" max="11263" width="7.109375" style="29" customWidth="1"/>
    <col min="11264" max="11264" width="23.5546875" style="29" customWidth="1"/>
    <col min="11265" max="11265" width="9.6640625" style="29" customWidth="1"/>
    <col min="11266" max="11266" width="4.6640625" style="29" customWidth="1"/>
    <col min="11267" max="11267" width="14.44140625" style="29" customWidth="1"/>
    <col min="11268" max="11268" width="11.109375" style="29" customWidth="1"/>
    <col min="11269" max="11269" width="10.33203125" style="29" customWidth="1"/>
    <col min="11270" max="11270" width="13" style="29" customWidth="1"/>
    <col min="11271" max="11271" width="8.33203125" style="29" customWidth="1"/>
    <col min="11272" max="11517" width="10" style="29"/>
    <col min="11518" max="11518" width="2.5546875" style="29" customWidth="1"/>
    <col min="11519" max="11519" width="7.109375" style="29" customWidth="1"/>
    <col min="11520" max="11520" width="23.5546875" style="29" customWidth="1"/>
    <col min="11521" max="11521" width="9.6640625" style="29" customWidth="1"/>
    <col min="11522" max="11522" width="4.6640625" style="29" customWidth="1"/>
    <col min="11523" max="11523" width="14.44140625" style="29" customWidth="1"/>
    <col min="11524" max="11524" width="11.109375" style="29" customWidth="1"/>
    <col min="11525" max="11525" width="10.33203125" style="29" customWidth="1"/>
    <col min="11526" max="11526" width="13" style="29" customWidth="1"/>
    <col min="11527" max="11527" width="8.33203125" style="29" customWidth="1"/>
    <col min="11528" max="11773" width="10" style="29"/>
    <col min="11774" max="11774" width="2.5546875" style="29" customWidth="1"/>
    <col min="11775" max="11775" width="7.109375" style="29" customWidth="1"/>
    <col min="11776" max="11776" width="23.5546875" style="29" customWidth="1"/>
    <col min="11777" max="11777" width="9.6640625" style="29" customWidth="1"/>
    <col min="11778" max="11778" width="4.6640625" style="29" customWidth="1"/>
    <col min="11779" max="11779" width="14.44140625" style="29" customWidth="1"/>
    <col min="11780" max="11780" width="11.109375" style="29" customWidth="1"/>
    <col min="11781" max="11781" width="10.33203125" style="29" customWidth="1"/>
    <col min="11782" max="11782" width="13" style="29" customWidth="1"/>
    <col min="11783" max="11783" width="8.33203125" style="29" customWidth="1"/>
    <col min="11784" max="12029" width="10" style="29"/>
    <col min="12030" max="12030" width="2.5546875" style="29" customWidth="1"/>
    <col min="12031" max="12031" width="7.109375" style="29" customWidth="1"/>
    <col min="12032" max="12032" width="23.5546875" style="29" customWidth="1"/>
    <col min="12033" max="12033" width="9.6640625" style="29" customWidth="1"/>
    <col min="12034" max="12034" width="4.6640625" style="29" customWidth="1"/>
    <col min="12035" max="12035" width="14.44140625" style="29" customWidth="1"/>
    <col min="12036" max="12036" width="11.109375" style="29" customWidth="1"/>
    <col min="12037" max="12037" width="10.33203125" style="29" customWidth="1"/>
    <col min="12038" max="12038" width="13" style="29" customWidth="1"/>
    <col min="12039" max="12039" width="8.33203125" style="29" customWidth="1"/>
    <col min="12040" max="12285" width="9.109375" style="29"/>
    <col min="12286" max="12286" width="2.5546875" style="29" customWidth="1"/>
    <col min="12287" max="12287" width="7.109375" style="29" customWidth="1"/>
    <col min="12288" max="12288" width="23.5546875" style="29" customWidth="1"/>
    <col min="12289" max="12289" width="9.6640625" style="29" customWidth="1"/>
    <col min="12290" max="12290" width="4.6640625" style="29" customWidth="1"/>
    <col min="12291" max="12291" width="14.44140625" style="29" customWidth="1"/>
    <col min="12292" max="12292" width="11.109375" style="29" customWidth="1"/>
    <col min="12293" max="12293" width="10.33203125" style="29" customWidth="1"/>
    <col min="12294" max="12294" width="13" style="29" customWidth="1"/>
    <col min="12295" max="12295" width="8.33203125" style="29" customWidth="1"/>
    <col min="12296" max="12541" width="10" style="29"/>
    <col min="12542" max="12542" width="2.5546875" style="29" customWidth="1"/>
    <col min="12543" max="12543" width="7.109375" style="29" customWidth="1"/>
    <col min="12544" max="12544" width="23.5546875" style="29" customWidth="1"/>
    <col min="12545" max="12545" width="9.6640625" style="29" customWidth="1"/>
    <col min="12546" max="12546" width="4.6640625" style="29" customWidth="1"/>
    <col min="12547" max="12547" width="14.44140625" style="29" customWidth="1"/>
    <col min="12548" max="12548" width="11.109375" style="29" customWidth="1"/>
    <col min="12549" max="12549" width="10.33203125" style="29" customWidth="1"/>
    <col min="12550" max="12550" width="13" style="29" customWidth="1"/>
    <col min="12551" max="12551" width="8.33203125" style="29" customWidth="1"/>
    <col min="12552" max="12797" width="10" style="29"/>
    <col min="12798" max="12798" width="2.5546875" style="29" customWidth="1"/>
    <col min="12799" max="12799" width="7.109375" style="29" customWidth="1"/>
    <col min="12800" max="12800" width="23.5546875" style="29" customWidth="1"/>
    <col min="12801" max="12801" width="9.6640625" style="29" customWidth="1"/>
    <col min="12802" max="12802" width="4.6640625" style="29" customWidth="1"/>
    <col min="12803" max="12803" width="14.44140625" style="29" customWidth="1"/>
    <col min="12804" max="12804" width="11.109375" style="29" customWidth="1"/>
    <col min="12805" max="12805" width="10.33203125" style="29" customWidth="1"/>
    <col min="12806" max="12806" width="13" style="29" customWidth="1"/>
    <col min="12807" max="12807" width="8.33203125" style="29" customWidth="1"/>
    <col min="12808" max="13053" width="10" style="29"/>
    <col min="13054" max="13054" width="2.5546875" style="29" customWidth="1"/>
    <col min="13055" max="13055" width="7.109375" style="29" customWidth="1"/>
    <col min="13056" max="13056" width="23.5546875" style="29" customWidth="1"/>
    <col min="13057" max="13057" width="9.6640625" style="29" customWidth="1"/>
    <col min="13058" max="13058" width="4.6640625" style="29" customWidth="1"/>
    <col min="13059" max="13059" width="14.44140625" style="29" customWidth="1"/>
    <col min="13060" max="13060" width="11.109375" style="29" customWidth="1"/>
    <col min="13061" max="13061" width="10.33203125" style="29" customWidth="1"/>
    <col min="13062" max="13062" width="13" style="29" customWidth="1"/>
    <col min="13063" max="13063" width="8.33203125" style="29" customWidth="1"/>
    <col min="13064" max="13309" width="9.109375" style="29"/>
    <col min="13310" max="13310" width="2.5546875" style="29" customWidth="1"/>
    <col min="13311" max="13311" width="7.109375" style="29" customWidth="1"/>
    <col min="13312" max="13312" width="23.5546875" style="29" customWidth="1"/>
    <col min="13313" max="13313" width="9.6640625" style="29" customWidth="1"/>
    <col min="13314" max="13314" width="4.6640625" style="29" customWidth="1"/>
    <col min="13315" max="13315" width="14.44140625" style="29" customWidth="1"/>
    <col min="13316" max="13316" width="11.109375" style="29" customWidth="1"/>
    <col min="13317" max="13317" width="10.33203125" style="29" customWidth="1"/>
    <col min="13318" max="13318" width="13" style="29" customWidth="1"/>
    <col min="13319" max="13319" width="8.33203125" style="29" customWidth="1"/>
    <col min="13320" max="13565" width="10" style="29"/>
    <col min="13566" max="13566" width="2.5546875" style="29" customWidth="1"/>
    <col min="13567" max="13567" width="7.109375" style="29" customWidth="1"/>
    <col min="13568" max="13568" width="23.5546875" style="29" customWidth="1"/>
    <col min="13569" max="13569" width="9.6640625" style="29" customWidth="1"/>
    <col min="13570" max="13570" width="4.6640625" style="29" customWidth="1"/>
    <col min="13571" max="13571" width="14.44140625" style="29" customWidth="1"/>
    <col min="13572" max="13572" width="11.109375" style="29" customWidth="1"/>
    <col min="13573" max="13573" width="10.33203125" style="29" customWidth="1"/>
    <col min="13574" max="13574" width="13" style="29" customWidth="1"/>
    <col min="13575" max="13575" width="8.33203125" style="29" customWidth="1"/>
    <col min="13576" max="13821" width="10" style="29"/>
    <col min="13822" max="13822" width="2.5546875" style="29" customWidth="1"/>
    <col min="13823" max="13823" width="7.109375" style="29" customWidth="1"/>
    <col min="13824" max="13824" width="23.5546875" style="29" customWidth="1"/>
    <col min="13825" max="13825" width="9.6640625" style="29" customWidth="1"/>
    <col min="13826" max="13826" width="4.6640625" style="29" customWidth="1"/>
    <col min="13827" max="13827" width="14.44140625" style="29" customWidth="1"/>
    <col min="13828" max="13828" width="11.109375" style="29" customWidth="1"/>
    <col min="13829" max="13829" width="10.33203125" style="29" customWidth="1"/>
    <col min="13830" max="13830" width="13" style="29" customWidth="1"/>
    <col min="13831" max="13831" width="8.33203125" style="29" customWidth="1"/>
    <col min="13832" max="14077" width="10" style="29"/>
    <col min="14078" max="14078" width="2.5546875" style="29" customWidth="1"/>
    <col min="14079" max="14079" width="7.109375" style="29" customWidth="1"/>
    <col min="14080" max="14080" width="23.5546875" style="29" customWidth="1"/>
    <col min="14081" max="14081" width="9.6640625" style="29" customWidth="1"/>
    <col min="14082" max="14082" width="4.6640625" style="29" customWidth="1"/>
    <col min="14083" max="14083" width="14.44140625" style="29" customWidth="1"/>
    <col min="14084" max="14084" width="11.109375" style="29" customWidth="1"/>
    <col min="14085" max="14085" width="10.33203125" style="29" customWidth="1"/>
    <col min="14086" max="14086" width="13" style="29" customWidth="1"/>
    <col min="14087" max="14087" width="8.33203125" style="29" customWidth="1"/>
    <col min="14088" max="14333" width="9.109375" style="29"/>
    <col min="14334" max="14334" width="2.5546875" style="29" customWidth="1"/>
    <col min="14335" max="14335" width="7.109375" style="29" customWidth="1"/>
    <col min="14336" max="14336" width="23.5546875" style="29" customWidth="1"/>
    <col min="14337" max="14337" width="9.6640625" style="29" customWidth="1"/>
    <col min="14338" max="14338" width="4.6640625" style="29" customWidth="1"/>
    <col min="14339" max="14339" width="14.44140625" style="29" customWidth="1"/>
    <col min="14340" max="14340" width="11.109375" style="29" customWidth="1"/>
    <col min="14341" max="14341" width="10.33203125" style="29" customWidth="1"/>
    <col min="14342" max="14342" width="13" style="29" customWidth="1"/>
    <col min="14343" max="14343" width="8.33203125" style="29" customWidth="1"/>
    <col min="14344" max="14589" width="10" style="29"/>
    <col min="14590" max="14590" width="2.5546875" style="29" customWidth="1"/>
    <col min="14591" max="14591" width="7.109375" style="29" customWidth="1"/>
    <col min="14592" max="14592" width="23.5546875" style="29" customWidth="1"/>
    <col min="14593" max="14593" width="9.6640625" style="29" customWidth="1"/>
    <col min="14594" max="14594" width="4.6640625" style="29" customWidth="1"/>
    <col min="14595" max="14595" width="14.44140625" style="29" customWidth="1"/>
    <col min="14596" max="14596" width="11.109375" style="29" customWidth="1"/>
    <col min="14597" max="14597" width="10.33203125" style="29" customWidth="1"/>
    <col min="14598" max="14598" width="13" style="29" customWidth="1"/>
    <col min="14599" max="14599" width="8.33203125" style="29" customWidth="1"/>
    <col min="14600" max="14845" width="10" style="29"/>
    <col min="14846" max="14846" width="2.5546875" style="29" customWidth="1"/>
    <col min="14847" max="14847" width="7.109375" style="29" customWidth="1"/>
    <col min="14848" max="14848" width="23.5546875" style="29" customWidth="1"/>
    <col min="14849" max="14849" width="9.6640625" style="29" customWidth="1"/>
    <col min="14850" max="14850" width="4.6640625" style="29" customWidth="1"/>
    <col min="14851" max="14851" width="14.44140625" style="29" customWidth="1"/>
    <col min="14852" max="14852" width="11.109375" style="29" customWidth="1"/>
    <col min="14853" max="14853" width="10.33203125" style="29" customWidth="1"/>
    <col min="14854" max="14854" width="13" style="29" customWidth="1"/>
    <col min="14855" max="14855" width="8.33203125" style="29" customWidth="1"/>
    <col min="14856" max="15101" width="10" style="29"/>
    <col min="15102" max="15102" width="2.5546875" style="29" customWidth="1"/>
    <col min="15103" max="15103" width="7.109375" style="29" customWidth="1"/>
    <col min="15104" max="15104" width="23.5546875" style="29" customWidth="1"/>
    <col min="15105" max="15105" width="9.6640625" style="29" customWidth="1"/>
    <col min="15106" max="15106" width="4.6640625" style="29" customWidth="1"/>
    <col min="15107" max="15107" width="14.44140625" style="29" customWidth="1"/>
    <col min="15108" max="15108" width="11.109375" style="29" customWidth="1"/>
    <col min="15109" max="15109" width="10.33203125" style="29" customWidth="1"/>
    <col min="15110" max="15110" width="13" style="29" customWidth="1"/>
    <col min="15111" max="15111" width="8.33203125" style="29" customWidth="1"/>
    <col min="15112" max="15357" width="9.109375" style="29"/>
    <col min="15358" max="15358" width="2.5546875" style="29" customWidth="1"/>
    <col min="15359" max="15359" width="7.109375" style="29" customWidth="1"/>
    <col min="15360" max="15360" width="23.5546875" style="29" customWidth="1"/>
    <col min="15361" max="15361" width="9.6640625" style="29" customWidth="1"/>
    <col min="15362" max="15362" width="4.6640625" style="29" customWidth="1"/>
    <col min="15363" max="15363" width="14.44140625" style="29" customWidth="1"/>
    <col min="15364" max="15364" width="11.109375" style="29" customWidth="1"/>
    <col min="15365" max="15365" width="10.33203125" style="29" customWidth="1"/>
    <col min="15366" max="15366" width="13" style="29" customWidth="1"/>
    <col min="15367" max="15367" width="8.33203125" style="29" customWidth="1"/>
    <col min="15368" max="15613" width="10" style="29"/>
    <col min="15614" max="15614" width="2.5546875" style="29" customWidth="1"/>
    <col min="15615" max="15615" width="7.109375" style="29" customWidth="1"/>
    <col min="15616" max="15616" width="23.5546875" style="29" customWidth="1"/>
    <col min="15617" max="15617" width="9.6640625" style="29" customWidth="1"/>
    <col min="15618" max="15618" width="4.6640625" style="29" customWidth="1"/>
    <col min="15619" max="15619" width="14.44140625" style="29" customWidth="1"/>
    <col min="15620" max="15620" width="11.109375" style="29" customWidth="1"/>
    <col min="15621" max="15621" width="10.33203125" style="29" customWidth="1"/>
    <col min="15622" max="15622" width="13" style="29" customWidth="1"/>
    <col min="15623" max="15623" width="8.33203125" style="29" customWidth="1"/>
    <col min="15624" max="15869" width="10" style="29"/>
    <col min="15870" max="15870" width="2.5546875" style="29" customWidth="1"/>
    <col min="15871" max="15871" width="7.109375" style="29" customWidth="1"/>
    <col min="15872" max="15872" width="23.5546875" style="29" customWidth="1"/>
    <col min="15873" max="15873" width="9.6640625" style="29" customWidth="1"/>
    <col min="15874" max="15874" width="4.6640625" style="29" customWidth="1"/>
    <col min="15875" max="15875" width="14.44140625" style="29" customWidth="1"/>
    <col min="15876" max="15876" width="11.109375" style="29" customWidth="1"/>
    <col min="15877" max="15877" width="10.33203125" style="29" customWidth="1"/>
    <col min="15878" max="15878" width="13" style="29" customWidth="1"/>
    <col min="15879" max="15879" width="8.33203125" style="29" customWidth="1"/>
    <col min="15880" max="16125" width="10" style="29"/>
    <col min="16126" max="16126" width="2.5546875" style="29" customWidth="1"/>
    <col min="16127" max="16127" width="7.109375" style="29" customWidth="1"/>
    <col min="16128" max="16128" width="23.5546875" style="29" customWidth="1"/>
    <col min="16129" max="16129" width="9.6640625" style="29" customWidth="1"/>
    <col min="16130" max="16130" width="4.6640625" style="29" customWidth="1"/>
    <col min="16131" max="16131" width="14.44140625" style="29" customWidth="1"/>
    <col min="16132" max="16132" width="11.109375" style="29" customWidth="1"/>
    <col min="16133" max="16133" width="10.33203125" style="29" customWidth="1"/>
    <col min="16134" max="16134" width="13" style="29" customWidth="1"/>
    <col min="16135" max="16135" width="8.33203125" style="29" customWidth="1"/>
    <col min="16136" max="16381" width="9.109375" style="29"/>
    <col min="16382" max="16384" width="9.109375" style="29" customWidth="1"/>
  </cols>
  <sheetData>
    <row r="1" spans="1:8">
      <c r="A1" s="17" t="str">
        <f>RevReqSummary!A1</f>
        <v>PacifiCorp General Rate Case UE-140617</v>
      </c>
      <c r="B1" s="30"/>
      <c r="C1" s="30"/>
      <c r="D1" s="30"/>
      <c r="E1" s="30"/>
      <c r="F1" s="30" t="s">
        <v>270</v>
      </c>
      <c r="G1" s="30"/>
    </row>
    <row r="2" spans="1:8">
      <c r="A2" s="17" t="str">
        <f>RevReqSummary!A2</f>
        <v>For The Twelve Months Ended December 2013 - Staff Revenue Requirement</v>
      </c>
      <c r="B2" s="30"/>
      <c r="C2" s="30"/>
      <c r="D2" s="30"/>
      <c r="E2" s="30"/>
      <c r="F2" s="30"/>
      <c r="G2" s="30"/>
    </row>
    <row r="3" spans="1:8" ht="13.8">
      <c r="A3" s="53" t="s">
        <v>121</v>
      </c>
      <c r="B3" s="30"/>
      <c r="C3" s="30"/>
      <c r="D3" s="30"/>
      <c r="E3" s="757"/>
      <c r="F3" s="30"/>
      <c r="G3" s="30"/>
    </row>
    <row r="4" spans="1:8">
      <c r="A4" s="53" t="s">
        <v>504</v>
      </c>
      <c r="B4" s="30"/>
      <c r="C4" s="30"/>
      <c r="D4" s="30"/>
      <c r="E4" s="30"/>
      <c r="F4" s="30"/>
      <c r="G4" s="30"/>
    </row>
    <row r="5" spans="1:8">
      <c r="B5" s="30"/>
      <c r="C5" s="30"/>
      <c r="D5" s="30"/>
      <c r="E5" s="30"/>
      <c r="F5" s="30"/>
      <c r="G5" s="30"/>
    </row>
    <row r="6" spans="1:8">
      <c r="B6" s="775"/>
      <c r="C6" s="775"/>
      <c r="D6" s="777" t="s">
        <v>131</v>
      </c>
      <c r="E6" s="775"/>
      <c r="F6" s="775"/>
      <c r="G6" s="777" t="s">
        <v>236</v>
      </c>
    </row>
    <row r="7" spans="1:8">
      <c r="B7" s="778" t="s">
        <v>132</v>
      </c>
      <c r="C7" s="778" t="s">
        <v>660</v>
      </c>
      <c r="D7" s="778" t="s">
        <v>134</v>
      </c>
      <c r="E7" s="778" t="s">
        <v>135</v>
      </c>
      <c r="F7" s="778" t="s">
        <v>136</v>
      </c>
      <c r="G7" s="778" t="s">
        <v>137</v>
      </c>
    </row>
    <row r="8" spans="1:8">
      <c r="A8" s="28" t="s">
        <v>199</v>
      </c>
      <c r="B8" s="30"/>
      <c r="C8" s="30"/>
      <c r="D8" s="30"/>
      <c r="E8" s="30"/>
      <c r="F8" s="30"/>
      <c r="G8" s="31"/>
    </row>
    <row r="9" spans="1:8">
      <c r="A9" s="29" t="s">
        <v>237</v>
      </c>
      <c r="B9" s="758">
        <v>40910</v>
      </c>
      <c r="C9" s="30">
        <v>3</v>
      </c>
      <c r="D9" s="782">
        <v>-26677936</v>
      </c>
      <c r="E9" s="30" t="s">
        <v>203</v>
      </c>
      <c r="F9" s="538">
        <f>INDEX(WCAAllocations,IFERROR(MATCH(E9,WCAFactors,0),2),IFERROR(MATCH(E9,WCAStates,0),4))</f>
        <v>0.23084885646883446</v>
      </c>
      <c r="G9" s="31">
        <f>+F9*D9</f>
        <v>-6158571.0185487522</v>
      </c>
    </row>
    <row r="10" spans="1:8">
      <c r="A10" s="37"/>
      <c r="B10" s="30"/>
      <c r="C10" s="30"/>
      <c r="D10" s="35"/>
      <c r="E10" s="30"/>
      <c r="F10" s="347"/>
      <c r="G10" s="31"/>
    </row>
    <row r="11" spans="1:8">
      <c r="A11" s="145" t="s">
        <v>406</v>
      </c>
      <c r="B11" s="30"/>
      <c r="C11" s="30"/>
      <c r="D11" s="35"/>
      <c r="E11" s="30"/>
      <c r="F11" s="347"/>
      <c r="G11" s="31"/>
    </row>
    <row r="12" spans="1:8">
      <c r="A12" s="29" t="s">
        <v>237</v>
      </c>
      <c r="B12" s="758">
        <v>40910</v>
      </c>
      <c r="C12" s="30">
        <v>3</v>
      </c>
      <c r="D12" s="782">
        <v>69527495</v>
      </c>
      <c r="E12" s="30" t="s">
        <v>146</v>
      </c>
      <c r="F12" s="538">
        <f>INDEX(WCAAllocations,IFERROR(MATCH(E12,WCAFactors,0),2),IFERROR(MATCH(E12,WCAStates,0),4))</f>
        <v>7.9057273540331513E-2</v>
      </c>
      <c r="G12" s="31">
        <f>D12*F12</f>
        <v>5496654.1907890318</v>
      </c>
      <c r="H12" s="156"/>
    </row>
    <row r="13" spans="1:8">
      <c r="B13" s="758"/>
      <c r="C13" s="30"/>
      <c r="D13" s="35"/>
      <c r="E13" s="30"/>
      <c r="F13" s="347"/>
      <c r="G13" s="31"/>
    </row>
    <row r="14" spans="1:8">
      <c r="B14" s="758"/>
      <c r="C14" s="30"/>
      <c r="D14" s="35"/>
      <c r="E14" s="30"/>
      <c r="F14" s="347"/>
      <c r="G14" s="31"/>
      <c r="H14" s="156"/>
    </row>
    <row r="15" spans="1:8">
      <c r="A15" s="37"/>
      <c r="B15" s="758"/>
      <c r="C15" s="758"/>
      <c r="D15" s="35"/>
      <c r="E15" s="30"/>
      <c r="F15" s="347"/>
      <c r="G15" s="31"/>
    </row>
    <row r="16" spans="1:8">
      <c r="B16" s="30"/>
      <c r="C16" s="30"/>
      <c r="D16" s="535"/>
      <c r="E16" s="30"/>
      <c r="F16" s="541"/>
      <c r="G16" s="535"/>
    </row>
    <row r="17" spans="1:8">
      <c r="A17" s="53" t="s">
        <v>654</v>
      </c>
      <c r="B17" s="30"/>
      <c r="C17" s="30"/>
      <c r="D17" s="535"/>
      <c r="E17" s="30"/>
      <c r="F17" s="541"/>
      <c r="G17" s="535"/>
    </row>
    <row r="18" spans="1:8">
      <c r="A18" s="1409" t="s">
        <v>727</v>
      </c>
      <c r="B18" s="1409"/>
      <c r="C18" s="1409"/>
      <c r="D18" s="1409"/>
      <c r="E18" s="1409"/>
      <c r="F18" s="1409"/>
      <c r="G18" s="1409"/>
    </row>
    <row r="19" spans="1:8" ht="13.2" customHeight="1">
      <c r="A19" s="1409"/>
      <c r="B19" s="1409"/>
      <c r="C19" s="1409"/>
      <c r="D19" s="1409"/>
      <c r="E19" s="1409"/>
      <c r="F19" s="1409"/>
      <c r="G19" s="1409"/>
      <c r="H19" s="1326"/>
    </row>
    <row r="20" spans="1:8">
      <c r="A20" s="1409"/>
      <c r="B20" s="1409"/>
      <c r="C20" s="1409"/>
      <c r="D20" s="1409"/>
      <c r="E20" s="1409"/>
      <c r="F20" s="1409"/>
      <c r="G20" s="1409"/>
      <c r="H20" s="1326"/>
    </row>
    <row r="21" spans="1:8">
      <c r="A21" s="1409"/>
      <c r="B21" s="1409"/>
      <c r="C21" s="1409"/>
      <c r="D21" s="1409"/>
      <c r="E21" s="1409"/>
      <c r="F21" s="1409"/>
      <c r="G21" s="1409"/>
      <c r="H21" s="1326"/>
    </row>
    <row r="22" spans="1:8">
      <c r="A22" s="1409"/>
      <c r="B22" s="1409"/>
      <c r="C22" s="1409"/>
      <c r="D22" s="1409"/>
      <c r="E22" s="1409"/>
      <c r="F22" s="1409"/>
      <c r="G22" s="1409"/>
      <c r="H22" s="1326"/>
    </row>
    <row r="23" spans="1:8">
      <c r="A23" s="1409"/>
      <c r="B23" s="1409"/>
      <c r="C23" s="1409"/>
      <c r="D23" s="1409"/>
      <c r="E23" s="1409"/>
      <c r="F23" s="1409"/>
      <c r="G23" s="1409"/>
      <c r="H23" s="1326"/>
    </row>
    <row r="24" spans="1:8" ht="11.4" customHeight="1">
      <c r="A24" s="1409"/>
      <c r="B24" s="1409"/>
      <c r="C24" s="1409"/>
      <c r="D24" s="1409"/>
      <c r="E24" s="1409"/>
      <c r="F24" s="1409"/>
      <c r="G24" s="1409"/>
      <c r="H24" s="1326"/>
    </row>
    <row r="25" spans="1:8">
      <c r="A25" s="1409"/>
      <c r="B25" s="1409"/>
      <c r="C25" s="1409"/>
      <c r="D25" s="1409"/>
      <c r="E25" s="1409"/>
      <c r="F25" s="1409"/>
      <c r="G25" s="1409"/>
      <c r="H25" s="1326"/>
    </row>
    <row r="26" spans="1:8">
      <c r="A26" s="1326"/>
      <c r="B26" s="1326"/>
      <c r="C26" s="1326"/>
      <c r="D26" s="1326"/>
      <c r="E26" s="1326"/>
      <c r="F26" s="1326"/>
      <c r="G26" s="1326"/>
      <c r="H26" s="1326"/>
    </row>
    <row r="27" spans="1:8">
      <c r="A27" s="1326"/>
      <c r="B27" s="1326"/>
      <c r="C27" s="1326"/>
      <c r="D27" s="1326"/>
      <c r="E27" s="1326"/>
      <c r="F27" s="1326"/>
      <c r="G27" s="1326"/>
      <c r="H27" s="1326"/>
    </row>
    <row r="30" spans="1:8">
      <c r="B30" s="41"/>
      <c r="E30" s="41"/>
    </row>
    <row r="31" spans="1:8">
      <c r="B31" s="143"/>
    </row>
    <row r="32" spans="1:8">
      <c r="B32" s="143"/>
    </row>
    <row r="33" spans="2:5">
      <c r="B33" s="143"/>
      <c r="E33" s="123"/>
    </row>
    <row r="34" spans="2:5">
      <c r="B34" s="143"/>
    </row>
    <row r="35" spans="2:5">
      <c r="B35" s="143"/>
    </row>
    <row r="36" spans="2:5">
      <c r="B36" s="143"/>
    </row>
    <row r="37" spans="2:5">
      <c r="B37" s="143"/>
    </row>
    <row r="38" spans="2:5">
      <c r="B38" s="143"/>
    </row>
    <row r="39" spans="2:5">
      <c r="B39" s="143"/>
    </row>
    <row r="40" spans="2:5">
      <c r="B40" s="143"/>
    </row>
    <row r="41" spans="2:5">
      <c r="B41" s="143"/>
    </row>
    <row r="42" spans="2:5">
      <c r="B42" s="143"/>
    </row>
    <row r="43" spans="2:5">
      <c r="B43" s="143"/>
    </row>
    <row r="44" spans="2:5">
      <c r="B44" s="143"/>
    </row>
    <row r="45" spans="2:5">
      <c r="B45" s="143"/>
    </row>
    <row r="46" spans="2:5">
      <c r="B46" s="143"/>
    </row>
    <row r="47" spans="2:5">
      <c r="B47" s="143"/>
    </row>
    <row r="48" spans="2:5">
      <c r="B48" s="143"/>
    </row>
    <row r="49" spans="2:2">
      <c r="B49" s="143"/>
    </row>
    <row r="50" spans="2:2">
      <c r="B50" s="143"/>
    </row>
    <row r="51" spans="2:2">
      <c r="B51" s="143"/>
    </row>
    <row r="52" spans="2:2">
      <c r="B52" s="143"/>
    </row>
    <row r="53" spans="2:2">
      <c r="B53" s="143"/>
    </row>
    <row r="54" spans="2:2">
      <c r="B54" s="143"/>
    </row>
    <row r="55" spans="2:2">
      <c r="B55" s="143"/>
    </row>
    <row r="56" spans="2:2">
      <c r="B56" s="143"/>
    </row>
    <row r="57" spans="2:2">
      <c r="B57" s="143"/>
    </row>
    <row r="58" spans="2:2">
      <c r="B58" s="143"/>
    </row>
    <row r="59" spans="2:2">
      <c r="B59" s="143"/>
    </row>
    <row r="60" spans="2:2">
      <c r="B60" s="143"/>
    </row>
    <row r="61" spans="2:2">
      <c r="B61" s="143"/>
    </row>
    <row r="62" spans="2:2">
      <c r="B62" s="143"/>
    </row>
    <row r="63" spans="2:2">
      <c r="B63" s="143"/>
    </row>
    <row r="64" spans="2:2">
      <c r="B64" s="143"/>
    </row>
    <row r="65" spans="2:2">
      <c r="B65" s="143"/>
    </row>
    <row r="66" spans="2:2">
      <c r="B66" s="143"/>
    </row>
    <row r="67" spans="2:2">
      <c r="B67" s="143"/>
    </row>
    <row r="68" spans="2:2">
      <c r="B68" s="143"/>
    </row>
    <row r="69" spans="2:2">
      <c r="B69" s="143"/>
    </row>
    <row r="70" spans="2:2">
      <c r="B70" s="143"/>
    </row>
    <row r="71" spans="2:2">
      <c r="B71" s="143"/>
    </row>
    <row r="72" spans="2:2">
      <c r="B72" s="143"/>
    </row>
    <row r="73" spans="2:2">
      <c r="B73" s="143"/>
    </row>
    <row r="74" spans="2:2">
      <c r="B74" s="143"/>
    </row>
    <row r="75" spans="2:2">
      <c r="B75" s="143"/>
    </row>
    <row r="76" spans="2:2">
      <c r="B76" s="143"/>
    </row>
    <row r="77" spans="2:2">
      <c r="B77" s="143"/>
    </row>
    <row r="78" spans="2:2">
      <c r="B78" s="143"/>
    </row>
    <row r="79" spans="2:2">
      <c r="B79" s="143"/>
    </row>
    <row r="80" spans="2:2">
      <c r="B80" s="143"/>
    </row>
    <row r="81" spans="2:2">
      <c r="B81" s="143"/>
    </row>
    <row r="82" spans="2:2">
      <c r="B82" s="143"/>
    </row>
    <row r="83" spans="2:2">
      <c r="B83" s="143"/>
    </row>
    <row r="84" spans="2:2">
      <c r="B84" s="143"/>
    </row>
    <row r="85" spans="2:2">
      <c r="B85" s="143"/>
    </row>
    <row r="86" spans="2:2">
      <c r="B86" s="143"/>
    </row>
    <row r="87" spans="2:2">
      <c r="B87" s="143"/>
    </row>
    <row r="88" spans="2:2">
      <c r="B88" s="143"/>
    </row>
    <row r="89" spans="2:2">
      <c r="B89" s="143"/>
    </row>
    <row r="90" spans="2:2">
      <c r="B90" s="143"/>
    </row>
    <row r="91" spans="2:2">
      <c r="B91" s="143"/>
    </row>
    <row r="92" spans="2:2">
      <c r="B92" s="143"/>
    </row>
    <row r="93" spans="2:2">
      <c r="B93" s="143"/>
    </row>
    <row r="94" spans="2:2">
      <c r="B94" s="143"/>
    </row>
    <row r="95" spans="2:2">
      <c r="B95" s="143"/>
    </row>
    <row r="96" spans="2:2">
      <c r="B96" s="143"/>
    </row>
    <row r="97" spans="2:2">
      <c r="B97" s="143"/>
    </row>
    <row r="98" spans="2:2">
      <c r="B98" s="143"/>
    </row>
    <row r="99" spans="2:2">
      <c r="B99" s="143"/>
    </row>
    <row r="100" spans="2:2">
      <c r="B100" s="143"/>
    </row>
    <row r="101" spans="2:2">
      <c r="B101" s="143"/>
    </row>
    <row r="102" spans="2:2">
      <c r="B102" s="143"/>
    </row>
    <row r="103" spans="2:2">
      <c r="B103" s="143"/>
    </row>
    <row r="104" spans="2:2">
      <c r="B104" s="143"/>
    </row>
    <row r="105" spans="2:2">
      <c r="B105" s="143"/>
    </row>
    <row r="106" spans="2:2">
      <c r="B106" s="143"/>
    </row>
    <row r="107" spans="2:2">
      <c r="B107" s="143"/>
    </row>
    <row r="108" spans="2:2">
      <c r="B108" s="143"/>
    </row>
    <row r="109" spans="2:2">
      <c r="B109" s="143"/>
    </row>
    <row r="110" spans="2:2">
      <c r="B110" s="143"/>
    </row>
    <row r="111" spans="2:2">
      <c r="B111" s="143"/>
    </row>
    <row r="112" spans="2:2">
      <c r="B112" s="143"/>
    </row>
    <row r="113" spans="2:2">
      <c r="B113" s="143"/>
    </row>
    <row r="114" spans="2:2">
      <c r="B114" s="143"/>
    </row>
    <row r="115" spans="2:2">
      <c r="B115" s="143"/>
    </row>
    <row r="116" spans="2:2">
      <c r="B116" s="143"/>
    </row>
    <row r="117" spans="2:2">
      <c r="B117" s="143"/>
    </row>
    <row r="118" spans="2:2">
      <c r="B118" s="143"/>
    </row>
    <row r="119" spans="2:2">
      <c r="B119" s="143"/>
    </row>
    <row r="120" spans="2:2">
      <c r="B120" s="143"/>
    </row>
    <row r="121" spans="2:2">
      <c r="B121" s="143"/>
    </row>
    <row r="122" spans="2:2">
      <c r="B122" s="143"/>
    </row>
    <row r="123" spans="2:2">
      <c r="B123" s="143"/>
    </row>
    <row r="124" spans="2:2">
      <c r="B124" s="143"/>
    </row>
    <row r="125" spans="2:2">
      <c r="B125" s="143"/>
    </row>
    <row r="126" spans="2:2">
      <c r="B126" s="143"/>
    </row>
    <row r="127" spans="2:2">
      <c r="B127" s="143"/>
    </row>
    <row r="128" spans="2:2">
      <c r="B128" s="143"/>
    </row>
    <row r="129" spans="2:2">
      <c r="B129" s="143"/>
    </row>
    <row r="130" spans="2:2">
      <c r="B130" s="143"/>
    </row>
    <row r="131" spans="2:2">
      <c r="B131" s="143"/>
    </row>
    <row r="132" spans="2:2">
      <c r="B132" s="143"/>
    </row>
    <row r="133" spans="2:2">
      <c r="B133" s="143"/>
    </row>
    <row r="134" spans="2:2">
      <c r="B134" s="143"/>
    </row>
    <row r="135" spans="2:2">
      <c r="B135" s="143"/>
    </row>
    <row r="136" spans="2:2">
      <c r="B136" s="143"/>
    </row>
    <row r="137" spans="2:2">
      <c r="B137" s="143"/>
    </row>
    <row r="138" spans="2:2">
      <c r="B138" s="143"/>
    </row>
    <row r="139" spans="2:2">
      <c r="B139" s="143"/>
    </row>
    <row r="140" spans="2:2">
      <c r="B140" s="143"/>
    </row>
    <row r="141" spans="2:2">
      <c r="B141" s="143"/>
    </row>
    <row r="142" spans="2:2">
      <c r="B142" s="143"/>
    </row>
    <row r="143" spans="2:2">
      <c r="B143" s="143"/>
    </row>
    <row r="144" spans="2:2">
      <c r="B144" s="143"/>
    </row>
    <row r="145" spans="2:2">
      <c r="B145" s="143"/>
    </row>
    <row r="146" spans="2:2">
      <c r="B146" s="143"/>
    </row>
    <row r="147" spans="2:2">
      <c r="B147" s="143"/>
    </row>
    <row r="148" spans="2:2">
      <c r="B148" s="143"/>
    </row>
    <row r="149" spans="2:2">
      <c r="B149" s="143"/>
    </row>
    <row r="150" spans="2:2">
      <c r="B150" s="143"/>
    </row>
    <row r="151" spans="2:2">
      <c r="B151" s="143"/>
    </row>
    <row r="152" spans="2:2">
      <c r="B152" s="143"/>
    </row>
    <row r="153" spans="2:2">
      <c r="B153" s="143"/>
    </row>
    <row r="154" spans="2:2">
      <c r="B154" s="143"/>
    </row>
    <row r="155" spans="2:2">
      <c r="B155" s="143"/>
    </row>
    <row r="156" spans="2:2">
      <c r="B156" s="143"/>
    </row>
    <row r="157" spans="2:2">
      <c r="B157" s="143"/>
    </row>
    <row r="158" spans="2:2">
      <c r="B158" s="143"/>
    </row>
    <row r="159" spans="2:2">
      <c r="B159" s="143"/>
    </row>
    <row r="160" spans="2:2">
      <c r="B160" s="143"/>
    </row>
    <row r="161" spans="2:2">
      <c r="B161" s="143"/>
    </row>
    <row r="162" spans="2:2">
      <c r="B162" s="143"/>
    </row>
    <row r="163" spans="2:2">
      <c r="B163" s="143"/>
    </row>
    <row r="164" spans="2:2">
      <c r="B164" s="143"/>
    </row>
    <row r="165" spans="2:2">
      <c r="B165" s="143"/>
    </row>
    <row r="166" spans="2:2">
      <c r="B166" s="143"/>
    </row>
    <row r="167" spans="2:2">
      <c r="B167" s="143"/>
    </row>
    <row r="168" spans="2:2">
      <c r="B168" s="143"/>
    </row>
    <row r="169" spans="2:2">
      <c r="B169" s="143"/>
    </row>
    <row r="170" spans="2:2">
      <c r="B170" s="143"/>
    </row>
    <row r="171" spans="2:2">
      <c r="B171" s="143"/>
    </row>
    <row r="172" spans="2:2">
      <c r="B172" s="143"/>
    </row>
    <row r="173" spans="2:2">
      <c r="B173" s="143"/>
    </row>
    <row r="174" spans="2:2">
      <c r="B174" s="143"/>
    </row>
    <row r="175" spans="2:2">
      <c r="B175" s="143"/>
    </row>
    <row r="176" spans="2:2">
      <c r="B176" s="143"/>
    </row>
    <row r="177" spans="2:2">
      <c r="B177" s="143"/>
    </row>
    <row r="178" spans="2:2">
      <c r="B178" s="143"/>
    </row>
    <row r="179" spans="2:2">
      <c r="B179" s="143"/>
    </row>
    <row r="180" spans="2:2">
      <c r="B180" s="143"/>
    </row>
    <row r="181" spans="2:2">
      <c r="B181" s="143"/>
    </row>
    <row r="182" spans="2:2">
      <c r="B182" s="143"/>
    </row>
    <row r="183" spans="2:2">
      <c r="B183" s="143"/>
    </row>
    <row r="184" spans="2:2">
      <c r="B184" s="143"/>
    </row>
    <row r="185" spans="2:2">
      <c r="B185" s="143"/>
    </row>
    <row r="186" spans="2:2">
      <c r="B186" s="143"/>
    </row>
    <row r="187" spans="2:2">
      <c r="B187" s="143"/>
    </row>
    <row r="188" spans="2:2">
      <c r="B188" s="143"/>
    </row>
    <row r="189" spans="2:2">
      <c r="B189" s="143"/>
    </row>
    <row r="190" spans="2:2">
      <c r="B190" s="143"/>
    </row>
    <row r="191" spans="2:2">
      <c r="B191" s="143"/>
    </row>
    <row r="192" spans="2:2">
      <c r="B192" s="143"/>
    </row>
    <row r="193" spans="2:2">
      <c r="B193" s="143"/>
    </row>
    <row r="194" spans="2:2">
      <c r="B194" s="143"/>
    </row>
    <row r="195" spans="2:2">
      <c r="B195" s="143"/>
    </row>
    <row r="196" spans="2:2">
      <c r="B196" s="143"/>
    </row>
    <row r="197" spans="2:2">
      <c r="B197" s="143"/>
    </row>
    <row r="198" spans="2:2">
      <c r="B198" s="143"/>
    </row>
    <row r="199" spans="2:2">
      <c r="B199" s="143"/>
    </row>
    <row r="200" spans="2:2">
      <c r="B200" s="143"/>
    </row>
    <row r="201" spans="2:2">
      <c r="B201" s="143"/>
    </row>
    <row r="202" spans="2:2">
      <c r="B202" s="143"/>
    </row>
    <row r="203" spans="2:2">
      <c r="B203" s="143"/>
    </row>
    <row r="204" spans="2:2">
      <c r="B204" s="143"/>
    </row>
    <row r="205" spans="2:2">
      <c r="B205" s="143"/>
    </row>
    <row r="206" spans="2:2">
      <c r="B206" s="143"/>
    </row>
    <row r="207" spans="2:2">
      <c r="B207" s="143"/>
    </row>
    <row r="208" spans="2:2">
      <c r="B208" s="143"/>
    </row>
    <row r="209" spans="2:2">
      <c r="B209" s="143"/>
    </row>
    <row r="210" spans="2:2">
      <c r="B210" s="143"/>
    </row>
    <row r="211" spans="2:2">
      <c r="B211" s="143"/>
    </row>
    <row r="212" spans="2:2">
      <c r="B212" s="143"/>
    </row>
    <row r="213" spans="2:2">
      <c r="B213" s="143"/>
    </row>
    <row r="214" spans="2:2">
      <c r="B214" s="143"/>
    </row>
    <row r="215" spans="2:2">
      <c r="B215" s="143"/>
    </row>
    <row r="216" spans="2:2">
      <c r="B216" s="143"/>
    </row>
    <row r="217" spans="2:2">
      <c r="B217" s="143"/>
    </row>
    <row r="218" spans="2:2">
      <c r="B218" s="143"/>
    </row>
    <row r="219" spans="2:2">
      <c r="B219" s="143"/>
    </row>
    <row r="220" spans="2:2">
      <c r="B220" s="143"/>
    </row>
    <row r="221" spans="2:2">
      <c r="B221" s="143"/>
    </row>
    <row r="222" spans="2:2">
      <c r="B222" s="143"/>
    </row>
    <row r="223" spans="2:2">
      <c r="B223" s="143"/>
    </row>
    <row r="224" spans="2:2">
      <c r="B224" s="143"/>
    </row>
    <row r="225" spans="2:2">
      <c r="B225" s="143"/>
    </row>
    <row r="226" spans="2:2">
      <c r="B226" s="143"/>
    </row>
    <row r="227" spans="2:2">
      <c r="B227" s="143"/>
    </row>
    <row r="228" spans="2:2">
      <c r="B228" s="143"/>
    </row>
    <row r="229" spans="2:2">
      <c r="B229" s="143"/>
    </row>
    <row r="230" spans="2:2">
      <c r="B230" s="143"/>
    </row>
    <row r="231" spans="2:2">
      <c r="B231" s="143"/>
    </row>
    <row r="232" spans="2:2">
      <c r="B232" s="143"/>
    </row>
    <row r="233" spans="2:2">
      <c r="B233" s="143"/>
    </row>
    <row r="234" spans="2:2">
      <c r="B234" s="143"/>
    </row>
    <row r="235" spans="2:2">
      <c r="B235" s="143"/>
    </row>
    <row r="236" spans="2:2">
      <c r="B236" s="143"/>
    </row>
    <row r="237" spans="2:2">
      <c r="B237" s="143"/>
    </row>
    <row r="238" spans="2:2">
      <c r="B238" s="143"/>
    </row>
    <row r="239" spans="2:2">
      <c r="B239" s="143"/>
    </row>
    <row r="240" spans="2:2">
      <c r="B240" s="143"/>
    </row>
    <row r="241" spans="2:2">
      <c r="B241" s="143"/>
    </row>
    <row r="242" spans="2:2">
      <c r="B242" s="143"/>
    </row>
    <row r="243" spans="2:2">
      <c r="B243" s="143"/>
    </row>
    <row r="244" spans="2:2">
      <c r="B244" s="143"/>
    </row>
    <row r="245" spans="2:2">
      <c r="B245" s="143"/>
    </row>
    <row r="246" spans="2:2">
      <c r="B246" s="143"/>
    </row>
    <row r="247" spans="2:2">
      <c r="B247" s="143"/>
    </row>
    <row r="248" spans="2:2">
      <c r="B248" s="143"/>
    </row>
    <row r="249" spans="2:2">
      <c r="B249" s="143"/>
    </row>
    <row r="250" spans="2:2">
      <c r="B250" s="143"/>
    </row>
    <row r="251" spans="2:2">
      <c r="B251" s="143"/>
    </row>
    <row r="252" spans="2:2">
      <c r="B252" s="143"/>
    </row>
    <row r="253" spans="2:2">
      <c r="B253" s="143"/>
    </row>
    <row r="254" spans="2:2">
      <c r="B254" s="143"/>
    </row>
    <row r="255" spans="2:2">
      <c r="B255" s="143"/>
    </row>
    <row r="256" spans="2:2">
      <c r="B256" s="143"/>
    </row>
    <row r="257" spans="2:2">
      <c r="B257" s="143"/>
    </row>
    <row r="258" spans="2:2">
      <c r="B258" s="143"/>
    </row>
    <row r="259" spans="2:2">
      <c r="B259" s="143"/>
    </row>
    <row r="260" spans="2:2">
      <c r="B260" s="143"/>
    </row>
    <row r="261" spans="2:2">
      <c r="B261" s="143"/>
    </row>
    <row r="262" spans="2:2">
      <c r="B262" s="143"/>
    </row>
    <row r="263" spans="2:2">
      <c r="B263" s="143"/>
    </row>
    <row r="264" spans="2:2">
      <c r="B264" s="143"/>
    </row>
    <row r="265" spans="2:2">
      <c r="B265" s="143"/>
    </row>
    <row r="266" spans="2:2">
      <c r="B266" s="143"/>
    </row>
    <row r="267" spans="2:2">
      <c r="B267" s="143"/>
    </row>
    <row r="268" spans="2:2">
      <c r="B268" s="143"/>
    </row>
    <row r="269" spans="2:2">
      <c r="B269" s="143"/>
    </row>
    <row r="270" spans="2:2">
      <c r="B270" s="143"/>
    </row>
    <row r="271" spans="2:2">
      <c r="B271" s="143"/>
    </row>
    <row r="272" spans="2:2">
      <c r="B272" s="143"/>
    </row>
    <row r="273" spans="2:2">
      <c r="B273" s="143"/>
    </row>
    <row r="274" spans="2:2">
      <c r="B274" s="143"/>
    </row>
    <row r="275" spans="2:2">
      <c r="B275" s="143"/>
    </row>
    <row r="276" spans="2:2">
      <c r="B276" s="143"/>
    </row>
    <row r="277" spans="2:2">
      <c r="B277" s="143"/>
    </row>
    <row r="278" spans="2:2">
      <c r="B278" s="143"/>
    </row>
    <row r="279" spans="2:2">
      <c r="B279" s="143"/>
    </row>
    <row r="280" spans="2:2">
      <c r="B280" s="143"/>
    </row>
    <row r="281" spans="2:2">
      <c r="B281" s="143"/>
    </row>
    <row r="282" spans="2:2">
      <c r="B282" s="143"/>
    </row>
    <row r="283" spans="2:2">
      <c r="B283" s="143"/>
    </row>
    <row r="284" spans="2:2">
      <c r="B284" s="143"/>
    </row>
    <row r="285" spans="2:2">
      <c r="B285" s="143"/>
    </row>
    <row r="286" spans="2:2">
      <c r="B286" s="143"/>
    </row>
    <row r="287" spans="2:2">
      <c r="B287" s="143"/>
    </row>
    <row r="288" spans="2:2">
      <c r="B288" s="143"/>
    </row>
    <row r="289" spans="2:2">
      <c r="B289" s="143"/>
    </row>
    <row r="290" spans="2:2">
      <c r="B290" s="143"/>
    </row>
    <row r="291" spans="2:2">
      <c r="B291" s="143"/>
    </row>
    <row r="292" spans="2:2">
      <c r="B292" s="143"/>
    </row>
    <row r="293" spans="2:2">
      <c r="B293" s="143"/>
    </row>
    <row r="294" spans="2:2">
      <c r="B294" s="143"/>
    </row>
    <row r="295" spans="2:2">
      <c r="B295" s="143"/>
    </row>
    <row r="296" spans="2:2">
      <c r="B296" s="143"/>
    </row>
    <row r="297" spans="2:2">
      <c r="B297" s="143"/>
    </row>
    <row r="298" spans="2:2">
      <c r="B298" s="143"/>
    </row>
    <row r="299" spans="2:2">
      <c r="B299" s="143"/>
    </row>
    <row r="300" spans="2:2">
      <c r="B300" s="143"/>
    </row>
    <row r="301" spans="2:2">
      <c r="B301" s="143"/>
    </row>
    <row r="302" spans="2:2">
      <c r="B302" s="143"/>
    </row>
    <row r="303" spans="2:2">
      <c r="B303" s="143"/>
    </row>
    <row r="304" spans="2:2">
      <c r="B304" s="143"/>
    </row>
    <row r="305" spans="2:2">
      <c r="B305" s="143"/>
    </row>
    <row r="306" spans="2:2">
      <c r="B306" s="143"/>
    </row>
    <row r="307" spans="2:2">
      <c r="B307" s="143"/>
    </row>
    <row r="308" spans="2:2">
      <c r="B308" s="143"/>
    </row>
    <row r="309" spans="2:2">
      <c r="B309" s="143"/>
    </row>
    <row r="310" spans="2:2">
      <c r="B310" s="143"/>
    </row>
    <row r="311" spans="2:2">
      <c r="B311" s="143"/>
    </row>
    <row r="312" spans="2:2">
      <c r="B312" s="143"/>
    </row>
    <row r="313" spans="2:2">
      <c r="B313" s="143"/>
    </row>
    <row r="314" spans="2:2">
      <c r="B314" s="143"/>
    </row>
    <row r="315" spans="2:2">
      <c r="B315" s="143"/>
    </row>
    <row r="316" spans="2:2">
      <c r="B316" s="143"/>
    </row>
    <row r="317" spans="2:2">
      <c r="B317" s="143"/>
    </row>
    <row r="318" spans="2:2">
      <c r="B318" s="143"/>
    </row>
    <row r="319" spans="2:2">
      <c r="B319" s="143"/>
    </row>
    <row r="320" spans="2:2">
      <c r="B320" s="143"/>
    </row>
    <row r="321" spans="2:2">
      <c r="B321" s="143"/>
    </row>
    <row r="322" spans="2:2">
      <c r="B322" s="143"/>
    </row>
    <row r="323" spans="2:2">
      <c r="B323" s="143"/>
    </row>
    <row r="324" spans="2:2">
      <c r="B324" s="143"/>
    </row>
    <row r="325" spans="2:2">
      <c r="B325" s="143"/>
    </row>
    <row r="326" spans="2:2">
      <c r="B326" s="143"/>
    </row>
    <row r="327" spans="2:2">
      <c r="B327" s="143"/>
    </row>
    <row r="328" spans="2:2">
      <c r="B328" s="143"/>
    </row>
    <row r="329" spans="2:2">
      <c r="B329" s="143"/>
    </row>
    <row r="330" spans="2:2">
      <c r="B330" s="143"/>
    </row>
    <row r="331" spans="2:2">
      <c r="B331" s="143"/>
    </row>
    <row r="332" spans="2:2">
      <c r="B332" s="143"/>
    </row>
    <row r="333" spans="2:2">
      <c r="B333" s="143"/>
    </row>
    <row r="334" spans="2:2">
      <c r="B334" s="143"/>
    </row>
    <row r="335" spans="2:2">
      <c r="B335" s="143"/>
    </row>
    <row r="336" spans="2:2">
      <c r="B336" s="143"/>
    </row>
    <row r="337" spans="2:2">
      <c r="B337" s="143"/>
    </row>
    <row r="338" spans="2:2">
      <c r="B338" s="143"/>
    </row>
    <row r="339" spans="2:2">
      <c r="B339" s="143"/>
    </row>
    <row r="340" spans="2:2">
      <c r="B340" s="143"/>
    </row>
    <row r="341" spans="2:2">
      <c r="B341" s="143"/>
    </row>
    <row r="342" spans="2:2">
      <c r="B342" s="143"/>
    </row>
    <row r="343" spans="2:2">
      <c r="B343" s="143"/>
    </row>
    <row r="344" spans="2:2">
      <c r="B344" s="143"/>
    </row>
    <row r="345" spans="2:2">
      <c r="B345" s="143"/>
    </row>
    <row r="346" spans="2:2">
      <c r="B346" s="143"/>
    </row>
    <row r="347" spans="2:2">
      <c r="B347" s="143"/>
    </row>
    <row r="348" spans="2:2">
      <c r="B348" s="143"/>
    </row>
    <row r="349" spans="2:2">
      <c r="B349" s="143"/>
    </row>
    <row r="350" spans="2:2">
      <c r="B350" s="143"/>
    </row>
    <row r="351" spans="2:2">
      <c r="B351" s="143"/>
    </row>
    <row r="352" spans="2:2">
      <c r="B352" s="143"/>
    </row>
    <row r="353" spans="2:2">
      <c r="B353" s="143"/>
    </row>
    <row r="354" spans="2:2">
      <c r="B354" s="143"/>
    </row>
    <row r="355" spans="2:2">
      <c r="B355" s="143"/>
    </row>
    <row r="356" spans="2:2">
      <c r="B356" s="143"/>
    </row>
    <row r="357" spans="2:2">
      <c r="B357" s="143"/>
    </row>
    <row r="358" spans="2:2">
      <c r="B358" s="143"/>
    </row>
    <row r="359" spans="2:2">
      <c r="B359" s="143"/>
    </row>
    <row r="360" spans="2:2">
      <c r="B360" s="143"/>
    </row>
    <row r="361" spans="2:2">
      <c r="B361" s="143"/>
    </row>
    <row r="362" spans="2:2">
      <c r="B362" s="143"/>
    </row>
    <row r="363" spans="2:2">
      <c r="B363" s="143"/>
    </row>
    <row r="364" spans="2:2">
      <c r="B364" s="143"/>
    </row>
    <row r="365" spans="2:2">
      <c r="B365" s="143"/>
    </row>
  </sheetData>
  <mergeCells count="1">
    <mergeCell ref="A18:G25"/>
  </mergeCells>
  <conditionalFormatting sqref="A9 A12:A14">
    <cfRule type="cellIs" dxfId="30" priority="2" stopIfTrue="1" operator="equal">
      <formula>"Title"</formula>
    </cfRule>
  </conditionalFormatting>
  <conditionalFormatting sqref="A8">
    <cfRule type="cellIs" dxfId="29" priority="1" stopIfTrue="1" operator="equal">
      <formula>"Adjustment to Income/Expense/Rate Base:"</formula>
    </cfRule>
  </conditionalFormatting>
  <dataValidations count="6">
    <dataValidation type="list" errorStyle="warning" allowBlank="1" showInputMessage="1" showErrorMessage="1" errorTitle="Factor" error="This factor is not included in the drop-down list. Is this the factor you want to use?" sqref="E65511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IZ65511 SV65511 ACR65511 AMN65511 AWJ65511 BGF65511 BQB65511 BZX65511 CJT65511 CTP65511 DDL65511 DNH65511 DXD65511 EGZ65511 EQV65511 FAR65511 FKN65511 FUJ65511 GEF65511 GOB65511 GXX65511 HHT65511 HRP65511 IBL65511 ILH65511 IVD65511 JEZ65511 JOV65511 JYR65511 KIN65511 KSJ65511 LCF65511 LMB65511 LVX65511 MFT65511 MPP65511 MZL65511 NJH65511 NTD65511 OCZ65511 OMV65511 OWR65511 PGN65511 PQJ65511 QAF65511 QKB65511 QTX65511 RDT65511 RNP65511 RXL65511 SHH65511 SRD65511 TAZ65511 TKV65511 TUR65511 UEN65511 UOJ65511 UYF65511 VIB65511 VRX65511 WBT65511 WLP65511 WVL65511 E131047 IZ131047 SV131047 ACR131047 AMN131047 AWJ131047 BGF131047 BQB131047 BZX131047 CJT131047 CTP131047 DDL131047 DNH131047 DXD131047 EGZ131047 EQV131047 FAR131047 FKN131047 FUJ131047 GEF131047 GOB131047 GXX131047 HHT131047 HRP131047 IBL131047 ILH131047 IVD131047 JEZ131047 JOV131047 JYR131047 KIN131047 KSJ131047 LCF131047 LMB131047 LVX131047 MFT131047 MPP131047 MZL131047 NJH131047 NTD131047 OCZ131047 OMV131047 OWR131047 PGN131047 PQJ131047 QAF131047 QKB131047 QTX131047 RDT131047 RNP131047 RXL131047 SHH131047 SRD131047 TAZ131047 TKV131047 TUR131047 UEN131047 UOJ131047 UYF131047 VIB131047 VRX131047 WBT131047 WLP131047 WVL131047 E196583 IZ196583 SV196583 ACR196583 AMN196583 AWJ196583 BGF196583 BQB196583 BZX196583 CJT196583 CTP196583 DDL196583 DNH196583 DXD196583 EGZ196583 EQV196583 FAR196583 FKN196583 FUJ196583 GEF196583 GOB196583 GXX196583 HHT196583 HRP196583 IBL196583 ILH196583 IVD196583 JEZ196583 JOV196583 JYR196583 KIN196583 KSJ196583 LCF196583 LMB196583 LVX196583 MFT196583 MPP196583 MZL196583 NJH196583 NTD196583 OCZ196583 OMV196583 OWR196583 PGN196583 PQJ196583 QAF196583 QKB196583 QTX196583 RDT196583 RNP196583 RXL196583 SHH196583 SRD196583 TAZ196583 TKV196583 TUR196583 UEN196583 UOJ196583 UYF196583 VIB196583 VRX196583 WBT196583 WLP196583 WVL196583 E262119 IZ262119 SV262119 ACR262119 AMN262119 AWJ262119 BGF262119 BQB262119 BZX262119 CJT262119 CTP262119 DDL262119 DNH262119 DXD262119 EGZ262119 EQV262119 FAR262119 FKN262119 FUJ262119 GEF262119 GOB262119 GXX262119 HHT262119 HRP262119 IBL262119 ILH262119 IVD262119 JEZ262119 JOV262119 JYR262119 KIN262119 KSJ262119 LCF262119 LMB262119 LVX262119 MFT262119 MPP262119 MZL262119 NJH262119 NTD262119 OCZ262119 OMV262119 OWR262119 PGN262119 PQJ262119 QAF262119 QKB262119 QTX262119 RDT262119 RNP262119 RXL262119 SHH262119 SRD262119 TAZ262119 TKV262119 TUR262119 UEN262119 UOJ262119 UYF262119 VIB262119 VRX262119 WBT262119 WLP262119 WVL262119 E327655 IZ327655 SV327655 ACR327655 AMN327655 AWJ327655 BGF327655 BQB327655 BZX327655 CJT327655 CTP327655 DDL327655 DNH327655 DXD327655 EGZ327655 EQV327655 FAR327655 FKN327655 FUJ327655 GEF327655 GOB327655 GXX327655 HHT327655 HRP327655 IBL327655 ILH327655 IVD327655 JEZ327655 JOV327655 JYR327655 KIN327655 KSJ327655 LCF327655 LMB327655 LVX327655 MFT327655 MPP327655 MZL327655 NJH327655 NTD327655 OCZ327655 OMV327655 OWR327655 PGN327655 PQJ327655 QAF327655 QKB327655 QTX327655 RDT327655 RNP327655 RXL327655 SHH327655 SRD327655 TAZ327655 TKV327655 TUR327655 UEN327655 UOJ327655 UYF327655 VIB327655 VRX327655 WBT327655 WLP327655 WVL327655 E393191 IZ393191 SV393191 ACR393191 AMN393191 AWJ393191 BGF393191 BQB393191 BZX393191 CJT393191 CTP393191 DDL393191 DNH393191 DXD393191 EGZ393191 EQV393191 FAR393191 FKN393191 FUJ393191 GEF393191 GOB393191 GXX393191 HHT393191 HRP393191 IBL393191 ILH393191 IVD393191 JEZ393191 JOV393191 JYR393191 KIN393191 KSJ393191 LCF393191 LMB393191 LVX393191 MFT393191 MPP393191 MZL393191 NJH393191 NTD393191 OCZ393191 OMV393191 OWR393191 PGN393191 PQJ393191 QAF393191 QKB393191 QTX393191 RDT393191 RNP393191 RXL393191 SHH393191 SRD393191 TAZ393191 TKV393191 TUR393191 UEN393191 UOJ393191 UYF393191 VIB393191 VRX393191 WBT393191 WLP393191 WVL393191 E458727 IZ458727 SV458727 ACR458727 AMN458727 AWJ458727 BGF458727 BQB458727 BZX458727 CJT458727 CTP458727 DDL458727 DNH458727 DXD458727 EGZ458727 EQV458727 FAR458727 FKN458727 FUJ458727 GEF458727 GOB458727 GXX458727 HHT458727 HRP458727 IBL458727 ILH458727 IVD458727 JEZ458727 JOV458727 JYR458727 KIN458727 KSJ458727 LCF458727 LMB458727 LVX458727 MFT458727 MPP458727 MZL458727 NJH458727 NTD458727 OCZ458727 OMV458727 OWR458727 PGN458727 PQJ458727 QAF458727 QKB458727 QTX458727 RDT458727 RNP458727 RXL458727 SHH458727 SRD458727 TAZ458727 TKV458727 TUR458727 UEN458727 UOJ458727 UYF458727 VIB458727 VRX458727 WBT458727 WLP458727 WVL458727 E524263 IZ524263 SV524263 ACR524263 AMN524263 AWJ524263 BGF524263 BQB524263 BZX524263 CJT524263 CTP524263 DDL524263 DNH524263 DXD524263 EGZ524263 EQV524263 FAR524263 FKN524263 FUJ524263 GEF524263 GOB524263 GXX524263 HHT524263 HRP524263 IBL524263 ILH524263 IVD524263 JEZ524263 JOV524263 JYR524263 KIN524263 KSJ524263 LCF524263 LMB524263 LVX524263 MFT524263 MPP524263 MZL524263 NJH524263 NTD524263 OCZ524263 OMV524263 OWR524263 PGN524263 PQJ524263 QAF524263 QKB524263 QTX524263 RDT524263 RNP524263 RXL524263 SHH524263 SRD524263 TAZ524263 TKV524263 TUR524263 UEN524263 UOJ524263 UYF524263 VIB524263 VRX524263 WBT524263 WLP524263 WVL524263 E589799 IZ589799 SV589799 ACR589799 AMN589799 AWJ589799 BGF589799 BQB589799 BZX589799 CJT589799 CTP589799 DDL589799 DNH589799 DXD589799 EGZ589799 EQV589799 FAR589799 FKN589799 FUJ589799 GEF589799 GOB589799 GXX589799 HHT589799 HRP589799 IBL589799 ILH589799 IVD589799 JEZ589799 JOV589799 JYR589799 KIN589799 KSJ589799 LCF589799 LMB589799 LVX589799 MFT589799 MPP589799 MZL589799 NJH589799 NTD589799 OCZ589799 OMV589799 OWR589799 PGN589799 PQJ589799 QAF589799 QKB589799 QTX589799 RDT589799 RNP589799 RXL589799 SHH589799 SRD589799 TAZ589799 TKV589799 TUR589799 UEN589799 UOJ589799 UYF589799 VIB589799 VRX589799 WBT589799 WLP589799 WVL589799 E655335 IZ655335 SV655335 ACR655335 AMN655335 AWJ655335 BGF655335 BQB655335 BZX655335 CJT655335 CTP655335 DDL655335 DNH655335 DXD655335 EGZ655335 EQV655335 FAR655335 FKN655335 FUJ655335 GEF655335 GOB655335 GXX655335 HHT655335 HRP655335 IBL655335 ILH655335 IVD655335 JEZ655335 JOV655335 JYR655335 KIN655335 KSJ655335 LCF655335 LMB655335 LVX655335 MFT655335 MPP655335 MZL655335 NJH655335 NTD655335 OCZ655335 OMV655335 OWR655335 PGN655335 PQJ655335 QAF655335 QKB655335 QTX655335 RDT655335 RNP655335 RXL655335 SHH655335 SRD655335 TAZ655335 TKV655335 TUR655335 UEN655335 UOJ655335 UYF655335 VIB655335 VRX655335 WBT655335 WLP655335 WVL655335 E720871 IZ720871 SV720871 ACR720871 AMN720871 AWJ720871 BGF720871 BQB720871 BZX720871 CJT720871 CTP720871 DDL720871 DNH720871 DXD720871 EGZ720871 EQV720871 FAR720871 FKN720871 FUJ720871 GEF720871 GOB720871 GXX720871 HHT720871 HRP720871 IBL720871 ILH720871 IVD720871 JEZ720871 JOV720871 JYR720871 KIN720871 KSJ720871 LCF720871 LMB720871 LVX720871 MFT720871 MPP720871 MZL720871 NJH720871 NTD720871 OCZ720871 OMV720871 OWR720871 PGN720871 PQJ720871 QAF720871 QKB720871 QTX720871 RDT720871 RNP720871 RXL720871 SHH720871 SRD720871 TAZ720871 TKV720871 TUR720871 UEN720871 UOJ720871 UYF720871 VIB720871 VRX720871 WBT720871 WLP720871 WVL720871 E786407 IZ786407 SV786407 ACR786407 AMN786407 AWJ786407 BGF786407 BQB786407 BZX786407 CJT786407 CTP786407 DDL786407 DNH786407 DXD786407 EGZ786407 EQV786407 FAR786407 FKN786407 FUJ786407 GEF786407 GOB786407 GXX786407 HHT786407 HRP786407 IBL786407 ILH786407 IVD786407 JEZ786407 JOV786407 JYR786407 KIN786407 KSJ786407 LCF786407 LMB786407 LVX786407 MFT786407 MPP786407 MZL786407 NJH786407 NTD786407 OCZ786407 OMV786407 OWR786407 PGN786407 PQJ786407 QAF786407 QKB786407 QTX786407 RDT786407 RNP786407 RXL786407 SHH786407 SRD786407 TAZ786407 TKV786407 TUR786407 UEN786407 UOJ786407 UYF786407 VIB786407 VRX786407 WBT786407 WLP786407 WVL786407 E851943 IZ851943 SV851943 ACR851943 AMN851943 AWJ851943 BGF851943 BQB851943 BZX851943 CJT851943 CTP851943 DDL851943 DNH851943 DXD851943 EGZ851943 EQV851943 FAR851943 FKN851943 FUJ851943 GEF851943 GOB851943 GXX851943 HHT851943 HRP851943 IBL851943 ILH851943 IVD851943 JEZ851943 JOV851943 JYR851943 KIN851943 KSJ851943 LCF851943 LMB851943 LVX851943 MFT851943 MPP851943 MZL851943 NJH851943 NTD851943 OCZ851943 OMV851943 OWR851943 PGN851943 PQJ851943 QAF851943 QKB851943 QTX851943 RDT851943 RNP851943 RXL851943 SHH851943 SRD851943 TAZ851943 TKV851943 TUR851943 UEN851943 UOJ851943 UYF851943 VIB851943 VRX851943 WBT851943 WLP851943 WVL851943 E917479 IZ917479 SV917479 ACR917479 AMN917479 AWJ917479 BGF917479 BQB917479 BZX917479 CJT917479 CTP917479 DDL917479 DNH917479 DXD917479 EGZ917479 EQV917479 FAR917479 FKN917479 FUJ917479 GEF917479 GOB917479 GXX917479 HHT917479 HRP917479 IBL917479 ILH917479 IVD917479 JEZ917479 JOV917479 JYR917479 KIN917479 KSJ917479 LCF917479 LMB917479 LVX917479 MFT917479 MPP917479 MZL917479 NJH917479 NTD917479 OCZ917479 OMV917479 OWR917479 PGN917479 PQJ917479 QAF917479 QKB917479 QTX917479 RDT917479 RNP917479 RXL917479 SHH917479 SRD917479 TAZ917479 TKV917479 TUR917479 UEN917479 UOJ917479 UYF917479 VIB917479 VRX917479 WBT917479 WLP917479 WVL917479 E983015 IZ983015 SV983015 ACR983015 AMN983015 AWJ983015 BGF983015 BQB983015 BZX983015 CJT983015 CTP983015 DDL983015 DNH983015 DXD983015 EGZ983015 EQV983015 FAR983015 FKN983015 FUJ983015 GEF983015 GOB983015 GXX983015 HHT983015 HRP983015 IBL983015 ILH983015 IVD983015 JEZ983015 JOV983015 JYR983015 KIN983015 KSJ983015 LCF983015 LMB983015 LVX983015 MFT983015 MPP983015 MZL983015 NJH983015 NTD983015 OCZ983015 OMV983015 OWR983015 PGN983015 PQJ983015 QAF983015 QKB983015 QTX983015 RDT983015 RNP983015 RXL983015 SHH983015 SRD983015 TAZ983015 TKV983015 TUR983015 UEN983015 UOJ983015 UYF983015 VIB983015 VRX983015 WBT983015 WLP983015 WVL983015 IZ9 E65513 IZ65513 SV65513 ACR65513 AMN65513 AWJ65513 BGF65513 BQB65513 BZX65513 CJT65513 CTP65513 DDL65513 DNH65513 DXD65513 EGZ65513 EQV65513 FAR65513 FKN65513 FUJ65513 GEF65513 GOB65513 GXX65513 HHT65513 HRP65513 IBL65513 ILH65513 IVD65513 JEZ65513 JOV65513 JYR65513 KIN65513 KSJ65513 LCF65513 LMB65513 LVX65513 MFT65513 MPP65513 MZL65513 NJH65513 NTD65513 OCZ65513 OMV65513 OWR65513 PGN65513 PQJ65513 QAF65513 QKB65513 QTX65513 RDT65513 RNP65513 RXL65513 SHH65513 SRD65513 TAZ65513 TKV65513 TUR65513 UEN65513 UOJ65513 UYF65513 VIB65513 VRX65513 WBT65513 WLP65513 WVL65513 E131049 IZ131049 SV131049 ACR131049 AMN131049 AWJ131049 BGF131049 BQB131049 BZX131049 CJT131049 CTP131049 DDL131049 DNH131049 DXD131049 EGZ131049 EQV131049 FAR131049 FKN131049 FUJ131049 GEF131049 GOB131049 GXX131049 HHT131049 HRP131049 IBL131049 ILH131049 IVD131049 JEZ131049 JOV131049 JYR131049 KIN131049 KSJ131049 LCF131049 LMB131049 LVX131049 MFT131049 MPP131049 MZL131049 NJH131049 NTD131049 OCZ131049 OMV131049 OWR131049 PGN131049 PQJ131049 QAF131049 QKB131049 QTX131049 RDT131049 RNP131049 RXL131049 SHH131049 SRD131049 TAZ131049 TKV131049 TUR131049 UEN131049 UOJ131049 UYF131049 VIB131049 VRX131049 WBT131049 WLP131049 WVL131049 E196585 IZ196585 SV196585 ACR196585 AMN196585 AWJ196585 BGF196585 BQB196585 BZX196585 CJT196585 CTP196585 DDL196585 DNH196585 DXD196585 EGZ196585 EQV196585 FAR196585 FKN196585 FUJ196585 GEF196585 GOB196585 GXX196585 HHT196585 HRP196585 IBL196585 ILH196585 IVD196585 JEZ196585 JOV196585 JYR196585 KIN196585 KSJ196585 LCF196585 LMB196585 LVX196585 MFT196585 MPP196585 MZL196585 NJH196585 NTD196585 OCZ196585 OMV196585 OWR196585 PGN196585 PQJ196585 QAF196585 QKB196585 QTX196585 RDT196585 RNP196585 RXL196585 SHH196585 SRD196585 TAZ196585 TKV196585 TUR196585 UEN196585 UOJ196585 UYF196585 VIB196585 VRX196585 WBT196585 WLP196585 WVL196585 E262121 IZ262121 SV262121 ACR262121 AMN262121 AWJ262121 BGF262121 BQB262121 BZX262121 CJT262121 CTP262121 DDL262121 DNH262121 DXD262121 EGZ262121 EQV262121 FAR262121 FKN262121 FUJ262121 GEF262121 GOB262121 GXX262121 HHT262121 HRP262121 IBL262121 ILH262121 IVD262121 JEZ262121 JOV262121 JYR262121 KIN262121 KSJ262121 LCF262121 LMB262121 LVX262121 MFT262121 MPP262121 MZL262121 NJH262121 NTD262121 OCZ262121 OMV262121 OWR262121 PGN262121 PQJ262121 QAF262121 QKB262121 QTX262121 RDT262121 RNP262121 RXL262121 SHH262121 SRD262121 TAZ262121 TKV262121 TUR262121 UEN262121 UOJ262121 UYF262121 VIB262121 VRX262121 WBT262121 WLP262121 WVL262121 E327657 IZ327657 SV327657 ACR327657 AMN327657 AWJ327657 BGF327657 BQB327657 BZX327657 CJT327657 CTP327657 DDL327657 DNH327657 DXD327657 EGZ327657 EQV327657 FAR327657 FKN327657 FUJ327657 GEF327657 GOB327657 GXX327657 HHT327657 HRP327657 IBL327657 ILH327657 IVD327657 JEZ327657 JOV327657 JYR327657 KIN327657 KSJ327657 LCF327657 LMB327657 LVX327657 MFT327657 MPP327657 MZL327657 NJH327657 NTD327657 OCZ327657 OMV327657 OWR327657 PGN327657 PQJ327657 QAF327657 QKB327657 QTX327657 RDT327657 RNP327657 RXL327657 SHH327657 SRD327657 TAZ327657 TKV327657 TUR327657 UEN327657 UOJ327657 UYF327657 VIB327657 VRX327657 WBT327657 WLP327657 WVL327657 E393193 IZ393193 SV393193 ACR393193 AMN393193 AWJ393193 BGF393193 BQB393193 BZX393193 CJT393193 CTP393193 DDL393193 DNH393193 DXD393193 EGZ393193 EQV393193 FAR393193 FKN393193 FUJ393193 GEF393193 GOB393193 GXX393193 HHT393193 HRP393193 IBL393193 ILH393193 IVD393193 JEZ393193 JOV393193 JYR393193 KIN393193 KSJ393193 LCF393193 LMB393193 LVX393193 MFT393193 MPP393193 MZL393193 NJH393193 NTD393193 OCZ393193 OMV393193 OWR393193 PGN393193 PQJ393193 QAF393193 QKB393193 QTX393193 RDT393193 RNP393193 RXL393193 SHH393193 SRD393193 TAZ393193 TKV393193 TUR393193 UEN393193 UOJ393193 UYF393193 VIB393193 VRX393193 WBT393193 WLP393193 WVL393193 E458729 IZ458729 SV458729 ACR458729 AMN458729 AWJ458729 BGF458729 BQB458729 BZX458729 CJT458729 CTP458729 DDL458729 DNH458729 DXD458729 EGZ458729 EQV458729 FAR458729 FKN458729 FUJ458729 GEF458729 GOB458729 GXX458729 HHT458729 HRP458729 IBL458729 ILH458729 IVD458729 JEZ458729 JOV458729 JYR458729 KIN458729 KSJ458729 LCF458729 LMB458729 LVX458729 MFT458729 MPP458729 MZL458729 NJH458729 NTD458729 OCZ458729 OMV458729 OWR458729 PGN458729 PQJ458729 QAF458729 QKB458729 QTX458729 RDT458729 RNP458729 RXL458729 SHH458729 SRD458729 TAZ458729 TKV458729 TUR458729 UEN458729 UOJ458729 UYF458729 VIB458729 VRX458729 WBT458729 WLP458729 WVL458729 E524265 IZ524265 SV524265 ACR524265 AMN524265 AWJ524265 BGF524265 BQB524265 BZX524265 CJT524265 CTP524265 DDL524265 DNH524265 DXD524265 EGZ524265 EQV524265 FAR524265 FKN524265 FUJ524265 GEF524265 GOB524265 GXX524265 HHT524265 HRP524265 IBL524265 ILH524265 IVD524265 JEZ524265 JOV524265 JYR524265 KIN524265 KSJ524265 LCF524265 LMB524265 LVX524265 MFT524265 MPP524265 MZL524265 NJH524265 NTD524265 OCZ524265 OMV524265 OWR524265 PGN524265 PQJ524265 QAF524265 QKB524265 QTX524265 RDT524265 RNP524265 RXL524265 SHH524265 SRD524265 TAZ524265 TKV524265 TUR524265 UEN524265 UOJ524265 UYF524265 VIB524265 VRX524265 WBT524265 WLP524265 WVL524265 E589801 IZ589801 SV589801 ACR589801 AMN589801 AWJ589801 BGF589801 BQB589801 BZX589801 CJT589801 CTP589801 DDL589801 DNH589801 DXD589801 EGZ589801 EQV589801 FAR589801 FKN589801 FUJ589801 GEF589801 GOB589801 GXX589801 HHT589801 HRP589801 IBL589801 ILH589801 IVD589801 JEZ589801 JOV589801 JYR589801 KIN589801 KSJ589801 LCF589801 LMB589801 LVX589801 MFT589801 MPP589801 MZL589801 NJH589801 NTD589801 OCZ589801 OMV589801 OWR589801 PGN589801 PQJ589801 QAF589801 QKB589801 QTX589801 RDT589801 RNP589801 RXL589801 SHH589801 SRD589801 TAZ589801 TKV589801 TUR589801 UEN589801 UOJ589801 UYF589801 VIB589801 VRX589801 WBT589801 WLP589801 WVL589801 E655337 IZ655337 SV655337 ACR655337 AMN655337 AWJ655337 BGF655337 BQB655337 BZX655337 CJT655337 CTP655337 DDL655337 DNH655337 DXD655337 EGZ655337 EQV655337 FAR655337 FKN655337 FUJ655337 GEF655337 GOB655337 GXX655337 HHT655337 HRP655337 IBL655337 ILH655337 IVD655337 JEZ655337 JOV655337 JYR655337 KIN655337 KSJ655337 LCF655337 LMB655337 LVX655337 MFT655337 MPP655337 MZL655337 NJH655337 NTD655337 OCZ655337 OMV655337 OWR655337 PGN655337 PQJ655337 QAF655337 QKB655337 QTX655337 RDT655337 RNP655337 RXL655337 SHH655337 SRD655337 TAZ655337 TKV655337 TUR655337 UEN655337 UOJ655337 UYF655337 VIB655337 VRX655337 WBT655337 WLP655337 WVL655337 E720873 IZ720873 SV720873 ACR720873 AMN720873 AWJ720873 BGF720873 BQB720873 BZX720873 CJT720873 CTP720873 DDL720873 DNH720873 DXD720873 EGZ720873 EQV720873 FAR720873 FKN720873 FUJ720873 GEF720873 GOB720873 GXX720873 HHT720873 HRP720873 IBL720873 ILH720873 IVD720873 JEZ720873 JOV720873 JYR720873 KIN720873 KSJ720873 LCF720873 LMB720873 LVX720873 MFT720873 MPP720873 MZL720873 NJH720873 NTD720873 OCZ720873 OMV720873 OWR720873 PGN720873 PQJ720873 QAF720873 QKB720873 QTX720873 RDT720873 RNP720873 RXL720873 SHH720873 SRD720873 TAZ720873 TKV720873 TUR720873 UEN720873 UOJ720873 UYF720873 VIB720873 VRX720873 WBT720873 WLP720873 WVL720873 E786409 IZ786409 SV786409 ACR786409 AMN786409 AWJ786409 BGF786409 BQB786409 BZX786409 CJT786409 CTP786409 DDL786409 DNH786409 DXD786409 EGZ786409 EQV786409 FAR786409 FKN786409 FUJ786409 GEF786409 GOB786409 GXX786409 HHT786409 HRP786409 IBL786409 ILH786409 IVD786409 JEZ786409 JOV786409 JYR786409 KIN786409 KSJ786409 LCF786409 LMB786409 LVX786409 MFT786409 MPP786409 MZL786409 NJH786409 NTD786409 OCZ786409 OMV786409 OWR786409 PGN786409 PQJ786409 QAF786409 QKB786409 QTX786409 RDT786409 RNP786409 RXL786409 SHH786409 SRD786409 TAZ786409 TKV786409 TUR786409 UEN786409 UOJ786409 UYF786409 VIB786409 VRX786409 WBT786409 WLP786409 WVL786409 E851945 IZ851945 SV851945 ACR851945 AMN851945 AWJ851945 BGF851945 BQB851945 BZX851945 CJT851945 CTP851945 DDL851945 DNH851945 DXD851945 EGZ851945 EQV851945 FAR851945 FKN851945 FUJ851945 GEF851945 GOB851945 GXX851945 HHT851945 HRP851945 IBL851945 ILH851945 IVD851945 JEZ851945 JOV851945 JYR851945 KIN851945 KSJ851945 LCF851945 LMB851945 LVX851945 MFT851945 MPP851945 MZL851945 NJH851945 NTD851945 OCZ851945 OMV851945 OWR851945 PGN851945 PQJ851945 QAF851945 QKB851945 QTX851945 RDT851945 RNP851945 RXL851945 SHH851945 SRD851945 TAZ851945 TKV851945 TUR851945 UEN851945 UOJ851945 UYF851945 VIB851945 VRX851945 WBT851945 WLP851945 WVL851945 E917481 IZ917481 SV917481 ACR917481 AMN917481 AWJ917481 BGF917481 BQB917481 BZX917481 CJT917481 CTP917481 DDL917481 DNH917481 DXD917481 EGZ917481 EQV917481 FAR917481 FKN917481 FUJ917481 GEF917481 GOB917481 GXX917481 HHT917481 HRP917481 IBL917481 ILH917481 IVD917481 JEZ917481 JOV917481 JYR917481 KIN917481 KSJ917481 LCF917481 LMB917481 LVX917481 MFT917481 MPP917481 MZL917481 NJH917481 NTD917481 OCZ917481 OMV917481 OWR917481 PGN917481 PQJ917481 QAF917481 QKB917481 QTX917481 RDT917481 RNP917481 RXL917481 SHH917481 SRD917481 TAZ917481 TKV917481 TUR917481 UEN917481 UOJ917481 UYF917481 VIB917481 VRX917481 WBT917481 WLP917481 WVL917481 E983017 IZ983017 SV983017 ACR983017 AMN983017 AWJ983017 BGF983017 BQB983017 BZX983017 CJT983017 CTP983017 DDL983017 DNH983017 DXD983017 EGZ983017 EQV983017 FAR983017 FKN983017 FUJ983017 GEF983017 GOB983017 GXX983017 HHT983017 HRP983017 IBL983017 ILH983017 IVD983017 JEZ983017 JOV983017 JYR983017 KIN983017 KSJ983017 LCF983017 LMB983017 LVX983017 MFT983017 MPP983017 MZL983017 NJH983017 NTD983017 OCZ983017 OMV983017 OWR983017 PGN983017 PQJ983017 QAF983017 QKB983017 QTX983017 RDT983017 RNP983017 RXL983017 SHH983017 SRD983017 TAZ983017 TKV983017 TUR983017 UEN983017 UOJ983017 UYF983017 VIB983017 VRX983017 WBT983017 WLP983017 WVL983017 SV9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E65515 IZ65515 SV65515 ACR65515 AMN65515 AWJ65515 BGF65515 BQB65515 BZX65515 CJT65515 CTP65515 DDL65515 DNH65515 DXD65515 EGZ65515 EQV65515 FAR65515 FKN65515 FUJ65515 GEF65515 GOB65515 GXX65515 HHT65515 HRP65515 IBL65515 ILH65515 IVD65515 JEZ65515 JOV65515 JYR65515 KIN65515 KSJ65515 LCF65515 LMB65515 LVX65515 MFT65515 MPP65515 MZL65515 NJH65515 NTD65515 OCZ65515 OMV65515 OWR65515 PGN65515 PQJ65515 QAF65515 QKB65515 QTX65515 RDT65515 RNP65515 RXL65515 SHH65515 SRD65515 TAZ65515 TKV65515 TUR65515 UEN65515 UOJ65515 UYF65515 VIB65515 VRX65515 WBT65515 WLP65515 WVL65515 E131051 IZ131051 SV131051 ACR131051 AMN131051 AWJ131051 BGF131051 BQB131051 BZX131051 CJT131051 CTP131051 DDL131051 DNH131051 DXD131051 EGZ131051 EQV131051 FAR131051 FKN131051 FUJ131051 GEF131051 GOB131051 GXX131051 HHT131051 HRP131051 IBL131051 ILH131051 IVD131051 JEZ131051 JOV131051 JYR131051 KIN131051 KSJ131051 LCF131051 LMB131051 LVX131051 MFT131051 MPP131051 MZL131051 NJH131051 NTD131051 OCZ131051 OMV131051 OWR131051 PGN131051 PQJ131051 QAF131051 QKB131051 QTX131051 RDT131051 RNP131051 RXL131051 SHH131051 SRD131051 TAZ131051 TKV131051 TUR131051 UEN131051 UOJ131051 UYF131051 VIB131051 VRX131051 WBT131051 WLP131051 WVL131051 E196587 IZ196587 SV196587 ACR196587 AMN196587 AWJ196587 BGF196587 BQB196587 BZX196587 CJT196587 CTP196587 DDL196587 DNH196587 DXD196587 EGZ196587 EQV196587 FAR196587 FKN196587 FUJ196587 GEF196587 GOB196587 GXX196587 HHT196587 HRP196587 IBL196587 ILH196587 IVD196587 JEZ196587 JOV196587 JYR196587 KIN196587 KSJ196587 LCF196587 LMB196587 LVX196587 MFT196587 MPP196587 MZL196587 NJH196587 NTD196587 OCZ196587 OMV196587 OWR196587 PGN196587 PQJ196587 QAF196587 QKB196587 QTX196587 RDT196587 RNP196587 RXL196587 SHH196587 SRD196587 TAZ196587 TKV196587 TUR196587 UEN196587 UOJ196587 UYF196587 VIB196587 VRX196587 WBT196587 WLP196587 WVL196587 E262123 IZ262123 SV262123 ACR262123 AMN262123 AWJ262123 BGF262123 BQB262123 BZX262123 CJT262123 CTP262123 DDL262123 DNH262123 DXD262123 EGZ262123 EQV262123 FAR262123 FKN262123 FUJ262123 GEF262123 GOB262123 GXX262123 HHT262123 HRP262123 IBL262123 ILH262123 IVD262123 JEZ262123 JOV262123 JYR262123 KIN262123 KSJ262123 LCF262123 LMB262123 LVX262123 MFT262123 MPP262123 MZL262123 NJH262123 NTD262123 OCZ262123 OMV262123 OWR262123 PGN262123 PQJ262123 QAF262123 QKB262123 QTX262123 RDT262123 RNP262123 RXL262123 SHH262123 SRD262123 TAZ262123 TKV262123 TUR262123 UEN262123 UOJ262123 UYF262123 VIB262123 VRX262123 WBT262123 WLP262123 WVL262123 E327659 IZ327659 SV327659 ACR327659 AMN327659 AWJ327659 BGF327659 BQB327659 BZX327659 CJT327659 CTP327659 DDL327659 DNH327659 DXD327659 EGZ327659 EQV327659 FAR327659 FKN327659 FUJ327659 GEF327659 GOB327659 GXX327659 HHT327659 HRP327659 IBL327659 ILH327659 IVD327659 JEZ327659 JOV327659 JYR327659 KIN327659 KSJ327659 LCF327659 LMB327659 LVX327659 MFT327659 MPP327659 MZL327659 NJH327659 NTD327659 OCZ327659 OMV327659 OWR327659 PGN327659 PQJ327659 QAF327659 QKB327659 QTX327659 RDT327659 RNP327659 RXL327659 SHH327659 SRD327659 TAZ327659 TKV327659 TUR327659 UEN327659 UOJ327659 UYF327659 VIB327659 VRX327659 WBT327659 WLP327659 WVL327659 E393195 IZ393195 SV393195 ACR393195 AMN393195 AWJ393195 BGF393195 BQB393195 BZX393195 CJT393195 CTP393195 DDL393195 DNH393195 DXD393195 EGZ393195 EQV393195 FAR393195 FKN393195 FUJ393195 GEF393195 GOB393195 GXX393195 HHT393195 HRP393195 IBL393195 ILH393195 IVD393195 JEZ393195 JOV393195 JYR393195 KIN393195 KSJ393195 LCF393195 LMB393195 LVX393195 MFT393195 MPP393195 MZL393195 NJH393195 NTD393195 OCZ393195 OMV393195 OWR393195 PGN393195 PQJ393195 QAF393195 QKB393195 QTX393195 RDT393195 RNP393195 RXL393195 SHH393195 SRD393195 TAZ393195 TKV393195 TUR393195 UEN393195 UOJ393195 UYF393195 VIB393195 VRX393195 WBT393195 WLP393195 WVL393195 E458731 IZ458731 SV458731 ACR458731 AMN458731 AWJ458731 BGF458731 BQB458731 BZX458731 CJT458731 CTP458731 DDL458731 DNH458731 DXD458731 EGZ458731 EQV458731 FAR458731 FKN458731 FUJ458731 GEF458731 GOB458731 GXX458731 HHT458731 HRP458731 IBL458731 ILH458731 IVD458731 JEZ458731 JOV458731 JYR458731 KIN458731 KSJ458731 LCF458731 LMB458731 LVX458731 MFT458731 MPP458731 MZL458731 NJH458731 NTD458731 OCZ458731 OMV458731 OWR458731 PGN458731 PQJ458731 QAF458731 QKB458731 QTX458731 RDT458731 RNP458731 RXL458731 SHH458731 SRD458731 TAZ458731 TKV458731 TUR458731 UEN458731 UOJ458731 UYF458731 VIB458731 VRX458731 WBT458731 WLP458731 WVL458731 E524267 IZ524267 SV524267 ACR524267 AMN524267 AWJ524267 BGF524267 BQB524267 BZX524267 CJT524267 CTP524267 DDL524267 DNH524267 DXD524267 EGZ524267 EQV524267 FAR524267 FKN524267 FUJ524267 GEF524267 GOB524267 GXX524267 HHT524267 HRP524267 IBL524267 ILH524267 IVD524267 JEZ524267 JOV524267 JYR524267 KIN524267 KSJ524267 LCF524267 LMB524267 LVX524267 MFT524267 MPP524267 MZL524267 NJH524267 NTD524267 OCZ524267 OMV524267 OWR524267 PGN524267 PQJ524267 QAF524267 QKB524267 QTX524267 RDT524267 RNP524267 RXL524267 SHH524267 SRD524267 TAZ524267 TKV524267 TUR524267 UEN524267 UOJ524267 UYF524267 VIB524267 VRX524267 WBT524267 WLP524267 WVL524267 E589803 IZ589803 SV589803 ACR589803 AMN589803 AWJ589803 BGF589803 BQB589803 BZX589803 CJT589803 CTP589803 DDL589803 DNH589803 DXD589803 EGZ589803 EQV589803 FAR589803 FKN589803 FUJ589803 GEF589803 GOB589803 GXX589803 HHT589803 HRP589803 IBL589803 ILH589803 IVD589803 JEZ589803 JOV589803 JYR589803 KIN589803 KSJ589803 LCF589803 LMB589803 LVX589803 MFT589803 MPP589803 MZL589803 NJH589803 NTD589803 OCZ589803 OMV589803 OWR589803 PGN589803 PQJ589803 QAF589803 QKB589803 QTX589803 RDT589803 RNP589803 RXL589803 SHH589803 SRD589803 TAZ589803 TKV589803 TUR589803 UEN589803 UOJ589803 UYF589803 VIB589803 VRX589803 WBT589803 WLP589803 WVL589803 E655339 IZ655339 SV655339 ACR655339 AMN655339 AWJ655339 BGF655339 BQB655339 BZX655339 CJT655339 CTP655339 DDL655339 DNH655339 DXD655339 EGZ655339 EQV655339 FAR655339 FKN655339 FUJ655339 GEF655339 GOB655339 GXX655339 HHT655339 HRP655339 IBL655339 ILH655339 IVD655339 JEZ655339 JOV655339 JYR655339 KIN655339 KSJ655339 LCF655339 LMB655339 LVX655339 MFT655339 MPP655339 MZL655339 NJH655339 NTD655339 OCZ655339 OMV655339 OWR655339 PGN655339 PQJ655339 QAF655339 QKB655339 QTX655339 RDT655339 RNP655339 RXL655339 SHH655339 SRD655339 TAZ655339 TKV655339 TUR655339 UEN655339 UOJ655339 UYF655339 VIB655339 VRX655339 WBT655339 WLP655339 WVL655339 E720875 IZ720875 SV720875 ACR720875 AMN720875 AWJ720875 BGF720875 BQB720875 BZX720875 CJT720875 CTP720875 DDL720875 DNH720875 DXD720875 EGZ720875 EQV720875 FAR720875 FKN720875 FUJ720875 GEF720875 GOB720875 GXX720875 HHT720875 HRP720875 IBL720875 ILH720875 IVD720875 JEZ720875 JOV720875 JYR720875 KIN720875 KSJ720875 LCF720875 LMB720875 LVX720875 MFT720875 MPP720875 MZL720875 NJH720875 NTD720875 OCZ720875 OMV720875 OWR720875 PGN720875 PQJ720875 QAF720875 QKB720875 QTX720875 RDT720875 RNP720875 RXL720875 SHH720875 SRD720875 TAZ720875 TKV720875 TUR720875 UEN720875 UOJ720875 UYF720875 VIB720875 VRX720875 WBT720875 WLP720875 WVL720875 E786411 IZ786411 SV786411 ACR786411 AMN786411 AWJ786411 BGF786411 BQB786411 BZX786411 CJT786411 CTP786411 DDL786411 DNH786411 DXD786411 EGZ786411 EQV786411 FAR786411 FKN786411 FUJ786411 GEF786411 GOB786411 GXX786411 HHT786411 HRP786411 IBL786411 ILH786411 IVD786411 JEZ786411 JOV786411 JYR786411 KIN786411 KSJ786411 LCF786411 LMB786411 LVX786411 MFT786411 MPP786411 MZL786411 NJH786411 NTD786411 OCZ786411 OMV786411 OWR786411 PGN786411 PQJ786411 QAF786411 QKB786411 QTX786411 RDT786411 RNP786411 RXL786411 SHH786411 SRD786411 TAZ786411 TKV786411 TUR786411 UEN786411 UOJ786411 UYF786411 VIB786411 VRX786411 WBT786411 WLP786411 WVL786411 E851947 IZ851947 SV851947 ACR851947 AMN851947 AWJ851947 BGF851947 BQB851947 BZX851947 CJT851947 CTP851947 DDL851947 DNH851947 DXD851947 EGZ851947 EQV851947 FAR851947 FKN851947 FUJ851947 GEF851947 GOB851947 GXX851947 HHT851947 HRP851947 IBL851947 ILH851947 IVD851947 JEZ851947 JOV851947 JYR851947 KIN851947 KSJ851947 LCF851947 LMB851947 LVX851947 MFT851947 MPP851947 MZL851947 NJH851947 NTD851947 OCZ851947 OMV851947 OWR851947 PGN851947 PQJ851947 QAF851947 QKB851947 QTX851947 RDT851947 RNP851947 RXL851947 SHH851947 SRD851947 TAZ851947 TKV851947 TUR851947 UEN851947 UOJ851947 UYF851947 VIB851947 VRX851947 WBT851947 WLP851947 WVL851947 E917483 IZ917483 SV917483 ACR917483 AMN917483 AWJ917483 BGF917483 BQB917483 BZX917483 CJT917483 CTP917483 DDL917483 DNH917483 DXD917483 EGZ917483 EQV917483 FAR917483 FKN917483 FUJ917483 GEF917483 GOB917483 GXX917483 HHT917483 HRP917483 IBL917483 ILH917483 IVD917483 JEZ917483 JOV917483 JYR917483 KIN917483 KSJ917483 LCF917483 LMB917483 LVX917483 MFT917483 MPP917483 MZL917483 NJH917483 NTD917483 OCZ917483 OMV917483 OWR917483 PGN917483 PQJ917483 QAF917483 QKB917483 QTX917483 RDT917483 RNP917483 RXL917483 SHH917483 SRD917483 TAZ917483 TKV917483 TUR917483 UEN917483 UOJ917483 UYF917483 VIB917483 VRX917483 WBT917483 WLP917483 WVL917483 E983019 IZ983019 SV983019 ACR983019 AMN983019 AWJ983019 BGF983019 BQB983019 BZX983019 CJT983019 CTP983019 DDL983019 DNH983019 DXD983019 EGZ983019 EQV983019 FAR983019 FKN983019 FUJ983019 GEF983019 GOB983019 GXX983019 HHT983019 HRP983019 IBL983019 ILH983019 IVD983019 JEZ983019 JOV983019 JYR983019 KIN983019 KSJ983019 LCF983019 LMB983019 LVX983019 MFT983019 MPP983019 MZL983019 NJH983019 NTD983019 OCZ983019 OMV983019 OWR983019 PGN983019 PQJ983019 QAF983019 QKB983019 QTX983019 RDT983019 RNP983019 RXL983019 SHH983019 SRD983019 TAZ983019 TKV983019 TUR983019 UEN983019 UOJ983019 UYF983019 VIB983019 VRX983019 WBT983019 WLP983019 WVL983019">
      <formula1>$E$36:$E$127</formula1>
    </dataValidation>
    <dataValidation type="list" errorStyle="warning" allowBlank="1" showInputMessage="1" showErrorMessage="1" errorTitle="Factor" error="This factor is not included in the drop-down list. Is this the factor you want to use?" sqref="E65512 IZ65512 SV65512 ACR65512 AMN65512 AWJ65512 BGF65512 BQB65512 BZX65512 CJT65512 CTP65512 DDL65512 DNH65512 DXD65512 EGZ65512 EQV65512 FAR65512 FKN65512 FUJ65512 GEF65512 GOB65512 GXX65512 HHT65512 HRP65512 IBL65512 ILH65512 IVD65512 JEZ65512 JOV65512 JYR65512 KIN65512 KSJ65512 LCF65512 LMB65512 LVX65512 MFT65512 MPP65512 MZL65512 NJH65512 NTD65512 OCZ65512 OMV65512 OWR65512 PGN65512 PQJ65512 QAF65512 QKB65512 QTX65512 RDT65512 RNP65512 RXL65512 SHH65512 SRD65512 TAZ65512 TKV65512 TUR65512 UEN65512 UOJ65512 UYF65512 VIB65512 VRX65512 WBT65512 WLP65512 WVL65512 E131048 IZ131048 SV131048 ACR131048 AMN131048 AWJ131048 BGF131048 BQB131048 BZX131048 CJT131048 CTP131048 DDL131048 DNH131048 DXD131048 EGZ131048 EQV131048 FAR131048 FKN131048 FUJ131048 GEF131048 GOB131048 GXX131048 HHT131048 HRP131048 IBL131048 ILH131048 IVD131048 JEZ131048 JOV131048 JYR131048 KIN131048 KSJ131048 LCF131048 LMB131048 LVX131048 MFT131048 MPP131048 MZL131048 NJH131048 NTD131048 OCZ131048 OMV131048 OWR131048 PGN131048 PQJ131048 QAF131048 QKB131048 QTX131048 RDT131048 RNP131048 RXL131048 SHH131048 SRD131048 TAZ131048 TKV131048 TUR131048 UEN131048 UOJ131048 UYF131048 VIB131048 VRX131048 WBT131048 WLP131048 WVL131048 E196584 IZ196584 SV196584 ACR196584 AMN196584 AWJ196584 BGF196584 BQB196584 BZX196584 CJT196584 CTP196584 DDL196584 DNH196584 DXD196584 EGZ196584 EQV196584 FAR196584 FKN196584 FUJ196584 GEF196584 GOB196584 GXX196584 HHT196584 HRP196584 IBL196584 ILH196584 IVD196584 JEZ196584 JOV196584 JYR196584 KIN196584 KSJ196584 LCF196584 LMB196584 LVX196584 MFT196584 MPP196584 MZL196584 NJH196584 NTD196584 OCZ196584 OMV196584 OWR196584 PGN196584 PQJ196584 QAF196584 QKB196584 QTX196584 RDT196584 RNP196584 RXL196584 SHH196584 SRD196584 TAZ196584 TKV196584 TUR196584 UEN196584 UOJ196584 UYF196584 VIB196584 VRX196584 WBT196584 WLP196584 WVL196584 E262120 IZ262120 SV262120 ACR262120 AMN262120 AWJ262120 BGF262120 BQB262120 BZX262120 CJT262120 CTP262120 DDL262120 DNH262120 DXD262120 EGZ262120 EQV262120 FAR262120 FKN262120 FUJ262120 GEF262120 GOB262120 GXX262120 HHT262120 HRP262120 IBL262120 ILH262120 IVD262120 JEZ262120 JOV262120 JYR262120 KIN262120 KSJ262120 LCF262120 LMB262120 LVX262120 MFT262120 MPP262120 MZL262120 NJH262120 NTD262120 OCZ262120 OMV262120 OWR262120 PGN262120 PQJ262120 QAF262120 QKB262120 QTX262120 RDT262120 RNP262120 RXL262120 SHH262120 SRD262120 TAZ262120 TKV262120 TUR262120 UEN262120 UOJ262120 UYF262120 VIB262120 VRX262120 WBT262120 WLP262120 WVL262120 E327656 IZ327656 SV327656 ACR327656 AMN327656 AWJ327656 BGF327656 BQB327656 BZX327656 CJT327656 CTP327656 DDL327656 DNH327656 DXD327656 EGZ327656 EQV327656 FAR327656 FKN327656 FUJ327656 GEF327656 GOB327656 GXX327656 HHT327656 HRP327656 IBL327656 ILH327656 IVD327656 JEZ327656 JOV327656 JYR327656 KIN327656 KSJ327656 LCF327656 LMB327656 LVX327656 MFT327656 MPP327656 MZL327656 NJH327656 NTD327656 OCZ327656 OMV327656 OWR327656 PGN327656 PQJ327656 QAF327656 QKB327656 QTX327656 RDT327656 RNP327656 RXL327656 SHH327656 SRD327656 TAZ327656 TKV327656 TUR327656 UEN327656 UOJ327656 UYF327656 VIB327656 VRX327656 WBT327656 WLP327656 WVL327656 E393192 IZ393192 SV393192 ACR393192 AMN393192 AWJ393192 BGF393192 BQB393192 BZX393192 CJT393192 CTP393192 DDL393192 DNH393192 DXD393192 EGZ393192 EQV393192 FAR393192 FKN393192 FUJ393192 GEF393192 GOB393192 GXX393192 HHT393192 HRP393192 IBL393192 ILH393192 IVD393192 JEZ393192 JOV393192 JYR393192 KIN393192 KSJ393192 LCF393192 LMB393192 LVX393192 MFT393192 MPP393192 MZL393192 NJH393192 NTD393192 OCZ393192 OMV393192 OWR393192 PGN393192 PQJ393192 QAF393192 QKB393192 QTX393192 RDT393192 RNP393192 RXL393192 SHH393192 SRD393192 TAZ393192 TKV393192 TUR393192 UEN393192 UOJ393192 UYF393192 VIB393192 VRX393192 WBT393192 WLP393192 WVL393192 E458728 IZ458728 SV458728 ACR458728 AMN458728 AWJ458728 BGF458728 BQB458728 BZX458728 CJT458728 CTP458728 DDL458728 DNH458728 DXD458728 EGZ458728 EQV458728 FAR458728 FKN458728 FUJ458728 GEF458728 GOB458728 GXX458728 HHT458728 HRP458728 IBL458728 ILH458728 IVD458728 JEZ458728 JOV458728 JYR458728 KIN458728 KSJ458728 LCF458728 LMB458728 LVX458728 MFT458728 MPP458728 MZL458728 NJH458728 NTD458728 OCZ458728 OMV458728 OWR458728 PGN458728 PQJ458728 QAF458728 QKB458728 QTX458728 RDT458728 RNP458728 RXL458728 SHH458728 SRD458728 TAZ458728 TKV458728 TUR458728 UEN458728 UOJ458728 UYF458728 VIB458728 VRX458728 WBT458728 WLP458728 WVL458728 E524264 IZ524264 SV524264 ACR524264 AMN524264 AWJ524264 BGF524264 BQB524264 BZX524264 CJT524264 CTP524264 DDL524264 DNH524264 DXD524264 EGZ524264 EQV524264 FAR524264 FKN524264 FUJ524264 GEF524264 GOB524264 GXX524264 HHT524264 HRP524264 IBL524264 ILH524264 IVD524264 JEZ524264 JOV524264 JYR524264 KIN524264 KSJ524264 LCF524264 LMB524264 LVX524264 MFT524264 MPP524264 MZL524264 NJH524264 NTD524264 OCZ524264 OMV524264 OWR524264 PGN524264 PQJ524264 QAF524264 QKB524264 QTX524264 RDT524264 RNP524264 RXL524264 SHH524264 SRD524264 TAZ524264 TKV524264 TUR524264 UEN524264 UOJ524264 UYF524264 VIB524264 VRX524264 WBT524264 WLP524264 WVL524264 E589800 IZ589800 SV589800 ACR589800 AMN589800 AWJ589800 BGF589800 BQB589800 BZX589800 CJT589800 CTP589800 DDL589800 DNH589800 DXD589800 EGZ589800 EQV589800 FAR589800 FKN589800 FUJ589800 GEF589800 GOB589800 GXX589800 HHT589800 HRP589800 IBL589800 ILH589800 IVD589800 JEZ589800 JOV589800 JYR589800 KIN589800 KSJ589800 LCF589800 LMB589800 LVX589800 MFT589800 MPP589800 MZL589800 NJH589800 NTD589800 OCZ589800 OMV589800 OWR589800 PGN589800 PQJ589800 QAF589800 QKB589800 QTX589800 RDT589800 RNP589800 RXL589800 SHH589800 SRD589800 TAZ589800 TKV589800 TUR589800 UEN589800 UOJ589800 UYF589800 VIB589800 VRX589800 WBT589800 WLP589800 WVL589800 E655336 IZ655336 SV655336 ACR655336 AMN655336 AWJ655336 BGF655336 BQB655336 BZX655336 CJT655336 CTP655336 DDL655336 DNH655336 DXD655336 EGZ655336 EQV655336 FAR655336 FKN655336 FUJ655336 GEF655336 GOB655336 GXX655336 HHT655336 HRP655336 IBL655336 ILH655336 IVD655336 JEZ655336 JOV655336 JYR655336 KIN655336 KSJ655336 LCF655336 LMB655336 LVX655336 MFT655336 MPP655336 MZL655336 NJH655336 NTD655336 OCZ655336 OMV655336 OWR655336 PGN655336 PQJ655336 QAF655336 QKB655336 QTX655336 RDT655336 RNP655336 RXL655336 SHH655336 SRD655336 TAZ655336 TKV655336 TUR655336 UEN655336 UOJ655336 UYF655336 VIB655336 VRX655336 WBT655336 WLP655336 WVL655336 E720872 IZ720872 SV720872 ACR720872 AMN720872 AWJ720872 BGF720872 BQB720872 BZX720872 CJT720872 CTP720872 DDL720872 DNH720872 DXD720872 EGZ720872 EQV720872 FAR720872 FKN720872 FUJ720872 GEF720872 GOB720872 GXX720872 HHT720872 HRP720872 IBL720872 ILH720872 IVD720872 JEZ720872 JOV720872 JYR720872 KIN720872 KSJ720872 LCF720872 LMB720872 LVX720872 MFT720872 MPP720872 MZL720872 NJH720872 NTD720872 OCZ720872 OMV720872 OWR720872 PGN720872 PQJ720872 QAF720872 QKB720872 QTX720872 RDT720872 RNP720872 RXL720872 SHH720872 SRD720872 TAZ720872 TKV720872 TUR720872 UEN720872 UOJ720872 UYF720872 VIB720872 VRX720872 WBT720872 WLP720872 WVL720872 E786408 IZ786408 SV786408 ACR786408 AMN786408 AWJ786408 BGF786408 BQB786408 BZX786408 CJT786408 CTP786408 DDL786408 DNH786408 DXD786408 EGZ786408 EQV786408 FAR786408 FKN786408 FUJ786408 GEF786408 GOB786408 GXX786408 HHT786408 HRP786408 IBL786408 ILH786408 IVD786408 JEZ786408 JOV786408 JYR786408 KIN786408 KSJ786408 LCF786408 LMB786408 LVX786408 MFT786408 MPP786408 MZL786408 NJH786408 NTD786408 OCZ786408 OMV786408 OWR786408 PGN786408 PQJ786408 QAF786408 QKB786408 QTX786408 RDT786408 RNP786408 RXL786408 SHH786408 SRD786408 TAZ786408 TKV786408 TUR786408 UEN786408 UOJ786408 UYF786408 VIB786408 VRX786408 WBT786408 WLP786408 WVL786408 E851944 IZ851944 SV851944 ACR851944 AMN851944 AWJ851944 BGF851944 BQB851944 BZX851944 CJT851944 CTP851944 DDL851944 DNH851944 DXD851944 EGZ851944 EQV851944 FAR851944 FKN851944 FUJ851944 GEF851944 GOB851944 GXX851944 HHT851944 HRP851944 IBL851944 ILH851944 IVD851944 JEZ851944 JOV851944 JYR851944 KIN851944 KSJ851944 LCF851944 LMB851944 LVX851944 MFT851944 MPP851944 MZL851944 NJH851944 NTD851944 OCZ851944 OMV851944 OWR851944 PGN851944 PQJ851944 QAF851944 QKB851944 QTX851944 RDT851944 RNP851944 RXL851944 SHH851944 SRD851944 TAZ851944 TKV851944 TUR851944 UEN851944 UOJ851944 UYF851944 VIB851944 VRX851944 WBT851944 WLP851944 WVL851944 E917480 IZ917480 SV917480 ACR917480 AMN917480 AWJ917480 BGF917480 BQB917480 BZX917480 CJT917480 CTP917480 DDL917480 DNH917480 DXD917480 EGZ917480 EQV917480 FAR917480 FKN917480 FUJ917480 GEF917480 GOB917480 GXX917480 HHT917480 HRP917480 IBL917480 ILH917480 IVD917480 JEZ917480 JOV917480 JYR917480 KIN917480 KSJ917480 LCF917480 LMB917480 LVX917480 MFT917480 MPP917480 MZL917480 NJH917480 NTD917480 OCZ917480 OMV917480 OWR917480 PGN917480 PQJ917480 QAF917480 QKB917480 QTX917480 RDT917480 RNP917480 RXL917480 SHH917480 SRD917480 TAZ917480 TKV917480 TUR917480 UEN917480 UOJ917480 UYF917480 VIB917480 VRX917480 WBT917480 WLP917480 WVL917480 E983016 IZ983016 SV983016 ACR983016 AMN983016 AWJ983016 BGF983016 BQB983016 BZX983016 CJT983016 CTP983016 DDL983016 DNH983016 DXD983016 EGZ983016 EQV983016 FAR983016 FKN983016 FUJ983016 GEF983016 GOB983016 GXX983016 HHT983016 HRP983016 IBL983016 ILH983016 IVD983016 JEZ983016 JOV983016 JYR983016 KIN983016 KSJ983016 LCF983016 LMB983016 LVX983016 MFT983016 MPP983016 MZL983016 NJH983016 NTD983016 OCZ983016 OMV983016 OWR983016 PGN983016 PQJ983016 QAF983016 QKB983016 QTX983016 RDT983016 RNP983016 RXL983016 SHH983016 SRD983016 TAZ983016 TKV983016 TUR983016 UEN983016 UOJ983016 UYF983016 VIB983016 VRX983016 WBT983016 WLP983016 WVL983016 IZ10:IZ11 ACR10:ACR11 AMN10:AMN11 AWJ10:AWJ11 BGF10:BGF11 BQB10:BQB11 BZX10:BZX11 CJT10:CJT11 CTP10:CTP11 DDL10:DDL11 DNH10:DNH11 DXD10:DXD11 EGZ10:EGZ11 EQV10:EQV11 FAR10:FAR11 FKN10:FKN11 FUJ10:FUJ11 GEF10:GEF11 GOB10:GOB11 GXX10:GXX11 HHT10:HHT11 HRP10:HRP11 IBL10:IBL11 ILH10:ILH11 IVD10:IVD11 JEZ10:JEZ11 JOV10:JOV11 JYR10:JYR11 KIN10:KIN11 KSJ10:KSJ11 LCF10:LCF11 LMB10:LMB11 LVX10:LVX11 MFT10:MFT11 MPP10:MPP11 MZL10:MZL11 NJH10:NJH11 NTD10:NTD11 OCZ10:OCZ11 OMV10:OMV11 OWR10:OWR11 PGN10:PGN11 PQJ10:PQJ11 QAF10:QAF11 QKB10:QKB11 QTX10:QTX11 RDT10:RDT11 RNP10:RNP11 RXL10:RXL11 SHH10:SHH11 SRD10:SRD11 TAZ10:TAZ11 TKV10:TKV11 TUR10:TUR11 UEN10:UEN11 UOJ10:UOJ11 UYF10:UYF11 VIB10:VIB11 VRX10:VRX11 WBT10:WBT11 WLP10:WLP11 WVL10:WVL11 E65514 IZ65514 SV65514 ACR65514 AMN65514 AWJ65514 BGF65514 BQB65514 BZX65514 CJT65514 CTP65514 DDL65514 DNH65514 DXD65514 EGZ65514 EQV65514 FAR65514 FKN65514 FUJ65514 GEF65514 GOB65514 GXX65514 HHT65514 HRP65514 IBL65514 ILH65514 IVD65514 JEZ65514 JOV65514 JYR65514 KIN65514 KSJ65514 LCF65514 LMB65514 LVX65514 MFT65514 MPP65514 MZL65514 NJH65514 NTD65514 OCZ65514 OMV65514 OWR65514 PGN65514 PQJ65514 QAF65514 QKB65514 QTX65514 RDT65514 RNP65514 RXL65514 SHH65514 SRD65514 TAZ65514 TKV65514 TUR65514 UEN65514 UOJ65514 UYF65514 VIB65514 VRX65514 WBT65514 WLP65514 WVL65514 E131050 IZ131050 SV131050 ACR131050 AMN131050 AWJ131050 BGF131050 BQB131050 BZX131050 CJT131050 CTP131050 DDL131050 DNH131050 DXD131050 EGZ131050 EQV131050 FAR131050 FKN131050 FUJ131050 GEF131050 GOB131050 GXX131050 HHT131050 HRP131050 IBL131050 ILH131050 IVD131050 JEZ131050 JOV131050 JYR131050 KIN131050 KSJ131050 LCF131050 LMB131050 LVX131050 MFT131050 MPP131050 MZL131050 NJH131050 NTD131050 OCZ131050 OMV131050 OWR131050 PGN131050 PQJ131050 QAF131050 QKB131050 QTX131050 RDT131050 RNP131050 RXL131050 SHH131050 SRD131050 TAZ131050 TKV131050 TUR131050 UEN131050 UOJ131050 UYF131050 VIB131050 VRX131050 WBT131050 WLP131050 WVL131050 E196586 IZ196586 SV196586 ACR196586 AMN196586 AWJ196586 BGF196586 BQB196586 BZX196586 CJT196586 CTP196586 DDL196586 DNH196586 DXD196586 EGZ196586 EQV196586 FAR196586 FKN196586 FUJ196586 GEF196586 GOB196586 GXX196586 HHT196586 HRP196586 IBL196586 ILH196586 IVD196586 JEZ196586 JOV196586 JYR196586 KIN196586 KSJ196586 LCF196586 LMB196586 LVX196586 MFT196586 MPP196586 MZL196586 NJH196586 NTD196586 OCZ196586 OMV196586 OWR196586 PGN196586 PQJ196586 QAF196586 QKB196586 QTX196586 RDT196586 RNP196586 RXL196586 SHH196586 SRD196586 TAZ196586 TKV196586 TUR196586 UEN196586 UOJ196586 UYF196586 VIB196586 VRX196586 WBT196586 WLP196586 WVL196586 E262122 IZ262122 SV262122 ACR262122 AMN262122 AWJ262122 BGF262122 BQB262122 BZX262122 CJT262122 CTP262122 DDL262122 DNH262122 DXD262122 EGZ262122 EQV262122 FAR262122 FKN262122 FUJ262122 GEF262122 GOB262122 GXX262122 HHT262122 HRP262122 IBL262122 ILH262122 IVD262122 JEZ262122 JOV262122 JYR262122 KIN262122 KSJ262122 LCF262122 LMB262122 LVX262122 MFT262122 MPP262122 MZL262122 NJH262122 NTD262122 OCZ262122 OMV262122 OWR262122 PGN262122 PQJ262122 QAF262122 QKB262122 QTX262122 RDT262122 RNP262122 RXL262122 SHH262122 SRD262122 TAZ262122 TKV262122 TUR262122 UEN262122 UOJ262122 UYF262122 VIB262122 VRX262122 WBT262122 WLP262122 WVL262122 E327658 IZ327658 SV327658 ACR327658 AMN327658 AWJ327658 BGF327658 BQB327658 BZX327658 CJT327658 CTP327658 DDL327658 DNH327658 DXD327658 EGZ327658 EQV327658 FAR327658 FKN327658 FUJ327658 GEF327658 GOB327658 GXX327658 HHT327658 HRP327658 IBL327658 ILH327658 IVD327658 JEZ327658 JOV327658 JYR327658 KIN327658 KSJ327658 LCF327658 LMB327658 LVX327658 MFT327658 MPP327658 MZL327658 NJH327658 NTD327658 OCZ327658 OMV327658 OWR327658 PGN327658 PQJ327658 QAF327658 QKB327658 QTX327658 RDT327658 RNP327658 RXL327658 SHH327658 SRD327658 TAZ327658 TKV327658 TUR327658 UEN327658 UOJ327658 UYF327658 VIB327658 VRX327658 WBT327658 WLP327658 WVL327658 E393194 IZ393194 SV393194 ACR393194 AMN393194 AWJ393194 BGF393194 BQB393194 BZX393194 CJT393194 CTP393194 DDL393194 DNH393194 DXD393194 EGZ393194 EQV393194 FAR393194 FKN393194 FUJ393194 GEF393194 GOB393194 GXX393194 HHT393194 HRP393194 IBL393194 ILH393194 IVD393194 JEZ393194 JOV393194 JYR393194 KIN393194 KSJ393194 LCF393194 LMB393194 LVX393194 MFT393194 MPP393194 MZL393194 NJH393194 NTD393194 OCZ393194 OMV393194 OWR393194 PGN393194 PQJ393194 QAF393194 QKB393194 QTX393194 RDT393194 RNP393194 RXL393194 SHH393194 SRD393194 TAZ393194 TKV393194 TUR393194 UEN393194 UOJ393194 UYF393194 VIB393194 VRX393194 WBT393194 WLP393194 WVL393194 E458730 IZ458730 SV458730 ACR458730 AMN458730 AWJ458730 BGF458730 BQB458730 BZX458730 CJT458730 CTP458730 DDL458730 DNH458730 DXD458730 EGZ458730 EQV458730 FAR458730 FKN458730 FUJ458730 GEF458730 GOB458730 GXX458730 HHT458730 HRP458730 IBL458730 ILH458730 IVD458730 JEZ458730 JOV458730 JYR458730 KIN458730 KSJ458730 LCF458730 LMB458730 LVX458730 MFT458730 MPP458730 MZL458730 NJH458730 NTD458730 OCZ458730 OMV458730 OWR458730 PGN458730 PQJ458730 QAF458730 QKB458730 QTX458730 RDT458730 RNP458730 RXL458730 SHH458730 SRD458730 TAZ458730 TKV458730 TUR458730 UEN458730 UOJ458730 UYF458730 VIB458730 VRX458730 WBT458730 WLP458730 WVL458730 E524266 IZ524266 SV524266 ACR524266 AMN524266 AWJ524266 BGF524266 BQB524266 BZX524266 CJT524266 CTP524266 DDL524266 DNH524266 DXD524266 EGZ524266 EQV524266 FAR524266 FKN524266 FUJ524266 GEF524266 GOB524266 GXX524266 HHT524266 HRP524266 IBL524266 ILH524266 IVD524266 JEZ524266 JOV524266 JYR524266 KIN524266 KSJ524266 LCF524266 LMB524266 LVX524266 MFT524266 MPP524266 MZL524266 NJH524266 NTD524266 OCZ524266 OMV524266 OWR524266 PGN524266 PQJ524266 QAF524266 QKB524266 QTX524266 RDT524266 RNP524266 RXL524266 SHH524266 SRD524266 TAZ524266 TKV524266 TUR524266 UEN524266 UOJ524266 UYF524266 VIB524266 VRX524266 WBT524266 WLP524266 WVL524266 E589802 IZ589802 SV589802 ACR589802 AMN589802 AWJ589802 BGF589802 BQB589802 BZX589802 CJT589802 CTP589802 DDL589802 DNH589802 DXD589802 EGZ589802 EQV589802 FAR589802 FKN589802 FUJ589802 GEF589802 GOB589802 GXX589802 HHT589802 HRP589802 IBL589802 ILH589802 IVD589802 JEZ589802 JOV589802 JYR589802 KIN589802 KSJ589802 LCF589802 LMB589802 LVX589802 MFT589802 MPP589802 MZL589802 NJH589802 NTD589802 OCZ589802 OMV589802 OWR589802 PGN589802 PQJ589802 QAF589802 QKB589802 QTX589802 RDT589802 RNP589802 RXL589802 SHH589802 SRD589802 TAZ589802 TKV589802 TUR589802 UEN589802 UOJ589802 UYF589802 VIB589802 VRX589802 WBT589802 WLP589802 WVL589802 E655338 IZ655338 SV655338 ACR655338 AMN655338 AWJ655338 BGF655338 BQB655338 BZX655338 CJT655338 CTP655338 DDL655338 DNH655338 DXD655338 EGZ655338 EQV655338 FAR655338 FKN655338 FUJ655338 GEF655338 GOB655338 GXX655338 HHT655338 HRP655338 IBL655338 ILH655338 IVD655338 JEZ655338 JOV655338 JYR655338 KIN655338 KSJ655338 LCF655338 LMB655338 LVX655338 MFT655338 MPP655338 MZL655338 NJH655338 NTD655338 OCZ655338 OMV655338 OWR655338 PGN655338 PQJ655338 QAF655338 QKB655338 QTX655338 RDT655338 RNP655338 RXL655338 SHH655338 SRD655338 TAZ655338 TKV655338 TUR655338 UEN655338 UOJ655338 UYF655338 VIB655338 VRX655338 WBT655338 WLP655338 WVL655338 E720874 IZ720874 SV720874 ACR720874 AMN720874 AWJ720874 BGF720874 BQB720874 BZX720874 CJT720874 CTP720874 DDL720874 DNH720874 DXD720874 EGZ720874 EQV720874 FAR720874 FKN720874 FUJ720874 GEF720874 GOB720874 GXX720874 HHT720874 HRP720874 IBL720874 ILH720874 IVD720874 JEZ720874 JOV720874 JYR720874 KIN720874 KSJ720874 LCF720874 LMB720874 LVX720874 MFT720874 MPP720874 MZL720874 NJH720874 NTD720874 OCZ720874 OMV720874 OWR720874 PGN720874 PQJ720874 QAF720874 QKB720874 QTX720874 RDT720874 RNP720874 RXL720874 SHH720874 SRD720874 TAZ720874 TKV720874 TUR720874 UEN720874 UOJ720874 UYF720874 VIB720874 VRX720874 WBT720874 WLP720874 WVL720874 E786410 IZ786410 SV786410 ACR786410 AMN786410 AWJ786410 BGF786410 BQB786410 BZX786410 CJT786410 CTP786410 DDL786410 DNH786410 DXD786410 EGZ786410 EQV786410 FAR786410 FKN786410 FUJ786410 GEF786410 GOB786410 GXX786410 HHT786410 HRP786410 IBL786410 ILH786410 IVD786410 JEZ786410 JOV786410 JYR786410 KIN786410 KSJ786410 LCF786410 LMB786410 LVX786410 MFT786410 MPP786410 MZL786410 NJH786410 NTD786410 OCZ786410 OMV786410 OWR786410 PGN786410 PQJ786410 QAF786410 QKB786410 QTX786410 RDT786410 RNP786410 RXL786410 SHH786410 SRD786410 TAZ786410 TKV786410 TUR786410 UEN786410 UOJ786410 UYF786410 VIB786410 VRX786410 WBT786410 WLP786410 WVL786410 E851946 IZ851946 SV851946 ACR851946 AMN851946 AWJ851946 BGF851946 BQB851946 BZX851946 CJT851946 CTP851946 DDL851946 DNH851946 DXD851946 EGZ851946 EQV851946 FAR851946 FKN851946 FUJ851946 GEF851946 GOB851946 GXX851946 HHT851946 HRP851946 IBL851946 ILH851946 IVD851946 JEZ851946 JOV851946 JYR851946 KIN851946 KSJ851946 LCF851946 LMB851946 LVX851946 MFT851946 MPP851946 MZL851946 NJH851946 NTD851946 OCZ851946 OMV851946 OWR851946 PGN851946 PQJ851946 QAF851946 QKB851946 QTX851946 RDT851946 RNP851946 RXL851946 SHH851946 SRD851946 TAZ851946 TKV851946 TUR851946 UEN851946 UOJ851946 UYF851946 VIB851946 VRX851946 WBT851946 WLP851946 WVL851946 E917482 IZ917482 SV917482 ACR917482 AMN917482 AWJ917482 BGF917482 BQB917482 BZX917482 CJT917482 CTP917482 DDL917482 DNH917482 DXD917482 EGZ917482 EQV917482 FAR917482 FKN917482 FUJ917482 GEF917482 GOB917482 GXX917482 HHT917482 HRP917482 IBL917482 ILH917482 IVD917482 JEZ917482 JOV917482 JYR917482 KIN917482 KSJ917482 LCF917482 LMB917482 LVX917482 MFT917482 MPP917482 MZL917482 NJH917482 NTD917482 OCZ917482 OMV917482 OWR917482 PGN917482 PQJ917482 QAF917482 QKB917482 QTX917482 RDT917482 RNP917482 RXL917482 SHH917482 SRD917482 TAZ917482 TKV917482 TUR917482 UEN917482 UOJ917482 UYF917482 VIB917482 VRX917482 WBT917482 WLP917482 WVL917482 E983018 IZ983018 SV983018 ACR983018 AMN983018 AWJ983018 BGF983018 BQB983018 BZX983018 CJT983018 CTP983018 DDL983018 DNH983018 DXD983018 EGZ983018 EQV983018 FAR983018 FKN983018 FUJ983018 GEF983018 GOB983018 GXX983018 HHT983018 HRP983018 IBL983018 ILH983018 IVD983018 JEZ983018 JOV983018 JYR983018 KIN983018 KSJ983018 LCF983018 LMB983018 LVX983018 MFT983018 MPP983018 MZL983018 NJH983018 NTD983018 OCZ983018 OMV983018 OWR983018 PGN983018 PQJ983018 QAF983018 QKB983018 QTX983018 RDT983018 RNP983018 RXL983018 SHH983018 SRD983018 TAZ983018 TKV983018 TUR983018 UEN983018 UOJ983018 UYF983018 VIB983018 VRX983018 WBT983018 WLP983018 WVL983018 SV10:SV11 IZ13:IZ17 SV13:SV17 ACR13:ACR17 AMN13:AMN17 AWJ13:AWJ17 BGF13:BGF17 BQB13:BQB17 BZX13:BZX17 CJT13:CJT17 CTP13:CTP17 DDL13:DDL17 DNH13:DNH17 DXD13:DXD17 EGZ13:EGZ17 EQV13:EQV17 FAR13:FAR17 FKN13:FKN17 FUJ13:FUJ17 GEF13:GEF17 GOB13:GOB17 GXX13:GXX17 HHT13:HHT17 HRP13:HRP17 IBL13:IBL17 ILH13:ILH17 IVD13:IVD17 JEZ13:JEZ17 JOV13:JOV17 JYR13:JYR17 KIN13:KIN17 KSJ13:KSJ17 LCF13:LCF17 LMB13:LMB17 LVX13:LVX17 MFT13:MFT17 MPP13:MPP17 MZL13:MZL17 NJH13:NJH17 NTD13:NTD17 OCZ13:OCZ17 OMV13:OMV17 OWR13:OWR17 PGN13:PGN17 PQJ13:PQJ17 QAF13:QAF17 QKB13:QKB17 QTX13:QTX17 RDT13:RDT17 RNP13:RNP17 RXL13:RXL17 SHH13:SHH17 SRD13:SRD17 TAZ13:TAZ17 TKV13:TKV17 TUR13:TUR17 UEN13:UEN17 UOJ13:UOJ17 UYF13:UYF17 VIB13:VIB17 VRX13:VRX17 WBT13:WBT17 WLP13:WLP17 WVL13:WVL17 E65516:E65553 IZ65516:IZ65553 SV65516:SV65553 ACR65516:ACR65553 AMN65516:AMN65553 AWJ65516:AWJ65553 BGF65516:BGF65553 BQB65516:BQB65553 BZX65516:BZX65553 CJT65516:CJT65553 CTP65516:CTP65553 DDL65516:DDL65553 DNH65516:DNH65553 DXD65516:DXD65553 EGZ65516:EGZ65553 EQV65516:EQV65553 FAR65516:FAR65553 FKN65516:FKN65553 FUJ65516:FUJ65553 GEF65516:GEF65553 GOB65516:GOB65553 GXX65516:GXX65553 HHT65516:HHT65553 HRP65516:HRP65553 IBL65516:IBL65553 ILH65516:ILH65553 IVD65516:IVD65553 JEZ65516:JEZ65553 JOV65516:JOV65553 JYR65516:JYR65553 KIN65516:KIN65553 KSJ65516:KSJ65553 LCF65516:LCF65553 LMB65516:LMB65553 LVX65516:LVX65553 MFT65516:MFT65553 MPP65516:MPP65553 MZL65516:MZL65553 NJH65516:NJH65553 NTD65516:NTD65553 OCZ65516:OCZ65553 OMV65516:OMV65553 OWR65516:OWR65553 PGN65516:PGN65553 PQJ65516:PQJ65553 QAF65516:QAF65553 QKB65516:QKB65553 QTX65516:QTX65553 RDT65516:RDT65553 RNP65516:RNP65553 RXL65516:RXL65553 SHH65516:SHH65553 SRD65516:SRD65553 TAZ65516:TAZ65553 TKV65516:TKV65553 TUR65516:TUR65553 UEN65516:UEN65553 UOJ65516:UOJ65553 UYF65516:UYF65553 VIB65516:VIB65553 VRX65516:VRX65553 WBT65516:WBT65553 WLP65516:WLP65553 WVL65516:WVL65553 E131052:E131089 IZ131052:IZ131089 SV131052:SV131089 ACR131052:ACR131089 AMN131052:AMN131089 AWJ131052:AWJ131089 BGF131052:BGF131089 BQB131052:BQB131089 BZX131052:BZX131089 CJT131052:CJT131089 CTP131052:CTP131089 DDL131052:DDL131089 DNH131052:DNH131089 DXD131052:DXD131089 EGZ131052:EGZ131089 EQV131052:EQV131089 FAR131052:FAR131089 FKN131052:FKN131089 FUJ131052:FUJ131089 GEF131052:GEF131089 GOB131052:GOB131089 GXX131052:GXX131089 HHT131052:HHT131089 HRP131052:HRP131089 IBL131052:IBL131089 ILH131052:ILH131089 IVD131052:IVD131089 JEZ131052:JEZ131089 JOV131052:JOV131089 JYR131052:JYR131089 KIN131052:KIN131089 KSJ131052:KSJ131089 LCF131052:LCF131089 LMB131052:LMB131089 LVX131052:LVX131089 MFT131052:MFT131089 MPP131052:MPP131089 MZL131052:MZL131089 NJH131052:NJH131089 NTD131052:NTD131089 OCZ131052:OCZ131089 OMV131052:OMV131089 OWR131052:OWR131089 PGN131052:PGN131089 PQJ131052:PQJ131089 QAF131052:QAF131089 QKB131052:QKB131089 QTX131052:QTX131089 RDT131052:RDT131089 RNP131052:RNP131089 RXL131052:RXL131089 SHH131052:SHH131089 SRD131052:SRD131089 TAZ131052:TAZ131089 TKV131052:TKV131089 TUR131052:TUR131089 UEN131052:UEN131089 UOJ131052:UOJ131089 UYF131052:UYF131089 VIB131052:VIB131089 VRX131052:VRX131089 WBT131052:WBT131089 WLP131052:WLP131089 WVL131052:WVL131089 E196588:E196625 IZ196588:IZ196625 SV196588:SV196625 ACR196588:ACR196625 AMN196588:AMN196625 AWJ196588:AWJ196625 BGF196588:BGF196625 BQB196588:BQB196625 BZX196588:BZX196625 CJT196588:CJT196625 CTP196588:CTP196625 DDL196588:DDL196625 DNH196588:DNH196625 DXD196588:DXD196625 EGZ196588:EGZ196625 EQV196588:EQV196625 FAR196588:FAR196625 FKN196588:FKN196625 FUJ196588:FUJ196625 GEF196588:GEF196625 GOB196588:GOB196625 GXX196588:GXX196625 HHT196588:HHT196625 HRP196588:HRP196625 IBL196588:IBL196625 ILH196588:ILH196625 IVD196588:IVD196625 JEZ196588:JEZ196625 JOV196588:JOV196625 JYR196588:JYR196625 KIN196588:KIN196625 KSJ196588:KSJ196625 LCF196588:LCF196625 LMB196588:LMB196625 LVX196588:LVX196625 MFT196588:MFT196625 MPP196588:MPP196625 MZL196588:MZL196625 NJH196588:NJH196625 NTD196588:NTD196625 OCZ196588:OCZ196625 OMV196588:OMV196625 OWR196588:OWR196625 PGN196588:PGN196625 PQJ196588:PQJ196625 QAF196588:QAF196625 QKB196588:QKB196625 QTX196588:QTX196625 RDT196588:RDT196625 RNP196588:RNP196625 RXL196588:RXL196625 SHH196588:SHH196625 SRD196588:SRD196625 TAZ196588:TAZ196625 TKV196588:TKV196625 TUR196588:TUR196625 UEN196588:UEN196625 UOJ196588:UOJ196625 UYF196588:UYF196625 VIB196588:VIB196625 VRX196588:VRX196625 WBT196588:WBT196625 WLP196588:WLP196625 WVL196588:WVL196625 E262124:E262161 IZ262124:IZ262161 SV262124:SV262161 ACR262124:ACR262161 AMN262124:AMN262161 AWJ262124:AWJ262161 BGF262124:BGF262161 BQB262124:BQB262161 BZX262124:BZX262161 CJT262124:CJT262161 CTP262124:CTP262161 DDL262124:DDL262161 DNH262124:DNH262161 DXD262124:DXD262161 EGZ262124:EGZ262161 EQV262124:EQV262161 FAR262124:FAR262161 FKN262124:FKN262161 FUJ262124:FUJ262161 GEF262124:GEF262161 GOB262124:GOB262161 GXX262124:GXX262161 HHT262124:HHT262161 HRP262124:HRP262161 IBL262124:IBL262161 ILH262124:ILH262161 IVD262124:IVD262161 JEZ262124:JEZ262161 JOV262124:JOV262161 JYR262124:JYR262161 KIN262124:KIN262161 KSJ262124:KSJ262161 LCF262124:LCF262161 LMB262124:LMB262161 LVX262124:LVX262161 MFT262124:MFT262161 MPP262124:MPP262161 MZL262124:MZL262161 NJH262124:NJH262161 NTD262124:NTD262161 OCZ262124:OCZ262161 OMV262124:OMV262161 OWR262124:OWR262161 PGN262124:PGN262161 PQJ262124:PQJ262161 QAF262124:QAF262161 QKB262124:QKB262161 QTX262124:QTX262161 RDT262124:RDT262161 RNP262124:RNP262161 RXL262124:RXL262161 SHH262124:SHH262161 SRD262124:SRD262161 TAZ262124:TAZ262161 TKV262124:TKV262161 TUR262124:TUR262161 UEN262124:UEN262161 UOJ262124:UOJ262161 UYF262124:UYF262161 VIB262124:VIB262161 VRX262124:VRX262161 WBT262124:WBT262161 WLP262124:WLP262161 WVL262124:WVL262161 E327660:E327697 IZ327660:IZ327697 SV327660:SV327697 ACR327660:ACR327697 AMN327660:AMN327697 AWJ327660:AWJ327697 BGF327660:BGF327697 BQB327660:BQB327697 BZX327660:BZX327697 CJT327660:CJT327697 CTP327660:CTP327697 DDL327660:DDL327697 DNH327660:DNH327697 DXD327660:DXD327697 EGZ327660:EGZ327697 EQV327660:EQV327697 FAR327660:FAR327697 FKN327660:FKN327697 FUJ327660:FUJ327697 GEF327660:GEF327697 GOB327660:GOB327697 GXX327660:GXX327697 HHT327660:HHT327697 HRP327660:HRP327697 IBL327660:IBL327697 ILH327660:ILH327697 IVD327660:IVD327697 JEZ327660:JEZ327697 JOV327660:JOV327697 JYR327660:JYR327697 KIN327660:KIN327697 KSJ327660:KSJ327697 LCF327660:LCF327697 LMB327660:LMB327697 LVX327660:LVX327697 MFT327660:MFT327697 MPP327660:MPP327697 MZL327660:MZL327697 NJH327660:NJH327697 NTD327660:NTD327697 OCZ327660:OCZ327697 OMV327660:OMV327697 OWR327660:OWR327697 PGN327660:PGN327697 PQJ327660:PQJ327697 QAF327660:QAF327697 QKB327660:QKB327697 QTX327660:QTX327697 RDT327660:RDT327697 RNP327660:RNP327697 RXL327660:RXL327697 SHH327660:SHH327697 SRD327660:SRD327697 TAZ327660:TAZ327697 TKV327660:TKV327697 TUR327660:TUR327697 UEN327660:UEN327697 UOJ327660:UOJ327697 UYF327660:UYF327697 VIB327660:VIB327697 VRX327660:VRX327697 WBT327660:WBT327697 WLP327660:WLP327697 WVL327660:WVL327697 E393196:E393233 IZ393196:IZ393233 SV393196:SV393233 ACR393196:ACR393233 AMN393196:AMN393233 AWJ393196:AWJ393233 BGF393196:BGF393233 BQB393196:BQB393233 BZX393196:BZX393233 CJT393196:CJT393233 CTP393196:CTP393233 DDL393196:DDL393233 DNH393196:DNH393233 DXD393196:DXD393233 EGZ393196:EGZ393233 EQV393196:EQV393233 FAR393196:FAR393233 FKN393196:FKN393233 FUJ393196:FUJ393233 GEF393196:GEF393233 GOB393196:GOB393233 GXX393196:GXX393233 HHT393196:HHT393233 HRP393196:HRP393233 IBL393196:IBL393233 ILH393196:ILH393233 IVD393196:IVD393233 JEZ393196:JEZ393233 JOV393196:JOV393233 JYR393196:JYR393233 KIN393196:KIN393233 KSJ393196:KSJ393233 LCF393196:LCF393233 LMB393196:LMB393233 LVX393196:LVX393233 MFT393196:MFT393233 MPP393196:MPP393233 MZL393196:MZL393233 NJH393196:NJH393233 NTD393196:NTD393233 OCZ393196:OCZ393233 OMV393196:OMV393233 OWR393196:OWR393233 PGN393196:PGN393233 PQJ393196:PQJ393233 QAF393196:QAF393233 QKB393196:QKB393233 QTX393196:QTX393233 RDT393196:RDT393233 RNP393196:RNP393233 RXL393196:RXL393233 SHH393196:SHH393233 SRD393196:SRD393233 TAZ393196:TAZ393233 TKV393196:TKV393233 TUR393196:TUR393233 UEN393196:UEN393233 UOJ393196:UOJ393233 UYF393196:UYF393233 VIB393196:VIB393233 VRX393196:VRX393233 WBT393196:WBT393233 WLP393196:WLP393233 WVL393196:WVL393233 E458732:E458769 IZ458732:IZ458769 SV458732:SV458769 ACR458732:ACR458769 AMN458732:AMN458769 AWJ458732:AWJ458769 BGF458732:BGF458769 BQB458732:BQB458769 BZX458732:BZX458769 CJT458732:CJT458769 CTP458732:CTP458769 DDL458732:DDL458769 DNH458732:DNH458769 DXD458732:DXD458769 EGZ458732:EGZ458769 EQV458732:EQV458769 FAR458732:FAR458769 FKN458732:FKN458769 FUJ458732:FUJ458769 GEF458732:GEF458769 GOB458732:GOB458769 GXX458732:GXX458769 HHT458732:HHT458769 HRP458732:HRP458769 IBL458732:IBL458769 ILH458732:ILH458769 IVD458732:IVD458769 JEZ458732:JEZ458769 JOV458732:JOV458769 JYR458732:JYR458769 KIN458732:KIN458769 KSJ458732:KSJ458769 LCF458732:LCF458769 LMB458732:LMB458769 LVX458732:LVX458769 MFT458732:MFT458769 MPP458732:MPP458769 MZL458732:MZL458769 NJH458732:NJH458769 NTD458732:NTD458769 OCZ458732:OCZ458769 OMV458732:OMV458769 OWR458732:OWR458769 PGN458732:PGN458769 PQJ458732:PQJ458769 QAF458732:QAF458769 QKB458732:QKB458769 QTX458732:QTX458769 RDT458732:RDT458769 RNP458732:RNP458769 RXL458732:RXL458769 SHH458732:SHH458769 SRD458732:SRD458769 TAZ458732:TAZ458769 TKV458732:TKV458769 TUR458732:TUR458769 UEN458732:UEN458769 UOJ458732:UOJ458769 UYF458732:UYF458769 VIB458732:VIB458769 VRX458732:VRX458769 WBT458732:WBT458769 WLP458732:WLP458769 WVL458732:WVL458769 E524268:E524305 IZ524268:IZ524305 SV524268:SV524305 ACR524268:ACR524305 AMN524268:AMN524305 AWJ524268:AWJ524305 BGF524268:BGF524305 BQB524268:BQB524305 BZX524268:BZX524305 CJT524268:CJT524305 CTP524268:CTP524305 DDL524268:DDL524305 DNH524268:DNH524305 DXD524268:DXD524305 EGZ524268:EGZ524305 EQV524268:EQV524305 FAR524268:FAR524305 FKN524268:FKN524305 FUJ524268:FUJ524305 GEF524268:GEF524305 GOB524268:GOB524305 GXX524268:GXX524305 HHT524268:HHT524305 HRP524268:HRP524305 IBL524268:IBL524305 ILH524268:ILH524305 IVD524268:IVD524305 JEZ524268:JEZ524305 JOV524268:JOV524305 JYR524268:JYR524305 KIN524268:KIN524305 KSJ524268:KSJ524305 LCF524268:LCF524305 LMB524268:LMB524305 LVX524268:LVX524305 MFT524268:MFT524305 MPP524268:MPP524305 MZL524268:MZL524305 NJH524268:NJH524305 NTD524268:NTD524305 OCZ524268:OCZ524305 OMV524268:OMV524305 OWR524268:OWR524305 PGN524268:PGN524305 PQJ524268:PQJ524305 QAF524268:QAF524305 QKB524268:QKB524305 QTX524268:QTX524305 RDT524268:RDT524305 RNP524268:RNP524305 RXL524268:RXL524305 SHH524268:SHH524305 SRD524268:SRD524305 TAZ524268:TAZ524305 TKV524268:TKV524305 TUR524268:TUR524305 UEN524268:UEN524305 UOJ524268:UOJ524305 UYF524268:UYF524305 VIB524268:VIB524305 VRX524268:VRX524305 WBT524268:WBT524305 WLP524268:WLP524305 WVL524268:WVL524305 E589804:E589841 IZ589804:IZ589841 SV589804:SV589841 ACR589804:ACR589841 AMN589804:AMN589841 AWJ589804:AWJ589841 BGF589804:BGF589841 BQB589804:BQB589841 BZX589804:BZX589841 CJT589804:CJT589841 CTP589804:CTP589841 DDL589804:DDL589841 DNH589804:DNH589841 DXD589804:DXD589841 EGZ589804:EGZ589841 EQV589804:EQV589841 FAR589804:FAR589841 FKN589804:FKN589841 FUJ589804:FUJ589841 GEF589804:GEF589841 GOB589804:GOB589841 GXX589804:GXX589841 HHT589804:HHT589841 HRP589804:HRP589841 IBL589804:IBL589841 ILH589804:ILH589841 IVD589804:IVD589841 JEZ589804:JEZ589841 JOV589804:JOV589841 JYR589804:JYR589841 KIN589804:KIN589841 KSJ589804:KSJ589841 LCF589804:LCF589841 LMB589804:LMB589841 LVX589804:LVX589841 MFT589804:MFT589841 MPP589804:MPP589841 MZL589804:MZL589841 NJH589804:NJH589841 NTD589804:NTD589841 OCZ589804:OCZ589841 OMV589804:OMV589841 OWR589804:OWR589841 PGN589804:PGN589841 PQJ589804:PQJ589841 QAF589804:QAF589841 QKB589804:QKB589841 QTX589804:QTX589841 RDT589804:RDT589841 RNP589804:RNP589841 RXL589804:RXL589841 SHH589804:SHH589841 SRD589804:SRD589841 TAZ589804:TAZ589841 TKV589804:TKV589841 TUR589804:TUR589841 UEN589804:UEN589841 UOJ589804:UOJ589841 UYF589804:UYF589841 VIB589804:VIB589841 VRX589804:VRX589841 WBT589804:WBT589841 WLP589804:WLP589841 WVL589804:WVL589841 E655340:E655377 IZ655340:IZ655377 SV655340:SV655377 ACR655340:ACR655377 AMN655340:AMN655377 AWJ655340:AWJ655377 BGF655340:BGF655377 BQB655340:BQB655377 BZX655340:BZX655377 CJT655340:CJT655377 CTP655340:CTP655377 DDL655340:DDL655377 DNH655340:DNH655377 DXD655340:DXD655377 EGZ655340:EGZ655377 EQV655340:EQV655377 FAR655340:FAR655377 FKN655340:FKN655377 FUJ655340:FUJ655377 GEF655340:GEF655377 GOB655340:GOB655377 GXX655340:GXX655377 HHT655340:HHT655377 HRP655340:HRP655377 IBL655340:IBL655377 ILH655340:ILH655377 IVD655340:IVD655377 JEZ655340:JEZ655377 JOV655340:JOV655377 JYR655340:JYR655377 KIN655340:KIN655377 KSJ655340:KSJ655377 LCF655340:LCF655377 LMB655340:LMB655377 LVX655340:LVX655377 MFT655340:MFT655377 MPP655340:MPP655377 MZL655340:MZL655377 NJH655340:NJH655377 NTD655340:NTD655377 OCZ655340:OCZ655377 OMV655340:OMV655377 OWR655340:OWR655377 PGN655340:PGN655377 PQJ655340:PQJ655377 QAF655340:QAF655377 QKB655340:QKB655377 QTX655340:QTX655377 RDT655340:RDT655377 RNP655340:RNP655377 RXL655340:RXL655377 SHH655340:SHH655377 SRD655340:SRD655377 TAZ655340:TAZ655377 TKV655340:TKV655377 TUR655340:TUR655377 UEN655340:UEN655377 UOJ655340:UOJ655377 UYF655340:UYF655377 VIB655340:VIB655377 VRX655340:VRX655377 WBT655340:WBT655377 WLP655340:WLP655377 WVL655340:WVL655377 E720876:E720913 IZ720876:IZ720913 SV720876:SV720913 ACR720876:ACR720913 AMN720876:AMN720913 AWJ720876:AWJ720913 BGF720876:BGF720913 BQB720876:BQB720913 BZX720876:BZX720913 CJT720876:CJT720913 CTP720876:CTP720913 DDL720876:DDL720913 DNH720876:DNH720913 DXD720876:DXD720913 EGZ720876:EGZ720913 EQV720876:EQV720913 FAR720876:FAR720913 FKN720876:FKN720913 FUJ720876:FUJ720913 GEF720876:GEF720913 GOB720876:GOB720913 GXX720876:GXX720913 HHT720876:HHT720913 HRP720876:HRP720913 IBL720876:IBL720913 ILH720876:ILH720913 IVD720876:IVD720913 JEZ720876:JEZ720913 JOV720876:JOV720913 JYR720876:JYR720913 KIN720876:KIN720913 KSJ720876:KSJ720913 LCF720876:LCF720913 LMB720876:LMB720913 LVX720876:LVX720913 MFT720876:MFT720913 MPP720876:MPP720913 MZL720876:MZL720913 NJH720876:NJH720913 NTD720876:NTD720913 OCZ720876:OCZ720913 OMV720876:OMV720913 OWR720876:OWR720913 PGN720876:PGN720913 PQJ720876:PQJ720913 QAF720876:QAF720913 QKB720876:QKB720913 QTX720876:QTX720913 RDT720876:RDT720913 RNP720876:RNP720913 RXL720876:RXL720913 SHH720876:SHH720913 SRD720876:SRD720913 TAZ720876:TAZ720913 TKV720876:TKV720913 TUR720876:TUR720913 UEN720876:UEN720913 UOJ720876:UOJ720913 UYF720876:UYF720913 VIB720876:VIB720913 VRX720876:VRX720913 WBT720876:WBT720913 WLP720876:WLP720913 WVL720876:WVL720913 E786412:E786449 IZ786412:IZ786449 SV786412:SV786449 ACR786412:ACR786449 AMN786412:AMN786449 AWJ786412:AWJ786449 BGF786412:BGF786449 BQB786412:BQB786449 BZX786412:BZX786449 CJT786412:CJT786449 CTP786412:CTP786449 DDL786412:DDL786449 DNH786412:DNH786449 DXD786412:DXD786449 EGZ786412:EGZ786449 EQV786412:EQV786449 FAR786412:FAR786449 FKN786412:FKN786449 FUJ786412:FUJ786449 GEF786412:GEF786449 GOB786412:GOB786449 GXX786412:GXX786449 HHT786412:HHT786449 HRP786412:HRP786449 IBL786412:IBL786449 ILH786412:ILH786449 IVD786412:IVD786449 JEZ786412:JEZ786449 JOV786412:JOV786449 JYR786412:JYR786449 KIN786412:KIN786449 KSJ786412:KSJ786449 LCF786412:LCF786449 LMB786412:LMB786449 LVX786412:LVX786449 MFT786412:MFT786449 MPP786412:MPP786449 MZL786412:MZL786449 NJH786412:NJH786449 NTD786412:NTD786449 OCZ786412:OCZ786449 OMV786412:OMV786449 OWR786412:OWR786449 PGN786412:PGN786449 PQJ786412:PQJ786449 QAF786412:QAF786449 QKB786412:QKB786449 QTX786412:QTX786449 RDT786412:RDT786449 RNP786412:RNP786449 RXL786412:RXL786449 SHH786412:SHH786449 SRD786412:SRD786449 TAZ786412:TAZ786449 TKV786412:TKV786449 TUR786412:TUR786449 UEN786412:UEN786449 UOJ786412:UOJ786449 UYF786412:UYF786449 VIB786412:VIB786449 VRX786412:VRX786449 WBT786412:WBT786449 WLP786412:WLP786449 WVL786412:WVL786449 E851948:E851985 IZ851948:IZ851985 SV851948:SV851985 ACR851948:ACR851985 AMN851948:AMN851985 AWJ851948:AWJ851985 BGF851948:BGF851985 BQB851948:BQB851985 BZX851948:BZX851985 CJT851948:CJT851985 CTP851948:CTP851985 DDL851948:DDL851985 DNH851948:DNH851985 DXD851948:DXD851985 EGZ851948:EGZ851985 EQV851948:EQV851985 FAR851948:FAR851985 FKN851948:FKN851985 FUJ851948:FUJ851985 GEF851948:GEF851985 GOB851948:GOB851985 GXX851948:GXX851985 HHT851948:HHT851985 HRP851948:HRP851985 IBL851948:IBL851985 ILH851948:ILH851985 IVD851948:IVD851985 JEZ851948:JEZ851985 JOV851948:JOV851985 JYR851948:JYR851985 KIN851948:KIN851985 KSJ851948:KSJ851985 LCF851948:LCF851985 LMB851948:LMB851985 LVX851948:LVX851985 MFT851948:MFT851985 MPP851948:MPP851985 MZL851948:MZL851985 NJH851948:NJH851985 NTD851948:NTD851985 OCZ851948:OCZ851985 OMV851948:OMV851985 OWR851948:OWR851985 PGN851948:PGN851985 PQJ851948:PQJ851985 QAF851948:QAF851985 QKB851948:QKB851985 QTX851948:QTX851985 RDT851948:RDT851985 RNP851948:RNP851985 RXL851948:RXL851985 SHH851948:SHH851985 SRD851948:SRD851985 TAZ851948:TAZ851985 TKV851948:TKV851985 TUR851948:TUR851985 UEN851948:UEN851985 UOJ851948:UOJ851985 UYF851948:UYF851985 VIB851948:VIB851985 VRX851948:VRX851985 WBT851948:WBT851985 WLP851948:WLP851985 WVL851948:WVL851985 E917484:E917521 IZ917484:IZ917521 SV917484:SV917521 ACR917484:ACR917521 AMN917484:AMN917521 AWJ917484:AWJ917521 BGF917484:BGF917521 BQB917484:BQB917521 BZX917484:BZX917521 CJT917484:CJT917521 CTP917484:CTP917521 DDL917484:DDL917521 DNH917484:DNH917521 DXD917484:DXD917521 EGZ917484:EGZ917521 EQV917484:EQV917521 FAR917484:FAR917521 FKN917484:FKN917521 FUJ917484:FUJ917521 GEF917484:GEF917521 GOB917484:GOB917521 GXX917484:GXX917521 HHT917484:HHT917521 HRP917484:HRP917521 IBL917484:IBL917521 ILH917484:ILH917521 IVD917484:IVD917521 JEZ917484:JEZ917521 JOV917484:JOV917521 JYR917484:JYR917521 KIN917484:KIN917521 KSJ917484:KSJ917521 LCF917484:LCF917521 LMB917484:LMB917521 LVX917484:LVX917521 MFT917484:MFT917521 MPP917484:MPP917521 MZL917484:MZL917521 NJH917484:NJH917521 NTD917484:NTD917521 OCZ917484:OCZ917521 OMV917484:OMV917521 OWR917484:OWR917521 PGN917484:PGN917521 PQJ917484:PQJ917521 QAF917484:QAF917521 QKB917484:QKB917521 QTX917484:QTX917521 RDT917484:RDT917521 RNP917484:RNP917521 RXL917484:RXL917521 SHH917484:SHH917521 SRD917484:SRD917521 TAZ917484:TAZ917521 TKV917484:TKV917521 TUR917484:TUR917521 UEN917484:UEN917521 UOJ917484:UOJ917521 UYF917484:UYF917521 VIB917484:VIB917521 VRX917484:VRX917521 WBT917484:WBT917521 WLP917484:WLP917521 WVL917484:WVL917521 E983020:E983057 IZ983020:IZ983057 SV983020:SV983057 ACR983020:ACR983057 AMN983020:AMN983057 AWJ983020:AWJ983057 BGF983020:BGF983057 BQB983020:BQB983057 BZX983020:BZX983057 CJT983020:CJT983057 CTP983020:CTP983057 DDL983020:DDL983057 DNH983020:DNH983057 DXD983020:DXD983057 EGZ983020:EGZ983057 EQV983020:EQV983057 FAR983020:FAR983057 FKN983020:FKN983057 FUJ983020:FUJ983057 GEF983020:GEF983057 GOB983020:GOB983057 GXX983020:GXX983057 HHT983020:HHT983057 HRP983020:HRP983057 IBL983020:IBL983057 ILH983020:ILH983057 IVD983020:IVD983057 JEZ983020:JEZ983057 JOV983020:JOV983057 JYR983020:JYR983057 KIN983020:KIN983057 KSJ983020:KSJ983057 LCF983020:LCF983057 LMB983020:LMB983057 LVX983020:LVX983057 MFT983020:MFT983057 MPP983020:MPP983057 MZL983020:MZL983057 NJH983020:NJH983057 NTD983020:NTD983057 OCZ983020:OCZ983057 OMV983020:OMV983057 OWR983020:OWR983057 PGN983020:PGN983057 PQJ983020:PQJ983057 QAF983020:QAF983057 QKB983020:QKB983057 QTX983020:QTX983057 RDT983020:RDT983057 RNP983020:RNP983057 RXL983020:RXL983057 SHH983020:SHH983057 SRD983020:SRD983057 TAZ983020:TAZ983057 TKV983020:TKV983057 TUR983020:TUR983057 UEN983020:UEN983057 UOJ983020:UOJ983057 UYF983020:UYF983057 VIB983020:VIB983057 VRX983020:VRX983057 WBT983020:WBT983057 WLP983020:WLP983057 WVL983020:WVL983057">
      <formula1>$E$31:$E$122</formula1>
    </dataValidation>
    <dataValidation type="list" errorStyle="warning" allowBlank="1" showInputMessage="1" showErrorMessage="1" errorTitle="FERC ACCOUNT" error="This FERC Account is not included in the drop-down list. Is this the account you want to use?" sqref="B65511:B65553 B16:B17 B9:B11 IW9:IW17 SS9:SS17 ACO9:ACO17 AMK9:AMK17 AWG9:AWG17 BGC9:BGC17 BPY9:BPY17 BZU9:BZU17 CJQ9:CJQ17 CTM9:CTM17 DDI9:DDI17 DNE9:DNE17 DXA9:DXA17 EGW9:EGW17 EQS9:EQS17 FAO9:FAO17 FKK9:FKK17 FUG9:FUG17 GEC9:GEC17 GNY9:GNY17 GXU9:GXU17 HHQ9:HHQ17 HRM9:HRM17 IBI9:IBI17 ILE9:ILE17 IVA9:IVA17 JEW9:JEW17 JOS9:JOS17 JYO9:JYO17 KIK9:KIK17 KSG9:KSG17 LCC9:LCC17 LLY9:LLY17 LVU9:LVU17 MFQ9:MFQ17 MPM9:MPM17 MZI9:MZI17 NJE9:NJE17 NTA9:NTA17 OCW9:OCW17 OMS9:OMS17 OWO9:OWO17 PGK9:PGK17 PQG9:PQG17 QAC9:QAC17 QJY9:QJY17 QTU9:QTU17 RDQ9:RDQ17 RNM9:RNM17 RXI9:RXI17 SHE9:SHE17 SRA9:SRA17 TAW9:TAW17 TKS9:TKS17 TUO9:TUO17 UEK9:UEK17 UOG9:UOG17 UYC9:UYC17 VHY9:VHY17 VRU9:VRU17 WBQ9:WBQ17 WLM9:WLM17 WVI9:WVI17 IW65511:IW65553 SS65511:SS65553 ACO65511:ACO65553 AMK65511:AMK65553 AWG65511:AWG65553 BGC65511:BGC65553 BPY65511:BPY65553 BZU65511:BZU65553 CJQ65511:CJQ65553 CTM65511:CTM65553 DDI65511:DDI65553 DNE65511:DNE65553 DXA65511:DXA65553 EGW65511:EGW65553 EQS65511:EQS65553 FAO65511:FAO65553 FKK65511:FKK65553 FUG65511:FUG65553 GEC65511:GEC65553 GNY65511:GNY65553 GXU65511:GXU65553 HHQ65511:HHQ65553 HRM65511:HRM65553 IBI65511:IBI65553 ILE65511:ILE65553 IVA65511:IVA65553 JEW65511:JEW65553 JOS65511:JOS65553 JYO65511:JYO65553 KIK65511:KIK65553 KSG65511:KSG65553 LCC65511:LCC65553 LLY65511:LLY65553 LVU65511:LVU65553 MFQ65511:MFQ65553 MPM65511:MPM65553 MZI65511:MZI65553 NJE65511:NJE65553 NTA65511:NTA65553 OCW65511:OCW65553 OMS65511:OMS65553 OWO65511:OWO65553 PGK65511:PGK65553 PQG65511:PQG65553 QAC65511:QAC65553 QJY65511:QJY65553 QTU65511:QTU65553 RDQ65511:RDQ65553 RNM65511:RNM65553 RXI65511:RXI65553 SHE65511:SHE65553 SRA65511:SRA65553 TAW65511:TAW65553 TKS65511:TKS65553 TUO65511:TUO65553 UEK65511:UEK65553 UOG65511:UOG65553 UYC65511:UYC65553 VHY65511:VHY65553 VRU65511:VRU65553 WBQ65511:WBQ65553 WLM65511:WLM65553 WVI65511:WVI65553 B131047:B131089 IW131047:IW131089 SS131047:SS131089 ACO131047:ACO131089 AMK131047:AMK131089 AWG131047:AWG131089 BGC131047:BGC131089 BPY131047:BPY131089 BZU131047:BZU131089 CJQ131047:CJQ131089 CTM131047:CTM131089 DDI131047:DDI131089 DNE131047:DNE131089 DXA131047:DXA131089 EGW131047:EGW131089 EQS131047:EQS131089 FAO131047:FAO131089 FKK131047:FKK131089 FUG131047:FUG131089 GEC131047:GEC131089 GNY131047:GNY131089 GXU131047:GXU131089 HHQ131047:HHQ131089 HRM131047:HRM131089 IBI131047:IBI131089 ILE131047:ILE131089 IVA131047:IVA131089 JEW131047:JEW131089 JOS131047:JOS131089 JYO131047:JYO131089 KIK131047:KIK131089 KSG131047:KSG131089 LCC131047:LCC131089 LLY131047:LLY131089 LVU131047:LVU131089 MFQ131047:MFQ131089 MPM131047:MPM131089 MZI131047:MZI131089 NJE131047:NJE131089 NTA131047:NTA131089 OCW131047:OCW131089 OMS131047:OMS131089 OWO131047:OWO131089 PGK131047:PGK131089 PQG131047:PQG131089 QAC131047:QAC131089 QJY131047:QJY131089 QTU131047:QTU131089 RDQ131047:RDQ131089 RNM131047:RNM131089 RXI131047:RXI131089 SHE131047:SHE131089 SRA131047:SRA131089 TAW131047:TAW131089 TKS131047:TKS131089 TUO131047:TUO131089 UEK131047:UEK131089 UOG131047:UOG131089 UYC131047:UYC131089 VHY131047:VHY131089 VRU131047:VRU131089 WBQ131047:WBQ131089 WLM131047:WLM131089 WVI131047:WVI131089 B196583:B196625 IW196583:IW196625 SS196583:SS196625 ACO196583:ACO196625 AMK196583:AMK196625 AWG196583:AWG196625 BGC196583:BGC196625 BPY196583:BPY196625 BZU196583:BZU196625 CJQ196583:CJQ196625 CTM196583:CTM196625 DDI196583:DDI196625 DNE196583:DNE196625 DXA196583:DXA196625 EGW196583:EGW196625 EQS196583:EQS196625 FAO196583:FAO196625 FKK196583:FKK196625 FUG196583:FUG196625 GEC196583:GEC196625 GNY196583:GNY196625 GXU196583:GXU196625 HHQ196583:HHQ196625 HRM196583:HRM196625 IBI196583:IBI196625 ILE196583:ILE196625 IVA196583:IVA196625 JEW196583:JEW196625 JOS196583:JOS196625 JYO196583:JYO196625 KIK196583:KIK196625 KSG196583:KSG196625 LCC196583:LCC196625 LLY196583:LLY196625 LVU196583:LVU196625 MFQ196583:MFQ196625 MPM196583:MPM196625 MZI196583:MZI196625 NJE196583:NJE196625 NTA196583:NTA196625 OCW196583:OCW196625 OMS196583:OMS196625 OWO196583:OWO196625 PGK196583:PGK196625 PQG196583:PQG196625 QAC196583:QAC196625 QJY196583:QJY196625 QTU196583:QTU196625 RDQ196583:RDQ196625 RNM196583:RNM196625 RXI196583:RXI196625 SHE196583:SHE196625 SRA196583:SRA196625 TAW196583:TAW196625 TKS196583:TKS196625 TUO196583:TUO196625 UEK196583:UEK196625 UOG196583:UOG196625 UYC196583:UYC196625 VHY196583:VHY196625 VRU196583:VRU196625 WBQ196583:WBQ196625 WLM196583:WLM196625 WVI196583:WVI196625 B262119:B262161 IW262119:IW262161 SS262119:SS262161 ACO262119:ACO262161 AMK262119:AMK262161 AWG262119:AWG262161 BGC262119:BGC262161 BPY262119:BPY262161 BZU262119:BZU262161 CJQ262119:CJQ262161 CTM262119:CTM262161 DDI262119:DDI262161 DNE262119:DNE262161 DXA262119:DXA262161 EGW262119:EGW262161 EQS262119:EQS262161 FAO262119:FAO262161 FKK262119:FKK262161 FUG262119:FUG262161 GEC262119:GEC262161 GNY262119:GNY262161 GXU262119:GXU262161 HHQ262119:HHQ262161 HRM262119:HRM262161 IBI262119:IBI262161 ILE262119:ILE262161 IVA262119:IVA262161 JEW262119:JEW262161 JOS262119:JOS262161 JYO262119:JYO262161 KIK262119:KIK262161 KSG262119:KSG262161 LCC262119:LCC262161 LLY262119:LLY262161 LVU262119:LVU262161 MFQ262119:MFQ262161 MPM262119:MPM262161 MZI262119:MZI262161 NJE262119:NJE262161 NTA262119:NTA262161 OCW262119:OCW262161 OMS262119:OMS262161 OWO262119:OWO262161 PGK262119:PGK262161 PQG262119:PQG262161 QAC262119:QAC262161 QJY262119:QJY262161 QTU262119:QTU262161 RDQ262119:RDQ262161 RNM262119:RNM262161 RXI262119:RXI262161 SHE262119:SHE262161 SRA262119:SRA262161 TAW262119:TAW262161 TKS262119:TKS262161 TUO262119:TUO262161 UEK262119:UEK262161 UOG262119:UOG262161 UYC262119:UYC262161 VHY262119:VHY262161 VRU262119:VRU262161 WBQ262119:WBQ262161 WLM262119:WLM262161 WVI262119:WVI262161 B327655:B327697 IW327655:IW327697 SS327655:SS327697 ACO327655:ACO327697 AMK327655:AMK327697 AWG327655:AWG327697 BGC327655:BGC327697 BPY327655:BPY327697 BZU327655:BZU327697 CJQ327655:CJQ327697 CTM327655:CTM327697 DDI327655:DDI327697 DNE327655:DNE327697 DXA327655:DXA327697 EGW327655:EGW327697 EQS327655:EQS327697 FAO327655:FAO327697 FKK327655:FKK327697 FUG327655:FUG327697 GEC327655:GEC327697 GNY327655:GNY327697 GXU327655:GXU327697 HHQ327655:HHQ327697 HRM327655:HRM327697 IBI327655:IBI327697 ILE327655:ILE327697 IVA327655:IVA327697 JEW327655:JEW327697 JOS327655:JOS327697 JYO327655:JYO327697 KIK327655:KIK327697 KSG327655:KSG327697 LCC327655:LCC327697 LLY327655:LLY327697 LVU327655:LVU327697 MFQ327655:MFQ327697 MPM327655:MPM327697 MZI327655:MZI327697 NJE327655:NJE327697 NTA327655:NTA327697 OCW327655:OCW327697 OMS327655:OMS327697 OWO327655:OWO327697 PGK327655:PGK327697 PQG327655:PQG327697 QAC327655:QAC327697 QJY327655:QJY327697 QTU327655:QTU327697 RDQ327655:RDQ327697 RNM327655:RNM327697 RXI327655:RXI327697 SHE327655:SHE327697 SRA327655:SRA327697 TAW327655:TAW327697 TKS327655:TKS327697 TUO327655:TUO327697 UEK327655:UEK327697 UOG327655:UOG327697 UYC327655:UYC327697 VHY327655:VHY327697 VRU327655:VRU327697 WBQ327655:WBQ327697 WLM327655:WLM327697 WVI327655:WVI327697 B393191:B393233 IW393191:IW393233 SS393191:SS393233 ACO393191:ACO393233 AMK393191:AMK393233 AWG393191:AWG393233 BGC393191:BGC393233 BPY393191:BPY393233 BZU393191:BZU393233 CJQ393191:CJQ393233 CTM393191:CTM393233 DDI393191:DDI393233 DNE393191:DNE393233 DXA393191:DXA393233 EGW393191:EGW393233 EQS393191:EQS393233 FAO393191:FAO393233 FKK393191:FKK393233 FUG393191:FUG393233 GEC393191:GEC393233 GNY393191:GNY393233 GXU393191:GXU393233 HHQ393191:HHQ393233 HRM393191:HRM393233 IBI393191:IBI393233 ILE393191:ILE393233 IVA393191:IVA393233 JEW393191:JEW393233 JOS393191:JOS393233 JYO393191:JYO393233 KIK393191:KIK393233 KSG393191:KSG393233 LCC393191:LCC393233 LLY393191:LLY393233 LVU393191:LVU393233 MFQ393191:MFQ393233 MPM393191:MPM393233 MZI393191:MZI393233 NJE393191:NJE393233 NTA393191:NTA393233 OCW393191:OCW393233 OMS393191:OMS393233 OWO393191:OWO393233 PGK393191:PGK393233 PQG393191:PQG393233 QAC393191:QAC393233 QJY393191:QJY393233 QTU393191:QTU393233 RDQ393191:RDQ393233 RNM393191:RNM393233 RXI393191:RXI393233 SHE393191:SHE393233 SRA393191:SRA393233 TAW393191:TAW393233 TKS393191:TKS393233 TUO393191:TUO393233 UEK393191:UEK393233 UOG393191:UOG393233 UYC393191:UYC393233 VHY393191:VHY393233 VRU393191:VRU393233 WBQ393191:WBQ393233 WLM393191:WLM393233 WVI393191:WVI393233 B458727:B458769 IW458727:IW458769 SS458727:SS458769 ACO458727:ACO458769 AMK458727:AMK458769 AWG458727:AWG458769 BGC458727:BGC458769 BPY458727:BPY458769 BZU458727:BZU458769 CJQ458727:CJQ458769 CTM458727:CTM458769 DDI458727:DDI458769 DNE458727:DNE458769 DXA458727:DXA458769 EGW458727:EGW458769 EQS458727:EQS458769 FAO458727:FAO458769 FKK458727:FKK458769 FUG458727:FUG458769 GEC458727:GEC458769 GNY458727:GNY458769 GXU458727:GXU458769 HHQ458727:HHQ458769 HRM458727:HRM458769 IBI458727:IBI458769 ILE458727:ILE458769 IVA458727:IVA458769 JEW458727:JEW458769 JOS458727:JOS458769 JYO458727:JYO458769 KIK458727:KIK458769 KSG458727:KSG458769 LCC458727:LCC458769 LLY458727:LLY458769 LVU458727:LVU458769 MFQ458727:MFQ458769 MPM458727:MPM458769 MZI458727:MZI458769 NJE458727:NJE458769 NTA458727:NTA458769 OCW458727:OCW458769 OMS458727:OMS458769 OWO458727:OWO458769 PGK458727:PGK458769 PQG458727:PQG458769 QAC458727:QAC458769 QJY458727:QJY458769 QTU458727:QTU458769 RDQ458727:RDQ458769 RNM458727:RNM458769 RXI458727:RXI458769 SHE458727:SHE458769 SRA458727:SRA458769 TAW458727:TAW458769 TKS458727:TKS458769 TUO458727:TUO458769 UEK458727:UEK458769 UOG458727:UOG458769 UYC458727:UYC458769 VHY458727:VHY458769 VRU458727:VRU458769 WBQ458727:WBQ458769 WLM458727:WLM458769 WVI458727:WVI458769 B524263:B524305 IW524263:IW524305 SS524263:SS524305 ACO524263:ACO524305 AMK524263:AMK524305 AWG524263:AWG524305 BGC524263:BGC524305 BPY524263:BPY524305 BZU524263:BZU524305 CJQ524263:CJQ524305 CTM524263:CTM524305 DDI524263:DDI524305 DNE524263:DNE524305 DXA524263:DXA524305 EGW524263:EGW524305 EQS524263:EQS524305 FAO524263:FAO524305 FKK524263:FKK524305 FUG524263:FUG524305 GEC524263:GEC524305 GNY524263:GNY524305 GXU524263:GXU524305 HHQ524263:HHQ524305 HRM524263:HRM524305 IBI524263:IBI524305 ILE524263:ILE524305 IVA524263:IVA524305 JEW524263:JEW524305 JOS524263:JOS524305 JYO524263:JYO524305 KIK524263:KIK524305 KSG524263:KSG524305 LCC524263:LCC524305 LLY524263:LLY524305 LVU524263:LVU524305 MFQ524263:MFQ524305 MPM524263:MPM524305 MZI524263:MZI524305 NJE524263:NJE524305 NTA524263:NTA524305 OCW524263:OCW524305 OMS524263:OMS524305 OWO524263:OWO524305 PGK524263:PGK524305 PQG524263:PQG524305 QAC524263:QAC524305 QJY524263:QJY524305 QTU524263:QTU524305 RDQ524263:RDQ524305 RNM524263:RNM524305 RXI524263:RXI524305 SHE524263:SHE524305 SRA524263:SRA524305 TAW524263:TAW524305 TKS524263:TKS524305 TUO524263:TUO524305 UEK524263:UEK524305 UOG524263:UOG524305 UYC524263:UYC524305 VHY524263:VHY524305 VRU524263:VRU524305 WBQ524263:WBQ524305 WLM524263:WLM524305 WVI524263:WVI524305 B589799:B589841 IW589799:IW589841 SS589799:SS589841 ACO589799:ACO589841 AMK589799:AMK589841 AWG589799:AWG589841 BGC589799:BGC589841 BPY589799:BPY589841 BZU589799:BZU589841 CJQ589799:CJQ589841 CTM589799:CTM589841 DDI589799:DDI589841 DNE589799:DNE589841 DXA589799:DXA589841 EGW589799:EGW589841 EQS589799:EQS589841 FAO589799:FAO589841 FKK589799:FKK589841 FUG589799:FUG589841 GEC589799:GEC589841 GNY589799:GNY589841 GXU589799:GXU589841 HHQ589799:HHQ589841 HRM589799:HRM589841 IBI589799:IBI589841 ILE589799:ILE589841 IVA589799:IVA589841 JEW589799:JEW589841 JOS589799:JOS589841 JYO589799:JYO589841 KIK589799:KIK589841 KSG589799:KSG589841 LCC589799:LCC589841 LLY589799:LLY589841 LVU589799:LVU589841 MFQ589799:MFQ589841 MPM589799:MPM589841 MZI589799:MZI589841 NJE589799:NJE589841 NTA589799:NTA589841 OCW589799:OCW589841 OMS589799:OMS589841 OWO589799:OWO589841 PGK589799:PGK589841 PQG589799:PQG589841 QAC589799:QAC589841 QJY589799:QJY589841 QTU589799:QTU589841 RDQ589799:RDQ589841 RNM589799:RNM589841 RXI589799:RXI589841 SHE589799:SHE589841 SRA589799:SRA589841 TAW589799:TAW589841 TKS589799:TKS589841 TUO589799:TUO589841 UEK589799:UEK589841 UOG589799:UOG589841 UYC589799:UYC589841 VHY589799:VHY589841 VRU589799:VRU589841 WBQ589799:WBQ589841 WLM589799:WLM589841 WVI589799:WVI589841 B655335:B655377 IW655335:IW655377 SS655335:SS655377 ACO655335:ACO655377 AMK655335:AMK655377 AWG655335:AWG655377 BGC655335:BGC655377 BPY655335:BPY655377 BZU655335:BZU655377 CJQ655335:CJQ655377 CTM655335:CTM655377 DDI655335:DDI655377 DNE655335:DNE655377 DXA655335:DXA655377 EGW655335:EGW655377 EQS655335:EQS655377 FAO655335:FAO655377 FKK655335:FKK655377 FUG655335:FUG655377 GEC655335:GEC655377 GNY655335:GNY655377 GXU655335:GXU655377 HHQ655335:HHQ655377 HRM655335:HRM655377 IBI655335:IBI655377 ILE655335:ILE655377 IVA655335:IVA655377 JEW655335:JEW655377 JOS655335:JOS655377 JYO655335:JYO655377 KIK655335:KIK655377 KSG655335:KSG655377 LCC655335:LCC655377 LLY655335:LLY655377 LVU655335:LVU655377 MFQ655335:MFQ655377 MPM655335:MPM655377 MZI655335:MZI655377 NJE655335:NJE655377 NTA655335:NTA655377 OCW655335:OCW655377 OMS655335:OMS655377 OWO655335:OWO655377 PGK655335:PGK655377 PQG655335:PQG655377 QAC655335:QAC655377 QJY655335:QJY655377 QTU655335:QTU655377 RDQ655335:RDQ655377 RNM655335:RNM655377 RXI655335:RXI655377 SHE655335:SHE655377 SRA655335:SRA655377 TAW655335:TAW655377 TKS655335:TKS655377 TUO655335:TUO655377 UEK655335:UEK655377 UOG655335:UOG655377 UYC655335:UYC655377 VHY655335:VHY655377 VRU655335:VRU655377 WBQ655335:WBQ655377 WLM655335:WLM655377 WVI655335:WVI655377 B720871:B720913 IW720871:IW720913 SS720871:SS720913 ACO720871:ACO720913 AMK720871:AMK720913 AWG720871:AWG720913 BGC720871:BGC720913 BPY720871:BPY720913 BZU720871:BZU720913 CJQ720871:CJQ720913 CTM720871:CTM720913 DDI720871:DDI720913 DNE720871:DNE720913 DXA720871:DXA720913 EGW720871:EGW720913 EQS720871:EQS720913 FAO720871:FAO720913 FKK720871:FKK720913 FUG720871:FUG720913 GEC720871:GEC720913 GNY720871:GNY720913 GXU720871:GXU720913 HHQ720871:HHQ720913 HRM720871:HRM720913 IBI720871:IBI720913 ILE720871:ILE720913 IVA720871:IVA720913 JEW720871:JEW720913 JOS720871:JOS720913 JYO720871:JYO720913 KIK720871:KIK720913 KSG720871:KSG720913 LCC720871:LCC720913 LLY720871:LLY720913 LVU720871:LVU720913 MFQ720871:MFQ720913 MPM720871:MPM720913 MZI720871:MZI720913 NJE720871:NJE720913 NTA720871:NTA720913 OCW720871:OCW720913 OMS720871:OMS720913 OWO720871:OWO720913 PGK720871:PGK720913 PQG720871:PQG720913 QAC720871:QAC720913 QJY720871:QJY720913 QTU720871:QTU720913 RDQ720871:RDQ720913 RNM720871:RNM720913 RXI720871:RXI720913 SHE720871:SHE720913 SRA720871:SRA720913 TAW720871:TAW720913 TKS720871:TKS720913 TUO720871:TUO720913 UEK720871:UEK720913 UOG720871:UOG720913 UYC720871:UYC720913 VHY720871:VHY720913 VRU720871:VRU720913 WBQ720871:WBQ720913 WLM720871:WLM720913 WVI720871:WVI720913 B786407:B786449 IW786407:IW786449 SS786407:SS786449 ACO786407:ACO786449 AMK786407:AMK786449 AWG786407:AWG786449 BGC786407:BGC786449 BPY786407:BPY786449 BZU786407:BZU786449 CJQ786407:CJQ786449 CTM786407:CTM786449 DDI786407:DDI786449 DNE786407:DNE786449 DXA786407:DXA786449 EGW786407:EGW786449 EQS786407:EQS786449 FAO786407:FAO786449 FKK786407:FKK786449 FUG786407:FUG786449 GEC786407:GEC786449 GNY786407:GNY786449 GXU786407:GXU786449 HHQ786407:HHQ786449 HRM786407:HRM786449 IBI786407:IBI786449 ILE786407:ILE786449 IVA786407:IVA786449 JEW786407:JEW786449 JOS786407:JOS786449 JYO786407:JYO786449 KIK786407:KIK786449 KSG786407:KSG786449 LCC786407:LCC786449 LLY786407:LLY786449 LVU786407:LVU786449 MFQ786407:MFQ786449 MPM786407:MPM786449 MZI786407:MZI786449 NJE786407:NJE786449 NTA786407:NTA786449 OCW786407:OCW786449 OMS786407:OMS786449 OWO786407:OWO786449 PGK786407:PGK786449 PQG786407:PQG786449 QAC786407:QAC786449 QJY786407:QJY786449 QTU786407:QTU786449 RDQ786407:RDQ786449 RNM786407:RNM786449 RXI786407:RXI786449 SHE786407:SHE786449 SRA786407:SRA786449 TAW786407:TAW786449 TKS786407:TKS786449 TUO786407:TUO786449 UEK786407:UEK786449 UOG786407:UOG786449 UYC786407:UYC786449 VHY786407:VHY786449 VRU786407:VRU786449 WBQ786407:WBQ786449 WLM786407:WLM786449 WVI786407:WVI786449 B851943:B851985 IW851943:IW851985 SS851943:SS851985 ACO851943:ACO851985 AMK851943:AMK851985 AWG851943:AWG851985 BGC851943:BGC851985 BPY851943:BPY851985 BZU851943:BZU851985 CJQ851943:CJQ851985 CTM851943:CTM851985 DDI851943:DDI851985 DNE851943:DNE851985 DXA851943:DXA851985 EGW851943:EGW851985 EQS851943:EQS851985 FAO851943:FAO851985 FKK851943:FKK851985 FUG851943:FUG851985 GEC851943:GEC851985 GNY851943:GNY851985 GXU851943:GXU851985 HHQ851943:HHQ851985 HRM851943:HRM851985 IBI851943:IBI851985 ILE851943:ILE851985 IVA851943:IVA851985 JEW851943:JEW851985 JOS851943:JOS851985 JYO851943:JYO851985 KIK851943:KIK851985 KSG851943:KSG851985 LCC851943:LCC851985 LLY851943:LLY851985 LVU851943:LVU851985 MFQ851943:MFQ851985 MPM851943:MPM851985 MZI851943:MZI851985 NJE851943:NJE851985 NTA851943:NTA851985 OCW851943:OCW851985 OMS851943:OMS851985 OWO851943:OWO851985 PGK851943:PGK851985 PQG851943:PQG851985 QAC851943:QAC851985 QJY851943:QJY851985 QTU851943:QTU851985 RDQ851943:RDQ851985 RNM851943:RNM851985 RXI851943:RXI851985 SHE851943:SHE851985 SRA851943:SRA851985 TAW851943:TAW851985 TKS851943:TKS851985 TUO851943:TUO851985 UEK851943:UEK851985 UOG851943:UOG851985 UYC851943:UYC851985 VHY851943:VHY851985 VRU851943:VRU851985 WBQ851943:WBQ851985 WLM851943:WLM851985 WVI851943:WVI851985 B917479:B917521 IW917479:IW917521 SS917479:SS917521 ACO917479:ACO917521 AMK917479:AMK917521 AWG917479:AWG917521 BGC917479:BGC917521 BPY917479:BPY917521 BZU917479:BZU917521 CJQ917479:CJQ917521 CTM917479:CTM917521 DDI917479:DDI917521 DNE917479:DNE917521 DXA917479:DXA917521 EGW917479:EGW917521 EQS917479:EQS917521 FAO917479:FAO917521 FKK917479:FKK917521 FUG917479:FUG917521 GEC917479:GEC917521 GNY917479:GNY917521 GXU917479:GXU917521 HHQ917479:HHQ917521 HRM917479:HRM917521 IBI917479:IBI917521 ILE917479:ILE917521 IVA917479:IVA917521 JEW917479:JEW917521 JOS917479:JOS917521 JYO917479:JYO917521 KIK917479:KIK917521 KSG917479:KSG917521 LCC917479:LCC917521 LLY917479:LLY917521 LVU917479:LVU917521 MFQ917479:MFQ917521 MPM917479:MPM917521 MZI917479:MZI917521 NJE917479:NJE917521 NTA917479:NTA917521 OCW917479:OCW917521 OMS917479:OMS917521 OWO917479:OWO917521 PGK917479:PGK917521 PQG917479:PQG917521 QAC917479:QAC917521 QJY917479:QJY917521 QTU917479:QTU917521 RDQ917479:RDQ917521 RNM917479:RNM917521 RXI917479:RXI917521 SHE917479:SHE917521 SRA917479:SRA917521 TAW917479:TAW917521 TKS917479:TKS917521 TUO917479:TUO917521 UEK917479:UEK917521 UOG917479:UOG917521 UYC917479:UYC917521 VHY917479:VHY917521 VRU917479:VRU917521 WBQ917479:WBQ917521 WLM917479:WLM917521 WVI917479:WVI917521 B983015:B983057 IW983015:IW983057 SS983015:SS983057 ACO983015:ACO983057 AMK983015:AMK983057 AWG983015:AWG983057 BGC983015:BGC983057 BPY983015:BPY983057 BZU983015:BZU983057 CJQ983015:CJQ983057 CTM983015:CTM983057 DDI983015:DDI983057 DNE983015:DNE983057 DXA983015:DXA983057 EGW983015:EGW983057 EQS983015:EQS983057 FAO983015:FAO983057 FKK983015:FKK983057 FUG983015:FUG983057 GEC983015:GEC983057 GNY983015:GNY983057 GXU983015:GXU983057 HHQ983015:HHQ983057 HRM983015:HRM983057 IBI983015:IBI983057 ILE983015:ILE983057 IVA983015:IVA983057 JEW983015:JEW983057 JOS983015:JOS983057 JYO983015:JYO983057 KIK983015:KIK983057 KSG983015:KSG983057 LCC983015:LCC983057 LLY983015:LLY983057 LVU983015:LVU983057 MFQ983015:MFQ983057 MPM983015:MPM983057 MZI983015:MZI983057 NJE983015:NJE983057 NTA983015:NTA983057 OCW983015:OCW983057 OMS983015:OMS983057 OWO983015:OWO983057 PGK983015:PGK983057 PQG983015:PQG983057 QAC983015:QAC983057 QJY983015:QJY983057 QTU983015:QTU983057 RDQ983015:RDQ983057 RNM983015:RNM983057 RXI983015:RXI983057 SHE983015:SHE983057 SRA983015:SRA983057 TAW983015:TAW983057 TKS983015:TKS983057 TUO983015:TUO983057 UEK983015:UEK983057 UOG983015:UOG983057 UYC983015:UYC983057 VHY983015:VHY983057 VRU983015:VRU983057 WBQ983015:WBQ983057 WLM983015:WLM983057 WVI983015:WVI983057">
      <formula1>$B$31:$B$365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11:C65553 IX65511:IX65553 ST65511:ST65553 ACP65511:ACP65553 AML65511:AML65553 AWH65511:AWH65553 BGD65511:BGD65553 BPZ65511:BPZ65553 BZV65511:BZV65553 CJR65511:CJR65553 CTN65511:CTN65553 DDJ65511:DDJ65553 DNF65511:DNF65553 DXB65511:DXB65553 EGX65511:EGX65553 EQT65511:EQT65553 FAP65511:FAP65553 FKL65511:FKL65553 FUH65511:FUH65553 GED65511:GED65553 GNZ65511:GNZ65553 GXV65511:GXV65553 HHR65511:HHR65553 HRN65511:HRN65553 IBJ65511:IBJ65553 ILF65511:ILF65553 IVB65511:IVB65553 JEX65511:JEX65553 JOT65511:JOT65553 JYP65511:JYP65553 KIL65511:KIL65553 KSH65511:KSH65553 LCD65511:LCD65553 LLZ65511:LLZ65553 LVV65511:LVV65553 MFR65511:MFR65553 MPN65511:MPN65553 MZJ65511:MZJ65553 NJF65511:NJF65553 NTB65511:NTB65553 OCX65511:OCX65553 OMT65511:OMT65553 OWP65511:OWP65553 PGL65511:PGL65553 PQH65511:PQH65553 QAD65511:QAD65553 QJZ65511:QJZ65553 QTV65511:QTV65553 RDR65511:RDR65553 RNN65511:RNN65553 RXJ65511:RXJ65553 SHF65511:SHF65553 SRB65511:SRB65553 TAX65511:TAX65553 TKT65511:TKT65553 TUP65511:TUP65553 UEL65511:UEL65553 UOH65511:UOH65553 UYD65511:UYD65553 VHZ65511:VHZ65553 VRV65511:VRV65553 WBR65511:WBR65553 WLN65511:WLN65553 WVJ65511:WVJ65553 C131047:C131089 IX131047:IX131089 ST131047:ST131089 ACP131047:ACP131089 AML131047:AML131089 AWH131047:AWH131089 BGD131047:BGD131089 BPZ131047:BPZ131089 BZV131047:BZV131089 CJR131047:CJR131089 CTN131047:CTN131089 DDJ131047:DDJ131089 DNF131047:DNF131089 DXB131047:DXB131089 EGX131047:EGX131089 EQT131047:EQT131089 FAP131047:FAP131089 FKL131047:FKL131089 FUH131047:FUH131089 GED131047:GED131089 GNZ131047:GNZ131089 GXV131047:GXV131089 HHR131047:HHR131089 HRN131047:HRN131089 IBJ131047:IBJ131089 ILF131047:ILF131089 IVB131047:IVB131089 JEX131047:JEX131089 JOT131047:JOT131089 JYP131047:JYP131089 KIL131047:KIL131089 KSH131047:KSH131089 LCD131047:LCD131089 LLZ131047:LLZ131089 LVV131047:LVV131089 MFR131047:MFR131089 MPN131047:MPN131089 MZJ131047:MZJ131089 NJF131047:NJF131089 NTB131047:NTB131089 OCX131047:OCX131089 OMT131047:OMT131089 OWP131047:OWP131089 PGL131047:PGL131089 PQH131047:PQH131089 QAD131047:QAD131089 QJZ131047:QJZ131089 QTV131047:QTV131089 RDR131047:RDR131089 RNN131047:RNN131089 RXJ131047:RXJ131089 SHF131047:SHF131089 SRB131047:SRB131089 TAX131047:TAX131089 TKT131047:TKT131089 TUP131047:TUP131089 UEL131047:UEL131089 UOH131047:UOH131089 UYD131047:UYD131089 VHZ131047:VHZ131089 VRV131047:VRV131089 WBR131047:WBR131089 WLN131047:WLN131089 WVJ131047:WVJ131089 C196583:C196625 IX196583:IX196625 ST196583:ST196625 ACP196583:ACP196625 AML196583:AML196625 AWH196583:AWH196625 BGD196583:BGD196625 BPZ196583:BPZ196625 BZV196583:BZV196625 CJR196583:CJR196625 CTN196583:CTN196625 DDJ196583:DDJ196625 DNF196583:DNF196625 DXB196583:DXB196625 EGX196583:EGX196625 EQT196583:EQT196625 FAP196583:FAP196625 FKL196583:FKL196625 FUH196583:FUH196625 GED196583:GED196625 GNZ196583:GNZ196625 GXV196583:GXV196625 HHR196583:HHR196625 HRN196583:HRN196625 IBJ196583:IBJ196625 ILF196583:ILF196625 IVB196583:IVB196625 JEX196583:JEX196625 JOT196583:JOT196625 JYP196583:JYP196625 KIL196583:KIL196625 KSH196583:KSH196625 LCD196583:LCD196625 LLZ196583:LLZ196625 LVV196583:LVV196625 MFR196583:MFR196625 MPN196583:MPN196625 MZJ196583:MZJ196625 NJF196583:NJF196625 NTB196583:NTB196625 OCX196583:OCX196625 OMT196583:OMT196625 OWP196583:OWP196625 PGL196583:PGL196625 PQH196583:PQH196625 QAD196583:QAD196625 QJZ196583:QJZ196625 QTV196583:QTV196625 RDR196583:RDR196625 RNN196583:RNN196625 RXJ196583:RXJ196625 SHF196583:SHF196625 SRB196583:SRB196625 TAX196583:TAX196625 TKT196583:TKT196625 TUP196583:TUP196625 UEL196583:UEL196625 UOH196583:UOH196625 UYD196583:UYD196625 VHZ196583:VHZ196625 VRV196583:VRV196625 WBR196583:WBR196625 WLN196583:WLN196625 WVJ196583:WVJ196625 C262119:C262161 IX262119:IX262161 ST262119:ST262161 ACP262119:ACP262161 AML262119:AML262161 AWH262119:AWH262161 BGD262119:BGD262161 BPZ262119:BPZ262161 BZV262119:BZV262161 CJR262119:CJR262161 CTN262119:CTN262161 DDJ262119:DDJ262161 DNF262119:DNF262161 DXB262119:DXB262161 EGX262119:EGX262161 EQT262119:EQT262161 FAP262119:FAP262161 FKL262119:FKL262161 FUH262119:FUH262161 GED262119:GED262161 GNZ262119:GNZ262161 GXV262119:GXV262161 HHR262119:HHR262161 HRN262119:HRN262161 IBJ262119:IBJ262161 ILF262119:ILF262161 IVB262119:IVB262161 JEX262119:JEX262161 JOT262119:JOT262161 JYP262119:JYP262161 KIL262119:KIL262161 KSH262119:KSH262161 LCD262119:LCD262161 LLZ262119:LLZ262161 LVV262119:LVV262161 MFR262119:MFR262161 MPN262119:MPN262161 MZJ262119:MZJ262161 NJF262119:NJF262161 NTB262119:NTB262161 OCX262119:OCX262161 OMT262119:OMT262161 OWP262119:OWP262161 PGL262119:PGL262161 PQH262119:PQH262161 QAD262119:QAD262161 QJZ262119:QJZ262161 QTV262119:QTV262161 RDR262119:RDR262161 RNN262119:RNN262161 RXJ262119:RXJ262161 SHF262119:SHF262161 SRB262119:SRB262161 TAX262119:TAX262161 TKT262119:TKT262161 TUP262119:TUP262161 UEL262119:UEL262161 UOH262119:UOH262161 UYD262119:UYD262161 VHZ262119:VHZ262161 VRV262119:VRV262161 WBR262119:WBR262161 WLN262119:WLN262161 WVJ262119:WVJ262161 C327655:C327697 IX327655:IX327697 ST327655:ST327697 ACP327655:ACP327697 AML327655:AML327697 AWH327655:AWH327697 BGD327655:BGD327697 BPZ327655:BPZ327697 BZV327655:BZV327697 CJR327655:CJR327697 CTN327655:CTN327697 DDJ327655:DDJ327697 DNF327655:DNF327697 DXB327655:DXB327697 EGX327655:EGX327697 EQT327655:EQT327697 FAP327655:FAP327697 FKL327655:FKL327697 FUH327655:FUH327697 GED327655:GED327697 GNZ327655:GNZ327697 GXV327655:GXV327697 HHR327655:HHR327697 HRN327655:HRN327697 IBJ327655:IBJ327697 ILF327655:ILF327697 IVB327655:IVB327697 JEX327655:JEX327697 JOT327655:JOT327697 JYP327655:JYP327697 KIL327655:KIL327697 KSH327655:KSH327697 LCD327655:LCD327697 LLZ327655:LLZ327697 LVV327655:LVV327697 MFR327655:MFR327697 MPN327655:MPN327697 MZJ327655:MZJ327697 NJF327655:NJF327697 NTB327655:NTB327697 OCX327655:OCX327697 OMT327655:OMT327697 OWP327655:OWP327697 PGL327655:PGL327697 PQH327655:PQH327697 QAD327655:QAD327697 QJZ327655:QJZ327697 QTV327655:QTV327697 RDR327655:RDR327697 RNN327655:RNN327697 RXJ327655:RXJ327697 SHF327655:SHF327697 SRB327655:SRB327697 TAX327655:TAX327697 TKT327655:TKT327697 TUP327655:TUP327697 UEL327655:UEL327697 UOH327655:UOH327697 UYD327655:UYD327697 VHZ327655:VHZ327697 VRV327655:VRV327697 WBR327655:WBR327697 WLN327655:WLN327697 WVJ327655:WVJ327697 C393191:C393233 IX393191:IX393233 ST393191:ST393233 ACP393191:ACP393233 AML393191:AML393233 AWH393191:AWH393233 BGD393191:BGD393233 BPZ393191:BPZ393233 BZV393191:BZV393233 CJR393191:CJR393233 CTN393191:CTN393233 DDJ393191:DDJ393233 DNF393191:DNF393233 DXB393191:DXB393233 EGX393191:EGX393233 EQT393191:EQT393233 FAP393191:FAP393233 FKL393191:FKL393233 FUH393191:FUH393233 GED393191:GED393233 GNZ393191:GNZ393233 GXV393191:GXV393233 HHR393191:HHR393233 HRN393191:HRN393233 IBJ393191:IBJ393233 ILF393191:ILF393233 IVB393191:IVB393233 JEX393191:JEX393233 JOT393191:JOT393233 JYP393191:JYP393233 KIL393191:KIL393233 KSH393191:KSH393233 LCD393191:LCD393233 LLZ393191:LLZ393233 LVV393191:LVV393233 MFR393191:MFR393233 MPN393191:MPN393233 MZJ393191:MZJ393233 NJF393191:NJF393233 NTB393191:NTB393233 OCX393191:OCX393233 OMT393191:OMT393233 OWP393191:OWP393233 PGL393191:PGL393233 PQH393191:PQH393233 QAD393191:QAD393233 QJZ393191:QJZ393233 QTV393191:QTV393233 RDR393191:RDR393233 RNN393191:RNN393233 RXJ393191:RXJ393233 SHF393191:SHF393233 SRB393191:SRB393233 TAX393191:TAX393233 TKT393191:TKT393233 TUP393191:TUP393233 UEL393191:UEL393233 UOH393191:UOH393233 UYD393191:UYD393233 VHZ393191:VHZ393233 VRV393191:VRV393233 WBR393191:WBR393233 WLN393191:WLN393233 WVJ393191:WVJ393233 C458727:C458769 IX458727:IX458769 ST458727:ST458769 ACP458727:ACP458769 AML458727:AML458769 AWH458727:AWH458769 BGD458727:BGD458769 BPZ458727:BPZ458769 BZV458727:BZV458769 CJR458727:CJR458769 CTN458727:CTN458769 DDJ458727:DDJ458769 DNF458727:DNF458769 DXB458727:DXB458769 EGX458727:EGX458769 EQT458727:EQT458769 FAP458727:FAP458769 FKL458727:FKL458769 FUH458727:FUH458769 GED458727:GED458769 GNZ458727:GNZ458769 GXV458727:GXV458769 HHR458727:HHR458769 HRN458727:HRN458769 IBJ458727:IBJ458769 ILF458727:ILF458769 IVB458727:IVB458769 JEX458727:JEX458769 JOT458727:JOT458769 JYP458727:JYP458769 KIL458727:KIL458769 KSH458727:KSH458769 LCD458727:LCD458769 LLZ458727:LLZ458769 LVV458727:LVV458769 MFR458727:MFR458769 MPN458727:MPN458769 MZJ458727:MZJ458769 NJF458727:NJF458769 NTB458727:NTB458769 OCX458727:OCX458769 OMT458727:OMT458769 OWP458727:OWP458769 PGL458727:PGL458769 PQH458727:PQH458769 QAD458727:QAD458769 QJZ458727:QJZ458769 QTV458727:QTV458769 RDR458727:RDR458769 RNN458727:RNN458769 RXJ458727:RXJ458769 SHF458727:SHF458769 SRB458727:SRB458769 TAX458727:TAX458769 TKT458727:TKT458769 TUP458727:TUP458769 UEL458727:UEL458769 UOH458727:UOH458769 UYD458727:UYD458769 VHZ458727:VHZ458769 VRV458727:VRV458769 WBR458727:WBR458769 WLN458727:WLN458769 WVJ458727:WVJ458769 C524263:C524305 IX524263:IX524305 ST524263:ST524305 ACP524263:ACP524305 AML524263:AML524305 AWH524263:AWH524305 BGD524263:BGD524305 BPZ524263:BPZ524305 BZV524263:BZV524305 CJR524263:CJR524305 CTN524263:CTN524305 DDJ524263:DDJ524305 DNF524263:DNF524305 DXB524263:DXB524305 EGX524263:EGX524305 EQT524263:EQT524305 FAP524263:FAP524305 FKL524263:FKL524305 FUH524263:FUH524305 GED524263:GED524305 GNZ524263:GNZ524305 GXV524263:GXV524305 HHR524263:HHR524305 HRN524263:HRN524305 IBJ524263:IBJ524305 ILF524263:ILF524305 IVB524263:IVB524305 JEX524263:JEX524305 JOT524263:JOT524305 JYP524263:JYP524305 KIL524263:KIL524305 KSH524263:KSH524305 LCD524263:LCD524305 LLZ524263:LLZ524305 LVV524263:LVV524305 MFR524263:MFR524305 MPN524263:MPN524305 MZJ524263:MZJ524305 NJF524263:NJF524305 NTB524263:NTB524305 OCX524263:OCX524305 OMT524263:OMT524305 OWP524263:OWP524305 PGL524263:PGL524305 PQH524263:PQH524305 QAD524263:QAD524305 QJZ524263:QJZ524305 QTV524263:QTV524305 RDR524263:RDR524305 RNN524263:RNN524305 RXJ524263:RXJ524305 SHF524263:SHF524305 SRB524263:SRB524305 TAX524263:TAX524305 TKT524263:TKT524305 TUP524263:TUP524305 UEL524263:UEL524305 UOH524263:UOH524305 UYD524263:UYD524305 VHZ524263:VHZ524305 VRV524263:VRV524305 WBR524263:WBR524305 WLN524263:WLN524305 WVJ524263:WVJ524305 C589799:C589841 IX589799:IX589841 ST589799:ST589841 ACP589799:ACP589841 AML589799:AML589841 AWH589799:AWH589841 BGD589799:BGD589841 BPZ589799:BPZ589841 BZV589799:BZV589841 CJR589799:CJR589841 CTN589799:CTN589841 DDJ589799:DDJ589841 DNF589799:DNF589841 DXB589799:DXB589841 EGX589799:EGX589841 EQT589799:EQT589841 FAP589799:FAP589841 FKL589799:FKL589841 FUH589799:FUH589841 GED589799:GED589841 GNZ589799:GNZ589841 GXV589799:GXV589841 HHR589799:HHR589841 HRN589799:HRN589841 IBJ589799:IBJ589841 ILF589799:ILF589841 IVB589799:IVB589841 JEX589799:JEX589841 JOT589799:JOT589841 JYP589799:JYP589841 KIL589799:KIL589841 KSH589799:KSH589841 LCD589799:LCD589841 LLZ589799:LLZ589841 LVV589799:LVV589841 MFR589799:MFR589841 MPN589799:MPN589841 MZJ589799:MZJ589841 NJF589799:NJF589841 NTB589799:NTB589841 OCX589799:OCX589841 OMT589799:OMT589841 OWP589799:OWP589841 PGL589799:PGL589841 PQH589799:PQH589841 QAD589799:QAD589841 QJZ589799:QJZ589841 QTV589799:QTV589841 RDR589799:RDR589841 RNN589799:RNN589841 RXJ589799:RXJ589841 SHF589799:SHF589841 SRB589799:SRB589841 TAX589799:TAX589841 TKT589799:TKT589841 TUP589799:TUP589841 UEL589799:UEL589841 UOH589799:UOH589841 UYD589799:UYD589841 VHZ589799:VHZ589841 VRV589799:VRV589841 WBR589799:WBR589841 WLN589799:WLN589841 WVJ589799:WVJ589841 C655335:C655377 IX655335:IX655377 ST655335:ST655377 ACP655335:ACP655377 AML655335:AML655377 AWH655335:AWH655377 BGD655335:BGD655377 BPZ655335:BPZ655377 BZV655335:BZV655377 CJR655335:CJR655377 CTN655335:CTN655377 DDJ655335:DDJ655377 DNF655335:DNF655377 DXB655335:DXB655377 EGX655335:EGX655377 EQT655335:EQT655377 FAP655335:FAP655377 FKL655335:FKL655377 FUH655335:FUH655377 GED655335:GED655377 GNZ655335:GNZ655377 GXV655335:GXV655377 HHR655335:HHR655377 HRN655335:HRN655377 IBJ655335:IBJ655377 ILF655335:ILF655377 IVB655335:IVB655377 JEX655335:JEX655377 JOT655335:JOT655377 JYP655335:JYP655377 KIL655335:KIL655377 KSH655335:KSH655377 LCD655335:LCD655377 LLZ655335:LLZ655377 LVV655335:LVV655377 MFR655335:MFR655377 MPN655335:MPN655377 MZJ655335:MZJ655377 NJF655335:NJF655377 NTB655335:NTB655377 OCX655335:OCX655377 OMT655335:OMT655377 OWP655335:OWP655377 PGL655335:PGL655377 PQH655335:PQH655377 QAD655335:QAD655377 QJZ655335:QJZ655377 QTV655335:QTV655377 RDR655335:RDR655377 RNN655335:RNN655377 RXJ655335:RXJ655377 SHF655335:SHF655377 SRB655335:SRB655377 TAX655335:TAX655377 TKT655335:TKT655377 TUP655335:TUP655377 UEL655335:UEL655377 UOH655335:UOH655377 UYD655335:UYD655377 VHZ655335:VHZ655377 VRV655335:VRV655377 WBR655335:WBR655377 WLN655335:WLN655377 WVJ655335:WVJ655377 C720871:C720913 IX720871:IX720913 ST720871:ST720913 ACP720871:ACP720913 AML720871:AML720913 AWH720871:AWH720913 BGD720871:BGD720913 BPZ720871:BPZ720913 BZV720871:BZV720913 CJR720871:CJR720913 CTN720871:CTN720913 DDJ720871:DDJ720913 DNF720871:DNF720913 DXB720871:DXB720913 EGX720871:EGX720913 EQT720871:EQT720913 FAP720871:FAP720913 FKL720871:FKL720913 FUH720871:FUH720913 GED720871:GED720913 GNZ720871:GNZ720913 GXV720871:GXV720913 HHR720871:HHR720913 HRN720871:HRN720913 IBJ720871:IBJ720913 ILF720871:ILF720913 IVB720871:IVB720913 JEX720871:JEX720913 JOT720871:JOT720913 JYP720871:JYP720913 KIL720871:KIL720913 KSH720871:KSH720913 LCD720871:LCD720913 LLZ720871:LLZ720913 LVV720871:LVV720913 MFR720871:MFR720913 MPN720871:MPN720913 MZJ720871:MZJ720913 NJF720871:NJF720913 NTB720871:NTB720913 OCX720871:OCX720913 OMT720871:OMT720913 OWP720871:OWP720913 PGL720871:PGL720913 PQH720871:PQH720913 QAD720871:QAD720913 QJZ720871:QJZ720913 QTV720871:QTV720913 RDR720871:RDR720913 RNN720871:RNN720913 RXJ720871:RXJ720913 SHF720871:SHF720913 SRB720871:SRB720913 TAX720871:TAX720913 TKT720871:TKT720913 TUP720871:TUP720913 UEL720871:UEL720913 UOH720871:UOH720913 UYD720871:UYD720913 VHZ720871:VHZ720913 VRV720871:VRV720913 WBR720871:WBR720913 WLN720871:WLN720913 WVJ720871:WVJ720913 C786407:C786449 IX786407:IX786449 ST786407:ST786449 ACP786407:ACP786449 AML786407:AML786449 AWH786407:AWH786449 BGD786407:BGD786449 BPZ786407:BPZ786449 BZV786407:BZV786449 CJR786407:CJR786449 CTN786407:CTN786449 DDJ786407:DDJ786449 DNF786407:DNF786449 DXB786407:DXB786449 EGX786407:EGX786449 EQT786407:EQT786449 FAP786407:FAP786449 FKL786407:FKL786449 FUH786407:FUH786449 GED786407:GED786449 GNZ786407:GNZ786449 GXV786407:GXV786449 HHR786407:HHR786449 HRN786407:HRN786449 IBJ786407:IBJ786449 ILF786407:ILF786449 IVB786407:IVB786449 JEX786407:JEX786449 JOT786407:JOT786449 JYP786407:JYP786449 KIL786407:KIL786449 KSH786407:KSH786449 LCD786407:LCD786449 LLZ786407:LLZ786449 LVV786407:LVV786449 MFR786407:MFR786449 MPN786407:MPN786449 MZJ786407:MZJ786449 NJF786407:NJF786449 NTB786407:NTB786449 OCX786407:OCX786449 OMT786407:OMT786449 OWP786407:OWP786449 PGL786407:PGL786449 PQH786407:PQH786449 QAD786407:QAD786449 QJZ786407:QJZ786449 QTV786407:QTV786449 RDR786407:RDR786449 RNN786407:RNN786449 RXJ786407:RXJ786449 SHF786407:SHF786449 SRB786407:SRB786449 TAX786407:TAX786449 TKT786407:TKT786449 TUP786407:TUP786449 UEL786407:UEL786449 UOH786407:UOH786449 UYD786407:UYD786449 VHZ786407:VHZ786449 VRV786407:VRV786449 WBR786407:WBR786449 WLN786407:WLN786449 WVJ786407:WVJ786449 C851943:C851985 IX851943:IX851985 ST851943:ST851985 ACP851943:ACP851985 AML851943:AML851985 AWH851943:AWH851985 BGD851943:BGD851985 BPZ851943:BPZ851985 BZV851943:BZV851985 CJR851943:CJR851985 CTN851943:CTN851985 DDJ851943:DDJ851985 DNF851943:DNF851985 DXB851943:DXB851985 EGX851943:EGX851985 EQT851943:EQT851985 FAP851943:FAP851985 FKL851943:FKL851985 FUH851943:FUH851985 GED851943:GED851985 GNZ851943:GNZ851985 GXV851943:GXV851985 HHR851943:HHR851985 HRN851943:HRN851985 IBJ851943:IBJ851985 ILF851943:ILF851985 IVB851943:IVB851985 JEX851943:JEX851985 JOT851943:JOT851985 JYP851943:JYP851985 KIL851943:KIL851985 KSH851943:KSH851985 LCD851943:LCD851985 LLZ851943:LLZ851985 LVV851943:LVV851985 MFR851943:MFR851985 MPN851943:MPN851985 MZJ851943:MZJ851985 NJF851943:NJF851985 NTB851943:NTB851985 OCX851943:OCX851985 OMT851943:OMT851985 OWP851943:OWP851985 PGL851943:PGL851985 PQH851943:PQH851985 QAD851943:QAD851985 QJZ851943:QJZ851985 QTV851943:QTV851985 RDR851943:RDR851985 RNN851943:RNN851985 RXJ851943:RXJ851985 SHF851943:SHF851985 SRB851943:SRB851985 TAX851943:TAX851985 TKT851943:TKT851985 TUP851943:TUP851985 UEL851943:UEL851985 UOH851943:UOH851985 UYD851943:UYD851985 VHZ851943:VHZ851985 VRV851943:VRV851985 WBR851943:WBR851985 WLN851943:WLN851985 WVJ851943:WVJ851985 C917479:C917521 IX917479:IX917521 ST917479:ST917521 ACP917479:ACP917521 AML917479:AML917521 AWH917479:AWH917521 BGD917479:BGD917521 BPZ917479:BPZ917521 BZV917479:BZV917521 CJR917479:CJR917521 CTN917479:CTN917521 DDJ917479:DDJ917521 DNF917479:DNF917521 DXB917479:DXB917521 EGX917479:EGX917521 EQT917479:EQT917521 FAP917479:FAP917521 FKL917479:FKL917521 FUH917479:FUH917521 GED917479:GED917521 GNZ917479:GNZ917521 GXV917479:GXV917521 HHR917479:HHR917521 HRN917479:HRN917521 IBJ917479:IBJ917521 ILF917479:ILF917521 IVB917479:IVB917521 JEX917479:JEX917521 JOT917479:JOT917521 JYP917479:JYP917521 KIL917479:KIL917521 KSH917479:KSH917521 LCD917479:LCD917521 LLZ917479:LLZ917521 LVV917479:LVV917521 MFR917479:MFR917521 MPN917479:MPN917521 MZJ917479:MZJ917521 NJF917479:NJF917521 NTB917479:NTB917521 OCX917479:OCX917521 OMT917479:OMT917521 OWP917479:OWP917521 PGL917479:PGL917521 PQH917479:PQH917521 QAD917479:QAD917521 QJZ917479:QJZ917521 QTV917479:QTV917521 RDR917479:RDR917521 RNN917479:RNN917521 RXJ917479:RXJ917521 SHF917479:SHF917521 SRB917479:SRB917521 TAX917479:TAX917521 TKT917479:TKT917521 TUP917479:TUP917521 UEL917479:UEL917521 UOH917479:UOH917521 UYD917479:UYD917521 VHZ917479:VHZ917521 VRV917479:VRV917521 WBR917479:WBR917521 WLN917479:WLN917521 WVJ917479:WVJ917521 C983015:C983057 IX983015:IX983057 ST983015:ST983057 ACP983015:ACP983057 AML983015:AML983057 AWH983015:AWH983057 BGD983015:BGD983057 BPZ983015:BPZ983057 BZV983015:BZV983057 CJR983015:CJR983057 CTN983015:CTN983057 DDJ983015:DDJ983057 DNF983015:DNF983057 DXB983015:DXB983057 EGX983015:EGX983057 EQT983015:EQT983057 FAP983015:FAP983057 FKL983015:FKL983057 FUH983015:FUH983057 GED983015:GED983057 GNZ983015:GNZ983057 GXV983015:GXV983057 HHR983015:HHR983057 HRN983015:HRN983057 IBJ983015:IBJ983057 ILF983015:ILF983057 IVB983015:IVB983057 JEX983015:JEX983057 JOT983015:JOT983057 JYP983015:JYP983057 KIL983015:KIL983057 KSH983015:KSH983057 LCD983015:LCD983057 LLZ983015:LLZ983057 LVV983015:LVV983057 MFR983015:MFR983057 MPN983015:MPN983057 MZJ983015:MZJ983057 NJF983015:NJF983057 NTB983015:NTB983057 OCX983015:OCX983057 OMT983015:OMT983057 OWP983015:OWP983057 PGL983015:PGL983057 PQH983015:PQH983057 QAD983015:QAD983057 QJZ983015:QJZ983057 QTV983015:QTV983057 RDR983015:RDR983057 RNN983015:RNN983057 RXJ983015:RXJ983057 SHF983015:SHF983057 SRB983015:SRB983057 TAX983015:TAX983057 TKT983015:TKT983057 TUP983015:TUP983057 UEL983015:UEL983057 UOH983015:UOH983057 UYD983015:UYD983057 VHZ983015:VHZ983057 VRV983015:VRV983057 WBR983015:WBR983057 WLN983015:WLN983057 WVJ983015:WVJ983057 C16:C17 WVJ9:WVJ17 WLN9:WLN17 WBR9:WBR17 VRV9:VRV17 VHZ9:VHZ17 UYD9:UYD17 UOH9:UOH17 UEL9:UEL17 TUP9:TUP17 TKT9:TKT17 TAX9:TAX17 SRB9:SRB17 SHF9:SHF17 RXJ9:RXJ17 RNN9:RNN17 RDR9:RDR17 QTV9:QTV17 QJZ9:QJZ17 QAD9:QAD17 PQH9:PQH17 PGL9:PGL17 OWP9:OWP17 OMT9:OMT17 OCX9:OCX17 NTB9:NTB17 NJF9:NJF17 MZJ9:MZJ17 MPN9:MPN17 MFR9:MFR17 LVV9:LVV17 LLZ9:LLZ17 LCD9:LCD17 KSH9:KSH17 KIL9:KIL17 JYP9:JYP17 JOT9:JOT17 JEX9:JEX17 IVB9:IVB17 ILF9:ILF17 IBJ9:IBJ17 HRN9:HRN17 HHR9:HHR17 GXV9:GXV17 GNZ9:GNZ17 GED9:GED17 FUH9:FUH17 FKL9:FKL17 FAP9:FAP17 EQT9:EQT17 EGX9:EGX17 DXB9:DXB17 DNF9:DNF17 DDJ9:DDJ17 CTN9:CTN17 CJR9:CJR17 BZV9:BZV17 BPZ9:BPZ17 BGD9:BGD17 AWH9:AWH17 AML9:AML17 ACP9:ACP17 ST9:ST17 IX9:IX17">
      <formula1>"1, 2, 3"</formula1>
    </dataValidation>
    <dataValidation type="list" allowBlank="1" showInputMessage="1" showErrorMessage="1" errorTitle="Adjustment Type Entry Error" error="An invalid adjustment type was entered._x000a__x000a_Valid values are 1, 2, or 3." sqref="B6">
      <formula1>"1,2,3"</formula1>
    </dataValidation>
    <dataValidation type="list" allowBlank="1" sqref="E12">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H370"/>
  <sheetViews>
    <sheetView workbookViewId="0">
      <selection activeCell="F16" sqref="F16"/>
    </sheetView>
  </sheetViews>
  <sheetFormatPr defaultColWidth="10" defaultRowHeight="13.2"/>
  <cols>
    <col min="1" max="1" width="39.77734375" style="1" customWidth="1"/>
    <col min="2" max="2" width="9.6640625" style="1" bestFit="1" customWidth="1"/>
    <col min="3" max="3" width="5.44140625" style="1" bestFit="1" customWidth="1"/>
    <col min="4" max="4" width="14.44140625" style="1" customWidth="1"/>
    <col min="5" max="5" width="8" style="1" bestFit="1" customWidth="1"/>
    <col min="6" max="6" width="10" style="1" bestFit="1" customWidth="1"/>
    <col min="7" max="7" width="13.33203125" style="1" bestFit="1" customWidth="1"/>
    <col min="8" max="253" width="10" style="1"/>
    <col min="254" max="254" width="2.5546875" style="1" customWidth="1"/>
    <col min="255" max="255" width="7.109375" style="1" customWidth="1"/>
    <col min="256" max="256" width="23.5546875" style="1" customWidth="1"/>
    <col min="257" max="257" width="9.6640625" style="1" customWidth="1"/>
    <col min="258" max="258" width="4.6640625" style="1" customWidth="1"/>
    <col min="259" max="259" width="14.44140625" style="1" customWidth="1"/>
    <col min="260" max="260" width="11.109375" style="1" customWidth="1"/>
    <col min="261" max="261" width="10.33203125" style="1" customWidth="1"/>
    <col min="262" max="262" width="13" style="1" customWidth="1"/>
    <col min="263" max="263" width="8.33203125" style="1" customWidth="1"/>
    <col min="264" max="509" width="10" style="1"/>
    <col min="510" max="510" width="2.5546875" style="1" customWidth="1"/>
    <col min="511" max="511" width="7.109375" style="1" customWidth="1"/>
    <col min="512" max="512" width="23.5546875" style="1" customWidth="1"/>
    <col min="513" max="513" width="9.6640625" style="1" customWidth="1"/>
    <col min="514" max="514" width="4.6640625" style="1" customWidth="1"/>
    <col min="515" max="515" width="14.44140625" style="1" customWidth="1"/>
    <col min="516" max="516" width="11.109375" style="1" customWidth="1"/>
    <col min="517" max="517" width="10.33203125" style="1" customWidth="1"/>
    <col min="518" max="518" width="13" style="1" customWidth="1"/>
    <col min="519" max="519" width="8.33203125" style="1" customWidth="1"/>
    <col min="520" max="765" width="10" style="1"/>
    <col min="766" max="766" width="2.5546875" style="1" customWidth="1"/>
    <col min="767" max="767" width="7.109375" style="1" customWidth="1"/>
    <col min="768" max="768" width="23.5546875" style="1" customWidth="1"/>
    <col min="769" max="769" width="9.6640625" style="1" customWidth="1"/>
    <col min="770" max="770" width="4.6640625" style="1" customWidth="1"/>
    <col min="771" max="771" width="14.44140625" style="1" customWidth="1"/>
    <col min="772" max="772" width="11.109375" style="1" customWidth="1"/>
    <col min="773" max="773" width="10.33203125" style="1" customWidth="1"/>
    <col min="774" max="774" width="13" style="1" customWidth="1"/>
    <col min="775" max="775" width="8.33203125" style="1" customWidth="1"/>
    <col min="776" max="1021" width="10" style="1"/>
    <col min="1022" max="1022" width="2.5546875" style="1" customWidth="1"/>
    <col min="1023" max="1023" width="7.109375" style="1" customWidth="1"/>
    <col min="1024" max="1024" width="23.5546875" style="1" customWidth="1"/>
    <col min="1025" max="1025" width="9.6640625" style="1" customWidth="1"/>
    <col min="1026" max="1026" width="4.6640625" style="1" customWidth="1"/>
    <col min="1027" max="1027" width="14.44140625" style="1" customWidth="1"/>
    <col min="1028" max="1028" width="11.109375" style="1" customWidth="1"/>
    <col min="1029" max="1029" width="10.33203125" style="1" customWidth="1"/>
    <col min="1030" max="1030" width="13" style="1" customWidth="1"/>
    <col min="1031" max="1031" width="8.33203125" style="1" customWidth="1"/>
    <col min="1032" max="1277" width="10" style="1"/>
    <col min="1278" max="1278" width="2.5546875" style="1" customWidth="1"/>
    <col min="1279" max="1279" width="7.109375" style="1" customWidth="1"/>
    <col min="1280" max="1280" width="23.5546875" style="1" customWidth="1"/>
    <col min="1281" max="1281" width="9.6640625" style="1" customWidth="1"/>
    <col min="1282" max="1282" width="4.6640625" style="1" customWidth="1"/>
    <col min="1283" max="1283" width="14.44140625" style="1" customWidth="1"/>
    <col min="1284" max="1284" width="11.109375" style="1" customWidth="1"/>
    <col min="1285" max="1285" width="10.33203125" style="1" customWidth="1"/>
    <col min="1286" max="1286" width="13" style="1" customWidth="1"/>
    <col min="1287" max="1287" width="8.33203125" style="1" customWidth="1"/>
    <col min="1288" max="1533" width="10" style="1"/>
    <col min="1534" max="1534" width="2.5546875" style="1" customWidth="1"/>
    <col min="1535" max="1535" width="7.109375" style="1" customWidth="1"/>
    <col min="1536" max="1536" width="23.5546875" style="1" customWidth="1"/>
    <col min="1537" max="1537" width="9.6640625" style="1" customWidth="1"/>
    <col min="1538" max="1538" width="4.6640625" style="1" customWidth="1"/>
    <col min="1539" max="1539" width="14.44140625" style="1" customWidth="1"/>
    <col min="1540" max="1540" width="11.109375" style="1" customWidth="1"/>
    <col min="1541" max="1541" width="10.33203125" style="1" customWidth="1"/>
    <col min="1542" max="1542" width="13" style="1" customWidth="1"/>
    <col min="1543" max="1543" width="8.33203125" style="1" customWidth="1"/>
    <col min="1544" max="1789" width="10" style="1"/>
    <col min="1790" max="1790" width="2.5546875" style="1" customWidth="1"/>
    <col min="1791" max="1791" width="7.109375" style="1" customWidth="1"/>
    <col min="1792" max="1792" width="23.5546875" style="1" customWidth="1"/>
    <col min="1793" max="1793" width="9.6640625" style="1" customWidth="1"/>
    <col min="1794" max="1794" width="4.6640625" style="1" customWidth="1"/>
    <col min="1795" max="1795" width="14.44140625" style="1" customWidth="1"/>
    <col min="1796" max="1796" width="11.109375" style="1" customWidth="1"/>
    <col min="1797" max="1797" width="10.33203125" style="1" customWidth="1"/>
    <col min="1798" max="1798" width="13" style="1" customWidth="1"/>
    <col min="1799" max="1799" width="8.33203125" style="1" customWidth="1"/>
    <col min="1800" max="2045" width="10" style="1"/>
    <col min="2046" max="2046" width="2.5546875" style="1" customWidth="1"/>
    <col min="2047" max="2047" width="7.109375" style="1" customWidth="1"/>
    <col min="2048" max="2048" width="23.5546875" style="1" customWidth="1"/>
    <col min="2049" max="2049" width="9.6640625" style="1" customWidth="1"/>
    <col min="2050" max="2050" width="4.6640625" style="1" customWidth="1"/>
    <col min="2051" max="2051" width="14.44140625" style="1" customWidth="1"/>
    <col min="2052" max="2052" width="11.109375" style="1" customWidth="1"/>
    <col min="2053" max="2053" width="10.33203125" style="1" customWidth="1"/>
    <col min="2054" max="2054" width="13" style="1" customWidth="1"/>
    <col min="2055" max="2055" width="8.33203125" style="1" customWidth="1"/>
    <col min="2056" max="2301" width="10" style="1"/>
    <col min="2302" max="2302" width="2.5546875" style="1" customWidth="1"/>
    <col min="2303" max="2303" width="7.109375" style="1" customWidth="1"/>
    <col min="2304" max="2304" width="23.5546875" style="1" customWidth="1"/>
    <col min="2305" max="2305" width="9.6640625" style="1" customWidth="1"/>
    <col min="2306" max="2306" width="4.6640625" style="1" customWidth="1"/>
    <col min="2307" max="2307" width="14.44140625" style="1" customWidth="1"/>
    <col min="2308" max="2308" width="11.109375" style="1" customWidth="1"/>
    <col min="2309" max="2309" width="10.33203125" style="1" customWidth="1"/>
    <col min="2310" max="2310" width="13" style="1" customWidth="1"/>
    <col min="2311" max="2311" width="8.33203125" style="1" customWidth="1"/>
    <col min="2312" max="2557" width="10" style="1"/>
    <col min="2558" max="2558" width="2.5546875" style="1" customWidth="1"/>
    <col min="2559" max="2559" width="7.109375" style="1" customWidth="1"/>
    <col min="2560" max="2560" width="23.5546875" style="1" customWidth="1"/>
    <col min="2561" max="2561" width="9.6640625" style="1" customWidth="1"/>
    <col min="2562" max="2562" width="4.6640625" style="1" customWidth="1"/>
    <col min="2563" max="2563" width="14.44140625" style="1" customWidth="1"/>
    <col min="2564" max="2564" width="11.109375" style="1" customWidth="1"/>
    <col min="2565" max="2565" width="10.33203125" style="1" customWidth="1"/>
    <col min="2566" max="2566" width="13" style="1" customWidth="1"/>
    <col min="2567" max="2567" width="8.33203125" style="1" customWidth="1"/>
    <col min="2568" max="2813" width="10" style="1"/>
    <col min="2814" max="2814" width="2.5546875" style="1" customWidth="1"/>
    <col min="2815" max="2815" width="7.109375" style="1" customWidth="1"/>
    <col min="2816" max="2816" width="23.5546875" style="1" customWidth="1"/>
    <col min="2817" max="2817" width="9.6640625" style="1" customWidth="1"/>
    <col min="2818" max="2818" width="4.6640625" style="1" customWidth="1"/>
    <col min="2819" max="2819" width="14.44140625" style="1" customWidth="1"/>
    <col min="2820" max="2820" width="11.109375" style="1" customWidth="1"/>
    <col min="2821" max="2821" width="10.33203125" style="1" customWidth="1"/>
    <col min="2822" max="2822" width="13" style="1" customWidth="1"/>
    <col min="2823" max="2823" width="8.33203125" style="1" customWidth="1"/>
    <col min="2824" max="3069" width="10" style="1"/>
    <col min="3070" max="3070" width="2.5546875" style="1" customWidth="1"/>
    <col min="3071" max="3071" width="7.109375" style="1" customWidth="1"/>
    <col min="3072" max="3072" width="23.5546875" style="1" customWidth="1"/>
    <col min="3073" max="3073" width="9.6640625" style="1" customWidth="1"/>
    <col min="3074" max="3074" width="4.6640625" style="1" customWidth="1"/>
    <col min="3075" max="3075" width="14.44140625" style="1" customWidth="1"/>
    <col min="3076" max="3076" width="11.109375" style="1" customWidth="1"/>
    <col min="3077" max="3077" width="10.33203125" style="1" customWidth="1"/>
    <col min="3078" max="3078" width="13" style="1" customWidth="1"/>
    <col min="3079" max="3079" width="8.33203125" style="1" customWidth="1"/>
    <col min="3080" max="3325" width="10" style="1"/>
    <col min="3326" max="3326" width="2.5546875" style="1" customWidth="1"/>
    <col min="3327" max="3327" width="7.109375" style="1" customWidth="1"/>
    <col min="3328" max="3328" width="23.5546875" style="1" customWidth="1"/>
    <col min="3329" max="3329" width="9.6640625" style="1" customWidth="1"/>
    <col min="3330" max="3330" width="4.6640625" style="1" customWidth="1"/>
    <col min="3331" max="3331" width="14.44140625" style="1" customWidth="1"/>
    <col min="3332" max="3332" width="11.109375" style="1" customWidth="1"/>
    <col min="3333" max="3333" width="10.33203125" style="1" customWidth="1"/>
    <col min="3334" max="3334" width="13" style="1" customWidth="1"/>
    <col min="3335" max="3335" width="8.33203125" style="1" customWidth="1"/>
    <col min="3336" max="3581" width="10" style="1"/>
    <col min="3582" max="3582" width="2.5546875" style="1" customWidth="1"/>
    <col min="3583" max="3583" width="7.109375" style="1" customWidth="1"/>
    <col min="3584" max="3584" width="23.5546875" style="1" customWidth="1"/>
    <col min="3585" max="3585" width="9.6640625" style="1" customWidth="1"/>
    <col min="3586" max="3586" width="4.6640625" style="1" customWidth="1"/>
    <col min="3587" max="3587" width="14.44140625" style="1" customWidth="1"/>
    <col min="3588" max="3588" width="11.109375" style="1" customWidth="1"/>
    <col min="3589" max="3589" width="10.33203125" style="1" customWidth="1"/>
    <col min="3590" max="3590" width="13" style="1" customWidth="1"/>
    <col min="3591" max="3591" width="8.33203125" style="1" customWidth="1"/>
    <col min="3592" max="3837" width="10" style="1"/>
    <col min="3838" max="3838" width="2.5546875" style="1" customWidth="1"/>
    <col min="3839" max="3839" width="7.109375" style="1" customWidth="1"/>
    <col min="3840" max="3840" width="23.5546875" style="1" customWidth="1"/>
    <col min="3841" max="3841" width="9.6640625" style="1" customWidth="1"/>
    <col min="3842" max="3842" width="4.6640625" style="1" customWidth="1"/>
    <col min="3843" max="3843" width="14.44140625" style="1" customWidth="1"/>
    <col min="3844" max="3844" width="11.109375" style="1" customWidth="1"/>
    <col min="3845" max="3845" width="10.33203125" style="1" customWidth="1"/>
    <col min="3846" max="3846" width="13" style="1" customWidth="1"/>
    <col min="3847" max="3847" width="8.33203125" style="1" customWidth="1"/>
    <col min="3848" max="4093" width="10" style="1"/>
    <col min="4094" max="4094" width="2.5546875" style="1" customWidth="1"/>
    <col min="4095" max="4095" width="7.109375" style="1" customWidth="1"/>
    <col min="4096" max="4096" width="23.5546875" style="1" customWidth="1"/>
    <col min="4097" max="4097" width="9.6640625" style="1" customWidth="1"/>
    <col min="4098" max="4098" width="4.6640625" style="1" customWidth="1"/>
    <col min="4099" max="4099" width="14.44140625" style="1" customWidth="1"/>
    <col min="4100" max="4100" width="11.109375" style="1" customWidth="1"/>
    <col min="4101" max="4101" width="10.33203125" style="1" customWidth="1"/>
    <col min="4102" max="4102" width="13" style="1" customWidth="1"/>
    <col min="4103" max="4103" width="8.33203125" style="1" customWidth="1"/>
    <col min="4104" max="4349" width="10" style="1"/>
    <col min="4350" max="4350" width="2.5546875" style="1" customWidth="1"/>
    <col min="4351" max="4351" width="7.109375" style="1" customWidth="1"/>
    <col min="4352" max="4352" width="23.5546875" style="1" customWidth="1"/>
    <col min="4353" max="4353" width="9.6640625" style="1" customWidth="1"/>
    <col min="4354" max="4354" width="4.6640625" style="1" customWidth="1"/>
    <col min="4355" max="4355" width="14.44140625" style="1" customWidth="1"/>
    <col min="4356" max="4356" width="11.109375" style="1" customWidth="1"/>
    <col min="4357" max="4357" width="10.33203125" style="1" customWidth="1"/>
    <col min="4358" max="4358" width="13" style="1" customWidth="1"/>
    <col min="4359" max="4359" width="8.33203125" style="1" customWidth="1"/>
    <col min="4360" max="4605" width="10" style="1"/>
    <col min="4606" max="4606" width="2.5546875" style="1" customWidth="1"/>
    <col min="4607" max="4607" width="7.109375" style="1" customWidth="1"/>
    <col min="4608" max="4608" width="23.5546875" style="1" customWidth="1"/>
    <col min="4609" max="4609" width="9.6640625" style="1" customWidth="1"/>
    <col min="4610" max="4610" width="4.6640625" style="1" customWidth="1"/>
    <col min="4611" max="4611" width="14.44140625" style="1" customWidth="1"/>
    <col min="4612" max="4612" width="11.109375" style="1" customWidth="1"/>
    <col min="4613" max="4613" width="10.33203125" style="1" customWidth="1"/>
    <col min="4614" max="4614" width="13" style="1" customWidth="1"/>
    <col min="4615" max="4615" width="8.33203125" style="1" customWidth="1"/>
    <col min="4616" max="4861" width="10" style="1"/>
    <col min="4862" max="4862" width="2.5546875" style="1" customWidth="1"/>
    <col min="4863" max="4863" width="7.109375" style="1" customWidth="1"/>
    <col min="4864" max="4864" width="23.5546875" style="1" customWidth="1"/>
    <col min="4865" max="4865" width="9.6640625" style="1" customWidth="1"/>
    <col min="4866" max="4866" width="4.6640625" style="1" customWidth="1"/>
    <col min="4867" max="4867" width="14.44140625" style="1" customWidth="1"/>
    <col min="4868" max="4868" width="11.109375" style="1" customWidth="1"/>
    <col min="4869" max="4869" width="10.33203125" style="1" customWidth="1"/>
    <col min="4870" max="4870" width="13" style="1" customWidth="1"/>
    <col min="4871" max="4871" width="8.33203125" style="1" customWidth="1"/>
    <col min="4872" max="5117" width="10" style="1"/>
    <col min="5118" max="5118" width="2.5546875" style="1" customWidth="1"/>
    <col min="5119" max="5119" width="7.109375" style="1" customWidth="1"/>
    <col min="5120" max="5120" width="23.5546875" style="1" customWidth="1"/>
    <col min="5121" max="5121" width="9.6640625" style="1" customWidth="1"/>
    <col min="5122" max="5122" width="4.6640625" style="1" customWidth="1"/>
    <col min="5123" max="5123" width="14.44140625" style="1" customWidth="1"/>
    <col min="5124" max="5124" width="11.109375" style="1" customWidth="1"/>
    <col min="5125" max="5125" width="10.33203125" style="1" customWidth="1"/>
    <col min="5126" max="5126" width="13" style="1" customWidth="1"/>
    <col min="5127" max="5127" width="8.33203125" style="1" customWidth="1"/>
    <col min="5128" max="5373" width="10" style="1"/>
    <col min="5374" max="5374" width="2.5546875" style="1" customWidth="1"/>
    <col min="5375" max="5375" width="7.109375" style="1" customWidth="1"/>
    <col min="5376" max="5376" width="23.5546875" style="1" customWidth="1"/>
    <col min="5377" max="5377" width="9.6640625" style="1" customWidth="1"/>
    <col min="5378" max="5378" width="4.6640625" style="1" customWidth="1"/>
    <col min="5379" max="5379" width="14.44140625" style="1" customWidth="1"/>
    <col min="5380" max="5380" width="11.109375" style="1" customWidth="1"/>
    <col min="5381" max="5381" width="10.33203125" style="1" customWidth="1"/>
    <col min="5382" max="5382" width="13" style="1" customWidth="1"/>
    <col min="5383" max="5383" width="8.33203125" style="1" customWidth="1"/>
    <col min="5384" max="5629" width="10" style="1"/>
    <col min="5630" max="5630" width="2.5546875" style="1" customWidth="1"/>
    <col min="5631" max="5631" width="7.109375" style="1" customWidth="1"/>
    <col min="5632" max="5632" width="23.5546875" style="1" customWidth="1"/>
    <col min="5633" max="5633" width="9.6640625" style="1" customWidth="1"/>
    <col min="5634" max="5634" width="4.6640625" style="1" customWidth="1"/>
    <col min="5635" max="5635" width="14.44140625" style="1" customWidth="1"/>
    <col min="5636" max="5636" width="11.109375" style="1" customWidth="1"/>
    <col min="5637" max="5637" width="10.33203125" style="1" customWidth="1"/>
    <col min="5638" max="5638" width="13" style="1" customWidth="1"/>
    <col min="5639" max="5639" width="8.33203125" style="1" customWidth="1"/>
    <col min="5640" max="5885" width="10" style="1"/>
    <col min="5886" max="5886" width="2.5546875" style="1" customWidth="1"/>
    <col min="5887" max="5887" width="7.109375" style="1" customWidth="1"/>
    <col min="5888" max="5888" width="23.5546875" style="1" customWidth="1"/>
    <col min="5889" max="5889" width="9.6640625" style="1" customWidth="1"/>
    <col min="5890" max="5890" width="4.6640625" style="1" customWidth="1"/>
    <col min="5891" max="5891" width="14.44140625" style="1" customWidth="1"/>
    <col min="5892" max="5892" width="11.109375" style="1" customWidth="1"/>
    <col min="5893" max="5893" width="10.33203125" style="1" customWidth="1"/>
    <col min="5894" max="5894" width="13" style="1" customWidth="1"/>
    <col min="5895" max="5895" width="8.33203125" style="1" customWidth="1"/>
    <col min="5896" max="6141" width="10" style="1"/>
    <col min="6142" max="6142" width="2.5546875" style="1" customWidth="1"/>
    <col min="6143" max="6143" width="7.109375" style="1" customWidth="1"/>
    <col min="6144" max="6144" width="23.5546875" style="1" customWidth="1"/>
    <col min="6145" max="6145" width="9.6640625" style="1" customWidth="1"/>
    <col min="6146" max="6146" width="4.6640625" style="1" customWidth="1"/>
    <col min="6147" max="6147" width="14.44140625" style="1" customWidth="1"/>
    <col min="6148" max="6148" width="11.109375" style="1" customWidth="1"/>
    <col min="6149" max="6149" width="10.33203125" style="1" customWidth="1"/>
    <col min="6150" max="6150" width="13" style="1" customWidth="1"/>
    <col min="6151" max="6151" width="8.33203125" style="1" customWidth="1"/>
    <col min="6152" max="6397" width="10" style="1"/>
    <col min="6398" max="6398" width="2.5546875" style="1" customWidth="1"/>
    <col min="6399" max="6399" width="7.109375" style="1" customWidth="1"/>
    <col min="6400" max="6400" width="23.5546875" style="1" customWidth="1"/>
    <col min="6401" max="6401" width="9.6640625" style="1" customWidth="1"/>
    <col min="6402" max="6402" width="4.6640625" style="1" customWidth="1"/>
    <col min="6403" max="6403" width="14.44140625" style="1" customWidth="1"/>
    <col min="6404" max="6404" width="11.109375" style="1" customWidth="1"/>
    <col min="6405" max="6405" width="10.33203125" style="1" customWidth="1"/>
    <col min="6406" max="6406" width="13" style="1" customWidth="1"/>
    <col min="6407" max="6407" width="8.33203125" style="1" customWidth="1"/>
    <col min="6408" max="6653" width="10" style="1"/>
    <col min="6654" max="6654" width="2.5546875" style="1" customWidth="1"/>
    <col min="6655" max="6655" width="7.109375" style="1" customWidth="1"/>
    <col min="6656" max="6656" width="23.5546875" style="1" customWidth="1"/>
    <col min="6657" max="6657" width="9.6640625" style="1" customWidth="1"/>
    <col min="6658" max="6658" width="4.6640625" style="1" customWidth="1"/>
    <col min="6659" max="6659" width="14.44140625" style="1" customWidth="1"/>
    <col min="6660" max="6660" width="11.109375" style="1" customWidth="1"/>
    <col min="6661" max="6661" width="10.33203125" style="1" customWidth="1"/>
    <col min="6662" max="6662" width="13" style="1" customWidth="1"/>
    <col min="6663" max="6663" width="8.33203125" style="1" customWidth="1"/>
    <col min="6664" max="6909" width="10" style="1"/>
    <col min="6910" max="6910" width="2.5546875" style="1" customWidth="1"/>
    <col min="6911" max="6911" width="7.109375" style="1" customWidth="1"/>
    <col min="6912" max="6912" width="23.5546875" style="1" customWidth="1"/>
    <col min="6913" max="6913" width="9.6640625" style="1" customWidth="1"/>
    <col min="6914" max="6914" width="4.6640625" style="1" customWidth="1"/>
    <col min="6915" max="6915" width="14.44140625" style="1" customWidth="1"/>
    <col min="6916" max="6916" width="11.109375" style="1" customWidth="1"/>
    <col min="6917" max="6917" width="10.33203125" style="1" customWidth="1"/>
    <col min="6918" max="6918" width="13" style="1" customWidth="1"/>
    <col min="6919" max="6919" width="8.33203125" style="1" customWidth="1"/>
    <col min="6920" max="7165" width="10" style="1"/>
    <col min="7166" max="7166" width="2.5546875" style="1" customWidth="1"/>
    <col min="7167" max="7167" width="7.109375" style="1" customWidth="1"/>
    <col min="7168" max="7168" width="23.5546875" style="1" customWidth="1"/>
    <col min="7169" max="7169" width="9.6640625" style="1" customWidth="1"/>
    <col min="7170" max="7170" width="4.6640625" style="1" customWidth="1"/>
    <col min="7171" max="7171" width="14.44140625" style="1" customWidth="1"/>
    <col min="7172" max="7172" width="11.109375" style="1" customWidth="1"/>
    <col min="7173" max="7173" width="10.33203125" style="1" customWidth="1"/>
    <col min="7174" max="7174" width="13" style="1" customWidth="1"/>
    <col min="7175" max="7175" width="8.33203125" style="1" customWidth="1"/>
    <col min="7176" max="7421" width="10" style="1"/>
    <col min="7422" max="7422" width="2.5546875" style="1" customWidth="1"/>
    <col min="7423" max="7423" width="7.109375" style="1" customWidth="1"/>
    <col min="7424" max="7424" width="23.5546875" style="1" customWidth="1"/>
    <col min="7425" max="7425" width="9.6640625" style="1" customWidth="1"/>
    <col min="7426" max="7426" width="4.6640625" style="1" customWidth="1"/>
    <col min="7427" max="7427" width="14.44140625" style="1" customWidth="1"/>
    <col min="7428" max="7428" width="11.109375" style="1" customWidth="1"/>
    <col min="7429" max="7429" width="10.33203125" style="1" customWidth="1"/>
    <col min="7430" max="7430" width="13" style="1" customWidth="1"/>
    <col min="7431" max="7431" width="8.33203125" style="1" customWidth="1"/>
    <col min="7432" max="7677" width="10" style="1"/>
    <col min="7678" max="7678" width="2.5546875" style="1" customWidth="1"/>
    <col min="7679" max="7679" width="7.109375" style="1" customWidth="1"/>
    <col min="7680" max="7680" width="23.5546875" style="1" customWidth="1"/>
    <col min="7681" max="7681" width="9.6640625" style="1" customWidth="1"/>
    <col min="7682" max="7682" width="4.6640625" style="1" customWidth="1"/>
    <col min="7683" max="7683" width="14.44140625" style="1" customWidth="1"/>
    <col min="7684" max="7684" width="11.109375" style="1" customWidth="1"/>
    <col min="7685" max="7685" width="10.33203125" style="1" customWidth="1"/>
    <col min="7686" max="7686" width="13" style="1" customWidth="1"/>
    <col min="7687" max="7687" width="8.33203125" style="1" customWidth="1"/>
    <col min="7688" max="7933" width="10" style="1"/>
    <col min="7934" max="7934" width="2.5546875" style="1" customWidth="1"/>
    <col min="7935" max="7935" width="7.109375" style="1" customWidth="1"/>
    <col min="7936" max="7936" width="23.5546875" style="1" customWidth="1"/>
    <col min="7937" max="7937" width="9.6640625" style="1" customWidth="1"/>
    <col min="7938" max="7938" width="4.6640625" style="1" customWidth="1"/>
    <col min="7939" max="7939" width="14.44140625" style="1" customWidth="1"/>
    <col min="7940" max="7940" width="11.109375" style="1" customWidth="1"/>
    <col min="7941" max="7941" width="10.33203125" style="1" customWidth="1"/>
    <col min="7942" max="7942" width="13" style="1" customWidth="1"/>
    <col min="7943" max="7943" width="8.33203125" style="1" customWidth="1"/>
    <col min="7944" max="8189" width="10" style="1"/>
    <col min="8190" max="8190" width="2.5546875" style="1" customWidth="1"/>
    <col min="8191" max="8191" width="7.109375" style="1" customWidth="1"/>
    <col min="8192" max="8192" width="23.5546875" style="1" customWidth="1"/>
    <col min="8193" max="8193" width="9.6640625" style="1" customWidth="1"/>
    <col min="8194" max="8194" width="4.6640625" style="1" customWidth="1"/>
    <col min="8195" max="8195" width="14.44140625" style="1" customWidth="1"/>
    <col min="8196" max="8196" width="11.109375" style="1" customWidth="1"/>
    <col min="8197" max="8197" width="10.33203125" style="1" customWidth="1"/>
    <col min="8198" max="8198" width="13" style="1" customWidth="1"/>
    <col min="8199" max="8199" width="8.33203125" style="1" customWidth="1"/>
    <col min="8200" max="8445" width="10" style="1"/>
    <col min="8446" max="8446" width="2.5546875" style="1" customWidth="1"/>
    <col min="8447" max="8447" width="7.109375" style="1" customWidth="1"/>
    <col min="8448" max="8448" width="23.5546875" style="1" customWidth="1"/>
    <col min="8449" max="8449" width="9.6640625" style="1" customWidth="1"/>
    <col min="8450" max="8450" width="4.6640625" style="1" customWidth="1"/>
    <col min="8451" max="8451" width="14.44140625" style="1" customWidth="1"/>
    <col min="8452" max="8452" width="11.109375" style="1" customWidth="1"/>
    <col min="8453" max="8453" width="10.33203125" style="1" customWidth="1"/>
    <col min="8454" max="8454" width="13" style="1" customWidth="1"/>
    <col min="8455" max="8455" width="8.33203125" style="1" customWidth="1"/>
    <col min="8456" max="8701" width="10" style="1"/>
    <col min="8702" max="8702" width="2.5546875" style="1" customWidth="1"/>
    <col min="8703" max="8703" width="7.109375" style="1" customWidth="1"/>
    <col min="8704" max="8704" width="23.5546875" style="1" customWidth="1"/>
    <col min="8705" max="8705" width="9.6640625" style="1" customWidth="1"/>
    <col min="8706" max="8706" width="4.6640625" style="1" customWidth="1"/>
    <col min="8707" max="8707" width="14.44140625" style="1" customWidth="1"/>
    <col min="8708" max="8708" width="11.109375" style="1" customWidth="1"/>
    <col min="8709" max="8709" width="10.33203125" style="1" customWidth="1"/>
    <col min="8710" max="8710" width="13" style="1" customWidth="1"/>
    <col min="8711" max="8711" width="8.33203125" style="1" customWidth="1"/>
    <col min="8712" max="8957" width="10" style="1"/>
    <col min="8958" max="8958" width="2.5546875" style="1" customWidth="1"/>
    <col min="8959" max="8959" width="7.109375" style="1" customWidth="1"/>
    <col min="8960" max="8960" width="23.5546875" style="1" customWidth="1"/>
    <col min="8961" max="8961" width="9.6640625" style="1" customWidth="1"/>
    <col min="8962" max="8962" width="4.6640625" style="1" customWidth="1"/>
    <col min="8963" max="8963" width="14.44140625" style="1" customWidth="1"/>
    <col min="8964" max="8964" width="11.109375" style="1" customWidth="1"/>
    <col min="8965" max="8965" width="10.33203125" style="1" customWidth="1"/>
    <col min="8966" max="8966" width="13" style="1" customWidth="1"/>
    <col min="8967" max="8967" width="8.33203125" style="1" customWidth="1"/>
    <col min="8968" max="9213" width="10" style="1"/>
    <col min="9214" max="9214" width="2.5546875" style="1" customWidth="1"/>
    <col min="9215" max="9215" width="7.109375" style="1" customWidth="1"/>
    <col min="9216" max="9216" width="23.5546875" style="1" customWidth="1"/>
    <col min="9217" max="9217" width="9.6640625" style="1" customWidth="1"/>
    <col min="9218" max="9218" width="4.6640625" style="1" customWidth="1"/>
    <col min="9219" max="9219" width="14.44140625" style="1" customWidth="1"/>
    <col min="9220" max="9220" width="11.109375" style="1" customWidth="1"/>
    <col min="9221" max="9221" width="10.33203125" style="1" customWidth="1"/>
    <col min="9222" max="9222" width="13" style="1" customWidth="1"/>
    <col min="9223" max="9223" width="8.33203125" style="1" customWidth="1"/>
    <col min="9224" max="9469" width="10" style="1"/>
    <col min="9470" max="9470" width="2.5546875" style="1" customWidth="1"/>
    <col min="9471" max="9471" width="7.109375" style="1" customWidth="1"/>
    <col min="9472" max="9472" width="23.5546875" style="1" customWidth="1"/>
    <col min="9473" max="9473" width="9.6640625" style="1" customWidth="1"/>
    <col min="9474" max="9474" width="4.6640625" style="1" customWidth="1"/>
    <col min="9475" max="9475" width="14.44140625" style="1" customWidth="1"/>
    <col min="9476" max="9476" width="11.109375" style="1" customWidth="1"/>
    <col min="9477" max="9477" width="10.33203125" style="1" customWidth="1"/>
    <col min="9478" max="9478" width="13" style="1" customWidth="1"/>
    <col min="9479" max="9479" width="8.33203125" style="1" customWidth="1"/>
    <col min="9480" max="9725" width="10" style="1"/>
    <col min="9726" max="9726" width="2.5546875" style="1" customWidth="1"/>
    <col min="9727" max="9727" width="7.109375" style="1" customWidth="1"/>
    <col min="9728" max="9728" width="23.5546875" style="1" customWidth="1"/>
    <col min="9729" max="9729" width="9.6640625" style="1" customWidth="1"/>
    <col min="9730" max="9730" width="4.6640625" style="1" customWidth="1"/>
    <col min="9731" max="9731" width="14.44140625" style="1" customWidth="1"/>
    <col min="9732" max="9732" width="11.109375" style="1" customWidth="1"/>
    <col min="9733" max="9733" width="10.33203125" style="1" customWidth="1"/>
    <col min="9734" max="9734" width="13" style="1" customWidth="1"/>
    <col min="9735" max="9735" width="8.33203125" style="1" customWidth="1"/>
    <col min="9736" max="9981" width="10" style="1"/>
    <col min="9982" max="9982" width="2.5546875" style="1" customWidth="1"/>
    <col min="9983" max="9983" width="7.109375" style="1" customWidth="1"/>
    <col min="9984" max="9984" width="23.5546875" style="1" customWidth="1"/>
    <col min="9985" max="9985" width="9.6640625" style="1" customWidth="1"/>
    <col min="9986" max="9986" width="4.6640625" style="1" customWidth="1"/>
    <col min="9987" max="9987" width="14.44140625" style="1" customWidth="1"/>
    <col min="9988" max="9988" width="11.109375" style="1" customWidth="1"/>
    <col min="9989" max="9989" width="10.33203125" style="1" customWidth="1"/>
    <col min="9990" max="9990" width="13" style="1" customWidth="1"/>
    <col min="9991" max="9991" width="8.33203125" style="1" customWidth="1"/>
    <col min="9992" max="10237" width="10" style="1"/>
    <col min="10238" max="10238" width="2.5546875" style="1" customWidth="1"/>
    <col min="10239" max="10239" width="7.109375" style="1" customWidth="1"/>
    <col min="10240" max="10240" width="23.5546875" style="1" customWidth="1"/>
    <col min="10241" max="10241" width="9.6640625" style="1" customWidth="1"/>
    <col min="10242" max="10242" width="4.6640625" style="1" customWidth="1"/>
    <col min="10243" max="10243" width="14.44140625" style="1" customWidth="1"/>
    <col min="10244" max="10244" width="11.109375" style="1" customWidth="1"/>
    <col min="10245" max="10245" width="10.33203125" style="1" customWidth="1"/>
    <col min="10246" max="10246" width="13" style="1" customWidth="1"/>
    <col min="10247" max="10247" width="8.33203125" style="1" customWidth="1"/>
    <col min="10248" max="10493" width="10" style="1"/>
    <col min="10494" max="10494" width="2.5546875" style="1" customWidth="1"/>
    <col min="10495" max="10495" width="7.109375" style="1" customWidth="1"/>
    <col min="10496" max="10496" width="23.5546875" style="1" customWidth="1"/>
    <col min="10497" max="10497" width="9.6640625" style="1" customWidth="1"/>
    <col min="10498" max="10498" width="4.6640625" style="1" customWidth="1"/>
    <col min="10499" max="10499" width="14.44140625" style="1" customWidth="1"/>
    <col min="10500" max="10500" width="11.109375" style="1" customWidth="1"/>
    <col min="10501" max="10501" width="10.33203125" style="1" customWidth="1"/>
    <col min="10502" max="10502" width="13" style="1" customWidth="1"/>
    <col min="10503" max="10503" width="8.33203125" style="1" customWidth="1"/>
    <col min="10504" max="10749" width="10" style="1"/>
    <col min="10750" max="10750" width="2.5546875" style="1" customWidth="1"/>
    <col min="10751" max="10751" width="7.109375" style="1" customWidth="1"/>
    <col min="10752" max="10752" width="23.5546875" style="1" customWidth="1"/>
    <col min="10753" max="10753" width="9.6640625" style="1" customWidth="1"/>
    <col min="10754" max="10754" width="4.6640625" style="1" customWidth="1"/>
    <col min="10755" max="10755" width="14.44140625" style="1" customWidth="1"/>
    <col min="10756" max="10756" width="11.109375" style="1" customWidth="1"/>
    <col min="10757" max="10757" width="10.33203125" style="1" customWidth="1"/>
    <col min="10758" max="10758" width="13" style="1" customWidth="1"/>
    <col min="10759" max="10759" width="8.33203125" style="1" customWidth="1"/>
    <col min="10760" max="11005" width="10" style="1"/>
    <col min="11006" max="11006" width="2.5546875" style="1" customWidth="1"/>
    <col min="11007" max="11007" width="7.109375" style="1" customWidth="1"/>
    <col min="11008" max="11008" width="23.5546875" style="1" customWidth="1"/>
    <col min="11009" max="11009" width="9.6640625" style="1" customWidth="1"/>
    <col min="11010" max="11010" width="4.6640625" style="1" customWidth="1"/>
    <col min="11011" max="11011" width="14.44140625" style="1" customWidth="1"/>
    <col min="11012" max="11012" width="11.109375" style="1" customWidth="1"/>
    <col min="11013" max="11013" width="10.33203125" style="1" customWidth="1"/>
    <col min="11014" max="11014" width="13" style="1" customWidth="1"/>
    <col min="11015" max="11015" width="8.33203125" style="1" customWidth="1"/>
    <col min="11016" max="11261" width="10" style="1"/>
    <col min="11262" max="11262" width="2.5546875" style="1" customWidth="1"/>
    <col min="11263" max="11263" width="7.109375" style="1" customWidth="1"/>
    <col min="11264" max="11264" width="23.5546875" style="1" customWidth="1"/>
    <col min="11265" max="11265" width="9.6640625" style="1" customWidth="1"/>
    <col min="11266" max="11266" width="4.6640625" style="1" customWidth="1"/>
    <col min="11267" max="11267" width="14.44140625" style="1" customWidth="1"/>
    <col min="11268" max="11268" width="11.109375" style="1" customWidth="1"/>
    <col min="11269" max="11269" width="10.33203125" style="1" customWidth="1"/>
    <col min="11270" max="11270" width="13" style="1" customWidth="1"/>
    <col min="11271" max="11271" width="8.33203125" style="1" customWidth="1"/>
    <col min="11272" max="11517" width="10" style="1"/>
    <col min="11518" max="11518" width="2.5546875" style="1" customWidth="1"/>
    <col min="11519" max="11519" width="7.109375" style="1" customWidth="1"/>
    <col min="11520" max="11520" width="23.5546875" style="1" customWidth="1"/>
    <col min="11521" max="11521" width="9.6640625" style="1" customWidth="1"/>
    <col min="11522" max="11522" width="4.6640625" style="1" customWidth="1"/>
    <col min="11523" max="11523" width="14.44140625" style="1" customWidth="1"/>
    <col min="11524" max="11524" width="11.109375" style="1" customWidth="1"/>
    <col min="11525" max="11525" width="10.33203125" style="1" customWidth="1"/>
    <col min="11526" max="11526" width="13" style="1" customWidth="1"/>
    <col min="11527" max="11527" width="8.33203125" style="1" customWidth="1"/>
    <col min="11528" max="11773" width="10" style="1"/>
    <col min="11774" max="11774" width="2.5546875" style="1" customWidth="1"/>
    <col min="11775" max="11775" width="7.109375" style="1" customWidth="1"/>
    <col min="11776" max="11776" width="23.5546875" style="1" customWidth="1"/>
    <col min="11777" max="11777" width="9.6640625" style="1" customWidth="1"/>
    <col min="11778" max="11778" width="4.6640625" style="1" customWidth="1"/>
    <col min="11779" max="11779" width="14.44140625" style="1" customWidth="1"/>
    <col min="11780" max="11780" width="11.109375" style="1" customWidth="1"/>
    <col min="11781" max="11781" width="10.33203125" style="1" customWidth="1"/>
    <col min="11782" max="11782" width="13" style="1" customWidth="1"/>
    <col min="11783" max="11783" width="8.33203125" style="1" customWidth="1"/>
    <col min="11784" max="12029" width="10" style="1"/>
    <col min="12030" max="12030" width="2.5546875" style="1" customWidth="1"/>
    <col min="12031" max="12031" width="7.109375" style="1" customWidth="1"/>
    <col min="12032" max="12032" width="23.5546875" style="1" customWidth="1"/>
    <col min="12033" max="12033" width="9.6640625" style="1" customWidth="1"/>
    <col min="12034" max="12034" width="4.6640625" style="1" customWidth="1"/>
    <col min="12035" max="12035" width="14.44140625" style="1" customWidth="1"/>
    <col min="12036" max="12036" width="11.109375" style="1" customWidth="1"/>
    <col min="12037" max="12037" width="10.33203125" style="1" customWidth="1"/>
    <col min="12038" max="12038" width="13" style="1" customWidth="1"/>
    <col min="12039" max="12039" width="8.33203125" style="1" customWidth="1"/>
    <col min="12040" max="12285" width="10" style="1"/>
    <col min="12286" max="12286" width="2.5546875" style="1" customWidth="1"/>
    <col min="12287" max="12287" width="7.109375" style="1" customWidth="1"/>
    <col min="12288" max="12288" width="23.5546875" style="1" customWidth="1"/>
    <col min="12289" max="12289" width="9.6640625" style="1" customWidth="1"/>
    <col min="12290" max="12290" width="4.6640625" style="1" customWidth="1"/>
    <col min="12291" max="12291" width="14.44140625" style="1" customWidth="1"/>
    <col min="12292" max="12292" width="11.109375" style="1" customWidth="1"/>
    <col min="12293" max="12293" width="10.33203125" style="1" customWidth="1"/>
    <col min="12294" max="12294" width="13" style="1" customWidth="1"/>
    <col min="12295" max="12295" width="8.33203125" style="1" customWidth="1"/>
    <col min="12296" max="12541" width="10" style="1"/>
    <col min="12542" max="12542" width="2.5546875" style="1" customWidth="1"/>
    <col min="12543" max="12543" width="7.109375" style="1" customWidth="1"/>
    <col min="12544" max="12544" width="23.5546875" style="1" customWidth="1"/>
    <col min="12545" max="12545" width="9.6640625" style="1" customWidth="1"/>
    <col min="12546" max="12546" width="4.6640625" style="1" customWidth="1"/>
    <col min="12547" max="12547" width="14.44140625" style="1" customWidth="1"/>
    <col min="12548" max="12548" width="11.109375" style="1" customWidth="1"/>
    <col min="12549" max="12549" width="10.33203125" style="1" customWidth="1"/>
    <col min="12550" max="12550" width="13" style="1" customWidth="1"/>
    <col min="12551" max="12551" width="8.33203125" style="1" customWidth="1"/>
    <col min="12552" max="12797" width="10" style="1"/>
    <col min="12798" max="12798" width="2.5546875" style="1" customWidth="1"/>
    <col min="12799" max="12799" width="7.109375" style="1" customWidth="1"/>
    <col min="12800" max="12800" width="23.5546875" style="1" customWidth="1"/>
    <col min="12801" max="12801" width="9.6640625" style="1" customWidth="1"/>
    <col min="12802" max="12802" width="4.6640625" style="1" customWidth="1"/>
    <col min="12803" max="12803" width="14.44140625" style="1" customWidth="1"/>
    <col min="12804" max="12804" width="11.109375" style="1" customWidth="1"/>
    <col min="12805" max="12805" width="10.33203125" style="1" customWidth="1"/>
    <col min="12806" max="12806" width="13" style="1" customWidth="1"/>
    <col min="12807" max="12807" width="8.33203125" style="1" customWidth="1"/>
    <col min="12808" max="13053" width="10" style="1"/>
    <col min="13054" max="13054" width="2.5546875" style="1" customWidth="1"/>
    <col min="13055" max="13055" width="7.109375" style="1" customWidth="1"/>
    <col min="13056" max="13056" width="23.5546875" style="1" customWidth="1"/>
    <col min="13057" max="13057" width="9.6640625" style="1" customWidth="1"/>
    <col min="13058" max="13058" width="4.6640625" style="1" customWidth="1"/>
    <col min="13059" max="13059" width="14.44140625" style="1" customWidth="1"/>
    <col min="13060" max="13060" width="11.109375" style="1" customWidth="1"/>
    <col min="13061" max="13061" width="10.33203125" style="1" customWidth="1"/>
    <col min="13062" max="13062" width="13" style="1" customWidth="1"/>
    <col min="13063" max="13063" width="8.33203125" style="1" customWidth="1"/>
    <col min="13064" max="13309" width="10" style="1"/>
    <col min="13310" max="13310" width="2.5546875" style="1" customWidth="1"/>
    <col min="13311" max="13311" width="7.109375" style="1" customWidth="1"/>
    <col min="13312" max="13312" width="23.5546875" style="1" customWidth="1"/>
    <col min="13313" max="13313" width="9.6640625" style="1" customWidth="1"/>
    <col min="13314" max="13314" width="4.6640625" style="1" customWidth="1"/>
    <col min="13315" max="13315" width="14.44140625" style="1" customWidth="1"/>
    <col min="13316" max="13316" width="11.109375" style="1" customWidth="1"/>
    <col min="13317" max="13317" width="10.33203125" style="1" customWidth="1"/>
    <col min="13318" max="13318" width="13" style="1" customWidth="1"/>
    <col min="13319" max="13319" width="8.33203125" style="1" customWidth="1"/>
    <col min="13320" max="13565" width="10" style="1"/>
    <col min="13566" max="13566" width="2.5546875" style="1" customWidth="1"/>
    <col min="13567" max="13567" width="7.109375" style="1" customWidth="1"/>
    <col min="13568" max="13568" width="23.5546875" style="1" customWidth="1"/>
    <col min="13569" max="13569" width="9.6640625" style="1" customWidth="1"/>
    <col min="13570" max="13570" width="4.6640625" style="1" customWidth="1"/>
    <col min="13571" max="13571" width="14.44140625" style="1" customWidth="1"/>
    <col min="13572" max="13572" width="11.109375" style="1" customWidth="1"/>
    <col min="13573" max="13573" width="10.33203125" style="1" customWidth="1"/>
    <col min="13574" max="13574" width="13" style="1" customWidth="1"/>
    <col min="13575" max="13575" width="8.33203125" style="1" customWidth="1"/>
    <col min="13576" max="13821" width="10" style="1"/>
    <col min="13822" max="13822" width="2.5546875" style="1" customWidth="1"/>
    <col min="13823" max="13823" width="7.109375" style="1" customWidth="1"/>
    <col min="13824" max="13824" width="23.5546875" style="1" customWidth="1"/>
    <col min="13825" max="13825" width="9.6640625" style="1" customWidth="1"/>
    <col min="13826" max="13826" width="4.6640625" style="1" customWidth="1"/>
    <col min="13827" max="13827" width="14.44140625" style="1" customWidth="1"/>
    <col min="13828" max="13828" width="11.109375" style="1" customWidth="1"/>
    <col min="13829" max="13829" width="10.33203125" style="1" customWidth="1"/>
    <col min="13830" max="13830" width="13" style="1" customWidth="1"/>
    <col min="13831" max="13831" width="8.33203125" style="1" customWidth="1"/>
    <col min="13832" max="14077" width="10" style="1"/>
    <col min="14078" max="14078" width="2.5546875" style="1" customWidth="1"/>
    <col min="14079" max="14079" width="7.109375" style="1" customWidth="1"/>
    <col min="14080" max="14080" width="23.5546875" style="1" customWidth="1"/>
    <col min="14081" max="14081" width="9.6640625" style="1" customWidth="1"/>
    <col min="14082" max="14082" width="4.6640625" style="1" customWidth="1"/>
    <col min="14083" max="14083" width="14.44140625" style="1" customWidth="1"/>
    <col min="14084" max="14084" width="11.109375" style="1" customWidth="1"/>
    <col min="14085" max="14085" width="10.33203125" style="1" customWidth="1"/>
    <col min="14086" max="14086" width="13" style="1" customWidth="1"/>
    <col min="14087" max="14087" width="8.33203125" style="1" customWidth="1"/>
    <col min="14088" max="14333" width="10" style="1"/>
    <col min="14334" max="14334" width="2.5546875" style="1" customWidth="1"/>
    <col min="14335" max="14335" width="7.109375" style="1" customWidth="1"/>
    <col min="14336" max="14336" width="23.5546875" style="1" customWidth="1"/>
    <col min="14337" max="14337" width="9.6640625" style="1" customWidth="1"/>
    <col min="14338" max="14338" width="4.6640625" style="1" customWidth="1"/>
    <col min="14339" max="14339" width="14.44140625" style="1" customWidth="1"/>
    <col min="14340" max="14340" width="11.109375" style="1" customWidth="1"/>
    <col min="14341" max="14341" width="10.33203125" style="1" customWidth="1"/>
    <col min="14342" max="14342" width="13" style="1" customWidth="1"/>
    <col min="14343" max="14343" width="8.33203125" style="1" customWidth="1"/>
    <col min="14344" max="14589" width="10" style="1"/>
    <col min="14590" max="14590" width="2.5546875" style="1" customWidth="1"/>
    <col min="14591" max="14591" width="7.109375" style="1" customWidth="1"/>
    <col min="14592" max="14592" width="23.5546875" style="1" customWidth="1"/>
    <col min="14593" max="14593" width="9.6640625" style="1" customWidth="1"/>
    <col min="14594" max="14594" width="4.6640625" style="1" customWidth="1"/>
    <col min="14595" max="14595" width="14.44140625" style="1" customWidth="1"/>
    <col min="14596" max="14596" width="11.109375" style="1" customWidth="1"/>
    <col min="14597" max="14597" width="10.33203125" style="1" customWidth="1"/>
    <col min="14598" max="14598" width="13" style="1" customWidth="1"/>
    <col min="14599" max="14599" width="8.33203125" style="1" customWidth="1"/>
    <col min="14600" max="14845" width="10" style="1"/>
    <col min="14846" max="14846" width="2.5546875" style="1" customWidth="1"/>
    <col min="14847" max="14847" width="7.109375" style="1" customWidth="1"/>
    <col min="14848" max="14848" width="23.5546875" style="1" customWidth="1"/>
    <col min="14849" max="14849" width="9.6640625" style="1" customWidth="1"/>
    <col min="14850" max="14850" width="4.6640625" style="1" customWidth="1"/>
    <col min="14851" max="14851" width="14.44140625" style="1" customWidth="1"/>
    <col min="14852" max="14852" width="11.109375" style="1" customWidth="1"/>
    <col min="14853" max="14853" width="10.33203125" style="1" customWidth="1"/>
    <col min="14854" max="14854" width="13" style="1" customWidth="1"/>
    <col min="14855" max="14855" width="8.33203125" style="1" customWidth="1"/>
    <col min="14856" max="15101" width="10" style="1"/>
    <col min="15102" max="15102" width="2.5546875" style="1" customWidth="1"/>
    <col min="15103" max="15103" width="7.109375" style="1" customWidth="1"/>
    <col min="15104" max="15104" width="23.5546875" style="1" customWidth="1"/>
    <col min="15105" max="15105" width="9.6640625" style="1" customWidth="1"/>
    <col min="15106" max="15106" width="4.6640625" style="1" customWidth="1"/>
    <col min="15107" max="15107" width="14.44140625" style="1" customWidth="1"/>
    <col min="15108" max="15108" width="11.109375" style="1" customWidth="1"/>
    <col min="15109" max="15109" width="10.33203125" style="1" customWidth="1"/>
    <col min="15110" max="15110" width="13" style="1" customWidth="1"/>
    <col min="15111" max="15111" width="8.33203125" style="1" customWidth="1"/>
    <col min="15112" max="15357" width="10" style="1"/>
    <col min="15358" max="15358" width="2.5546875" style="1" customWidth="1"/>
    <col min="15359" max="15359" width="7.109375" style="1" customWidth="1"/>
    <col min="15360" max="15360" width="23.5546875" style="1" customWidth="1"/>
    <col min="15361" max="15361" width="9.6640625" style="1" customWidth="1"/>
    <col min="15362" max="15362" width="4.6640625" style="1" customWidth="1"/>
    <col min="15363" max="15363" width="14.44140625" style="1" customWidth="1"/>
    <col min="15364" max="15364" width="11.109375" style="1" customWidth="1"/>
    <col min="15365" max="15365" width="10.33203125" style="1" customWidth="1"/>
    <col min="15366" max="15366" width="13" style="1" customWidth="1"/>
    <col min="15367" max="15367" width="8.33203125" style="1" customWidth="1"/>
    <col min="15368" max="15613" width="10" style="1"/>
    <col min="15614" max="15614" width="2.5546875" style="1" customWidth="1"/>
    <col min="15615" max="15615" width="7.109375" style="1" customWidth="1"/>
    <col min="15616" max="15616" width="23.5546875" style="1" customWidth="1"/>
    <col min="15617" max="15617" width="9.6640625" style="1" customWidth="1"/>
    <col min="15618" max="15618" width="4.6640625" style="1" customWidth="1"/>
    <col min="15619" max="15619" width="14.44140625" style="1" customWidth="1"/>
    <col min="15620" max="15620" width="11.109375" style="1" customWidth="1"/>
    <col min="15621" max="15621" width="10.33203125" style="1" customWidth="1"/>
    <col min="15622" max="15622" width="13" style="1" customWidth="1"/>
    <col min="15623" max="15623" width="8.33203125" style="1" customWidth="1"/>
    <col min="15624" max="15869" width="10" style="1"/>
    <col min="15870" max="15870" width="2.5546875" style="1" customWidth="1"/>
    <col min="15871" max="15871" width="7.109375" style="1" customWidth="1"/>
    <col min="15872" max="15872" width="23.5546875" style="1" customWidth="1"/>
    <col min="15873" max="15873" width="9.6640625" style="1" customWidth="1"/>
    <col min="15874" max="15874" width="4.6640625" style="1" customWidth="1"/>
    <col min="15875" max="15875" width="14.44140625" style="1" customWidth="1"/>
    <col min="15876" max="15876" width="11.109375" style="1" customWidth="1"/>
    <col min="15877" max="15877" width="10.33203125" style="1" customWidth="1"/>
    <col min="15878" max="15878" width="13" style="1" customWidth="1"/>
    <col min="15879" max="15879" width="8.33203125" style="1" customWidth="1"/>
    <col min="15880" max="16125" width="10" style="1"/>
    <col min="16126" max="16126" width="2.5546875" style="1" customWidth="1"/>
    <col min="16127" max="16127" width="7.109375" style="1" customWidth="1"/>
    <col min="16128" max="16128" width="23.5546875" style="1" customWidth="1"/>
    <col min="16129" max="16129" width="9.6640625" style="1" customWidth="1"/>
    <col min="16130" max="16130" width="4.6640625" style="1" customWidth="1"/>
    <col min="16131" max="16131" width="14.44140625" style="1" customWidth="1"/>
    <col min="16132" max="16132" width="11.109375" style="1" customWidth="1"/>
    <col min="16133" max="16133" width="10.33203125" style="1" customWidth="1"/>
    <col min="16134" max="16134" width="13" style="1" customWidth="1"/>
    <col min="16135" max="16135" width="8.33203125" style="1" customWidth="1"/>
    <col min="16136" max="16384" width="10" style="1"/>
  </cols>
  <sheetData>
    <row r="1" spans="1:7">
      <c r="A1" s="17" t="str">
        <f>RevReqSummary!A1</f>
        <v>PacifiCorp General Rate Case UE-140617</v>
      </c>
      <c r="B1" s="23"/>
      <c r="C1" s="23"/>
      <c r="D1" s="23"/>
      <c r="E1" s="23"/>
      <c r="F1" s="23"/>
      <c r="G1" s="23"/>
    </row>
    <row r="2" spans="1:7">
      <c r="A2" s="17" t="str">
        <f>RevReqSummary!A2</f>
        <v>For The Twelve Months Ended December 2013 - Staff Revenue Requirement</v>
      </c>
      <c r="B2" s="23"/>
      <c r="C2" s="23"/>
      <c r="D2" s="23"/>
      <c r="E2" s="23"/>
      <c r="F2" s="23"/>
      <c r="G2" s="23"/>
    </row>
    <row r="3" spans="1:7">
      <c r="A3" s="25" t="s">
        <v>412</v>
      </c>
      <c r="B3" s="23"/>
      <c r="C3" s="23"/>
      <c r="D3" s="23"/>
      <c r="E3" s="23"/>
      <c r="F3" s="23"/>
      <c r="G3" s="23"/>
    </row>
    <row r="4" spans="1:7">
      <c r="A4" s="25" t="s">
        <v>505</v>
      </c>
      <c r="B4" s="23"/>
      <c r="C4" s="23"/>
      <c r="D4" s="23"/>
      <c r="E4" s="23"/>
      <c r="F4" s="23"/>
      <c r="G4" s="23"/>
    </row>
    <row r="5" spans="1:7">
      <c r="B5" s="23"/>
      <c r="C5" s="23"/>
      <c r="D5" s="23"/>
      <c r="E5" s="23"/>
      <c r="F5" s="23"/>
      <c r="G5" s="23"/>
    </row>
    <row r="6" spans="1:7">
      <c r="B6" s="23"/>
      <c r="C6" s="23"/>
      <c r="D6" s="23" t="s">
        <v>131</v>
      </c>
      <c r="E6" s="23"/>
      <c r="F6" s="23"/>
      <c r="G6" s="23" t="s">
        <v>236</v>
      </c>
    </row>
    <row r="7" spans="1:7">
      <c r="B7" s="26" t="s">
        <v>132</v>
      </c>
      <c r="C7" s="26" t="s">
        <v>660</v>
      </c>
      <c r="D7" s="26" t="s">
        <v>134</v>
      </c>
      <c r="E7" s="26" t="s">
        <v>135</v>
      </c>
      <c r="F7" s="26" t="s">
        <v>136</v>
      </c>
      <c r="G7" s="26" t="s">
        <v>137</v>
      </c>
    </row>
    <row r="8" spans="1:7">
      <c r="A8" s="744" t="s">
        <v>234</v>
      </c>
      <c r="B8" s="746"/>
      <c r="C8" s="746"/>
      <c r="D8" s="746"/>
      <c r="E8" s="746"/>
      <c r="F8" s="746"/>
      <c r="G8" s="747"/>
    </row>
    <row r="9" spans="1:7">
      <c r="A9" s="748" t="s">
        <v>728</v>
      </c>
      <c r="B9" s="746">
        <v>282</v>
      </c>
      <c r="C9" s="746">
        <v>1</v>
      </c>
      <c r="D9" s="782">
        <v>3576942530</v>
      </c>
      <c r="E9" s="746" t="s">
        <v>157</v>
      </c>
      <c r="F9" s="749">
        <f t="shared" ref="F9:F18" si="0">INDEX(WCAAllocations,IFERROR(MATCH(E9,WCAFactors,0),2),IFERROR(MATCH(E9,WCAStates,0),4))</f>
        <v>6.0534878324491039E-2</v>
      </c>
      <c r="G9" s="750">
        <f>D9*F9</f>
        <v>216529780.82724714</v>
      </c>
    </row>
    <row r="10" spans="1:7">
      <c r="A10" s="748" t="s">
        <v>729</v>
      </c>
      <c r="B10" s="746">
        <v>190</v>
      </c>
      <c r="C10" s="746">
        <v>1</v>
      </c>
      <c r="D10" s="782">
        <v>-38122398</v>
      </c>
      <c r="E10" s="746" t="s">
        <v>214</v>
      </c>
      <c r="F10" s="749">
        <f t="shared" si="0"/>
        <v>0</v>
      </c>
      <c r="G10" s="750">
        <f t="shared" ref="G10:G25" si="1">D10*F10</f>
        <v>0</v>
      </c>
    </row>
    <row r="11" spans="1:7">
      <c r="A11" s="751" t="s">
        <v>730</v>
      </c>
      <c r="B11" s="746">
        <v>281</v>
      </c>
      <c r="C11" s="746">
        <v>1</v>
      </c>
      <c r="D11" s="782">
        <v>216305188</v>
      </c>
      <c r="E11" s="746" t="s">
        <v>146</v>
      </c>
      <c r="F11" s="749">
        <f t="shared" si="0"/>
        <v>7.9057273540331513E-2</v>
      </c>
      <c r="G11" s="750">
        <f t="shared" si="1"/>
        <v>17100498.415908832</v>
      </c>
    </row>
    <row r="12" spans="1:7">
      <c r="A12" s="745" t="s">
        <v>731</v>
      </c>
      <c r="B12" s="746">
        <v>282</v>
      </c>
      <c r="C12" s="746">
        <v>1</v>
      </c>
      <c r="D12" s="782">
        <v>-85738973</v>
      </c>
      <c r="E12" s="746" t="s">
        <v>170</v>
      </c>
      <c r="F12" s="749">
        <f t="shared" si="0"/>
        <v>0</v>
      </c>
      <c r="G12" s="750">
        <f t="shared" si="1"/>
        <v>0</v>
      </c>
    </row>
    <row r="13" spans="1:7">
      <c r="A13" s="752" t="s">
        <v>732</v>
      </c>
      <c r="B13" s="746">
        <v>282</v>
      </c>
      <c r="C13" s="746">
        <v>1</v>
      </c>
      <c r="D13" s="782">
        <v>-219454595</v>
      </c>
      <c r="E13" s="746" t="s">
        <v>173</v>
      </c>
      <c r="F13" s="749">
        <f t="shared" si="0"/>
        <v>0</v>
      </c>
      <c r="G13" s="750">
        <f t="shared" si="1"/>
        <v>0</v>
      </c>
    </row>
    <row r="14" spans="1:7">
      <c r="A14" s="752" t="s">
        <v>733</v>
      </c>
      <c r="B14" s="746">
        <v>282</v>
      </c>
      <c r="C14" s="746">
        <v>1</v>
      </c>
      <c r="D14" s="782">
        <v>-60335534</v>
      </c>
      <c r="E14" s="746" t="s">
        <v>164</v>
      </c>
      <c r="F14" s="749">
        <f t="shared" si="0"/>
        <v>0</v>
      </c>
      <c r="G14" s="750">
        <f t="shared" si="1"/>
        <v>0</v>
      </c>
    </row>
    <row r="15" spans="1:7">
      <c r="A15" s="752" t="s">
        <v>734</v>
      </c>
      <c r="B15" s="746">
        <v>282</v>
      </c>
      <c r="C15" s="746">
        <v>1</v>
      </c>
      <c r="D15" s="782">
        <v>-1051950277</v>
      </c>
      <c r="E15" s="746" t="s">
        <v>171</v>
      </c>
      <c r="F15" s="749">
        <f t="shared" si="0"/>
        <v>0</v>
      </c>
      <c r="G15" s="750">
        <f t="shared" si="1"/>
        <v>0</v>
      </c>
    </row>
    <row r="16" spans="1:7">
      <c r="A16" s="745" t="s">
        <v>735</v>
      </c>
      <c r="B16" s="746">
        <v>282</v>
      </c>
      <c r="C16" s="746">
        <v>1</v>
      </c>
      <c r="D16" s="782">
        <v>-1701422089</v>
      </c>
      <c r="E16" s="746" t="s">
        <v>172</v>
      </c>
      <c r="F16" s="749">
        <f t="shared" si="0"/>
        <v>0</v>
      </c>
      <c r="G16" s="750">
        <f t="shared" si="1"/>
        <v>0</v>
      </c>
    </row>
    <row r="17" spans="1:8">
      <c r="A17" s="752" t="s">
        <v>736</v>
      </c>
      <c r="B17" s="746">
        <v>282</v>
      </c>
      <c r="C17" s="746">
        <v>1</v>
      </c>
      <c r="D17" s="782">
        <v>-236299981</v>
      </c>
      <c r="E17" s="746" t="s">
        <v>141</v>
      </c>
      <c r="F17" s="749">
        <f t="shared" si="0"/>
        <v>1</v>
      </c>
      <c r="G17" s="750">
        <f t="shared" si="1"/>
        <v>-236299981</v>
      </c>
    </row>
    <row r="18" spans="1:8">
      <c r="A18" s="745" t="s">
        <v>737</v>
      </c>
      <c r="B18" s="746">
        <v>282</v>
      </c>
      <c r="C18" s="746">
        <v>1</v>
      </c>
      <c r="D18" s="782">
        <v>-548332958</v>
      </c>
      <c r="E18" s="746" t="s">
        <v>517</v>
      </c>
      <c r="F18" s="749">
        <f t="shared" si="0"/>
        <v>0</v>
      </c>
      <c r="G18" s="750">
        <f>D18*F18</f>
        <v>0</v>
      </c>
    </row>
    <row r="19" spans="1:8">
      <c r="A19" s="745" t="s">
        <v>738</v>
      </c>
      <c r="B19" s="746">
        <v>282</v>
      </c>
      <c r="C19" s="746">
        <v>1</v>
      </c>
      <c r="D19" s="782">
        <v>10812249</v>
      </c>
      <c r="E19" s="746" t="s">
        <v>146</v>
      </c>
      <c r="F19" s="749">
        <f t="shared" ref="F19:F25" si="2">INDEX(WCAAllocations,IFERROR(MATCH(E19,WCAFactors,0),2),IFERROR(MATCH(E19,WCAStates,0),4))</f>
        <v>7.9057273540331513E-2</v>
      </c>
      <c r="G19" s="750">
        <f t="shared" si="1"/>
        <v>854786.92677917588</v>
      </c>
    </row>
    <row r="20" spans="1:8">
      <c r="A20" s="745" t="s">
        <v>739</v>
      </c>
      <c r="B20" s="746">
        <v>282</v>
      </c>
      <c r="C20" s="746">
        <v>1</v>
      </c>
      <c r="D20" s="782">
        <v>51689</v>
      </c>
      <c r="E20" s="746" t="s">
        <v>150</v>
      </c>
      <c r="F20" s="749">
        <f t="shared" si="2"/>
        <v>6.220721907403963E-2</v>
      </c>
      <c r="G20" s="750">
        <f t="shared" si="1"/>
        <v>3215.4289467180342</v>
      </c>
    </row>
    <row r="21" spans="1:8">
      <c r="A21" s="745" t="s">
        <v>740</v>
      </c>
      <c r="B21" s="746">
        <v>282</v>
      </c>
      <c r="C21" s="746">
        <v>1</v>
      </c>
      <c r="D21" s="782">
        <v>78518</v>
      </c>
      <c r="E21" s="746" t="s">
        <v>153</v>
      </c>
      <c r="F21" s="749">
        <f t="shared" si="2"/>
        <v>6.2803307592478125E-2</v>
      </c>
      <c r="G21" s="750">
        <f t="shared" si="1"/>
        <v>4931.1901055461976</v>
      </c>
    </row>
    <row r="22" spans="1:8">
      <c r="A22" s="745" t="s">
        <v>741</v>
      </c>
      <c r="B22" s="746">
        <v>282</v>
      </c>
      <c r="C22" s="746">
        <v>1</v>
      </c>
      <c r="D22" s="782">
        <v>6077.8526499999998</v>
      </c>
      <c r="E22" s="746" t="s">
        <v>231</v>
      </c>
      <c r="F22" s="749">
        <f t="shared" si="2"/>
        <v>0.22953887558714423</v>
      </c>
      <c r="G22" s="750">
        <f t="shared" si="1"/>
        <v>1395.1034632653448</v>
      </c>
    </row>
    <row r="23" spans="1:8">
      <c r="A23" s="745" t="s">
        <v>742</v>
      </c>
      <c r="B23" s="746">
        <v>282</v>
      </c>
      <c r="C23" s="746">
        <v>1</v>
      </c>
      <c r="D23" s="782">
        <v>323229</v>
      </c>
      <c r="E23" s="746" t="s">
        <v>151</v>
      </c>
      <c r="F23" s="749">
        <f t="shared" si="2"/>
        <v>6.2803307592478125E-2</v>
      </c>
      <c r="G23" s="750">
        <f t="shared" si="1"/>
        <v>20299.850309809113</v>
      </c>
    </row>
    <row r="24" spans="1:8">
      <c r="A24" s="745" t="s">
        <v>743</v>
      </c>
      <c r="B24" s="746">
        <v>282</v>
      </c>
      <c r="C24" s="746">
        <v>1</v>
      </c>
      <c r="D24" s="782">
        <v>-141882</v>
      </c>
      <c r="E24" s="746" t="s">
        <v>130</v>
      </c>
      <c r="F24" s="749">
        <f t="shared" si="2"/>
        <v>6.8539355270203509E-2</v>
      </c>
      <c r="G24" s="750">
        <f t="shared" si="1"/>
        <v>-9724.5008044470142</v>
      </c>
    </row>
    <row r="25" spans="1:8" s="29" customFormat="1">
      <c r="A25" s="752" t="s">
        <v>744</v>
      </c>
      <c r="B25" s="746">
        <v>282</v>
      </c>
      <c r="C25" s="746">
        <v>1</v>
      </c>
      <c r="D25" s="782">
        <v>683450</v>
      </c>
      <c r="E25" s="746" t="s">
        <v>203</v>
      </c>
      <c r="F25" s="749">
        <f t="shared" si="2"/>
        <v>0.23084885646883446</v>
      </c>
      <c r="G25" s="750">
        <f t="shared" si="1"/>
        <v>157773.65095362492</v>
      </c>
    </row>
    <row r="26" spans="1:8" s="29" customFormat="1" ht="13.8" thickBot="1">
      <c r="A26" s="753"/>
      <c r="B26" s="746"/>
      <c r="C26" s="746"/>
      <c r="D26" s="754">
        <f>SUM(D9:D25)</f>
        <v>-136595756.14735001</v>
      </c>
      <c r="E26" s="746"/>
      <c r="F26" s="755"/>
      <c r="G26" s="754">
        <f>SUM(G9:G25)</f>
        <v>-1637024.1070903214</v>
      </c>
    </row>
    <row r="27" spans="1:8" s="29" customFormat="1" ht="13.8" thickTop="1">
      <c r="A27" s="56"/>
      <c r="B27" s="30"/>
      <c r="C27" s="30"/>
      <c r="D27" s="30"/>
      <c r="E27" s="30"/>
      <c r="F27" s="30"/>
      <c r="G27" s="30"/>
    </row>
    <row r="28" spans="1:8" s="29" customFormat="1">
      <c r="A28" s="56"/>
      <c r="B28" s="30"/>
      <c r="C28" s="30"/>
      <c r="D28" s="30"/>
      <c r="E28" s="30"/>
      <c r="F28" s="30"/>
      <c r="G28" s="30"/>
    </row>
    <row r="29" spans="1:8" s="29" customFormat="1">
      <c r="A29" s="756" t="s">
        <v>145</v>
      </c>
      <c r="B29" s="30"/>
      <c r="C29" s="30"/>
      <c r="D29" s="30"/>
      <c r="E29" s="30"/>
      <c r="F29" s="30"/>
      <c r="G29" s="30"/>
    </row>
    <row r="30" spans="1:8" s="29" customFormat="1">
      <c r="A30" s="1409" t="s">
        <v>745</v>
      </c>
      <c r="B30" s="1409"/>
      <c r="C30" s="1409"/>
      <c r="D30" s="1409"/>
      <c r="E30" s="1409"/>
      <c r="F30" s="1409"/>
      <c r="G30" s="1409"/>
    </row>
    <row r="31" spans="1:8" s="29" customFormat="1" ht="13.2" customHeight="1">
      <c r="A31" s="1409"/>
      <c r="B31" s="1409"/>
      <c r="C31" s="1409"/>
      <c r="D31" s="1409"/>
      <c r="E31" s="1409"/>
      <c r="F31" s="1409"/>
      <c r="G31" s="1409"/>
      <c r="H31" s="1316"/>
    </row>
    <row r="32" spans="1:8" s="29" customFormat="1">
      <c r="A32" s="1409"/>
      <c r="B32" s="1409"/>
      <c r="C32" s="1409"/>
      <c r="D32" s="1409"/>
      <c r="E32" s="1409"/>
      <c r="F32" s="1409"/>
      <c r="G32" s="1409"/>
      <c r="H32" s="1316"/>
    </row>
    <row r="33" spans="1:8" s="29" customFormat="1">
      <c r="A33" s="1409"/>
      <c r="B33" s="1409"/>
      <c r="C33" s="1409"/>
      <c r="D33" s="1409"/>
      <c r="E33" s="1409"/>
      <c r="F33" s="1409"/>
      <c r="G33" s="1409"/>
      <c r="H33" s="1316"/>
    </row>
    <row r="34" spans="1:8">
      <c r="A34" s="1316"/>
      <c r="B34" s="1316"/>
      <c r="C34" s="1316"/>
      <c r="D34" s="1316"/>
      <c r="E34" s="1316"/>
      <c r="F34" s="1316"/>
      <c r="G34" s="1316"/>
      <c r="H34" s="1316"/>
    </row>
    <row r="35" spans="1:8">
      <c r="A35" s="1316"/>
      <c r="B35" s="1316"/>
      <c r="C35" s="1316"/>
      <c r="D35" s="1316"/>
      <c r="E35" s="1316"/>
      <c r="F35" s="1316"/>
      <c r="G35" s="1316"/>
      <c r="H35" s="1316"/>
    </row>
    <row r="36" spans="1:8">
      <c r="A36" s="1316"/>
      <c r="B36" s="1316"/>
      <c r="C36" s="1316"/>
      <c r="D36" s="1316"/>
      <c r="E36" s="1316"/>
      <c r="F36" s="1316"/>
      <c r="G36" s="1316"/>
      <c r="H36" s="1316"/>
    </row>
    <row r="37" spans="1:8">
      <c r="A37" s="1316"/>
      <c r="B37" s="1316"/>
      <c r="C37" s="1316"/>
      <c r="D37" s="1316"/>
      <c r="E37" s="1316"/>
      <c r="F37" s="1316"/>
      <c r="G37" s="1316"/>
      <c r="H37" s="1316"/>
    </row>
    <row r="38" spans="1:8">
      <c r="A38" s="1316"/>
      <c r="B38" s="1316"/>
      <c r="C38" s="1316"/>
      <c r="D38" s="1316"/>
      <c r="E38" s="1316"/>
      <c r="F38" s="1316"/>
      <c r="G38" s="1316"/>
      <c r="H38" s="1316"/>
    </row>
    <row r="39" spans="1:8">
      <c r="A39" s="1316"/>
      <c r="B39" s="1316"/>
      <c r="C39" s="1316"/>
      <c r="D39" s="1316"/>
      <c r="E39" s="1316"/>
      <c r="F39" s="1316"/>
      <c r="G39" s="1316"/>
      <c r="H39" s="1316"/>
    </row>
    <row r="40" spans="1:8">
      <c r="B40" s="42"/>
    </row>
    <row r="41" spans="1:8">
      <c r="B41" s="42"/>
    </row>
    <row r="42" spans="1:8">
      <c r="B42" s="42"/>
    </row>
    <row r="43" spans="1:8">
      <c r="B43" s="42"/>
    </row>
    <row r="44" spans="1:8">
      <c r="B44" s="42"/>
    </row>
    <row r="45" spans="1:8">
      <c r="B45" s="42"/>
    </row>
    <row r="46" spans="1:8">
      <c r="B46" s="42"/>
    </row>
    <row r="47" spans="1:8">
      <c r="B47" s="42"/>
    </row>
    <row r="48" spans="1:8">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row r="219" spans="2:2">
      <c r="B219" s="42"/>
    </row>
    <row r="220" spans="2:2">
      <c r="B220" s="42"/>
    </row>
    <row r="221" spans="2:2">
      <c r="B221" s="42"/>
    </row>
    <row r="222" spans="2:2">
      <c r="B222" s="42"/>
    </row>
    <row r="223" spans="2:2">
      <c r="B223" s="42"/>
    </row>
    <row r="224" spans="2:2">
      <c r="B224" s="42"/>
    </row>
    <row r="225" spans="2:2">
      <c r="B225" s="42"/>
    </row>
    <row r="226" spans="2:2">
      <c r="B226" s="42"/>
    </row>
    <row r="227" spans="2:2">
      <c r="B227" s="42"/>
    </row>
    <row r="228" spans="2:2">
      <c r="B228" s="42"/>
    </row>
    <row r="229" spans="2:2">
      <c r="B229" s="42"/>
    </row>
    <row r="230" spans="2:2">
      <c r="B230" s="42"/>
    </row>
    <row r="231" spans="2:2">
      <c r="B231" s="42"/>
    </row>
    <row r="232" spans="2:2">
      <c r="B232" s="42"/>
    </row>
    <row r="233" spans="2:2">
      <c r="B233" s="42"/>
    </row>
    <row r="234" spans="2:2">
      <c r="B234" s="42"/>
    </row>
    <row r="235" spans="2:2">
      <c r="B235" s="42"/>
    </row>
    <row r="236" spans="2:2">
      <c r="B236" s="42"/>
    </row>
    <row r="237" spans="2:2">
      <c r="B237" s="42"/>
    </row>
    <row r="238" spans="2:2">
      <c r="B238" s="42"/>
    </row>
    <row r="239" spans="2:2">
      <c r="B239" s="42"/>
    </row>
    <row r="240" spans="2:2">
      <c r="B240" s="42"/>
    </row>
    <row r="241" spans="2:2">
      <c r="B241" s="42"/>
    </row>
    <row r="242" spans="2:2">
      <c r="B242" s="42"/>
    </row>
    <row r="243" spans="2:2">
      <c r="B243" s="42"/>
    </row>
    <row r="244" spans="2:2">
      <c r="B244" s="42"/>
    </row>
    <row r="245" spans="2:2">
      <c r="B245" s="42"/>
    </row>
    <row r="246" spans="2:2">
      <c r="B246" s="42"/>
    </row>
    <row r="247" spans="2:2">
      <c r="B247" s="42"/>
    </row>
    <row r="248" spans="2:2">
      <c r="B248" s="42"/>
    </row>
    <row r="249" spans="2:2">
      <c r="B249" s="42"/>
    </row>
    <row r="250" spans="2:2">
      <c r="B250" s="42"/>
    </row>
    <row r="251" spans="2:2">
      <c r="B251" s="42"/>
    </row>
    <row r="252" spans="2:2">
      <c r="B252" s="42"/>
    </row>
    <row r="253" spans="2:2">
      <c r="B253" s="42"/>
    </row>
    <row r="254" spans="2:2">
      <c r="B254" s="42"/>
    </row>
    <row r="255" spans="2:2">
      <c r="B255" s="42"/>
    </row>
    <row r="256" spans="2:2">
      <c r="B256" s="42"/>
    </row>
    <row r="257" spans="2:2">
      <c r="B257" s="42"/>
    </row>
    <row r="258" spans="2:2">
      <c r="B258" s="42"/>
    </row>
    <row r="259" spans="2:2">
      <c r="B259" s="42"/>
    </row>
    <row r="260" spans="2:2">
      <c r="B260" s="42"/>
    </row>
    <row r="261" spans="2:2">
      <c r="B261" s="42"/>
    </row>
    <row r="262" spans="2:2">
      <c r="B262" s="42"/>
    </row>
    <row r="263" spans="2:2">
      <c r="B263" s="42"/>
    </row>
    <row r="264" spans="2:2">
      <c r="B264" s="42"/>
    </row>
    <row r="265" spans="2:2">
      <c r="B265" s="42"/>
    </row>
    <row r="266" spans="2:2">
      <c r="B266" s="42"/>
    </row>
    <row r="267" spans="2:2">
      <c r="B267" s="42"/>
    </row>
    <row r="268" spans="2:2">
      <c r="B268" s="42"/>
    </row>
    <row r="269" spans="2:2">
      <c r="B269" s="42"/>
    </row>
    <row r="270" spans="2:2">
      <c r="B270" s="42"/>
    </row>
    <row r="271" spans="2:2">
      <c r="B271" s="42"/>
    </row>
    <row r="272" spans="2:2">
      <c r="B272" s="42"/>
    </row>
    <row r="273" spans="2:2">
      <c r="B273" s="42"/>
    </row>
    <row r="274" spans="2:2">
      <c r="B274" s="42"/>
    </row>
    <row r="275" spans="2:2">
      <c r="B275" s="42"/>
    </row>
    <row r="276" spans="2:2">
      <c r="B276" s="42"/>
    </row>
    <row r="277" spans="2:2">
      <c r="B277" s="42"/>
    </row>
    <row r="278" spans="2:2">
      <c r="B278" s="42"/>
    </row>
    <row r="279" spans="2:2">
      <c r="B279" s="42"/>
    </row>
    <row r="280" spans="2:2">
      <c r="B280" s="42"/>
    </row>
    <row r="281" spans="2:2">
      <c r="B281" s="42"/>
    </row>
    <row r="282" spans="2:2">
      <c r="B282" s="42"/>
    </row>
    <row r="283" spans="2:2">
      <c r="B283" s="42"/>
    </row>
    <row r="284" spans="2:2">
      <c r="B284" s="42"/>
    </row>
    <row r="285" spans="2:2">
      <c r="B285" s="42"/>
    </row>
    <row r="286" spans="2:2">
      <c r="B286" s="42"/>
    </row>
    <row r="287" spans="2:2">
      <c r="B287" s="42"/>
    </row>
    <row r="288" spans="2:2">
      <c r="B288" s="42"/>
    </row>
    <row r="289" spans="2:2">
      <c r="B289" s="42"/>
    </row>
    <row r="290" spans="2:2">
      <c r="B290" s="42"/>
    </row>
    <row r="291" spans="2:2">
      <c r="B291" s="42"/>
    </row>
    <row r="292" spans="2:2">
      <c r="B292" s="42"/>
    </row>
    <row r="293" spans="2:2">
      <c r="B293" s="42"/>
    </row>
    <row r="294" spans="2:2">
      <c r="B294" s="42"/>
    </row>
    <row r="295" spans="2:2">
      <c r="B295" s="42"/>
    </row>
    <row r="296" spans="2:2">
      <c r="B296" s="42"/>
    </row>
    <row r="297" spans="2:2">
      <c r="B297" s="42"/>
    </row>
    <row r="298" spans="2:2">
      <c r="B298" s="42"/>
    </row>
    <row r="299" spans="2:2">
      <c r="B299" s="42"/>
    </row>
    <row r="300" spans="2:2">
      <c r="B300" s="42"/>
    </row>
    <row r="301" spans="2:2">
      <c r="B301" s="42"/>
    </row>
    <row r="302" spans="2:2">
      <c r="B302" s="42"/>
    </row>
    <row r="303" spans="2:2">
      <c r="B303" s="42"/>
    </row>
    <row r="304" spans="2:2">
      <c r="B304" s="42"/>
    </row>
    <row r="305" spans="2:2">
      <c r="B305" s="42"/>
    </row>
    <row r="306" spans="2:2">
      <c r="B306" s="42"/>
    </row>
    <row r="307" spans="2:2">
      <c r="B307" s="42"/>
    </row>
    <row r="308" spans="2:2">
      <c r="B308" s="42"/>
    </row>
    <row r="309" spans="2:2">
      <c r="B309" s="42"/>
    </row>
    <row r="310" spans="2:2">
      <c r="B310" s="42"/>
    </row>
    <row r="311" spans="2:2">
      <c r="B311" s="42"/>
    </row>
    <row r="312" spans="2:2">
      <c r="B312" s="42"/>
    </row>
    <row r="313" spans="2:2">
      <c r="B313" s="42"/>
    </row>
    <row r="314" spans="2:2">
      <c r="B314" s="42"/>
    </row>
    <row r="315" spans="2:2">
      <c r="B315" s="42"/>
    </row>
    <row r="316" spans="2:2">
      <c r="B316" s="42"/>
    </row>
    <row r="317" spans="2:2">
      <c r="B317" s="42"/>
    </row>
    <row r="318" spans="2:2">
      <c r="B318" s="42"/>
    </row>
    <row r="319" spans="2:2">
      <c r="B319" s="42"/>
    </row>
    <row r="320" spans="2:2">
      <c r="B320" s="42"/>
    </row>
    <row r="321" spans="2:2">
      <c r="B321" s="42"/>
    </row>
    <row r="322" spans="2:2">
      <c r="B322" s="42"/>
    </row>
    <row r="323" spans="2:2">
      <c r="B323" s="42"/>
    </row>
    <row r="324" spans="2:2">
      <c r="B324" s="42"/>
    </row>
    <row r="325" spans="2:2">
      <c r="B325" s="42"/>
    </row>
    <row r="326" spans="2:2">
      <c r="B326" s="42"/>
    </row>
    <row r="327" spans="2:2">
      <c r="B327" s="42"/>
    </row>
    <row r="328" spans="2:2">
      <c r="B328" s="42"/>
    </row>
    <row r="329" spans="2:2">
      <c r="B329" s="42"/>
    </row>
    <row r="330" spans="2:2">
      <c r="B330" s="42"/>
    </row>
    <row r="331" spans="2:2">
      <c r="B331" s="42"/>
    </row>
    <row r="332" spans="2:2">
      <c r="B332" s="42"/>
    </row>
    <row r="333" spans="2:2">
      <c r="B333" s="42"/>
    </row>
    <row r="334" spans="2:2">
      <c r="B334" s="42"/>
    </row>
    <row r="335" spans="2:2">
      <c r="B335" s="42"/>
    </row>
    <row r="336" spans="2:2">
      <c r="B336" s="42"/>
    </row>
    <row r="337" spans="2:2">
      <c r="B337" s="42"/>
    </row>
    <row r="338" spans="2:2">
      <c r="B338" s="42"/>
    </row>
    <row r="339" spans="2:2">
      <c r="B339" s="42"/>
    </row>
    <row r="340" spans="2:2">
      <c r="B340" s="42"/>
    </row>
    <row r="341" spans="2:2">
      <c r="B341" s="42"/>
    </row>
    <row r="342" spans="2:2">
      <c r="B342" s="42"/>
    </row>
    <row r="343" spans="2:2">
      <c r="B343" s="42"/>
    </row>
    <row r="344" spans="2:2">
      <c r="B344" s="42"/>
    </row>
    <row r="345" spans="2:2">
      <c r="B345" s="42"/>
    </row>
    <row r="346" spans="2:2">
      <c r="B346" s="42"/>
    </row>
    <row r="347" spans="2:2">
      <c r="B347" s="42"/>
    </row>
    <row r="348" spans="2:2">
      <c r="B348" s="42"/>
    </row>
    <row r="349" spans="2:2">
      <c r="B349" s="42"/>
    </row>
    <row r="350" spans="2:2">
      <c r="B350" s="42"/>
    </row>
    <row r="351" spans="2:2">
      <c r="B351" s="42"/>
    </row>
    <row r="352" spans="2:2">
      <c r="B352" s="42"/>
    </row>
    <row r="353" spans="2:2">
      <c r="B353" s="42"/>
    </row>
    <row r="354" spans="2:2">
      <c r="B354" s="42"/>
    </row>
    <row r="355" spans="2:2">
      <c r="B355" s="42"/>
    </row>
    <row r="356" spans="2:2">
      <c r="B356" s="42"/>
    </row>
    <row r="357" spans="2:2">
      <c r="B357" s="42"/>
    </row>
    <row r="358" spans="2:2">
      <c r="B358" s="42"/>
    </row>
    <row r="359" spans="2:2">
      <c r="B359" s="42"/>
    </row>
    <row r="360" spans="2:2">
      <c r="B360" s="42"/>
    </row>
    <row r="361" spans="2:2">
      <c r="B361" s="42"/>
    </row>
    <row r="362" spans="2:2">
      <c r="B362" s="42"/>
    </row>
    <row r="363" spans="2:2">
      <c r="B363" s="42"/>
    </row>
    <row r="364" spans="2:2">
      <c r="B364" s="42"/>
    </row>
    <row r="365" spans="2:2">
      <c r="B365" s="42"/>
    </row>
    <row r="366" spans="2:2">
      <c r="B366" s="42"/>
    </row>
    <row r="367" spans="2:2">
      <c r="B367" s="42"/>
    </row>
    <row r="368" spans="2:2">
      <c r="B368" s="42"/>
    </row>
    <row r="369" spans="2:2">
      <c r="B369" s="42"/>
    </row>
    <row r="370" spans="2:2">
      <c r="B370" s="42"/>
    </row>
  </sheetData>
  <mergeCells count="1">
    <mergeCell ref="A30:G33"/>
  </mergeCells>
  <conditionalFormatting sqref="A12:A14 A9">
    <cfRule type="cellIs" dxfId="28" priority="3" stopIfTrue="1" operator="equal">
      <formula>"Title"</formula>
    </cfRule>
  </conditionalFormatting>
  <conditionalFormatting sqref="A11 A8">
    <cfRule type="cellIs" dxfId="27" priority="2"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22:C65558 IX65522:IX65558 ST65522:ST65558 ACP65522:ACP65558 AML65522:AML65558 AWH65522:AWH65558 BGD65522:BGD65558 BPZ65522:BPZ65558 BZV65522:BZV65558 CJR65522:CJR65558 CTN65522:CTN65558 DDJ65522:DDJ65558 DNF65522:DNF65558 DXB65522:DXB65558 EGX65522:EGX65558 EQT65522:EQT65558 FAP65522:FAP65558 FKL65522:FKL65558 FUH65522:FUH65558 GED65522:GED65558 GNZ65522:GNZ65558 GXV65522:GXV65558 HHR65522:HHR65558 HRN65522:HRN65558 IBJ65522:IBJ65558 ILF65522:ILF65558 IVB65522:IVB65558 JEX65522:JEX65558 JOT65522:JOT65558 JYP65522:JYP65558 KIL65522:KIL65558 KSH65522:KSH65558 LCD65522:LCD65558 LLZ65522:LLZ65558 LVV65522:LVV65558 MFR65522:MFR65558 MPN65522:MPN65558 MZJ65522:MZJ65558 NJF65522:NJF65558 NTB65522:NTB65558 OCX65522:OCX65558 OMT65522:OMT65558 OWP65522:OWP65558 PGL65522:PGL65558 PQH65522:PQH65558 QAD65522:QAD65558 QJZ65522:QJZ65558 QTV65522:QTV65558 RDR65522:RDR65558 RNN65522:RNN65558 RXJ65522:RXJ65558 SHF65522:SHF65558 SRB65522:SRB65558 TAX65522:TAX65558 TKT65522:TKT65558 TUP65522:TUP65558 UEL65522:UEL65558 UOH65522:UOH65558 UYD65522:UYD65558 VHZ65522:VHZ65558 VRV65522:VRV65558 WBR65522:WBR65558 WLN65522:WLN65558 WVJ65522:WVJ65558 C131058:C131094 IX131058:IX131094 ST131058:ST131094 ACP131058:ACP131094 AML131058:AML131094 AWH131058:AWH131094 BGD131058:BGD131094 BPZ131058:BPZ131094 BZV131058:BZV131094 CJR131058:CJR131094 CTN131058:CTN131094 DDJ131058:DDJ131094 DNF131058:DNF131094 DXB131058:DXB131094 EGX131058:EGX131094 EQT131058:EQT131094 FAP131058:FAP131094 FKL131058:FKL131094 FUH131058:FUH131094 GED131058:GED131094 GNZ131058:GNZ131094 GXV131058:GXV131094 HHR131058:HHR131094 HRN131058:HRN131094 IBJ131058:IBJ131094 ILF131058:ILF131094 IVB131058:IVB131094 JEX131058:JEX131094 JOT131058:JOT131094 JYP131058:JYP131094 KIL131058:KIL131094 KSH131058:KSH131094 LCD131058:LCD131094 LLZ131058:LLZ131094 LVV131058:LVV131094 MFR131058:MFR131094 MPN131058:MPN131094 MZJ131058:MZJ131094 NJF131058:NJF131094 NTB131058:NTB131094 OCX131058:OCX131094 OMT131058:OMT131094 OWP131058:OWP131094 PGL131058:PGL131094 PQH131058:PQH131094 QAD131058:QAD131094 QJZ131058:QJZ131094 QTV131058:QTV131094 RDR131058:RDR131094 RNN131058:RNN131094 RXJ131058:RXJ131094 SHF131058:SHF131094 SRB131058:SRB131094 TAX131058:TAX131094 TKT131058:TKT131094 TUP131058:TUP131094 UEL131058:UEL131094 UOH131058:UOH131094 UYD131058:UYD131094 VHZ131058:VHZ131094 VRV131058:VRV131094 WBR131058:WBR131094 WLN131058:WLN131094 WVJ131058:WVJ131094 C196594:C196630 IX196594:IX196630 ST196594:ST196630 ACP196594:ACP196630 AML196594:AML196630 AWH196594:AWH196630 BGD196594:BGD196630 BPZ196594:BPZ196630 BZV196594:BZV196630 CJR196594:CJR196630 CTN196594:CTN196630 DDJ196594:DDJ196630 DNF196594:DNF196630 DXB196594:DXB196630 EGX196594:EGX196630 EQT196594:EQT196630 FAP196594:FAP196630 FKL196594:FKL196630 FUH196594:FUH196630 GED196594:GED196630 GNZ196594:GNZ196630 GXV196594:GXV196630 HHR196594:HHR196630 HRN196594:HRN196630 IBJ196594:IBJ196630 ILF196594:ILF196630 IVB196594:IVB196630 JEX196594:JEX196630 JOT196594:JOT196630 JYP196594:JYP196630 KIL196594:KIL196630 KSH196594:KSH196630 LCD196594:LCD196630 LLZ196594:LLZ196630 LVV196594:LVV196630 MFR196594:MFR196630 MPN196594:MPN196630 MZJ196594:MZJ196630 NJF196594:NJF196630 NTB196594:NTB196630 OCX196594:OCX196630 OMT196594:OMT196630 OWP196594:OWP196630 PGL196594:PGL196630 PQH196594:PQH196630 QAD196594:QAD196630 QJZ196594:QJZ196630 QTV196594:QTV196630 RDR196594:RDR196630 RNN196594:RNN196630 RXJ196594:RXJ196630 SHF196594:SHF196630 SRB196594:SRB196630 TAX196594:TAX196630 TKT196594:TKT196630 TUP196594:TUP196630 UEL196594:UEL196630 UOH196594:UOH196630 UYD196594:UYD196630 VHZ196594:VHZ196630 VRV196594:VRV196630 WBR196594:WBR196630 WLN196594:WLN196630 WVJ196594:WVJ196630 C262130:C262166 IX262130:IX262166 ST262130:ST262166 ACP262130:ACP262166 AML262130:AML262166 AWH262130:AWH262166 BGD262130:BGD262166 BPZ262130:BPZ262166 BZV262130:BZV262166 CJR262130:CJR262166 CTN262130:CTN262166 DDJ262130:DDJ262166 DNF262130:DNF262166 DXB262130:DXB262166 EGX262130:EGX262166 EQT262130:EQT262166 FAP262130:FAP262166 FKL262130:FKL262166 FUH262130:FUH262166 GED262130:GED262166 GNZ262130:GNZ262166 GXV262130:GXV262166 HHR262130:HHR262166 HRN262130:HRN262166 IBJ262130:IBJ262166 ILF262130:ILF262166 IVB262130:IVB262166 JEX262130:JEX262166 JOT262130:JOT262166 JYP262130:JYP262166 KIL262130:KIL262166 KSH262130:KSH262166 LCD262130:LCD262166 LLZ262130:LLZ262166 LVV262130:LVV262166 MFR262130:MFR262166 MPN262130:MPN262166 MZJ262130:MZJ262166 NJF262130:NJF262166 NTB262130:NTB262166 OCX262130:OCX262166 OMT262130:OMT262166 OWP262130:OWP262166 PGL262130:PGL262166 PQH262130:PQH262166 QAD262130:QAD262166 QJZ262130:QJZ262166 QTV262130:QTV262166 RDR262130:RDR262166 RNN262130:RNN262166 RXJ262130:RXJ262166 SHF262130:SHF262166 SRB262130:SRB262166 TAX262130:TAX262166 TKT262130:TKT262166 TUP262130:TUP262166 UEL262130:UEL262166 UOH262130:UOH262166 UYD262130:UYD262166 VHZ262130:VHZ262166 VRV262130:VRV262166 WBR262130:WBR262166 WLN262130:WLN262166 WVJ262130:WVJ262166 C327666:C327702 IX327666:IX327702 ST327666:ST327702 ACP327666:ACP327702 AML327666:AML327702 AWH327666:AWH327702 BGD327666:BGD327702 BPZ327666:BPZ327702 BZV327666:BZV327702 CJR327666:CJR327702 CTN327666:CTN327702 DDJ327666:DDJ327702 DNF327666:DNF327702 DXB327666:DXB327702 EGX327666:EGX327702 EQT327666:EQT327702 FAP327666:FAP327702 FKL327666:FKL327702 FUH327666:FUH327702 GED327666:GED327702 GNZ327666:GNZ327702 GXV327666:GXV327702 HHR327666:HHR327702 HRN327666:HRN327702 IBJ327666:IBJ327702 ILF327666:ILF327702 IVB327666:IVB327702 JEX327666:JEX327702 JOT327666:JOT327702 JYP327666:JYP327702 KIL327666:KIL327702 KSH327666:KSH327702 LCD327666:LCD327702 LLZ327666:LLZ327702 LVV327666:LVV327702 MFR327666:MFR327702 MPN327666:MPN327702 MZJ327666:MZJ327702 NJF327666:NJF327702 NTB327666:NTB327702 OCX327666:OCX327702 OMT327666:OMT327702 OWP327666:OWP327702 PGL327666:PGL327702 PQH327666:PQH327702 QAD327666:QAD327702 QJZ327666:QJZ327702 QTV327666:QTV327702 RDR327666:RDR327702 RNN327666:RNN327702 RXJ327666:RXJ327702 SHF327666:SHF327702 SRB327666:SRB327702 TAX327666:TAX327702 TKT327666:TKT327702 TUP327666:TUP327702 UEL327666:UEL327702 UOH327666:UOH327702 UYD327666:UYD327702 VHZ327666:VHZ327702 VRV327666:VRV327702 WBR327666:WBR327702 WLN327666:WLN327702 WVJ327666:WVJ327702 C393202:C393238 IX393202:IX393238 ST393202:ST393238 ACP393202:ACP393238 AML393202:AML393238 AWH393202:AWH393238 BGD393202:BGD393238 BPZ393202:BPZ393238 BZV393202:BZV393238 CJR393202:CJR393238 CTN393202:CTN393238 DDJ393202:DDJ393238 DNF393202:DNF393238 DXB393202:DXB393238 EGX393202:EGX393238 EQT393202:EQT393238 FAP393202:FAP393238 FKL393202:FKL393238 FUH393202:FUH393238 GED393202:GED393238 GNZ393202:GNZ393238 GXV393202:GXV393238 HHR393202:HHR393238 HRN393202:HRN393238 IBJ393202:IBJ393238 ILF393202:ILF393238 IVB393202:IVB393238 JEX393202:JEX393238 JOT393202:JOT393238 JYP393202:JYP393238 KIL393202:KIL393238 KSH393202:KSH393238 LCD393202:LCD393238 LLZ393202:LLZ393238 LVV393202:LVV393238 MFR393202:MFR393238 MPN393202:MPN393238 MZJ393202:MZJ393238 NJF393202:NJF393238 NTB393202:NTB393238 OCX393202:OCX393238 OMT393202:OMT393238 OWP393202:OWP393238 PGL393202:PGL393238 PQH393202:PQH393238 QAD393202:QAD393238 QJZ393202:QJZ393238 QTV393202:QTV393238 RDR393202:RDR393238 RNN393202:RNN393238 RXJ393202:RXJ393238 SHF393202:SHF393238 SRB393202:SRB393238 TAX393202:TAX393238 TKT393202:TKT393238 TUP393202:TUP393238 UEL393202:UEL393238 UOH393202:UOH393238 UYD393202:UYD393238 VHZ393202:VHZ393238 VRV393202:VRV393238 WBR393202:WBR393238 WLN393202:WLN393238 WVJ393202:WVJ393238 C458738:C458774 IX458738:IX458774 ST458738:ST458774 ACP458738:ACP458774 AML458738:AML458774 AWH458738:AWH458774 BGD458738:BGD458774 BPZ458738:BPZ458774 BZV458738:BZV458774 CJR458738:CJR458774 CTN458738:CTN458774 DDJ458738:DDJ458774 DNF458738:DNF458774 DXB458738:DXB458774 EGX458738:EGX458774 EQT458738:EQT458774 FAP458738:FAP458774 FKL458738:FKL458774 FUH458738:FUH458774 GED458738:GED458774 GNZ458738:GNZ458774 GXV458738:GXV458774 HHR458738:HHR458774 HRN458738:HRN458774 IBJ458738:IBJ458774 ILF458738:ILF458774 IVB458738:IVB458774 JEX458738:JEX458774 JOT458738:JOT458774 JYP458738:JYP458774 KIL458738:KIL458774 KSH458738:KSH458774 LCD458738:LCD458774 LLZ458738:LLZ458774 LVV458738:LVV458774 MFR458738:MFR458774 MPN458738:MPN458774 MZJ458738:MZJ458774 NJF458738:NJF458774 NTB458738:NTB458774 OCX458738:OCX458774 OMT458738:OMT458774 OWP458738:OWP458774 PGL458738:PGL458774 PQH458738:PQH458774 QAD458738:QAD458774 QJZ458738:QJZ458774 QTV458738:QTV458774 RDR458738:RDR458774 RNN458738:RNN458774 RXJ458738:RXJ458774 SHF458738:SHF458774 SRB458738:SRB458774 TAX458738:TAX458774 TKT458738:TKT458774 TUP458738:TUP458774 UEL458738:UEL458774 UOH458738:UOH458774 UYD458738:UYD458774 VHZ458738:VHZ458774 VRV458738:VRV458774 WBR458738:WBR458774 WLN458738:WLN458774 WVJ458738:WVJ458774 C524274:C524310 IX524274:IX524310 ST524274:ST524310 ACP524274:ACP524310 AML524274:AML524310 AWH524274:AWH524310 BGD524274:BGD524310 BPZ524274:BPZ524310 BZV524274:BZV524310 CJR524274:CJR524310 CTN524274:CTN524310 DDJ524274:DDJ524310 DNF524274:DNF524310 DXB524274:DXB524310 EGX524274:EGX524310 EQT524274:EQT524310 FAP524274:FAP524310 FKL524274:FKL524310 FUH524274:FUH524310 GED524274:GED524310 GNZ524274:GNZ524310 GXV524274:GXV524310 HHR524274:HHR524310 HRN524274:HRN524310 IBJ524274:IBJ524310 ILF524274:ILF524310 IVB524274:IVB524310 JEX524274:JEX524310 JOT524274:JOT524310 JYP524274:JYP524310 KIL524274:KIL524310 KSH524274:KSH524310 LCD524274:LCD524310 LLZ524274:LLZ524310 LVV524274:LVV524310 MFR524274:MFR524310 MPN524274:MPN524310 MZJ524274:MZJ524310 NJF524274:NJF524310 NTB524274:NTB524310 OCX524274:OCX524310 OMT524274:OMT524310 OWP524274:OWP524310 PGL524274:PGL524310 PQH524274:PQH524310 QAD524274:QAD524310 QJZ524274:QJZ524310 QTV524274:QTV524310 RDR524274:RDR524310 RNN524274:RNN524310 RXJ524274:RXJ524310 SHF524274:SHF524310 SRB524274:SRB524310 TAX524274:TAX524310 TKT524274:TKT524310 TUP524274:TUP524310 UEL524274:UEL524310 UOH524274:UOH524310 UYD524274:UYD524310 VHZ524274:VHZ524310 VRV524274:VRV524310 WBR524274:WBR524310 WLN524274:WLN524310 WVJ524274:WVJ524310 C589810:C589846 IX589810:IX589846 ST589810:ST589846 ACP589810:ACP589846 AML589810:AML589846 AWH589810:AWH589846 BGD589810:BGD589846 BPZ589810:BPZ589846 BZV589810:BZV589846 CJR589810:CJR589846 CTN589810:CTN589846 DDJ589810:DDJ589846 DNF589810:DNF589846 DXB589810:DXB589846 EGX589810:EGX589846 EQT589810:EQT589846 FAP589810:FAP589846 FKL589810:FKL589846 FUH589810:FUH589846 GED589810:GED589846 GNZ589810:GNZ589846 GXV589810:GXV589846 HHR589810:HHR589846 HRN589810:HRN589846 IBJ589810:IBJ589846 ILF589810:ILF589846 IVB589810:IVB589846 JEX589810:JEX589846 JOT589810:JOT589846 JYP589810:JYP589846 KIL589810:KIL589846 KSH589810:KSH589846 LCD589810:LCD589846 LLZ589810:LLZ589846 LVV589810:LVV589846 MFR589810:MFR589846 MPN589810:MPN589846 MZJ589810:MZJ589846 NJF589810:NJF589846 NTB589810:NTB589846 OCX589810:OCX589846 OMT589810:OMT589846 OWP589810:OWP589846 PGL589810:PGL589846 PQH589810:PQH589846 QAD589810:QAD589846 QJZ589810:QJZ589846 QTV589810:QTV589846 RDR589810:RDR589846 RNN589810:RNN589846 RXJ589810:RXJ589846 SHF589810:SHF589846 SRB589810:SRB589846 TAX589810:TAX589846 TKT589810:TKT589846 TUP589810:TUP589846 UEL589810:UEL589846 UOH589810:UOH589846 UYD589810:UYD589846 VHZ589810:VHZ589846 VRV589810:VRV589846 WBR589810:WBR589846 WLN589810:WLN589846 WVJ589810:WVJ589846 C655346:C655382 IX655346:IX655382 ST655346:ST655382 ACP655346:ACP655382 AML655346:AML655382 AWH655346:AWH655382 BGD655346:BGD655382 BPZ655346:BPZ655382 BZV655346:BZV655382 CJR655346:CJR655382 CTN655346:CTN655382 DDJ655346:DDJ655382 DNF655346:DNF655382 DXB655346:DXB655382 EGX655346:EGX655382 EQT655346:EQT655382 FAP655346:FAP655382 FKL655346:FKL655382 FUH655346:FUH655382 GED655346:GED655382 GNZ655346:GNZ655382 GXV655346:GXV655382 HHR655346:HHR655382 HRN655346:HRN655382 IBJ655346:IBJ655382 ILF655346:ILF655382 IVB655346:IVB655382 JEX655346:JEX655382 JOT655346:JOT655382 JYP655346:JYP655382 KIL655346:KIL655382 KSH655346:KSH655382 LCD655346:LCD655382 LLZ655346:LLZ655382 LVV655346:LVV655382 MFR655346:MFR655382 MPN655346:MPN655382 MZJ655346:MZJ655382 NJF655346:NJF655382 NTB655346:NTB655382 OCX655346:OCX655382 OMT655346:OMT655382 OWP655346:OWP655382 PGL655346:PGL655382 PQH655346:PQH655382 QAD655346:QAD655382 QJZ655346:QJZ655382 QTV655346:QTV655382 RDR655346:RDR655382 RNN655346:RNN655382 RXJ655346:RXJ655382 SHF655346:SHF655382 SRB655346:SRB655382 TAX655346:TAX655382 TKT655346:TKT655382 TUP655346:TUP655382 UEL655346:UEL655382 UOH655346:UOH655382 UYD655346:UYD655382 VHZ655346:VHZ655382 VRV655346:VRV655382 WBR655346:WBR655382 WLN655346:WLN655382 WVJ655346:WVJ655382 C720882:C720918 IX720882:IX720918 ST720882:ST720918 ACP720882:ACP720918 AML720882:AML720918 AWH720882:AWH720918 BGD720882:BGD720918 BPZ720882:BPZ720918 BZV720882:BZV720918 CJR720882:CJR720918 CTN720882:CTN720918 DDJ720882:DDJ720918 DNF720882:DNF720918 DXB720882:DXB720918 EGX720882:EGX720918 EQT720882:EQT720918 FAP720882:FAP720918 FKL720882:FKL720918 FUH720882:FUH720918 GED720882:GED720918 GNZ720882:GNZ720918 GXV720882:GXV720918 HHR720882:HHR720918 HRN720882:HRN720918 IBJ720882:IBJ720918 ILF720882:ILF720918 IVB720882:IVB720918 JEX720882:JEX720918 JOT720882:JOT720918 JYP720882:JYP720918 KIL720882:KIL720918 KSH720882:KSH720918 LCD720882:LCD720918 LLZ720882:LLZ720918 LVV720882:LVV720918 MFR720882:MFR720918 MPN720882:MPN720918 MZJ720882:MZJ720918 NJF720882:NJF720918 NTB720882:NTB720918 OCX720882:OCX720918 OMT720882:OMT720918 OWP720882:OWP720918 PGL720882:PGL720918 PQH720882:PQH720918 QAD720882:QAD720918 QJZ720882:QJZ720918 QTV720882:QTV720918 RDR720882:RDR720918 RNN720882:RNN720918 RXJ720882:RXJ720918 SHF720882:SHF720918 SRB720882:SRB720918 TAX720882:TAX720918 TKT720882:TKT720918 TUP720882:TUP720918 UEL720882:UEL720918 UOH720882:UOH720918 UYD720882:UYD720918 VHZ720882:VHZ720918 VRV720882:VRV720918 WBR720882:WBR720918 WLN720882:WLN720918 WVJ720882:WVJ720918 C786418:C786454 IX786418:IX786454 ST786418:ST786454 ACP786418:ACP786454 AML786418:AML786454 AWH786418:AWH786454 BGD786418:BGD786454 BPZ786418:BPZ786454 BZV786418:BZV786454 CJR786418:CJR786454 CTN786418:CTN786454 DDJ786418:DDJ786454 DNF786418:DNF786454 DXB786418:DXB786454 EGX786418:EGX786454 EQT786418:EQT786454 FAP786418:FAP786454 FKL786418:FKL786454 FUH786418:FUH786454 GED786418:GED786454 GNZ786418:GNZ786454 GXV786418:GXV786454 HHR786418:HHR786454 HRN786418:HRN786454 IBJ786418:IBJ786454 ILF786418:ILF786454 IVB786418:IVB786454 JEX786418:JEX786454 JOT786418:JOT786454 JYP786418:JYP786454 KIL786418:KIL786454 KSH786418:KSH786454 LCD786418:LCD786454 LLZ786418:LLZ786454 LVV786418:LVV786454 MFR786418:MFR786454 MPN786418:MPN786454 MZJ786418:MZJ786454 NJF786418:NJF786454 NTB786418:NTB786454 OCX786418:OCX786454 OMT786418:OMT786454 OWP786418:OWP786454 PGL786418:PGL786454 PQH786418:PQH786454 QAD786418:QAD786454 QJZ786418:QJZ786454 QTV786418:QTV786454 RDR786418:RDR786454 RNN786418:RNN786454 RXJ786418:RXJ786454 SHF786418:SHF786454 SRB786418:SRB786454 TAX786418:TAX786454 TKT786418:TKT786454 TUP786418:TUP786454 UEL786418:UEL786454 UOH786418:UOH786454 UYD786418:UYD786454 VHZ786418:VHZ786454 VRV786418:VRV786454 WBR786418:WBR786454 WLN786418:WLN786454 WVJ786418:WVJ786454 C851954:C851990 IX851954:IX851990 ST851954:ST851990 ACP851954:ACP851990 AML851954:AML851990 AWH851954:AWH851990 BGD851954:BGD851990 BPZ851954:BPZ851990 BZV851954:BZV851990 CJR851954:CJR851990 CTN851954:CTN851990 DDJ851954:DDJ851990 DNF851954:DNF851990 DXB851954:DXB851990 EGX851954:EGX851990 EQT851954:EQT851990 FAP851954:FAP851990 FKL851954:FKL851990 FUH851954:FUH851990 GED851954:GED851990 GNZ851954:GNZ851990 GXV851954:GXV851990 HHR851954:HHR851990 HRN851954:HRN851990 IBJ851954:IBJ851990 ILF851954:ILF851990 IVB851954:IVB851990 JEX851954:JEX851990 JOT851954:JOT851990 JYP851954:JYP851990 KIL851954:KIL851990 KSH851954:KSH851990 LCD851954:LCD851990 LLZ851954:LLZ851990 LVV851954:LVV851990 MFR851954:MFR851990 MPN851954:MPN851990 MZJ851954:MZJ851990 NJF851954:NJF851990 NTB851954:NTB851990 OCX851954:OCX851990 OMT851954:OMT851990 OWP851954:OWP851990 PGL851954:PGL851990 PQH851954:PQH851990 QAD851954:QAD851990 QJZ851954:QJZ851990 QTV851954:QTV851990 RDR851954:RDR851990 RNN851954:RNN851990 RXJ851954:RXJ851990 SHF851954:SHF851990 SRB851954:SRB851990 TAX851954:TAX851990 TKT851954:TKT851990 TUP851954:TUP851990 UEL851954:UEL851990 UOH851954:UOH851990 UYD851954:UYD851990 VHZ851954:VHZ851990 VRV851954:VRV851990 WBR851954:WBR851990 WLN851954:WLN851990 WVJ851954:WVJ851990 C917490:C917526 IX917490:IX917526 ST917490:ST917526 ACP917490:ACP917526 AML917490:AML917526 AWH917490:AWH917526 BGD917490:BGD917526 BPZ917490:BPZ917526 BZV917490:BZV917526 CJR917490:CJR917526 CTN917490:CTN917526 DDJ917490:DDJ917526 DNF917490:DNF917526 DXB917490:DXB917526 EGX917490:EGX917526 EQT917490:EQT917526 FAP917490:FAP917526 FKL917490:FKL917526 FUH917490:FUH917526 GED917490:GED917526 GNZ917490:GNZ917526 GXV917490:GXV917526 HHR917490:HHR917526 HRN917490:HRN917526 IBJ917490:IBJ917526 ILF917490:ILF917526 IVB917490:IVB917526 JEX917490:JEX917526 JOT917490:JOT917526 JYP917490:JYP917526 KIL917490:KIL917526 KSH917490:KSH917526 LCD917490:LCD917526 LLZ917490:LLZ917526 LVV917490:LVV917526 MFR917490:MFR917526 MPN917490:MPN917526 MZJ917490:MZJ917526 NJF917490:NJF917526 NTB917490:NTB917526 OCX917490:OCX917526 OMT917490:OMT917526 OWP917490:OWP917526 PGL917490:PGL917526 PQH917490:PQH917526 QAD917490:QAD917526 QJZ917490:QJZ917526 QTV917490:QTV917526 RDR917490:RDR917526 RNN917490:RNN917526 RXJ917490:RXJ917526 SHF917490:SHF917526 SRB917490:SRB917526 TAX917490:TAX917526 TKT917490:TKT917526 TUP917490:TUP917526 UEL917490:UEL917526 UOH917490:UOH917526 UYD917490:UYD917526 VHZ917490:VHZ917526 VRV917490:VRV917526 WBR917490:WBR917526 WLN917490:WLN917526 WVJ917490:WVJ917526 C983026:C983062 IX983026:IX983062 ST983026:ST983062 ACP983026:ACP983062 AML983026:AML983062 AWH983026:AWH983062 BGD983026:BGD983062 BPZ983026:BPZ983062 BZV983026:BZV983062 CJR983026:CJR983062 CTN983026:CTN983062 DDJ983026:DDJ983062 DNF983026:DNF983062 DXB983026:DXB983062 EGX983026:EGX983062 EQT983026:EQT983062 FAP983026:FAP983062 FKL983026:FKL983062 FUH983026:FUH983062 GED983026:GED983062 GNZ983026:GNZ983062 GXV983026:GXV983062 HHR983026:HHR983062 HRN983026:HRN983062 IBJ983026:IBJ983062 ILF983026:ILF983062 IVB983026:IVB983062 JEX983026:JEX983062 JOT983026:JOT983062 JYP983026:JYP983062 KIL983026:KIL983062 KSH983026:KSH983062 LCD983026:LCD983062 LLZ983026:LLZ983062 LVV983026:LVV983062 MFR983026:MFR983062 MPN983026:MPN983062 MZJ983026:MZJ983062 NJF983026:NJF983062 NTB983026:NTB983062 OCX983026:OCX983062 OMT983026:OMT983062 OWP983026:OWP983062 PGL983026:PGL983062 PQH983026:PQH983062 QAD983026:QAD983062 QJZ983026:QJZ983062 QTV983026:QTV983062 RDR983026:RDR983062 RNN983026:RNN983062 RXJ983026:RXJ983062 SHF983026:SHF983062 SRB983026:SRB983062 TAX983026:TAX983062 TKT983026:TKT983062 TUP983026:TUP983062 UEL983026:UEL983062 UOH983026:UOH983062 UYD983026:UYD983062 VHZ983026:VHZ983062 VRV983026:VRV983062 WBR983026:WBR983062 WLN983026:WLN983062 WVJ983026:WVJ983062 WVJ9:WVJ24 WLN9:WLN24 WBR9:WBR24 VRV9:VRV24 VHZ9:VHZ24 UYD9:UYD24 UOH9:UOH24 UEL9:UEL24 TUP9:TUP24 TKT9:TKT24 TAX9:TAX24 SRB9:SRB24 SHF9:SHF24 RXJ9:RXJ24 RNN9:RNN24 RDR9:RDR24 QTV9:QTV24 QJZ9:QJZ24 QAD9:QAD24 PQH9:PQH24 PGL9:PGL24 OWP9:OWP24 OMT9:OMT24 OCX9:OCX24 NTB9:NTB24 NJF9:NJF24 MZJ9:MZJ24 MPN9:MPN24 MFR9:MFR24 LVV9:LVV24 LLZ9:LLZ24 LCD9:LCD24 KSH9:KSH24 KIL9:KIL24 JYP9:JYP24 JOT9:JOT24 JEX9:JEX24 IVB9:IVB24 ILF9:ILF24 IBJ9:IBJ24 HRN9:HRN24 HHR9:HHR24 GXV9:GXV24 GNZ9:GNZ24 GED9:GED24 FUH9:FUH24 FKL9:FKL24 FAP9:FAP24 EQT9:EQT24 EGX9:EGX24 DXB9:DXB24 DNF9:DNF24 DDJ9:DDJ24 CTN9:CTN24 CJR9:CJR24 BZV9:BZV24 BPZ9:BPZ24 BGD9:BGD24 AWH9:AWH24 AML9:AML24 ACP9:ACP24 ST9:ST24 IX9:IX24 C15">
      <formula1>"1, 2, 3"</formula1>
    </dataValidation>
    <dataValidation type="list" errorStyle="warning" allowBlank="1" showInputMessage="1" showErrorMessage="1" errorTitle="Factor" error="This factor is not included in the drop-down list. Is this the factor you want to use?" sqref="E65522:E65558 WLP983026:WLP983062 WBT983026:WBT983062 VRX983026:VRX983062 VIB983026:VIB983062 UYF983026:UYF983062 UOJ983026:UOJ983062 UEN983026:UEN983062 TUR983026:TUR983062 TKV983026:TKV983062 TAZ983026:TAZ983062 SRD983026:SRD983062 SHH983026:SHH983062 RXL983026:RXL983062 RNP983026:RNP983062 RDT983026:RDT983062 QTX983026:QTX983062 QKB983026:QKB983062 QAF983026:QAF983062 PQJ983026:PQJ983062 PGN983026:PGN983062 OWR983026:OWR983062 OMV983026:OMV983062 OCZ983026:OCZ983062 NTD983026:NTD983062 NJH983026:NJH983062 MZL983026:MZL983062 MPP983026:MPP983062 MFT983026:MFT983062 LVX983026:LVX983062 LMB983026:LMB983062 LCF983026:LCF983062 KSJ983026:KSJ983062 KIN983026:KIN983062 JYR983026:JYR983062 JOV983026:JOV983062 JEZ983026:JEZ983062 IVD983026:IVD983062 ILH983026:ILH983062 IBL983026:IBL983062 HRP983026:HRP983062 HHT983026:HHT983062 GXX983026:GXX983062 GOB983026:GOB983062 GEF983026:GEF983062 FUJ983026:FUJ983062 FKN983026:FKN983062 FAR983026:FAR983062 EQV983026:EQV983062 EGZ983026:EGZ983062 DXD983026:DXD983062 DNH983026:DNH983062 DDL983026:DDL983062 CTP983026:CTP983062 CJT983026:CJT983062 BZX983026:BZX983062 BQB983026:BQB983062 BGF983026:BGF983062 AWJ983026:AWJ983062 AMN983026:AMN983062 ACR983026:ACR983062 SV983026:SV983062 IZ983026:IZ983062 E983026:E983062 WVL917490:WVL917526 WLP917490:WLP917526 WBT917490:WBT917526 VRX917490:VRX917526 VIB917490:VIB917526 UYF917490:UYF917526 UOJ917490:UOJ917526 UEN917490:UEN917526 TUR917490:TUR917526 TKV917490:TKV917526 TAZ917490:TAZ917526 SRD917490:SRD917526 SHH917490:SHH917526 RXL917490:RXL917526 RNP917490:RNP917526 RDT917490:RDT917526 QTX917490:QTX917526 QKB917490:QKB917526 QAF917490:QAF917526 PQJ917490:PQJ917526 PGN917490:PGN917526 OWR917490:OWR917526 OMV917490:OMV917526 OCZ917490:OCZ917526 NTD917490:NTD917526 NJH917490:NJH917526 MZL917490:MZL917526 MPP917490:MPP917526 MFT917490:MFT917526 LVX917490:LVX917526 LMB917490:LMB917526 LCF917490:LCF917526 KSJ917490:KSJ917526 KIN917490:KIN917526 JYR917490:JYR917526 JOV917490:JOV917526 JEZ917490:JEZ917526 IVD917490:IVD917526 ILH917490:ILH917526 IBL917490:IBL917526 HRP917490:HRP917526 HHT917490:HHT917526 GXX917490:GXX917526 GOB917490:GOB917526 GEF917490:GEF917526 FUJ917490:FUJ917526 FKN917490:FKN917526 FAR917490:FAR917526 EQV917490:EQV917526 EGZ917490:EGZ917526 DXD917490:DXD917526 DNH917490:DNH917526 DDL917490:DDL917526 CTP917490:CTP917526 CJT917490:CJT917526 BZX917490:BZX917526 BQB917490:BQB917526 BGF917490:BGF917526 AWJ917490:AWJ917526 AMN917490:AMN917526 ACR917490:ACR917526 SV917490:SV917526 IZ917490:IZ917526 E917490:E917526 WVL851954:WVL851990 WLP851954:WLP851990 WBT851954:WBT851990 VRX851954:VRX851990 VIB851954:VIB851990 UYF851954:UYF851990 UOJ851954:UOJ851990 UEN851954:UEN851990 TUR851954:TUR851990 TKV851954:TKV851990 TAZ851954:TAZ851990 SRD851954:SRD851990 SHH851954:SHH851990 RXL851954:RXL851990 RNP851954:RNP851990 RDT851954:RDT851990 QTX851954:QTX851990 QKB851954:QKB851990 QAF851954:QAF851990 PQJ851954:PQJ851990 PGN851954:PGN851990 OWR851954:OWR851990 OMV851954:OMV851990 OCZ851954:OCZ851990 NTD851954:NTD851990 NJH851954:NJH851990 MZL851954:MZL851990 MPP851954:MPP851990 MFT851954:MFT851990 LVX851954:LVX851990 LMB851954:LMB851990 LCF851954:LCF851990 KSJ851954:KSJ851990 KIN851954:KIN851990 JYR851954:JYR851990 JOV851954:JOV851990 JEZ851954:JEZ851990 IVD851954:IVD851990 ILH851954:ILH851990 IBL851954:IBL851990 HRP851954:HRP851990 HHT851954:HHT851990 GXX851954:GXX851990 GOB851954:GOB851990 GEF851954:GEF851990 FUJ851954:FUJ851990 FKN851954:FKN851990 FAR851954:FAR851990 EQV851954:EQV851990 EGZ851954:EGZ851990 DXD851954:DXD851990 DNH851954:DNH851990 DDL851954:DDL851990 CTP851954:CTP851990 CJT851954:CJT851990 BZX851954:BZX851990 BQB851954:BQB851990 BGF851954:BGF851990 AWJ851954:AWJ851990 AMN851954:AMN851990 ACR851954:ACR851990 SV851954:SV851990 IZ851954:IZ851990 E851954:E851990 WVL786418:WVL786454 WLP786418:WLP786454 WBT786418:WBT786454 VRX786418:VRX786454 VIB786418:VIB786454 UYF786418:UYF786454 UOJ786418:UOJ786454 UEN786418:UEN786454 TUR786418:TUR786454 TKV786418:TKV786454 TAZ786418:TAZ786454 SRD786418:SRD786454 SHH786418:SHH786454 RXL786418:RXL786454 RNP786418:RNP786454 RDT786418:RDT786454 QTX786418:QTX786454 QKB786418:QKB786454 QAF786418:QAF786454 PQJ786418:PQJ786454 PGN786418:PGN786454 OWR786418:OWR786454 OMV786418:OMV786454 OCZ786418:OCZ786454 NTD786418:NTD786454 NJH786418:NJH786454 MZL786418:MZL786454 MPP786418:MPP786454 MFT786418:MFT786454 LVX786418:LVX786454 LMB786418:LMB786454 LCF786418:LCF786454 KSJ786418:KSJ786454 KIN786418:KIN786454 JYR786418:JYR786454 JOV786418:JOV786454 JEZ786418:JEZ786454 IVD786418:IVD786454 ILH786418:ILH786454 IBL786418:IBL786454 HRP786418:HRP786454 HHT786418:HHT786454 GXX786418:GXX786454 GOB786418:GOB786454 GEF786418:GEF786454 FUJ786418:FUJ786454 FKN786418:FKN786454 FAR786418:FAR786454 EQV786418:EQV786454 EGZ786418:EGZ786454 DXD786418:DXD786454 DNH786418:DNH786454 DDL786418:DDL786454 CTP786418:CTP786454 CJT786418:CJT786454 BZX786418:BZX786454 BQB786418:BQB786454 BGF786418:BGF786454 AWJ786418:AWJ786454 AMN786418:AMN786454 ACR786418:ACR786454 SV786418:SV786454 IZ786418:IZ786454 E786418:E786454 WVL720882:WVL720918 WLP720882:WLP720918 WBT720882:WBT720918 VRX720882:VRX720918 VIB720882:VIB720918 UYF720882:UYF720918 UOJ720882:UOJ720918 UEN720882:UEN720918 TUR720882:TUR720918 TKV720882:TKV720918 TAZ720882:TAZ720918 SRD720882:SRD720918 SHH720882:SHH720918 RXL720882:RXL720918 RNP720882:RNP720918 RDT720882:RDT720918 QTX720882:QTX720918 QKB720882:QKB720918 QAF720882:QAF720918 PQJ720882:PQJ720918 PGN720882:PGN720918 OWR720882:OWR720918 OMV720882:OMV720918 OCZ720882:OCZ720918 NTD720882:NTD720918 NJH720882:NJH720918 MZL720882:MZL720918 MPP720882:MPP720918 MFT720882:MFT720918 LVX720882:LVX720918 LMB720882:LMB720918 LCF720882:LCF720918 KSJ720882:KSJ720918 KIN720882:KIN720918 JYR720882:JYR720918 JOV720882:JOV720918 JEZ720882:JEZ720918 IVD720882:IVD720918 ILH720882:ILH720918 IBL720882:IBL720918 HRP720882:HRP720918 HHT720882:HHT720918 GXX720882:GXX720918 GOB720882:GOB720918 GEF720882:GEF720918 FUJ720882:FUJ720918 FKN720882:FKN720918 FAR720882:FAR720918 EQV720882:EQV720918 EGZ720882:EGZ720918 DXD720882:DXD720918 DNH720882:DNH720918 DDL720882:DDL720918 CTP720882:CTP720918 CJT720882:CJT720918 BZX720882:BZX720918 BQB720882:BQB720918 BGF720882:BGF720918 AWJ720882:AWJ720918 AMN720882:AMN720918 ACR720882:ACR720918 SV720882:SV720918 IZ720882:IZ720918 E720882:E720918 WVL655346:WVL655382 WLP655346:WLP655382 WBT655346:WBT655382 VRX655346:VRX655382 VIB655346:VIB655382 UYF655346:UYF655382 UOJ655346:UOJ655382 UEN655346:UEN655382 TUR655346:TUR655382 TKV655346:TKV655382 TAZ655346:TAZ655382 SRD655346:SRD655382 SHH655346:SHH655382 RXL655346:RXL655382 RNP655346:RNP655382 RDT655346:RDT655382 QTX655346:QTX655382 QKB655346:QKB655382 QAF655346:QAF655382 PQJ655346:PQJ655382 PGN655346:PGN655382 OWR655346:OWR655382 OMV655346:OMV655382 OCZ655346:OCZ655382 NTD655346:NTD655382 NJH655346:NJH655382 MZL655346:MZL655382 MPP655346:MPP655382 MFT655346:MFT655382 LVX655346:LVX655382 LMB655346:LMB655382 LCF655346:LCF655382 KSJ655346:KSJ655382 KIN655346:KIN655382 JYR655346:JYR655382 JOV655346:JOV655382 JEZ655346:JEZ655382 IVD655346:IVD655382 ILH655346:ILH655382 IBL655346:IBL655382 HRP655346:HRP655382 HHT655346:HHT655382 GXX655346:GXX655382 GOB655346:GOB655382 GEF655346:GEF655382 FUJ655346:FUJ655382 FKN655346:FKN655382 FAR655346:FAR655382 EQV655346:EQV655382 EGZ655346:EGZ655382 DXD655346:DXD655382 DNH655346:DNH655382 DDL655346:DDL655382 CTP655346:CTP655382 CJT655346:CJT655382 BZX655346:BZX655382 BQB655346:BQB655382 BGF655346:BGF655382 AWJ655346:AWJ655382 AMN655346:AMN655382 ACR655346:ACR655382 SV655346:SV655382 IZ655346:IZ655382 E655346:E655382 WVL589810:WVL589846 WLP589810:WLP589846 WBT589810:WBT589846 VRX589810:VRX589846 VIB589810:VIB589846 UYF589810:UYF589846 UOJ589810:UOJ589846 UEN589810:UEN589846 TUR589810:TUR589846 TKV589810:TKV589846 TAZ589810:TAZ589846 SRD589810:SRD589846 SHH589810:SHH589846 RXL589810:RXL589846 RNP589810:RNP589846 RDT589810:RDT589846 QTX589810:QTX589846 QKB589810:QKB589846 QAF589810:QAF589846 PQJ589810:PQJ589846 PGN589810:PGN589846 OWR589810:OWR589846 OMV589810:OMV589846 OCZ589810:OCZ589846 NTD589810:NTD589846 NJH589810:NJH589846 MZL589810:MZL589846 MPP589810:MPP589846 MFT589810:MFT589846 LVX589810:LVX589846 LMB589810:LMB589846 LCF589810:LCF589846 KSJ589810:KSJ589846 KIN589810:KIN589846 JYR589810:JYR589846 JOV589810:JOV589846 JEZ589810:JEZ589846 IVD589810:IVD589846 ILH589810:ILH589846 IBL589810:IBL589846 HRP589810:HRP589846 HHT589810:HHT589846 GXX589810:GXX589846 GOB589810:GOB589846 GEF589810:GEF589846 FUJ589810:FUJ589846 FKN589810:FKN589846 FAR589810:FAR589846 EQV589810:EQV589846 EGZ589810:EGZ589846 DXD589810:DXD589846 DNH589810:DNH589846 DDL589810:DDL589846 CTP589810:CTP589846 CJT589810:CJT589846 BZX589810:BZX589846 BQB589810:BQB589846 BGF589810:BGF589846 AWJ589810:AWJ589846 AMN589810:AMN589846 ACR589810:ACR589846 SV589810:SV589846 IZ589810:IZ589846 E589810:E589846 WVL524274:WVL524310 WLP524274:WLP524310 WBT524274:WBT524310 VRX524274:VRX524310 VIB524274:VIB524310 UYF524274:UYF524310 UOJ524274:UOJ524310 UEN524274:UEN524310 TUR524274:TUR524310 TKV524274:TKV524310 TAZ524274:TAZ524310 SRD524274:SRD524310 SHH524274:SHH524310 RXL524274:RXL524310 RNP524274:RNP524310 RDT524274:RDT524310 QTX524274:QTX524310 QKB524274:QKB524310 QAF524274:QAF524310 PQJ524274:PQJ524310 PGN524274:PGN524310 OWR524274:OWR524310 OMV524274:OMV524310 OCZ524274:OCZ524310 NTD524274:NTD524310 NJH524274:NJH524310 MZL524274:MZL524310 MPP524274:MPP524310 MFT524274:MFT524310 LVX524274:LVX524310 LMB524274:LMB524310 LCF524274:LCF524310 KSJ524274:KSJ524310 KIN524274:KIN524310 JYR524274:JYR524310 JOV524274:JOV524310 JEZ524274:JEZ524310 IVD524274:IVD524310 ILH524274:ILH524310 IBL524274:IBL524310 HRP524274:HRP524310 HHT524274:HHT524310 GXX524274:GXX524310 GOB524274:GOB524310 GEF524274:GEF524310 FUJ524274:FUJ524310 FKN524274:FKN524310 FAR524274:FAR524310 EQV524274:EQV524310 EGZ524274:EGZ524310 DXD524274:DXD524310 DNH524274:DNH524310 DDL524274:DDL524310 CTP524274:CTP524310 CJT524274:CJT524310 BZX524274:BZX524310 BQB524274:BQB524310 BGF524274:BGF524310 AWJ524274:AWJ524310 AMN524274:AMN524310 ACR524274:ACR524310 SV524274:SV524310 IZ524274:IZ524310 E524274:E524310 WVL458738:WVL458774 WLP458738:WLP458774 WBT458738:WBT458774 VRX458738:VRX458774 VIB458738:VIB458774 UYF458738:UYF458774 UOJ458738:UOJ458774 UEN458738:UEN458774 TUR458738:TUR458774 TKV458738:TKV458774 TAZ458738:TAZ458774 SRD458738:SRD458774 SHH458738:SHH458774 RXL458738:RXL458774 RNP458738:RNP458774 RDT458738:RDT458774 QTX458738:QTX458774 QKB458738:QKB458774 QAF458738:QAF458774 PQJ458738:PQJ458774 PGN458738:PGN458774 OWR458738:OWR458774 OMV458738:OMV458774 OCZ458738:OCZ458774 NTD458738:NTD458774 NJH458738:NJH458774 MZL458738:MZL458774 MPP458738:MPP458774 MFT458738:MFT458774 LVX458738:LVX458774 LMB458738:LMB458774 LCF458738:LCF458774 KSJ458738:KSJ458774 KIN458738:KIN458774 JYR458738:JYR458774 JOV458738:JOV458774 JEZ458738:JEZ458774 IVD458738:IVD458774 ILH458738:ILH458774 IBL458738:IBL458774 HRP458738:HRP458774 HHT458738:HHT458774 GXX458738:GXX458774 GOB458738:GOB458774 GEF458738:GEF458774 FUJ458738:FUJ458774 FKN458738:FKN458774 FAR458738:FAR458774 EQV458738:EQV458774 EGZ458738:EGZ458774 DXD458738:DXD458774 DNH458738:DNH458774 DDL458738:DDL458774 CTP458738:CTP458774 CJT458738:CJT458774 BZX458738:BZX458774 BQB458738:BQB458774 BGF458738:BGF458774 AWJ458738:AWJ458774 AMN458738:AMN458774 ACR458738:ACR458774 SV458738:SV458774 IZ458738:IZ458774 E458738:E458774 WVL393202:WVL393238 WLP393202:WLP393238 WBT393202:WBT393238 VRX393202:VRX393238 VIB393202:VIB393238 UYF393202:UYF393238 UOJ393202:UOJ393238 UEN393202:UEN393238 TUR393202:TUR393238 TKV393202:TKV393238 TAZ393202:TAZ393238 SRD393202:SRD393238 SHH393202:SHH393238 RXL393202:RXL393238 RNP393202:RNP393238 RDT393202:RDT393238 QTX393202:QTX393238 QKB393202:QKB393238 QAF393202:QAF393238 PQJ393202:PQJ393238 PGN393202:PGN393238 OWR393202:OWR393238 OMV393202:OMV393238 OCZ393202:OCZ393238 NTD393202:NTD393238 NJH393202:NJH393238 MZL393202:MZL393238 MPP393202:MPP393238 MFT393202:MFT393238 LVX393202:LVX393238 LMB393202:LMB393238 LCF393202:LCF393238 KSJ393202:KSJ393238 KIN393202:KIN393238 JYR393202:JYR393238 JOV393202:JOV393238 JEZ393202:JEZ393238 IVD393202:IVD393238 ILH393202:ILH393238 IBL393202:IBL393238 HRP393202:HRP393238 HHT393202:HHT393238 GXX393202:GXX393238 GOB393202:GOB393238 GEF393202:GEF393238 FUJ393202:FUJ393238 FKN393202:FKN393238 FAR393202:FAR393238 EQV393202:EQV393238 EGZ393202:EGZ393238 DXD393202:DXD393238 DNH393202:DNH393238 DDL393202:DDL393238 CTP393202:CTP393238 CJT393202:CJT393238 BZX393202:BZX393238 BQB393202:BQB393238 BGF393202:BGF393238 AWJ393202:AWJ393238 AMN393202:AMN393238 ACR393202:ACR393238 SV393202:SV393238 IZ393202:IZ393238 E393202:E393238 WVL327666:WVL327702 WLP327666:WLP327702 WBT327666:WBT327702 VRX327666:VRX327702 VIB327666:VIB327702 UYF327666:UYF327702 UOJ327666:UOJ327702 UEN327666:UEN327702 TUR327666:TUR327702 TKV327666:TKV327702 TAZ327666:TAZ327702 SRD327666:SRD327702 SHH327666:SHH327702 RXL327666:RXL327702 RNP327666:RNP327702 RDT327666:RDT327702 QTX327666:QTX327702 QKB327666:QKB327702 QAF327666:QAF327702 PQJ327666:PQJ327702 PGN327666:PGN327702 OWR327666:OWR327702 OMV327666:OMV327702 OCZ327666:OCZ327702 NTD327666:NTD327702 NJH327666:NJH327702 MZL327666:MZL327702 MPP327666:MPP327702 MFT327666:MFT327702 LVX327666:LVX327702 LMB327666:LMB327702 LCF327666:LCF327702 KSJ327666:KSJ327702 KIN327666:KIN327702 JYR327666:JYR327702 JOV327666:JOV327702 JEZ327666:JEZ327702 IVD327666:IVD327702 ILH327666:ILH327702 IBL327666:IBL327702 HRP327666:HRP327702 HHT327666:HHT327702 GXX327666:GXX327702 GOB327666:GOB327702 GEF327666:GEF327702 FUJ327666:FUJ327702 FKN327666:FKN327702 FAR327666:FAR327702 EQV327666:EQV327702 EGZ327666:EGZ327702 DXD327666:DXD327702 DNH327666:DNH327702 DDL327666:DDL327702 CTP327666:CTP327702 CJT327666:CJT327702 BZX327666:BZX327702 BQB327666:BQB327702 BGF327666:BGF327702 AWJ327666:AWJ327702 AMN327666:AMN327702 ACR327666:ACR327702 SV327666:SV327702 IZ327666:IZ327702 E327666:E327702 WVL262130:WVL262166 WLP262130:WLP262166 WBT262130:WBT262166 VRX262130:VRX262166 VIB262130:VIB262166 UYF262130:UYF262166 UOJ262130:UOJ262166 UEN262130:UEN262166 TUR262130:TUR262166 TKV262130:TKV262166 TAZ262130:TAZ262166 SRD262130:SRD262166 SHH262130:SHH262166 RXL262130:RXL262166 RNP262130:RNP262166 RDT262130:RDT262166 QTX262130:QTX262166 QKB262130:QKB262166 QAF262130:QAF262166 PQJ262130:PQJ262166 PGN262130:PGN262166 OWR262130:OWR262166 OMV262130:OMV262166 OCZ262130:OCZ262166 NTD262130:NTD262166 NJH262130:NJH262166 MZL262130:MZL262166 MPP262130:MPP262166 MFT262130:MFT262166 LVX262130:LVX262166 LMB262130:LMB262166 LCF262130:LCF262166 KSJ262130:KSJ262166 KIN262130:KIN262166 JYR262130:JYR262166 JOV262130:JOV262166 JEZ262130:JEZ262166 IVD262130:IVD262166 ILH262130:ILH262166 IBL262130:IBL262166 HRP262130:HRP262166 HHT262130:HHT262166 GXX262130:GXX262166 GOB262130:GOB262166 GEF262130:GEF262166 FUJ262130:FUJ262166 FKN262130:FKN262166 FAR262130:FAR262166 EQV262130:EQV262166 EGZ262130:EGZ262166 DXD262130:DXD262166 DNH262130:DNH262166 DDL262130:DDL262166 CTP262130:CTP262166 CJT262130:CJT262166 BZX262130:BZX262166 BQB262130:BQB262166 BGF262130:BGF262166 AWJ262130:AWJ262166 AMN262130:AMN262166 ACR262130:ACR262166 SV262130:SV262166 IZ262130:IZ262166 E262130:E262166 WVL196594:WVL196630 WLP196594:WLP196630 WBT196594:WBT196630 VRX196594:VRX196630 VIB196594:VIB196630 UYF196594:UYF196630 UOJ196594:UOJ196630 UEN196594:UEN196630 TUR196594:TUR196630 TKV196594:TKV196630 TAZ196594:TAZ196630 SRD196594:SRD196630 SHH196594:SHH196630 RXL196594:RXL196630 RNP196594:RNP196630 RDT196594:RDT196630 QTX196594:QTX196630 QKB196594:QKB196630 QAF196594:QAF196630 PQJ196594:PQJ196630 PGN196594:PGN196630 OWR196594:OWR196630 OMV196594:OMV196630 OCZ196594:OCZ196630 NTD196594:NTD196630 NJH196594:NJH196630 MZL196594:MZL196630 MPP196594:MPP196630 MFT196594:MFT196630 LVX196594:LVX196630 LMB196594:LMB196630 LCF196594:LCF196630 KSJ196594:KSJ196630 KIN196594:KIN196630 JYR196594:JYR196630 JOV196594:JOV196630 JEZ196594:JEZ196630 IVD196594:IVD196630 ILH196594:ILH196630 IBL196594:IBL196630 HRP196594:HRP196630 HHT196594:HHT196630 GXX196594:GXX196630 GOB196594:GOB196630 GEF196594:GEF196630 FUJ196594:FUJ196630 FKN196594:FKN196630 FAR196594:FAR196630 EQV196594:EQV196630 EGZ196594:EGZ196630 DXD196594:DXD196630 DNH196594:DNH196630 DDL196594:DDL196630 CTP196594:CTP196630 CJT196594:CJT196630 BZX196594:BZX196630 BQB196594:BQB196630 BGF196594:BGF196630 AWJ196594:AWJ196630 AMN196594:AMN196630 ACR196594:ACR196630 SV196594:SV196630 IZ196594:IZ196630 E196594:E196630 WVL131058:WVL131094 WLP131058:WLP131094 WBT131058:WBT131094 VRX131058:VRX131094 VIB131058:VIB131094 UYF131058:UYF131094 UOJ131058:UOJ131094 UEN131058:UEN131094 TUR131058:TUR131094 TKV131058:TKV131094 TAZ131058:TAZ131094 SRD131058:SRD131094 SHH131058:SHH131094 RXL131058:RXL131094 RNP131058:RNP131094 RDT131058:RDT131094 QTX131058:QTX131094 QKB131058:QKB131094 QAF131058:QAF131094 PQJ131058:PQJ131094 PGN131058:PGN131094 OWR131058:OWR131094 OMV131058:OMV131094 OCZ131058:OCZ131094 NTD131058:NTD131094 NJH131058:NJH131094 MZL131058:MZL131094 MPP131058:MPP131094 MFT131058:MFT131094 LVX131058:LVX131094 LMB131058:LMB131094 LCF131058:LCF131094 KSJ131058:KSJ131094 KIN131058:KIN131094 JYR131058:JYR131094 JOV131058:JOV131094 JEZ131058:JEZ131094 IVD131058:IVD131094 ILH131058:ILH131094 IBL131058:IBL131094 HRP131058:HRP131094 HHT131058:HHT131094 GXX131058:GXX131094 GOB131058:GOB131094 GEF131058:GEF131094 FUJ131058:FUJ131094 FKN131058:FKN131094 FAR131058:FAR131094 EQV131058:EQV131094 EGZ131058:EGZ131094 DXD131058:DXD131094 DNH131058:DNH131094 DDL131058:DDL131094 CTP131058:CTP131094 CJT131058:CJT131094 BZX131058:BZX131094 BQB131058:BQB131094 BGF131058:BGF131094 AWJ131058:AWJ131094 AMN131058:AMN131094 ACR131058:ACR131094 SV131058:SV131094 IZ131058:IZ131094 E131058:E131094 WVL65522:WVL65558 WLP65522:WLP65558 WBT65522:WBT65558 VRX65522:VRX65558 VIB65522:VIB65558 UYF65522:UYF65558 UOJ65522:UOJ65558 UEN65522:UEN65558 TUR65522:TUR65558 TKV65522:TKV65558 TAZ65522:TAZ65558 SRD65522:SRD65558 SHH65522:SHH65558 RXL65522:RXL65558 RNP65522:RNP65558 RDT65522:RDT65558 QTX65522:QTX65558 QKB65522:QKB65558 QAF65522:QAF65558 PQJ65522:PQJ65558 PGN65522:PGN65558 OWR65522:OWR65558 OMV65522:OMV65558 OCZ65522:OCZ65558 NTD65522:NTD65558 NJH65522:NJH65558 MZL65522:MZL65558 MPP65522:MPP65558 MFT65522:MFT65558 LVX65522:LVX65558 LMB65522:LMB65558 LCF65522:LCF65558 KSJ65522:KSJ65558 KIN65522:KIN65558 JYR65522:JYR65558 JOV65522:JOV65558 JEZ65522:JEZ65558 IVD65522:IVD65558 ILH65522:ILH65558 IBL65522:IBL65558 HRP65522:HRP65558 HHT65522:HHT65558 GXX65522:GXX65558 GOB65522:GOB65558 GEF65522:GEF65558 FUJ65522:FUJ65558 FKN65522:FKN65558 FAR65522:FAR65558 EQV65522:EQV65558 EGZ65522:EGZ65558 DXD65522:DXD65558 DNH65522:DNH65558 DDL65522:DDL65558 CTP65522:CTP65558 CJT65522:CJT65558 BZX65522:BZX65558 BQB65522:BQB65558 BGF65522:BGF65558 AWJ65522:AWJ65558 AMN65522:AMN65558 ACR65522:ACR65558 SV65522:SV65558 IZ65522:IZ65558 WVL9:WVL24 WLP9:WLP24 WBT9:WBT24 VRX9:VRX24 VIB9:VIB24 UYF9:UYF24 UOJ9:UOJ24 UEN9:UEN24 TUR9:TUR24 TKV9:TKV24 TAZ9:TAZ24 SRD9:SRD24 SHH9:SHH24 RXL9:RXL24 RNP9:RNP24 RDT9:RDT24 QTX9:QTX24 QKB9:QKB24 QAF9:QAF24 PQJ9:PQJ24 PGN9:PGN24 OWR9:OWR24 OMV9:OMV24 OCZ9:OCZ24 NTD9:NTD24 NJH9:NJH24 MZL9:MZL24 MPP9:MPP24 MFT9:MFT24 LVX9:LVX24 LMB9:LMB24 LCF9:LCF24 KSJ9:KSJ24 KIN9:KIN24 JYR9:JYR24 JOV9:JOV24 JEZ9:JEZ24 IVD9:IVD24 ILH9:ILH24 IBL9:IBL24 HRP9:HRP24 HHT9:HHT24 GXX9:GXX24 GOB9:GOB24 GEF9:GEF24 FUJ9:FUJ24 FKN9:FKN24 FAR9:FAR24 EQV9:EQV24 EGZ9:EGZ24 DXD9:DXD24 DNH9:DNH24 DDL9:DDL24 CTP9:CTP24 CJT9:CJT24 BZX9:BZX24 BQB9:BQB24 BGF9:BGF24 AWJ9:AWJ24 AMN9:AMN24 ACR9:ACR24 SV9:SV24 IZ9:IZ24 WVL983026:WVL983062">
      <formula1>$E$36:$E$127</formula1>
    </dataValidation>
    <dataValidation type="list" errorStyle="warning" allowBlank="1" showInputMessage="1" showErrorMessage="1" errorTitle="FERC ACCOUNT" error="This FERC Account is not included in the drop-down list. Is this the account you want to use?" sqref="B65522:B65558 WVI983026:WVI983062 WLM983026:WLM983062 WBQ983026:WBQ983062 VRU983026:VRU983062 VHY983026:VHY983062 UYC983026:UYC983062 UOG983026:UOG983062 UEK983026:UEK983062 TUO983026:TUO983062 TKS983026:TKS983062 TAW983026:TAW983062 SRA983026:SRA983062 SHE983026:SHE983062 RXI983026:RXI983062 RNM983026:RNM983062 RDQ983026:RDQ983062 QTU983026:QTU983062 QJY983026:QJY983062 QAC983026:QAC983062 PQG983026:PQG983062 PGK983026:PGK983062 OWO983026:OWO983062 OMS983026:OMS983062 OCW983026:OCW983062 NTA983026:NTA983062 NJE983026:NJE983062 MZI983026:MZI983062 MPM983026:MPM983062 MFQ983026:MFQ983062 LVU983026:LVU983062 LLY983026:LLY983062 LCC983026:LCC983062 KSG983026:KSG983062 KIK983026:KIK983062 JYO983026:JYO983062 JOS983026:JOS983062 JEW983026:JEW983062 IVA983026:IVA983062 ILE983026:ILE983062 IBI983026:IBI983062 HRM983026:HRM983062 HHQ983026:HHQ983062 GXU983026:GXU983062 GNY983026:GNY983062 GEC983026:GEC983062 FUG983026:FUG983062 FKK983026:FKK983062 FAO983026:FAO983062 EQS983026:EQS983062 EGW983026:EGW983062 DXA983026:DXA983062 DNE983026:DNE983062 DDI983026:DDI983062 CTM983026:CTM983062 CJQ983026:CJQ983062 BZU983026:BZU983062 BPY983026:BPY983062 BGC983026:BGC983062 AWG983026:AWG983062 AMK983026:AMK983062 ACO983026:ACO983062 SS983026:SS983062 IW983026:IW983062 B983026:B983062 WVI917490:WVI917526 WLM917490:WLM917526 WBQ917490:WBQ917526 VRU917490:VRU917526 VHY917490:VHY917526 UYC917490:UYC917526 UOG917490:UOG917526 UEK917490:UEK917526 TUO917490:TUO917526 TKS917490:TKS917526 TAW917490:TAW917526 SRA917490:SRA917526 SHE917490:SHE917526 RXI917490:RXI917526 RNM917490:RNM917526 RDQ917490:RDQ917526 QTU917490:QTU917526 QJY917490:QJY917526 QAC917490:QAC917526 PQG917490:PQG917526 PGK917490:PGK917526 OWO917490:OWO917526 OMS917490:OMS917526 OCW917490:OCW917526 NTA917490:NTA917526 NJE917490:NJE917526 MZI917490:MZI917526 MPM917490:MPM917526 MFQ917490:MFQ917526 LVU917490:LVU917526 LLY917490:LLY917526 LCC917490:LCC917526 KSG917490:KSG917526 KIK917490:KIK917526 JYO917490:JYO917526 JOS917490:JOS917526 JEW917490:JEW917526 IVA917490:IVA917526 ILE917490:ILE917526 IBI917490:IBI917526 HRM917490:HRM917526 HHQ917490:HHQ917526 GXU917490:GXU917526 GNY917490:GNY917526 GEC917490:GEC917526 FUG917490:FUG917526 FKK917490:FKK917526 FAO917490:FAO917526 EQS917490:EQS917526 EGW917490:EGW917526 DXA917490:DXA917526 DNE917490:DNE917526 DDI917490:DDI917526 CTM917490:CTM917526 CJQ917490:CJQ917526 BZU917490:BZU917526 BPY917490:BPY917526 BGC917490:BGC917526 AWG917490:AWG917526 AMK917490:AMK917526 ACO917490:ACO917526 SS917490:SS917526 IW917490:IW917526 B917490:B917526 WVI851954:WVI851990 WLM851954:WLM851990 WBQ851954:WBQ851990 VRU851954:VRU851990 VHY851954:VHY851990 UYC851954:UYC851990 UOG851954:UOG851990 UEK851954:UEK851990 TUO851954:TUO851990 TKS851954:TKS851990 TAW851954:TAW851990 SRA851954:SRA851990 SHE851954:SHE851990 RXI851954:RXI851990 RNM851954:RNM851990 RDQ851954:RDQ851990 QTU851954:QTU851990 QJY851954:QJY851990 QAC851954:QAC851990 PQG851954:PQG851990 PGK851954:PGK851990 OWO851954:OWO851990 OMS851954:OMS851990 OCW851954:OCW851990 NTA851954:NTA851990 NJE851954:NJE851990 MZI851954:MZI851990 MPM851954:MPM851990 MFQ851954:MFQ851990 LVU851954:LVU851990 LLY851954:LLY851990 LCC851954:LCC851990 KSG851954:KSG851990 KIK851954:KIK851990 JYO851954:JYO851990 JOS851954:JOS851990 JEW851954:JEW851990 IVA851954:IVA851990 ILE851954:ILE851990 IBI851954:IBI851990 HRM851954:HRM851990 HHQ851954:HHQ851990 GXU851954:GXU851990 GNY851954:GNY851990 GEC851954:GEC851990 FUG851954:FUG851990 FKK851954:FKK851990 FAO851954:FAO851990 EQS851954:EQS851990 EGW851954:EGW851990 DXA851954:DXA851990 DNE851954:DNE851990 DDI851954:DDI851990 CTM851954:CTM851990 CJQ851954:CJQ851990 BZU851954:BZU851990 BPY851954:BPY851990 BGC851954:BGC851990 AWG851954:AWG851990 AMK851954:AMK851990 ACO851954:ACO851990 SS851954:SS851990 IW851954:IW851990 B851954:B851990 WVI786418:WVI786454 WLM786418:WLM786454 WBQ786418:WBQ786454 VRU786418:VRU786454 VHY786418:VHY786454 UYC786418:UYC786454 UOG786418:UOG786454 UEK786418:UEK786454 TUO786418:TUO786454 TKS786418:TKS786454 TAW786418:TAW786454 SRA786418:SRA786454 SHE786418:SHE786454 RXI786418:RXI786454 RNM786418:RNM786454 RDQ786418:RDQ786454 QTU786418:QTU786454 QJY786418:QJY786454 QAC786418:QAC786454 PQG786418:PQG786454 PGK786418:PGK786454 OWO786418:OWO786454 OMS786418:OMS786454 OCW786418:OCW786454 NTA786418:NTA786454 NJE786418:NJE786454 MZI786418:MZI786454 MPM786418:MPM786454 MFQ786418:MFQ786454 LVU786418:LVU786454 LLY786418:LLY786454 LCC786418:LCC786454 KSG786418:KSG786454 KIK786418:KIK786454 JYO786418:JYO786454 JOS786418:JOS786454 JEW786418:JEW786454 IVA786418:IVA786454 ILE786418:ILE786454 IBI786418:IBI786454 HRM786418:HRM786454 HHQ786418:HHQ786454 GXU786418:GXU786454 GNY786418:GNY786454 GEC786418:GEC786454 FUG786418:FUG786454 FKK786418:FKK786454 FAO786418:FAO786454 EQS786418:EQS786454 EGW786418:EGW786454 DXA786418:DXA786454 DNE786418:DNE786454 DDI786418:DDI786454 CTM786418:CTM786454 CJQ786418:CJQ786454 BZU786418:BZU786454 BPY786418:BPY786454 BGC786418:BGC786454 AWG786418:AWG786454 AMK786418:AMK786454 ACO786418:ACO786454 SS786418:SS786454 IW786418:IW786454 B786418:B786454 WVI720882:WVI720918 WLM720882:WLM720918 WBQ720882:WBQ720918 VRU720882:VRU720918 VHY720882:VHY720918 UYC720882:UYC720918 UOG720882:UOG720918 UEK720882:UEK720918 TUO720882:TUO720918 TKS720882:TKS720918 TAW720882:TAW720918 SRA720882:SRA720918 SHE720882:SHE720918 RXI720882:RXI720918 RNM720882:RNM720918 RDQ720882:RDQ720918 QTU720882:QTU720918 QJY720882:QJY720918 QAC720882:QAC720918 PQG720882:PQG720918 PGK720882:PGK720918 OWO720882:OWO720918 OMS720882:OMS720918 OCW720882:OCW720918 NTA720882:NTA720918 NJE720882:NJE720918 MZI720882:MZI720918 MPM720882:MPM720918 MFQ720882:MFQ720918 LVU720882:LVU720918 LLY720882:LLY720918 LCC720882:LCC720918 KSG720882:KSG720918 KIK720882:KIK720918 JYO720882:JYO720918 JOS720882:JOS720918 JEW720882:JEW720918 IVA720882:IVA720918 ILE720882:ILE720918 IBI720882:IBI720918 HRM720882:HRM720918 HHQ720882:HHQ720918 GXU720882:GXU720918 GNY720882:GNY720918 GEC720882:GEC720918 FUG720882:FUG720918 FKK720882:FKK720918 FAO720882:FAO720918 EQS720882:EQS720918 EGW720882:EGW720918 DXA720882:DXA720918 DNE720882:DNE720918 DDI720882:DDI720918 CTM720882:CTM720918 CJQ720882:CJQ720918 BZU720882:BZU720918 BPY720882:BPY720918 BGC720882:BGC720918 AWG720882:AWG720918 AMK720882:AMK720918 ACO720882:ACO720918 SS720882:SS720918 IW720882:IW720918 B720882:B720918 WVI655346:WVI655382 WLM655346:WLM655382 WBQ655346:WBQ655382 VRU655346:VRU655382 VHY655346:VHY655382 UYC655346:UYC655382 UOG655346:UOG655382 UEK655346:UEK655382 TUO655346:TUO655382 TKS655346:TKS655382 TAW655346:TAW655382 SRA655346:SRA655382 SHE655346:SHE655382 RXI655346:RXI655382 RNM655346:RNM655382 RDQ655346:RDQ655382 QTU655346:QTU655382 QJY655346:QJY655382 QAC655346:QAC655382 PQG655346:PQG655382 PGK655346:PGK655382 OWO655346:OWO655382 OMS655346:OMS655382 OCW655346:OCW655382 NTA655346:NTA655382 NJE655346:NJE655382 MZI655346:MZI655382 MPM655346:MPM655382 MFQ655346:MFQ655382 LVU655346:LVU655382 LLY655346:LLY655382 LCC655346:LCC655382 KSG655346:KSG655382 KIK655346:KIK655382 JYO655346:JYO655382 JOS655346:JOS655382 JEW655346:JEW655382 IVA655346:IVA655382 ILE655346:ILE655382 IBI655346:IBI655382 HRM655346:HRM655382 HHQ655346:HHQ655382 GXU655346:GXU655382 GNY655346:GNY655382 GEC655346:GEC655382 FUG655346:FUG655382 FKK655346:FKK655382 FAO655346:FAO655382 EQS655346:EQS655382 EGW655346:EGW655382 DXA655346:DXA655382 DNE655346:DNE655382 DDI655346:DDI655382 CTM655346:CTM655382 CJQ655346:CJQ655382 BZU655346:BZU655382 BPY655346:BPY655382 BGC655346:BGC655382 AWG655346:AWG655382 AMK655346:AMK655382 ACO655346:ACO655382 SS655346:SS655382 IW655346:IW655382 B655346:B655382 WVI589810:WVI589846 WLM589810:WLM589846 WBQ589810:WBQ589846 VRU589810:VRU589846 VHY589810:VHY589846 UYC589810:UYC589846 UOG589810:UOG589846 UEK589810:UEK589846 TUO589810:TUO589846 TKS589810:TKS589846 TAW589810:TAW589846 SRA589810:SRA589846 SHE589810:SHE589846 RXI589810:RXI589846 RNM589810:RNM589846 RDQ589810:RDQ589846 QTU589810:QTU589846 QJY589810:QJY589846 QAC589810:QAC589846 PQG589810:PQG589846 PGK589810:PGK589846 OWO589810:OWO589846 OMS589810:OMS589846 OCW589810:OCW589846 NTA589810:NTA589846 NJE589810:NJE589846 MZI589810:MZI589846 MPM589810:MPM589846 MFQ589810:MFQ589846 LVU589810:LVU589846 LLY589810:LLY589846 LCC589810:LCC589846 KSG589810:KSG589846 KIK589810:KIK589846 JYO589810:JYO589846 JOS589810:JOS589846 JEW589810:JEW589846 IVA589810:IVA589846 ILE589810:ILE589846 IBI589810:IBI589846 HRM589810:HRM589846 HHQ589810:HHQ589846 GXU589810:GXU589846 GNY589810:GNY589846 GEC589810:GEC589846 FUG589810:FUG589846 FKK589810:FKK589846 FAO589810:FAO589846 EQS589810:EQS589846 EGW589810:EGW589846 DXA589810:DXA589846 DNE589810:DNE589846 DDI589810:DDI589846 CTM589810:CTM589846 CJQ589810:CJQ589846 BZU589810:BZU589846 BPY589810:BPY589846 BGC589810:BGC589846 AWG589810:AWG589846 AMK589810:AMK589846 ACO589810:ACO589846 SS589810:SS589846 IW589810:IW589846 B589810:B589846 WVI524274:WVI524310 WLM524274:WLM524310 WBQ524274:WBQ524310 VRU524274:VRU524310 VHY524274:VHY524310 UYC524274:UYC524310 UOG524274:UOG524310 UEK524274:UEK524310 TUO524274:TUO524310 TKS524274:TKS524310 TAW524274:TAW524310 SRA524274:SRA524310 SHE524274:SHE524310 RXI524274:RXI524310 RNM524274:RNM524310 RDQ524274:RDQ524310 QTU524274:QTU524310 QJY524274:QJY524310 QAC524274:QAC524310 PQG524274:PQG524310 PGK524274:PGK524310 OWO524274:OWO524310 OMS524274:OMS524310 OCW524274:OCW524310 NTA524274:NTA524310 NJE524274:NJE524310 MZI524274:MZI524310 MPM524274:MPM524310 MFQ524274:MFQ524310 LVU524274:LVU524310 LLY524274:LLY524310 LCC524274:LCC524310 KSG524274:KSG524310 KIK524274:KIK524310 JYO524274:JYO524310 JOS524274:JOS524310 JEW524274:JEW524310 IVA524274:IVA524310 ILE524274:ILE524310 IBI524274:IBI524310 HRM524274:HRM524310 HHQ524274:HHQ524310 GXU524274:GXU524310 GNY524274:GNY524310 GEC524274:GEC524310 FUG524274:FUG524310 FKK524274:FKK524310 FAO524274:FAO524310 EQS524274:EQS524310 EGW524274:EGW524310 DXA524274:DXA524310 DNE524274:DNE524310 DDI524274:DDI524310 CTM524274:CTM524310 CJQ524274:CJQ524310 BZU524274:BZU524310 BPY524274:BPY524310 BGC524274:BGC524310 AWG524274:AWG524310 AMK524274:AMK524310 ACO524274:ACO524310 SS524274:SS524310 IW524274:IW524310 B524274:B524310 WVI458738:WVI458774 WLM458738:WLM458774 WBQ458738:WBQ458774 VRU458738:VRU458774 VHY458738:VHY458774 UYC458738:UYC458774 UOG458738:UOG458774 UEK458738:UEK458774 TUO458738:TUO458774 TKS458738:TKS458774 TAW458738:TAW458774 SRA458738:SRA458774 SHE458738:SHE458774 RXI458738:RXI458774 RNM458738:RNM458774 RDQ458738:RDQ458774 QTU458738:QTU458774 QJY458738:QJY458774 QAC458738:QAC458774 PQG458738:PQG458774 PGK458738:PGK458774 OWO458738:OWO458774 OMS458738:OMS458774 OCW458738:OCW458774 NTA458738:NTA458774 NJE458738:NJE458774 MZI458738:MZI458774 MPM458738:MPM458774 MFQ458738:MFQ458774 LVU458738:LVU458774 LLY458738:LLY458774 LCC458738:LCC458774 KSG458738:KSG458774 KIK458738:KIK458774 JYO458738:JYO458774 JOS458738:JOS458774 JEW458738:JEW458774 IVA458738:IVA458774 ILE458738:ILE458774 IBI458738:IBI458774 HRM458738:HRM458774 HHQ458738:HHQ458774 GXU458738:GXU458774 GNY458738:GNY458774 GEC458738:GEC458774 FUG458738:FUG458774 FKK458738:FKK458774 FAO458738:FAO458774 EQS458738:EQS458774 EGW458738:EGW458774 DXA458738:DXA458774 DNE458738:DNE458774 DDI458738:DDI458774 CTM458738:CTM458774 CJQ458738:CJQ458774 BZU458738:BZU458774 BPY458738:BPY458774 BGC458738:BGC458774 AWG458738:AWG458774 AMK458738:AMK458774 ACO458738:ACO458774 SS458738:SS458774 IW458738:IW458774 B458738:B458774 WVI393202:WVI393238 WLM393202:WLM393238 WBQ393202:WBQ393238 VRU393202:VRU393238 VHY393202:VHY393238 UYC393202:UYC393238 UOG393202:UOG393238 UEK393202:UEK393238 TUO393202:TUO393238 TKS393202:TKS393238 TAW393202:TAW393238 SRA393202:SRA393238 SHE393202:SHE393238 RXI393202:RXI393238 RNM393202:RNM393238 RDQ393202:RDQ393238 QTU393202:QTU393238 QJY393202:QJY393238 QAC393202:QAC393238 PQG393202:PQG393238 PGK393202:PGK393238 OWO393202:OWO393238 OMS393202:OMS393238 OCW393202:OCW393238 NTA393202:NTA393238 NJE393202:NJE393238 MZI393202:MZI393238 MPM393202:MPM393238 MFQ393202:MFQ393238 LVU393202:LVU393238 LLY393202:LLY393238 LCC393202:LCC393238 KSG393202:KSG393238 KIK393202:KIK393238 JYO393202:JYO393238 JOS393202:JOS393238 JEW393202:JEW393238 IVA393202:IVA393238 ILE393202:ILE393238 IBI393202:IBI393238 HRM393202:HRM393238 HHQ393202:HHQ393238 GXU393202:GXU393238 GNY393202:GNY393238 GEC393202:GEC393238 FUG393202:FUG393238 FKK393202:FKK393238 FAO393202:FAO393238 EQS393202:EQS393238 EGW393202:EGW393238 DXA393202:DXA393238 DNE393202:DNE393238 DDI393202:DDI393238 CTM393202:CTM393238 CJQ393202:CJQ393238 BZU393202:BZU393238 BPY393202:BPY393238 BGC393202:BGC393238 AWG393202:AWG393238 AMK393202:AMK393238 ACO393202:ACO393238 SS393202:SS393238 IW393202:IW393238 B393202:B393238 WVI327666:WVI327702 WLM327666:WLM327702 WBQ327666:WBQ327702 VRU327666:VRU327702 VHY327666:VHY327702 UYC327666:UYC327702 UOG327666:UOG327702 UEK327666:UEK327702 TUO327666:TUO327702 TKS327666:TKS327702 TAW327666:TAW327702 SRA327666:SRA327702 SHE327666:SHE327702 RXI327666:RXI327702 RNM327666:RNM327702 RDQ327666:RDQ327702 QTU327666:QTU327702 QJY327666:QJY327702 QAC327666:QAC327702 PQG327666:PQG327702 PGK327666:PGK327702 OWO327666:OWO327702 OMS327666:OMS327702 OCW327666:OCW327702 NTA327666:NTA327702 NJE327666:NJE327702 MZI327666:MZI327702 MPM327666:MPM327702 MFQ327666:MFQ327702 LVU327666:LVU327702 LLY327666:LLY327702 LCC327666:LCC327702 KSG327666:KSG327702 KIK327666:KIK327702 JYO327666:JYO327702 JOS327666:JOS327702 JEW327666:JEW327702 IVA327666:IVA327702 ILE327666:ILE327702 IBI327666:IBI327702 HRM327666:HRM327702 HHQ327666:HHQ327702 GXU327666:GXU327702 GNY327666:GNY327702 GEC327666:GEC327702 FUG327666:FUG327702 FKK327666:FKK327702 FAO327666:FAO327702 EQS327666:EQS327702 EGW327666:EGW327702 DXA327666:DXA327702 DNE327666:DNE327702 DDI327666:DDI327702 CTM327666:CTM327702 CJQ327666:CJQ327702 BZU327666:BZU327702 BPY327666:BPY327702 BGC327666:BGC327702 AWG327666:AWG327702 AMK327666:AMK327702 ACO327666:ACO327702 SS327666:SS327702 IW327666:IW327702 B327666:B327702 WVI262130:WVI262166 WLM262130:WLM262166 WBQ262130:WBQ262166 VRU262130:VRU262166 VHY262130:VHY262166 UYC262130:UYC262166 UOG262130:UOG262166 UEK262130:UEK262166 TUO262130:TUO262166 TKS262130:TKS262166 TAW262130:TAW262166 SRA262130:SRA262166 SHE262130:SHE262166 RXI262130:RXI262166 RNM262130:RNM262166 RDQ262130:RDQ262166 QTU262130:QTU262166 QJY262130:QJY262166 QAC262130:QAC262166 PQG262130:PQG262166 PGK262130:PGK262166 OWO262130:OWO262166 OMS262130:OMS262166 OCW262130:OCW262166 NTA262130:NTA262166 NJE262130:NJE262166 MZI262130:MZI262166 MPM262130:MPM262166 MFQ262130:MFQ262166 LVU262130:LVU262166 LLY262130:LLY262166 LCC262130:LCC262166 KSG262130:KSG262166 KIK262130:KIK262166 JYO262130:JYO262166 JOS262130:JOS262166 JEW262130:JEW262166 IVA262130:IVA262166 ILE262130:ILE262166 IBI262130:IBI262166 HRM262130:HRM262166 HHQ262130:HHQ262166 GXU262130:GXU262166 GNY262130:GNY262166 GEC262130:GEC262166 FUG262130:FUG262166 FKK262130:FKK262166 FAO262130:FAO262166 EQS262130:EQS262166 EGW262130:EGW262166 DXA262130:DXA262166 DNE262130:DNE262166 DDI262130:DDI262166 CTM262130:CTM262166 CJQ262130:CJQ262166 BZU262130:BZU262166 BPY262130:BPY262166 BGC262130:BGC262166 AWG262130:AWG262166 AMK262130:AMK262166 ACO262130:ACO262166 SS262130:SS262166 IW262130:IW262166 B262130:B262166 WVI196594:WVI196630 WLM196594:WLM196630 WBQ196594:WBQ196630 VRU196594:VRU196630 VHY196594:VHY196630 UYC196594:UYC196630 UOG196594:UOG196630 UEK196594:UEK196630 TUO196594:TUO196630 TKS196594:TKS196630 TAW196594:TAW196630 SRA196594:SRA196630 SHE196594:SHE196630 RXI196594:RXI196630 RNM196594:RNM196630 RDQ196594:RDQ196630 QTU196594:QTU196630 QJY196594:QJY196630 QAC196594:QAC196630 PQG196594:PQG196630 PGK196594:PGK196630 OWO196594:OWO196630 OMS196594:OMS196630 OCW196594:OCW196630 NTA196594:NTA196630 NJE196594:NJE196630 MZI196594:MZI196630 MPM196594:MPM196630 MFQ196594:MFQ196630 LVU196594:LVU196630 LLY196594:LLY196630 LCC196594:LCC196630 KSG196594:KSG196630 KIK196594:KIK196630 JYO196594:JYO196630 JOS196594:JOS196630 JEW196594:JEW196630 IVA196594:IVA196630 ILE196594:ILE196630 IBI196594:IBI196630 HRM196594:HRM196630 HHQ196594:HHQ196630 GXU196594:GXU196630 GNY196594:GNY196630 GEC196594:GEC196630 FUG196594:FUG196630 FKK196594:FKK196630 FAO196594:FAO196630 EQS196594:EQS196630 EGW196594:EGW196630 DXA196594:DXA196630 DNE196594:DNE196630 DDI196594:DDI196630 CTM196594:CTM196630 CJQ196594:CJQ196630 BZU196594:BZU196630 BPY196594:BPY196630 BGC196594:BGC196630 AWG196594:AWG196630 AMK196594:AMK196630 ACO196594:ACO196630 SS196594:SS196630 IW196594:IW196630 B196594:B196630 WVI131058:WVI131094 WLM131058:WLM131094 WBQ131058:WBQ131094 VRU131058:VRU131094 VHY131058:VHY131094 UYC131058:UYC131094 UOG131058:UOG131094 UEK131058:UEK131094 TUO131058:TUO131094 TKS131058:TKS131094 TAW131058:TAW131094 SRA131058:SRA131094 SHE131058:SHE131094 RXI131058:RXI131094 RNM131058:RNM131094 RDQ131058:RDQ131094 QTU131058:QTU131094 QJY131058:QJY131094 QAC131058:QAC131094 PQG131058:PQG131094 PGK131058:PGK131094 OWO131058:OWO131094 OMS131058:OMS131094 OCW131058:OCW131094 NTA131058:NTA131094 NJE131058:NJE131094 MZI131058:MZI131094 MPM131058:MPM131094 MFQ131058:MFQ131094 LVU131058:LVU131094 LLY131058:LLY131094 LCC131058:LCC131094 KSG131058:KSG131094 KIK131058:KIK131094 JYO131058:JYO131094 JOS131058:JOS131094 JEW131058:JEW131094 IVA131058:IVA131094 ILE131058:ILE131094 IBI131058:IBI131094 HRM131058:HRM131094 HHQ131058:HHQ131094 GXU131058:GXU131094 GNY131058:GNY131094 GEC131058:GEC131094 FUG131058:FUG131094 FKK131058:FKK131094 FAO131058:FAO131094 EQS131058:EQS131094 EGW131058:EGW131094 DXA131058:DXA131094 DNE131058:DNE131094 DDI131058:DDI131094 CTM131058:CTM131094 CJQ131058:CJQ131094 BZU131058:BZU131094 BPY131058:BPY131094 BGC131058:BGC131094 AWG131058:AWG131094 AMK131058:AMK131094 ACO131058:ACO131094 SS131058:SS131094 IW131058:IW131094 B131058:B131094 WVI65522:WVI65558 WLM65522:WLM65558 WBQ65522:WBQ65558 VRU65522:VRU65558 VHY65522:VHY65558 UYC65522:UYC65558 UOG65522:UOG65558 UEK65522:UEK65558 TUO65522:TUO65558 TKS65522:TKS65558 TAW65522:TAW65558 SRA65522:SRA65558 SHE65522:SHE65558 RXI65522:RXI65558 RNM65522:RNM65558 RDQ65522:RDQ65558 QTU65522:QTU65558 QJY65522:QJY65558 QAC65522:QAC65558 PQG65522:PQG65558 PGK65522:PGK65558 OWO65522:OWO65558 OMS65522:OMS65558 OCW65522:OCW65558 NTA65522:NTA65558 NJE65522:NJE65558 MZI65522:MZI65558 MPM65522:MPM65558 MFQ65522:MFQ65558 LVU65522:LVU65558 LLY65522:LLY65558 LCC65522:LCC65558 KSG65522:KSG65558 KIK65522:KIK65558 JYO65522:JYO65558 JOS65522:JOS65558 JEW65522:JEW65558 IVA65522:IVA65558 ILE65522:ILE65558 IBI65522:IBI65558 HRM65522:HRM65558 HHQ65522:HHQ65558 GXU65522:GXU65558 GNY65522:GNY65558 GEC65522:GEC65558 FUG65522:FUG65558 FKK65522:FKK65558 FAO65522:FAO65558 EQS65522:EQS65558 EGW65522:EGW65558 DXA65522:DXA65558 DNE65522:DNE65558 DDI65522:DDI65558 CTM65522:CTM65558 CJQ65522:CJQ65558 BZU65522:BZU65558 BPY65522:BPY65558 BGC65522:BGC65558 AWG65522:AWG65558 AMK65522:AMK65558 ACO65522:ACO65558 SS65522:SS65558 IW65522:IW65558 WVI9:WVI24 WLM9:WLM24 WBQ9:WBQ24 VRU9:VRU24 VHY9:VHY24 UYC9:UYC24 UOG9:UOG24 UEK9:UEK24 TUO9:TUO24 TKS9:TKS24 TAW9:TAW24 SRA9:SRA24 SHE9:SHE24 RXI9:RXI24 RNM9:RNM24 RDQ9:RDQ24 QTU9:QTU24 QJY9:QJY24 QAC9:QAC24 PQG9:PQG24 PGK9:PGK24 OWO9:OWO24 OMS9:OMS24 OCW9:OCW24 NTA9:NTA24 NJE9:NJE24 MZI9:MZI24 MPM9:MPM24 MFQ9:MFQ24 LVU9:LVU24 LLY9:LLY24 LCC9:LCC24 KSG9:KSG24 KIK9:KIK24 JYO9:JYO24 JOS9:JOS24 JEW9:JEW24 IVA9:IVA24 ILE9:ILE24 IBI9:IBI24 HRM9:HRM24 HHQ9:HHQ24 GXU9:GXU24 GNY9:GNY24 GEC9:GEC24 FUG9:FUG24 FKK9:FKK24 FAO9:FAO24 EQS9:EQS24 EGW9:EGW24 DXA9:DXA24 DNE9:DNE24 DDI9:DDI24 CTM9:CTM24 CJQ9:CJQ24 BZU9:BZU24 BPY9:BPY24 BGC9:BGC24 AWG9:AWG24 AMK9:AMK24 ACO9:ACO24 SS9:SS24 IW9:IW24 B9:B15">
      <formula1>$B$36:$B$370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E9:E25</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I30"/>
  <sheetViews>
    <sheetView workbookViewId="0">
      <selection activeCell="F16" sqref="F16"/>
    </sheetView>
  </sheetViews>
  <sheetFormatPr defaultColWidth="9.109375" defaultRowHeight="13.2"/>
  <cols>
    <col min="1" max="1" width="21.109375" style="1" customWidth="1"/>
    <col min="2" max="2" width="10.33203125" style="1" bestFit="1" customWidth="1"/>
    <col min="3" max="3" width="6" style="1" bestFit="1" customWidth="1"/>
    <col min="4" max="4" width="10.6640625" style="1" bestFit="1" customWidth="1"/>
    <col min="5" max="5" width="8.77734375" style="1" bestFit="1" customWidth="1"/>
    <col min="6" max="6" width="10.88671875" style="1" bestFit="1" customWidth="1"/>
    <col min="7" max="7" width="13.77734375" style="1" bestFit="1" customWidth="1"/>
    <col min="8" max="16384" width="9.109375" style="1"/>
  </cols>
  <sheetData>
    <row r="1" spans="1:9">
      <c r="A1" s="17" t="str">
        <f>RevReqSummary!A1</f>
        <v>PacifiCorp General Rate Case UE-140617</v>
      </c>
      <c r="B1" s="733"/>
      <c r="C1" s="733"/>
      <c r="D1" s="733"/>
      <c r="E1" s="733"/>
      <c r="F1" s="733"/>
      <c r="G1" s="733"/>
    </row>
    <row r="2" spans="1:9">
      <c r="A2" s="17" t="str">
        <f>RevReqSummary!A2</f>
        <v>For The Twelve Months Ended December 2013 - Staff Revenue Requirement</v>
      </c>
      <c r="B2" s="733"/>
      <c r="C2" s="733"/>
      <c r="D2" s="733"/>
      <c r="E2" s="733"/>
      <c r="F2" s="733"/>
      <c r="G2" s="733"/>
    </row>
    <row r="3" spans="1:9">
      <c r="A3" s="734" t="s">
        <v>581</v>
      </c>
      <c r="B3" s="733"/>
      <c r="C3" s="733"/>
      <c r="D3" s="733"/>
      <c r="E3" s="733"/>
      <c r="F3" s="733"/>
      <c r="G3" s="733"/>
    </row>
    <row r="4" spans="1:9">
      <c r="A4" s="734" t="s">
        <v>650</v>
      </c>
      <c r="B4" s="733"/>
      <c r="C4" s="733"/>
      <c r="D4" s="733"/>
      <c r="E4" s="733"/>
      <c r="F4" s="733"/>
      <c r="G4" s="733"/>
    </row>
    <row r="5" spans="1:9">
      <c r="A5" s="732"/>
      <c r="B5" s="733"/>
      <c r="C5" s="733"/>
      <c r="D5" s="733"/>
      <c r="E5" s="733"/>
      <c r="F5" s="733"/>
      <c r="G5" s="733"/>
    </row>
    <row r="6" spans="1:9">
      <c r="A6" s="732"/>
      <c r="B6" s="23"/>
      <c r="C6" s="23"/>
      <c r="D6" s="23" t="s">
        <v>131</v>
      </c>
      <c r="E6" s="23"/>
      <c r="F6" s="23"/>
      <c r="G6" s="23" t="s">
        <v>236</v>
      </c>
    </row>
    <row r="7" spans="1:9">
      <c r="A7" s="732"/>
      <c r="B7" s="26" t="s">
        <v>132</v>
      </c>
      <c r="C7" s="26" t="s">
        <v>660</v>
      </c>
      <c r="D7" s="26" t="s">
        <v>134</v>
      </c>
      <c r="E7" s="26" t="s">
        <v>135</v>
      </c>
      <c r="F7" s="26" t="s">
        <v>136</v>
      </c>
      <c r="G7" s="26" t="s">
        <v>137</v>
      </c>
    </row>
    <row r="8" spans="1:9">
      <c r="A8" s="735" t="s">
        <v>199</v>
      </c>
      <c r="B8" s="736"/>
      <c r="C8" s="736"/>
      <c r="D8" s="736"/>
      <c r="E8" s="736"/>
      <c r="F8" s="736"/>
      <c r="G8" s="737"/>
    </row>
    <row r="9" spans="1:9">
      <c r="A9" s="732" t="s">
        <v>582</v>
      </c>
      <c r="B9" s="736">
        <v>408</v>
      </c>
      <c r="C9" s="736">
        <v>3</v>
      </c>
      <c r="D9" s="782">
        <v>39804</v>
      </c>
      <c r="E9" s="736" t="s">
        <v>141</v>
      </c>
      <c r="F9" s="739">
        <f>INDEX(WCAAllocations,IFERROR(MATCH(E9,WCAFactors,0),2),IFERROR(MATCH(E9,WCAStates,0),4))</f>
        <v>1</v>
      </c>
      <c r="G9" s="740">
        <v>0</v>
      </c>
    </row>
    <row r="10" spans="1:9">
      <c r="A10" s="741"/>
      <c r="B10" s="736"/>
      <c r="C10" s="736"/>
      <c r="D10" s="738"/>
      <c r="E10" s="736"/>
      <c r="F10" s="742"/>
      <c r="G10" s="740"/>
    </row>
    <row r="11" spans="1:9">
      <c r="A11" s="743" t="s">
        <v>145</v>
      </c>
      <c r="B11" s="736"/>
      <c r="C11" s="736"/>
      <c r="D11" s="738"/>
      <c r="E11" s="736"/>
      <c r="F11" s="742"/>
      <c r="G11" s="740"/>
    </row>
    <row r="12" spans="1:9" s="29" customFormat="1">
      <c r="A12" s="1407" t="s">
        <v>1071</v>
      </c>
      <c r="B12" s="1407"/>
      <c r="C12" s="1407"/>
      <c r="D12" s="1407"/>
      <c r="E12" s="1407"/>
      <c r="F12" s="1407"/>
      <c r="G12" s="1407"/>
    </row>
    <row r="13" spans="1:9" s="29" customFormat="1">
      <c r="A13" s="1407"/>
      <c r="B13" s="1407"/>
      <c r="C13" s="1407"/>
      <c r="D13" s="1407"/>
      <c r="E13" s="1407"/>
      <c r="F13" s="1407"/>
      <c r="G13" s="1407"/>
      <c r="H13" s="1326"/>
      <c r="I13" s="1326"/>
    </row>
    <row r="14" spans="1:9" s="29" customFormat="1">
      <c r="A14" s="1407"/>
      <c r="B14" s="1407"/>
      <c r="C14" s="1407"/>
      <c r="D14" s="1407"/>
      <c r="E14" s="1407"/>
      <c r="F14" s="1407"/>
      <c r="G14" s="1407"/>
      <c r="H14" s="1326"/>
      <c r="I14" s="1326"/>
    </row>
    <row r="15" spans="1:9" s="29" customFormat="1">
      <c r="A15" s="1326"/>
      <c r="B15" s="1326"/>
      <c r="C15" s="1326"/>
      <c r="D15" s="1326"/>
      <c r="E15" s="1326"/>
      <c r="F15" s="1326"/>
      <c r="G15" s="1326"/>
      <c r="H15" s="1326"/>
      <c r="I15" s="1326"/>
    </row>
    <row r="16" spans="1:9" s="29" customFormat="1">
      <c r="A16" s="1409" t="s">
        <v>746</v>
      </c>
      <c r="B16" s="1409"/>
      <c r="C16" s="1409"/>
      <c r="D16" s="1409"/>
      <c r="E16" s="1409"/>
      <c r="F16" s="1409"/>
      <c r="G16" s="1409"/>
      <c r="H16" s="1326"/>
      <c r="I16" s="1326"/>
    </row>
    <row r="17" spans="1:9" s="29" customFormat="1">
      <c r="A17" s="1409"/>
      <c r="B17" s="1409"/>
      <c r="C17" s="1409"/>
      <c r="D17" s="1409"/>
      <c r="E17" s="1409"/>
      <c r="F17" s="1409"/>
      <c r="G17" s="1409"/>
      <c r="H17" s="1326"/>
      <c r="I17" s="1326"/>
    </row>
    <row r="18" spans="1:9" s="29" customFormat="1">
      <c r="A18" s="1409"/>
      <c r="B18" s="1409"/>
      <c r="C18" s="1409"/>
      <c r="D18" s="1409"/>
      <c r="E18" s="1409"/>
      <c r="F18" s="1409"/>
      <c r="G18" s="1409"/>
      <c r="H18" s="1326"/>
      <c r="I18" s="1326"/>
    </row>
    <row r="19" spans="1:9" s="29" customFormat="1">
      <c r="A19" s="1409"/>
      <c r="B19" s="1409"/>
      <c r="C19" s="1409"/>
      <c r="D19" s="1409"/>
      <c r="E19" s="1409"/>
      <c r="F19" s="1409"/>
      <c r="G19" s="1409"/>
      <c r="H19" s="1326"/>
      <c r="I19" s="1326"/>
    </row>
    <row r="20" spans="1:9" s="29" customFormat="1">
      <c r="A20" s="1326"/>
      <c r="B20" s="1326"/>
      <c r="C20" s="1326"/>
      <c r="D20" s="1326"/>
      <c r="E20" s="1326"/>
      <c r="F20" s="1326"/>
      <c r="G20" s="1326"/>
      <c r="H20" s="1326"/>
      <c r="I20" s="1326"/>
    </row>
    <row r="21" spans="1:9" s="29" customFormat="1"/>
    <row r="22" spans="1:9" s="29" customFormat="1"/>
    <row r="30" spans="1:9">
      <c r="E30" s="122"/>
    </row>
  </sheetData>
  <mergeCells count="2">
    <mergeCell ref="A16:G19"/>
    <mergeCell ref="A12:G14"/>
  </mergeCell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I361"/>
  <sheetViews>
    <sheetView workbookViewId="0">
      <selection activeCell="F16" sqref="F16"/>
    </sheetView>
  </sheetViews>
  <sheetFormatPr defaultRowHeight="13.2"/>
  <cols>
    <col min="1" max="1" width="34.33203125" style="490" bestFit="1" customWidth="1"/>
    <col min="2" max="2" width="9.6640625" style="490" bestFit="1" customWidth="1"/>
    <col min="3" max="3" width="5.44140625" style="163" bestFit="1" customWidth="1"/>
    <col min="4" max="4" width="12.21875" style="715" bestFit="1" customWidth="1"/>
    <col min="5" max="5" width="9.44140625" style="163" bestFit="1" customWidth="1"/>
    <col min="6" max="6" width="10" style="716" bestFit="1" customWidth="1"/>
    <col min="7" max="7" width="13.33203125" style="715" bestFit="1" customWidth="1"/>
    <col min="8" max="8" width="8.33203125" style="490" customWidth="1"/>
    <col min="9" max="254" width="10" style="490"/>
    <col min="255" max="255" width="2.5546875" style="490" customWidth="1"/>
    <col min="256" max="256" width="8.33203125" style="490" customWidth="1"/>
    <col min="257" max="257" width="37.109375" style="490" customWidth="1"/>
    <col min="258" max="258" width="9.6640625" style="490" customWidth="1"/>
    <col min="259" max="259" width="4.6640625" style="490" customWidth="1"/>
    <col min="260" max="260" width="14.44140625" style="490" customWidth="1"/>
    <col min="261" max="261" width="11.109375" style="490" customWidth="1"/>
    <col min="262" max="262" width="10.33203125" style="490" customWidth="1"/>
    <col min="263" max="263" width="13" style="490" customWidth="1"/>
    <col min="264" max="264" width="8.33203125" style="490" customWidth="1"/>
    <col min="265" max="510" width="10" style="490"/>
    <col min="511" max="511" width="2.5546875" style="490" customWidth="1"/>
    <col min="512" max="512" width="8.33203125" style="490" customWidth="1"/>
    <col min="513" max="513" width="37.109375" style="490" customWidth="1"/>
    <col min="514" max="514" width="9.6640625" style="490" customWidth="1"/>
    <col min="515" max="515" width="4.6640625" style="490" customWidth="1"/>
    <col min="516" max="516" width="14.44140625" style="490" customWidth="1"/>
    <col min="517" max="517" width="11.109375" style="490" customWidth="1"/>
    <col min="518" max="518" width="10.33203125" style="490" customWidth="1"/>
    <col min="519" max="519" width="13" style="490" customWidth="1"/>
    <col min="520" max="520" width="8.33203125" style="490" customWidth="1"/>
    <col min="521" max="766" width="10" style="490"/>
    <col min="767" max="767" width="2.5546875" style="490" customWidth="1"/>
    <col min="768" max="768" width="8.33203125" style="490" customWidth="1"/>
    <col min="769" max="769" width="37.109375" style="490" customWidth="1"/>
    <col min="770" max="770" width="9.6640625" style="490" customWidth="1"/>
    <col min="771" max="771" width="4.6640625" style="490" customWidth="1"/>
    <col min="772" max="772" width="14.44140625" style="490" customWidth="1"/>
    <col min="773" max="773" width="11.109375" style="490" customWidth="1"/>
    <col min="774" max="774" width="10.33203125" style="490" customWidth="1"/>
    <col min="775" max="775" width="13" style="490" customWidth="1"/>
    <col min="776" max="776" width="8.33203125" style="490" customWidth="1"/>
    <col min="777" max="1022" width="9.109375" style="490"/>
    <col min="1023" max="1023" width="2.5546875" style="490" customWidth="1"/>
    <col min="1024" max="1024" width="8.33203125" style="490" customWidth="1"/>
    <col min="1025" max="1025" width="37.109375" style="490" customWidth="1"/>
    <col min="1026" max="1026" width="9.6640625" style="490" customWidth="1"/>
    <col min="1027" max="1027" width="4.6640625" style="490" customWidth="1"/>
    <col min="1028" max="1028" width="14.44140625" style="490" customWidth="1"/>
    <col min="1029" max="1029" width="11.109375" style="490" customWidth="1"/>
    <col min="1030" max="1030" width="10.33203125" style="490" customWidth="1"/>
    <col min="1031" max="1031" width="13" style="490" customWidth="1"/>
    <col min="1032" max="1032" width="8.33203125" style="490" customWidth="1"/>
    <col min="1033" max="1278" width="10" style="490"/>
    <col min="1279" max="1279" width="2.5546875" style="490" customWidth="1"/>
    <col min="1280" max="1280" width="8.33203125" style="490" customWidth="1"/>
    <col min="1281" max="1281" width="37.109375" style="490" customWidth="1"/>
    <col min="1282" max="1282" width="9.6640625" style="490" customWidth="1"/>
    <col min="1283" max="1283" width="4.6640625" style="490" customWidth="1"/>
    <col min="1284" max="1284" width="14.44140625" style="490" customWidth="1"/>
    <col min="1285" max="1285" width="11.109375" style="490" customWidth="1"/>
    <col min="1286" max="1286" width="10.33203125" style="490" customWidth="1"/>
    <col min="1287" max="1287" width="13" style="490" customWidth="1"/>
    <col min="1288" max="1288" width="8.33203125" style="490" customWidth="1"/>
    <col min="1289" max="1534" width="10" style="490"/>
    <col min="1535" max="1535" width="2.5546875" style="490" customWidth="1"/>
    <col min="1536" max="1536" width="8.33203125" style="490" customWidth="1"/>
    <col min="1537" max="1537" width="37.109375" style="490" customWidth="1"/>
    <col min="1538" max="1538" width="9.6640625" style="490" customWidth="1"/>
    <col min="1539" max="1539" width="4.6640625" style="490" customWidth="1"/>
    <col min="1540" max="1540" width="14.44140625" style="490" customWidth="1"/>
    <col min="1541" max="1541" width="11.109375" style="490" customWidth="1"/>
    <col min="1542" max="1542" width="10.33203125" style="490" customWidth="1"/>
    <col min="1543" max="1543" width="13" style="490" customWidth="1"/>
    <col min="1544" max="1544" width="8.33203125" style="490" customWidth="1"/>
    <col min="1545" max="1790" width="10" style="490"/>
    <col min="1791" max="1791" width="2.5546875" style="490" customWidth="1"/>
    <col min="1792" max="1792" width="8.33203125" style="490" customWidth="1"/>
    <col min="1793" max="1793" width="37.109375" style="490" customWidth="1"/>
    <col min="1794" max="1794" width="9.6640625" style="490" customWidth="1"/>
    <col min="1795" max="1795" width="4.6640625" style="490" customWidth="1"/>
    <col min="1796" max="1796" width="14.44140625" style="490" customWidth="1"/>
    <col min="1797" max="1797" width="11.109375" style="490" customWidth="1"/>
    <col min="1798" max="1798" width="10.33203125" style="490" customWidth="1"/>
    <col min="1799" max="1799" width="13" style="490" customWidth="1"/>
    <col min="1800" max="1800" width="8.33203125" style="490" customWidth="1"/>
    <col min="1801" max="2046" width="9.109375" style="490"/>
    <col min="2047" max="2047" width="2.5546875" style="490" customWidth="1"/>
    <col min="2048" max="2048" width="8.33203125" style="490" customWidth="1"/>
    <col min="2049" max="2049" width="37.109375" style="490" customWidth="1"/>
    <col min="2050" max="2050" width="9.6640625" style="490" customWidth="1"/>
    <col min="2051" max="2051" width="4.6640625" style="490" customWidth="1"/>
    <col min="2052" max="2052" width="14.44140625" style="490" customWidth="1"/>
    <col min="2053" max="2053" width="11.109375" style="490" customWidth="1"/>
    <col min="2054" max="2054" width="10.33203125" style="490" customWidth="1"/>
    <col min="2055" max="2055" width="13" style="490" customWidth="1"/>
    <col min="2056" max="2056" width="8.33203125" style="490" customWidth="1"/>
    <col min="2057" max="2302" width="10" style="490"/>
    <col min="2303" max="2303" width="2.5546875" style="490" customWidth="1"/>
    <col min="2304" max="2304" width="8.33203125" style="490" customWidth="1"/>
    <col min="2305" max="2305" width="37.109375" style="490" customWidth="1"/>
    <col min="2306" max="2306" width="9.6640625" style="490" customWidth="1"/>
    <col min="2307" max="2307" width="4.6640625" style="490" customWidth="1"/>
    <col min="2308" max="2308" width="14.44140625" style="490" customWidth="1"/>
    <col min="2309" max="2309" width="11.109375" style="490" customWidth="1"/>
    <col min="2310" max="2310" width="10.33203125" style="490" customWidth="1"/>
    <col min="2311" max="2311" width="13" style="490" customWidth="1"/>
    <col min="2312" max="2312" width="8.33203125" style="490" customWidth="1"/>
    <col min="2313" max="2558" width="10" style="490"/>
    <col min="2559" max="2559" width="2.5546875" style="490" customWidth="1"/>
    <col min="2560" max="2560" width="8.33203125" style="490" customWidth="1"/>
    <col min="2561" max="2561" width="37.109375" style="490" customWidth="1"/>
    <col min="2562" max="2562" width="9.6640625" style="490" customWidth="1"/>
    <col min="2563" max="2563" width="4.6640625" style="490" customWidth="1"/>
    <col min="2564" max="2564" width="14.44140625" style="490" customWidth="1"/>
    <col min="2565" max="2565" width="11.109375" style="490" customWidth="1"/>
    <col min="2566" max="2566" width="10.33203125" style="490" customWidth="1"/>
    <col min="2567" max="2567" width="13" style="490" customWidth="1"/>
    <col min="2568" max="2568" width="8.33203125" style="490" customWidth="1"/>
    <col min="2569" max="2814" width="10" style="490"/>
    <col min="2815" max="2815" width="2.5546875" style="490" customWidth="1"/>
    <col min="2816" max="2816" width="8.33203125" style="490" customWidth="1"/>
    <col min="2817" max="2817" width="37.109375" style="490" customWidth="1"/>
    <col min="2818" max="2818" width="9.6640625" style="490" customWidth="1"/>
    <col min="2819" max="2819" width="4.6640625" style="490" customWidth="1"/>
    <col min="2820" max="2820" width="14.44140625" style="490" customWidth="1"/>
    <col min="2821" max="2821" width="11.109375" style="490" customWidth="1"/>
    <col min="2822" max="2822" width="10.33203125" style="490" customWidth="1"/>
    <col min="2823" max="2823" width="13" style="490" customWidth="1"/>
    <col min="2824" max="2824" width="8.33203125" style="490" customWidth="1"/>
    <col min="2825" max="3070" width="9.109375" style="490"/>
    <col min="3071" max="3071" width="2.5546875" style="490" customWidth="1"/>
    <col min="3072" max="3072" width="8.33203125" style="490" customWidth="1"/>
    <col min="3073" max="3073" width="37.109375" style="490" customWidth="1"/>
    <col min="3074" max="3074" width="9.6640625" style="490" customWidth="1"/>
    <col min="3075" max="3075" width="4.6640625" style="490" customWidth="1"/>
    <col min="3076" max="3076" width="14.44140625" style="490" customWidth="1"/>
    <col min="3077" max="3077" width="11.109375" style="490" customWidth="1"/>
    <col min="3078" max="3078" width="10.33203125" style="490" customWidth="1"/>
    <col min="3079" max="3079" width="13" style="490" customWidth="1"/>
    <col min="3080" max="3080" width="8.33203125" style="490" customWidth="1"/>
    <col min="3081" max="3326" width="10" style="490"/>
    <col min="3327" max="3327" width="2.5546875" style="490" customWidth="1"/>
    <col min="3328" max="3328" width="8.33203125" style="490" customWidth="1"/>
    <col min="3329" max="3329" width="37.109375" style="490" customWidth="1"/>
    <col min="3330" max="3330" width="9.6640625" style="490" customWidth="1"/>
    <col min="3331" max="3331" width="4.6640625" style="490" customWidth="1"/>
    <col min="3332" max="3332" width="14.44140625" style="490" customWidth="1"/>
    <col min="3333" max="3333" width="11.109375" style="490" customWidth="1"/>
    <col min="3334" max="3334" width="10.33203125" style="490" customWidth="1"/>
    <col min="3335" max="3335" width="13" style="490" customWidth="1"/>
    <col min="3336" max="3336" width="8.33203125" style="490" customWidth="1"/>
    <col min="3337" max="3582" width="10" style="490"/>
    <col min="3583" max="3583" width="2.5546875" style="490" customWidth="1"/>
    <col min="3584" max="3584" width="8.33203125" style="490" customWidth="1"/>
    <col min="3585" max="3585" width="37.109375" style="490" customWidth="1"/>
    <col min="3586" max="3586" width="9.6640625" style="490" customWidth="1"/>
    <col min="3587" max="3587" width="4.6640625" style="490" customWidth="1"/>
    <col min="3588" max="3588" width="14.44140625" style="490" customWidth="1"/>
    <col min="3589" max="3589" width="11.109375" style="490" customWidth="1"/>
    <col min="3590" max="3590" width="10.33203125" style="490" customWidth="1"/>
    <col min="3591" max="3591" width="13" style="490" customWidth="1"/>
    <col min="3592" max="3592" width="8.33203125" style="490" customWidth="1"/>
    <col min="3593" max="3838" width="10" style="490"/>
    <col min="3839" max="3839" width="2.5546875" style="490" customWidth="1"/>
    <col min="3840" max="3840" width="8.33203125" style="490" customWidth="1"/>
    <col min="3841" max="3841" width="37.109375" style="490" customWidth="1"/>
    <col min="3842" max="3842" width="9.6640625" style="490" customWidth="1"/>
    <col min="3843" max="3843" width="4.6640625" style="490" customWidth="1"/>
    <col min="3844" max="3844" width="14.44140625" style="490" customWidth="1"/>
    <col min="3845" max="3845" width="11.109375" style="490" customWidth="1"/>
    <col min="3846" max="3846" width="10.33203125" style="490" customWidth="1"/>
    <col min="3847" max="3847" width="13" style="490" customWidth="1"/>
    <col min="3848" max="3848" width="8.33203125" style="490" customWidth="1"/>
    <col min="3849" max="4094" width="9.109375" style="490"/>
    <col min="4095" max="4095" width="2.5546875" style="490" customWidth="1"/>
    <col min="4096" max="4096" width="8.33203125" style="490" customWidth="1"/>
    <col min="4097" max="4097" width="37.109375" style="490" customWidth="1"/>
    <col min="4098" max="4098" width="9.6640625" style="490" customWidth="1"/>
    <col min="4099" max="4099" width="4.6640625" style="490" customWidth="1"/>
    <col min="4100" max="4100" width="14.44140625" style="490" customWidth="1"/>
    <col min="4101" max="4101" width="11.109375" style="490" customWidth="1"/>
    <col min="4102" max="4102" width="10.33203125" style="490" customWidth="1"/>
    <col min="4103" max="4103" width="13" style="490" customWidth="1"/>
    <col min="4104" max="4104" width="8.33203125" style="490" customWidth="1"/>
    <col min="4105" max="4350" width="10" style="490"/>
    <col min="4351" max="4351" width="2.5546875" style="490" customWidth="1"/>
    <col min="4352" max="4352" width="8.33203125" style="490" customWidth="1"/>
    <col min="4353" max="4353" width="37.109375" style="490" customWidth="1"/>
    <col min="4354" max="4354" width="9.6640625" style="490" customWidth="1"/>
    <col min="4355" max="4355" width="4.6640625" style="490" customWidth="1"/>
    <col min="4356" max="4356" width="14.44140625" style="490" customWidth="1"/>
    <col min="4357" max="4357" width="11.109375" style="490" customWidth="1"/>
    <col min="4358" max="4358" width="10.33203125" style="490" customWidth="1"/>
    <col min="4359" max="4359" width="13" style="490" customWidth="1"/>
    <col min="4360" max="4360" width="8.33203125" style="490" customWidth="1"/>
    <col min="4361" max="4606" width="10" style="490"/>
    <col min="4607" max="4607" width="2.5546875" style="490" customWidth="1"/>
    <col min="4608" max="4608" width="8.33203125" style="490" customWidth="1"/>
    <col min="4609" max="4609" width="37.109375" style="490" customWidth="1"/>
    <col min="4610" max="4610" width="9.6640625" style="490" customWidth="1"/>
    <col min="4611" max="4611" width="4.6640625" style="490" customWidth="1"/>
    <col min="4612" max="4612" width="14.44140625" style="490" customWidth="1"/>
    <col min="4613" max="4613" width="11.109375" style="490" customWidth="1"/>
    <col min="4614" max="4614" width="10.33203125" style="490" customWidth="1"/>
    <col min="4615" max="4615" width="13" style="490" customWidth="1"/>
    <col min="4616" max="4616" width="8.33203125" style="490" customWidth="1"/>
    <col min="4617" max="4862" width="10" style="490"/>
    <col min="4863" max="4863" width="2.5546875" style="490" customWidth="1"/>
    <col min="4864" max="4864" width="8.33203125" style="490" customWidth="1"/>
    <col min="4865" max="4865" width="37.109375" style="490" customWidth="1"/>
    <col min="4866" max="4866" width="9.6640625" style="490" customWidth="1"/>
    <col min="4867" max="4867" width="4.6640625" style="490" customWidth="1"/>
    <col min="4868" max="4868" width="14.44140625" style="490" customWidth="1"/>
    <col min="4869" max="4869" width="11.109375" style="490" customWidth="1"/>
    <col min="4870" max="4870" width="10.33203125" style="490" customWidth="1"/>
    <col min="4871" max="4871" width="13" style="490" customWidth="1"/>
    <col min="4872" max="4872" width="8.33203125" style="490" customWidth="1"/>
    <col min="4873" max="5118" width="9.109375" style="490"/>
    <col min="5119" max="5119" width="2.5546875" style="490" customWidth="1"/>
    <col min="5120" max="5120" width="8.33203125" style="490" customWidth="1"/>
    <col min="5121" max="5121" width="37.109375" style="490" customWidth="1"/>
    <col min="5122" max="5122" width="9.6640625" style="490" customWidth="1"/>
    <col min="5123" max="5123" width="4.6640625" style="490" customWidth="1"/>
    <col min="5124" max="5124" width="14.44140625" style="490" customWidth="1"/>
    <col min="5125" max="5125" width="11.109375" style="490" customWidth="1"/>
    <col min="5126" max="5126" width="10.33203125" style="490" customWidth="1"/>
    <col min="5127" max="5127" width="13" style="490" customWidth="1"/>
    <col min="5128" max="5128" width="8.33203125" style="490" customWidth="1"/>
    <col min="5129" max="5374" width="10" style="490"/>
    <col min="5375" max="5375" width="2.5546875" style="490" customWidth="1"/>
    <col min="5376" max="5376" width="8.33203125" style="490" customWidth="1"/>
    <col min="5377" max="5377" width="37.109375" style="490" customWidth="1"/>
    <col min="5378" max="5378" width="9.6640625" style="490" customWidth="1"/>
    <col min="5379" max="5379" width="4.6640625" style="490" customWidth="1"/>
    <col min="5380" max="5380" width="14.44140625" style="490" customWidth="1"/>
    <col min="5381" max="5381" width="11.109375" style="490" customWidth="1"/>
    <col min="5382" max="5382" width="10.33203125" style="490" customWidth="1"/>
    <col min="5383" max="5383" width="13" style="490" customWidth="1"/>
    <col min="5384" max="5384" width="8.33203125" style="490" customWidth="1"/>
    <col min="5385" max="5630" width="10" style="490"/>
    <col min="5631" max="5631" width="2.5546875" style="490" customWidth="1"/>
    <col min="5632" max="5632" width="8.33203125" style="490" customWidth="1"/>
    <col min="5633" max="5633" width="37.109375" style="490" customWidth="1"/>
    <col min="5634" max="5634" width="9.6640625" style="490" customWidth="1"/>
    <col min="5635" max="5635" width="4.6640625" style="490" customWidth="1"/>
    <col min="5636" max="5636" width="14.44140625" style="490" customWidth="1"/>
    <col min="5637" max="5637" width="11.109375" style="490" customWidth="1"/>
    <col min="5638" max="5638" width="10.33203125" style="490" customWidth="1"/>
    <col min="5639" max="5639" width="13" style="490" customWidth="1"/>
    <col min="5640" max="5640" width="8.33203125" style="490" customWidth="1"/>
    <col min="5641" max="5886" width="10" style="490"/>
    <col min="5887" max="5887" width="2.5546875" style="490" customWidth="1"/>
    <col min="5888" max="5888" width="8.33203125" style="490" customWidth="1"/>
    <col min="5889" max="5889" width="37.109375" style="490" customWidth="1"/>
    <col min="5890" max="5890" width="9.6640625" style="490" customWidth="1"/>
    <col min="5891" max="5891" width="4.6640625" style="490" customWidth="1"/>
    <col min="5892" max="5892" width="14.44140625" style="490" customWidth="1"/>
    <col min="5893" max="5893" width="11.109375" style="490" customWidth="1"/>
    <col min="5894" max="5894" width="10.33203125" style="490" customWidth="1"/>
    <col min="5895" max="5895" width="13" style="490" customWidth="1"/>
    <col min="5896" max="5896" width="8.33203125" style="490" customWidth="1"/>
    <col min="5897" max="6142" width="9.109375" style="490"/>
    <col min="6143" max="6143" width="2.5546875" style="490" customWidth="1"/>
    <col min="6144" max="6144" width="8.33203125" style="490" customWidth="1"/>
    <col min="6145" max="6145" width="37.109375" style="490" customWidth="1"/>
    <col min="6146" max="6146" width="9.6640625" style="490" customWidth="1"/>
    <col min="6147" max="6147" width="4.6640625" style="490" customWidth="1"/>
    <col min="6148" max="6148" width="14.44140625" style="490" customWidth="1"/>
    <col min="6149" max="6149" width="11.109375" style="490" customWidth="1"/>
    <col min="6150" max="6150" width="10.33203125" style="490" customWidth="1"/>
    <col min="6151" max="6151" width="13" style="490" customWidth="1"/>
    <col min="6152" max="6152" width="8.33203125" style="490" customWidth="1"/>
    <col min="6153" max="6398" width="10" style="490"/>
    <col min="6399" max="6399" width="2.5546875" style="490" customWidth="1"/>
    <col min="6400" max="6400" width="8.33203125" style="490" customWidth="1"/>
    <col min="6401" max="6401" width="37.109375" style="490" customWidth="1"/>
    <col min="6402" max="6402" width="9.6640625" style="490" customWidth="1"/>
    <col min="6403" max="6403" width="4.6640625" style="490" customWidth="1"/>
    <col min="6404" max="6404" width="14.44140625" style="490" customWidth="1"/>
    <col min="6405" max="6405" width="11.109375" style="490" customWidth="1"/>
    <col min="6406" max="6406" width="10.33203125" style="490" customWidth="1"/>
    <col min="6407" max="6407" width="13" style="490" customWidth="1"/>
    <col min="6408" max="6408" width="8.33203125" style="490" customWidth="1"/>
    <col min="6409" max="6654" width="10" style="490"/>
    <col min="6655" max="6655" width="2.5546875" style="490" customWidth="1"/>
    <col min="6656" max="6656" width="8.33203125" style="490" customWidth="1"/>
    <col min="6657" max="6657" width="37.109375" style="490" customWidth="1"/>
    <col min="6658" max="6658" width="9.6640625" style="490" customWidth="1"/>
    <col min="6659" max="6659" width="4.6640625" style="490" customWidth="1"/>
    <col min="6660" max="6660" width="14.44140625" style="490" customWidth="1"/>
    <col min="6661" max="6661" width="11.109375" style="490" customWidth="1"/>
    <col min="6662" max="6662" width="10.33203125" style="490" customWidth="1"/>
    <col min="6663" max="6663" width="13" style="490" customWidth="1"/>
    <col min="6664" max="6664" width="8.33203125" style="490" customWidth="1"/>
    <col min="6665" max="6910" width="10" style="490"/>
    <col min="6911" max="6911" width="2.5546875" style="490" customWidth="1"/>
    <col min="6912" max="6912" width="8.33203125" style="490" customWidth="1"/>
    <col min="6913" max="6913" width="37.109375" style="490" customWidth="1"/>
    <col min="6914" max="6914" width="9.6640625" style="490" customWidth="1"/>
    <col min="6915" max="6915" width="4.6640625" style="490" customWidth="1"/>
    <col min="6916" max="6916" width="14.44140625" style="490" customWidth="1"/>
    <col min="6917" max="6917" width="11.109375" style="490" customWidth="1"/>
    <col min="6918" max="6918" width="10.33203125" style="490" customWidth="1"/>
    <col min="6919" max="6919" width="13" style="490" customWidth="1"/>
    <col min="6920" max="6920" width="8.33203125" style="490" customWidth="1"/>
    <col min="6921" max="7166" width="9.109375" style="490"/>
    <col min="7167" max="7167" width="2.5546875" style="490" customWidth="1"/>
    <col min="7168" max="7168" width="8.33203125" style="490" customWidth="1"/>
    <col min="7169" max="7169" width="37.109375" style="490" customWidth="1"/>
    <col min="7170" max="7170" width="9.6640625" style="490" customWidth="1"/>
    <col min="7171" max="7171" width="4.6640625" style="490" customWidth="1"/>
    <col min="7172" max="7172" width="14.44140625" style="490" customWidth="1"/>
    <col min="7173" max="7173" width="11.109375" style="490" customWidth="1"/>
    <col min="7174" max="7174" width="10.33203125" style="490" customWidth="1"/>
    <col min="7175" max="7175" width="13" style="490" customWidth="1"/>
    <col min="7176" max="7176" width="8.33203125" style="490" customWidth="1"/>
    <col min="7177" max="7422" width="10" style="490"/>
    <col min="7423" max="7423" width="2.5546875" style="490" customWidth="1"/>
    <col min="7424" max="7424" width="8.33203125" style="490" customWidth="1"/>
    <col min="7425" max="7425" width="37.109375" style="490" customWidth="1"/>
    <col min="7426" max="7426" width="9.6640625" style="490" customWidth="1"/>
    <col min="7427" max="7427" width="4.6640625" style="490" customWidth="1"/>
    <col min="7428" max="7428" width="14.44140625" style="490" customWidth="1"/>
    <col min="7429" max="7429" width="11.109375" style="490" customWidth="1"/>
    <col min="7430" max="7430" width="10.33203125" style="490" customWidth="1"/>
    <col min="7431" max="7431" width="13" style="490" customWidth="1"/>
    <col min="7432" max="7432" width="8.33203125" style="490" customWidth="1"/>
    <col min="7433" max="7678" width="10" style="490"/>
    <col min="7679" max="7679" width="2.5546875" style="490" customWidth="1"/>
    <col min="7680" max="7680" width="8.33203125" style="490" customWidth="1"/>
    <col min="7681" max="7681" width="37.109375" style="490" customWidth="1"/>
    <col min="7682" max="7682" width="9.6640625" style="490" customWidth="1"/>
    <col min="7683" max="7683" width="4.6640625" style="490" customWidth="1"/>
    <col min="7684" max="7684" width="14.44140625" style="490" customWidth="1"/>
    <col min="7685" max="7685" width="11.109375" style="490" customWidth="1"/>
    <col min="7686" max="7686" width="10.33203125" style="490" customWidth="1"/>
    <col min="7687" max="7687" width="13" style="490" customWidth="1"/>
    <col min="7688" max="7688" width="8.33203125" style="490" customWidth="1"/>
    <col min="7689" max="7934" width="10" style="490"/>
    <col min="7935" max="7935" width="2.5546875" style="490" customWidth="1"/>
    <col min="7936" max="7936" width="8.33203125" style="490" customWidth="1"/>
    <col min="7937" max="7937" width="37.109375" style="490" customWidth="1"/>
    <col min="7938" max="7938" width="9.6640625" style="490" customWidth="1"/>
    <col min="7939" max="7939" width="4.6640625" style="490" customWidth="1"/>
    <col min="7940" max="7940" width="14.44140625" style="490" customWidth="1"/>
    <col min="7941" max="7941" width="11.109375" style="490" customWidth="1"/>
    <col min="7942" max="7942" width="10.33203125" style="490" customWidth="1"/>
    <col min="7943" max="7943" width="13" style="490" customWidth="1"/>
    <col min="7944" max="7944" width="8.33203125" style="490" customWidth="1"/>
    <col min="7945" max="8190" width="9.109375" style="490"/>
    <col min="8191" max="8191" width="2.5546875" style="490" customWidth="1"/>
    <col min="8192" max="8192" width="8.33203125" style="490" customWidth="1"/>
    <col min="8193" max="8193" width="37.109375" style="490" customWidth="1"/>
    <col min="8194" max="8194" width="9.6640625" style="490" customWidth="1"/>
    <col min="8195" max="8195" width="4.6640625" style="490" customWidth="1"/>
    <col min="8196" max="8196" width="14.44140625" style="490" customWidth="1"/>
    <col min="8197" max="8197" width="11.109375" style="490" customWidth="1"/>
    <col min="8198" max="8198" width="10.33203125" style="490" customWidth="1"/>
    <col min="8199" max="8199" width="13" style="490" customWidth="1"/>
    <col min="8200" max="8200" width="8.33203125" style="490" customWidth="1"/>
    <col min="8201" max="8446" width="10" style="490"/>
    <col min="8447" max="8447" width="2.5546875" style="490" customWidth="1"/>
    <col min="8448" max="8448" width="8.33203125" style="490" customWidth="1"/>
    <col min="8449" max="8449" width="37.109375" style="490" customWidth="1"/>
    <col min="8450" max="8450" width="9.6640625" style="490" customWidth="1"/>
    <col min="8451" max="8451" width="4.6640625" style="490" customWidth="1"/>
    <col min="8452" max="8452" width="14.44140625" style="490" customWidth="1"/>
    <col min="8453" max="8453" width="11.109375" style="490" customWidth="1"/>
    <col min="8454" max="8454" width="10.33203125" style="490" customWidth="1"/>
    <col min="8455" max="8455" width="13" style="490" customWidth="1"/>
    <col min="8456" max="8456" width="8.33203125" style="490" customWidth="1"/>
    <col min="8457" max="8702" width="10" style="490"/>
    <col min="8703" max="8703" width="2.5546875" style="490" customWidth="1"/>
    <col min="8704" max="8704" width="8.33203125" style="490" customWidth="1"/>
    <col min="8705" max="8705" width="37.109375" style="490" customWidth="1"/>
    <col min="8706" max="8706" width="9.6640625" style="490" customWidth="1"/>
    <col min="8707" max="8707" width="4.6640625" style="490" customWidth="1"/>
    <col min="8708" max="8708" width="14.44140625" style="490" customWidth="1"/>
    <col min="8709" max="8709" width="11.109375" style="490" customWidth="1"/>
    <col min="8710" max="8710" width="10.33203125" style="490" customWidth="1"/>
    <col min="8711" max="8711" width="13" style="490" customWidth="1"/>
    <col min="8712" max="8712" width="8.33203125" style="490" customWidth="1"/>
    <col min="8713" max="8958" width="10" style="490"/>
    <col min="8959" max="8959" width="2.5546875" style="490" customWidth="1"/>
    <col min="8960" max="8960" width="8.33203125" style="490" customWidth="1"/>
    <col min="8961" max="8961" width="37.109375" style="490" customWidth="1"/>
    <col min="8962" max="8962" width="9.6640625" style="490" customWidth="1"/>
    <col min="8963" max="8963" width="4.6640625" style="490" customWidth="1"/>
    <col min="8964" max="8964" width="14.44140625" style="490" customWidth="1"/>
    <col min="8965" max="8965" width="11.109375" style="490" customWidth="1"/>
    <col min="8966" max="8966" width="10.33203125" style="490" customWidth="1"/>
    <col min="8967" max="8967" width="13" style="490" customWidth="1"/>
    <col min="8968" max="8968" width="8.33203125" style="490" customWidth="1"/>
    <col min="8969" max="9214" width="9.109375" style="490"/>
    <col min="9215" max="9215" width="2.5546875" style="490" customWidth="1"/>
    <col min="9216" max="9216" width="8.33203125" style="490" customWidth="1"/>
    <col min="9217" max="9217" width="37.109375" style="490" customWidth="1"/>
    <col min="9218" max="9218" width="9.6640625" style="490" customWidth="1"/>
    <col min="9219" max="9219" width="4.6640625" style="490" customWidth="1"/>
    <col min="9220" max="9220" width="14.44140625" style="490" customWidth="1"/>
    <col min="9221" max="9221" width="11.109375" style="490" customWidth="1"/>
    <col min="9222" max="9222" width="10.33203125" style="490" customWidth="1"/>
    <col min="9223" max="9223" width="13" style="490" customWidth="1"/>
    <col min="9224" max="9224" width="8.33203125" style="490" customWidth="1"/>
    <col min="9225" max="9470" width="10" style="490"/>
    <col min="9471" max="9471" width="2.5546875" style="490" customWidth="1"/>
    <col min="9472" max="9472" width="8.33203125" style="490" customWidth="1"/>
    <col min="9473" max="9473" width="37.109375" style="490" customWidth="1"/>
    <col min="9474" max="9474" width="9.6640625" style="490" customWidth="1"/>
    <col min="9475" max="9475" width="4.6640625" style="490" customWidth="1"/>
    <col min="9476" max="9476" width="14.44140625" style="490" customWidth="1"/>
    <col min="9477" max="9477" width="11.109375" style="490" customWidth="1"/>
    <col min="9478" max="9478" width="10.33203125" style="490" customWidth="1"/>
    <col min="9479" max="9479" width="13" style="490" customWidth="1"/>
    <col min="9480" max="9480" width="8.33203125" style="490" customWidth="1"/>
    <col min="9481" max="9726" width="10" style="490"/>
    <col min="9727" max="9727" width="2.5546875" style="490" customWidth="1"/>
    <col min="9728" max="9728" width="8.33203125" style="490" customWidth="1"/>
    <col min="9729" max="9729" width="37.109375" style="490" customWidth="1"/>
    <col min="9730" max="9730" width="9.6640625" style="490" customWidth="1"/>
    <col min="9731" max="9731" width="4.6640625" style="490" customWidth="1"/>
    <col min="9732" max="9732" width="14.44140625" style="490" customWidth="1"/>
    <col min="9733" max="9733" width="11.109375" style="490" customWidth="1"/>
    <col min="9734" max="9734" width="10.33203125" style="490" customWidth="1"/>
    <col min="9735" max="9735" width="13" style="490" customWidth="1"/>
    <col min="9736" max="9736" width="8.33203125" style="490" customWidth="1"/>
    <col min="9737" max="9982" width="10" style="490"/>
    <col min="9983" max="9983" width="2.5546875" style="490" customWidth="1"/>
    <col min="9984" max="9984" width="8.33203125" style="490" customWidth="1"/>
    <col min="9985" max="9985" width="37.109375" style="490" customWidth="1"/>
    <col min="9986" max="9986" width="9.6640625" style="490" customWidth="1"/>
    <col min="9987" max="9987" width="4.6640625" style="490" customWidth="1"/>
    <col min="9988" max="9988" width="14.44140625" style="490" customWidth="1"/>
    <col min="9989" max="9989" width="11.109375" style="490" customWidth="1"/>
    <col min="9990" max="9990" width="10.33203125" style="490" customWidth="1"/>
    <col min="9991" max="9991" width="13" style="490" customWidth="1"/>
    <col min="9992" max="9992" width="8.33203125" style="490" customWidth="1"/>
    <col min="9993" max="10238" width="9.109375" style="490"/>
    <col min="10239" max="10239" width="2.5546875" style="490" customWidth="1"/>
    <col min="10240" max="10240" width="8.33203125" style="490" customWidth="1"/>
    <col min="10241" max="10241" width="37.109375" style="490" customWidth="1"/>
    <col min="10242" max="10242" width="9.6640625" style="490" customWidth="1"/>
    <col min="10243" max="10243" width="4.6640625" style="490" customWidth="1"/>
    <col min="10244" max="10244" width="14.44140625" style="490" customWidth="1"/>
    <col min="10245" max="10245" width="11.109375" style="490" customWidth="1"/>
    <col min="10246" max="10246" width="10.33203125" style="490" customWidth="1"/>
    <col min="10247" max="10247" width="13" style="490" customWidth="1"/>
    <col min="10248" max="10248" width="8.33203125" style="490" customWidth="1"/>
    <col min="10249" max="10494" width="10" style="490"/>
    <col min="10495" max="10495" width="2.5546875" style="490" customWidth="1"/>
    <col min="10496" max="10496" width="8.33203125" style="490" customWidth="1"/>
    <col min="10497" max="10497" width="37.109375" style="490" customWidth="1"/>
    <col min="10498" max="10498" width="9.6640625" style="490" customWidth="1"/>
    <col min="10499" max="10499" width="4.6640625" style="490" customWidth="1"/>
    <col min="10500" max="10500" width="14.44140625" style="490" customWidth="1"/>
    <col min="10501" max="10501" width="11.109375" style="490" customWidth="1"/>
    <col min="10502" max="10502" width="10.33203125" style="490" customWidth="1"/>
    <col min="10503" max="10503" width="13" style="490" customWidth="1"/>
    <col min="10504" max="10504" width="8.33203125" style="490" customWidth="1"/>
    <col min="10505" max="10750" width="10" style="490"/>
    <col min="10751" max="10751" width="2.5546875" style="490" customWidth="1"/>
    <col min="10752" max="10752" width="8.33203125" style="490" customWidth="1"/>
    <col min="10753" max="10753" width="37.109375" style="490" customWidth="1"/>
    <col min="10754" max="10754" width="9.6640625" style="490" customWidth="1"/>
    <col min="10755" max="10755" width="4.6640625" style="490" customWidth="1"/>
    <col min="10756" max="10756" width="14.44140625" style="490" customWidth="1"/>
    <col min="10757" max="10757" width="11.109375" style="490" customWidth="1"/>
    <col min="10758" max="10758" width="10.33203125" style="490" customWidth="1"/>
    <col min="10759" max="10759" width="13" style="490" customWidth="1"/>
    <col min="10760" max="10760" width="8.33203125" style="490" customWidth="1"/>
    <col min="10761" max="11006" width="10" style="490"/>
    <col min="11007" max="11007" width="2.5546875" style="490" customWidth="1"/>
    <col min="11008" max="11008" width="8.33203125" style="490" customWidth="1"/>
    <col min="11009" max="11009" width="37.109375" style="490" customWidth="1"/>
    <col min="11010" max="11010" width="9.6640625" style="490" customWidth="1"/>
    <col min="11011" max="11011" width="4.6640625" style="490" customWidth="1"/>
    <col min="11012" max="11012" width="14.44140625" style="490" customWidth="1"/>
    <col min="11013" max="11013" width="11.109375" style="490" customWidth="1"/>
    <col min="11014" max="11014" width="10.33203125" style="490" customWidth="1"/>
    <col min="11015" max="11015" width="13" style="490" customWidth="1"/>
    <col min="11016" max="11016" width="8.33203125" style="490" customWidth="1"/>
    <col min="11017" max="11262" width="9.109375" style="490"/>
    <col min="11263" max="11263" width="2.5546875" style="490" customWidth="1"/>
    <col min="11264" max="11264" width="8.33203125" style="490" customWidth="1"/>
    <col min="11265" max="11265" width="37.109375" style="490" customWidth="1"/>
    <col min="11266" max="11266" width="9.6640625" style="490" customWidth="1"/>
    <col min="11267" max="11267" width="4.6640625" style="490" customWidth="1"/>
    <col min="11268" max="11268" width="14.44140625" style="490" customWidth="1"/>
    <col min="11269" max="11269" width="11.109375" style="490" customWidth="1"/>
    <col min="11270" max="11270" width="10.33203125" style="490" customWidth="1"/>
    <col min="11271" max="11271" width="13" style="490" customWidth="1"/>
    <col min="11272" max="11272" width="8.33203125" style="490" customWidth="1"/>
    <col min="11273" max="11518" width="10" style="490"/>
    <col min="11519" max="11519" width="2.5546875" style="490" customWidth="1"/>
    <col min="11520" max="11520" width="8.33203125" style="490" customWidth="1"/>
    <col min="11521" max="11521" width="37.109375" style="490" customWidth="1"/>
    <col min="11522" max="11522" width="9.6640625" style="490" customWidth="1"/>
    <col min="11523" max="11523" width="4.6640625" style="490" customWidth="1"/>
    <col min="11524" max="11524" width="14.44140625" style="490" customWidth="1"/>
    <col min="11525" max="11525" width="11.109375" style="490" customWidth="1"/>
    <col min="11526" max="11526" width="10.33203125" style="490" customWidth="1"/>
    <col min="11527" max="11527" width="13" style="490" customWidth="1"/>
    <col min="11528" max="11528" width="8.33203125" style="490" customWidth="1"/>
    <col min="11529" max="11774" width="10" style="490"/>
    <col min="11775" max="11775" width="2.5546875" style="490" customWidth="1"/>
    <col min="11776" max="11776" width="8.33203125" style="490" customWidth="1"/>
    <col min="11777" max="11777" width="37.109375" style="490" customWidth="1"/>
    <col min="11778" max="11778" width="9.6640625" style="490" customWidth="1"/>
    <col min="11779" max="11779" width="4.6640625" style="490" customWidth="1"/>
    <col min="11780" max="11780" width="14.44140625" style="490" customWidth="1"/>
    <col min="11781" max="11781" width="11.109375" style="490" customWidth="1"/>
    <col min="11782" max="11782" width="10.33203125" style="490" customWidth="1"/>
    <col min="11783" max="11783" width="13" style="490" customWidth="1"/>
    <col min="11784" max="11784" width="8.33203125" style="490" customWidth="1"/>
    <col min="11785" max="12030" width="10" style="490"/>
    <col min="12031" max="12031" width="2.5546875" style="490" customWidth="1"/>
    <col min="12032" max="12032" width="8.33203125" style="490" customWidth="1"/>
    <col min="12033" max="12033" width="37.109375" style="490" customWidth="1"/>
    <col min="12034" max="12034" width="9.6640625" style="490" customWidth="1"/>
    <col min="12035" max="12035" width="4.6640625" style="490" customWidth="1"/>
    <col min="12036" max="12036" width="14.44140625" style="490" customWidth="1"/>
    <col min="12037" max="12037" width="11.109375" style="490" customWidth="1"/>
    <col min="12038" max="12038" width="10.33203125" style="490" customWidth="1"/>
    <col min="12039" max="12039" width="13" style="490" customWidth="1"/>
    <col min="12040" max="12040" width="8.33203125" style="490" customWidth="1"/>
    <col min="12041" max="12286" width="9.109375" style="490"/>
    <col min="12287" max="12287" width="2.5546875" style="490" customWidth="1"/>
    <col min="12288" max="12288" width="8.33203125" style="490" customWidth="1"/>
    <col min="12289" max="12289" width="37.109375" style="490" customWidth="1"/>
    <col min="12290" max="12290" width="9.6640625" style="490" customWidth="1"/>
    <col min="12291" max="12291" width="4.6640625" style="490" customWidth="1"/>
    <col min="12292" max="12292" width="14.44140625" style="490" customWidth="1"/>
    <col min="12293" max="12293" width="11.109375" style="490" customWidth="1"/>
    <col min="12294" max="12294" width="10.33203125" style="490" customWidth="1"/>
    <col min="12295" max="12295" width="13" style="490" customWidth="1"/>
    <col min="12296" max="12296" width="8.33203125" style="490" customWidth="1"/>
    <col min="12297" max="12542" width="10" style="490"/>
    <col min="12543" max="12543" width="2.5546875" style="490" customWidth="1"/>
    <col min="12544" max="12544" width="8.33203125" style="490" customWidth="1"/>
    <col min="12545" max="12545" width="37.109375" style="490" customWidth="1"/>
    <col min="12546" max="12546" width="9.6640625" style="490" customWidth="1"/>
    <col min="12547" max="12547" width="4.6640625" style="490" customWidth="1"/>
    <col min="12548" max="12548" width="14.44140625" style="490" customWidth="1"/>
    <col min="12549" max="12549" width="11.109375" style="490" customWidth="1"/>
    <col min="12550" max="12550" width="10.33203125" style="490" customWidth="1"/>
    <col min="12551" max="12551" width="13" style="490" customWidth="1"/>
    <col min="12552" max="12552" width="8.33203125" style="490" customWidth="1"/>
    <col min="12553" max="12798" width="10" style="490"/>
    <col min="12799" max="12799" width="2.5546875" style="490" customWidth="1"/>
    <col min="12800" max="12800" width="8.33203125" style="490" customWidth="1"/>
    <col min="12801" max="12801" width="37.109375" style="490" customWidth="1"/>
    <col min="12802" max="12802" width="9.6640625" style="490" customWidth="1"/>
    <col min="12803" max="12803" width="4.6640625" style="490" customWidth="1"/>
    <col min="12804" max="12804" width="14.44140625" style="490" customWidth="1"/>
    <col min="12805" max="12805" width="11.109375" style="490" customWidth="1"/>
    <col min="12806" max="12806" width="10.33203125" style="490" customWidth="1"/>
    <col min="12807" max="12807" width="13" style="490" customWidth="1"/>
    <col min="12808" max="12808" width="8.33203125" style="490" customWidth="1"/>
    <col min="12809" max="13054" width="10" style="490"/>
    <col min="13055" max="13055" width="2.5546875" style="490" customWidth="1"/>
    <col min="13056" max="13056" width="8.33203125" style="490" customWidth="1"/>
    <col min="13057" max="13057" width="37.109375" style="490" customWidth="1"/>
    <col min="13058" max="13058" width="9.6640625" style="490" customWidth="1"/>
    <col min="13059" max="13059" width="4.6640625" style="490" customWidth="1"/>
    <col min="13060" max="13060" width="14.44140625" style="490" customWidth="1"/>
    <col min="13061" max="13061" width="11.109375" style="490" customWidth="1"/>
    <col min="13062" max="13062" width="10.33203125" style="490" customWidth="1"/>
    <col min="13063" max="13063" width="13" style="490" customWidth="1"/>
    <col min="13064" max="13064" width="8.33203125" style="490" customWidth="1"/>
    <col min="13065" max="13310" width="9.109375" style="490"/>
    <col min="13311" max="13311" width="2.5546875" style="490" customWidth="1"/>
    <col min="13312" max="13312" width="8.33203125" style="490" customWidth="1"/>
    <col min="13313" max="13313" width="37.109375" style="490" customWidth="1"/>
    <col min="13314" max="13314" width="9.6640625" style="490" customWidth="1"/>
    <col min="13315" max="13315" width="4.6640625" style="490" customWidth="1"/>
    <col min="13316" max="13316" width="14.44140625" style="490" customWidth="1"/>
    <col min="13317" max="13317" width="11.109375" style="490" customWidth="1"/>
    <col min="13318" max="13318" width="10.33203125" style="490" customWidth="1"/>
    <col min="13319" max="13319" width="13" style="490" customWidth="1"/>
    <col min="13320" max="13320" width="8.33203125" style="490" customWidth="1"/>
    <col min="13321" max="13566" width="10" style="490"/>
    <col min="13567" max="13567" width="2.5546875" style="490" customWidth="1"/>
    <col min="13568" max="13568" width="8.33203125" style="490" customWidth="1"/>
    <col min="13569" max="13569" width="37.109375" style="490" customWidth="1"/>
    <col min="13570" max="13570" width="9.6640625" style="490" customWidth="1"/>
    <col min="13571" max="13571" width="4.6640625" style="490" customWidth="1"/>
    <col min="13572" max="13572" width="14.44140625" style="490" customWidth="1"/>
    <col min="13573" max="13573" width="11.109375" style="490" customWidth="1"/>
    <col min="13574" max="13574" width="10.33203125" style="490" customWidth="1"/>
    <col min="13575" max="13575" width="13" style="490" customWidth="1"/>
    <col min="13576" max="13576" width="8.33203125" style="490" customWidth="1"/>
    <col min="13577" max="13822" width="10" style="490"/>
    <col min="13823" max="13823" width="2.5546875" style="490" customWidth="1"/>
    <col min="13824" max="13824" width="8.33203125" style="490" customWidth="1"/>
    <col min="13825" max="13825" width="37.109375" style="490" customWidth="1"/>
    <col min="13826" max="13826" width="9.6640625" style="490" customWidth="1"/>
    <col min="13827" max="13827" width="4.6640625" style="490" customWidth="1"/>
    <col min="13828" max="13828" width="14.44140625" style="490" customWidth="1"/>
    <col min="13829" max="13829" width="11.109375" style="490" customWidth="1"/>
    <col min="13830" max="13830" width="10.33203125" style="490" customWidth="1"/>
    <col min="13831" max="13831" width="13" style="490" customWidth="1"/>
    <col min="13832" max="13832" width="8.33203125" style="490" customWidth="1"/>
    <col min="13833" max="14078" width="10" style="490"/>
    <col min="14079" max="14079" width="2.5546875" style="490" customWidth="1"/>
    <col min="14080" max="14080" width="8.33203125" style="490" customWidth="1"/>
    <col min="14081" max="14081" width="37.109375" style="490" customWidth="1"/>
    <col min="14082" max="14082" width="9.6640625" style="490" customWidth="1"/>
    <col min="14083" max="14083" width="4.6640625" style="490" customWidth="1"/>
    <col min="14084" max="14084" width="14.44140625" style="490" customWidth="1"/>
    <col min="14085" max="14085" width="11.109375" style="490" customWidth="1"/>
    <col min="14086" max="14086" width="10.33203125" style="490" customWidth="1"/>
    <col min="14087" max="14087" width="13" style="490" customWidth="1"/>
    <col min="14088" max="14088" width="8.33203125" style="490" customWidth="1"/>
    <col min="14089" max="14334" width="9.109375" style="490"/>
    <col min="14335" max="14335" width="2.5546875" style="490" customWidth="1"/>
    <col min="14336" max="14336" width="8.33203125" style="490" customWidth="1"/>
    <col min="14337" max="14337" width="37.109375" style="490" customWidth="1"/>
    <col min="14338" max="14338" width="9.6640625" style="490" customWidth="1"/>
    <col min="14339" max="14339" width="4.6640625" style="490" customWidth="1"/>
    <col min="14340" max="14340" width="14.44140625" style="490" customWidth="1"/>
    <col min="14341" max="14341" width="11.109375" style="490" customWidth="1"/>
    <col min="14342" max="14342" width="10.33203125" style="490" customWidth="1"/>
    <col min="14343" max="14343" width="13" style="490" customWidth="1"/>
    <col min="14344" max="14344" width="8.33203125" style="490" customWidth="1"/>
    <col min="14345" max="14590" width="10" style="490"/>
    <col min="14591" max="14591" width="2.5546875" style="490" customWidth="1"/>
    <col min="14592" max="14592" width="8.33203125" style="490" customWidth="1"/>
    <col min="14593" max="14593" width="37.109375" style="490" customWidth="1"/>
    <col min="14594" max="14594" width="9.6640625" style="490" customWidth="1"/>
    <col min="14595" max="14595" width="4.6640625" style="490" customWidth="1"/>
    <col min="14596" max="14596" width="14.44140625" style="490" customWidth="1"/>
    <col min="14597" max="14597" width="11.109375" style="490" customWidth="1"/>
    <col min="14598" max="14598" width="10.33203125" style="490" customWidth="1"/>
    <col min="14599" max="14599" width="13" style="490" customWidth="1"/>
    <col min="14600" max="14600" width="8.33203125" style="490" customWidth="1"/>
    <col min="14601" max="14846" width="10" style="490"/>
    <col min="14847" max="14847" width="2.5546875" style="490" customWidth="1"/>
    <col min="14848" max="14848" width="8.33203125" style="490" customWidth="1"/>
    <col min="14849" max="14849" width="37.109375" style="490" customWidth="1"/>
    <col min="14850" max="14850" width="9.6640625" style="490" customWidth="1"/>
    <col min="14851" max="14851" width="4.6640625" style="490" customWidth="1"/>
    <col min="14852" max="14852" width="14.44140625" style="490" customWidth="1"/>
    <col min="14853" max="14853" width="11.109375" style="490" customWidth="1"/>
    <col min="14854" max="14854" width="10.33203125" style="490" customWidth="1"/>
    <col min="14855" max="14855" width="13" style="490" customWidth="1"/>
    <col min="14856" max="14856" width="8.33203125" style="490" customWidth="1"/>
    <col min="14857" max="15102" width="10" style="490"/>
    <col min="15103" max="15103" width="2.5546875" style="490" customWidth="1"/>
    <col min="15104" max="15104" width="8.33203125" style="490" customWidth="1"/>
    <col min="15105" max="15105" width="37.109375" style="490" customWidth="1"/>
    <col min="15106" max="15106" width="9.6640625" style="490" customWidth="1"/>
    <col min="15107" max="15107" width="4.6640625" style="490" customWidth="1"/>
    <col min="15108" max="15108" width="14.44140625" style="490" customWidth="1"/>
    <col min="15109" max="15109" width="11.109375" style="490" customWidth="1"/>
    <col min="15110" max="15110" width="10.33203125" style="490" customWidth="1"/>
    <col min="15111" max="15111" width="13" style="490" customWidth="1"/>
    <col min="15112" max="15112" width="8.33203125" style="490" customWidth="1"/>
    <col min="15113" max="15358" width="9.109375" style="490"/>
    <col min="15359" max="15359" width="2.5546875" style="490" customWidth="1"/>
    <col min="15360" max="15360" width="8.33203125" style="490" customWidth="1"/>
    <col min="15361" max="15361" width="37.109375" style="490" customWidth="1"/>
    <col min="15362" max="15362" width="9.6640625" style="490" customWidth="1"/>
    <col min="15363" max="15363" width="4.6640625" style="490" customWidth="1"/>
    <col min="15364" max="15364" width="14.44140625" style="490" customWidth="1"/>
    <col min="15365" max="15365" width="11.109375" style="490" customWidth="1"/>
    <col min="15366" max="15366" width="10.33203125" style="490" customWidth="1"/>
    <col min="15367" max="15367" width="13" style="490" customWidth="1"/>
    <col min="15368" max="15368" width="8.33203125" style="490" customWidth="1"/>
    <col min="15369" max="15614" width="10" style="490"/>
    <col min="15615" max="15615" width="2.5546875" style="490" customWidth="1"/>
    <col min="15616" max="15616" width="8.33203125" style="490" customWidth="1"/>
    <col min="15617" max="15617" width="37.109375" style="490" customWidth="1"/>
    <col min="15618" max="15618" width="9.6640625" style="490" customWidth="1"/>
    <col min="15619" max="15619" width="4.6640625" style="490" customWidth="1"/>
    <col min="15620" max="15620" width="14.44140625" style="490" customWidth="1"/>
    <col min="15621" max="15621" width="11.109375" style="490" customWidth="1"/>
    <col min="15622" max="15622" width="10.33203125" style="490" customWidth="1"/>
    <col min="15623" max="15623" width="13" style="490" customWidth="1"/>
    <col min="15624" max="15624" width="8.33203125" style="490" customWidth="1"/>
    <col min="15625" max="15870" width="10" style="490"/>
    <col min="15871" max="15871" width="2.5546875" style="490" customWidth="1"/>
    <col min="15872" max="15872" width="8.33203125" style="490" customWidth="1"/>
    <col min="15873" max="15873" width="37.109375" style="490" customWidth="1"/>
    <col min="15874" max="15874" width="9.6640625" style="490" customWidth="1"/>
    <col min="15875" max="15875" width="4.6640625" style="490" customWidth="1"/>
    <col min="15876" max="15876" width="14.44140625" style="490" customWidth="1"/>
    <col min="15877" max="15877" width="11.109375" style="490" customWidth="1"/>
    <col min="15878" max="15878" width="10.33203125" style="490" customWidth="1"/>
    <col min="15879" max="15879" width="13" style="490" customWidth="1"/>
    <col min="15880" max="15880" width="8.33203125" style="490" customWidth="1"/>
    <col min="15881" max="16126" width="10" style="490"/>
    <col min="16127" max="16127" width="2.5546875" style="490" customWidth="1"/>
    <col min="16128" max="16128" width="8.33203125" style="490" customWidth="1"/>
    <col min="16129" max="16129" width="37.109375" style="490" customWidth="1"/>
    <col min="16130" max="16130" width="9.6640625" style="490" customWidth="1"/>
    <col min="16131" max="16131" width="4.6640625" style="490" customWidth="1"/>
    <col min="16132" max="16132" width="14.44140625" style="490" customWidth="1"/>
    <col min="16133" max="16133" width="11.109375" style="490" customWidth="1"/>
    <col min="16134" max="16134" width="10.33203125" style="490" customWidth="1"/>
    <col min="16135" max="16135" width="13" style="490" customWidth="1"/>
    <col min="16136" max="16136" width="8.33203125" style="490" customWidth="1"/>
    <col min="16137" max="16382" width="9.109375" style="490"/>
    <col min="16383" max="16384" width="9.109375" style="490" customWidth="1"/>
  </cols>
  <sheetData>
    <row r="1" spans="1:8">
      <c r="A1" s="17" t="str">
        <f>RevReqSummary!A1</f>
        <v>PacifiCorp General Rate Case UE-140617</v>
      </c>
      <c r="B1" s="163"/>
      <c r="H1" s="717"/>
    </row>
    <row r="2" spans="1:8">
      <c r="A2" s="17" t="str">
        <f>RevReqSummary!A2</f>
        <v>For The Twelve Months Ended December 2013 - Staff Revenue Requirement</v>
      </c>
      <c r="B2" s="163"/>
      <c r="H2" s="717"/>
    </row>
    <row r="3" spans="1:8">
      <c r="A3" s="718" t="s">
        <v>1092</v>
      </c>
      <c r="B3" s="163"/>
      <c r="H3" s="717"/>
    </row>
    <row r="4" spans="1:8">
      <c r="A4" s="506" t="s">
        <v>506</v>
      </c>
      <c r="B4" s="163"/>
      <c r="H4" s="717"/>
    </row>
    <row r="5" spans="1:8">
      <c r="B5" s="163"/>
      <c r="H5" s="717"/>
    </row>
    <row r="6" spans="1:8">
      <c r="B6" s="23"/>
      <c r="C6" s="23"/>
      <c r="D6" s="23" t="s">
        <v>131</v>
      </c>
      <c r="E6" s="23"/>
      <c r="F6" s="23"/>
      <c r="G6" s="23" t="s">
        <v>236</v>
      </c>
      <c r="H6" s="717"/>
    </row>
    <row r="7" spans="1:8">
      <c r="B7" s="26" t="s">
        <v>132</v>
      </c>
      <c r="C7" s="26" t="s">
        <v>660</v>
      </c>
      <c r="D7" s="26" t="s">
        <v>134</v>
      </c>
      <c r="E7" s="26" t="s">
        <v>135</v>
      </c>
      <c r="F7" s="26" t="s">
        <v>136</v>
      </c>
      <c r="G7" s="26" t="s">
        <v>137</v>
      </c>
      <c r="H7" s="719"/>
    </row>
    <row r="8" spans="1:8">
      <c r="A8" s="720" t="s">
        <v>407</v>
      </c>
      <c r="B8" s="163"/>
      <c r="G8" s="721"/>
      <c r="H8" s="717"/>
    </row>
    <row r="9" spans="1:8">
      <c r="A9" s="490" t="s">
        <v>342</v>
      </c>
      <c r="B9" s="163">
        <v>190</v>
      </c>
      <c r="C9" s="163">
        <v>1</v>
      </c>
      <c r="D9" s="782">
        <v>-4237590</v>
      </c>
      <c r="E9" s="722" t="s">
        <v>155</v>
      </c>
      <c r="F9" s="625">
        <f t="shared" ref="F9:F27" si="0">INDEX(WCAAllocations,IFERROR(MATCH(E9,WCAFactors,0),2),IFERROR(MATCH(E9,WCAStates,0),4))</f>
        <v>0.11935828318835348</v>
      </c>
      <c r="G9" s="721">
        <f>D9*F9</f>
        <v>-505791.46725613484</v>
      </c>
      <c r="H9" s="717"/>
    </row>
    <row r="10" spans="1:8">
      <c r="A10" s="490" t="s">
        <v>342</v>
      </c>
      <c r="B10" s="163">
        <v>190</v>
      </c>
      <c r="C10" s="163">
        <v>1</v>
      </c>
      <c r="D10" s="782">
        <v>-719571</v>
      </c>
      <c r="E10" s="722" t="s">
        <v>261</v>
      </c>
      <c r="F10" s="625">
        <f t="shared" si="0"/>
        <v>0</v>
      </c>
      <c r="G10" s="721">
        <f t="shared" ref="G10:G27" si="1">D10*F10</f>
        <v>0</v>
      </c>
      <c r="H10" s="717"/>
    </row>
    <row r="11" spans="1:8">
      <c r="A11" s="490" t="s">
        <v>342</v>
      </c>
      <c r="B11" s="163">
        <v>190</v>
      </c>
      <c r="C11" s="163">
        <v>1</v>
      </c>
      <c r="D11" s="782">
        <v>0</v>
      </c>
      <c r="E11" s="722" t="s">
        <v>207</v>
      </c>
      <c r="F11" s="625">
        <f t="shared" si="0"/>
        <v>0.22741372946461591</v>
      </c>
      <c r="G11" s="721">
        <f t="shared" si="1"/>
        <v>0</v>
      </c>
      <c r="H11" s="717"/>
    </row>
    <row r="12" spans="1:8">
      <c r="A12" s="490" t="s">
        <v>342</v>
      </c>
      <c r="B12" s="163">
        <v>190</v>
      </c>
      <c r="C12" s="163">
        <v>1</v>
      </c>
      <c r="D12" s="782">
        <v>-88108</v>
      </c>
      <c r="E12" s="722" t="s">
        <v>214</v>
      </c>
      <c r="F12" s="625">
        <f t="shared" si="0"/>
        <v>0</v>
      </c>
      <c r="G12" s="721">
        <f t="shared" si="1"/>
        <v>0</v>
      </c>
      <c r="H12" s="684"/>
    </row>
    <row r="13" spans="1:8">
      <c r="A13" s="490" t="s">
        <v>342</v>
      </c>
      <c r="B13" s="163">
        <v>190</v>
      </c>
      <c r="C13" s="163">
        <v>1</v>
      </c>
      <c r="D13" s="782">
        <v>-534906</v>
      </c>
      <c r="E13" s="722" t="s">
        <v>203</v>
      </c>
      <c r="F13" s="625">
        <f t="shared" si="0"/>
        <v>0.23084885646883446</v>
      </c>
      <c r="G13" s="721">
        <f t="shared" si="1"/>
        <v>-123482.43841831837</v>
      </c>
      <c r="H13" s="684"/>
    </row>
    <row r="14" spans="1:8">
      <c r="A14" s="490" t="s">
        <v>342</v>
      </c>
      <c r="B14" s="163">
        <v>190</v>
      </c>
      <c r="C14" s="163">
        <v>1</v>
      </c>
      <c r="D14" s="782">
        <v>0</v>
      </c>
      <c r="E14" s="722" t="s">
        <v>152</v>
      </c>
      <c r="F14" s="625">
        <f t="shared" si="0"/>
        <v>6.9173575695716499E-2</v>
      </c>
      <c r="G14" s="721">
        <f t="shared" si="1"/>
        <v>0</v>
      </c>
      <c r="H14" s="684"/>
    </row>
    <row r="15" spans="1:8">
      <c r="A15" s="490" t="s">
        <v>342</v>
      </c>
      <c r="B15" s="163">
        <v>190</v>
      </c>
      <c r="C15" s="163">
        <v>1</v>
      </c>
      <c r="D15" s="782">
        <v>-20353137</v>
      </c>
      <c r="E15" s="722" t="s">
        <v>232</v>
      </c>
      <c r="F15" s="625">
        <f t="shared" si="0"/>
        <v>0.22612324164332259</v>
      </c>
      <c r="G15" s="721">
        <f t="shared" si="1"/>
        <v>-4602317.3160506496</v>
      </c>
      <c r="H15" s="651"/>
    </row>
    <row r="16" spans="1:8">
      <c r="A16" s="490" t="s">
        <v>342</v>
      </c>
      <c r="B16" s="163">
        <v>190</v>
      </c>
      <c r="C16" s="163">
        <v>1</v>
      </c>
      <c r="D16" s="782">
        <v>-1045217</v>
      </c>
      <c r="E16" s="722" t="s">
        <v>148</v>
      </c>
      <c r="F16" s="625">
        <f t="shared" si="0"/>
        <v>7.5697931989234163E-2</v>
      </c>
      <c r="G16" s="721">
        <f t="shared" si="1"/>
        <v>-79120.765379991368</v>
      </c>
      <c r="H16" s="684"/>
    </row>
    <row r="17" spans="1:8">
      <c r="A17" s="490" t="s">
        <v>342</v>
      </c>
      <c r="B17" s="163">
        <v>190</v>
      </c>
      <c r="C17" s="163">
        <v>1</v>
      </c>
      <c r="D17" s="782">
        <v>-5808656</v>
      </c>
      <c r="E17" s="722" t="s">
        <v>146</v>
      </c>
      <c r="F17" s="625">
        <f t="shared" si="0"/>
        <v>7.9057273540331513E-2</v>
      </c>
      <c r="G17" s="721">
        <f t="shared" si="1"/>
        <v>-459216.50629368791</v>
      </c>
      <c r="H17" s="684"/>
    </row>
    <row r="18" spans="1:8">
      <c r="A18" s="490" t="s">
        <v>342</v>
      </c>
      <c r="B18" s="163">
        <v>190</v>
      </c>
      <c r="C18" s="163">
        <v>1</v>
      </c>
      <c r="D18" s="782">
        <v>0</v>
      </c>
      <c r="E18" s="722" t="s">
        <v>151</v>
      </c>
      <c r="F18" s="625">
        <f t="shared" si="0"/>
        <v>6.2803307592478125E-2</v>
      </c>
      <c r="G18" s="721">
        <f t="shared" si="1"/>
        <v>0</v>
      </c>
      <c r="H18" s="684"/>
    </row>
    <row r="19" spans="1:8">
      <c r="A19" s="490" t="s">
        <v>342</v>
      </c>
      <c r="B19" s="163">
        <v>190</v>
      </c>
      <c r="C19" s="163">
        <v>1</v>
      </c>
      <c r="D19" s="782">
        <v>-45140552</v>
      </c>
      <c r="E19" s="722" t="s">
        <v>130</v>
      </c>
      <c r="F19" s="625">
        <f t="shared" si="0"/>
        <v>6.8539355270203509E-2</v>
      </c>
      <c r="G19" s="721">
        <f t="shared" si="1"/>
        <v>-3093904.3306210954</v>
      </c>
      <c r="H19" s="684"/>
    </row>
    <row r="20" spans="1:8">
      <c r="A20" s="490" t="s">
        <v>342</v>
      </c>
      <c r="B20" s="163">
        <v>190</v>
      </c>
      <c r="C20" s="163">
        <v>1</v>
      </c>
      <c r="D20" s="782">
        <v>-1925357</v>
      </c>
      <c r="E20" s="722" t="s">
        <v>168</v>
      </c>
      <c r="F20" s="625">
        <f t="shared" si="0"/>
        <v>0.23023487006179677</v>
      </c>
      <c r="G20" s="721">
        <f t="shared" si="1"/>
        <v>-443284.31871757086</v>
      </c>
      <c r="H20" s="684"/>
    </row>
    <row r="21" spans="1:8">
      <c r="A21" s="490" t="s">
        <v>342</v>
      </c>
      <c r="B21" s="163">
        <v>190</v>
      </c>
      <c r="C21" s="163">
        <v>1</v>
      </c>
      <c r="D21" s="782">
        <v>-9109</v>
      </c>
      <c r="E21" s="722" t="s">
        <v>170</v>
      </c>
      <c r="F21" s="625">
        <f t="shared" si="0"/>
        <v>0</v>
      </c>
      <c r="G21" s="721">
        <f t="shared" si="1"/>
        <v>0</v>
      </c>
      <c r="H21" s="684"/>
    </row>
    <row r="22" spans="1:8">
      <c r="A22" s="490" t="s">
        <v>342</v>
      </c>
      <c r="B22" s="163">
        <v>190</v>
      </c>
      <c r="C22" s="163">
        <v>1</v>
      </c>
      <c r="D22" s="782">
        <v>-2868925</v>
      </c>
      <c r="E22" s="722" t="s">
        <v>171</v>
      </c>
      <c r="F22" s="625">
        <f t="shared" si="0"/>
        <v>0</v>
      </c>
      <c r="G22" s="721">
        <f t="shared" si="1"/>
        <v>0</v>
      </c>
      <c r="H22" s="651"/>
    </row>
    <row r="23" spans="1:8">
      <c r="A23" s="490" t="s">
        <v>342</v>
      </c>
      <c r="B23" s="163">
        <v>190</v>
      </c>
      <c r="C23" s="163">
        <v>1</v>
      </c>
      <c r="D23" s="782">
        <v>-186421</v>
      </c>
      <c r="E23" s="722" t="s">
        <v>173</v>
      </c>
      <c r="F23" s="625">
        <f t="shared" si="0"/>
        <v>0</v>
      </c>
      <c r="G23" s="721">
        <f t="shared" si="1"/>
        <v>0</v>
      </c>
      <c r="H23" s="684"/>
    </row>
    <row r="24" spans="1:8">
      <c r="A24" s="490" t="s">
        <v>342</v>
      </c>
      <c r="B24" s="163">
        <v>190</v>
      </c>
      <c r="C24" s="163">
        <v>1</v>
      </c>
      <c r="D24" s="782">
        <v>-30275486</v>
      </c>
      <c r="E24" s="722" t="s">
        <v>164</v>
      </c>
      <c r="F24" s="625">
        <f t="shared" si="0"/>
        <v>0</v>
      </c>
      <c r="G24" s="721">
        <f t="shared" si="1"/>
        <v>0</v>
      </c>
      <c r="H24" s="684"/>
    </row>
    <row r="25" spans="1:8">
      <c r="A25" s="490" t="s">
        <v>342</v>
      </c>
      <c r="B25" s="163">
        <v>190</v>
      </c>
      <c r="C25" s="163">
        <v>1</v>
      </c>
      <c r="D25" s="782">
        <v>-585625</v>
      </c>
      <c r="E25" s="722" t="s">
        <v>172</v>
      </c>
      <c r="F25" s="625">
        <f t="shared" si="0"/>
        <v>0</v>
      </c>
      <c r="G25" s="721">
        <f t="shared" si="1"/>
        <v>0</v>
      </c>
      <c r="H25" s="684"/>
    </row>
    <row r="26" spans="1:8">
      <c r="A26" s="490" t="s">
        <v>342</v>
      </c>
      <c r="B26" s="163">
        <v>190</v>
      </c>
      <c r="C26" s="163">
        <v>1</v>
      </c>
      <c r="D26" s="782">
        <v>-196083</v>
      </c>
      <c r="E26" s="722" t="s">
        <v>517</v>
      </c>
      <c r="F26" s="625">
        <f t="shared" si="0"/>
        <v>0</v>
      </c>
      <c r="G26" s="721">
        <f t="shared" si="1"/>
        <v>0</v>
      </c>
      <c r="H26" s="684"/>
    </row>
    <row r="27" spans="1:8">
      <c r="A27" s="490" t="s">
        <v>342</v>
      </c>
      <c r="B27" s="163">
        <v>190</v>
      </c>
      <c r="C27" s="163">
        <v>1</v>
      </c>
      <c r="D27" s="782">
        <v>-1437017</v>
      </c>
      <c r="E27" s="722" t="s">
        <v>141</v>
      </c>
      <c r="F27" s="625">
        <f t="shared" si="0"/>
        <v>1</v>
      </c>
      <c r="G27" s="721">
        <f t="shared" si="1"/>
        <v>-1437017</v>
      </c>
      <c r="H27" s="684"/>
    </row>
    <row r="28" spans="1:8">
      <c r="B28" s="163"/>
      <c r="D28" s="724">
        <f>SUM(D9:D27)</f>
        <v>-115411760</v>
      </c>
      <c r="E28" s="61"/>
      <c r="F28" s="460"/>
      <c r="G28" s="724">
        <f>SUM(G9:G27)</f>
        <v>-10744134.142737448</v>
      </c>
      <c r="H28" s="684"/>
    </row>
    <row r="29" spans="1:8">
      <c r="A29" s="723"/>
      <c r="B29" s="163"/>
      <c r="D29" s="721"/>
      <c r="E29" s="61"/>
      <c r="F29" s="460"/>
      <c r="G29" s="721"/>
      <c r="H29" s="684"/>
    </row>
    <row r="30" spans="1:8">
      <c r="A30" s="490" t="s">
        <v>342</v>
      </c>
      <c r="B30" s="163">
        <v>282</v>
      </c>
      <c r="C30" s="163">
        <v>1</v>
      </c>
      <c r="D30" s="782">
        <v>5590202</v>
      </c>
      <c r="E30" s="61" t="s">
        <v>261</v>
      </c>
      <c r="F30" s="625">
        <v>0</v>
      </c>
      <c r="G30" s="721">
        <f>D30*F30</f>
        <v>0</v>
      </c>
      <c r="H30" s="684"/>
    </row>
    <row r="31" spans="1:8">
      <c r="A31" s="490" t="s">
        <v>342</v>
      </c>
      <c r="B31" s="163">
        <v>282</v>
      </c>
      <c r="C31" s="163">
        <v>1</v>
      </c>
      <c r="D31" s="782">
        <v>-13399273</v>
      </c>
      <c r="E31" s="61" t="s">
        <v>164</v>
      </c>
      <c r="F31" s="625">
        <v>0</v>
      </c>
      <c r="G31" s="721">
        <f>D31*F31</f>
        <v>0</v>
      </c>
      <c r="H31" s="684"/>
    </row>
    <row r="32" spans="1:8">
      <c r="A32" s="490" t="s">
        <v>342</v>
      </c>
      <c r="B32" s="163">
        <v>282</v>
      </c>
      <c r="C32" s="163">
        <v>1</v>
      </c>
      <c r="D32" s="782">
        <v>-14384740</v>
      </c>
      <c r="E32" s="163" t="s">
        <v>130</v>
      </c>
      <c r="F32" s="725">
        <v>6.8539355270203509E-2</v>
      </c>
      <c r="G32" s="721">
        <f>D32*F32</f>
        <v>-985920.80532950722</v>
      </c>
    </row>
    <row r="33" spans="1:8">
      <c r="D33" s="726">
        <f>SUM(D30:D32)</f>
        <v>-22193811</v>
      </c>
      <c r="G33" s="726">
        <f>SUM(G30:G32)</f>
        <v>-985920.80532950722</v>
      </c>
    </row>
    <row r="34" spans="1:8">
      <c r="E34" s="360"/>
    </row>
    <row r="35" spans="1:8">
      <c r="A35" s="490" t="s">
        <v>342</v>
      </c>
      <c r="B35" s="163">
        <v>283</v>
      </c>
      <c r="C35" s="163">
        <v>1</v>
      </c>
      <c r="D35" s="782">
        <v>1495653</v>
      </c>
      <c r="E35" s="163" t="s">
        <v>261</v>
      </c>
      <c r="F35" s="725">
        <f t="shared" ref="F35:F47" si="2">INDEX(WCAAllocations,IFERROR(MATCH(E35,WCAFactors,0),2),IFERROR(MATCH(E35,WCAStates,0),4))</f>
        <v>0</v>
      </c>
      <c r="G35" s="715">
        <f t="shared" ref="G35:G42" si="3">D35*F35</f>
        <v>0</v>
      </c>
    </row>
    <row r="36" spans="1:8">
      <c r="A36" s="490" t="s">
        <v>342</v>
      </c>
      <c r="B36" s="163">
        <v>283</v>
      </c>
      <c r="C36" s="163">
        <v>1</v>
      </c>
      <c r="D36" s="782">
        <v>2560977</v>
      </c>
      <c r="E36" s="163" t="s">
        <v>214</v>
      </c>
      <c r="F36" s="725">
        <f t="shared" si="2"/>
        <v>0</v>
      </c>
      <c r="G36" s="715">
        <f t="shared" si="3"/>
        <v>0</v>
      </c>
    </row>
    <row r="37" spans="1:8">
      <c r="A37" s="490" t="s">
        <v>342</v>
      </c>
      <c r="B37" s="163">
        <v>283</v>
      </c>
      <c r="C37" s="163">
        <v>1</v>
      </c>
      <c r="D37" s="782">
        <v>1750389</v>
      </c>
      <c r="E37" s="163" t="s">
        <v>203</v>
      </c>
      <c r="F37" s="725">
        <f t="shared" si="2"/>
        <v>0.23084885646883446</v>
      </c>
      <c r="G37" s="715">
        <f t="shared" si="3"/>
        <v>404075.29902562668</v>
      </c>
    </row>
    <row r="38" spans="1:8">
      <c r="A38" s="490" t="s">
        <v>342</v>
      </c>
      <c r="B38" s="163">
        <v>283</v>
      </c>
      <c r="C38" s="163">
        <v>1</v>
      </c>
      <c r="D38" s="782">
        <v>7701812</v>
      </c>
      <c r="E38" s="163" t="s">
        <v>149</v>
      </c>
      <c r="F38" s="725">
        <f t="shared" si="2"/>
        <v>6.8539355270203509E-2</v>
      </c>
      <c r="G38" s="715">
        <f t="shared" si="3"/>
        <v>527877.22889231658</v>
      </c>
    </row>
    <row r="39" spans="1:8">
      <c r="A39" s="490" t="s">
        <v>342</v>
      </c>
      <c r="B39" s="163">
        <v>283</v>
      </c>
      <c r="C39" s="163">
        <v>1</v>
      </c>
      <c r="D39" s="782">
        <v>3344054</v>
      </c>
      <c r="E39" s="163" t="s">
        <v>150</v>
      </c>
      <c r="F39" s="725">
        <f t="shared" si="2"/>
        <v>6.220721907403963E-2</v>
      </c>
      <c r="G39" s="715">
        <f t="shared" si="3"/>
        <v>208024.29977341852</v>
      </c>
      <c r="H39" s="727"/>
    </row>
    <row r="40" spans="1:8">
      <c r="A40" s="490" t="s">
        <v>342</v>
      </c>
      <c r="B40" s="163">
        <v>283</v>
      </c>
      <c r="C40" s="163">
        <v>1</v>
      </c>
      <c r="D40" s="782">
        <v>11317077</v>
      </c>
      <c r="E40" s="163" t="s">
        <v>130</v>
      </c>
      <c r="F40" s="725">
        <f t="shared" si="2"/>
        <v>6.8539355270203509E-2</v>
      </c>
      <c r="G40" s="715">
        <f t="shared" si="3"/>
        <v>775665.16112324886</v>
      </c>
      <c r="H40" s="163"/>
    </row>
    <row r="41" spans="1:8">
      <c r="A41" s="490" t="s">
        <v>342</v>
      </c>
      <c r="B41" s="163">
        <v>283</v>
      </c>
      <c r="C41" s="163">
        <v>1</v>
      </c>
      <c r="D41" s="782">
        <v>377411</v>
      </c>
      <c r="E41" s="163" t="s">
        <v>170</v>
      </c>
      <c r="F41" s="725">
        <f t="shared" si="2"/>
        <v>0</v>
      </c>
      <c r="G41" s="715">
        <f t="shared" si="3"/>
        <v>0</v>
      </c>
    </row>
    <row r="42" spans="1:8">
      <c r="A42" s="490" t="s">
        <v>342</v>
      </c>
      <c r="B42" s="163">
        <v>283</v>
      </c>
      <c r="C42" s="163">
        <v>1</v>
      </c>
      <c r="D42" s="782">
        <v>183969</v>
      </c>
      <c r="E42" s="163" t="s">
        <v>173</v>
      </c>
      <c r="F42" s="725">
        <f t="shared" si="2"/>
        <v>0</v>
      </c>
      <c r="G42" s="715">
        <f t="shared" si="3"/>
        <v>0</v>
      </c>
    </row>
    <row r="43" spans="1:8">
      <c r="A43" s="490" t="s">
        <v>342</v>
      </c>
      <c r="B43" s="163">
        <v>283</v>
      </c>
      <c r="C43" s="163">
        <v>1</v>
      </c>
      <c r="D43" s="782">
        <v>-1136309</v>
      </c>
      <c r="E43" s="163" t="s">
        <v>171</v>
      </c>
      <c r="F43" s="725">
        <f t="shared" si="2"/>
        <v>0</v>
      </c>
      <c r="G43" s="715">
        <f>0</f>
        <v>0</v>
      </c>
      <c r="H43" s="717"/>
    </row>
    <row r="44" spans="1:8">
      <c r="A44" s="490" t="s">
        <v>342</v>
      </c>
      <c r="B44" s="163">
        <v>283</v>
      </c>
      <c r="C44" s="163">
        <v>1</v>
      </c>
      <c r="D44" s="782">
        <v>91186468</v>
      </c>
      <c r="E44" s="163" t="s">
        <v>164</v>
      </c>
      <c r="F44" s="725">
        <f t="shared" si="2"/>
        <v>0</v>
      </c>
      <c r="G44" s="715">
        <f>0</f>
        <v>0</v>
      </c>
      <c r="H44" s="163"/>
    </row>
    <row r="45" spans="1:8">
      <c r="A45" s="490" t="s">
        <v>342</v>
      </c>
      <c r="B45" s="163">
        <v>283</v>
      </c>
      <c r="C45" s="163">
        <v>1</v>
      </c>
      <c r="D45" s="782">
        <v>3003780</v>
      </c>
      <c r="E45" s="163" t="s">
        <v>172</v>
      </c>
      <c r="F45" s="725">
        <f t="shared" si="2"/>
        <v>0</v>
      </c>
      <c r="G45" s="715">
        <f>0</f>
        <v>0</v>
      </c>
      <c r="H45" s="717"/>
    </row>
    <row r="46" spans="1:8">
      <c r="A46" s="490" t="s">
        <v>342</v>
      </c>
      <c r="B46" s="163">
        <v>283</v>
      </c>
      <c r="C46" s="163">
        <v>1</v>
      </c>
      <c r="D46" s="782">
        <v>151444</v>
      </c>
      <c r="E46" s="163" t="s">
        <v>141</v>
      </c>
      <c r="F46" s="725">
        <f t="shared" si="2"/>
        <v>1</v>
      </c>
      <c r="G46" s="715">
        <f>D46*F46</f>
        <v>151444</v>
      </c>
      <c r="H46" s="717"/>
    </row>
    <row r="47" spans="1:8">
      <c r="A47" s="490" t="s">
        <v>342</v>
      </c>
      <c r="B47" s="163">
        <v>283</v>
      </c>
      <c r="C47" s="163">
        <v>1</v>
      </c>
      <c r="D47" s="782">
        <v>1089877</v>
      </c>
      <c r="E47" s="163" t="s">
        <v>517</v>
      </c>
      <c r="F47" s="725">
        <f t="shared" si="2"/>
        <v>0</v>
      </c>
      <c r="G47" s="715">
        <f>0</f>
        <v>0</v>
      </c>
      <c r="H47" s="717"/>
    </row>
    <row r="48" spans="1:8">
      <c r="B48" s="163"/>
      <c r="D48" s="726">
        <f>SUM(D35:D47)</f>
        <v>123026602</v>
      </c>
      <c r="G48" s="726">
        <f>SUM(G35:G47)</f>
        <v>2067085.9888146105</v>
      </c>
      <c r="H48" s="717"/>
    </row>
    <row r="49" spans="1:7">
      <c r="B49" s="163"/>
    </row>
    <row r="50" spans="1:7">
      <c r="A50" s="490" t="s">
        <v>408</v>
      </c>
      <c r="B50" s="523"/>
      <c r="D50" s="782">
        <f>D28+D33+D48</f>
        <v>-14578969</v>
      </c>
      <c r="G50" s="715">
        <f>G28+G33+G48</f>
        <v>-9662968.9592523444</v>
      </c>
    </row>
    <row r="51" spans="1:7">
      <c r="B51" s="523"/>
    </row>
    <row r="52" spans="1:7">
      <c r="A52" s="490" t="s">
        <v>199</v>
      </c>
      <c r="B52" s="523"/>
    </row>
    <row r="53" spans="1:7">
      <c r="A53" s="490" t="s">
        <v>254</v>
      </c>
      <c r="B53" s="523">
        <v>41010</v>
      </c>
      <c r="C53" s="163">
        <v>1</v>
      </c>
      <c r="D53" s="782">
        <v>292874</v>
      </c>
      <c r="E53" s="728" t="s">
        <v>261</v>
      </c>
      <c r="F53" s="725">
        <f t="shared" ref="F53:F67" si="4">INDEX(WCAAllocations,IFERROR(MATCH(E53,WCAFactors,0),2),IFERROR(MATCH(E53,WCAStates,0),4))</f>
        <v>0</v>
      </c>
      <c r="G53" s="715">
        <f>D53*F53</f>
        <v>0</v>
      </c>
    </row>
    <row r="54" spans="1:7">
      <c r="A54" s="490" t="s">
        <v>254</v>
      </c>
      <c r="B54" s="523">
        <v>41010</v>
      </c>
      <c r="C54" s="163">
        <v>1</v>
      </c>
      <c r="D54" s="782">
        <v>-89180</v>
      </c>
      <c r="E54" s="728" t="s">
        <v>214</v>
      </c>
      <c r="F54" s="725">
        <f t="shared" si="4"/>
        <v>0</v>
      </c>
      <c r="G54" s="715">
        <f t="shared" ref="G54:G67" si="5">D54*F54</f>
        <v>0</v>
      </c>
    </row>
    <row r="55" spans="1:7">
      <c r="A55" s="490" t="s">
        <v>254</v>
      </c>
      <c r="B55" s="490">
        <v>41010</v>
      </c>
      <c r="C55" s="163">
        <v>1</v>
      </c>
      <c r="D55" s="782">
        <v>-208729</v>
      </c>
      <c r="E55" s="728" t="s">
        <v>203</v>
      </c>
      <c r="F55" s="725">
        <f t="shared" si="4"/>
        <v>0.23084885646883446</v>
      </c>
      <c r="G55" s="715">
        <f t="shared" si="5"/>
        <v>-48184.850961883349</v>
      </c>
    </row>
    <row r="56" spans="1:7">
      <c r="A56" s="490" t="s">
        <v>254</v>
      </c>
      <c r="B56" s="490">
        <v>41010</v>
      </c>
      <c r="C56" s="163">
        <v>1</v>
      </c>
      <c r="D56" s="782">
        <v>-510383</v>
      </c>
      <c r="E56" s="728" t="s">
        <v>232</v>
      </c>
      <c r="F56" s="725">
        <f t="shared" si="4"/>
        <v>0.22612324164332259</v>
      </c>
      <c r="G56" s="715">
        <f t="shared" si="5"/>
        <v>-115409.45843964392</v>
      </c>
    </row>
    <row r="57" spans="1:7">
      <c r="A57" s="490" t="s">
        <v>254</v>
      </c>
      <c r="B57" s="490">
        <v>41010</v>
      </c>
      <c r="C57" s="163">
        <v>1</v>
      </c>
      <c r="D57" s="782">
        <v>-1726</v>
      </c>
      <c r="E57" s="728" t="s">
        <v>207</v>
      </c>
      <c r="F57" s="725">
        <f t="shared" si="4"/>
        <v>0.22741372946461591</v>
      </c>
      <c r="G57" s="715">
        <f t="shared" si="5"/>
        <v>-392.51609705592705</v>
      </c>
    </row>
    <row r="58" spans="1:7">
      <c r="A58" s="490" t="s">
        <v>254</v>
      </c>
      <c r="B58" s="490">
        <v>41010</v>
      </c>
      <c r="C58" s="163">
        <v>1</v>
      </c>
      <c r="D58" s="782">
        <v>6398941</v>
      </c>
      <c r="E58" s="728" t="s">
        <v>130</v>
      </c>
      <c r="F58" s="725">
        <f t="shared" si="4"/>
        <v>6.8539355270203509E-2</v>
      </c>
      <c r="G58" s="715">
        <f t="shared" si="5"/>
        <v>438579.2905520713</v>
      </c>
    </row>
    <row r="59" spans="1:7">
      <c r="A59" s="490" t="s">
        <v>254</v>
      </c>
      <c r="B59" s="490">
        <v>41010</v>
      </c>
      <c r="C59" s="163">
        <v>1</v>
      </c>
      <c r="D59" s="782">
        <v>33043</v>
      </c>
      <c r="E59" s="728" t="s">
        <v>170</v>
      </c>
      <c r="F59" s="725">
        <f t="shared" si="4"/>
        <v>0</v>
      </c>
      <c r="G59" s="715">
        <f t="shared" si="5"/>
        <v>0</v>
      </c>
    </row>
    <row r="60" spans="1:7">
      <c r="A60" s="490" t="s">
        <v>254</v>
      </c>
      <c r="B60" s="490">
        <v>41010</v>
      </c>
      <c r="C60" s="163">
        <v>1</v>
      </c>
      <c r="D60" s="782">
        <v>-16670</v>
      </c>
      <c r="E60" s="728" t="s">
        <v>173</v>
      </c>
      <c r="F60" s="725">
        <f t="shared" si="4"/>
        <v>0</v>
      </c>
      <c r="G60" s="715">
        <f t="shared" si="5"/>
        <v>0</v>
      </c>
    </row>
    <row r="61" spans="1:7">
      <c r="A61" s="490" t="s">
        <v>254</v>
      </c>
      <c r="B61" s="490">
        <v>41010</v>
      </c>
      <c r="C61" s="163">
        <v>1</v>
      </c>
      <c r="D61" s="782">
        <v>49700</v>
      </c>
      <c r="E61" s="728" t="s">
        <v>171</v>
      </c>
      <c r="F61" s="725">
        <f t="shared" si="4"/>
        <v>0</v>
      </c>
      <c r="G61" s="715">
        <f t="shared" si="5"/>
        <v>0</v>
      </c>
    </row>
    <row r="62" spans="1:7">
      <c r="A62" s="490" t="s">
        <v>254</v>
      </c>
      <c r="B62" s="490">
        <v>41010</v>
      </c>
      <c r="C62" s="163">
        <v>1</v>
      </c>
      <c r="D62" s="782">
        <v>-20041134</v>
      </c>
      <c r="E62" s="728" t="s">
        <v>164</v>
      </c>
      <c r="F62" s="725">
        <f t="shared" si="4"/>
        <v>0</v>
      </c>
      <c r="G62" s="715">
        <f t="shared" si="5"/>
        <v>0</v>
      </c>
    </row>
    <row r="63" spans="1:7">
      <c r="A63" s="490" t="s">
        <v>254</v>
      </c>
      <c r="B63" s="523">
        <v>41010</v>
      </c>
      <c r="C63" s="490">
        <v>1</v>
      </c>
      <c r="D63" s="782">
        <v>-265737</v>
      </c>
      <c r="E63" s="728" t="s">
        <v>146</v>
      </c>
      <c r="F63" s="725">
        <f t="shared" si="4"/>
        <v>7.9057273540331513E-2</v>
      </c>
      <c r="G63" s="715">
        <f t="shared" si="5"/>
        <v>-21008.442698787076</v>
      </c>
    </row>
    <row r="64" spans="1:7">
      <c r="A64" s="490" t="s">
        <v>254</v>
      </c>
      <c r="B64" s="523">
        <v>41010</v>
      </c>
      <c r="C64" s="490">
        <v>1</v>
      </c>
      <c r="D64" s="782">
        <v>218965</v>
      </c>
      <c r="E64" s="728" t="s">
        <v>151</v>
      </c>
      <c r="F64" s="725">
        <f t="shared" si="4"/>
        <v>6.2803307592478125E-2</v>
      </c>
      <c r="G64" s="715">
        <f t="shared" si="5"/>
        <v>13751.726246986973</v>
      </c>
    </row>
    <row r="65" spans="1:7">
      <c r="A65" s="490" t="s">
        <v>254</v>
      </c>
      <c r="B65" s="523">
        <v>41010</v>
      </c>
      <c r="C65" s="490">
        <v>1</v>
      </c>
      <c r="D65" s="782">
        <v>628064</v>
      </c>
      <c r="E65" s="728" t="s">
        <v>172</v>
      </c>
      <c r="F65" s="725">
        <f t="shared" si="4"/>
        <v>0</v>
      </c>
      <c r="G65" s="715">
        <f t="shared" si="5"/>
        <v>0</v>
      </c>
    </row>
    <row r="66" spans="1:7">
      <c r="A66" s="490" t="s">
        <v>254</v>
      </c>
      <c r="B66" s="523">
        <v>41010</v>
      </c>
      <c r="C66" s="490">
        <v>1</v>
      </c>
      <c r="D66" s="782">
        <v>-108173</v>
      </c>
      <c r="E66" s="728" t="s">
        <v>141</v>
      </c>
      <c r="F66" s="725">
        <f t="shared" si="4"/>
        <v>1</v>
      </c>
      <c r="G66" s="715">
        <f t="shared" si="5"/>
        <v>-108173</v>
      </c>
    </row>
    <row r="67" spans="1:7">
      <c r="A67" s="490" t="s">
        <v>254</v>
      </c>
      <c r="B67" s="523">
        <v>41010</v>
      </c>
      <c r="C67" s="490">
        <v>1</v>
      </c>
      <c r="D67" s="782">
        <v>-43322</v>
      </c>
      <c r="E67" s="728" t="s">
        <v>517</v>
      </c>
      <c r="F67" s="725">
        <f t="shared" si="4"/>
        <v>0</v>
      </c>
      <c r="G67" s="715">
        <f t="shared" si="5"/>
        <v>0</v>
      </c>
    </row>
    <row r="68" spans="1:7" ht="13.8" thickBot="1">
      <c r="B68" s="523"/>
      <c r="C68" s="490"/>
      <c r="D68" s="730">
        <f>SUM(D53:D67)</f>
        <v>-13663467</v>
      </c>
      <c r="E68" s="490"/>
      <c r="F68" s="490"/>
      <c r="G68" s="730">
        <f>SUM(G53:G67)</f>
        <v>159162.74860168796</v>
      </c>
    </row>
    <row r="69" spans="1:7" ht="13.8" thickTop="1">
      <c r="B69" s="523"/>
      <c r="C69" s="490"/>
      <c r="D69" s="729"/>
      <c r="E69" s="490"/>
      <c r="F69" s="490"/>
      <c r="G69" s="729"/>
    </row>
    <row r="70" spans="1:7">
      <c r="A70" s="490" t="s">
        <v>254</v>
      </c>
      <c r="B70" s="523">
        <v>41110</v>
      </c>
      <c r="C70" s="490">
        <v>1</v>
      </c>
      <c r="D70" s="782">
        <v>-708014</v>
      </c>
      <c r="E70" s="731" t="s">
        <v>155</v>
      </c>
      <c r="F70" s="725">
        <f t="shared" ref="F70:F86" si="6">INDEX(WCAAllocations,IFERROR(MATCH(E70,WCAFactors,0),2),IFERROR(MATCH(E70,WCAStates,0),4))</f>
        <v>0.11935828318835348</v>
      </c>
      <c r="G70" s="729">
        <f>D70*F70</f>
        <v>-84507.335513318903</v>
      </c>
    </row>
    <row r="71" spans="1:7">
      <c r="A71" s="490" t="s">
        <v>254</v>
      </c>
      <c r="B71" s="523">
        <v>41110</v>
      </c>
      <c r="C71" s="490">
        <v>1</v>
      </c>
      <c r="D71" s="782">
        <v>2452246</v>
      </c>
      <c r="E71" s="731" t="s">
        <v>261</v>
      </c>
      <c r="F71" s="725">
        <f t="shared" si="6"/>
        <v>0</v>
      </c>
      <c r="G71" s="729">
        <f t="shared" ref="G71:G86" si="7">D71*F71</f>
        <v>0</v>
      </c>
    </row>
    <row r="72" spans="1:7">
      <c r="A72" s="490" t="s">
        <v>254</v>
      </c>
      <c r="B72" s="523">
        <v>41110</v>
      </c>
      <c r="C72" s="490">
        <v>1</v>
      </c>
      <c r="D72" s="782">
        <v>431845</v>
      </c>
      <c r="E72" s="731" t="s">
        <v>214</v>
      </c>
      <c r="F72" s="725">
        <f t="shared" si="6"/>
        <v>0</v>
      </c>
      <c r="G72" s="729">
        <f t="shared" si="7"/>
        <v>0</v>
      </c>
    </row>
    <row r="73" spans="1:7">
      <c r="A73" s="490" t="s">
        <v>254</v>
      </c>
      <c r="B73" s="523">
        <v>41110</v>
      </c>
      <c r="C73" s="490">
        <v>1</v>
      </c>
      <c r="D73" s="782">
        <v>117296</v>
      </c>
      <c r="E73" s="731" t="s">
        <v>203</v>
      </c>
      <c r="F73" s="725">
        <f t="shared" si="6"/>
        <v>0.23084885646883446</v>
      </c>
      <c r="G73" s="729">
        <f t="shared" si="7"/>
        <v>27077.647468368406</v>
      </c>
    </row>
    <row r="74" spans="1:7">
      <c r="A74" s="490" t="s">
        <v>254</v>
      </c>
      <c r="B74" s="523">
        <v>41110</v>
      </c>
      <c r="C74" s="490">
        <v>1</v>
      </c>
      <c r="D74" s="782">
        <v>-642537</v>
      </c>
      <c r="E74" s="731" t="s">
        <v>149</v>
      </c>
      <c r="F74" s="725">
        <f t="shared" si="6"/>
        <v>6.8539355270203509E-2</v>
      </c>
      <c r="G74" s="729">
        <f t="shared" si="7"/>
        <v>-44039.07171725075</v>
      </c>
    </row>
    <row r="75" spans="1:7">
      <c r="A75" s="490" t="s">
        <v>254</v>
      </c>
      <c r="B75" s="523">
        <v>41110</v>
      </c>
      <c r="C75" s="490">
        <v>1</v>
      </c>
      <c r="D75" s="782">
        <v>-253043</v>
      </c>
      <c r="E75" s="731" t="s">
        <v>232</v>
      </c>
      <c r="F75" s="725">
        <f t="shared" si="6"/>
        <v>0.22612324164332259</v>
      </c>
      <c r="G75" s="729">
        <f t="shared" si="7"/>
        <v>-57218.903435151282</v>
      </c>
    </row>
    <row r="76" spans="1:7">
      <c r="A76" s="490" t="s">
        <v>254</v>
      </c>
      <c r="B76" s="523">
        <v>41110</v>
      </c>
      <c r="C76" s="490">
        <v>1</v>
      </c>
      <c r="D76" s="782">
        <v>-123</v>
      </c>
      <c r="E76" s="731" t="s">
        <v>146</v>
      </c>
      <c r="F76" s="725">
        <f t="shared" si="6"/>
        <v>7.9057273540331513E-2</v>
      </c>
      <c r="G76" s="729">
        <f t="shared" si="7"/>
        <v>-9.7240446454607756</v>
      </c>
    </row>
    <row r="77" spans="1:7">
      <c r="A77" s="490" t="s">
        <v>254</v>
      </c>
      <c r="B77" s="523">
        <v>41110</v>
      </c>
      <c r="C77" s="490">
        <v>1</v>
      </c>
      <c r="D77" s="782">
        <v>536191</v>
      </c>
      <c r="E77" s="731" t="s">
        <v>150</v>
      </c>
      <c r="F77" s="725">
        <f t="shared" si="6"/>
        <v>6.220721907403963E-2</v>
      </c>
      <c r="G77" s="729">
        <f t="shared" si="7"/>
        <v>33354.951002528382</v>
      </c>
    </row>
    <row r="78" spans="1:7">
      <c r="A78" s="490" t="s">
        <v>254</v>
      </c>
      <c r="B78" s="523">
        <v>41110</v>
      </c>
      <c r="C78" s="490">
        <v>1</v>
      </c>
      <c r="D78" s="782">
        <v>-147790</v>
      </c>
      <c r="E78" s="731" t="s">
        <v>151</v>
      </c>
      <c r="F78" s="725">
        <f t="shared" si="6"/>
        <v>6.2803307592478125E-2</v>
      </c>
      <c r="G78" s="729">
        <f t="shared" si="7"/>
        <v>-9281.7008290923422</v>
      </c>
    </row>
    <row r="79" spans="1:7">
      <c r="A79" s="490" t="s">
        <v>254</v>
      </c>
      <c r="B79" s="523">
        <v>41110</v>
      </c>
      <c r="C79" s="490">
        <v>1</v>
      </c>
      <c r="D79" s="782">
        <v>-47848</v>
      </c>
      <c r="E79" s="731" t="s">
        <v>130</v>
      </c>
      <c r="F79" s="725">
        <f t="shared" si="6"/>
        <v>6.8539355270203509E-2</v>
      </c>
      <c r="G79" s="729">
        <f t="shared" si="7"/>
        <v>-3279.4710709686974</v>
      </c>
    </row>
    <row r="80" spans="1:7">
      <c r="A80" s="490" t="s">
        <v>254</v>
      </c>
      <c r="B80" s="523">
        <v>41110</v>
      </c>
      <c r="C80" s="490">
        <v>1</v>
      </c>
      <c r="D80" s="782">
        <v>-236048</v>
      </c>
      <c r="E80" s="731" t="s">
        <v>170</v>
      </c>
      <c r="F80" s="725">
        <f t="shared" si="6"/>
        <v>0</v>
      </c>
      <c r="G80" s="729">
        <f t="shared" si="7"/>
        <v>0</v>
      </c>
    </row>
    <row r="81" spans="1:9">
      <c r="A81" s="490" t="s">
        <v>254</v>
      </c>
      <c r="B81" s="523">
        <v>41110</v>
      </c>
      <c r="C81" s="490">
        <v>1</v>
      </c>
      <c r="D81" s="782">
        <v>47286</v>
      </c>
      <c r="E81" s="731" t="s">
        <v>173</v>
      </c>
      <c r="F81" s="725">
        <f t="shared" si="6"/>
        <v>0</v>
      </c>
      <c r="G81" s="729">
        <f t="shared" si="7"/>
        <v>0</v>
      </c>
    </row>
    <row r="82" spans="1:9">
      <c r="A82" s="490" t="s">
        <v>254</v>
      </c>
      <c r="B82" s="523">
        <v>41110</v>
      </c>
      <c r="C82" s="490">
        <v>1</v>
      </c>
      <c r="D82" s="782">
        <v>1158798</v>
      </c>
      <c r="E82" s="731" t="s">
        <v>171</v>
      </c>
      <c r="F82" s="725">
        <f t="shared" si="6"/>
        <v>0</v>
      </c>
      <c r="G82" s="729">
        <f t="shared" si="7"/>
        <v>0</v>
      </c>
    </row>
    <row r="83" spans="1:9">
      <c r="A83" s="490" t="s">
        <v>254</v>
      </c>
      <c r="B83" s="523">
        <v>41110</v>
      </c>
      <c r="C83" s="490">
        <v>1</v>
      </c>
      <c r="D83" s="782">
        <v>-3739919</v>
      </c>
      <c r="E83" s="731" t="s">
        <v>164</v>
      </c>
      <c r="F83" s="725">
        <f t="shared" si="6"/>
        <v>0</v>
      </c>
      <c r="G83" s="729">
        <f t="shared" si="7"/>
        <v>0</v>
      </c>
    </row>
    <row r="84" spans="1:9">
      <c r="A84" s="490" t="s">
        <v>254</v>
      </c>
      <c r="B84" s="523">
        <v>41110</v>
      </c>
      <c r="C84" s="490">
        <v>1</v>
      </c>
      <c r="D84" s="782">
        <v>807588</v>
      </c>
      <c r="E84" s="731" t="s">
        <v>172</v>
      </c>
      <c r="F84" s="725">
        <f t="shared" si="6"/>
        <v>0</v>
      </c>
      <c r="G84" s="729">
        <f t="shared" si="7"/>
        <v>0</v>
      </c>
    </row>
    <row r="85" spans="1:9">
      <c r="A85" s="490" t="s">
        <v>254</v>
      </c>
      <c r="B85" s="523">
        <v>41110</v>
      </c>
      <c r="C85" s="490">
        <v>1</v>
      </c>
      <c r="D85" s="782">
        <v>-428908</v>
      </c>
      <c r="E85" s="731" t="s">
        <v>141</v>
      </c>
      <c r="F85" s="725">
        <f t="shared" si="6"/>
        <v>1</v>
      </c>
      <c r="G85" s="729">
        <f t="shared" si="7"/>
        <v>-428908</v>
      </c>
    </row>
    <row r="86" spans="1:9">
      <c r="A86" s="490" t="s">
        <v>254</v>
      </c>
      <c r="B86" s="523">
        <v>41110</v>
      </c>
      <c r="C86" s="490">
        <v>1</v>
      </c>
      <c r="D86" s="782">
        <v>-270651</v>
      </c>
      <c r="E86" s="731" t="s">
        <v>517</v>
      </c>
      <c r="F86" s="725">
        <f t="shared" si="6"/>
        <v>0</v>
      </c>
      <c r="G86" s="729">
        <f t="shared" si="7"/>
        <v>0</v>
      </c>
    </row>
    <row r="87" spans="1:9" ht="13.8" thickBot="1">
      <c r="B87" s="523"/>
      <c r="C87" s="490"/>
      <c r="D87" s="730">
        <f>SUM(D70:D86)</f>
        <v>-923631</v>
      </c>
      <c r="E87" s="490"/>
      <c r="F87" s="490"/>
      <c r="G87" s="730">
        <f>SUM(G70:G86)</f>
        <v>-566811.60813953064</v>
      </c>
    </row>
    <row r="88" spans="1:9" ht="13.8" thickTop="1">
      <c r="B88" s="523"/>
      <c r="C88" s="490"/>
      <c r="D88" s="729"/>
      <c r="E88" s="490"/>
      <c r="F88" s="490"/>
      <c r="G88" s="729"/>
    </row>
    <row r="89" spans="1:9">
      <c r="A89" s="490" t="s">
        <v>451</v>
      </c>
      <c r="B89" s="523"/>
      <c r="C89" s="490"/>
      <c r="D89" s="782">
        <f>D87+D68</f>
        <v>-14587098</v>
      </c>
      <c r="E89" s="490"/>
      <c r="F89" s="490"/>
      <c r="G89" s="729">
        <f>G87+G68</f>
        <v>-407648.85953784268</v>
      </c>
    </row>
    <row r="90" spans="1:9">
      <c r="B90" s="523"/>
      <c r="C90" s="490"/>
      <c r="D90" s="490"/>
      <c r="E90" s="490"/>
      <c r="F90" s="490"/>
      <c r="G90" s="490"/>
    </row>
    <row r="91" spans="1:9">
      <c r="A91" s="506" t="s">
        <v>212</v>
      </c>
      <c r="B91" s="523"/>
      <c r="C91" s="490"/>
      <c r="D91" s="490"/>
      <c r="E91" s="490"/>
      <c r="F91" s="490"/>
      <c r="G91" s="490"/>
    </row>
    <row r="92" spans="1:9">
      <c r="A92" s="1400" t="s">
        <v>747</v>
      </c>
      <c r="B92" s="1400"/>
      <c r="C92" s="1400"/>
      <c r="D92" s="1400"/>
      <c r="E92" s="1400"/>
      <c r="F92" s="1400"/>
      <c r="G92" s="1400"/>
    </row>
    <row r="93" spans="1:9" ht="13.2" customHeight="1">
      <c r="A93" s="1400"/>
      <c r="B93" s="1400"/>
      <c r="C93" s="1400"/>
      <c r="D93" s="1400"/>
      <c r="E93" s="1400"/>
      <c r="F93" s="1400"/>
      <c r="G93" s="1400"/>
      <c r="H93" s="1317"/>
      <c r="I93" s="1317"/>
    </row>
    <row r="94" spans="1:9">
      <c r="A94" s="1400"/>
      <c r="B94" s="1400"/>
      <c r="C94" s="1400"/>
      <c r="D94" s="1400"/>
      <c r="E94" s="1400"/>
      <c r="F94" s="1400"/>
      <c r="G94" s="1400"/>
      <c r="H94" s="1317"/>
      <c r="I94" s="1317"/>
    </row>
    <row r="95" spans="1:9">
      <c r="B95" s="523"/>
      <c r="C95" s="490"/>
      <c r="D95" s="490"/>
      <c r="E95" s="490"/>
      <c r="F95" s="490"/>
      <c r="G95" s="490"/>
    </row>
    <row r="96" spans="1:9">
      <c r="B96" s="523"/>
      <c r="C96" s="490"/>
      <c r="D96" s="490"/>
      <c r="E96" s="490"/>
      <c r="F96" s="490"/>
      <c r="G96" s="490"/>
    </row>
    <row r="97" spans="2:7">
      <c r="B97" s="523"/>
      <c r="C97" s="490"/>
      <c r="D97" s="490"/>
      <c r="E97" s="490"/>
      <c r="F97" s="490"/>
      <c r="G97" s="490"/>
    </row>
    <row r="98" spans="2:7">
      <c r="B98" s="523"/>
      <c r="C98" s="490"/>
      <c r="D98" s="490"/>
      <c r="E98" s="490"/>
      <c r="F98" s="490"/>
      <c r="G98" s="490"/>
    </row>
    <row r="99" spans="2:7">
      <c r="B99" s="523"/>
      <c r="C99" s="490"/>
      <c r="D99" s="490"/>
      <c r="E99" s="490"/>
      <c r="F99" s="490"/>
      <c r="G99" s="490"/>
    </row>
    <row r="100" spans="2:7">
      <c r="B100" s="523"/>
      <c r="C100" s="490"/>
      <c r="D100" s="490"/>
      <c r="E100" s="490"/>
      <c r="F100" s="490"/>
      <c r="G100" s="490"/>
    </row>
    <row r="101" spans="2:7">
      <c r="B101" s="523"/>
      <c r="C101" s="490"/>
      <c r="D101" s="490"/>
      <c r="E101" s="490"/>
      <c r="F101" s="490"/>
      <c r="G101" s="490"/>
    </row>
    <row r="102" spans="2:7">
      <c r="B102" s="523"/>
      <c r="C102" s="490"/>
      <c r="D102" s="490"/>
      <c r="E102" s="490"/>
      <c r="F102" s="490"/>
      <c r="G102" s="490"/>
    </row>
    <row r="103" spans="2:7">
      <c r="B103" s="523"/>
      <c r="C103" s="490"/>
      <c r="D103" s="490"/>
      <c r="E103" s="490"/>
      <c r="F103" s="490"/>
      <c r="G103" s="490"/>
    </row>
    <row r="104" spans="2:7">
      <c r="B104" s="523"/>
      <c r="C104" s="490"/>
      <c r="D104" s="490"/>
      <c r="E104" s="490"/>
      <c r="F104" s="490"/>
      <c r="G104" s="490"/>
    </row>
    <row r="105" spans="2:7">
      <c r="B105" s="523"/>
      <c r="C105" s="490"/>
      <c r="D105" s="490"/>
      <c r="E105" s="490"/>
      <c r="F105" s="490"/>
      <c r="G105" s="490"/>
    </row>
    <row r="106" spans="2:7">
      <c r="B106" s="523"/>
      <c r="C106" s="490"/>
      <c r="D106" s="490"/>
      <c r="E106" s="490"/>
      <c r="F106" s="490"/>
      <c r="G106" s="490"/>
    </row>
    <row r="107" spans="2:7">
      <c r="B107" s="523"/>
      <c r="C107" s="490"/>
      <c r="D107" s="490"/>
      <c r="E107" s="490"/>
      <c r="F107" s="490"/>
      <c r="G107" s="490"/>
    </row>
    <row r="108" spans="2:7">
      <c r="B108" s="523"/>
      <c r="C108" s="490"/>
      <c r="D108" s="490"/>
      <c r="E108" s="490"/>
      <c r="F108" s="490"/>
      <c r="G108" s="490"/>
    </row>
    <row r="109" spans="2:7">
      <c r="B109" s="523"/>
      <c r="C109" s="490"/>
      <c r="D109" s="490"/>
      <c r="E109" s="490"/>
      <c r="F109" s="490"/>
      <c r="G109" s="490"/>
    </row>
    <row r="110" spans="2:7">
      <c r="B110" s="523"/>
      <c r="C110" s="490"/>
      <c r="D110" s="490"/>
      <c r="E110" s="490"/>
      <c r="F110" s="490"/>
      <c r="G110" s="490"/>
    </row>
    <row r="111" spans="2:7">
      <c r="B111" s="523"/>
      <c r="C111" s="490"/>
      <c r="D111" s="490"/>
      <c r="E111" s="490"/>
      <c r="F111" s="490"/>
      <c r="G111" s="490"/>
    </row>
    <row r="112" spans="2:7">
      <c r="B112" s="523"/>
      <c r="C112" s="490"/>
      <c r="D112" s="490"/>
      <c r="E112" s="490"/>
      <c r="F112" s="490"/>
      <c r="G112" s="490"/>
    </row>
    <row r="113" spans="2:7">
      <c r="B113" s="523"/>
      <c r="C113" s="490"/>
      <c r="D113" s="490"/>
      <c r="E113" s="490"/>
      <c r="F113" s="490"/>
      <c r="G113" s="490"/>
    </row>
    <row r="114" spans="2:7">
      <c r="B114" s="523"/>
      <c r="C114" s="490"/>
      <c r="D114" s="490"/>
      <c r="E114" s="490"/>
      <c r="F114" s="490"/>
      <c r="G114" s="490"/>
    </row>
    <row r="115" spans="2:7">
      <c r="B115" s="523"/>
      <c r="C115" s="490"/>
      <c r="D115" s="490"/>
      <c r="E115" s="490"/>
      <c r="F115" s="490"/>
      <c r="G115" s="490"/>
    </row>
    <row r="116" spans="2:7">
      <c r="B116" s="523"/>
      <c r="C116" s="490"/>
      <c r="D116" s="490"/>
      <c r="E116" s="490"/>
      <c r="F116" s="490"/>
      <c r="G116" s="490"/>
    </row>
    <row r="117" spans="2:7">
      <c r="B117" s="523"/>
      <c r="C117" s="490"/>
      <c r="D117" s="490"/>
      <c r="E117" s="490"/>
      <c r="F117" s="490"/>
      <c r="G117" s="490"/>
    </row>
    <row r="118" spans="2:7">
      <c r="B118" s="523"/>
      <c r="C118" s="490"/>
      <c r="D118" s="490"/>
      <c r="E118" s="490"/>
      <c r="F118" s="490"/>
      <c r="G118" s="490"/>
    </row>
    <row r="119" spans="2:7">
      <c r="B119" s="523"/>
      <c r="C119" s="490"/>
      <c r="D119" s="490"/>
      <c r="E119" s="490"/>
      <c r="F119" s="490"/>
      <c r="G119" s="490"/>
    </row>
    <row r="120" spans="2:7">
      <c r="B120" s="523"/>
      <c r="C120" s="490"/>
      <c r="D120" s="490"/>
      <c r="E120" s="490"/>
      <c r="F120" s="490"/>
      <c r="G120" s="490"/>
    </row>
    <row r="121" spans="2:7">
      <c r="B121" s="523"/>
      <c r="C121" s="490"/>
      <c r="D121" s="490"/>
      <c r="E121" s="490"/>
      <c r="F121" s="490"/>
      <c r="G121" s="490"/>
    </row>
    <row r="122" spans="2:7">
      <c r="B122" s="523"/>
      <c r="C122" s="490"/>
      <c r="D122" s="490"/>
      <c r="E122" s="490"/>
      <c r="F122" s="490"/>
      <c r="G122" s="490"/>
    </row>
    <row r="123" spans="2:7">
      <c r="B123" s="523"/>
      <c r="C123" s="490"/>
      <c r="D123" s="490"/>
      <c r="E123" s="490"/>
      <c r="F123" s="490"/>
      <c r="G123" s="490"/>
    </row>
    <row r="124" spans="2:7">
      <c r="B124" s="523"/>
      <c r="C124" s="490"/>
      <c r="D124" s="490"/>
      <c r="E124" s="490"/>
      <c r="F124" s="490"/>
      <c r="G124" s="490"/>
    </row>
    <row r="125" spans="2:7">
      <c r="B125" s="523"/>
      <c r="C125" s="490"/>
      <c r="D125" s="490"/>
      <c r="E125" s="490"/>
      <c r="F125" s="490"/>
      <c r="G125" s="490"/>
    </row>
    <row r="126" spans="2:7">
      <c r="B126" s="523"/>
      <c r="C126" s="490"/>
      <c r="D126" s="490"/>
      <c r="E126" s="490"/>
      <c r="F126" s="490"/>
      <c r="G126" s="490"/>
    </row>
    <row r="127" spans="2:7">
      <c r="B127" s="523"/>
      <c r="C127" s="490"/>
      <c r="D127" s="490"/>
      <c r="E127" s="490"/>
      <c r="F127" s="490"/>
      <c r="G127" s="490"/>
    </row>
    <row r="128" spans="2:7">
      <c r="B128" s="523"/>
      <c r="C128" s="490"/>
      <c r="D128" s="490"/>
      <c r="E128" s="490"/>
      <c r="F128" s="490"/>
      <c r="G128" s="490"/>
    </row>
    <row r="129" spans="2:7">
      <c r="B129" s="523"/>
      <c r="C129" s="490"/>
      <c r="D129" s="490"/>
      <c r="E129" s="490"/>
      <c r="F129" s="490"/>
      <c r="G129" s="490"/>
    </row>
    <row r="130" spans="2:7">
      <c r="B130" s="523"/>
      <c r="C130" s="490"/>
      <c r="D130" s="490"/>
      <c r="E130" s="490"/>
      <c r="F130" s="490"/>
      <c r="G130" s="490"/>
    </row>
    <row r="131" spans="2:7">
      <c r="B131" s="523"/>
      <c r="C131" s="490"/>
      <c r="D131" s="490"/>
      <c r="E131" s="490"/>
      <c r="F131" s="490"/>
      <c r="G131" s="490"/>
    </row>
    <row r="132" spans="2:7">
      <c r="B132" s="523"/>
      <c r="C132" s="490"/>
      <c r="D132" s="490"/>
      <c r="E132" s="490"/>
      <c r="F132" s="490"/>
      <c r="G132" s="490"/>
    </row>
    <row r="133" spans="2:7">
      <c r="B133" s="523"/>
      <c r="C133" s="490"/>
      <c r="D133" s="490"/>
      <c r="E133" s="490"/>
      <c r="F133" s="490"/>
      <c r="G133" s="490"/>
    </row>
    <row r="134" spans="2:7">
      <c r="B134" s="523"/>
      <c r="C134" s="490"/>
      <c r="D134" s="490"/>
      <c r="E134" s="490"/>
      <c r="F134" s="490"/>
      <c r="G134" s="490"/>
    </row>
    <row r="135" spans="2:7">
      <c r="B135" s="523"/>
      <c r="C135" s="490"/>
      <c r="D135" s="490"/>
      <c r="E135" s="490"/>
      <c r="F135" s="490"/>
      <c r="G135" s="490"/>
    </row>
    <row r="136" spans="2:7">
      <c r="B136" s="523"/>
      <c r="C136" s="490"/>
      <c r="D136" s="490"/>
      <c r="E136" s="490"/>
      <c r="F136" s="490"/>
      <c r="G136" s="490"/>
    </row>
    <row r="137" spans="2:7">
      <c r="B137" s="523"/>
      <c r="C137" s="490"/>
      <c r="D137" s="490"/>
      <c r="E137" s="490"/>
      <c r="F137" s="490"/>
      <c r="G137" s="490"/>
    </row>
    <row r="138" spans="2:7">
      <c r="B138" s="523"/>
      <c r="C138" s="490"/>
      <c r="D138" s="490"/>
      <c r="E138" s="490"/>
      <c r="F138" s="490"/>
      <c r="G138" s="490"/>
    </row>
    <row r="139" spans="2:7">
      <c r="B139" s="523"/>
      <c r="C139" s="490"/>
      <c r="D139" s="490"/>
      <c r="E139" s="490"/>
      <c r="F139" s="490"/>
      <c r="G139" s="490"/>
    </row>
    <row r="140" spans="2:7">
      <c r="B140" s="523"/>
      <c r="C140" s="490"/>
      <c r="D140" s="490"/>
      <c r="E140" s="490"/>
      <c r="F140" s="490"/>
      <c r="G140" s="490"/>
    </row>
    <row r="141" spans="2:7">
      <c r="B141" s="523"/>
      <c r="C141" s="490"/>
      <c r="D141" s="490"/>
      <c r="E141" s="490"/>
      <c r="F141" s="490"/>
      <c r="G141" s="490"/>
    </row>
    <row r="142" spans="2:7">
      <c r="B142" s="523"/>
      <c r="C142" s="490"/>
      <c r="D142" s="490"/>
      <c r="E142" s="490"/>
      <c r="F142" s="490"/>
      <c r="G142" s="490"/>
    </row>
    <row r="143" spans="2:7">
      <c r="B143" s="523"/>
      <c r="C143" s="490"/>
      <c r="D143" s="490"/>
      <c r="E143" s="490"/>
      <c r="F143" s="490"/>
      <c r="G143" s="490"/>
    </row>
    <row r="144" spans="2:7">
      <c r="B144" s="523"/>
      <c r="C144" s="490"/>
      <c r="D144" s="490"/>
      <c r="E144" s="490"/>
      <c r="F144" s="490"/>
      <c r="G144" s="490"/>
    </row>
    <row r="145" spans="2:7">
      <c r="B145" s="523"/>
      <c r="C145" s="490"/>
      <c r="D145" s="490"/>
      <c r="E145" s="490"/>
      <c r="F145" s="490"/>
      <c r="G145" s="490"/>
    </row>
    <row r="146" spans="2:7">
      <c r="B146" s="523"/>
      <c r="C146" s="490"/>
      <c r="D146" s="490"/>
      <c r="E146" s="490"/>
      <c r="F146" s="490"/>
      <c r="G146" s="490"/>
    </row>
    <row r="147" spans="2:7">
      <c r="B147" s="523"/>
      <c r="C147" s="490"/>
      <c r="D147" s="490"/>
      <c r="E147" s="490"/>
      <c r="F147" s="490"/>
      <c r="G147" s="490"/>
    </row>
    <row r="148" spans="2:7">
      <c r="B148" s="523"/>
      <c r="C148" s="490"/>
      <c r="D148" s="490"/>
      <c r="E148" s="490"/>
      <c r="F148" s="490"/>
      <c r="G148" s="490"/>
    </row>
    <row r="149" spans="2:7">
      <c r="B149" s="523"/>
      <c r="C149" s="490"/>
      <c r="D149" s="490"/>
      <c r="E149" s="490"/>
      <c r="F149" s="490"/>
      <c r="G149" s="490"/>
    </row>
    <row r="150" spans="2:7">
      <c r="B150" s="523"/>
      <c r="C150" s="490"/>
      <c r="D150" s="490"/>
      <c r="E150" s="490"/>
      <c r="F150" s="490"/>
      <c r="G150" s="490"/>
    </row>
    <row r="151" spans="2:7">
      <c r="B151" s="523"/>
      <c r="C151" s="490"/>
      <c r="D151" s="490"/>
      <c r="E151" s="490"/>
      <c r="F151" s="490"/>
      <c r="G151" s="490"/>
    </row>
    <row r="152" spans="2:7">
      <c r="B152" s="523"/>
      <c r="C152" s="490"/>
      <c r="D152" s="490"/>
      <c r="E152" s="490"/>
      <c r="F152" s="490"/>
      <c r="G152" s="490"/>
    </row>
    <row r="153" spans="2:7">
      <c r="B153" s="523"/>
      <c r="C153" s="490"/>
      <c r="D153" s="490"/>
      <c r="E153" s="490"/>
      <c r="F153" s="490"/>
      <c r="G153" s="490"/>
    </row>
    <row r="154" spans="2:7">
      <c r="B154" s="523"/>
      <c r="C154" s="490"/>
      <c r="D154" s="490"/>
      <c r="E154" s="490"/>
      <c r="F154" s="490"/>
      <c r="G154" s="490"/>
    </row>
    <row r="155" spans="2:7">
      <c r="B155" s="523"/>
      <c r="C155" s="490"/>
      <c r="D155" s="490"/>
      <c r="E155" s="490"/>
      <c r="F155" s="490"/>
      <c r="G155" s="490"/>
    </row>
    <row r="156" spans="2:7">
      <c r="B156" s="523"/>
      <c r="C156" s="490"/>
      <c r="D156" s="490"/>
      <c r="E156" s="490"/>
      <c r="F156" s="490"/>
      <c r="G156" s="490"/>
    </row>
    <row r="157" spans="2:7">
      <c r="B157" s="523"/>
      <c r="C157" s="490"/>
      <c r="D157" s="490"/>
      <c r="E157" s="490"/>
      <c r="F157" s="490"/>
      <c r="G157" s="490"/>
    </row>
    <row r="158" spans="2:7">
      <c r="B158" s="523"/>
      <c r="C158" s="490"/>
      <c r="D158" s="490"/>
      <c r="E158" s="490"/>
      <c r="F158" s="490"/>
      <c r="G158" s="490"/>
    </row>
    <row r="159" spans="2:7">
      <c r="B159" s="523"/>
      <c r="C159" s="490"/>
      <c r="D159" s="490"/>
      <c r="E159" s="490"/>
      <c r="F159" s="490"/>
      <c r="G159" s="490"/>
    </row>
    <row r="160" spans="2:7">
      <c r="B160" s="523"/>
      <c r="C160" s="490"/>
      <c r="D160" s="490"/>
      <c r="E160" s="490"/>
      <c r="F160" s="490"/>
      <c r="G160" s="490"/>
    </row>
    <row r="161" spans="2:7">
      <c r="B161" s="523"/>
      <c r="C161" s="490"/>
      <c r="D161" s="490"/>
      <c r="E161" s="490"/>
      <c r="F161" s="490"/>
      <c r="G161" s="490"/>
    </row>
    <row r="162" spans="2:7">
      <c r="B162" s="523"/>
      <c r="C162" s="490"/>
      <c r="D162" s="490"/>
      <c r="E162" s="490"/>
      <c r="F162" s="490"/>
      <c r="G162" s="490"/>
    </row>
    <row r="163" spans="2:7">
      <c r="B163" s="523"/>
      <c r="C163" s="490"/>
      <c r="D163" s="490"/>
      <c r="E163" s="490"/>
      <c r="F163" s="490"/>
      <c r="G163" s="490"/>
    </row>
    <row r="164" spans="2:7">
      <c r="B164" s="523"/>
      <c r="C164" s="490"/>
      <c r="D164" s="490"/>
      <c r="E164" s="490"/>
      <c r="F164" s="490"/>
      <c r="G164" s="490"/>
    </row>
    <row r="165" spans="2:7">
      <c r="B165" s="523"/>
      <c r="C165" s="490"/>
      <c r="D165" s="490"/>
      <c r="E165" s="490"/>
      <c r="F165" s="490"/>
      <c r="G165" s="490"/>
    </row>
    <row r="166" spans="2:7">
      <c r="B166" s="523"/>
      <c r="C166" s="490"/>
      <c r="D166" s="490"/>
      <c r="E166" s="490"/>
      <c r="F166" s="490"/>
      <c r="G166" s="490"/>
    </row>
    <row r="167" spans="2:7">
      <c r="B167" s="523"/>
      <c r="C167" s="490"/>
      <c r="D167" s="490"/>
      <c r="E167" s="490"/>
      <c r="F167" s="490"/>
      <c r="G167" s="490"/>
    </row>
    <row r="168" spans="2:7">
      <c r="B168" s="523"/>
      <c r="C168" s="490"/>
      <c r="D168" s="490"/>
      <c r="E168" s="490"/>
      <c r="F168" s="490"/>
      <c r="G168" s="490"/>
    </row>
    <row r="169" spans="2:7">
      <c r="B169" s="523"/>
      <c r="C169" s="490"/>
      <c r="D169" s="490"/>
      <c r="E169" s="490"/>
      <c r="F169" s="490"/>
      <c r="G169" s="490"/>
    </row>
    <row r="170" spans="2:7">
      <c r="B170" s="523"/>
      <c r="C170" s="490"/>
      <c r="D170" s="490"/>
      <c r="E170" s="490"/>
      <c r="F170" s="490"/>
      <c r="G170" s="490"/>
    </row>
    <row r="171" spans="2:7">
      <c r="B171" s="523"/>
      <c r="C171" s="490"/>
      <c r="D171" s="490"/>
      <c r="E171" s="490"/>
      <c r="F171" s="490"/>
      <c r="G171" s="490"/>
    </row>
    <row r="172" spans="2:7">
      <c r="B172" s="523"/>
      <c r="C172" s="490"/>
      <c r="D172" s="490"/>
      <c r="E172" s="490"/>
      <c r="F172" s="490"/>
      <c r="G172" s="490"/>
    </row>
    <row r="173" spans="2:7">
      <c r="B173" s="523"/>
      <c r="C173" s="490"/>
      <c r="D173" s="490"/>
      <c r="E173" s="490"/>
      <c r="F173" s="490"/>
      <c r="G173" s="490"/>
    </row>
    <row r="174" spans="2:7">
      <c r="B174" s="523"/>
      <c r="C174" s="490"/>
      <c r="D174" s="490"/>
      <c r="E174" s="490"/>
      <c r="F174" s="490"/>
      <c r="G174" s="490"/>
    </row>
    <row r="175" spans="2:7">
      <c r="B175" s="523"/>
      <c r="C175" s="490"/>
      <c r="D175" s="490"/>
      <c r="E175" s="490"/>
      <c r="F175" s="490"/>
      <c r="G175" s="490"/>
    </row>
    <row r="176" spans="2:7">
      <c r="B176" s="523"/>
      <c r="C176" s="490"/>
      <c r="D176" s="490"/>
      <c r="E176" s="490"/>
      <c r="F176" s="490"/>
      <c r="G176" s="490"/>
    </row>
    <row r="177" spans="2:7">
      <c r="B177" s="523"/>
      <c r="C177" s="490"/>
      <c r="D177" s="490"/>
      <c r="E177" s="490"/>
      <c r="F177" s="490"/>
      <c r="G177" s="490"/>
    </row>
    <row r="178" spans="2:7">
      <c r="B178" s="523"/>
      <c r="C178" s="490"/>
      <c r="D178" s="490"/>
      <c r="E178" s="490"/>
      <c r="F178" s="490"/>
      <c r="G178" s="490"/>
    </row>
    <row r="179" spans="2:7">
      <c r="B179" s="523"/>
      <c r="C179" s="490"/>
      <c r="D179" s="490"/>
      <c r="E179" s="490"/>
      <c r="F179" s="490"/>
      <c r="G179" s="490"/>
    </row>
    <row r="180" spans="2:7">
      <c r="B180" s="523"/>
      <c r="C180" s="490"/>
      <c r="D180" s="490"/>
      <c r="E180" s="490"/>
      <c r="F180" s="490"/>
      <c r="G180" s="490"/>
    </row>
    <row r="181" spans="2:7">
      <c r="B181" s="523"/>
      <c r="C181" s="490"/>
      <c r="D181" s="490"/>
      <c r="E181" s="490"/>
      <c r="F181" s="490"/>
      <c r="G181" s="490"/>
    </row>
    <row r="182" spans="2:7">
      <c r="B182" s="523"/>
      <c r="C182" s="490"/>
      <c r="D182" s="490"/>
      <c r="E182" s="490"/>
      <c r="F182" s="490"/>
      <c r="G182" s="490"/>
    </row>
    <row r="183" spans="2:7">
      <c r="B183" s="523"/>
      <c r="C183" s="490"/>
      <c r="D183" s="490"/>
      <c r="E183" s="490"/>
      <c r="F183" s="490"/>
      <c r="G183" s="490"/>
    </row>
    <row r="184" spans="2:7">
      <c r="B184" s="523"/>
      <c r="C184" s="490"/>
      <c r="D184" s="490"/>
      <c r="E184" s="490"/>
      <c r="F184" s="490"/>
      <c r="G184" s="490"/>
    </row>
    <row r="185" spans="2:7">
      <c r="B185" s="523"/>
      <c r="C185" s="490"/>
      <c r="D185" s="490"/>
      <c r="E185" s="490"/>
      <c r="F185" s="490"/>
      <c r="G185" s="490"/>
    </row>
    <row r="186" spans="2:7">
      <c r="B186" s="523"/>
      <c r="C186" s="490"/>
      <c r="D186" s="490"/>
      <c r="E186" s="490"/>
      <c r="F186" s="490"/>
      <c r="G186" s="490"/>
    </row>
    <row r="187" spans="2:7">
      <c r="B187" s="523"/>
      <c r="C187" s="490"/>
      <c r="D187" s="490"/>
      <c r="E187" s="490"/>
      <c r="F187" s="490"/>
      <c r="G187" s="490"/>
    </row>
    <row r="188" spans="2:7">
      <c r="B188" s="523"/>
      <c r="C188" s="490"/>
      <c r="D188" s="490"/>
      <c r="E188" s="490"/>
      <c r="F188" s="490"/>
      <c r="G188" s="490"/>
    </row>
    <row r="189" spans="2:7">
      <c r="B189" s="523"/>
      <c r="C189" s="490"/>
      <c r="D189" s="490"/>
      <c r="E189" s="490"/>
      <c r="F189" s="490"/>
      <c r="G189" s="490"/>
    </row>
    <row r="190" spans="2:7">
      <c r="B190" s="523"/>
      <c r="C190" s="490"/>
      <c r="D190" s="490"/>
      <c r="E190" s="490"/>
      <c r="F190" s="490"/>
      <c r="G190" s="490"/>
    </row>
    <row r="191" spans="2:7">
      <c r="B191" s="523"/>
      <c r="C191" s="490"/>
      <c r="D191" s="490"/>
      <c r="E191" s="490"/>
      <c r="F191" s="490"/>
      <c r="G191" s="490"/>
    </row>
    <row r="192" spans="2:7">
      <c r="B192" s="523"/>
      <c r="C192" s="490"/>
      <c r="D192" s="490"/>
      <c r="E192" s="490"/>
      <c r="F192" s="490"/>
      <c r="G192" s="490"/>
    </row>
    <row r="193" spans="2:7">
      <c r="B193" s="523"/>
      <c r="C193" s="490"/>
      <c r="D193" s="490"/>
      <c r="E193" s="490"/>
      <c r="F193" s="490"/>
      <c r="G193" s="490"/>
    </row>
    <row r="194" spans="2:7">
      <c r="B194" s="523"/>
      <c r="C194" s="490"/>
      <c r="D194" s="490"/>
      <c r="E194" s="490"/>
      <c r="F194" s="490"/>
      <c r="G194" s="490"/>
    </row>
    <row r="195" spans="2:7">
      <c r="B195" s="523"/>
      <c r="C195" s="490"/>
      <c r="D195" s="490"/>
      <c r="E195" s="490"/>
      <c r="F195" s="490"/>
      <c r="G195" s="490"/>
    </row>
    <row r="196" spans="2:7">
      <c r="B196" s="523"/>
      <c r="C196" s="490"/>
      <c r="D196" s="490"/>
      <c r="E196" s="490"/>
      <c r="F196" s="490"/>
      <c r="G196" s="490"/>
    </row>
    <row r="197" spans="2:7">
      <c r="B197" s="523"/>
      <c r="C197" s="490"/>
      <c r="D197" s="490"/>
      <c r="E197" s="490"/>
      <c r="F197" s="490"/>
      <c r="G197" s="490"/>
    </row>
    <row r="198" spans="2:7">
      <c r="B198" s="523"/>
      <c r="C198" s="490"/>
      <c r="D198" s="490"/>
      <c r="E198" s="490"/>
      <c r="F198" s="490"/>
      <c r="G198" s="490"/>
    </row>
    <row r="199" spans="2:7">
      <c r="B199" s="523"/>
      <c r="C199" s="490"/>
      <c r="D199" s="490"/>
      <c r="E199" s="490"/>
      <c r="F199" s="490"/>
      <c r="G199" s="490"/>
    </row>
    <row r="200" spans="2:7">
      <c r="B200" s="523"/>
      <c r="C200" s="490"/>
      <c r="D200" s="490"/>
      <c r="E200" s="490"/>
      <c r="F200" s="490"/>
      <c r="G200" s="490"/>
    </row>
    <row r="201" spans="2:7">
      <c r="B201" s="523"/>
      <c r="C201" s="490"/>
      <c r="D201" s="490"/>
      <c r="E201" s="490"/>
      <c r="F201" s="490"/>
      <c r="G201" s="490"/>
    </row>
    <row r="202" spans="2:7">
      <c r="B202" s="523"/>
      <c r="C202" s="490"/>
      <c r="D202" s="490"/>
      <c r="E202" s="490"/>
      <c r="F202" s="490"/>
      <c r="G202" s="490"/>
    </row>
    <row r="203" spans="2:7">
      <c r="B203" s="523"/>
      <c r="C203" s="490"/>
      <c r="D203" s="490"/>
      <c r="E203" s="490"/>
      <c r="F203" s="490"/>
      <c r="G203" s="490"/>
    </row>
    <row r="204" spans="2:7">
      <c r="B204" s="523"/>
      <c r="C204" s="490"/>
      <c r="D204" s="490"/>
      <c r="E204" s="490"/>
      <c r="F204" s="490"/>
      <c r="G204" s="490"/>
    </row>
    <row r="205" spans="2:7">
      <c r="B205" s="523"/>
      <c r="C205" s="490"/>
      <c r="D205" s="490"/>
      <c r="E205" s="490"/>
      <c r="F205" s="490"/>
      <c r="G205" s="490"/>
    </row>
    <row r="206" spans="2:7">
      <c r="B206" s="523"/>
      <c r="C206" s="490"/>
      <c r="D206" s="490"/>
      <c r="E206" s="490"/>
      <c r="F206" s="490"/>
      <c r="G206" s="490"/>
    </row>
    <row r="207" spans="2:7">
      <c r="B207" s="523"/>
      <c r="C207" s="490"/>
      <c r="D207" s="490"/>
      <c r="E207" s="490"/>
      <c r="F207" s="490"/>
      <c r="G207" s="490"/>
    </row>
    <row r="208" spans="2:7">
      <c r="B208" s="523"/>
      <c r="C208" s="490"/>
      <c r="D208" s="490"/>
      <c r="E208" s="490"/>
      <c r="F208" s="490"/>
      <c r="G208" s="490"/>
    </row>
    <row r="209" spans="2:7">
      <c r="B209" s="523"/>
      <c r="C209" s="490"/>
      <c r="D209" s="490"/>
      <c r="E209" s="490"/>
      <c r="F209" s="490"/>
      <c r="G209" s="490"/>
    </row>
    <row r="210" spans="2:7">
      <c r="B210" s="523"/>
      <c r="C210" s="490"/>
      <c r="D210" s="490"/>
      <c r="E210" s="490"/>
      <c r="F210" s="490"/>
      <c r="G210" s="490"/>
    </row>
    <row r="211" spans="2:7">
      <c r="B211" s="523"/>
      <c r="C211" s="490"/>
      <c r="D211" s="490"/>
      <c r="E211" s="490"/>
      <c r="F211" s="490"/>
      <c r="G211" s="490"/>
    </row>
    <row r="212" spans="2:7">
      <c r="B212" s="523"/>
      <c r="C212" s="490"/>
      <c r="D212" s="490"/>
      <c r="E212" s="490"/>
      <c r="F212" s="490"/>
      <c r="G212" s="490"/>
    </row>
    <row r="213" spans="2:7">
      <c r="B213" s="523"/>
      <c r="C213" s="490"/>
      <c r="D213" s="490"/>
      <c r="E213" s="490"/>
      <c r="F213" s="490"/>
      <c r="G213" s="490"/>
    </row>
    <row r="214" spans="2:7">
      <c r="B214" s="523"/>
      <c r="C214" s="490"/>
      <c r="D214" s="490"/>
      <c r="E214" s="490"/>
      <c r="F214" s="490"/>
      <c r="G214" s="490"/>
    </row>
    <row r="215" spans="2:7">
      <c r="B215" s="523"/>
      <c r="C215" s="490"/>
      <c r="D215" s="490"/>
      <c r="E215" s="490"/>
      <c r="F215" s="490"/>
      <c r="G215" s="490"/>
    </row>
    <row r="216" spans="2:7">
      <c r="B216" s="523"/>
      <c r="C216" s="490"/>
      <c r="D216" s="490"/>
      <c r="E216" s="490"/>
      <c r="F216" s="490"/>
      <c r="G216" s="490"/>
    </row>
    <row r="217" spans="2:7">
      <c r="B217" s="523"/>
      <c r="C217" s="490"/>
      <c r="D217" s="490"/>
      <c r="E217" s="490"/>
      <c r="F217" s="490"/>
      <c r="G217" s="490"/>
    </row>
    <row r="218" spans="2:7">
      <c r="B218" s="523"/>
      <c r="C218" s="490"/>
      <c r="D218" s="490"/>
      <c r="E218" s="490"/>
      <c r="F218" s="490"/>
      <c r="G218" s="490"/>
    </row>
    <row r="219" spans="2:7">
      <c r="B219" s="523"/>
      <c r="C219" s="490"/>
      <c r="D219" s="490"/>
      <c r="E219" s="490"/>
      <c r="F219" s="490"/>
      <c r="G219" s="490"/>
    </row>
    <row r="220" spans="2:7">
      <c r="B220" s="523"/>
      <c r="C220" s="490"/>
      <c r="D220" s="490"/>
      <c r="E220" s="490"/>
      <c r="F220" s="490"/>
      <c r="G220" s="490"/>
    </row>
    <row r="221" spans="2:7">
      <c r="B221" s="523"/>
      <c r="C221" s="490"/>
      <c r="D221" s="490"/>
      <c r="E221" s="490"/>
      <c r="F221" s="490"/>
      <c r="G221" s="490"/>
    </row>
    <row r="222" spans="2:7">
      <c r="B222" s="523"/>
      <c r="C222" s="490"/>
      <c r="D222" s="490"/>
      <c r="E222" s="490"/>
      <c r="F222" s="490"/>
      <c r="G222" s="490"/>
    </row>
    <row r="223" spans="2:7">
      <c r="B223" s="523"/>
      <c r="C223" s="490"/>
      <c r="D223" s="490"/>
      <c r="E223" s="490"/>
      <c r="F223" s="490"/>
      <c r="G223" s="490"/>
    </row>
    <row r="224" spans="2:7">
      <c r="B224" s="523"/>
      <c r="C224" s="490"/>
      <c r="D224" s="490"/>
      <c r="E224" s="490"/>
      <c r="F224" s="490"/>
      <c r="G224" s="490"/>
    </row>
    <row r="225" spans="2:7">
      <c r="B225" s="523"/>
      <c r="C225" s="490"/>
      <c r="D225" s="490"/>
      <c r="E225" s="490"/>
      <c r="F225" s="490"/>
      <c r="G225" s="490"/>
    </row>
    <row r="226" spans="2:7">
      <c r="B226" s="523"/>
      <c r="C226" s="490"/>
      <c r="D226" s="490"/>
      <c r="E226" s="490"/>
      <c r="F226" s="490"/>
      <c r="G226" s="490"/>
    </row>
    <row r="227" spans="2:7">
      <c r="B227" s="523"/>
      <c r="C227" s="490"/>
      <c r="D227" s="490"/>
      <c r="E227" s="490"/>
      <c r="F227" s="490"/>
      <c r="G227" s="490"/>
    </row>
    <row r="228" spans="2:7">
      <c r="B228" s="523"/>
      <c r="C228" s="490"/>
      <c r="D228" s="490"/>
      <c r="E228" s="490"/>
      <c r="F228" s="490"/>
      <c r="G228" s="490"/>
    </row>
    <row r="229" spans="2:7">
      <c r="B229" s="523"/>
      <c r="C229" s="490"/>
      <c r="D229" s="490"/>
      <c r="E229" s="490"/>
      <c r="F229" s="490"/>
      <c r="G229" s="490"/>
    </row>
    <row r="230" spans="2:7">
      <c r="B230" s="523"/>
      <c r="C230" s="490"/>
      <c r="D230" s="490"/>
      <c r="E230" s="490"/>
      <c r="F230" s="490"/>
      <c r="G230" s="490"/>
    </row>
    <row r="231" spans="2:7">
      <c r="B231" s="523"/>
      <c r="C231" s="490"/>
      <c r="D231" s="490"/>
      <c r="E231" s="490"/>
      <c r="F231" s="490"/>
      <c r="G231" s="490"/>
    </row>
    <row r="232" spans="2:7">
      <c r="B232" s="523"/>
      <c r="C232" s="490"/>
      <c r="D232" s="490"/>
      <c r="E232" s="490"/>
      <c r="F232" s="490"/>
      <c r="G232" s="490"/>
    </row>
    <row r="233" spans="2:7">
      <c r="B233" s="523"/>
      <c r="C233" s="490"/>
      <c r="D233" s="490"/>
      <c r="E233" s="490"/>
      <c r="F233" s="490"/>
      <c r="G233" s="490"/>
    </row>
    <row r="234" spans="2:7">
      <c r="B234" s="523"/>
      <c r="C234" s="490"/>
      <c r="D234" s="490"/>
      <c r="E234" s="490"/>
      <c r="F234" s="490"/>
      <c r="G234" s="490"/>
    </row>
    <row r="235" spans="2:7">
      <c r="B235" s="523"/>
      <c r="C235" s="490"/>
      <c r="D235" s="490"/>
      <c r="E235" s="490"/>
      <c r="F235" s="490"/>
      <c r="G235" s="490"/>
    </row>
    <row r="236" spans="2:7">
      <c r="B236" s="523"/>
      <c r="C236" s="490"/>
      <c r="D236" s="490"/>
      <c r="E236" s="490"/>
      <c r="F236" s="490"/>
      <c r="G236" s="490"/>
    </row>
    <row r="237" spans="2:7">
      <c r="B237" s="523"/>
      <c r="C237" s="490"/>
      <c r="D237" s="490"/>
      <c r="E237" s="490"/>
      <c r="F237" s="490"/>
      <c r="G237" s="490"/>
    </row>
    <row r="238" spans="2:7">
      <c r="B238" s="523"/>
      <c r="C238" s="490"/>
      <c r="D238" s="490"/>
      <c r="E238" s="490"/>
      <c r="F238" s="490"/>
      <c r="G238" s="490"/>
    </row>
    <row r="239" spans="2:7">
      <c r="B239" s="523"/>
      <c r="C239" s="490"/>
      <c r="D239" s="490"/>
      <c r="E239" s="490"/>
      <c r="F239" s="490"/>
      <c r="G239" s="490"/>
    </row>
    <row r="240" spans="2:7">
      <c r="B240" s="523"/>
      <c r="C240" s="490"/>
      <c r="D240" s="490"/>
      <c r="E240" s="490"/>
      <c r="F240" s="490"/>
      <c r="G240" s="490"/>
    </row>
    <row r="241" spans="2:7">
      <c r="B241" s="523"/>
      <c r="C241" s="490"/>
      <c r="D241" s="490"/>
      <c r="E241" s="490"/>
      <c r="F241" s="490"/>
      <c r="G241" s="490"/>
    </row>
    <row r="242" spans="2:7">
      <c r="B242" s="523"/>
      <c r="C242" s="490"/>
      <c r="D242" s="490"/>
      <c r="E242" s="490"/>
      <c r="F242" s="490"/>
      <c r="G242" s="490"/>
    </row>
    <row r="243" spans="2:7">
      <c r="B243" s="523"/>
      <c r="C243" s="490"/>
      <c r="D243" s="490"/>
      <c r="E243" s="490"/>
      <c r="F243" s="490"/>
      <c r="G243" s="490"/>
    </row>
    <row r="244" spans="2:7">
      <c r="B244" s="523"/>
      <c r="C244" s="490"/>
      <c r="D244" s="490"/>
      <c r="E244" s="490"/>
      <c r="F244" s="490"/>
      <c r="G244" s="490"/>
    </row>
    <row r="245" spans="2:7">
      <c r="B245" s="523"/>
      <c r="C245" s="490"/>
      <c r="D245" s="490"/>
      <c r="E245" s="490"/>
      <c r="F245" s="490"/>
      <c r="G245" s="490"/>
    </row>
    <row r="246" spans="2:7">
      <c r="B246" s="523"/>
      <c r="C246" s="490"/>
      <c r="D246" s="490"/>
      <c r="E246" s="490"/>
      <c r="F246" s="490"/>
      <c r="G246" s="490"/>
    </row>
    <row r="247" spans="2:7">
      <c r="B247" s="523"/>
      <c r="C247" s="490"/>
      <c r="D247" s="490"/>
      <c r="E247" s="490"/>
      <c r="F247" s="490"/>
      <c r="G247" s="490"/>
    </row>
    <row r="248" spans="2:7">
      <c r="B248" s="523"/>
      <c r="C248" s="490"/>
      <c r="D248" s="490"/>
      <c r="E248" s="490"/>
      <c r="F248" s="490"/>
      <c r="G248" s="490"/>
    </row>
    <row r="249" spans="2:7">
      <c r="B249" s="523"/>
      <c r="C249" s="490"/>
      <c r="D249" s="490"/>
      <c r="E249" s="490"/>
      <c r="F249" s="490"/>
      <c r="G249" s="490"/>
    </row>
    <row r="250" spans="2:7">
      <c r="B250" s="523"/>
      <c r="C250" s="490"/>
      <c r="D250" s="490"/>
      <c r="E250" s="490"/>
      <c r="F250" s="490"/>
      <c r="G250" s="490"/>
    </row>
    <row r="251" spans="2:7">
      <c r="B251" s="523"/>
      <c r="C251" s="490"/>
      <c r="D251" s="490"/>
      <c r="E251" s="490"/>
      <c r="F251" s="490"/>
      <c r="G251" s="490"/>
    </row>
    <row r="252" spans="2:7">
      <c r="B252" s="523"/>
      <c r="C252" s="490"/>
      <c r="D252" s="490"/>
      <c r="E252" s="490"/>
      <c r="F252" s="490"/>
      <c r="G252" s="490"/>
    </row>
    <row r="253" spans="2:7">
      <c r="B253" s="523"/>
      <c r="C253" s="490"/>
      <c r="D253" s="490"/>
      <c r="E253" s="490"/>
      <c r="F253" s="490"/>
      <c r="G253" s="490"/>
    </row>
    <row r="254" spans="2:7">
      <c r="B254" s="523"/>
      <c r="C254" s="490"/>
      <c r="D254" s="490"/>
      <c r="E254" s="490"/>
      <c r="F254" s="490"/>
      <c r="G254" s="490"/>
    </row>
    <row r="255" spans="2:7">
      <c r="B255" s="523"/>
      <c r="C255" s="490"/>
      <c r="D255" s="490"/>
      <c r="E255" s="490"/>
      <c r="F255" s="490"/>
      <c r="G255" s="490"/>
    </row>
    <row r="256" spans="2:7">
      <c r="B256" s="523"/>
      <c r="C256" s="490"/>
      <c r="D256" s="490"/>
      <c r="E256" s="490"/>
      <c r="F256" s="490"/>
      <c r="G256" s="490"/>
    </row>
    <row r="257" spans="2:7">
      <c r="B257" s="523"/>
      <c r="C257" s="490"/>
      <c r="D257" s="490"/>
      <c r="E257" s="490"/>
      <c r="F257" s="490"/>
      <c r="G257" s="490"/>
    </row>
    <row r="258" spans="2:7">
      <c r="B258" s="523"/>
      <c r="C258" s="490"/>
      <c r="D258" s="490"/>
      <c r="E258" s="490"/>
      <c r="F258" s="490"/>
      <c r="G258" s="490"/>
    </row>
    <row r="259" spans="2:7">
      <c r="B259" s="523"/>
      <c r="C259" s="490"/>
      <c r="D259" s="490"/>
      <c r="E259" s="490"/>
      <c r="F259" s="490"/>
      <c r="G259" s="490"/>
    </row>
    <row r="260" spans="2:7">
      <c r="B260" s="523"/>
      <c r="C260" s="490"/>
      <c r="D260" s="490"/>
      <c r="E260" s="490"/>
      <c r="F260" s="490"/>
      <c r="G260" s="490"/>
    </row>
    <row r="261" spans="2:7">
      <c r="B261" s="523"/>
      <c r="C261" s="490"/>
      <c r="D261" s="490"/>
      <c r="E261" s="490"/>
      <c r="F261" s="490"/>
      <c r="G261" s="490"/>
    </row>
    <row r="262" spans="2:7">
      <c r="B262" s="523"/>
      <c r="C262" s="490"/>
      <c r="D262" s="490"/>
      <c r="E262" s="490"/>
      <c r="F262" s="490"/>
      <c r="G262" s="490"/>
    </row>
    <row r="263" spans="2:7">
      <c r="B263" s="523"/>
      <c r="C263" s="490"/>
      <c r="D263" s="490"/>
      <c r="E263" s="490"/>
      <c r="F263" s="490"/>
      <c r="G263" s="490"/>
    </row>
    <row r="264" spans="2:7">
      <c r="B264" s="523"/>
      <c r="C264" s="490"/>
      <c r="D264" s="490"/>
      <c r="E264" s="490"/>
      <c r="F264" s="490"/>
      <c r="G264" s="490"/>
    </row>
    <row r="265" spans="2:7">
      <c r="B265" s="523"/>
      <c r="C265" s="490"/>
      <c r="D265" s="490"/>
      <c r="E265" s="490"/>
      <c r="F265" s="490"/>
      <c r="G265" s="490"/>
    </row>
    <row r="266" spans="2:7">
      <c r="B266" s="523"/>
      <c r="C266" s="490"/>
      <c r="D266" s="490"/>
      <c r="E266" s="490"/>
      <c r="F266" s="490"/>
      <c r="G266" s="490"/>
    </row>
    <row r="267" spans="2:7">
      <c r="B267" s="523"/>
      <c r="C267" s="490"/>
      <c r="D267" s="490"/>
      <c r="E267" s="490"/>
      <c r="F267" s="490"/>
      <c r="G267" s="490"/>
    </row>
    <row r="268" spans="2:7">
      <c r="B268" s="523"/>
      <c r="C268" s="490"/>
      <c r="D268" s="490"/>
      <c r="E268" s="490"/>
      <c r="F268" s="490"/>
      <c r="G268" s="490"/>
    </row>
    <row r="269" spans="2:7">
      <c r="B269" s="523"/>
      <c r="C269" s="490"/>
      <c r="D269" s="490"/>
      <c r="E269" s="490"/>
      <c r="F269" s="490"/>
      <c r="G269" s="490"/>
    </row>
    <row r="270" spans="2:7">
      <c r="B270" s="523"/>
      <c r="C270" s="490"/>
      <c r="D270" s="490"/>
      <c r="E270" s="490"/>
      <c r="F270" s="490"/>
      <c r="G270" s="490"/>
    </row>
    <row r="271" spans="2:7">
      <c r="B271" s="523"/>
      <c r="C271" s="490"/>
      <c r="D271" s="490"/>
      <c r="E271" s="490"/>
      <c r="F271" s="490"/>
      <c r="G271" s="490"/>
    </row>
    <row r="272" spans="2:7">
      <c r="B272" s="523"/>
      <c r="C272" s="490"/>
      <c r="D272" s="490"/>
      <c r="E272" s="490"/>
      <c r="F272" s="490"/>
      <c r="G272" s="490"/>
    </row>
    <row r="273" spans="2:7">
      <c r="B273" s="523"/>
      <c r="C273" s="490"/>
      <c r="D273" s="490"/>
      <c r="E273" s="490"/>
      <c r="F273" s="490"/>
      <c r="G273" s="490"/>
    </row>
    <row r="274" spans="2:7">
      <c r="B274" s="523"/>
      <c r="C274" s="490"/>
      <c r="D274" s="490"/>
      <c r="E274" s="490"/>
      <c r="F274" s="490"/>
      <c r="G274" s="490"/>
    </row>
    <row r="275" spans="2:7">
      <c r="B275" s="523"/>
      <c r="C275" s="490"/>
      <c r="D275" s="490"/>
      <c r="E275" s="490"/>
      <c r="F275" s="490"/>
      <c r="G275" s="490"/>
    </row>
    <row r="276" spans="2:7">
      <c r="B276" s="523"/>
      <c r="C276" s="490"/>
      <c r="D276" s="490"/>
      <c r="E276" s="490"/>
      <c r="F276" s="490"/>
      <c r="G276" s="490"/>
    </row>
    <row r="277" spans="2:7">
      <c r="B277" s="523"/>
      <c r="C277" s="490"/>
      <c r="D277" s="490"/>
      <c r="E277" s="490"/>
      <c r="F277" s="490"/>
      <c r="G277" s="490"/>
    </row>
    <row r="278" spans="2:7">
      <c r="B278" s="523"/>
      <c r="C278" s="490"/>
      <c r="D278" s="490"/>
      <c r="E278" s="490"/>
      <c r="F278" s="490"/>
      <c r="G278" s="490"/>
    </row>
    <row r="279" spans="2:7">
      <c r="B279" s="523"/>
      <c r="C279" s="490"/>
      <c r="D279" s="490"/>
      <c r="E279" s="490"/>
      <c r="F279" s="490"/>
      <c r="G279" s="490"/>
    </row>
    <row r="280" spans="2:7">
      <c r="B280" s="523"/>
      <c r="C280" s="490"/>
      <c r="D280" s="490"/>
      <c r="E280" s="490"/>
      <c r="F280" s="490"/>
      <c r="G280" s="490"/>
    </row>
    <row r="281" spans="2:7">
      <c r="B281" s="523"/>
      <c r="C281" s="490"/>
      <c r="D281" s="490"/>
      <c r="E281" s="490"/>
      <c r="F281" s="490"/>
      <c r="G281" s="490"/>
    </row>
    <row r="282" spans="2:7">
      <c r="B282" s="523"/>
      <c r="C282" s="490"/>
      <c r="D282" s="490"/>
      <c r="E282" s="490"/>
      <c r="F282" s="490"/>
      <c r="G282" s="490"/>
    </row>
    <row r="283" spans="2:7">
      <c r="B283" s="523"/>
      <c r="C283" s="490"/>
      <c r="D283" s="490"/>
      <c r="E283" s="490"/>
      <c r="F283" s="490"/>
      <c r="G283" s="490"/>
    </row>
    <row r="284" spans="2:7">
      <c r="B284" s="523"/>
      <c r="C284" s="490"/>
      <c r="D284" s="490"/>
      <c r="E284" s="490"/>
      <c r="F284" s="490"/>
      <c r="G284" s="490"/>
    </row>
    <row r="285" spans="2:7">
      <c r="B285" s="523"/>
      <c r="C285" s="490"/>
      <c r="D285" s="490"/>
      <c r="E285" s="490"/>
      <c r="F285" s="490"/>
      <c r="G285" s="490"/>
    </row>
    <row r="286" spans="2:7">
      <c r="B286" s="523"/>
      <c r="C286" s="490"/>
      <c r="D286" s="490"/>
      <c r="E286" s="490"/>
      <c r="F286" s="490"/>
      <c r="G286" s="490"/>
    </row>
    <row r="287" spans="2:7">
      <c r="B287" s="523"/>
      <c r="C287" s="490"/>
      <c r="D287" s="490"/>
      <c r="E287" s="490"/>
      <c r="F287" s="490"/>
      <c r="G287" s="490"/>
    </row>
    <row r="288" spans="2:7">
      <c r="B288" s="523"/>
      <c r="C288" s="490"/>
      <c r="D288" s="490"/>
      <c r="E288" s="490"/>
      <c r="F288" s="490"/>
      <c r="G288" s="490"/>
    </row>
    <row r="289" spans="2:7">
      <c r="B289" s="523"/>
      <c r="C289" s="490"/>
      <c r="D289" s="490"/>
      <c r="E289" s="490"/>
      <c r="F289" s="490"/>
      <c r="G289" s="490"/>
    </row>
    <row r="290" spans="2:7">
      <c r="B290" s="523"/>
      <c r="C290" s="490"/>
      <c r="D290" s="490"/>
      <c r="E290" s="490"/>
      <c r="F290" s="490"/>
      <c r="G290" s="490"/>
    </row>
    <row r="291" spans="2:7">
      <c r="B291" s="523"/>
      <c r="C291" s="490"/>
      <c r="D291" s="490"/>
      <c r="E291" s="490"/>
      <c r="F291" s="490"/>
      <c r="G291" s="490"/>
    </row>
    <row r="292" spans="2:7">
      <c r="B292" s="523"/>
      <c r="C292" s="490"/>
      <c r="D292" s="490"/>
      <c r="E292" s="490"/>
      <c r="F292" s="490"/>
      <c r="G292" s="490"/>
    </row>
    <row r="293" spans="2:7">
      <c r="B293" s="523"/>
      <c r="C293" s="490"/>
      <c r="D293" s="490"/>
      <c r="E293" s="490"/>
      <c r="F293" s="490"/>
      <c r="G293" s="490"/>
    </row>
    <row r="294" spans="2:7">
      <c r="B294" s="523"/>
      <c r="C294" s="490"/>
      <c r="D294" s="490"/>
      <c r="E294" s="490"/>
      <c r="F294" s="490"/>
      <c r="G294" s="490"/>
    </row>
    <row r="295" spans="2:7">
      <c r="B295" s="523"/>
      <c r="C295" s="490"/>
      <c r="D295" s="490"/>
      <c r="E295" s="490"/>
      <c r="F295" s="490"/>
      <c r="G295" s="490"/>
    </row>
    <row r="296" spans="2:7">
      <c r="B296" s="523"/>
      <c r="C296" s="490"/>
      <c r="D296" s="490"/>
      <c r="E296" s="490"/>
      <c r="F296" s="490"/>
      <c r="G296" s="490"/>
    </row>
    <row r="297" spans="2:7">
      <c r="B297" s="523"/>
      <c r="C297" s="490"/>
      <c r="D297" s="490"/>
      <c r="E297" s="490"/>
      <c r="F297" s="490"/>
      <c r="G297" s="490"/>
    </row>
    <row r="298" spans="2:7">
      <c r="B298" s="523"/>
      <c r="C298" s="490"/>
      <c r="D298" s="490"/>
      <c r="E298" s="490"/>
      <c r="F298" s="490"/>
      <c r="G298" s="490"/>
    </row>
    <row r="299" spans="2:7">
      <c r="B299" s="523"/>
      <c r="C299" s="490"/>
      <c r="D299" s="490"/>
      <c r="E299" s="490"/>
      <c r="F299" s="490"/>
      <c r="G299" s="490"/>
    </row>
    <row r="300" spans="2:7">
      <c r="B300" s="523"/>
      <c r="C300" s="490"/>
      <c r="D300" s="490"/>
      <c r="E300" s="490"/>
      <c r="F300" s="490"/>
      <c r="G300" s="490"/>
    </row>
    <row r="301" spans="2:7">
      <c r="B301" s="523"/>
      <c r="C301" s="490"/>
      <c r="D301" s="490"/>
      <c r="E301" s="490"/>
      <c r="F301" s="490"/>
      <c r="G301" s="490"/>
    </row>
    <row r="302" spans="2:7">
      <c r="B302" s="523"/>
      <c r="C302" s="490"/>
      <c r="D302" s="490"/>
      <c r="E302" s="490"/>
      <c r="F302" s="490"/>
      <c r="G302" s="490"/>
    </row>
    <row r="303" spans="2:7">
      <c r="B303" s="523"/>
      <c r="C303" s="490"/>
      <c r="D303" s="490"/>
      <c r="E303" s="490"/>
      <c r="F303" s="490"/>
      <c r="G303" s="490"/>
    </row>
    <row r="304" spans="2:7">
      <c r="B304" s="523"/>
      <c r="C304" s="490"/>
      <c r="D304" s="490"/>
      <c r="E304" s="490"/>
      <c r="F304" s="490"/>
      <c r="G304" s="490"/>
    </row>
    <row r="305" spans="2:7">
      <c r="B305" s="523"/>
      <c r="C305" s="490"/>
      <c r="D305" s="490"/>
      <c r="E305" s="490"/>
      <c r="F305" s="490"/>
      <c r="G305" s="490"/>
    </row>
    <row r="306" spans="2:7">
      <c r="B306" s="523"/>
      <c r="C306" s="490"/>
      <c r="D306" s="490"/>
      <c r="E306" s="490"/>
      <c r="F306" s="490"/>
      <c r="G306" s="490"/>
    </row>
    <row r="307" spans="2:7">
      <c r="B307" s="523"/>
      <c r="C307" s="490"/>
      <c r="D307" s="490"/>
      <c r="E307" s="490"/>
      <c r="F307" s="490"/>
      <c r="G307" s="490"/>
    </row>
    <row r="308" spans="2:7">
      <c r="B308" s="523"/>
      <c r="C308" s="490"/>
      <c r="D308" s="490"/>
      <c r="E308" s="490"/>
      <c r="F308" s="490"/>
      <c r="G308" s="490"/>
    </row>
    <row r="309" spans="2:7">
      <c r="B309" s="523"/>
      <c r="C309" s="490"/>
      <c r="D309" s="490"/>
      <c r="E309" s="490"/>
      <c r="F309" s="490"/>
      <c r="G309" s="490"/>
    </row>
    <row r="310" spans="2:7">
      <c r="B310" s="523"/>
      <c r="C310" s="490"/>
      <c r="D310" s="490"/>
      <c r="E310" s="490"/>
      <c r="F310" s="490"/>
      <c r="G310" s="490"/>
    </row>
    <row r="311" spans="2:7">
      <c r="B311" s="523"/>
      <c r="C311" s="490"/>
      <c r="D311" s="490"/>
      <c r="E311" s="490"/>
      <c r="F311" s="490"/>
      <c r="G311" s="490"/>
    </row>
    <row r="312" spans="2:7">
      <c r="B312" s="523"/>
      <c r="C312" s="490"/>
      <c r="D312" s="490"/>
      <c r="E312" s="490"/>
      <c r="F312" s="490"/>
      <c r="G312" s="490"/>
    </row>
    <row r="313" spans="2:7">
      <c r="B313" s="523"/>
      <c r="C313" s="490"/>
      <c r="D313" s="490"/>
      <c r="E313" s="490"/>
      <c r="F313" s="490"/>
      <c r="G313" s="490"/>
    </row>
    <row r="314" spans="2:7">
      <c r="B314" s="523"/>
      <c r="C314" s="490"/>
      <c r="D314" s="490"/>
      <c r="E314" s="490"/>
      <c r="F314" s="490"/>
      <c r="G314" s="490"/>
    </row>
    <row r="315" spans="2:7">
      <c r="B315" s="523"/>
      <c r="C315" s="490"/>
      <c r="D315" s="490"/>
      <c r="E315" s="490"/>
      <c r="F315" s="490"/>
      <c r="G315" s="490"/>
    </row>
    <row r="316" spans="2:7">
      <c r="B316" s="523"/>
      <c r="C316" s="490"/>
      <c r="D316" s="490"/>
      <c r="E316" s="490"/>
      <c r="F316" s="490"/>
      <c r="G316" s="490"/>
    </row>
    <row r="317" spans="2:7">
      <c r="B317" s="523"/>
      <c r="C317" s="490"/>
      <c r="D317" s="490"/>
      <c r="E317" s="490"/>
      <c r="F317" s="490"/>
      <c r="G317" s="490"/>
    </row>
    <row r="318" spans="2:7">
      <c r="B318" s="523"/>
      <c r="C318" s="490"/>
      <c r="D318" s="490"/>
      <c r="E318" s="490"/>
      <c r="F318" s="490"/>
      <c r="G318" s="490"/>
    </row>
    <row r="319" spans="2:7">
      <c r="B319" s="523"/>
      <c r="C319" s="490"/>
      <c r="D319" s="490"/>
      <c r="E319" s="490"/>
      <c r="F319" s="490"/>
      <c r="G319" s="490"/>
    </row>
    <row r="320" spans="2:7">
      <c r="B320" s="523"/>
      <c r="C320" s="490"/>
      <c r="D320" s="490"/>
      <c r="E320" s="490"/>
      <c r="F320" s="490"/>
      <c r="G320" s="490"/>
    </row>
    <row r="321" spans="2:7">
      <c r="B321" s="523"/>
      <c r="C321" s="490"/>
      <c r="D321" s="490"/>
      <c r="E321" s="490"/>
      <c r="F321" s="490"/>
      <c r="G321" s="490"/>
    </row>
    <row r="322" spans="2:7">
      <c r="B322" s="523"/>
      <c r="C322" s="490"/>
      <c r="D322" s="490"/>
      <c r="E322" s="490"/>
      <c r="F322" s="490"/>
      <c r="G322" s="490"/>
    </row>
    <row r="323" spans="2:7">
      <c r="B323" s="523"/>
      <c r="C323" s="490"/>
      <c r="D323" s="490"/>
      <c r="E323" s="490"/>
      <c r="F323" s="490"/>
      <c r="G323" s="490"/>
    </row>
    <row r="324" spans="2:7">
      <c r="B324" s="523"/>
      <c r="C324" s="490"/>
      <c r="D324" s="490"/>
      <c r="E324" s="490"/>
      <c r="F324" s="490"/>
      <c r="G324" s="490"/>
    </row>
    <row r="325" spans="2:7">
      <c r="B325" s="523"/>
      <c r="C325" s="490"/>
      <c r="D325" s="490"/>
      <c r="E325" s="490"/>
      <c r="F325" s="490"/>
      <c r="G325" s="490"/>
    </row>
    <row r="326" spans="2:7">
      <c r="B326" s="523"/>
      <c r="C326" s="490"/>
      <c r="D326" s="490"/>
      <c r="E326" s="490"/>
      <c r="F326" s="490"/>
      <c r="G326" s="490"/>
    </row>
    <row r="327" spans="2:7">
      <c r="B327" s="523"/>
      <c r="C327" s="490"/>
      <c r="D327" s="490"/>
      <c r="E327" s="490"/>
      <c r="F327" s="490"/>
      <c r="G327" s="490"/>
    </row>
    <row r="328" spans="2:7">
      <c r="B328" s="523"/>
      <c r="C328" s="490"/>
      <c r="D328" s="490"/>
      <c r="E328" s="490"/>
      <c r="F328" s="490"/>
      <c r="G328" s="490"/>
    </row>
    <row r="329" spans="2:7">
      <c r="B329" s="523"/>
      <c r="C329" s="490"/>
      <c r="D329" s="490"/>
      <c r="E329" s="490"/>
      <c r="F329" s="490"/>
      <c r="G329" s="490"/>
    </row>
    <row r="330" spans="2:7">
      <c r="B330" s="523"/>
      <c r="C330" s="490"/>
      <c r="D330" s="490"/>
      <c r="E330" s="490"/>
      <c r="F330" s="490"/>
      <c r="G330" s="490"/>
    </row>
    <row r="331" spans="2:7">
      <c r="B331" s="523"/>
      <c r="C331" s="490"/>
      <c r="D331" s="490"/>
      <c r="E331" s="490"/>
      <c r="F331" s="490"/>
      <c r="G331" s="490"/>
    </row>
    <row r="332" spans="2:7">
      <c r="B332" s="523"/>
      <c r="C332" s="490"/>
      <c r="D332" s="490"/>
      <c r="E332" s="490"/>
      <c r="F332" s="490"/>
      <c r="G332" s="490"/>
    </row>
    <row r="333" spans="2:7">
      <c r="B333" s="523"/>
      <c r="C333" s="490"/>
      <c r="D333" s="490"/>
      <c r="E333" s="490"/>
      <c r="F333" s="490"/>
      <c r="G333" s="490"/>
    </row>
    <row r="334" spans="2:7">
      <c r="B334" s="523"/>
      <c r="C334" s="490"/>
      <c r="D334" s="490"/>
      <c r="E334" s="490"/>
      <c r="F334" s="490"/>
      <c r="G334" s="490"/>
    </row>
    <row r="335" spans="2:7">
      <c r="B335" s="523"/>
      <c r="C335" s="490"/>
      <c r="D335" s="490"/>
      <c r="E335" s="490"/>
      <c r="F335" s="490"/>
      <c r="G335" s="490"/>
    </row>
    <row r="336" spans="2:7">
      <c r="B336" s="523"/>
      <c r="C336" s="490"/>
      <c r="D336" s="490"/>
      <c r="E336" s="490"/>
      <c r="F336" s="490"/>
      <c r="G336" s="490"/>
    </row>
    <row r="337" spans="2:7">
      <c r="B337" s="523"/>
      <c r="C337" s="490"/>
      <c r="D337" s="490"/>
      <c r="E337" s="490"/>
      <c r="F337" s="490"/>
      <c r="G337" s="490"/>
    </row>
    <row r="338" spans="2:7">
      <c r="B338" s="523"/>
      <c r="C338" s="490"/>
      <c r="D338" s="490"/>
      <c r="E338" s="490"/>
      <c r="F338" s="490"/>
      <c r="G338" s="490"/>
    </row>
    <row r="339" spans="2:7">
      <c r="B339" s="523"/>
      <c r="C339" s="490"/>
      <c r="D339" s="490"/>
      <c r="E339" s="490"/>
      <c r="F339" s="490"/>
      <c r="G339" s="490"/>
    </row>
    <row r="340" spans="2:7">
      <c r="B340" s="523"/>
      <c r="C340" s="490"/>
      <c r="D340" s="490"/>
      <c r="E340" s="490"/>
      <c r="F340" s="490"/>
      <c r="G340" s="490"/>
    </row>
    <row r="341" spans="2:7">
      <c r="B341" s="523"/>
      <c r="C341" s="490"/>
      <c r="D341" s="490"/>
      <c r="E341" s="490"/>
      <c r="F341" s="490"/>
      <c r="G341" s="490"/>
    </row>
    <row r="342" spans="2:7">
      <c r="B342" s="523"/>
      <c r="C342" s="490"/>
      <c r="D342" s="490"/>
      <c r="E342" s="490"/>
      <c r="F342" s="490"/>
      <c r="G342" s="490"/>
    </row>
    <row r="343" spans="2:7">
      <c r="B343" s="523"/>
      <c r="C343" s="490"/>
      <c r="D343" s="490"/>
      <c r="E343" s="490"/>
      <c r="F343" s="490"/>
      <c r="G343" s="490"/>
    </row>
    <row r="344" spans="2:7">
      <c r="B344" s="523"/>
      <c r="C344" s="490"/>
      <c r="D344" s="490"/>
      <c r="E344" s="490"/>
      <c r="F344" s="490"/>
      <c r="G344" s="490"/>
    </row>
    <row r="345" spans="2:7">
      <c r="B345" s="523"/>
      <c r="C345" s="490"/>
      <c r="D345" s="490"/>
      <c r="E345" s="490"/>
      <c r="F345" s="490"/>
      <c r="G345" s="490"/>
    </row>
    <row r="346" spans="2:7">
      <c r="B346" s="523"/>
      <c r="C346" s="490"/>
      <c r="D346" s="490"/>
      <c r="E346" s="490"/>
      <c r="F346" s="490"/>
      <c r="G346" s="490"/>
    </row>
    <row r="347" spans="2:7">
      <c r="B347" s="523"/>
      <c r="C347" s="490"/>
      <c r="D347" s="490"/>
      <c r="E347" s="490"/>
      <c r="F347" s="490"/>
      <c r="G347" s="490"/>
    </row>
    <row r="348" spans="2:7">
      <c r="B348" s="523"/>
      <c r="C348" s="490"/>
      <c r="D348" s="490"/>
      <c r="E348" s="490"/>
      <c r="F348" s="490"/>
      <c r="G348" s="490"/>
    </row>
    <row r="349" spans="2:7">
      <c r="B349" s="523"/>
      <c r="C349" s="490"/>
      <c r="D349" s="490"/>
      <c r="E349" s="490"/>
      <c r="F349" s="490"/>
      <c r="G349" s="490"/>
    </row>
    <row r="350" spans="2:7">
      <c r="B350" s="523"/>
      <c r="C350" s="490"/>
      <c r="D350" s="490"/>
      <c r="E350" s="490"/>
      <c r="F350" s="490"/>
      <c r="G350" s="490"/>
    </row>
    <row r="351" spans="2:7">
      <c r="B351" s="523"/>
      <c r="C351" s="490"/>
      <c r="D351" s="490"/>
      <c r="E351" s="490"/>
      <c r="F351" s="490"/>
      <c r="G351" s="490"/>
    </row>
    <row r="352" spans="2:7">
      <c r="B352" s="523"/>
      <c r="C352" s="490"/>
      <c r="D352" s="490"/>
      <c r="E352" s="490"/>
      <c r="F352" s="490"/>
      <c r="G352" s="490"/>
    </row>
    <row r="353" spans="2:7">
      <c r="B353" s="523"/>
      <c r="C353" s="490"/>
      <c r="D353" s="490"/>
      <c r="E353" s="490"/>
      <c r="F353" s="490"/>
      <c r="G353" s="490"/>
    </row>
    <row r="354" spans="2:7">
      <c r="B354" s="523"/>
      <c r="C354" s="490"/>
      <c r="D354" s="490"/>
      <c r="E354" s="490"/>
      <c r="F354" s="490"/>
      <c r="G354" s="490"/>
    </row>
    <row r="355" spans="2:7">
      <c r="B355" s="523"/>
      <c r="C355" s="490"/>
      <c r="D355" s="490"/>
      <c r="E355" s="490"/>
      <c r="F355" s="490"/>
      <c r="G355" s="490"/>
    </row>
    <row r="356" spans="2:7">
      <c r="B356" s="523"/>
      <c r="C356" s="490"/>
      <c r="D356" s="490"/>
      <c r="E356" s="490"/>
      <c r="F356" s="490"/>
      <c r="G356" s="490"/>
    </row>
    <row r="357" spans="2:7">
      <c r="B357" s="523"/>
      <c r="C357" s="490"/>
      <c r="D357" s="490"/>
      <c r="E357" s="490"/>
      <c r="F357" s="490"/>
      <c r="G357" s="490"/>
    </row>
    <row r="358" spans="2:7">
      <c r="B358" s="523"/>
      <c r="C358" s="490"/>
      <c r="D358" s="490"/>
      <c r="E358" s="490"/>
      <c r="F358" s="490"/>
      <c r="G358" s="490"/>
    </row>
    <row r="359" spans="2:7">
      <c r="B359" s="523"/>
      <c r="C359" s="490"/>
      <c r="D359" s="490"/>
      <c r="E359" s="490"/>
      <c r="F359" s="490"/>
      <c r="G359" s="490"/>
    </row>
    <row r="360" spans="2:7">
      <c r="B360" s="523"/>
      <c r="C360" s="490"/>
      <c r="D360" s="490"/>
      <c r="E360" s="490"/>
      <c r="F360" s="490"/>
      <c r="G360" s="490"/>
    </row>
    <row r="361" spans="2:7">
      <c r="B361" s="523"/>
      <c r="C361" s="490"/>
      <c r="D361" s="490"/>
      <c r="E361" s="490"/>
      <c r="F361" s="490"/>
      <c r="G361" s="490"/>
    </row>
  </sheetData>
  <mergeCells count="1">
    <mergeCell ref="A92:G94"/>
  </mergeCells>
  <conditionalFormatting sqref="A8">
    <cfRule type="cellIs" dxfId="26" priority="2" stopIfTrue="1" operator="equal">
      <formula>"Adjustment to Income/Expense/Rate Base:"</formula>
    </cfRule>
  </conditionalFormatting>
  <conditionalFormatting sqref="H1">
    <cfRule type="cellIs" dxfId="25" priority="1" stopIfTrue="1" operator="equal">
      <formula>"x.x"</formula>
    </cfRule>
  </conditionalFormatting>
  <dataValidations disablePrompts="1" count="9">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08:C65549 IY65508:IY65549 SU65508:SU65549 ACQ65508:ACQ65549 AMM65508:AMM65549 AWI65508:AWI65549 BGE65508:BGE65549 BQA65508:BQA65549 BZW65508:BZW65549 CJS65508:CJS65549 CTO65508:CTO65549 DDK65508:DDK65549 DNG65508:DNG65549 DXC65508:DXC65549 EGY65508:EGY65549 EQU65508:EQU65549 FAQ65508:FAQ65549 FKM65508:FKM65549 FUI65508:FUI65549 GEE65508:GEE65549 GOA65508:GOA65549 GXW65508:GXW65549 HHS65508:HHS65549 HRO65508:HRO65549 IBK65508:IBK65549 ILG65508:ILG65549 IVC65508:IVC65549 JEY65508:JEY65549 JOU65508:JOU65549 JYQ65508:JYQ65549 KIM65508:KIM65549 KSI65508:KSI65549 LCE65508:LCE65549 LMA65508:LMA65549 LVW65508:LVW65549 MFS65508:MFS65549 MPO65508:MPO65549 MZK65508:MZK65549 NJG65508:NJG65549 NTC65508:NTC65549 OCY65508:OCY65549 OMU65508:OMU65549 OWQ65508:OWQ65549 PGM65508:PGM65549 PQI65508:PQI65549 QAE65508:QAE65549 QKA65508:QKA65549 QTW65508:QTW65549 RDS65508:RDS65549 RNO65508:RNO65549 RXK65508:RXK65549 SHG65508:SHG65549 SRC65508:SRC65549 TAY65508:TAY65549 TKU65508:TKU65549 TUQ65508:TUQ65549 UEM65508:UEM65549 UOI65508:UOI65549 UYE65508:UYE65549 VIA65508:VIA65549 VRW65508:VRW65549 WBS65508:WBS65549 WLO65508:WLO65549 WVK65508:WVK65549 C131044:C131085 IY131044:IY131085 SU131044:SU131085 ACQ131044:ACQ131085 AMM131044:AMM131085 AWI131044:AWI131085 BGE131044:BGE131085 BQA131044:BQA131085 BZW131044:BZW131085 CJS131044:CJS131085 CTO131044:CTO131085 DDK131044:DDK131085 DNG131044:DNG131085 DXC131044:DXC131085 EGY131044:EGY131085 EQU131044:EQU131085 FAQ131044:FAQ131085 FKM131044:FKM131085 FUI131044:FUI131085 GEE131044:GEE131085 GOA131044:GOA131085 GXW131044:GXW131085 HHS131044:HHS131085 HRO131044:HRO131085 IBK131044:IBK131085 ILG131044:ILG131085 IVC131044:IVC131085 JEY131044:JEY131085 JOU131044:JOU131085 JYQ131044:JYQ131085 KIM131044:KIM131085 KSI131044:KSI131085 LCE131044:LCE131085 LMA131044:LMA131085 LVW131044:LVW131085 MFS131044:MFS131085 MPO131044:MPO131085 MZK131044:MZK131085 NJG131044:NJG131085 NTC131044:NTC131085 OCY131044:OCY131085 OMU131044:OMU131085 OWQ131044:OWQ131085 PGM131044:PGM131085 PQI131044:PQI131085 QAE131044:QAE131085 QKA131044:QKA131085 QTW131044:QTW131085 RDS131044:RDS131085 RNO131044:RNO131085 RXK131044:RXK131085 SHG131044:SHG131085 SRC131044:SRC131085 TAY131044:TAY131085 TKU131044:TKU131085 TUQ131044:TUQ131085 UEM131044:UEM131085 UOI131044:UOI131085 UYE131044:UYE131085 VIA131044:VIA131085 VRW131044:VRW131085 WBS131044:WBS131085 WLO131044:WLO131085 WVK131044:WVK131085 C196580:C196621 IY196580:IY196621 SU196580:SU196621 ACQ196580:ACQ196621 AMM196580:AMM196621 AWI196580:AWI196621 BGE196580:BGE196621 BQA196580:BQA196621 BZW196580:BZW196621 CJS196580:CJS196621 CTO196580:CTO196621 DDK196580:DDK196621 DNG196580:DNG196621 DXC196580:DXC196621 EGY196580:EGY196621 EQU196580:EQU196621 FAQ196580:FAQ196621 FKM196580:FKM196621 FUI196580:FUI196621 GEE196580:GEE196621 GOA196580:GOA196621 GXW196580:GXW196621 HHS196580:HHS196621 HRO196580:HRO196621 IBK196580:IBK196621 ILG196580:ILG196621 IVC196580:IVC196621 JEY196580:JEY196621 JOU196580:JOU196621 JYQ196580:JYQ196621 KIM196580:KIM196621 KSI196580:KSI196621 LCE196580:LCE196621 LMA196580:LMA196621 LVW196580:LVW196621 MFS196580:MFS196621 MPO196580:MPO196621 MZK196580:MZK196621 NJG196580:NJG196621 NTC196580:NTC196621 OCY196580:OCY196621 OMU196580:OMU196621 OWQ196580:OWQ196621 PGM196580:PGM196621 PQI196580:PQI196621 QAE196580:QAE196621 QKA196580:QKA196621 QTW196580:QTW196621 RDS196580:RDS196621 RNO196580:RNO196621 RXK196580:RXK196621 SHG196580:SHG196621 SRC196580:SRC196621 TAY196580:TAY196621 TKU196580:TKU196621 TUQ196580:TUQ196621 UEM196580:UEM196621 UOI196580:UOI196621 UYE196580:UYE196621 VIA196580:VIA196621 VRW196580:VRW196621 WBS196580:WBS196621 WLO196580:WLO196621 WVK196580:WVK196621 C262116:C262157 IY262116:IY262157 SU262116:SU262157 ACQ262116:ACQ262157 AMM262116:AMM262157 AWI262116:AWI262157 BGE262116:BGE262157 BQA262116:BQA262157 BZW262116:BZW262157 CJS262116:CJS262157 CTO262116:CTO262157 DDK262116:DDK262157 DNG262116:DNG262157 DXC262116:DXC262157 EGY262116:EGY262157 EQU262116:EQU262157 FAQ262116:FAQ262157 FKM262116:FKM262157 FUI262116:FUI262157 GEE262116:GEE262157 GOA262116:GOA262157 GXW262116:GXW262157 HHS262116:HHS262157 HRO262116:HRO262157 IBK262116:IBK262157 ILG262116:ILG262157 IVC262116:IVC262157 JEY262116:JEY262157 JOU262116:JOU262157 JYQ262116:JYQ262157 KIM262116:KIM262157 KSI262116:KSI262157 LCE262116:LCE262157 LMA262116:LMA262157 LVW262116:LVW262157 MFS262116:MFS262157 MPO262116:MPO262157 MZK262116:MZK262157 NJG262116:NJG262157 NTC262116:NTC262157 OCY262116:OCY262157 OMU262116:OMU262157 OWQ262116:OWQ262157 PGM262116:PGM262157 PQI262116:PQI262157 QAE262116:QAE262157 QKA262116:QKA262157 QTW262116:QTW262157 RDS262116:RDS262157 RNO262116:RNO262157 RXK262116:RXK262157 SHG262116:SHG262157 SRC262116:SRC262157 TAY262116:TAY262157 TKU262116:TKU262157 TUQ262116:TUQ262157 UEM262116:UEM262157 UOI262116:UOI262157 UYE262116:UYE262157 VIA262116:VIA262157 VRW262116:VRW262157 WBS262116:WBS262157 WLO262116:WLO262157 WVK262116:WVK262157 C327652:C327693 IY327652:IY327693 SU327652:SU327693 ACQ327652:ACQ327693 AMM327652:AMM327693 AWI327652:AWI327693 BGE327652:BGE327693 BQA327652:BQA327693 BZW327652:BZW327693 CJS327652:CJS327693 CTO327652:CTO327693 DDK327652:DDK327693 DNG327652:DNG327693 DXC327652:DXC327693 EGY327652:EGY327693 EQU327652:EQU327693 FAQ327652:FAQ327693 FKM327652:FKM327693 FUI327652:FUI327693 GEE327652:GEE327693 GOA327652:GOA327693 GXW327652:GXW327693 HHS327652:HHS327693 HRO327652:HRO327693 IBK327652:IBK327693 ILG327652:ILG327693 IVC327652:IVC327693 JEY327652:JEY327693 JOU327652:JOU327693 JYQ327652:JYQ327693 KIM327652:KIM327693 KSI327652:KSI327693 LCE327652:LCE327693 LMA327652:LMA327693 LVW327652:LVW327693 MFS327652:MFS327693 MPO327652:MPO327693 MZK327652:MZK327693 NJG327652:NJG327693 NTC327652:NTC327693 OCY327652:OCY327693 OMU327652:OMU327693 OWQ327652:OWQ327693 PGM327652:PGM327693 PQI327652:PQI327693 QAE327652:QAE327693 QKA327652:QKA327693 QTW327652:QTW327693 RDS327652:RDS327693 RNO327652:RNO327693 RXK327652:RXK327693 SHG327652:SHG327693 SRC327652:SRC327693 TAY327652:TAY327693 TKU327652:TKU327693 TUQ327652:TUQ327693 UEM327652:UEM327693 UOI327652:UOI327693 UYE327652:UYE327693 VIA327652:VIA327693 VRW327652:VRW327693 WBS327652:WBS327693 WLO327652:WLO327693 WVK327652:WVK327693 C393188:C393229 IY393188:IY393229 SU393188:SU393229 ACQ393188:ACQ393229 AMM393188:AMM393229 AWI393188:AWI393229 BGE393188:BGE393229 BQA393188:BQA393229 BZW393188:BZW393229 CJS393188:CJS393229 CTO393188:CTO393229 DDK393188:DDK393229 DNG393188:DNG393229 DXC393188:DXC393229 EGY393188:EGY393229 EQU393188:EQU393229 FAQ393188:FAQ393229 FKM393188:FKM393229 FUI393188:FUI393229 GEE393188:GEE393229 GOA393188:GOA393229 GXW393188:GXW393229 HHS393188:HHS393229 HRO393188:HRO393229 IBK393188:IBK393229 ILG393188:ILG393229 IVC393188:IVC393229 JEY393188:JEY393229 JOU393188:JOU393229 JYQ393188:JYQ393229 KIM393188:KIM393229 KSI393188:KSI393229 LCE393188:LCE393229 LMA393188:LMA393229 LVW393188:LVW393229 MFS393188:MFS393229 MPO393188:MPO393229 MZK393188:MZK393229 NJG393188:NJG393229 NTC393188:NTC393229 OCY393188:OCY393229 OMU393188:OMU393229 OWQ393188:OWQ393229 PGM393188:PGM393229 PQI393188:PQI393229 QAE393188:QAE393229 QKA393188:QKA393229 QTW393188:QTW393229 RDS393188:RDS393229 RNO393188:RNO393229 RXK393188:RXK393229 SHG393188:SHG393229 SRC393188:SRC393229 TAY393188:TAY393229 TKU393188:TKU393229 TUQ393188:TUQ393229 UEM393188:UEM393229 UOI393188:UOI393229 UYE393188:UYE393229 VIA393188:VIA393229 VRW393188:VRW393229 WBS393188:WBS393229 WLO393188:WLO393229 WVK393188:WVK393229 C458724:C458765 IY458724:IY458765 SU458724:SU458765 ACQ458724:ACQ458765 AMM458724:AMM458765 AWI458724:AWI458765 BGE458724:BGE458765 BQA458724:BQA458765 BZW458724:BZW458765 CJS458724:CJS458765 CTO458724:CTO458765 DDK458724:DDK458765 DNG458724:DNG458765 DXC458724:DXC458765 EGY458724:EGY458765 EQU458724:EQU458765 FAQ458724:FAQ458765 FKM458724:FKM458765 FUI458724:FUI458765 GEE458724:GEE458765 GOA458724:GOA458765 GXW458724:GXW458765 HHS458724:HHS458765 HRO458724:HRO458765 IBK458724:IBK458765 ILG458724:ILG458765 IVC458724:IVC458765 JEY458724:JEY458765 JOU458724:JOU458765 JYQ458724:JYQ458765 KIM458724:KIM458765 KSI458724:KSI458765 LCE458724:LCE458765 LMA458724:LMA458765 LVW458724:LVW458765 MFS458724:MFS458765 MPO458724:MPO458765 MZK458724:MZK458765 NJG458724:NJG458765 NTC458724:NTC458765 OCY458724:OCY458765 OMU458724:OMU458765 OWQ458724:OWQ458765 PGM458724:PGM458765 PQI458724:PQI458765 QAE458724:QAE458765 QKA458724:QKA458765 QTW458724:QTW458765 RDS458724:RDS458765 RNO458724:RNO458765 RXK458724:RXK458765 SHG458724:SHG458765 SRC458724:SRC458765 TAY458724:TAY458765 TKU458724:TKU458765 TUQ458724:TUQ458765 UEM458724:UEM458765 UOI458724:UOI458765 UYE458724:UYE458765 VIA458724:VIA458765 VRW458724:VRW458765 WBS458724:WBS458765 WLO458724:WLO458765 WVK458724:WVK458765 C524260:C524301 IY524260:IY524301 SU524260:SU524301 ACQ524260:ACQ524301 AMM524260:AMM524301 AWI524260:AWI524301 BGE524260:BGE524301 BQA524260:BQA524301 BZW524260:BZW524301 CJS524260:CJS524301 CTO524260:CTO524301 DDK524260:DDK524301 DNG524260:DNG524301 DXC524260:DXC524301 EGY524260:EGY524301 EQU524260:EQU524301 FAQ524260:FAQ524301 FKM524260:FKM524301 FUI524260:FUI524301 GEE524260:GEE524301 GOA524260:GOA524301 GXW524260:GXW524301 HHS524260:HHS524301 HRO524260:HRO524301 IBK524260:IBK524301 ILG524260:ILG524301 IVC524260:IVC524301 JEY524260:JEY524301 JOU524260:JOU524301 JYQ524260:JYQ524301 KIM524260:KIM524301 KSI524260:KSI524301 LCE524260:LCE524301 LMA524260:LMA524301 LVW524260:LVW524301 MFS524260:MFS524301 MPO524260:MPO524301 MZK524260:MZK524301 NJG524260:NJG524301 NTC524260:NTC524301 OCY524260:OCY524301 OMU524260:OMU524301 OWQ524260:OWQ524301 PGM524260:PGM524301 PQI524260:PQI524301 QAE524260:QAE524301 QKA524260:QKA524301 QTW524260:QTW524301 RDS524260:RDS524301 RNO524260:RNO524301 RXK524260:RXK524301 SHG524260:SHG524301 SRC524260:SRC524301 TAY524260:TAY524301 TKU524260:TKU524301 TUQ524260:TUQ524301 UEM524260:UEM524301 UOI524260:UOI524301 UYE524260:UYE524301 VIA524260:VIA524301 VRW524260:VRW524301 WBS524260:WBS524301 WLO524260:WLO524301 WVK524260:WVK524301 C589796:C589837 IY589796:IY589837 SU589796:SU589837 ACQ589796:ACQ589837 AMM589796:AMM589837 AWI589796:AWI589837 BGE589796:BGE589837 BQA589796:BQA589837 BZW589796:BZW589837 CJS589796:CJS589837 CTO589796:CTO589837 DDK589796:DDK589837 DNG589796:DNG589837 DXC589796:DXC589837 EGY589796:EGY589837 EQU589796:EQU589837 FAQ589796:FAQ589837 FKM589796:FKM589837 FUI589796:FUI589837 GEE589796:GEE589837 GOA589796:GOA589837 GXW589796:GXW589837 HHS589796:HHS589837 HRO589796:HRO589837 IBK589796:IBK589837 ILG589796:ILG589837 IVC589796:IVC589837 JEY589796:JEY589837 JOU589796:JOU589837 JYQ589796:JYQ589837 KIM589796:KIM589837 KSI589796:KSI589837 LCE589796:LCE589837 LMA589796:LMA589837 LVW589796:LVW589837 MFS589796:MFS589837 MPO589796:MPO589837 MZK589796:MZK589837 NJG589796:NJG589837 NTC589796:NTC589837 OCY589796:OCY589837 OMU589796:OMU589837 OWQ589796:OWQ589837 PGM589796:PGM589837 PQI589796:PQI589837 QAE589796:QAE589837 QKA589796:QKA589837 QTW589796:QTW589837 RDS589796:RDS589837 RNO589796:RNO589837 RXK589796:RXK589837 SHG589796:SHG589837 SRC589796:SRC589837 TAY589796:TAY589837 TKU589796:TKU589837 TUQ589796:TUQ589837 UEM589796:UEM589837 UOI589796:UOI589837 UYE589796:UYE589837 VIA589796:VIA589837 VRW589796:VRW589837 WBS589796:WBS589837 WLO589796:WLO589837 WVK589796:WVK589837 C655332:C655373 IY655332:IY655373 SU655332:SU655373 ACQ655332:ACQ655373 AMM655332:AMM655373 AWI655332:AWI655373 BGE655332:BGE655373 BQA655332:BQA655373 BZW655332:BZW655373 CJS655332:CJS655373 CTO655332:CTO655373 DDK655332:DDK655373 DNG655332:DNG655373 DXC655332:DXC655373 EGY655332:EGY655373 EQU655332:EQU655373 FAQ655332:FAQ655373 FKM655332:FKM655373 FUI655332:FUI655373 GEE655332:GEE655373 GOA655332:GOA655373 GXW655332:GXW655373 HHS655332:HHS655373 HRO655332:HRO655373 IBK655332:IBK655373 ILG655332:ILG655373 IVC655332:IVC655373 JEY655332:JEY655373 JOU655332:JOU655373 JYQ655332:JYQ655373 KIM655332:KIM655373 KSI655332:KSI655373 LCE655332:LCE655373 LMA655332:LMA655373 LVW655332:LVW655373 MFS655332:MFS655373 MPO655332:MPO655373 MZK655332:MZK655373 NJG655332:NJG655373 NTC655332:NTC655373 OCY655332:OCY655373 OMU655332:OMU655373 OWQ655332:OWQ655373 PGM655332:PGM655373 PQI655332:PQI655373 QAE655332:QAE655373 QKA655332:QKA655373 QTW655332:QTW655373 RDS655332:RDS655373 RNO655332:RNO655373 RXK655332:RXK655373 SHG655332:SHG655373 SRC655332:SRC655373 TAY655332:TAY655373 TKU655332:TKU655373 TUQ655332:TUQ655373 UEM655332:UEM655373 UOI655332:UOI655373 UYE655332:UYE655373 VIA655332:VIA655373 VRW655332:VRW655373 WBS655332:WBS655373 WLO655332:WLO655373 WVK655332:WVK655373 C720868:C720909 IY720868:IY720909 SU720868:SU720909 ACQ720868:ACQ720909 AMM720868:AMM720909 AWI720868:AWI720909 BGE720868:BGE720909 BQA720868:BQA720909 BZW720868:BZW720909 CJS720868:CJS720909 CTO720868:CTO720909 DDK720868:DDK720909 DNG720868:DNG720909 DXC720868:DXC720909 EGY720868:EGY720909 EQU720868:EQU720909 FAQ720868:FAQ720909 FKM720868:FKM720909 FUI720868:FUI720909 GEE720868:GEE720909 GOA720868:GOA720909 GXW720868:GXW720909 HHS720868:HHS720909 HRO720868:HRO720909 IBK720868:IBK720909 ILG720868:ILG720909 IVC720868:IVC720909 JEY720868:JEY720909 JOU720868:JOU720909 JYQ720868:JYQ720909 KIM720868:KIM720909 KSI720868:KSI720909 LCE720868:LCE720909 LMA720868:LMA720909 LVW720868:LVW720909 MFS720868:MFS720909 MPO720868:MPO720909 MZK720868:MZK720909 NJG720868:NJG720909 NTC720868:NTC720909 OCY720868:OCY720909 OMU720868:OMU720909 OWQ720868:OWQ720909 PGM720868:PGM720909 PQI720868:PQI720909 QAE720868:QAE720909 QKA720868:QKA720909 QTW720868:QTW720909 RDS720868:RDS720909 RNO720868:RNO720909 RXK720868:RXK720909 SHG720868:SHG720909 SRC720868:SRC720909 TAY720868:TAY720909 TKU720868:TKU720909 TUQ720868:TUQ720909 UEM720868:UEM720909 UOI720868:UOI720909 UYE720868:UYE720909 VIA720868:VIA720909 VRW720868:VRW720909 WBS720868:WBS720909 WLO720868:WLO720909 WVK720868:WVK720909 C786404:C786445 IY786404:IY786445 SU786404:SU786445 ACQ786404:ACQ786445 AMM786404:AMM786445 AWI786404:AWI786445 BGE786404:BGE786445 BQA786404:BQA786445 BZW786404:BZW786445 CJS786404:CJS786445 CTO786404:CTO786445 DDK786404:DDK786445 DNG786404:DNG786445 DXC786404:DXC786445 EGY786404:EGY786445 EQU786404:EQU786445 FAQ786404:FAQ786445 FKM786404:FKM786445 FUI786404:FUI786445 GEE786404:GEE786445 GOA786404:GOA786445 GXW786404:GXW786445 HHS786404:HHS786445 HRO786404:HRO786445 IBK786404:IBK786445 ILG786404:ILG786445 IVC786404:IVC786445 JEY786404:JEY786445 JOU786404:JOU786445 JYQ786404:JYQ786445 KIM786404:KIM786445 KSI786404:KSI786445 LCE786404:LCE786445 LMA786404:LMA786445 LVW786404:LVW786445 MFS786404:MFS786445 MPO786404:MPO786445 MZK786404:MZK786445 NJG786404:NJG786445 NTC786404:NTC786445 OCY786404:OCY786445 OMU786404:OMU786445 OWQ786404:OWQ786445 PGM786404:PGM786445 PQI786404:PQI786445 QAE786404:QAE786445 QKA786404:QKA786445 QTW786404:QTW786445 RDS786404:RDS786445 RNO786404:RNO786445 RXK786404:RXK786445 SHG786404:SHG786445 SRC786404:SRC786445 TAY786404:TAY786445 TKU786404:TKU786445 TUQ786404:TUQ786445 UEM786404:UEM786445 UOI786404:UOI786445 UYE786404:UYE786445 VIA786404:VIA786445 VRW786404:VRW786445 WBS786404:WBS786445 WLO786404:WLO786445 WVK786404:WVK786445 C851940:C851981 IY851940:IY851981 SU851940:SU851981 ACQ851940:ACQ851981 AMM851940:AMM851981 AWI851940:AWI851981 BGE851940:BGE851981 BQA851940:BQA851981 BZW851940:BZW851981 CJS851940:CJS851981 CTO851940:CTO851981 DDK851940:DDK851981 DNG851940:DNG851981 DXC851940:DXC851981 EGY851940:EGY851981 EQU851940:EQU851981 FAQ851940:FAQ851981 FKM851940:FKM851981 FUI851940:FUI851981 GEE851940:GEE851981 GOA851940:GOA851981 GXW851940:GXW851981 HHS851940:HHS851981 HRO851940:HRO851981 IBK851940:IBK851981 ILG851940:ILG851981 IVC851940:IVC851981 JEY851940:JEY851981 JOU851940:JOU851981 JYQ851940:JYQ851981 KIM851940:KIM851981 KSI851940:KSI851981 LCE851940:LCE851981 LMA851940:LMA851981 LVW851940:LVW851981 MFS851940:MFS851981 MPO851940:MPO851981 MZK851940:MZK851981 NJG851940:NJG851981 NTC851940:NTC851981 OCY851940:OCY851981 OMU851940:OMU851981 OWQ851940:OWQ851981 PGM851940:PGM851981 PQI851940:PQI851981 QAE851940:QAE851981 QKA851940:QKA851981 QTW851940:QTW851981 RDS851940:RDS851981 RNO851940:RNO851981 RXK851940:RXK851981 SHG851940:SHG851981 SRC851940:SRC851981 TAY851940:TAY851981 TKU851940:TKU851981 TUQ851940:TUQ851981 UEM851940:UEM851981 UOI851940:UOI851981 UYE851940:UYE851981 VIA851940:VIA851981 VRW851940:VRW851981 WBS851940:WBS851981 WLO851940:WLO851981 WVK851940:WVK851981 C917476:C917517 IY917476:IY917517 SU917476:SU917517 ACQ917476:ACQ917517 AMM917476:AMM917517 AWI917476:AWI917517 BGE917476:BGE917517 BQA917476:BQA917517 BZW917476:BZW917517 CJS917476:CJS917517 CTO917476:CTO917517 DDK917476:DDK917517 DNG917476:DNG917517 DXC917476:DXC917517 EGY917476:EGY917517 EQU917476:EQU917517 FAQ917476:FAQ917517 FKM917476:FKM917517 FUI917476:FUI917517 GEE917476:GEE917517 GOA917476:GOA917517 GXW917476:GXW917517 HHS917476:HHS917517 HRO917476:HRO917517 IBK917476:IBK917517 ILG917476:ILG917517 IVC917476:IVC917517 JEY917476:JEY917517 JOU917476:JOU917517 JYQ917476:JYQ917517 KIM917476:KIM917517 KSI917476:KSI917517 LCE917476:LCE917517 LMA917476:LMA917517 LVW917476:LVW917517 MFS917476:MFS917517 MPO917476:MPO917517 MZK917476:MZK917517 NJG917476:NJG917517 NTC917476:NTC917517 OCY917476:OCY917517 OMU917476:OMU917517 OWQ917476:OWQ917517 PGM917476:PGM917517 PQI917476:PQI917517 QAE917476:QAE917517 QKA917476:QKA917517 QTW917476:QTW917517 RDS917476:RDS917517 RNO917476:RNO917517 RXK917476:RXK917517 SHG917476:SHG917517 SRC917476:SRC917517 TAY917476:TAY917517 TKU917476:TKU917517 TUQ917476:TUQ917517 UEM917476:UEM917517 UOI917476:UOI917517 UYE917476:UYE917517 VIA917476:VIA917517 VRW917476:VRW917517 WBS917476:WBS917517 WLO917476:WLO917517 WVK917476:WVK917517 C983012:C983053 IY983012:IY983053 SU983012:SU983053 ACQ983012:ACQ983053 AMM983012:AMM983053 AWI983012:AWI983053 BGE983012:BGE983053 BQA983012:BQA983053 BZW983012:BZW983053 CJS983012:CJS983053 CTO983012:CTO983053 DDK983012:DDK983053 DNG983012:DNG983053 DXC983012:DXC983053 EGY983012:EGY983053 EQU983012:EQU983053 FAQ983012:FAQ983053 FKM983012:FKM983053 FUI983012:FUI983053 GEE983012:GEE983053 GOA983012:GOA983053 GXW983012:GXW983053 HHS983012:HHS983053 HRO983012:HRO983053 IBK983012:IBK983053 ILG983012:ILG983053 IVC983012:IVC983053 JEY983012:JEY983053 JOU983012:JOU983053 JYQ983012:JYQ983053 KIM983012:KIM983053 KSI983012:KSI983053 LCE983012:LCE983053 LMA983012:LMA983053 LVW983012:LVW983053 MFS983012:MFS983053 MPO983012:MPO983053 MZK983012:MZK983053 NJG983012:NJG983053 NTC983012:NTC983053 OCY983012:OCY983053 OMU983012:OMU983053 OWQ983012:OWQ983053 PGM983012:PGM983053 PQI983012:PQI983053 QAE983012:QAE983053 QKA983012:QKA983053 QTW983012:QTW983053 RDS983012:RDS983053 RNO983012:RNO983053 RXK983012:RXK983053 SHG983012:SHG983053 SRC983012:SRC983053 TAY983012:TAY983053 TKU983012:TKU983053 TUQ983012:TUQ983053 UEM983012:UEM983053 UOI983012:UOI983053 UYE983012:UYE983053 VIA983012:VIA983053 VRW983012:VRW983053 WBS983012:WBS983053 WLO983012:WLO983053 WVK983012:WVK983053 WVK9:WVK31 IY9:IY31 SU9:SU31 ACQ9:ACQ31 AMM9:AMM31 AWI9:AWI31 BGE9:BGE31 BQA9:BQA31 BZW9:BZW31 CJS9:CJS31 CTO9:CTO31 DDK9:DDK31 DNG9:DNG31 DXC9:DXC31 EGY9:EGY31 EQU9:EQU31 FAQ9:FAQ31 FKM9:FKM31 FUI9:FUI31 GEE9:GEE31 GOA9:GOA31 GXW9:GXW31 HHS9:HHS31 HRO9:HRO31 IBK9:IBK31 ILG9:ILG31 IVC9:IVC31 JEY9:JEY31 JOU9:JOU31 JYQ9:JYQ31 KIM9:KIM31 KSI9:KSI31 LCE9:LCE31 LMA9:LMA31 LVW9:LVW31 MFS9:MFS31 MPO9:MPO31 MZK9:MZK31 NJG9:NJG31 NTC9:NTC31 OCY9:OCY31 OMU9:OMU31 OWQ9:OWQ31 PGM9:PGM31 PQI9:PQI31 QAE9:QAE31 QKA9:QKA31 QTW9:QTW31 RDS9:RDS31 RNO9:RNO31 RXK9:RXK31 SHG9:SHG31 SRC9:SRC31 TAY9:TAY31 TKU9:TKU31 TUQ9:TUQ31 UEM9:UEM31 UOI9:UOI31 UYE9:UYE31 VIA9:VIA31 VRW9:VRW31 WBS9:WBS31 WLO9:WLO31">
      <formula1>"1, 2, 3"</formula1>
    </dataValidation>
    <dataValidation type="list" errorStyle="warning" allowBlank="1" showInputMessage="1" showErrorMessage="1" errorTitle="Factor" error="This factor is not included in the drop-down list. Is this the factor you want to use?" sqref="E65508 WVM983012 WLQ983012 WBU983012 VRY983012 VIC983012 UYG983012 UOK983012 UEO983012 TUS983012 TKW983012 TBA983012 SRE983012 SHI983012 RXM983012 RNQ983012 RDU983012 QTY983012 QKC983012 QAG983012 PQK983012 PGO983012 OWS983012 OMW983012 ODA983012 NTE983012 NJI983012 MZM983012 MPQ983012 MFU983012 LVY983012 LMC983012 LCG983012 KSK983012 KIO983012 JYS983012 JOW983012 JFA983012 IVE983012 ILI983012 IBM983012 HRQ983012 HHU983012 GXY983012 GOC983012 GEG983012 FUK983012 FKO983012 FAS983012 EQW983012 EHA983012 DXE983012 DNI983012 DDM983012 CTQ983012 CJU983012 BZY983012 BQC983012 BGG983012 AWK983012 AMO983012 ACS983012 SW983012 JA983012 E983012 WVM917476 WLQ917476 WBU917476 VRY917476 VIC917476 UYG917476 UOK917476 UEO917476 TUS917476 TKW917476 TBA917476 SRE917476 SHI917476 RXM917476 RNQ917476 RDU917476 QTY917476 QKC917476 QAG917476 PQK917476 PGO917476 OWS917476 OMW917476 ODA917476 NTE917476 NJI917476 MZM917476 MPQ917476 MFU917476 LVY917476 LMC917476 LCG917476 KSK917476 KIO917476 JYS917476 JOW917476 JFA917476 IVE917476 ILI917476 IBM917476 HRQ917476 HHU917476 GXY917476 GOC917476 GEG917476 FUK917476 FKO917476 FAS917476 EQW917476 EHA917476 DXE917476 DNI917476 DDM917476 CTQ917476 CJU917476 BZY917476 BQC917476 BGG917476 AWK917476 AMO917476 ACS917476 SW917476 JA917476 E917476 WVM851940 WLQ851940 WBU851940 VRY851940 VIC851940 UYG851940 UOK851940 UEO851940 TUS851940 TKW851940 TBA851940 SRE851940 SHI851940 RXM851940 RNQ851940 RDU851940 QTY851940 QKC851940 QAG851940 PQK851940 PGO851940 OWS851940 OMW851940 ODA851940 NTE851940 NJI851940 MZM851940 MPQ851940 MFU851940 LVY851940 LMC851940 LCG851940 KSK851940 KIO851940 JYS851940 JOW851940 JFA851940 IVE851940 ILI851940 IBM851940 HRQ851940 HHU851940 GXY851940 GOC851940 GEG851940 FUK851940 FKO851940 FAS851940 EQW851940 EHA851940 DXE851940 DNI851940 DDM851940 CTQ851940 CJU851940 BZY851940 BQC851940 BGG851940 AWK851940 AMO851940 ACS851940 SW851940 JA851940 E851940 WVM786404 WLQ786404 WBU786404 VRY786404 VIC786404 UYG786404 UOK786404 UEO786404 TUS786404 TKW786404 TBA786404 SRE786404 SHI786404 RXM786404 RNQ786404 RDU786404 QTY786404 QKC786404 QAG786404 PQK786404 PGO786404 OWS786404 OMW786404 ODA786404 NTE786404 NJI786404 MZM786404 MPQ786404 MFU786404 LVY786404 LMC786404 LCG786404 KSK786404 KIO786404 JYS786404 JOW786404 JFA786404 IVE786404 ILI786404 IBM786404 HRQ786404 HHU786404 GXY786404 GOC786404 GEG786404 FUK786404 FKO786404 FAS786404 EQW786404 EHA786404 DXE786404 DNI786404 DDM786404 CTQ786404 CJU786404 BZY786404 BQC786404 BGG786404 AWK786404 AMO786404 ACS786404 SW786404 JA786404 E786404 WVM720868 WLQ720868 WBU720868 VRY720868 VIC720868 UYG720868 UOK720868 UEO720868 TUS720868 TKW720868 TBA720868 SRE720868 SHI720868 RXM720868 RNQ720868 RDU720868 QTY720868 QKC720868 QAG720868 PQK720868 PGO720868 OWS720868 OMW720868 ODA720868 NTE720868 NJI720868 MZM720868 MPQ720868 MFU720868 LVY720868 LMC720868 LCG720868 KSK720868 KIO720868 JYS720868 JOW720868 JFA720868 IVE720868 ILI720868 IBM720868 HRQ720868 HHU720868 GXY720868 GOC720868 GEG720868 FUK720868 FKO720868 FAS720868 EQW720868 EHA720868 DXE720868 DNI720868 DDM720868 CTQ720868 CJU720868 BZY720868 BQC720868 BGG720868 AWK720868 AMO720868 ACS720868 SW720868 JA720868 E720868 WVM655332 WLQ655332 WBU655332 VRY655332 VIC655332 UYG655332 UOK655332 UEO655332 TUS655332 TKW655332 TBA655332 SRE655332 SHI655332 RXM655332 RNQ655332 RDU655332 QTY655332 QKC655332 QAG655332 PQK655332 PGO655332 OWS655332 OMW655332 ODA655332 NTE655332 NJI655332 MZM655332 MPQ655332 MFU655332 LVY655332 LMC655332 LCG655332 KSK655332 KIO655332 JYS655332 JOW655332 JFA655332 IVE655332 ILI655332 IBM655332 HRQ655332 HHU655332 GXY655332 GOC655332 GEG655332 FUK655332 FKO655332 FAS655332 EQW655332 EHA655332 DXE655332 DNI655332 DDM655332 CTQ655332 CJU655332 BZY655332 BQC655332 BGG655332 AWK655332 AMO655332 ACS655332 SW655332 JA655332 E655332 WVM589796 WLQ589796 WBU589796 VRY589796 VIC589796 UYG589796 UOK589796 UEO589796 TUS589796 TKW589796 TBA589796 SRE589796 SHI589796 RXM589796 RNQ589796 RDU589796 QTY589796 QKC589796 QAG589796 PQK589796 PGO589796 OWS589796 OMW589796 ODA589796 NTE589796 NJI589796 MZM589796 MPQ589796 MFU589796 LVY589796 LMC589796 LCG589796 KSK589796 KIO589796 JYS589796 JOW589796 JFA589796 IVE589796 ILI589796 IBM589796 HRQ589796 HHU589796 GXY589796 GOC589796 GEG589796 FUK589796 FKO589796 FAS589796 EQW589796 EHA589796 DXE589796 DNI589796 DDM589796 CTQ589796 CJU589796 BZY589796 BQC589796 BGG589796 AWK589796 AMO589796 ACS589796 SW589796 JA589796 E589796 WVM524260 WLQ524260 WBU524260 VRY524260 VIC524260 UYG524260 UOK524260 UEO524260 TUS524260 TKW524260 TBA524260 SRE524260 SHI524260 RXM524260 RNQ524260 RDU524260 QTY524260 QKC524260 QAG524260 PQK524260 PGO524260 OWS524260 OMW524260 ODA524260 NTE524260 NJI524260 MZM524260 MPQ524260 MFU524260 LVY524260 LMC524260 LCG524260 KSK524260 KIO524260 JYS524260 JOW524260 JFA524260 IVE524260 ILI524260 IBM524260 HRQ524260 HHU524260 GXY524260 GOC524260 GEG524260 FUK524260 FKO524260 FAS524260 EQW524260 EHA524260 DXE524260 DNI524260 DDM524260 CTQ524260 CJU524260 BZY524260 BQC524260 BGG524260 AWK524260 AMO524260 ACS524260 SW524260 JA524260 E524260 WVM458724 WLQ458724 WBU458724 VRY458724 VIC458724 UYG458724 UOK458724 UEO458724 TUS458724 TKW458724 TBA458724 SRE458724 SHI458724 RXM458724 RNQ458724 RDU458724 QTY458724 QKC458724 QAG458724 PQK458724 PGO458724 OWS458724 OMW458724 ODA458724 NTE458724 NJI458724 MZM458724 MPQ458724 MFU458724 LVY458724 LMC458724 LCG458724 KSK458724 KIO458724 JYS458724 JOW458724 JFA458724 IVE458724 ILI458724 IBM458724 HRQ458724 HHU458724 GXY458724 GOC458724 GEG458724 FUK458724 FKO458724 FAS458724 EQW458724 EHA458724 DXE458724 DNI458724 DDM458724 CTQ458724 CJU458724 BZY458724 BQC458724 BGG458724 AWK458724 AMO458724 ACS458724 SW458724 JA458724 E458724 WVM393188 WLQ393188 WBU393188 VRY393188 VIC393188 UYG393188 UOK393188 UEO393188 TUS393188 TKW393188 TBA393188 SRE393188 SHI393188 RXM393188 RNQ393188 RDU393188 QTY393188 QKC393188 QAG393188 PQK393188 PGO393188 OWS393188 OMW393188 ODA393188 NTE393188 NJI393188 MZM393188 MPQ393188 MFU393188 LVY393188 LMC393188 LCG393188 KSK393188 KIO393188 JYS393188 JOW393188 JFA393188 IVE393188 ILI393188 IBM393188 HRQ393188 HHU393188 GXY393188 GOC393188 GEG393188 FUK393188 FKO393188 FAS393188 EQW393188 EHA393188 DXE393188 DNI393188 DDM393188 CTQ393188 CJU393188 BZY393188 BQC393188 BGG393188 AWK393188 AMO393188 ACS393188 SW393188 JA393188 E393188 WVM327652 WLQ327652 WBU327652 VRY327652 VIC327652 UYG327652 UOK327652 UEO327652 TUS327652 TKW327652 TBA327652 SRE327652 SHI327652 RXM327652 RNQ327652 RDU327652 QTY327652 QKC327652 QAG327652 PQK327652 PGO327652 OWS327652 OMW327652 ODA327652 NTE327652 NJI327652 MZM327652 MPQ327652 MFU327652 LVY327652 LMC327652 LCG327652 KSK327652 KIO327652 JYS327652 JOW327652 JFA327652 IVE327652 ILI327652 IBM327652 HRQ327652 HHU327652 GXY327652 GOC327652 GEG327652 FUK327652 FKO327652 FAS327652 EQW327652 EHA327652 DXE327652 DNI327652 DDM327652 CTQ327652 CJU327652 BZY327652 BQC327652 BGG327652 AWK327652 AMO327652 ACS327652 SW327652 JA327652 E327652 WVM262116 WLQ262116 WBU262116 VRY262116 VIC262116 UYG262116 UOK262116 UEO262116 TUS262116 TKW262116 TBA262116 SRE262116 SHI262116 RXM262116 RNQ262116 RDU262116 QTY262116 QKC262116 QAG262116 PQK262116 PGO262116 OWS262116 OMW262116 ODA262116 NTE262116 NJI262116 MZM262116 MPQ262116 MFU262116 LVY262116 LMC262116 LCG262116 KSK262116 KIO262116 JYS262116 JOW262116 JFA262116 IVE262116 ILI262116 IBM262116 HRQ262116 HHU262116 GXY262116 GOC262116 GEG262116 FUK262116 FKO262116 FAS262116 EQW262116 EHA262116 DXE262116 DNI262116 DDM262116 CTQ262116 CJU262116 BZY262116 BQC262116 BGG262116 AWK262116 AMO262116 ACS262116 SW262116 JA262116 E262116 WVM196580 WLQ196580 WBU196580 VRY196580 VIC196580 UYG196580 UOK196580 UEO196580 TUS196580 TKW196580 TBA196580 SRE196580 SHI196580 RXM196580 RNQ196580 RDU196580 QTY196580 QKC196580 QAG196580 PQK196580 PGO196580 OWS196580 OMW196580 ODA196580 NTE196580 NJI196580 MZM196580 MPQ196580 MFU196580 LVY196580 LMC196580 LCG196580 KSK196580 KIO196580 JYS196580 JOW196580 JFA196580 IVE196580 ILI196580 IBM196580 HRQ196580 HHU196580 GXY196580 GOC196580 GEG196580 FUK196580 FKO196580 FAS196580 EQW196580 EHA196580 DXE196580 DNI196580 DDM196580 CTQ196580 CJU196580 BZY196580 BQC196580 BGG196580 AWK196580 AMO196580 ACS196580 SW196580 JA196580 E196580 WVM131044 WLQ131044 WBU131044 VRY131044 VIC131044 UYG131044 UOK131044 UEO131044 TUS131044 TKW131044 TBA131044 SRE131044 SHI131044 RXM131044 RNQ131044 RDU131044 QTY131044 QKC131044 QAG131044 PQK131044 PGO131044 OWS131044 OMW131044 ODA131044 NTE131044 NJI131044 MZM131044 MPQ131044 MFU131044 LVY131044 LMC131044 LCG131044 KSK131044 KIO131044 JYS131044 JOW131044 JFA131044 IVE131044 ILI131044 IBM131044 HRQ131044 HHU131044 GXY131044 GOC131044 GEG131044 FUK131044 FKO131044 FAS131044 EQW131044 EHA131044 DXE131044 DNI131044 DDM131044 CTQ131044 CJU131044 BZY131044 BQC131044 BGG131044 AWK131044 AMO131044 ACS131044 SW131044 JA131044 E131044 WVM65508 WLQ65508 WBU65508 VRY65508 VIC65508 UYG65508 UOK65508 UEO65508 TUS65508 TKW65508 TBA65508 SRE65508 SHI65508 RXM65508 RNQ65508 RDU65508 QTY65508 QKC65508 QAG65508 PQK65508 PGO65508 OWS65508 OMW65508 ODA65508 NTE65508 NJI65508 MZM65508 MPQ65508 MFU65508 LVY65508 LMC65508 LCG65508 KSK65508 KIO65508 JYS65508 JOW65508 JFA65508 IVE65508 ILI65508 IBM65508 HRQ65508 HHU65508 GXY65508 GOC65508 GEG65508 FUK65508 FKO65508 FAS65508 EQW65508 EHA65508 DXE65508 DNI65508 DDM65508 CTQ65508 CJU65508 BZY65508 BQC65508 BGG65508 AWK65508 AMO65508 ACS65508 SW65508 JA65508 WVM9 WLQ9 WBU9 VRY9 VIC9 UYG9 UOK9 UEO9 TUS9 TKW9 TBA9 SRE9 SHI9 RXM9 RNQ9 RDU9 QTY9 QKC9 QAG9 PQK9 PGO9 OWS9 OMW9 ODA9 NTE9 NJI9 MZM9 MPQ9 MFU9 LVY9 LMC9 LCG9 KSK9 KIO9 JYS9 JOW9 JFA9 IVE9 ILI9 IBM9 HRQ9 HHU9 GXY9 GOC9 GEG9 FUK9 FKO9 FAS9 EQW9 EHA9 DXE9 DNI9 DDM9 CTQ9 CJU9 BZY9 BQC9 BGG9 AWK9 AMO9 ACS9 SW9 JA9">
      <formula1>$E$49:$E$119</formula1>
    </dataValidation>
    <dataValidation type="list" errorStyle="warning" allowBlank="1" showInputMessage="1" showErrorMessage="1" errorTitle="FERC ACCOUNT" error="This FERC Account is not included in the drop-down list. Is this the account you want to use?" sqref="B65521:B65526 WVJ983018:WVJ983023 WLN983018:WLN983023 WBR983018:WBR983023 VRV983018:VRV983023 VHZ983018:VHZ983023 UYD983018:UYD983023 UOH983018:UOH983023 UEL983018:UEL983023 TUP983018:TUP983023 TKT983018:TKT983023 TAX983018:TAX983023 SRB983018:SRB983023 SHF983018:SHF983023 RXJ983018:RXJ983023 RNN983018:RNN983023 RDR983018:RDR983023 QTV983018:QTV983023 QJZ983018:QJZ983023 QAD983018:QAD983023 PQH983018:PQH983023 PGL983018:PGL983023 OWP983018:OWP983023 OMT983018:OMT983023 OCX983018:OCX983023 NTB983018:NTB983023 NJF983018:NJF983023 MZJ983018:MZJ983023 MPN983018:MPN983023 MFR983018:MFR983023 LVV983018:LVV983023 LLZ983018:LLZ983023 LCD983018:LCD983023 KSH983018:KSH983023 KIL983018:KIL983023 JYP983018:JYP983023 JOT983018:JOT983023 JEX983018:JEX983023 IVB983018:IVB983023 ILF983018:ILF983023 IBJ983018:IBJ983023 HRN983018:HRN983023 HHR983018:HHR983023 GXV983018:GXV983023 GNZ983018:GNZ983023 GED983018:GED983023 FUH983018:FUH983023 FKL983018:FKL983023 FAP983018:FAP983023 EQT983018:EQT983023 EGX983018:EGX983023 DXB983018:DXB983023 DNF983018:DNF983023 DDJ983018:DDJ983023 CTN983018:CTN983023 CJR983018:CJR983023 BZV983018:BZV983023 BPZ983018:BPZ983023 BGD983018:BGD983023 AWH983018:AWH983023 AML983018:AML983023 ACP983018:ACP983023 ST983018:ST983023 IX983018:IX983023 B983018:B983023 WVJ917482:WVJ917487 WLN917482:WLN917487 WBR917482:WBR917487 VRV917482:VRV917487 VHZ917482:VHZ917487 UYD917482:UYD917487 UOH917482:UOH917487 UEL917482:UEL917487 TUP917482:TUP917487 TKT917482:TKT917487 TAX917482:TAX917487 SRB917482:SRB917487 SHF917482:SHF917487 RXJ917482:RXJ917487 RNN917482:RNN917487 RDR917482:RDR917487 QTV917482:QTV917487 QJZ917482:QJZ917487 QAD917482:QAD917487 PQH917482:PQH917487 PGL917482:PGL917487 OWP917482:OWP917487 OMT917482:OMT917487 OCX917482:OCX917487 NTB917482:NTB917487 NJF917482:NJF917487 MZJ917482:MZJ917487 MPN917482:MPN917487 MFR917482:MFR917487 LVV917482:LVV917487 LLZ917482:LLZ917487 LCD917482:LCD917487 KSH917482:KSH917487 KIL917482:KIL917487 JYP917482:JYP917487 JOT917482:JOT917487 JEX917482:JEX917487 IVB917482:IVB917487 ILF917482:ILF917487 IBJ917482:IBJ917487 HRN917482:HRN917487 HHR917482:HHR917487 GXV917482:GXV917487 GNZ917482:GNZ917487 GED917482:GED917487 FUH917482:FUH917487 FKL917482:FKL917487 FAP917482:FAP917487 EQT917482:EQT917487 EGX917482:EGX917487 DXB917482:DXB917487 DNF917482:DNF917487 DDJ917482:DDJ917487 CTN917482:CTN917487 CJR917482:CJR917487 BZV917482:BZV917487 BPZ917482:BPZ917487 BGD917482:BGD917487 AWH917482:AWH917487 AML917482:AML917487 ACP917482:ACP917487 ST917482:ST917487 IX917482:IX917487 B917482:B917487 WVJ851946:WVJ851951 WLN851946:WLN851951 WBR851946:WBR851951 VRV851946:VRV851951 VHZ851946:VHZ851951 UYD851946:UYD851951 UOH851946:UOH851951 UEL851946:UEL851951 TUP851946:TUP851951 TKT851946:TKT851951 TAX851946:TAX851951 SRB851946:SRB851951 SHF851946:SHF851951 RXJ851946:RXJ851951 RNN851946:RNN851951 RDR851946:RDR851951 QTV851946:QTV851951 QJZ851946:QJZ851951 QAD851946:QAD851951 PQH851946:PQH851951 PGL851946:PGL851951 OWP851946:OWP851951 OMT851946:OMT851951 OCX851946:OCX851951 NTB851946:NTB851951 NJF851946:NJF851951 MZJ851946:MZJ851951 MPN851946:MPN851951 MFR851946:MFR851951 LVV851946:LVV851951 LLZ851946:LLZ851951 LCD851946:LCD851951 KSH851946:KSH851951 KIL851946:KIL851951 JYP851946:JYP851951 JOT851946:JOT851951 JEX851946:JEX851951 IVB851946:IVB851951 ILF851946:ILF851951 IBJ851946:IBJ851951 HRN851946:HRN851951 HHR851946:HHR851951 GXV851946:GXV851951 GNZ851946:GNZ851951 GED851946:GED851951 FUH851946:FUH851951 FKL851946:FKL851951 FAP851946:FAP851951 EQT851946:EQT851951 EGX851946:EGX851951 DXB851946:DXB851951 DNF851946:DNF851951 DDJ851946:DDJ851951 CTN851946:CTN851951 CJR851946:CJR851951 BZV851946:BZV851951 BPZ851946:BPZ851951 BGD851946:BGD851951 AWH851946:AWH851951 AML851946:AML851951 ACP851946:ACP851951 ST851946:ST851951 IX851946:IX851951 B851946:B851951 WVJ786410:WVJ786415 WLN786410:WLN786415 WBR786410:WBR786415 VRV786410:VRV786415 VHZ786410:VHZ786415 UYD786410:UYD786415 UOH786410:UOH786415 UEL786410:UEL786415 TUP786410:TUP786415 TKT786410:TKT786415 TAX786410:TAX786415 SRB786410:SRB786415 SHF786410:SHF786415 RXJ786410:RXJ786415 RNN786410:RNN786415 RDR786410:RDR786415 QTV786410:QTV786415 QJZ786410:QJZ786415 QAD786410:QAD786415 PQH786410:PQH786415 PGL786410:PGL786415 OWP786410:OWP786415 OMT786410:OMT786415 OCX786410:OCX786415 NTB786410:NTB786415 NJF786410:NJF786415 MZJ786410:MZJ786415 MPN786410:MPN786415 MFR786410:MFR786415 LVV786410:LVV786415 LLZ786410:LLZ786415 LCD786410:LCD786415 KSH786410:KSH786415 KIL786410:KIL786415 JYP786410:JYP786415 JOT786410:JOT786415 JEX786410:JEX786415 IVB786410:IVB786415 ILF786410:ILF786415 IBJ786410:IBJ786415 HRN786410:HRN786415 HHR786410:HHR786415 GXV786410:GXV786415 GNZ786410:GNZ786415 GED786410:GED786415 FUH786410:FUH786415 FKL786410:FKL786415 FAP786410:FAP786415 EQT786410:EQT786415 EGX786410:EGX786415 DXB786410:DXB786415 DNF786410:DNF786415 DDJ786410:DDJ786415 CTN786410:CTN786415 CJR786410:CJR786415 BZV786410:BZV786415 BPZ786410:BPZ786415 BGD786410:BGD786415 AWH786410:AWH786415 AML786410:AML786415 ACP786410:ACP786415 ST786410:ST786415 IX786410:IX786415 B786410:B786415 WVJ720874:WVJ720879 WLN720874:WLN720879 WBR720874:WBR720879 VRV720874:VRV720879 VHZ720874:VHZ720879 UYD720874:UYD720879 UOH720874:UOH720879 UEL720874:UEL720879 TUP720874:TUP720879 TKT720874:TKT720879 TAX720874:TAX720879 SRB720874:SRB720879 SHF720874:SHF720879 RXJ720874:RXJ720879 RNN720874:RNN720879 RDR720874:RDR720879 QTV720874:QTV720879 QJZ720874:QJZ720879 QAD720874:QAD720879 PQH720874:PQH720879 PGL720874:PGL720879 OWP720874:OWP720879 OMT720874:OMT720879 OCX720874:OCX720879 NTB720874:NTB720879 NJF720874:NJF720879 MZJ720874:MZJ720879 MPN720874:MPN720879 MFR720874:MFR720879 LVV720874:LVV720879 LLZ720874:LLZ720879 LCD720874:LCD720879 KSH720874:KSH720879 KIL720874:KIL720879 JYP720874:JYP720879 JOT720874:JOT720879 JEX720874:JEX720879 IVB720874:IVB720879 ILF720874:ILF720879 IBJ720874:IBJ720879 HRN720874:HRN720879 HHR720874:HHR720879 GXV720874:GXV720879 GNZ720874:GNZ720879 GED720874:GED720879 FUH720874:FUH720879 FKL720874:FKL720879 FAP720874:FAP720879 EQT720874:EQT720879 EGX720874:EGX720879 DXB720874:DXB720879 DNF720874:DNF720879 DDJ720874:DDJ720879 CTN720874:CTN720879 CJR720874:CJR720879 BZV720874:BZV720879 BPZ720874:BPZ720879 BGD720874:BGD720879 AWH720874:AWH720879 AML720874:AML720879 ACP720874:ACP720879 ST720874:ST720879 IX720874:IX720879 B720874:B720879 WVJ655338:WVJ655343 WLN655338:WLN655343 WBR655338:WBR655343 VRV655338:VRV655343 VHZ655338:VHZ655343 UYD655338:UYD655343 UOH655338:UOH655343 UEL655338:UEL655343 TUP655338:TUP655343 TKT655338:TKT655343 TAX655338:TAX655343 SRB655338:SRB655343 SHF655338:SHF655343 RXJ655338:RXJ655343 RNN655338:RNN655343 RDR655338:RDR655343 QTV655338:QTV655343 QJZ655338:QJZ655343 QAD655338:QAD655343 PQH655338:PQH655343 PGL655338:PGL655343 OWP655338:OWP655343 OMT655338:OMT655343 OCX655338:OCX655343 NTB655338:NTB655343 NJF655338:NJF655343 MZJ655338:MZJ655343 MPN655338:MPN655343 MFR655338:MFR655343 LVV655338:LVV655343 LLZ655338:LLZ655343 LCD655338:LCD655343 KSH655338:KSH655343 KIL655338:KIL655343 JYP655338:JYP655343 JOT655338:JOT655343 JEX655338:JEX655343 IVB655338:IVB655343 ILF655338:ILF655343 IBJ655338:IBJ655343 HRN655338:HRN655343 HHR655338:HHR655343 GXV655338:GXV655343 GNZ655338:GNZ655343 GED655338:GED655343 FUH655338:FUH655343 FKL655338:FKL655343 FAP655338:FAP655343 EQT655338:EQT655343 EGX655338:EGX655343 DXB655338:DXB655343 DNF655338:DNF655343 DDJ655338:DDJ655343 CTN655338:CTN655343 CJR655338:CJR655343 BZV655338:BZV655343 BPZ655338:BPZ655343 BGD655338:BGD655343 AWH655338:AWH655343 AML655338:AML655343 ACP655338:ACP655343 ST655338:ST655343 IX655338:IX655343 B655338:B655343 WVJ589802:WVJ589807 WLN589802:WLN589807 WBR589802:WBR589807 VRV589802:VRV589807 VHZ589802:VHZ589807 UYD589802:UYD589807 UOH589802:UOH589807 UEL589802:UEL589807 TUP589802:TUP589807 TKT589802:TKT589807 TAX589802:TAX589807 SRB589802:SRB589807 SHF589802:SHF589807 RXJ589802:RXJ589807 RNN589802:RNN589807 RDR589802:RDR589807 QTV589802:QTV589807 QJZ589802:QJZ589807 QAD589802:QAD589807 PQH589802:PQH589807 PGL589802:PGL589807 OWP589802:OWP589807 OMT589802:OMT589807 OCX589802:OCX589807 NTB589802:NTB589807 NJF589802:NJF589807 MZJ589802:MZJ589807 MPN589802:MPN589807 MFR589802:MFR589807 LVV589802:LVV589807 LLZ589802:LLZ589807 LCD589802:LCD589807 KSH589802:KSH589807 KIL589802:KIL589807 JYP589802:JYP589807 JOT589802:JOT589807 JEX589802:JEX589807 IVB589802:IVB589807 ILF589802:ILF589807 IBJ589802:IBJ589807 HRN589802:HRN589807 HHR589802:HHR589807 GXV589802:GXV589807 GNZ589802:GNZ589807 GED589802:GED589807 FUH589802:FUH589807 FKL589802:FKL589807 FAP589802:FAP589807 EQT589802:EQT589807 EGX589802:EGX589807 DXB589802:DXB589807 DNF589802:DNF589807 DDJ589802:DDJ589807 CTN589802:CTN589807 CJR589802:CJR589807 BZV589802:BZV589807 BPZ589802:BPZ589807 BGD589802:BGD589807 AWH589802:AWH589807 AML589802:AML589807 ACP589802:ACP589807 ST589802:ST589807 IX589802:IX589807 B589802:B589807 WVJ524266:WVJ524271 WLN524266:WLN524271 WBR524266:WBR524271 VRV524266:VRV524271 VHZ524266:VHZ524271 UYD524266:UYD524271 UOH524266:UOH524271 UEL524266:UEL524271 TUP524266:TUP524271 TKT524266:TKT524271 TAX524266:TAX524271 SRB524266:SRB524271 SHF524266:SHF524271 RXJ524266:RXJ524271 RNN524266:RNN524271 RDR524266:RDR524271 QTV524266:QTV524271 QJZ524266:QJZ524271 QAD524266:QAD524271 PQH524266:PQH524271 PGL524266:PGL524271 OWP524266:OWP524271 OMT524266:OMT524271 OCX524266:OCX524271 NTB524266:NTB524271 NJF524266:NJF524271 MZJ524266:MZJ524271 MPN524266:MPN524271 MFR524266:MFR524271 LVV524266:LVV524271 LLZ524266:LLZ524271 LCD524266:LCD524271 KSH524266:KSH524271 KIL524266:KIL524271 JYP524266:JYP524271 JOT524266:JOT524271 JEX524266:JEX524271 IVB524266:IVB524271 ILF524266:ILF524271 IBJ524266:IBJ524271 HRN524266:HRN524271 HHR524266:HHR524271 GXV524266:GXV524271 GNZ524266:GNZ524271 GED524266:GED524271 FUH524266:FUH524271 FKL524266:FKL524271 FAP524266:FAP524271 EQT524266:EQT524271 EGX524266:EGX524271 DXB524266:DXB524271 DNF524266:DNF524271 DDJ524266:DDJ524271 CTN524266:CTN524271 CJR524266:CJR524271 BZV524266:BZV524271 BPZ524266:BPZ524271 BGD524266:BGD524271 AWH524266:AWH524271 AML524266:AML524271 ACP524266:ACP524271 ST524266:ST524271 IX524266:IX524271 B524266:B524271 WVJ458730:WVJ458735 WLN458730:WLN458735 WBR458730:WBR458735 VRV458730:VRV458735 VHZ458730:VHZ458735 UYD458730:UYD458735 UOH458730:UOH458735 UEL458730:UEL458735 TUP458730:TUP458735 TKT458730:TKT458735 TAX458730:TAX458735 SRB458730:SRB458735 SHF458730:SHF458735 RXJ458730:RXJ458735 RNN458730:RNN458735 RDR458730:RDR458735 QTV458730:QTV458735 QJZ458730:QJZ458735 QAD458730:QAD458735 PQH458730:PQH458735 PGL458730:PGL458735 OWP458730:OWP458735 OMT458730:OMT458735 OCX458730:OCX458735 NTB458730:NTB458735 NJF458730:NJF458735 MZJ458730:MZJ458735 MPN458730:MPN458735 MFR458730:MFR458735 LVV458730:LVV458735 LLZ458730:LLZ458735 LCD458730:LCD458735 KSH458730:KSH458735 KIL458730:KIL458735 JYP458730:JYP458735 JOT458730:JOT458735 JEX458730:JEX458735 IVB458730:IVB458735 ILF458730:ILF458735 IBJ458730:IBJ458735 HRN458730:HRN458735 HHR458730:HHR458735 GXV458730:GXV458735 GNZ458730:GNZ458735 GED458730:GED458735 FUH458730:FUH458735 FKL458730:FKL458735 FAP458730:FAP458735 EQT458730:EQT458735 EGX458730:EGX458735 DXB458730:DXB458735 DNF458730:DNF458735 DDJ458730:DDJ458735 CTN458730:CTN458735 CJR458730:CJR458735 BZV458730:BZV458735 BPZ458730:BPZ458735 BGD458730:BGD458735 AWH458730:AWH458735 AML458730:AML458735 ACP458730:ACP458735 ST458730:ST458735 IX458730:IX458735 B458730:B458735 WVJ393194:WVJ393199 WLN393194:WLN393199 WBR393194:WBR393199 VRV393194:VRV393199 VHZ393194:VHZ393199 UYD393194:UYD393199 UOH393194:UOH393199 UEL393194:UEL393199 TUP393194:TUP393199 TKT393194:TKT393199 TAX393194:TAX393199 SRB393194:SRB393199 SHF393194:SHF393199 RXJ393194:RXJ393199 RNN393194:RNN393199 RDR393194:RDR393199 QTV393194:QTV393199 QJZ393194:QJZ393199 QAD393194:QAD393199 PQH393194:PQH393199 PGL393194:PGL393199 OWP393194:OWP393199 OMT393194:OMT393199 OCX393194:OCX393199 NTB393194:NTB393199 NJF393194:NJF393199 MZJ393194:MZJ393199 MPN393194:MPN393199 MFR393194:MFR393199 LVV393194:LVV393199 LLZ393194:LLZ393199 LCD393194:LCD393199 KSH393194:KSH393199 KIL393194:KIL393199 JYP393194:JYP393199 JOT393194:JOT393199 JEX393194:JEX393199 IVB393194:IVB393199 ILF393194:ILF393199 IBJ393194:IBJ393199 HRN393194:HRN393199 HHR393194:HHR393199 GXV393194:GXV393199 GNZ393194:GNZ393199 GED393194:GED393199 FUH393194:FUH393199 FKL393194:FKL393199 FAP393194:FAP393199 EQT393194:EQT393199 EGX393194:EGX393199 DXB393194:DXB393199 DNF393194:DNF393199 DDJ393194:DDJ393199 CTN393194:CTN393199 CJR393194:CJR393199 BZV393194:BZV393199 BPZ393194:BPZ393199 BGD393194:BGD393199 AWH393194:AWH393199 AML393194:AML393199 ACP393194:ACP393199 ST393194:ST393199 IX393194:IX393199 B393194:B393199 WVJ327658:WVJ327663 WLN327658:WLN327663 WBR327658:WBR327663 VRV327658:VRV327663 VHZ327658:VHZ327663 UYD327658:UYD327663 UOH327658:UOH327663 UEL327658:UEL327663 TUP327658:TUP327663 TKT327658:TKT327663 TAX327658:TAX327663 SRB327658:SRB327663 SHF327658:SHF327663 RXJ327658:RXJ327663 RNN327658:RNN327663 RDR327658:RDR327663 QTV327658:QTV327663 QJZ327658:QJZ327663 QAD327658:QAD327663 PQH327658:PQH327663 PGL327658:PGL327663 OWP327658:OWP327663 OMT327658:OMT327663 OCX327658:OCX327663 NTB327658:NTB327663 NJF327658:NJF327663 MZJ327658:MZJ327663 MPN327658:MPN327663 MFR327658:MFR327663 LVV327658:LVV327663 LLZ327658:LLZ327663 LCD327658:LCD327663 KSH327658:KSH327663 KIL327658:KIL327663 JYP327658:JYP327663 JOT327658:JOT327663 JEX327658:JEX327663 IVB327658:IVB327663 ILF327658:ILF327663 IBJ327658:IBJ327663 HRN327658:HRN327663 HHR327658:HHR327663 GXV327658:GXV327663 GNZ327658:GNZ327663 GED327658:GED327663 FUH327658:FUH327663 FKL327658:FKL327663 FAP327658:FAP327663 EQT327658:EQT327663 EGX327658:EGX327663 DXB327658:DXB327663 DNF327658:DNF327663 DDJ327658:DDJ327663 CTN327658:CTN327663 CJR327658:CJR327663 BZV327658:BZV327663 BPZ327658:BPZ327663 BGD327658:BGD327663 AWH327658:AWH327663 AML327658:AML327663 ACP327658:ACP327663 ST327658:ST327663 IX327658:IX327663 B327658:B327663 WVJ262122:WVJ262127 WLN262122:WLN262127 WBR262122:WBR262127 VRV262122:VRV262127 VHZ262122:VHZ262127 UYD262122:UYD262127 UOH262122:UOH262127 UEL262122:UEL262127 TUP262122:TUP262127 TKT262122:TKT262127 TAX262122:TAX262127 SRB262122:SRB262127 SHF262122:SHF262127 RXJ262122:RXJ262127 RNN262122:RNN262127 RDR262122:RDR262127 QTV262122:QTV262127 QJZ262122:QJZ262127 QAD262122:QAD262127 PQH262122:PQH262127 PGL262122:PGL262127 OWP262122:OWP262127 OMT262122:OMT262127 OCX262122:OCX262127 NTB262122:NTB262127 NJF262122:NJF262127 MZJ262122:MZJ262127 MPN262122:MPN262127 MFR262122:MFR262127 LVV262122:LVV262127 LLZ262122:LLZ262127 LCD262122:LCD262127 KSH262122:KSH262127 KIL262122:KIL262127 JYP262122:JYP262127 JOT262122:JOT262127 JEX262122:JEX262127 IVB262122:IVB262127 ILF262122:ILF262127 IBJ262122:IBJ262127 HRN262122:HRN262127 HHR262122:HHR262127 GXV262122:GXV262127 GNZ262122:GNZ262127 GED262122:GED262127 FUH262122:FUH262127 FKL262122:FKL262127 FAP262122:FAP262127 EQT262122:EQT262127 EGX262122:EGX262127 DXB262122:DXB262127 DNF262122:DNF262127 DDJ262122:DDJ262127 CTN262122:CTN262127 CJR262122:CJR262127 BZV262122:BZV262127 BPZ262122:BPZ262127 BGD262122:BGD262127 AWH262122:AWH262127 AML262122:AML262127 ACP262122:ACP262127 ST262122:ST262127 IX262122:IX262127 B262122:B262127 WVJ196586:WVJ196591 WLN196586:WLN196591 WBR196586:WBR196591 VRV196586:VRV196591 VHZ196586:VHZ196591 UYD196586:UYD196591 UOH196586:UOH196591 UEL196586:UEL196591 TUP196586:TUP196591 TKT196586:TKT196591 TAX196586:TAX196591 SRB196586:SRB196591 SHF196586:SHF196591 RXJ196586:RXJ196591 RNN196586:RNN196591 RDR196586:RDR196591 QTV196586:QTV196591 QJZ196586:QJZ196591 QAD196586:QAD196591 PQH196586:PQH196591 PGL196586:PGL196591 OWP196586:OWP196591 OMT196586:OMT196591 OCX196586:OCX196591 NTB196586:NTB196591 NJF196586:NJF196591 MZJ196586:MZJ196591 MPN196586:MPN196591 MFR196586:MFR196591 LVV196586:LVV196591 LLZ196586:LLZ196591 LCD196586:LCD196591 KSH196586:KSH196591 KIL196586:KIL196591 JYP196586:JYP196591 JOT196586:JOT196591 JEX196586:JEX196591 IVB196586:IVB196591 ILF196586:ILF196591 IBJ196586:IBJ196591 HRN196586:HRN196591 HHR196586:HHR196591 GXV196586:GXV196591 GNZ196586:GNZ196591 GED196586:GED196591 FUH196586:FUH196591 FKL196586:FKL196591 FAP196586:FAP196591 EQT196586:EQT196591 EGX196586:EGX196591 DXB196586:DXB196591 DNF196586:DNF196591 DDJ196586:DDJ196591 CTN196586:CTN196591 CJR196586:CJR196591 BZV196586:BZV196591 BPZ196586:BPZ196591 BGD196586:BGD196591 AWH196586:AWH196591 AML196586:AML196591 ACP196586:ACP196591 ST196586:ST196591 IX196586:IX196591 B196586:B196591 WVJ131050:WVJ131055 WLN131050:WLN131055 WBR131050:WBR131055 VRV131050:VRV131055 VHZ131050:VHZ131055 UYD131050:UYD131055 UOH131050:UOH131055 UEL131050:UEL131055 TUP131050:TUP131055 TKT131050:TKT131055 TAX131050:TAX131055 SRB131050:SRB131055 SHF131050:SHF131055 RXJ131050:RXJ131055 RNN131050:RNN131055 RDR131050:RDR131055 QTV131050:QTV131055 QJZ131050:QJZ131055 QAD131050:QAD131055 PQH131050:PQH131055 PGL131050:PGL131055 OWP131050:OWP131055 OMT131050:OMT131055 OCX131050:OCX131055 NTB131050:NTB131055 NJF131050:NJF131055 MZJ131050:MZJ131055 MPN131050:MPN131055 MFR131050:MFR131055 LVV131050:LVV131055 LLZ131050:LLZ131055 LCD131050:LCD131055 KSH131050:KSH131055 KIL131050:KIL131055 JYP131050:JYP131055 JOT131050:JOT131055 JEX131050:JEX131055 IVB131050:IVB131055 ILF131050:ILF131055 IBJ131050:IBJ131055 HRN131050:HRN131055 HHR131050:HHR131055 GXV131050:GXV131055 GNZ131050:GNZ131055 GED131050:GED131055 FUH131050:FUH131055 FKL131050:FKL131055 FAP131050:FAP131055 EQT131050:EQT131055 EGX131050:EGX131055 DXB131050:DXB131055 DNF131050:DNF131055 DDJ131050:DDJ131055 CTN131050:CTN131055 CJR131050:CJR131055 BZV131050:BZV131055 BPZ131050:BPZ131055 BGD131050:BGD131055 AWH131050:AWH131055 AML131050:AML131055 ACP131050:ACP131055 ST131050:ST131055 IX131050:IX131055 B131050:B131055 WVJ65514:WVJ65519 WLN65514:WLN65519 WBR65514:WBR65519 VRV65514:VRV65519 VHZ65514:VHZ65519 UYD65514:UYD65519 UOH65514:UOH65519 UEL65514:UEL65519 TUP65514:TUP65519 TKT65514:TKT65519 TAX65514:TAX65519 SRB65514:SRB65519 SHF65514:SHF65519 RXJ65514:RXJ65519 RNN65514:RNN65519 RDR65514:RDR65519 QTV65514:QTV65519 QJZ65514:QJZ65519 QAD65514:QAD65519 PQH65514:PQH65519 PGL65514:PGL65519 OWP65514:OWP65519 OMT65514:OMT65519 OCX65514:OCX65519 NTB65514:NTB65519 NJF65514:NJF65519 MZJ65514:MZJ65519 MPN65514:MPN65519 MFR65514:MFR65519 LVV65514:LVV65519 LLZ65514:LLZ65519 LCD65514:LCD65519 KSH65514:KSH65519 KIL65514:KIL65519 JYP65514:JYP65519 JOT65514:JOT65519 JEX65514:JEX65519 IVB65514:IVB65519 ILF65514:ILF65519 IBJ65514:IBJ65519 HRN65514:HRN65519 HHR65514:HHR65519 GXV65514:GXV65519 GNZ65514:GNZ65519 GED65514:GED65519 FUH65514:FUH65519 FKL65514:FKL65519 FAP65514:FAP65519 EQT65514:EQT65519 EGX65514:EGX65519 DXB65514:DXB65519 DNF65514:DNF65519 DDJ65514:DDJ65519 CTN65514:CTN65519 CJR65514:CJR65519 BZV65514:BZV65519 BPZ65514:BPZ65519 BGD65514:BGD65519 AWH65514:AWH65519 AML65514:AML65519 ACP65514:ACP65519 ST65514:ST65519 IX65514:IX65519 B65514:B65519 WVJ12:WVJ14 WLN12:WLN14 WBR12:WBR14 VRV12:VRV14 VHZ12:VHZ14 UYD12:UYD14 UOH12:UOH14 UEL12:UEL14 TUP12:TUP14 TKT12:TKT14 TAX12:TAX14 SRB12:SRB14 SHF12:SHF14 RXJ12:RXJ14 RNN12:RNN14 RDR12:RDR14 QTV12:QTV14 QJZ12:QJZ14 QAD12:QAD14 PQH12:PQH14 PGL12:PGL14 OWP12:OWP14 OMT12:OMT14 OCX12:OCX14 NTB12:NTB14 NJF12:NJF14 MZJ12:MZJ14 MPN12:MPN14 MFR12:MFR14 LVV12:LVV14 LLZ12:LLZ14 LCD12:LCD14 KSH12:KSH14 KIL12:KIL14 JYP12:JYP14 JOT12:JOT14 JEX12:JEX14 IVB12:IVB14 ILF12:ILF14 IBJ12:IBJ14 HRN12:HRN14 HHR12:HHR14 GXV12:GXV14 GNZ12:GNZ14 GED12:GED14 FUH12:FUH14 FKL12:FKL14 FAP12:FAP14 EQT12:EQT14 EGX12:EGX14 DXB12:DXB14 DNF12:DNF14 DDJ12:DDJ14 CTN12:CTN14 CJR12:CJR14 BZV12:BZV14 BPZ12:BPZ14 BGD12:BGD14 AWH12:AWH14 AML12:AML14 ACP12:ACP14 ST12:ST14 IX12:IX14 ST16:ST21 WVJ983012 WLN983012 WBR983012 VRV983012 VHZ983012 UYD983012 UOH983012 UEL983012 TUP983012 TKT983012 TAX983012 SRB983012 SHF983012 RXJ983012 RNN983012 RDR983012 QTV983012 QJZ983012 QAD983012 PQH983012 PGL983012 OWP983012 OMT983012 OCX983012 NTB983012 NJF983012 MZJ983012 MPN983012 MFR983012 LVV983012 LLZ983012 LCD983012 KSH983012 KIL983012 JYP983012 JOT983012 JEX983012 IVB983012 ILF983012 IBJ983012 HRN983012 HHR983012 GXV983012 GNZ983012 GED983012 FUH983012 FKL983012 FAP983012 EQT983012 EGX983012 DXB983012 DNF983012 DDJ983012 CTN983012 CJR983012 BZV983012 BPZ983012 BGD983012 AWH983012 AML983012 ACP983012 ST983012 IX983012 B983012 WVJ917476 WLN917476 WBR917476 VRV917476 VHZ917476 UYD917476 UOH917476 UEL917476 TUP917476 TKT917476 TAX917476 SRB917476 SHF917476 RXJ917476 RNN917476 RDR917476 QTV917476 QJZ917476 QAD917476 PQH917476 PGL917476 OWP917476 OMT917476 OCX917476 NTB917476 NJF917476 MZJ917476 MPN917476 MFR917476 LVV917476 LLZ917476 LCD917476 KSH917476 KIL917476 JYP917476 JOT917476 JEX917476 IVB917476 ILF917476 IBJ917476 HRN917476 HHR917476 GXV917476 GNZ917476 GED917476 FUH917476 FKL917476 FAP917476 EQT917476 EGX917476 DXB917476 DNF917476 DDJ917476 CTN917476 CJR917476 BZV917476 BPZ917476 BGD917476 AWH917476 AML917476 ACP917476 ST917476 IX917476 B917476 WVJ851940 WLN851940 WBR851940 VRV851940 VHZ851940 UYD851940 UOH851940 UEL851940 TUP851940 TKT851940 TAX851940 SRB851940 SHF851940 RXJ851940 RNN851940 RDR851940 QTV851940 QJZ851940 QAD851940 PQH851940 PGL851940 OWP851940 OMT851940 OCX851940 NTB851940 NJF851940 MZJ851940 MPN851940 MFR851940 LVV851940 LLZ851940 LCD851940 KSH851940 KIL851940 JYP851940 JOT851940 JEX851940 IVB851940 ILF851940 IBJ851940 HRN851940 HHR851940 GXV851940 GNZ851940 GED851940 FUH851940 FKL851940 FAP851940 EQT851940 EGX851940 DXB851940 DNF851940 DDJ851940 CTN851940 CJR851940 BZV851940 BPZ851940 BGD851940 AWH851940 AML851940 ACP851940 ST851940 IX851940 B851940 WVJ786404 WLN786404 WBR786404 VRV786404 VHZ786404 UYD786404 UOH786404 UEL786404 TUP786404 TKT786404 TAX786404 SRB786404 SHF786404 RXJ786404 RNN786404 RDR786404 QTV786404 QJZ786404 QAD786404 PQH786404 PGL786404 OWP786404 OMT786404 OCX786404 NTB786404 NJF786404 MZJ786404 MPN786404 MFR786404 LVV786404 LLZ786404 LCD786404 KSH786404 KIL786404 JYP786404 JOT786404 JEX786404 IVB786404 ILF786404 IBJ786404 HRN786404 HHR786404 GXV786404 GNZ786404 GED786404 FUH786404 FKL786404 FAP786404 EQT786404 EGX786404 DXB786404 DNF786404 DDJ786404 CTN786404 CJR786404 BZV786404 BPZ786404 BGD786404 AWH786404 AML786404 ACP786404 ST786404 IX786404 B786404 WVJ720868 WLN720868 WBR720868 VRV720868 VHZ720868 UYD720868 UOH720868 UEL720868 TUP720868 TKT720868 TAX720868 SRB720868 SHF720868 RXJ720868 RNN720868 RDR720868 QTV720868 QJZ720868 QAD720868 PQH720868 PGL720868 OWP720868 OMT720868 OCX720868 NTB720868 NJF720868 MZJ720868 MPN720868 MFR720868 LVV720868 LLZ720868 LCD720868 KSH720868 KIL720868 JYP720868 JOT720868 JEX720868 IVB720868 ILF720868 IBJ720868 HRN720868 HHR720868 GXV720868 GNZ720868 GED720868 FUH720868 FKL720868 FAP720868 EQT720868 EGX720868 DXB720868 DNF720868 DDJ720868 CTN720868 CJR720868 BZV720868 BPZ720868 BGD720868 AWH720868 AML720868 ACP720868 ST720868 IX720868 B720868 WVJ655332 WLN655332 WBR655332 VRV655332 VHZ655332 UYD655332 UOH655332 UEL655332 TUP655332 TKT655332 TAX655332 SRB655332 SHF655332 RXJ655332 RNN655332 RDR655332 QTV655332 QJZ655332 QAD655332 PQH655332 PGL655332 OWP655332 OMT655332 OCX655332 NTB655332 NJF655332 MZJ655332 MPN655332 MFR655332 LVV655332 LLZ655332 LCD655332 KSH655332 KIL655332 JYP655332 JOT655332 JEX655332 IVB655332 ILF655332 IBJ655332 HRN655332 HHR655332 GXV655332 GNZ655332 GED655332 FUH655332 FKL655332 FAP655332 EQT655332 EGX655332 DXB655332 DNF655332 DDJ655332 CTN655332 CJR655332 BZV655332 BPZ655332 BGD655332 AWH655332 AML655332 ACP655332 ST655332 IX655332 B655332 WVJ589796 WLN589796 WBR589796 VRV589796 VHZ589796 UYD589796 UOH589796 UEL589796 TUP589796 TKT589796 TAX589796 SRB589796 SHF589796 RXJ589796 RNN589796 RDR589796 QTV589796 QJZ589796 QAD589796 PQH589796 PGL589796 OWP589796 OMT589796 OCX589796 NTB589796 NJF589796 MZJ589796 MPN589796 MFR589796 LVV589796 LLZ589796 LCD589796 KSH589796 KIL589796 JYP589796 JOT589796 JEX589796 IVB589796 ILF589796 IBJ589796 HRN589796 HHR589796 GXV589796 GNZ589796 GED589796 FUH589796 FKL589796 FAP589796 EQT589796 EGX589796 DXB589796 DNF589796 DDJ589796 CTN589796 CJR589796 BZV589796 BPZ589796 BGD589796 AWH589796 AML589796 ACP589796 ST589796 IX589796 B589796 WVJ524260 WLN524260 WBR524260 VRV524260 VHZ524260 UYD524260 UOH524260 UEL524260 TUP524260 TKT524260 TAX524260 SRB524260 SHF524260 RXJ524260 RNN524260 RDR524260 QTV524260 QJZ524260 QAD524260 PQH524260 PGL524260 OWP524260 OMT524260 OCX524260 NTB524260 NJF524260 MZJ524260 MPN524260 MFR524260 LVV524260 LLZ524260 LCD524260 KSH524260 KIL524260 JYP524260 JOT524260 JEX524260 IVB524260 ILF524260 IBJ524260 HRN524260 HHR524260 GXV524260 GNZ524260 GED524260 FUH524260 FKL524260 FAP524260 EQT524260 EGX524260 DXB524260 DNF524260 DDJ524260 CTN524260 CJR524260 BZV524260 BPZ524260 BGD524260 AWH524260 AML524260 ACP524260 ST524260 IX524260 B524260 WVJ458724 WLN458724 WBR458724 VRV458724 VHZ458724 UYD458724 UOH458724 UEL458724 TUP458724 TKT458724 TAX458724 SRB458724 SHF458724 RXJ458724 RNN458724 RDR458724 QTV458724 QJZ458724 QAD458724 PQH458724 PGL458724 OWP458724 OMT458724 OCX458724 NTB458724 NJF458724 MZJ458724 MPN458724 MFR458724 LVV458724 LLZ458724 LCD458724 KSH458724 KIL458724 JYP458724 JOT458724 JEX458724 IVB458724 ILF458724 IBJ458724 HRN458724 HHR458724 GXV458724 GNZ458724 GED458724 FUH458724 FKL458724 FAP458724 EQT458724 EGX458724 DXB458724 DNF458724 DDJ458724 CTN458724 CJR458724 BZV458724 BPZ458724 BGD458724 AWH458724 AML458724 ACP458724 ST458724 IX458724 B458724 WVJ393188 WLN393188 WBR393188 VRV393188 VHZ393188 UYD393188 UOH393188 UEL393188 TUP393188 TKT393188 TAX393188 SRB393188 SHF393188 RXJ393188 RNN393188 RDR393188 QTV393188 QJZ393188 QAD393188 PQH393188 PGL393188 OWP393188 OMT393188 OCX393188 NTB393188 NJF393188 MZJ393188 MPN393188 MFR393188 LVV393188 LLZ393188 LCD393188 KSH393188 KIL393188 JYP393188 JOT393188 JEX393188 IVB393188 ILF393188 IBJ393188 HRN393188 HHR393188 GXV393188 GNZ393188 GED393188 FUH393188 FKL393188 FAP393188 EQT393188 EGX393188 DXB393188 DNF393188 DDJ393188 CTN393188 CJR393188 BZV393188 BPZ393188 BGD393188 AWH393188 AML393188 ACP393188 ST393188 IX393188 B393188 WVJ327652 WLN327652 WBR327652 VRV327652 VHZ327652 UYD327652 UOH327652 UEL327652 TUP327652 TKT327652 TAX327652 SRB327652 SHF327652 RXJ327652 RNN327652 RDR327652 QTV327652 QJZ327652 QAD327652 PQH327652 PGL327652 OWP327652 OMT327652 OCX327652 NTB327652 NJF327652 MZJ327652 MPN327652 MFR327652 LVV327652 LLZ327652 LCD327652 KSH327652 KIL327652 JYP327652 JOT327652 JEX327652 IVB327652 ILF327652 IBJ327652 HRN327652 HHR327652 GXV327652 GNZ327652 GED327652 FUH327652 FKL327652 FAP327652 EQT327652 EGX327652 DXB327652 DNF327652 DDJ327652 CTN327652 CJR327652 BZV327652 BPZ327652 BGD327652 AWH327652 AML327652 ACP327652 ST327652 IX327652 B327652 WVJ262116 WLN262116 WBR262116 VRV262116 VHZ262116 UYD262116 UOH262116 UEL262116 TUP262116 TKT262116 TAX262116 SRB262116 SHF262116 RXJ262116 RNN262116 RDR262116 QTV262116 QJZ262116 QAD262116 PQH262116 PGL262116 OWP262116 OMT262116 OCX262116 NTB262116 NJF262116 MZJ262116 MPN262116 MFR262116 LVV262116 LLZ262116 LCD262116 KSH262116 KIL262116 JYP262116 JOT262116 JEX262116 IVB262116 ILF262116 IBJ262116 HRN262116 HHR262116 GXV262116 GNZ262116 GED262116 FUH262116 FKL262116 FAP262116 EQT262116 EGX262116 DXB262116 DNF262116 DDJ262116 CTN262116 CJR262116 BZV262116 BPZ262116 BGD262116 AWH262116 AML262116 ACP262116 ST262116 IX262116 B262116 WVJ196580 WLN196580 WBR196580 VRV196580 VHZ196580 UYD196580 UOH196580 UEL196580 TUP196580 TKT196580 TAX196580 SRB196580 SHF196580 RXJ196580 RNN196580 RDR196580 QTV196580 QJZ196580 QAD196580 PQH196580 PGL196580 OWP196580 OMT196580 OCX196580 NTB196580 NJF196580 MZJ196580 MPN196580 MFR196580 LVV196580 LLZ196580 LCD196580 KSH196580 KIL196580 JYP196580 JOT196580 JEX196580 IVB196580 ILF196580 IBJ196580 HRN196580 HHR196580 GXV196580 GNZ196580 GED196580 FUH196580 FKL196580 FAP196580 EQT196580 EGX196580 DXB196580 DNF196580 DDJ196580 CTN196580 CJR196580 BZV196580 BPZ196580 BGD196580 AWH196580 AML196580 ACP196580 ST196580 IX196580 B196580 WVJ131044 WLN131044 WBR131044 VRV131044 VHZ131044 UYD131044 UOH131044 UEL131044 TUP131044 TKT131044 TAX131044 SRB131044 SHF131044 RXJ131044 RNN131044 RDR131044 QTV131044 QJZ131044 QAD131044 PQH131044 PGL131044 OWP131044 OMT131044 OCX131044 NTB131044 NJF131044 MZJ131044 MPN131044 MFR131044 LVV131044 LLZ131044 LCD131044 KSH131044 KIL131044 JYP131044 JOT131044 JEX131044 IVB131044 ILF131044 IBJ131044 HRN131044 HHR131044 GXV131044 GNZ131044 GED131044 FUH131044 FKL131044 FAP131044 EQT131044 EGX131044 DXB131044 DNF131044 DDJ131044 CTN131044 CJR131044 BZV131044 BPZ131044 BGD131044 AWH131044 AML131044 ACP131044 ST131044 IX131044 B131044 WVJ65508 WLN65508 WBR65508 VRV65508 VHZ65508 UYD65508 UOH65508 UEL65508 TUP65508 TKT65508 TAX65508 SRB65508 SHF65508 RXJ65508 RNN65508 RDR65508 QTV65508 QJZ65508 QAD65508 PQH65508 PGL65508 OWP65508 OMT65508 OCX65508 NTB65508 NJF65508 MZJ65508 MPN65508 MFR65508 LVV65508 LLZ65508 LCD65508 KSH65508 KIL65508 JYP65508 JOT65508 JEX65508 IVB65508 ILF65508 IBJ65508 HRN65508 HHR65508 GXV65508 GNZ65508 GED65508 FUH65508 FKL65508 FAP65508 EQT65508 EGX65508 DXB65508 DNF65508 DDJ65508 CTN65508 CJR65508 BZV65508 BPZ65508 BGD65508 AWH65508 AML65508 ACP65508 ST65508 IX65508 B65508 WVJ9 WLN9 WBR9 VRV9 VHZ9 UYD9 UOH9 UEL9 TUP9 TKT9 TAX9 SRB9 SHF9 RXJ9 RNN9 RDR9 QTV9 QJZ9 QAD9 PQH9 PGL9 OWP9 OMT9 OCX9 NTB9 NJF9 MZJ9 MPN9 MFR9 LVV9 LLZ9 LCD9 KSH9 KIL9 JYP9 JOT9 JEX9 IVB9 ILF9 IBJ9 HRN9 HHR9 GXV9 GNZ9 GED9 FUH9 FKL9 FAP9 EQT9 EGX9 DXB9 DNF9 DDJ9 CTN9 CJR9 BZV9 BPZ9 BGD9 AWH9 AML9 ACP9 ST9 IX9 IX16:IX21 WVJ983016 WLN983016 WBR983016 VRV983016 VHZ983016 UYD983016 UOH983016 UEL983016 TUP983016 TKT983016 TAX983016 SRB983016 SHF983016 RXJ983016 RNN983016 RDR983016 QTV983016 QJZ983016 QAD983016 PQH983016 PGL983016 OWP983016 OMT983016 OCX983016 NTB983016 NJF983016 MZJ983016 MPN983016 MFR983016 LVV983016 LLZ983016 LCD983016 KSH983016 KIL983016 JYP983016 JOT983016 JEX983016 IVB983016 ILF983016 IBJ983016 HRN983016 HHR983016 GXV983016 GNZ983016 GED983016 FUH983016 FKL983016 FAP983016 EQT983016 EGX983016 DXB983016 DNF983016 DDJ983016 CTN983016 CJR983016 BZV983016 BPZ983016 BGD983016 AWH983016 AML983016 ACP983016 ST983016 IX983016 B983016 WVJ917480 WLN917480 WBR917480 VRV917480 VHZ917480 UYD917480 UOH917480 UEL917480 TUP917480 TKT917480 TAX917480 SRB917480 SHF917480 RXJ917480 RNN917480 RDR917480 QTV917480 QJZ917480 QAD917480 PQH917480 PGL917480 OWP917480 OMT917480 OCX917480 NTB917480 NJF917480 MZJ917480 MPN917480 MFR917480 LVV917480 LLZ917480 LCD917480 KSH917480 KIL917480 JYP917480 JOT917480 JEX917480 IVB917480 ILF917480 IBJ917480 HRN917480 HHR917480 GXV917480 GNZ917480 GED917480 FUH917480 FKL917480 FAP917480 EQT917480 EGX917480 DXB917480 DNF917480 DDJ917480 CTN917480 CJR917480 BZV917480 BPZ917480 BGD917480 AWH917480 AML917480 ACP917480 ST917480 IX917480 B917480 WVJ851944 WLN851944 WBR851944 VRV851944 VHZ851944 UYD851944 UOH851944 UEL851944 TUP851944 TKT851944 TAX851944 SRB851944 SHF851944 RXJ851944 RNN851944 RDR851944 QTV851944 QJZ851944 QAD851944 PQH851944 PGL851944 OWP851944 OMT851944 OCX851944 NTB851944 NJF851944 MZJ851944 MPN851944 MFR851944 LVV851944 LLZ851944 LCD851944 KSH851944 KIL851944 JYP851944 JOT851944 JEX851944 IVB851944 ILF851944 IBJ851944 HRN851944 HHR851944 GXV851944 GNZ851944 GED851944 FUH851944 FKL851944 FAP851944 EQT851944 EGX851944 DXB851944 DNF851944 DDJ851944 CTN851944 CJR851944 BZV851944 BPZ851944 BGD851944 AWH851944 AML851944 ACP851944 ST851944 IX851944 B851944 WVJ786408 WLN786408 WBR786408 VRV786408 VHZ786408 UYD786408 UOH786408 UEL786408 TUP786408 TKT786408 TAX786408 SRB786408 SHF786408 RXJ786408 RNN786408 RDR786408 QTV786408 QJZ786408 QAD786408 PQH786408 PGL786408 OWP786408 OMT786408 OCX786408 NTB786408 NJF786408 MZJ786408 MPN786408 MFR786408 LVV786408 LLZ786408 LCD786408 KSH786408 KIL786408 JYP786408 JOT786408 JEX786408 IVB786408 ILF786408 IBJ786408 HRN786408 HHR786408 GXV786408 GNZ786408 GED786408 FUH786408 FKL786408 FAP786408 EQT786408 EGX786408 DXB786408 DNF786408 DDJ786408 CTN786408 CJR786408 BZV786408 BPZ786408 BGD786408 AWH786408 AML786408 ACP786408 ST786408 IX786408 B786408 WVJ720872 WLN720872 WBR720872 VRV720872 VHZ720872 UYD720872 UOH720872 UEL720872 TUP720872 TKT720872 TAX720872 SRB720872 SHF720872 RXJ720872 RNN720872 RDR720872 QTV720872 QJZ720872 QAD720872 PQH720872 PGL720872 OWP720872 OMT720872 OCX720872 NTB720872 NJF720872 MZJ720872 MPN720872 MFR720872 LVV720872 LLZ720872 LCD720872 KSH720872 KIL720872 JYP720872 JOT720872 JEX720872 IVB720872 ILF720872 IBJ720872 HRN720872 HHR720872 GXV720872 GNZ720872 GED720872 FUH720872 FKL720872 FAP720872 EQT720872 EGX720872 DXB720872 DNF720872 DDJ720872 CTN720872 CJR720872 BZV720872 BPZ720872 BGD720872 AWH720872 AML720872 ACP720872 ST720872 IX720872 B720872 WVJ655336 WLN655336 WBR655336 VRV655336 VHZ655336 UYD655336 UOH655336 UEL655336 TUP655336 TKT655336 TAX655336 SRB655336 SHF655336 RXJ655336 RNN655336 RDR655336 QTV655336 QJZ655336 QAD655336 PQH655336 PGL655336 OWP655336 OMT655336 OCX655336 NTB655336 NJF655336 MZJ655336 MPN655336 MFR655336 LVV655336 LLZ655336 LCD655336 KSH655336 KIL655336 JYP655336 JOT655336 JEX655336 IVB655336 ILF655336 IBJ655336 HRN655336 HHR655336 GXV655336 GNZ655336 GED655336 FUH655336 FKL655336 FAP655336 EQT655336 EGX655336 DXB655336 DNF655336 DDJ655336 CTN655336 CJR655336 BZV655336 BPZ655336 BGD655336 AWH655336 AML655336 ACP655336 ST655336 IX655336 B655336 WVJ589800 WLN589800 WBR589800 VRV589800 VHZ589800 UYD589800 UOH589800 UEL589800 TUP589800 TKT589800 TAX589800 SRB589800 SHF589800 RXJ589800 RNN589800 RDR589800 QTV589800 QJZ589800 QAD589800 PQH589800 PGL589800 OWP589800 OMT589800 OCX589800 NTB589800 NJF589800 MZJ589800 MPN589800 MFR589800 LVV589800 LLZ589800 LCD589800 KSH589800 KIL589800 JYP589800 JOT589800 JEX589800 IVB589800 ILF589800 IBJ589800 HRN589800 HHR589800 GXV589800 GNZ589800 GED589800 FUH589800 FKL589800 FAP589800 EQT589800 EGX589800 DXB589800 DNF589800 DDJ589800 CTN589800 CJR589800 BZV589800 BPZ589800 BGD589800 AWH589800 AML589800 ACP589800 ST589800 IX589800 B589800 WVJ524264 WLN524264 WBR524264 VRV524264 VHZ524264 UYD524264 UOH524264 UEL524264 TUP524264 TKT524264 TAX524264 SRB524264 SHF524264 RXJ524264 RNN524264 RDR524264 QTV524264 QJZ524264 QAD524264 PQH524264 PGL524264 OWP524264 OMT524264 OCX524264 NTB524264 NJF524264 MZJ524264 MPN524264 MFR524264 LVV524264 LLZ524264 LCD524264 KSH524264 KIL524264 JYP524264 JOT524264 JEX524264 IVB524264 ILF524264 IBJ524264 HRN524264 HHR524264 GXV524264 GNZ524264 GED524264 FUH524264 FKL524264 FAP524264 EQT524264 EGX524264 DXB524264 DNF524264 DDJ524264 CTN524264 CJR524264 BZV524264 BPZ524264 BGD524264 AWH524264 AML524264 ACP524264 ST524264 IX524264 B524264 WVJ458728 WLN458728 WBR458728 VRV458728 VHZ458728 UYD458728 UOH458728 UEL458728 TUP458728 TKT458728 TAX458728 SRB458728 SHF458728 RXJ458728 RNN458728 RDR458728 QTV458728 QJZ458728 QAD458728 PQH458728 PGL458728 OWP458728 OMT458728 OCX458728 NTB458728 NJF458728 MZJ458728 MPN458728 MFR458728 LVV458728 LLZ458728 LCD458728 KSH458728 KIL458728 JYP458728 JOT458728 JEX458728 IVB458728 ILF458728 IBJ458728 HRN458728 HHR458728 GXV458728 GNZ458728 GED458728 FUH458728 FKL458728 FAP458728 EQT458728 EGX458728 DXB458728 DNF458728 DDJ458728 CTN458728 CJR458728 BZV458728 BPZ458728 BGD458728 AWH458728 AML458728 ACP458728 ST458728 IX458728 B458728 WVJ393192 WLN393192 WBR393192 VRV393192 VHZ393192 UYD393192 UOH393192 UEL393192 TUP393192 TKT393192 TAX393192 SRB393192 SHF393192 RXJ393192 RNN393192 RDR393192 QTV393192 QJZ393192 QAD393192 PQH393192 PGL393192 OWP393192 OMT393192 OCX393192 NTB393192 NJF393192 MZJ393192 MPN393192 MFR393192 LVV393192 LLZ393192 LCD393192 KSH393192 KIL393192 JYP393192 JOT393192 JEX393192 IVB393192 ILF393192 IBJ393192 HRN393192 HHR393192 GXV393192 GNZ393192 GED393192 FUH393192 FKL393192 FAP393192 EQT393192 EGX393192 DXB393192 DNF393192 DDJ393192 CTN393192 CJR393192 BZV393192 BPZ393192 BGD393192 AWH393192 AML393192 ACP393192 ST393192 IX393192 B393192 WVJ327656 WLN327656 WBR327656 VRV327656 VHZ327656 UYD327656 UOH327656 UEL327656 TUP327656 TKT327656 TAX327656 SRB327656 SHF327656 RXJ327656 RNN327656 RDR327656 QTV327656 QJZ327656 QAD327656 PQH327656 PGL327656 OWP327656 OMT327656 OCX327656 NTB327656 NJF327656 MZJ327656 MPN327656 MFR327656 LVV327656 LLZ327656 LCD327656 KSH327656 KIL327656 JYP327656 JOT327656 JEX327656 IVB327656 ILF327656 IBJ327656 HRN327656 HHR327656 GXV327656 GNZ327656 GED327656 FUH327656 FKL327656 FAP327656 EQT327656 EGX327656 DXB327656 DNF327656 DDJ327656 CTN327656 CJR327656 BZV327656 BPZ327656 BGD327656 AWH327656 AML327656 ACP327656 ST327656 IX327656 B327656 WVJ262120 WLN262120 WBR262120 VRV262120 VHZ262120 UYD262120 UOH262120 UEL262120 TUP262120 TKT262120 TAX262120 SRB262120 SHF262120 RXJ262120 RNN262120 RDR262120 QTV262120 QJZ262120 QAD262120 PQH262120 PGL262120 OWP262120 OMT262120 OCX262120 NTB262120 NJF262120 MZJ262120 MPN262120 MFR262120 LVV262120 LLZ262120 LCD262120 KSH262120 KIL262120 JYP262120 JOT262120 JEX262120 IVB262120 ILF262120 IBJ262120 HRN262120 HHR262120 GXV262120 GNZ262120 GED262120 FUH262120 FKL262120 FAP262120 EQT262120 EGX262120 DXB262120 DNF262120 DDJ262120 CTN262120 CJR262120 BZV262120 BPZ262120 BGD262120 AWH262120 AML262120 ACP262120 ST262120 IX262120 B262120 WVJ196584 WLN196584 WBR196584 VRV196584 VHZ196584 UYD196584 UOH196584 UEL196584 TUP196584 TKT196584 TAX196584 SRB196584 SHF196584 RXJ196584 RNN196584 RDR196584 QTV196584 QJZ196584 QAD196584 PQH196584 PGL196584 OWP196584 OMT196584 OCX196584 NTB196584 NJF196584 MZJ196584 MPN196584 MFR196584 LVV196584 LLZ196584 LCD196584 KSH196584 KIL196584 JYP196584 JOT196584 JEX196584 IVB196584 ILF196584 IBJ196584 HRN196584 HHR196584 GXV196584 GNZ196584 GED196584 FUH196584 FKL196584 FAP196584 EQT196584 EGX196584 DXB196584 DNF196584 DDJ196584 CTN196584 CJR196584 BZV196584 BPZ196584 BGD196584 AWH196584 AML196584 ACP196584 ST196584 IX196584 B196584 WVJ131048 WLN131048 WBR131048 VRV131048 VHZ131048 UYD131048 UOH131048 UEL131048 TUP131048 TKT131048 TAX131048 SRB131048 SHF131048 RXJ131048 RNN131048 RDR131048 QTV131048 QJZ131048 QAD131048 PQH131048 PGL131048 OWP131048 OMT131048 OCX131048 NTB131048 NJF131048 MZJ131048 MPN131048 MFR131048 LVV131048 LLZ131048 LCD131048 KSH131048 KIL131048 JYP131048 JOT131048 JEX131048 IVB131048 ILF131048 IBJ131048 HRN131048 HHR131048 GXV131048 GNZ131048 GED131048 FUH131048 FKL131048 FAP131048 EQT131048 EGX131048 DXB131048 DNF131048 DDJ131048 CTN131048 CJR131048 BZV131048 BPZ131048 BGD131048 AWH131048 AML131048 ACP131048 ST131048 IX131048 B131048 WVJ65512 WLN65512 WBR65512 VRV65512 VHZ65512 UYD65512 UOH65512 UEL65512 TUP65512 TKT65512 TAX65512 SRB65512 SHF65512 RXJ65512 RNN65512 RDR65512 QTV65512 QJZ65512 QAD65512 PQH65512 PGL65512 OWP65512 OMT65512 OCX65512 NTB65512 NJF65512 MZJ65512 MPN65512 MFR65512 LVV65512 LLZ65512 LCD65512 KSH65512 KIL65512 JYP65512 JOT65512 JEX65512 IVB65512 ILF65512 IBJ65512 HRN65512 HHR65512 GXV65512 GNZ65512 GED65512 FUH65512 FKL65512 FAP65512 EQT65512 EGX65512 DXB65512 DNF65512 DDJ65512 CTN65512 CJR65512 BZV65512 BPZ65512 BGD65512 AWH65512 AML65512 ACP65512 ST65512 IX65512 B65512 WVJ983025:WVJ983030 WLN983025:WLN983030 WBR983025:WBR983030 VRV983025:VRV983030 VHZ983025:VHZ983030 UYD983025:UYD983030 UOH983025:UOH983030 UEL983025:UEL983030 TUP983025:TUP983030 TKT983025:TKT983030 TAX983025:TAX983030 SRB983025:SRB983030 SHF983025:SHF983030 RXJ983025:RXJ983030 RNN983025:RNN983030 RDR983025:RDR983030 QTV983025:QTV983030 QJZ983025:QJZ983030 QAD983025:QAD983030 PQH983025:PQH983030 PGL983025:PGL983030 OWP983025:OWP983030 OMT983025:OMT983030 OCX983025:OCX983030 NTB983025:NTB983030 NJF983025:NJF983030 MZJ983025:MZJ983030 MPN983025:MPN983030 MFR983025:MFR983030 LVV983025:LVV983030 LLZ983025:LLZ983030 LCD983025:LCD983030 KSH983025:KSH983030 KIL983025:KIL983030 JYP983025:JYP983030 JOT983025:JOT983030 JEX983025:JEX983030 IVB983025:IVB983030 ILF983025:ILF983030 IBJ983025:IBJ983030 HRN983025:HRN983030 HHR983025:HHR983030 GXV983025:GXV983030 GNZ983025:GNZ983030 GED983025:GED983030 FUH983025:FUH983030 FKL983025:FKL983030 FAP983025:FAP983030 EQT983025:EQT983030 EGX983025:EGX983030 DXB983025:DXB983030 DNF983025:DNF983030 DDJ983025:DDJ983030 CTN983025:CTN983030 CJR983025:CJR983030 BZV983025:BZV983030 BPZ983025:BPZ983030 BGD983025:BGD983030 AWH983025:AWH983030 AML983025:AML983030 ACP983025:ACP983030 ST983025:ST983030 IX983025:IX983030 B983025:B983030 WVJ917489:WVJ917494 WLN917489:WLN917494 WBR917489:WBR917494 VRV917489:VRV917494 VHZ917489:VHZ917494 UYD917489:UYD917494 UOH917489:UOH917494 UEL917489:UEL917494 TUP917489:TUP917494 TKT917489:TKT917494 TAX917489:TAX917494 SRB917489:SRB917494 SHF917489:SHF917494 RXJ917489:RXJ917494 RNN917489:RNN917494 RDR917489:RDR917494 QTV917489:QTV917494 QJZ917489:QJZ917494 QAD917489:QAD917494 PQH917489:PQH917494 PGL917489:PGL917494 OWP917489:OWP917494 OMT917489:OMT917494 OCX917489:OCX917494 NTB917489:NTB917494 NJF917489:NJF917494 MZJ917489:MZJ917494 MPN917489:MPN917494 MFR917489:MFR917494 LVV917489:LVV917494 LLZ917489:LLZ917494 LCD917489:LCD917494 KSH917489:KSH917494 KIL917489:KIL917494 JYP917489:JYP917494 JOT917489:JOT917494 JEX917489:JEX917494 IVB917489:IVB917494 ILF917489:ILF917494 IBJ917489:IBJ917494 HRN917489:HRN917494 HHR917489:HHR917494 GXV917489:GXV917494 GNZ917489:GNZ917494 GED917489:GED917494 FUH917489:FUH917494 FKL917489:FKL917494 FAP917489:FAP917494 EQT917489:EQT917494 EGX917489:EGX917494 DXB917489:DXB917494 DNF917489:DNF917494 DDJ917489:DDJ917494 CTN917489:CTN917494 CJR917489:CJR917494 BZV917489:BZV917494 BPZ917489:BPZ917494 BGD917489:BGD917494 AWH917489:AWH917494 AML917489:AML917494 ACP917489:ACP917494 ST917489:ST917494 IX917489:IX917494 B917489:B917494 WVJ851953:WVJ851958 WLN851953:WLN851958 WBR851953:WBR851958 VRV851953:VRV851958 VHZ851953:VHZ851958 UYD851953:UYD851958 UOH851953:UOH851958 UEL851953:UEL851958 TUP851953:TUP851958 TKT851953:TKT851958 TAX851953:TAX851958 SRB851953:SRB851958 SHF851953:SHF851958 RXJ851953:RXJ851958 RNN851953:RNN851958 RDR851953:RDR851958 QTV851953:QTV851958 QJZ851953:QJZ851958 QAD851953:QAD851958 PQH851953:PQH851958 PGL851953:PGL851958 OWP851953:OWP851958 OMT851953:OMT851958 OCX851953:OCX851958 NTB851953:NTB851958 NJF851953:NJF851958 MZJ851953:MZJ851958 MPN851953:MPN851958 MFR851953:MFR851958 LVV851953:LVV851958 LLZ851953:LLZ851958 LCD851953:LCD851958 KSH851953:KSH851958 KIL851953:KIL851958 JYP851953:JYP851958 JOT851953:JOT851958 JEX851953:JEX851958 IVB851953:IVB851958 ILF851953:ILF851958 IBJ851953:IBJ851958 HRN851953:HRN851958 HHR851953:HHR851958 GXV851953:GXV851958 GNZ851953:GNZ851958 GED851953:GED851958 FUH851953:FUH851958 FKL851953:FKL851958 FAP851953:FAP851958 EQT851953:EQT851958 EGX851953:EGX851958 DXB851953:DXB851958 DNF851953:DNF851958 DDJ851953:DDJ851958 CTN851953:CTN851958 CJR851953:CJR851958 BZV851953:BZV851958 BPZ851953:BPZ851958 BGD851953:BGD851958 AWH851953:AWH851958 AML851953:AML851958 ACP851953:ACP851958 ST851953:ST851958 IX851953:IX851958 B851953:B851958 WVJ786417:WVJ786422 WLN786417:WLN786422 WBR786417:WBR786422 VRV786417:VRV786422 VHZ786417:VHZ786422 UYD786417:UYD786422 UOH786417:UOH786422 UEL786417:UEL786422 TUP786417:TUP786422 TKT786417:TKT786422 TAX786417:TAX786422 SRB786417:SRB786422 SHF786417:SHF786422 RXJ786417:RXJ786422 RNN786417:RNN786422 RDR786417:RDR786422 QTV786417:QTV786422 QJZ786417:QJZ786422 QAD786417:QAD786422 PQH786417:PQH786422 PGL786417:PGL786422 OWP786417:OWP786422 OMT786417:OMT786422 OCX786417:OCX786422 NTB786417:NTB786422 NJF786417:NJF786422 MZJ786417:MZJ786422 MPN786417:MPN786422 MFR786417:MFR786422 LVV786417:LVV786422 LLZ786417:LLZ786422 LCD786417:LCD786422 KSH786417:KSH786422 KIL786417:KIL786422 JYP786417:JYP786422 JOT786417:JOT786422 JEX786417:JEX786422 IVB786417:IVB786422 ILF786417:ILF786422 IBJ786417:IBJ786422 HRN786417:HRN786422 HHR786417:HHR786422 GXV786417:GXV786422 GNZ786417:GNZ786422 GED786417:GED786422 FUH786417:FUH786422 FKL786417:FKL786422 FAP786417:FAP786422 EQT786417:EQT786422 EGX786417:EGX786422 DXB786417:DXB786422 DNF786417:DNF786422 DDJ786417:DDJ786422 CTN786417:CTN786422 CJR786417:CJR786422 BZV786417:BZV786422 BPZ786417:BPZ786422 BGD786417:BGD786422 AWH786417:AWH786422 AML786417:AML786422 ACP786417:ACP786422 ST786417:ST786422 IX786417:IX786422 B786417:B786422 WVJ720881:WVJ720886 WLN720881:WLN720886 WBR720881:WBR720886 VRV720881:VRV720886 VHZ720881:VHZ720886 UYD720881:UYD720886 UOH720881:UOH720886 UEL720881:UEL720886 TUP720881:TUP720886 TKT720881:TKT720886 TAX720881:TAX720886 SRB720881:SRB720886 SHF720881:SHF720886 RXJ720881:RXJ720886 RNN720881:RNN720886 RDR720881:RDR720886 QTV720881:QTV720886 QJZ720881:QJZ720886 QAD720881:QAD720886 PQH720881:PQH720886 PGL720881:PGL720886 OWP720881:OWP720886 OMT720881:OMT720886 OCX720881:OCX720886 NTB720881:NTB720886 NJF720881:NJF720886 MZJ720881:MZJ720886 MPN720881:MPN720886 MFR720881:MFR720886 LVV720881:LVV720886 LLZ720881:LLZ720886 LCD720881:LCD720886 KSH720881:KSH720886 KIL720881:KIL720886 JYP720881:JYP720886 JOT720881:JOT720886 JEX720881:JEX720886 IVB720881:IVB720886 ILF720881:ILF720886 IBJ720881:IBJ720886 HRN720881:HRN720886 HHR720881:HHR720886 GXV720881:GXV720886 GNZ720881:GNZ720886 GED720881:GED720886 FUH720881:FUH720886 FKL720881:FKL720886 FAP720881:FAP720886 EQT720881:EQT720886 EGX720881:EGX720886 DXB720881:DXB720886 DNF720881:DNF720886 DDJ720881:DDJ720886 CTN720881:CTN720886 CJR720881:CJR720886 BZV720881:BZV720886 BPZ720881:BPZ720886 BGD720881:BGD720886 AWH720881:AWH720886 AML720881:AML720886 ACP720881:ACP720886 ST720881:ST720886 IX720881:IX720886 B720881:B720886 WVJ655345:WVJ655350 WLN655345:WLN655350 WBR655345:WBR655350 VRV655345:VRV655350 VHZ655345:VHZ655350 UYD655345:UYD655350 UOH655345:UOH655350 UEL655345:UEL655350 TUP655345:TUP655350 TKT655345:TKT655350 TAX655345:TAX655350 SRB655345:SRB655350 SHF655345:SHF655350 RXJ655345:RXJ655350 RNN655345:RNN655350 RDR655345:RDR655350 QTV655345:QTV655350 QJZ655345:QJZ655350 QAD655345:QAD655350 PQH655345:PQH655350 PGL655345:PGL655350 OWP655345:OWP655350 OMT655345:OMT655350 OCX655345:OCX655350 NTB655345:NTB655350 NJF655345:NJF655350 MZJ655345:MZJ655350 MPN655345:MPN655350 MFR655345:MFR655350 LVV655345:LVV655350 LLZ655345:LLZ655350 LCD655345:LCD655350 KSH655345:KSH655350 KIL655345:KIL655350 JYP655345:JYP655350 JOT655345:JOT655350 JEX655345:JEX655350 IVB655345:IVB655350 ILF655345:ILF655350 IBJ655345:IBJ655350 HRN655345:HRN655350 HHR655345:HHR655350 GXV655345:GXV655350 GNZ655345:GNZ655350 GED655345:GED655350 FUH655345:FUH655350 FKL655345:FKL655350 FAP655345:FAP655350 EQT655345:EQT655350 EGX655345:EGX655350 DXB655345:DXB655350 DNF655345:DNF655350 DDJ655345:DDJ655350 CTN655345:CTN655350 CJR655345:CJR655350 BZV655345:BZV655350 BPZ655345:BPZ655350 BGD655345:BGD655350 AWH655345:AWH655350 AML655345:AML655350 ACP655345:ACP655350 ST655345:ST655350 IX655345:IX655350 B655345:B655350 WVJ589809:WVJ589814 WLN589809:WLN589814 WBR589809:WBR589814 VRV589809:VRV589814 VHZ589809:VHZ589814 UYD589809:UYD589814 UOH589809:UOH589814 UEL589809:UEL589814 TUP589809:TUP589814 TKT589809:TKT589814 TAX589809:TAX589814 SRB589809:SRB589814 SHF589809:SHF589814 RXJ589809:RXJ589814 RNN589809:RNN589814 RDR589809:RDR589814 QTV589809:QTV589814 QJZ589809:QJZ589814 QAD589809:QAD589814 PQH589809:PQH589814 PGL589809:PGL589814 OWP589809:OWP589814 OMT589809:OMT589814 OCX589809:OCX589814 NTB589809:NTB589814 NJF589809:NJF589814 MZJ589809:MZJ589814 MPN589809:MPN589814 MFR589809:MFR589814 LVV589809:LVV589814 LLZ589809:LLZ589814 LCD589809:LCD589814 KSH589809:KSH589814 KIL589809:KIL589814 JYP589809:JYP589814 JOT589809:JOT589814 JEX589809:JEX589814 IVB589809:IVB589814 ILF589809:ILF589814 IBJ589809:IBJ589814 HRN589809:HRN589814 HHR589809:HHR589814 GXV589809:GXV589814 GNZ589809:GNZ589814 GED589809:GED589814 FUH589809:FUH589814 FKL589809:FKL589814 FAP589809:FAP589814 EQT589809:EQT589814 EGX589809:EGX589814 DXB589809:DXB589814 DNF589809:DNF589814 DDJ589809:DDJ589814 CTN589809:CTN589814 CJR589809:CJR589814 BZV589809:BZV589814 BPZ589809:BPZ589814 BGD589809:BGD589814 AWH589809:AWH589814 AML589809:AML589814 ACP589809:ACP589814 ST589809:ST589814 IX589809:IX589814 B589809:B589814 WVJ524273:WVJ524278 WLN524273:WLN524278 WBR524273:WBR524278 VRV524273:VRV524278 VHZ524273:VHZ524278 UYD524273:UYD524278 UOH524273:UOH524278 UEL524273:UEL524278 TUP524273:TUP524278 TKT524273:TKT524278 TAX524273:TAX524278 SRB524273:SRB524278 SHF524273:SHF524278 RXJ524273:RXJ524278 RNN524273:RNN524278 RDR524273:RDR524278 QTV524273:QTV524278 QJZ524273:QJZ524278 QAD524273:QAD524278 PQH524273:PQH524278 PGL524273:PGL524278 OWP524273:OWP524278 OMT524273:OMT524278 OCX524273:OCX524278 NTB524273:NTB524278 NJF524273:NJF524278 MZJ524273:MZJ524278 MPN524273:MPN524278 MFR524273:MFR524278 LVV524273:LVV524278 LLZ524273:LLZ524278 LCD524273:LCD524278 KSH524273:KSH524278 KIL524273:KIL524278 JYP524273:JYP524278 JOT524273:JOT524278 JEX524273:JEX524278 IVB524273:IVB524278 ILF524273:ILF524278 IBJ524273:IBJ524278 HRN524273:HRN524278 HHR524273:HHR524278 GXV524273:GXV524278 GNZ524273:GNZ524278 GED524273:GED524278 FUH524273:FUH524278 FKL524273:FKL524278 FAP524273:FAP524278 EQT524273:EQT524278 EGX524273:EGX524278 DXB524273:DXB524278 DNF524273:DNF524278 DDJ524273:DDJ524278 CTN524273:CTN524278 CJR524273:CJR524278 BZV524273:BZV524278 BPZ524273:BPZ524278 BGD524273:BGD524278 AWH524273:AWH524278 AML524273:AML524278 ACP524273:ACP524278 ST524273:ST524278 IX524273:IX524278 B524273:B524278 WVJ458737:WVJ458742 WLN458737:WLN458742 WBR458737:WBR458742 VRV458737:VRV458742 VHZ458737:VHZ458742 UYD458737:UYD458742 UOH458737:UOH458742 UEL458737:UEL458742 TUP458737:TUP458742 TKT458737:TKT458742 TAX458737:TAX458742 SRB458737:SRB458742 SHF458737:SHF458742 RXJ458737:RXJ458742 RNN458737:RNN458742 RDR458737:RDR458742 QTV458737:QTV458742 QJZ458737:QJZ458742 QAD458737:QAD458742 PQH458737:PQH458742 PGL458737:PGL458742 OWP458737:OWP458742 OMT458737:OMT458742 OCX458737:OCX458742 NTB458737:NTB458742 NJF458737:NJF458742 MZJ458737:MZJ458742 MPN458737:MPN458742 MFR458737:MFR458742 LVV458737:LVV458742 LLZ458737:LLZ458742 LCD458737:LCD458742 KSH458737:KSH458742 KIL458737:KIL458742 JYP458737:JYP458742 JOT458737:JOT458742 JEX458737:JEX458742 IVB458737:IVB458742 ILF458737:ILF458742 IBJ458737:IBJ458742 HRN458737:HRN458742 HHR458737:HHR458742 GXV458737:GXV458742 GNZ458737:GNZ458742 GED458737:GED458742 FUH458737:FUH458742 FKL458737:FKL458742 FAP458737:FAP458742 EQT458737:EQT458742 EGX458737:EGX458742 DXB458737:DXB458742 DNF458737:DNF458742 DDJ458737:DDJ458742 CTN458737:CTN458742 CJR458737:CJR458742 BZV458737:BZV458742 BPZ458737:BPZ458742 BGD458737:BGD458742 AWH458737:AWH458742 AML458737:AML458742 ACP458737:ACP458742 ST458737:ST458742 IX458737:IX458742 B458737:B458742 WVJ393201:WVJ393206 WLN393201:WLN393206 WBR393201:WBR393206 VRV393201:VRV393206 VHZ393201:VHZ393206 UYD393201:UYD393206 UOH393201:UOH393206 UEL393201:UEL393206 TUP393201:TUP393206 TKT393201:TKT393206 TAX393201:TAX393206 SRB393201:SRB393206 SHF393201:SHF393206 RXJ393201:RXJ393206 RNN393201:RNN393206 RDR393201:RDR393206 QTV393201:QTV393206 QJZ393201:QJZ393206 QAD393201:QAD393206 PQH393201:PQH393206 PGL393201:PGL393206 OWP393201:OWP393206 OMT393201:OMT393206 OCX393201:OCX393206 NTB393201:NTB393206 NJF393201:NJF393206 MZJ393201:MZJ393206 MPN393201:MPN393206 MFR393201:MFR393206 LVV393201:LVV393206 LLZ393201:LLZ393206 LCD393201:LCD393206 KSH393201:KSH393206 KIL393201:KIL393206 JYP393201:JYP393206 JOT393201:JOT393206 JEX393201:JEX393206 IVB393201:IVB393206 ILF393201:ILF393206 IBJ393201:IBJ393206 HRN393201:HRN393206 HHR393201:HHR393206 GXV393201:GXV393206 GNZ393201:GNZ393206 GED393201:GED393206 FUH393201:FUH393206 FKL393201:FKL393206 FAP393201:FAP393206 EQT393201:EQT393206 EGX393201:EGX393206 DXB393201:DXB393206 DNF393201:DNF393206 DDJ393201:DDJ393206 CTN393201:CTN393206 CJR393201:CJR393206 BZV393201:BZV393206 BPZ393201:BPZ393206 BGD393201:BGD393206 AWH393201:AWH393206 AML393201:AML393206 ACP393201:ACP393206 ST393201:ST393206 IX393201:IX393206 B393201:B393206 WVJ327665:WVJ327670 WLN327665:WLN327670 WBR327665:WBR327670 VRV327665:VRV327670 VHZ327665:VHZ327670 UYD327665:UYD327670 UOH327665:UOH327670 UEL327665:UEL327670 TUP327665:TUP327670 TKT327665:TKT327670 TAX327665:TAX327670 SRB327665:SRB327670 SHF327665:SHF327670 RXJ327665:RXJ327670 RNN327665:RNN327670 RDR327665:RDR327670 QTV327665:QTV327670 QJZ327665:QJZ327670 QAD327665:QAD327670 PQH327665:PQH327670 PGL327665:PGL327670 OWP327665:OWP327670 OMT327665:OMT327670 OCX327665:OCX327670 NTB327665:NTB327670 NJF327665:NJF327670 MZJ327665:MZJ327670 MPN327665:MPN327670 MFR327665:MFR327670 LVV327665:LVV327670 LLZ327665:LLZ327670 LCD327665:LCD327670 KSH327665:KSH327670 KIL327665:KIL327670 JYP327665:JYP327670 JOT327665:JOT327670 JEX327665:JEX327670 IVB327665:IVB327670 ILF327665:ILF327670 IBJ327665:IBJ327670 HRN327665:HRN327670 HHR327665:HHR327670 GXV327665:GXV327670 GNZ327665:GNZ327670 GED327665:GED327670 FUH327665:FUH327670 FKL327665:FKL327670 FAP327665:FAP327670 EQT327665:EQT327670 EGX327665:EGX327670 DXB327665:DXB327670 DNF327665:DNF327670 DDJ327665:DDJ327670 CTN327665:CTN327670 CJR327665:CJR327670 BZV327665:BZV327670 BPZ327665:BPZ327670 BGD327665:BGD327670 AWH327665:AWH327670 AML327665:AML327670 ACP327665:ACP327670 ST327665:ST327670 IX327665:IX327670 B327665:B327670 WVJ262129:WVJ262134 WLN262129:WLN262134 WBR262129:WBR262134 VRV262129:VRV262134 VHZ262129:VHZ262134 UYD262129:UYD262134 UOH262129:UOH262134 UEL262129:UEL262134 TUP262129:TUP262134 TKT262129:TKT262134 TAX262129:TAX262134 SRB262129:SRB262134 SHF262129:SHF262134 RXJ262129:RXJ262134 RNN262129:RNN262134 RDR262129:RDR262134 QTV262129:QTV262134 QJZ262129:QJZ262134 QAD262129:QAD262134 PQH262129:PQH262134 PGL262129:PGL262134 OWP262129:OWP262134 OMT262129:OMT262134 OCX262129:OCX262134 NTB262129:NTB262134 NJF262129:NJF262134 MZJ262129:MZJ262134 MPN262129:MPN262134 MFR262129:MFR262134 LVV262129:LVV262134 LLZ262129:LLZ262134 LCD262129:LCD262134 KSH262129:KSH262134 KIL262129:KIL262134 JYP262129:JYP262134 JOT262129:JOT262134 JEX262129:JEX262134 IVB262129:IVB262134 ILF262129:ILF262134 IBJ262129:IBJ262134 HRN262129:HRN262134 HHR262129:HHR262134 GXV262129:GXV262134 GNZ262129:GNZ262134 GED262129:GED262134 FUH262129:FUH262134 FKL262129:FKL262134 FAP262129:FAP262134 EQT262129:EQT262134 EGX262129:EGX262134 DXB262129:DXB262134 DNF262129:DNF262134 DDJ262129:DDJ262134 CTN262129:CTN262134 CJR262129:CJR262134 BZV262129:BZV262134 BPZ262129:BPZ262134 BGD262129:BGD262134 AWH262129:AWH262134 AML262129:AML262134 ACP262129:ACP262134 ST262129:ST262134 IX262129:IX262134 B262129:B262134 WVJ196593:WVJ196598 WLN196593:WLN196598 WBR196593:WBR196598 VRV196593:VRV196598 VHZ196593:VHZ196598 UYD196593:UYD196598 UOH196593:UOH196598 UEL196593:UEL196598 TUP196593:TUP196598 TKT196593:TKT196598 TAX196593:TAX196598 SRB196593:SRB196598 SHF196593:SHF196598 RXJ196593:RXJ196598 RNN196593:RNN196598 RDR196593:RDR196598 QTV196593:QTV196598 QJZ196593:QJZ196598 QAD196593:QAD196598 PQH196593:PQH196598 PGL196593:PGL196598 OWP196593:OWP196598 OMT196593:OMT196598 OCX196593:OCX196598 NTB196593:NTB196598 NJF196593:NJF196598 MZJ196593:MZJ196598 MPN196593:MPN196598 MFR196593:MFR196598 LVV196593:LVV196598 LLZ196593:LLZ196598 LCD196593:LCD196598 KSH196593:KSH196598 KIL196593:KIL196598 JYP196593:JYP196598 JOT196593:JOT196598 JEX196593:JEX196598 IVB196593:IVB196598 ILF196593:ILF196598 IBJ196593:IBJ196598 HRN196593:HRN196598 HHR196593:HHR196598 GXV196593:GXV196598 GNZ196593:GNZ196598 GED196593:GED196598 FUH196593:FUH196598 FKL196593:FKL196598 FAP196593:FAP196598 EQT196593:EQT196598 EGX196593:EGX196598 DXB196593:DXB196598 DNF196593:DNF196598 DDJ196593:DDJ196598 CTN196593:CTN196598 CJR196593:CJR196598 BZV196593:BZV196598 BPZ196593:BPZ196598 BGD196593:BGD196598 AWH196593:AWH196598 AML196593:AML196598 ACP196593:ACP196598 ST196593:ST196598 IX196593:IX196598 B196593:B196598 WVJ131057:WVJ131062 WLN131057:WLN131062 WBR131057:WBR131062 VRV131057:VRV131062 VHZ131057:VHZ131062 UYD131057:UYD131062 UOH131057:UOH131062 UEL131057:UEL131062 TUP131057:TUP131062 TKT131057:TKT131062 TAX131057:TAX131062 SRB131057:SRB131062 SHF131057:SHF131062 RXJ131057:RXJ131062 RNN131057:RNN131062 RDR131057:RDR131062 QTV131057:QTV131062 QJZ131057:QJZ131062 QAD131057:QAD131062 PQH131057:PQH131062 PGL131057:PGL131062 OWP131057:OWP131062 OMT131057:OMT131062 OCX131057:OCX131062 NTB131057:NTB131062 NJF131057:NJF131062 MZJ131057:MZJ131062 MPN131057:MPN131062 MFR131057:MFR131062 LVV131057:LVV131062 LLZ131057:LLZ131062 LCD131057:LCD131062 KSH131057:KSH131062 KIL131057:KIL131062 JYP131057:JYP131062 JOT131057:JOT131062 JEX131057:JEX131062 IVB131057:IVB131062 ILF131057:ILF131062 IBJ131057:IBJ131062 HRN131057:HRN131062 HHR131057:HHR131062 GXV131057:GXV131062 GNZ131057:GNZ131062 GED131057:GED131062 FUH131057:FUH131062 FKL131057:FKL131062 FAP131057:FAP131062 EQT131057:EQT131062 EGX131057:EGX131062 DXB131057:DXB131062 DNF131057:DNF131062 DDJ131057:DDJ131062 CTN131057:CTN131062 CJR131057:CJR131062 BZV131057:BZV131062 BPZ131057:BPZ131062 BGD131057:BGD131062 AWH131057:AWH131062 AML131057:AML131062 ACP131057:ACP131062 ST131057:ST131062 IX131057:IX131062 B131057:B131062 WVJ65521:WVJ65526 WLN65521:WLN65526 WBR65521:WBR65526 VRV65521:VRV65526 VHZ65521:VHZ65526 UYD65521:UYD65526 UOH65521:UOH65526 UEL65521:UEL65526 TUP65521:TUP65526 TKT65521:TKT65526 TAX65521:TAX65526 SRB65521:SRB65526 SHF65521:SHF65526 RXJ65521:RXJ65526 RNN65521:RNN65526 RDR65521:RDR65526 QTV65521:QTV65526 QJZ65521:QJZ65526 QAD65521:QAD65526 PQH65521:PQH65526 PGL65521:PGL65526 OWP65521:OWP65526 OMT65521:OMT65526 OCX65521:OCX65526 NTB65521:NTB65526 NJF65521:NJF65526 MZJ65521:MZJ65526 MPN65521:MPN65526 MFR65521:MFR65526 LVV65521:LVV65526 LLZ65521:LLZ65526 LCD65521:LCD65526 KSH65521:KSH65526 KIL65521:KIL65526 JYP65521:JYP65526 JOT65521:JOT65526 JEX65521:JEX65526 IVB65521:IVB65526 ILF65521:ILF65526 IBJ65521:IBJ65526 HRN65521:HRN65526 HHR65521:HHR65526 GXV65521:GXV65526 GNZ65521:GNZ65526 GED65521:GED65526 FUH65521:FUH65526 FKL65521:FKL65526 FAP65521:FAP65526 EQT65521:EQT65526 EGX65521:EGX65526 DXB65521:DXB65526 DNF65521:DNF65526 DDJ65521:DDJ65526 CTN65521:CTN65526 CJR65521:CJR65526 BZV65521:BZV65526 BPZ65521:BPZ65526 BGD65521:BGD65526 AWH65521:AWH65526 AML65521:AML65526 ACP65521:ACP65526 ST65521:ST65526 IX65521:IX65526 WVJ16:WVJ21 WLN16:WLN21 WBR16:WBR21 VRV16:VRV21 VHZ16:VHZ21 UYD16:UYD21 UOH16:UOH21 UEL16:UEL21 TUP16:TUP21 TKT16:TKT21 TAX16:TAX21 SRB16:SRB21 SHF16:SHF21 RXJ16:RXJ21 RNN16:RNN21 RDR16:RDR21 QTV16:QTV21 QJZ16:QJZ21 QAD16:QAD21 PQH16:PQH21 PGL16:PGL21 OWP16:OWP21 OMT16:OMT21 OCX16:OCX21 NTB16:NTB21 NJF16:NJF21 MZJ16:MZJ21 MPN16:MPN21 MFR16:MFR21 LVV16:LVV21 LLZ16:LLZ21 LCD16:LCD21 KSH16:KSH21 KIL16:KIL21 JYP16:JYP21 JOT16:JOT21 JEX16:JEX21 IVB16:IVB21 ILF16:ILF21 IBJ16:IBJ21 HRN16:HRN21 HHR16:HHR21 GXV16:GXV21 GNZ16:GNZ21 GED16:GED21 FUH16:FUH21 FKL16:FKL21 FAP16:FAP21 EQT16:EQT21 EGX16:EGX21 DXB16:DXB21 DNF16:DNF21 DDJ16:DDJ21 CTN16:CTN21 CJR16:CJR21 BZV16:BZV21 BPZ16:BPZ21 BGD16:BGD21 AWH16:AWH21 AML16:AML21 ACP16:ACP21">
      <formula1>$B$49:$B$362</formula1>
    </dataValidation>
    <dataValidation type="list" errorStyle="warning" allowBlank="1" showInputMessage="1" showErrorMessage="1" errorTitle="Factor" error="This factor is not included in the drop-down list. Is this the factor you want to use?" sqref="E65548:E65549 WVM983032:WVM983050 WLQ983032:WLQ983050 WBU983032:WBU983050 VRY983032:VRY983050 VIC983032:VIC983050 UYG983032:UYG983050 UOK983032:UOK983050 UEO983032:UEO983050 TUS983032:TUS983050 TKW983032:TKW983050 TBA983032:TBA983050 SRE983032:SRE983050 SHI983032:SHI983050 RXM983032:RXM983050 RNQ983032:RNQ983050 RDU983032:RDU983050 QTY983032:QTY983050 QKC983032:QKC983050 QAG983032:QAG983050 PQK983032:PQK983050 PGO983032:PGO983050 OWS983032:OWS983050 OMW983032:OMW983050 ODA983032:ODA983050 NTE983032:NTE983050 NJI983032:NJI983050 MZM983032:MZM983050 MPQ983032:MPQ983050 MFU983032:MFU983050 LVY983032:LVY983050 LMC983032:LMC983050 LCG983032:LCG983050 KSK983032:KSK983050 KIO983032:KIO983050 JYS983032:JYS983050 JOW983032:JOW983050 JFA983032:JFA983050 IVE983032:IVE983050 ILI983032:ILI983050 IBM983032:IBM983050 HRQ983032:HRQ983050 HHU983032:HHU983050 GXY983032:GXY983050 GOC983032:GOC983050 GEG983032:GEG983050 FUK983032:FUK983050 FKO983032:FKO983050 FAS983032:FAS983050 EQW983032:EQW983050 EHA983032:EHA983050 DXE983032:DXE983050 DNI983032:DNI983050 DDM983032:DDM983050 CTQ983032:CTQ983050 CJU983032:CJU983050 BZY983032:BZY983050 BQC983032:BQC983050 BGG983032:BGG983050 AWK983032:AWK983050 AMO983032:AMO983050 ACS983032:ACS983050 SW983032:SW983050 JA983032:JA983050 E983032:E983050 WVM917496:WVM917514 WLQ917496:WLQ917514 WBU917496:WBU917514 VRY917496:VRY917514 VIC917496:VIC917514 UYG917496:UYG917514 UOK917496:UOK917514 UEO917496:UEO917514 TUS917496:TUS917514 TKW917496:TKW917514 TBA917496:TBA917514 SRE917496:SRE917514 SHI917496:SHI917514 RXM917496:RXM917514 RNQ917496:RNQ917514 RDU917496:RDU917514 QTY917496:QTY917514 QKC917496:QKC917514 QAG917496:QAG917514 PQK917496:PQK917514 PGO917496:PGO917514 OWS917496:OWS917514 OMW917496:OMW917514 ODA917496:ODA917514 NTE917496:NTE917514 NJI917496:NJI917514 MZM917496:MZM917514 MPQ917496:MPQ917514 MFU917496:MFU917514 LVY917496:LVY917514 LMC917496:LMC917514 LCG917496:LCG917514 KSK917496:KSK917514 KIO917496:KIO917514 JYS917496:JYS917514 JOW917496:JOW917514 JFA917496:JFA917514 IVE917496:IVE917514 ILI917496:ILI917514 IBM917496:IBM917514 HRQ917496:HRQ917514 HHU917496:HHU917514 GXY917496:GXY917514 GOC917496:GOC917514 GEG917496:GEG917514 FUK917496:FUK917514 FKO917496:FKO917514 FAS917496:FAS917514 EQW917496:EQW917514 EHA917496:EHA917514 DXE917496:DXE917514 DNI917496:DNI917514 DDM917496:DDM917514 CTQ917496:CTQ917514 CJU917496:CJU917514 BZY917496:BZY917514 BQC917496:BQC917514 BGG917496:BGG917514 AWK917496:AWK917514 AMO917496:AMO917514 ACS917496:ACS917514 SW917496:SW917514 JA917496:JA917514 E917496:E917514 WVM851960:WVM851978 WLQ851960:WLQ851978 WBU851960:WBU851978 VRY851960:VRY851978 VIC851960:VIC851978 UYG851960:UYG851978 UOK851960:UOK851978 UEO851960:UEO851978 TUS851960:TUS851978 TKW851960:TKW851978 TBA851960:TBA851978 SRE851960:SRE851978 SHI851960:SHI851978 RXM851960:RXM851978 RNQ851960:RNQ851978 RDU851960:RDU851978 QTY851960:QTY851978 QKC851960:QKC851978 QAG851960:QAG851978 PQK851960:PQK851978 PGO851960:PGO851978 OWS851960:OWS851978 OMW851960:OMW851978 ODA851960:ODA851978 NTE851960:NTE851978 NJI851960:NJI851978 MZM851960:MZM851978 MPQ851960:MPQ851978 MFU851960:MFU851978 LVY851960:LVY851978 LMC851960:LMC851978 LCG851960:LCG851978 KSK851960:KSK851978 KIO851960:KIO851978 JYS851960:JYS851978 JOW851960:JOW851978 JFA851960:JFA851978 IVE851960:IVE851978 ILI851960:ILI851978 IBM851960:IBM851978 HRQ851960:HRQ851978 HHU851960:HHU851978 GXY851960:GXY851978 GOC851960:GOC851978 GEG851960:GEG851978 FUK851960:FUK851978 FKO851960:FKO851978 FAS851960:FAS851978 EQW851960:EQW851978 EHA851960:EHA851978 DXE851960:DXE851978 DNI851960:DNI851978 DDM851960:DDM851978 CTQ851960:CTQ851978 CJU851960:CJU851978 BZY851960:BZY851978 BQC851960:BQC851978 BGG851960:BGG851978 AWK851960:AWK851978 AMO851960:AMO851978 ACS851960:ACS851978 SW851960:SW851978 JA851960:JA851978 E851960:E851978 WVM786424:WVM786442 WLQ786424:WLQ786442 WBU786424:WBU786442 VRY786424:VRY786442 VIC786424:VIC786442 UYG786424:UYG786442 UOK786424:UOK786442 UEO786424:UEO786442 TUS786424:TUS786442 TKW786424:TKW786442 TBA786424:TBA786442 SRE786424:SRE786442 SHI786424:SHI786442 RXM786424:RXM786442 RNQ786424:RNQ786442 RDU786424:RDU786442 QTY786424:QTY786442 QKC786424:QKC786442 QAG786424:QAG786442 PQK786424:PQK786442 PGO786424:PGO786442 OWS786424:OWS786442 OMW786424:OMW786442 ODA786424:ODA786442 NTE786424:NTE786442 NJI786424:NJI786442 MZM786424:MZM786442 MPQ786424:MPQ786442 MFU786424:MFU786442 LVY786424:LVY786442 LMC786424:LMC786442 LCG786424:LCG786442 KSK786424:KSK786442 KIO786424:KIO786442 JYS786424:JYS786442 JOW786424:JOW786442 JFA786424:JFA786442 IVE786424:IVE786442 ILI786424:ILI786442 IBM786424:IBM786442 HRQ786424:HRQ786442 HHU786424:HHU786442 GXY786424:GXY786442 GOC786424:GOC786442 GEG786424:GEG786442 FUK786424:FUK786442 FKO786424:FKO786442 FAS786424:FAS786442 EQW786424:EQW786442 EHA786424:EHA786442 DXE786424:DXE786442 DNI786424:DNI786442 DDM786424:DDM786442 CTQ786424:CTQ786442 CJU786424:CJU786442 BZY786424:BZY786442 BQC786424:BQC786442 BGG786424:BGG786442 AWK786424:AWK786442 AMO786424:AMO786442 ACS786424:ACS786442 SW786424:SW786442 JA786424:JA786442 E786424:E786442 WVM720888:WVM720906 WLQ720888:WLQ720906 WBU720888:WBU720906 VRY720888:VRY720906 VIC720888:VIC720906 UYG720888:UYG720906 UOK720888:UOK720906 UEO720888:UEO720906 TUS720888:TUS720906 TKW720888:TKW720906 TBA720888:TBA720906 SRE720888:SRE720906 SHI720888:SHI720906 RXM720888:RXM720906 RNQ720888:RNQ720906 RDU720888:RDU720906 QTY720888:QTY720906 QKC720888:QKC720906 QAG720888:QAG720906 PQK720888:PQK720906 PGO720888:PGO720906 OWS720888:OWS720906 OMW720888:OMW720906 ODA720888:ODA720906 NTE720888:NTE720906 NJI720888:NJI720906 MZM720888:MZM720906 MPQ720888:MPQ720906 MFU720888:MFU720906 LVY720888:LVY720906 LMC720888:LMC720906 LCG720888:LCG720906 KSK720888:KSK720906 KIO720888:KIO720906 JYS720888:JYS720906 JOW720888:JOW720906 JFA720888:JFA720906 IVE720888:IVE720906 ILI720888:ILI720906 IBM720888:IBM720906 HRQ720888:HRQ720906 HHU720888:HHU720906 GXY720888:GXY720906 GOC720888:GOC720906 GEG720888:GEG720906 FUK720888:FUK720906 FKO720888:FKO720906 FAS720888:FAS720906 EQW720888:EQW720906 EHA720888:EHA720906 DXE720888:DXE720906 DNI720888:DNI720906 DDM720888:DDM720906 CTQ720888:CTQ720906 CJU720888:CJU720906 BZY720888:BZY720906 BQC720888:BQC720906 BGG720888:BGG720906 AWK720888:AWK720906 AMO720888:AMO720906 ACS720888:ACS720906 SW720888:SW720906 JA720888:JA720906 E720888:E720906 WVM655352:WVM655370 WLQ655352:WLQ655370 WBU655352:WBU655370 VRY655352:VRY655370 VIC655352:VIC655370 UYG655352:UYG655370 UOK655352:UOK655370 UEO655352:UEO655370 TUS655352:TUS655370 TKW655352:TKW655370 TBA655352:TBA655370 SRE655352:SRE655370 SHI655352:SHI655370 RXM655352:RXM655370 RNQ655352:RNQ655370 RDU655352:RDU655370 QTY655352:QTY655370 QKC655352:QKC655370 QAG655352:QAG655370 PQK655352:PQK655370 PGO655352:PGO655370 OWS655352:OWS655370 OMW655352:OMW655370 ODA655352:ODA655370 NTE655352:NTE655370 NJI655352:NJI655370 MZM655352:MZM655370 MPQ655352:MPQ655370 MFU655352:MFU655370 LVY655352:LVY655370 LMC655352:LMC655370 LCG655352:LCG655370 KSK655352:KSK655370 KIO655352:KIO655370 JYS655352:JYS655370 JOW655352:JOW655370 JFA655352:JFA655370 IVE655352:IVE655370 ILI655352:ILI655370 IBM655352:IBM655370 HRQ655352:HRQ655370 HHU655352:HHU655370 GXY655352:GXY655370 GOC655352:GOC655370 GEG655352:GEG655370 FUK655352:FUK655370 FKO655352:FKO655370 FAS655352:FAS655370 EQW655352:EQW655370 EHA655352:EHA655370 DXE655352:DXE655370 DNI655352:DNI655370 DDM655352:DDM655370 CTQ655352:CTQ655370 CJU655352:CJU655370 BZY655352:BZY655370 BQC655352:BQC655370 BGG655352:BGG655370 AWK655352:AWK655370 AMO655352:AMO655370 ACS655352:ACS655370 SW655352:SW655370 JA655352:JA655370 E655352:E655370 WVM589816:WVM589834 WLQ589816:WLQ589834 WBU589816:WBU589834 VRY589816:VRY589834 VIC589816:VIC589834 UYG589816:UYG589834 UOK589816:UOK589834 UEO589816:UEO589834 TUS589816:TUS589834 TKW589816:TKW589834 TBA589816:TBA589834 SRE589816:SRE589834 SHI589816:SHI589834 RXM589816:RXM589834 RNQ589816:RNQ589834 RDU589816:RDU589834 QTY589816:QTY589834 QKC589816:QKC589834 QAG589816:QAG589834 PQK589816:PQK589834 PGO589816:PGO589834 OWS589816:OWS589834 OMW589816:OMW589834 ODA589816:ODA589834 NTE589816:NTE589834 NJI589816:NJI589834 MZM589816:MZM589834 MPQ589816:MPQ589834 MFU589816:MFU589834 LVY589816:LVY589834 LMC589816:LMC589834 LCG589816:LCG589834 KSK589816:KSK589834 KIO589816:KIO589834 JYS589816:JYS589834 JOW589816:JOW589834 JFA589816:JFA589834 IVE589816:IVE589834 ILI589816:ILI589834 IBM589816:IBM589834 HRQ589816:HRQ589834 HHU589816:HHU589834 GXY589816:GXY589834 GOC589816:GOC589834 GEG589816:GEG589834 FUK589816:FUK589834 FKO589816:FKO589834 FAS589816:FAS589834 EQW589816:EQW589834 EHA589816:EHA589834 DXE589816:DXE589834 DNI589816:DNI589834 DDM589816:DDM589834 CTQ589816:CTQ589834 CJU589816:CJU589834 BZY589816:BZY589834 BQC589816:BQC589834 BGG589816:BGG589834 AWK589816:AWK589834 AMO589816:AMO589834 ACS589816:ACS589834 SW589816:SW589834 JA589816:JA589834 E589816:E589834 WVM524280:WVM524298 WLQ524280:WLQ524298 WBU524280:WBU524298 VRY524280:VRY524298 VIC524280:VIC524298 UYG524280:UYG524298 UOK524280:UOK524298 UEO524280:UEO524298 TUS524280:TUS524298 TKW524280:TKW524298 TBA524280:TBA524298 SRE524280:SRE524298 SHI524280:SHI524298 RXM524280:RXM524298 RNQ524280:RNQ524298 RDU524280:RDU524298 QTY524280:QTY524298 QKC524280:QKC524298 QAG524280:QAG524298 PQK524280:PQK524298 PGO524280:PGO524298 OWS524280:OWS524298 OMW524280:OMW524298 ODA524280:ODA524298 NTE524280:NTE524298 NJI524280:NJI524298 MZM524280:MZM524298 MPQ524280:MPQ524298 MFU524280:MFU524298 LVY524280:LVY524298 LMC524280:LMC524298 LCG524280:LCG524298 KSK524280:KSK524298 KIO524280:KIO524298 JYS524280:JYS524298 JOW524280:JOW524298 JFA524280:JFA524298 IVE524280:IVE524298 ILI524280:ILI524298 IBM524280:IBM524298 HRQ524280:HRQ524298 HHU524280:HHU524298 GXY524280:GXY524298 GOC524280:GOC524298 GEG524280:GEG524298 FUK524280:FUK524298 FKO524280:FKO524298 FAS524280:FAS524298 EQW524280:EQW524298 EHA524280:EHA524298 DXE524280:DXE524298 DNI524280:DNI524298 DDM524280:DDM524298 CTQ524280:CTQ524298 CJU524280:CJU524298 BZY524280:BZY524298 BQC524280:BQC524298 BGG524280:BGG524298 AWK524280:AWK524298 AMO524280:AMO524298 ACS524280:ACS524298 SW524280:SW524298 JA524280:JA524298 E524280:E524298 WVM458744:WVM458762 WLQ458744:WLQ458762 WBU458744:WBU458762 VRY458744:VRY458762 VIC458744:VIC458762 UYG458744:UYG458762 UOK458744:UOK458762 UEO458744:UEO458762 TUS458744:TUS458762 TKW458744:TKW458762 TBA458744:TBA458762 SRE458744:SRE458762 SHI458744:SHI458762 RXM458744:RXM458762 RNQ458744:RNQ458762 RDU458744:RDU458762 QTY458744:QTY458762 QKC458744:QKC458762 QAG458744:QAG458762 PQK458744:PQK458762 PGO458744:PGO458762 OWS458744:OWS458762 OMW458744:OMW458762 ODA458744:ODA458762 NTE458744:NTE458762 NJI458744:NJI458762 MZM458744:MZM458762 MPQ458744:MPQ458762 MFU458744:MFU458762 LVY458744:LVY458762 LMC458744:LMC458762 LCG458744:LCG458762 KSK458744:KSK458762 KIO458744:KIO458762 JYS458744:JYS458762 JOW458744:JOW458762 JFA458744:JFA458762 IVE458744:IVE458762 ILI458744:ILI458762 IBM458744:IBM458762 HRQ458744:HRQ458762 HHU458744:HHU458762 GXY458744:GXY458762 GOC458744:GOC458762 GEG458744:GEG458762 FUK458744:FUK458762 FKO458744:FKO458762 FAS458744:FAS458762 EQW458744:EQW458762 EHA458744:EHA458762 DXE458744:DXE458762 DNI458744:DNI458762 DDM458744:DDM458762 CTQ458744:CTQ458762 CJU458744:CJU458762 BZY458744:BZY458762 BQC458744:BQC458762 BGG458744:BGG458762 AWK458744:AWK458762 AMO458744:AMO458762 ACS458744:ACS458762 SW458744:SW458762 JA458744:JA458762 E458744:E458762 WVM393208:WVM393226 WLQ393208:WLQ393226 WBU393208:WBU393226 VRY393208:VRY393226 VIC393208:VIC393226 UYG393208:UYG393226 UOK393208:UOK393226 UEO393208:UEO393226 TUS393208:TUS393226 TKW393208:TKW393226 TBA393208:TBA393226 SRE393208:SRE393226 SHI393208:SHI393226 RXM393208:RXM393226 RNQ393208:RNQ393226 RDU393208:RDU393226 QTY393208:QTY393226 QKC393208:QKC393226 QAG393208:QAG393226 PQK393208:PQK393226 PGO393208:PGO393226 OWS393208:OWS393226 OMW393208:OMW393226 ODA393208:ODA393226 NTE393208:NTE393226 NJI393208:NJI393226 MZM393208:MZM393226 MPQ393208:MPQ393226 MFU393208:MFU393226 LVY393208:LVY393226 LMC393208:LMC393226 LCG393208:LCG393226 KSK393208:KSK393226 KIO393208:KIO393226 JYS393208:JYS393226 JOW393208:JOW393226 JFA393208:JFA393226 IVE393208:IVE393226 ILI393208:ILI393226 IBM393208:IBM393226 HRQ393208:HRQ393226 HHU393208:HHU393226 GXY393208:GXY393226 GOC393208:GOC393226 GEG393208:GEG393226 FUK393208:FUK393226 FKO393208:FKO393226 FAS393208:FAS393226 EQW393208:EQW393226 EHA393208:EHA393226 DXE393208:DXE393226 DNI393208:DNI393226 DDM393208:DDM393226 CTQ393208:CTQ393226 CJU393208:CJU393226 BZY393208:BZY393226 BQC393208:BQC393226 BGG393208:BGG393226 AWK393208:AWK393226 AMO393208:AMO393226 ACS393208:ACS393226 SW393208:SW393226 JA393208:JA393226 E393208:E393226 WVM327672:WVM327690 WLQ327672:WLQ327690 WBU327672:WBU327690 VRY327672:VRY327690 VIC327672:VIC327690 UYG327672:UYG327690 UOK327672:UOK327690 UEO327672:UEO327690 TUS327672:TUS327690 TKW327672:TKW327690 TBA327672:TBA327690 SRE327672:SRE327690 SHI327672:SHI327690 RXM327672:RXM327690 RNQ327672:RNQ327690 RDU327672:RDU327690 QTY327672:QTY327690 QKC327672:QKC327690 QAG327672:QAG327690 PQK327672:PQK327690 PGO327672:PGO327690 OWS327672:OWS327690 OMW327672:OMW327690 ODA327672:ODA327690 NTE327672:NTE327690 NJI327672:NJI327690 MZM327672:MZM327690 MPQ327672:MPQ327690 MFU327672:MFU327690 LVY327672:LVY327690 LMC327672:LMC327690 LCG327672:LCG327690 KSK327672:KSK327690 KIO327672:KIO327690 JYS327672:JYS327690 JOW327672:JOW327690 JFA327672:JFA327690 IVE327672:IVE327690 ILI327672:ILI327690 IBM327672:IBM327690 HRQ327672:HRQ327690 HHU327672:HHU327690 GXY327672:GXY327690 GOC327672:GOC327690 GEG327672:GEG327690 FUK327672:FUK327690 FKO327672:FKO327690 FAS327672:FAS327690 EQW327672:EQW327690 EHA327672:EHA327690 DXE327672:DXE327690 DNI327672:DNI327690 DDM327672:DDM327690 CTQ327672:CTQ327690 CJU327672:CJU327690 BZY327672:BZY327690 BQC327672:BQC327690 BGG327672:BGG327690 AWK327672:AWK327690 AMO327672:AMO327690 ACS327672:ACS327690 SW327672:SW327690 JA327672:JA327690 E327672:E327690 WVM262136:WVM262154 WLQ262136:WLQ262154 WBU262136:WBU262154 VRY262136:VRY262154 VIC262136:VIC262154 UYG262136:UYG262154 UOK262136:UOK262154 UEO262136:UEO262154 TUS262136:TUS262154 TKW262136:TKW262154 TBA262136:TBA262154 SRE262136:SRE262154 SHI262136:SHI262154 RXM262136:RXM262154 RNQ262136:RNQ262154 RDU262136:RDU262154 QTY262136:QTY262154 QKC262136:QKC262154 QAG262136:QAG262154 PQK262136:PQK262154 PGO262136:PGO262154 OWS262136:OWS262154 OMW262136:OMW262154 ODA262136:ODA262154 NTE262136:NTE262154 NJI262136:NJI262154 MZM262136:MZM262154 MPQ262136:MPQ262154 MFU262136:MFU262154 LVY262136:LVY262154 LMC262136:LMC262154 LCG262136:LCG262154 KSK262136:KSK262154 KIO262136:KIO262154 JYS262136:JYS262154 JOW262136:JOW262154 JFA262136:JFA262154 IVE262136:IVE262154 ILI262136:ILI262154 IBM262136:IBM262154 HRQ262136:HRQ262154 HHU262136:HHU262154 GXY262136:GXY262154 GOC262136:GOC262154 GEG262136:GEG262154 FUK262136:FUK262154 FKO262136:FKO262154 FAS262136:FAS262154 EQW262136:EQW262154 EHA262136:EHA262154 DXE262136:DXE262154 DNI262136:DNI262154 DDM262136:DDM262154 CTQ262136:CTQ262154 CJU262136:CJU262154 BZY262136:BZY262154 BQC262136:BQC262154 BGG262136:BGG262154 AWK262136:AWK262154 AMO262136:AMO262154 ACS262136:ACS262154 SW262136:SW262154 JA262136:JA262154 E262136:E262154 WVM196600:WVM196618 WLQ196600:WLQ196618 WBU196600:WBU196618 VRY196600:VRY196618 VIC196600:VIC196618 UYG196600:UYG196618 UOK196600:UOK196618 UEO196600:UEO196618 TUS196600:TUS196618 TKW196600:TKW196618 TBA196600:TBA196618 SRE196600:SRE196618 SHI196600:SHI196618 RXM196600:RXM196618 RNQ196600:RNQ196618 RDU196600:RDU196618 QTY196600:QTY196618 QKC196600:QKC196618 QAG196600:QAG196618 PQK196600:PQK196618 PGO196600:PGO196618 OWS196600:OWS196618 OMW196600:OMW196618 ODA196600:ODA196618 NTE196600:NTE196618 NJI196600:NJI196618 MZM196600:MZM196618 MPQ196600:MPQ196618 MFU196600:MFU196618 LVY196600:LVY196618 LMC196600:LMC196618 LCG196600:LCG196618 KSK196600:KSK196618 KIO196600:KIO196618 JYS196600:JYS196618 JOW196600:JOW196618 JFA196600:JFA196618 IVE196600:IVE196618 ILI196600:ILI196618 IBM196600:IBM196618 HRQ196600:HRQ196618 HHU196600:HHU196618 GXY196600:GXY196618 GOC196600:GOC196618 GEG196600:GEG196618 FUK196600:FUK196618 FKO196600:FKO196618 FAS196600:FAS196618 EQW196600:EQW196618 EHA196600:EHA196618 DXE196600:DXE196618 DNI196600:DNI196618 DDM196600:DDM196618 CTQ196600:CTQ196618 CJU196600:CJU196618 BZY196600:BZY196618 BQC196600:BQC196618 BGG196600:BGG196618 AWK196600:AWK196618 AMO196600:AMO196618 ACS196600:ACS196618 SW196600:SW196618 JA196600:JA196618 E196600:E196618 WVM131064:WVM131082 WLQ131064:WLQ131082 WBU131064:WBU131082 VRY131064:VRY131082 VIC131064:VIC131082 UYG131064:UYG131082 UOK131064:UOK131082 UEO131064:UEO131082 TUS131064:TUS131082 TKW131064:TKW131082 TBA131064:TBA131082 SRE131064:SRE131082 SHI131064:SHI131082 RXM131064:RXM131082 RNQ131064:RNQ131082 RDU131064:RDU131082 QTY131064:QTY131082 QKC131064:QKC131082 QAG131064:QAG131082 PQK131064:PQK131082 PGO131064:PGO131082 OWS131064:OWS131082 OMW131064:OMW131082 ODA131064:ODA131082 NTE131064:NTE131082 NJI131064:NJI131082 MZM131064:MZM131082 MPQ131064:MPQ131082 MFU131064:MFU131082 LVY131064:LVY131082 LMC131064:LMC131082 LCG131064:LCG131082 KSK131064:KSK131082 KIO131064:KIO131082 JYS131064:JYS131082 JOW131064:JOW131082 JFA131064:JFA131082 IVE131064:IVE131082 ILI131064:ILI131082 IBM131064:IBM131082 HRQ131064:HRQ131082 HHU131064:HHU131082 GXY131064:GXY131082 GOC131064:GOC131082 GEG131064:GEG131082 FUK131064:FUK131082 FKO131064:FKO131082 FAS131064:FAS131082 EQW131064:EQW131082 EHA131064:EHA131082 DXE131064:DXE131082 DNI131064:DNI131082 DDM131064:DDM131082 CTQ131064:CTQ131082 CJU131064:CJU131082 BZY131064:BZY131082 BQC131064:BQC131082 BGG131064:BGG131082 AWK131064:AWK131082 AMO131064:AMO131082 ACS131064:ACS131082 SW131064:SW131082 JA131064:JA131082 E131064:E131082 WVM65528:WVM65546 WLQ65528:WLQ65546 WBU65528:WBU65546 VRY65528:VRY65546 VIC65528:VIC65546 UYG65528:UYG65546 UOK65528:UOK65546 UEO65528:UEO65546 TUS65528:TUS65546 TKW65528:TKW65546 TBA65528:TBA65546 SRE65528:SRE65546 SHI65528:SHI65546 RXM65528:RXM65546 RNQ65528:RNQ65546 RDU65528:RDU65546 QTY65528:QTY65546 QKC65528:QKC65546 QAG65528:QAG65546 PQK65528:PQK65546 PGO65528:PGO65546 OWS65528:OWS65546 OMW65528:OMW65546 ODA65528:ODA65546 NTE65528:NTE65546 NJI65528:NJI65546 MZM65528:MZM65546 MPQ65528:MPQ65546 MFU65528:MFU65546 LVY65528:LVY65546 LMC65528:LMC65546 LCG65528:LCG65546 KSK65528:KSK65546 KIO65528:KIO65546 JYS65528:JYS65546 JOW65528:JOW65546 JFA65528:JFA65546 IVE65528:IVE65546 ILI65528:ILI65546 IBM65528:IBM65546 HRQ65528:HRQ65546 HHU65528:HHU65546 GXY65528:GXY65546 GOC65528:GOC65546 GEG65528:GEG65546 FUK65528:FUK65546 FKO65528:FKO65546 FAS65528:FAS65546 EQW65528:EQW65546 EHA65528:EHA65546 DXE65528:DXE65546 DNI65528:DNI65546 DDM65528:DDM65546 CTQ65528:CTQ65546 CJU65528:CJU65546 BZY65528:BZY65546 BQC65528:BQC65546 BGG65528:BGG65546 AWK65528:AWK65546 AMO65528:AMO65546 ACS65528:ACS65546 SW65528:SW65546 JA65528:JA65546 E65528:E65546 WVM23:WVM31 WLQ23:WLQ31 WBU23:WBU31 VRY23:VRY31 VIC23:VIC31 UYG23:UYG31 UOK23:UOK31 UEO23:UEO31 TUS23:TUS31 TKW23:TKW31 TBA23:TBA31 SRE23:SRE31 SHI23:SHI31 RXM23:RXM31 RNQ23:RNQ31 RDU23:RDU31 QTY23:QTY31 QKC23:QKC31 QAG23:QAG31 PQK23:PQK31 PGO23:PGO31 OWS23:OWS31 OMW23:OMW31 ODA23:ODA31 NTE23:NTE31 NJI23:NJI31 MZM23:MZM31 MPQ23:MPQ31 MFU23:MFU31 LVY23:LVY31 LMC23:LMC31 LCG23:LCG31 KSK23:KSK31 KIO23:KIO31 JYS23:JYS31 JOW23:JOW31 JFA23:JFA31 IVE23:IVE31 ILI23:ILI31 IBM23:IBM31 HRQ23:HRQ31 HHU23:HHU31 GXY23:GXY31 GOC23:GOC31 GEG23:GEG31 FUK23:FUK31 FKO23:FKO31 FAS23:FAS31 EQW23:EQW31 EHA23:EHA31 DXE23:DXE31 DNI23:DNI31 DDM23:DDM31 CTQ23:CTQ31 CJU23:CJU31 BZY23:BZY31 BQC23:BQC31 BGG23:BGG31 AWK23:AWK31 AMO23:AMO31 ACS23:ACS31 SW23:SW31 JA23:JA31 SW65548:SW65549 WVM983013:WVM983014 WLQ983013:WLQ983014 WBU983013:WBU983014 VRY983013:VRY983014 VIC983013:VIC983014 UYG983013:UYG983014 UOK983013:UOK983014 UEO983013:UEO983014 TUS983013:TUS983014 TKW983013:TKW983014 TBA983013:TBA983014 SRE983013:SRE983014 SHI983013:SHI983014 RXM983013:RXM983014 RNQ983013:RNQ983014 RDU983013:RDU983014 QTY983013:QTY983014 QKC983013:QKC983014 QAG983013:QAG983014 PQK983013:PQK983014 PGO983013:PGO983014 OWS983013:OWS983014 OMW983013:OMW983014 ODA983013:ODA983014 NTE983013:NTE983014 NJI983013:NJI983014 MZM983013:MZM983014 MPQ983013:MPQ983014 MFU983013:MFU983014 LVY983013:LVY983014 LMC983013:LMC983014 LCG983013:LCG983014 KSK983013:KSK983014 KIO983013:KIO983014 JYS983013:JYS983014 JOW983013:JOW983014 JFA983013:JFA983014 IVE983013:IVE983014 ILI983013:ILI983014 IBM983013:IBM983014 HRQ983013:HRQ983014 HHU983013:HHU983014 GXY983013:GXY983014 GOC983013:GOC983014 GEG983013:GEG983014 FUK983013:FUK983014 FKO983013:FKO983014 FAS983013:FAS983014 EQW983013:EQW983014 EHA983013:EHA983014 DXE983013:DXE983014 DNI983013:DNI983014 DDM983013:DDM983014 CTQ983013:CTQ983014 CJU983013:CJU983014 BZY983013:BZY983014 BQC983013:BQC983014 BGG983013:BGG983014 AWK983013:AWK983014 AMO983013:AMO983014 ACS983013:ACS983014 SW983013:SW983014 JA983013:JA983014 E983013:E983014 WVM917477:WVM917478 WLQ917477:WLQ917478 WBU917477:WBU917478 VRY917477:VRY917478 VIC917477:VIC917478 UYG917477:UYG917478 UOK917477:UOK917478 UEO917477:UEO917478 TUS917477:TUS917478 TKW917477:TKW917478 TBA917477:TBA917478 SRE917477:SRE917478 SHI917477:SHI917478 RXM917477:RXM917478 RNQ917477:RNQ917478 RDU917477:RDU917478 QTY917477:QTY917478 QKC917477:QKC917478 QAG917477:QAG917478 PQK917477:PQK917478 PGO917477:PGO917478 OWS917477:OWS917478 OMW917477:OMW917478 ODA917477:ODA917478 NTE917477:NTE917478 NJI917477:NJI917478 MZM917477:MZM917478 MPQ917477:MPQ917478 MFU917477:MFU917478 LVY917477:LVY917478 LMC917477:LMC917478 LCG917477:LCG917478 KSK917477:KSK917478 KIO917477:KIO917478 JYS917477:JYS917478 JOW917477:JOW917478 JFA917477:JFA917478 IVE917477:IVE917478 ILI917477:ILI917478 IBM917477:IBM917478 HRQ917477:HRQ917478 HHU917477:HHU917478 GXY917477:GXY917478 GOC917477:GOC917478 GEG917477:GEG917478 FUK917477:FUK917478 FKO917477:FKO917478 FAS917477:FAS917478 EQW917477:EQW917478 EHA917477:EHA917478 DXE917477:DXE917478 DNI917477:DNI917478 DDM917477:DDM917478 CTQ917477:CTQ917478 CJU917477:CJU917478 BZY917477:BZY917478 BQC917477:BQC917478 BGG917477:BGG917478 AWK917477:AWK917478 AMO917477:AMO917478 ACS917477:ACS917478 SW917477:SW917478 JA917477:JA917478 E917477:E917478 WVM851941:WVM851942 WLQ851941:WLQ851942 WBU851941:WBU851942 VRY851941:VRY851942 VIC851941:VIC851942 UYG851941:UYG851942 UOK851941:UOK851942 UEO851941:UEO851942 TUS851941:TUS851942 TKW851941:TKW851942 TBA851941:TBA851942 SRE851941:SRE851942 SHI851941:SHI851942 RXM851941:RXM851942 RNQ851941:RNQ851942 RDU851941:RDU851942 QTY851941:QTY851942 QKC851941:QKC851942 QAG851941:QAG851942 PQK851941:PQK851942 PGO851941:PGO851942 OWS851941:OWS851942 OMW851941:OMW851942 ODA851941:ODA851942 NTE851941:NTE851942 NJI851941:NJI851942 MZM851941:MZM851942 MPQ851941:MPQ851942 MFU851941:MFU851942 LVY851941:LVY851942 LMC851941:LMC851942 LCG851941:LCG851942 KSK851941:KSK851942 KIO851941:KIO851942 JYS851941:JYS851942 JOW851941:JOW851942 JFA851941:JFA851942 IVE851941:IVE851942 ILI851941:ILI851942 IBM851941:IBM851942 HRQ851941:HRQ851942 HHU851941:HHU851942 GXY851941:GXY851942 GOC851941:GOC851942 GEG851941:GEG851942 FUK851941:FUK851942 FKO851941:FKO851942 FAS851941:FAS851942 EQW851941:EQW851942 EHA851941:EHA851942 DXE851941:DXE851942 DNI851941:DNI851942 DDM851941:DDM851942 CTQ851941:CTQ851942 CJU851941:CJU851942 BZY851941:BZY851942 BQC851941:BQC851942 BGG851941:BGG851942 AWK851941:AWK851942 AMO851941:AMO851942 ACS851941:ACS851942 SW851941:SW851942 JA851941:JA851942 E851941:E851942 WVM786405:WVM786406 WLQ786405:WLQ786406 WBU786405:WBU786406 VRY786405:VRY786406 VIC786405:VIC786406 UYG786405:UYG786406 UOK786405:UOK786406 UEO786405:UEO786406 TUS786405:TUS786406 TKW786405:TKW786406 TBA786405:TBA786406 SRE786405:SRE786406 SHI786405:SHI786406 RXM786405:RXM786406 RNQ786405:RNQ786406 RDU786405:RDU786406 QTY786405:QTY786406 QKC786405:QKC786406 QAG786405:QAG786406 PQK786405:PQK786406 PGO786405:PGO786406 OWS786405:OWS786406 OMW786405:OMW786406 ODA786405:ODA786406 NTE786405:NTE786406 NJI786405:NJI786406 MZM786405:MZM786406 MPQ786405:MPQ786406 MFU786405:MFU786406 LVY786405:LVY786406 LMC786405:LMC786406 LCG786405:LCG786406 KSK786405:KSK786406 KIO786405:KIO786406 JYS786405:JYS786406 JOW786405:JOW786406 JFA786405:JFA786406 IVE786405:IVE786406 ILI786405:ILI786406 IBM786405:IBM786406 HRQ786405:HRQ786406 HHU786405:HHU786406 GXY786405:GXY786406 GOC786405:GOC786406 GEG786405:GEG786406 FUK786405:FUK786406 FKO786405:FKO786406 FAS786405:FAS786406 EQW786405:EQW786406 EHA786405:EHA786406 DXE786405:DXE786406 DNI786405:DNI786406 DDM786405:DDM786406 CTQ786405:CTQ786406 CJU786405:CJU786406 BZY786405:BZY786406 BQC786405:BQC786406 BGG786405:BGG786406 AWK786405:AWK786406 AMO786405:AMO786406 ACS786405:ACS786406 SW786405:SW786406 JA786405:JA786406 E786405:E786406 WVM720869:WVM720870 WLQ720869:WLQ720870 WBU720869:WBU720870 VRY720869:VRY720870 VIC720869:VIC720870 UYG720869:UYG720870 UOK720869:UOK720870 UEO720869:UEO720870 TUS720869:TUS720870 TKW720869:TKW720870 TBA720869:TBA720870 SRE720869:SRE720870 SHI720869:SHI720870 RXM720869:RXM720870 RNQ720869:RNQ720870 RDU720869:RDU720870 QTY720869:QTY720870 QKC720869:QKC720870 QAG720869:QAG720870 PQK720869:PQK720870 PGO720869:PGO720870 OWS720869:OWS720870 OMW720869:OMW720870 ODA720869:ODA720870 NTE720869:NTE720870 NJI720869:NJI720870 MZM720869:MZM720870 MPQ720869:MPQ720870 MFU720869:MFU720870 LVY720869:LVY720870 LMC720869:LMC720870 LCG720869:LCG720870 KSK720869:KSK720870 KIO720869:KIO720870 JYS720869:JYS720870 JOW720869:JOW720870 JFA720869:JFA720870 IVE720869:IVE720870 ILI720869:ILI720870 IBM720869:IBM720870 HRQ720869:HRQ720870 HHU720869:HHU720870 GXY720869:GXY720870 GOC720869:GOC720870 GEG720869:GEG720870 FUK720869:FUK720870 FKO720869:FKO720870 FAS720869:FAS720870 EQW720869:EQW720870 EHA720869:EHA720870 DXE720869:DXE720870 DNI720869:DNI720870 DDM720869:DDM720870 CTQ720869:CTQ720870 CJU720869:CJU720870 BZY720869:BZY720870 BQC720869:BQC720870 BGG720869:BGG720870 AWK720869:AWK720870 AMO720869:AMO720870 ACS720869:ACS720870 SW720869:SW720870 JA720869:JA720870 E720869:E720870 WVM655333:WVM655334 WLQ655333:WLQ655334 WBU655333:WBU655334 VRY655333:VRY655334 VIC655333:VIC655334 UYG655333:UYG655334 UOK655333:UOK655334 UEO655333:UEO655334 TUS655333:TUS655334 TKW655333:TKW655334 TBA655333:TBA655334 SRE655333:SRE655334 SHI655333:SHI655334 RXM655333:RXM655334 RNQ655333:RNQ655334 RDU655333:RDU655334 QTY655333:QTY655334 QKC655333:QKC655334 QAG655333:QAG655334 PQK655333:PQK655334 PGO655333:PGO655334 OWS655333:OWS655334 OMW655333:OMW655334 ODA655333:ODA655334 NTE655333:NTE655334 NJI655333:NJI655334 MZM655333:MZM655334 MPQ655333:MPQ655334 MFU655333:MFU655334 LVY655333:LVY655334 LMC655333:LMC655334 LCG655333:LCG655334 KSK655333:KSK655334 KIO655333:KIO655334 JYS655333:JYS655334 JOW655333:JOW655334 JFA655333:JFA655334 IVE655333:IVE655334 ILI655333:ILI655334 IBM655333:IBM655334 HRQ655333:HRQ655334 HHU655333:HHU655334 GXY655333:GXY655334 GOC655333:GOC655334 GEG655333:GEG655334 FUK655333:FUK655334 FKO655333:FKO655334 FAS655333:FAS655334 EQW655333:EQW655334 EHA655333:EHA655334 DXE655333:DXE655334 DNI655333:DNI655334 DDM655333:DDM655334 CTQ655333:CTQ655334 CJU655333:CJU655334 BZY655333:BZY655334 BQC655333:BQC655334 BGG655333:BGG655334 AWK655333:AWK655334 AMO655333:AMO655334 ACS655333:ACS655334 SW655333:SW655334 JA655333:JA655334 E655333:E655334 WVM589797:WVM589798 WLQ589797:WLQ589798 WBU589797:WBU589798 VRY589797:VRY589798 VIC589797:VIC589798 UYG589797:UYG589798 UOK589797:UOK589798 UEO589797:UEO589798 TUS589797:TUS589798 TKW589797:TKW589798 TBA589797:TBA589798 SRE589797:SRE589798 SHI589797:SHI589798 RXM589797:RXM589798 RNQ589797:RNQ589798 RDU589797:RDU589798 QTY589797:QTY589798 QKC589797:QKC589798 QAG589797:QAG589798 PQK589797:PQK589798 PGO589797:PGO589798 OWS589797:OWS589798 OMW589797:OMW589798 ODA589797:ODA589798 NTE589797:NTE589798 NJI589797:NJI589798 MZM589797:MZM589798 MPQ589797:MPQ589798 MFU589797:MFU589798 LVY589797:LVY589798 LMC589797:LMC589798 LCG589797:LCG589798 KSK589797:KSK589798 KIO589797:KIO589798 JYS589797:JYS589798 JOW589797:JOW589798 JFA589797:JFA589798 IVE589797:IVE589798 ILI589797:ILI589798 IBM589797:IBM589798 HRQ589797:HRQ589798 HHU589797:HHU589798 GXY589797:GXY589798 GOC589797:GOC589798 GEG589797:GEG589798 FUK589797:FUK589798 FKO589797:FKO589798 FAS589797:FAS589798 EQW589797:EQW589798 EHA589797:EHA589798 DXE589797:DXE589798 DNI589797:DNI589798 DDM589797:DDM589798 CTQ589797:CTQ589798 CJU589797:CJU589798 BZY589797:BZY589798 BQC589797:BQC589798 BGG589797:BGG589798 AWK589797:AWK589798 AMO589797:AMO589798 ACS589797:ACS589798 SW589797:SW589798 JA589797:JA589798 E589797:E589798 WVM524261:WVM524262 WLQ524261:WLQ524262 WBU524261:WBU524262 VRY524261:VRY524262 VIC524261:VIC524262 UYG524261:UYG524262 UOK524261:UOK524262 UEO524261:UEO524262 TUS524261:TUS524262 TKW524261:TKW524262 TBA524261:TBA524262 SRE524261:SRE524262 SHI524261:SHI524262 RXM524261:RXM524262 RNQ524261:RNQ524262 RDU524261:RDU524262 QTY524261:QTY524262 QKC524261:QKC524262 QAG524261:QAG524262 PQK524261:PQK524262 PGO524261:PGO524262 OWS524261:OWS524262 OMW524261:OMW524262 ODA524261:ODA524262 NTE524261:NTE524262 NJI524261:NJI524262 MZM524261:MZM524262 MPQ524261:MPQ524262 MFU524261:MFU524262 LVY524261:LVY524262 LMC524261:LMC524262 LCG524261:LCG524262 KSK524261:KSK524262 KIO524261:KIO524262 JYS524261:JYS524262 JOW524261:JOW524262 JFA524261:JFA524262 IVE524261:IVE524262 ILI524261:ILI524262 IBM524261:IBM524262 HRQ524261:HRQ524262 HHU524261:HHU524262 GXY524261:GXY524262 GOC524261:GOC524262 GEG524261:GEG524262 FUK524261:FUK524262 FKO524261:FKO524262 FAS524261:FAS524262 EQW524261:EQW524262 EHA524261:EHA524262 DXE524261:DXE524262 DNI524261:DNI524262 DDM524261:DDM524262 CTQ524261:CTQ524262 CJU524261:CJU524262 BZY524261:BZY524262 BQC524261:BQC524262 BGG524261:BGG524262 AWK524261:AWK524262 AMO524261:AMO524262 ACS524261:ACS524262 SW524261:SW524262 JA524261:JA524262 E524261:E524262 WVM458725:WVM458726 WLQ458725:WLQ458726 WBU458725:WBU458726 VRY458725:VRY458726 VIC458725:VIC458726 UYG458725:UYG458726 UOK458725:UOK458726 UEO458725:UEO458726 TUS458725:TUS458726 TKW458725:TKW458726 TBA458725:TBA458726 SRE458725:SRE458726 SHI458725:SHI458726 RXM458725:RXM458726 RNQ458725:RNQ458726 RDU458725:RDU458726 QTY458725:QTY458726 QKC458725:QKC458726 QAG458725:QAG458726 PQK458725:PQK458726 PGO458725:PGO458726 OWS458725:OWS458726 OMW458725:OMW458726 ODA458725:ODA458726 NTE458725:NTE458726 NJI458725:NJI458726 MZM458725:MZM458726 MPQ458725:MPQ458726 MFU458725:MFU458726 LVY458725:LVY458726 LMC458725:LMC458726 LCG458725:LCG458726 KSK458725:KSK458726 KIO458725:KIO458726 JYS458725:JYS458726 JOW458725:JOW458726 JFA458725:JFA458726 IVE458725:IVE458726 ILI458725:ILI458726 IBM458725:IBM458726 HRQ458725:HRQ458726 HHU458725:HHU458726 GXY458725:GXY458726 GOC458725:GOC458726 GEG458725:GEG458726 FUK458725:FUK458726 FKO458725:FKO458726 FAS458725:FAS458726 EQW458725:EQW458726 EHA458725:EHA458726 DXE458725:DXE458726 DNI458725:DNI458726 DDM458725:DDM458726 CTQ458725:CTQ458726 CJU458725:CJU458726 BZY458725:BZY458726 BQC458725:BQC458726 BGG458725:BGG458726 AWK458725:AWK458726 AMO458725:AMO458726 ACS458725:ACS458726 SW458725:SW458726 JA458725:JA458726 E458725:E458726 WVM393189:WVM393190 WLQ393189:WLQ393190 WBU393189:WBU393190 VRY393189:VRY393190 VIC393189:VIC393190 UYG393189:UYG393190 UOK393189:UOK393190 UEO393189:UEO393190 TUS393189:TUS393190 TKW393189:TKW393190 TBA393189:TBA393190 SRE393189:SRE393190 SHI393189:SHI393190 RXM393189:RXM393190 RNQ393189:RNQ393190 RDU393189:RDU393190 QTY393189:QTY393190 QKC393189:QKC393190 QAG393189:QAG393190 PQK393189:PQK393190 PGO393189:PGO393190 OWS393189:OWS393190 OMW393189:OMW393190 ODA393189:ODA393190 NTE393189:NTE393190 NJI393189:NJI393190 MZM393189:MZM393190 MPQ393189:MPQ393190 MFU393189:MFU393190 LVY393189:LVY393190 LMC393189:LMC393190 LCG393189:LCG393190 KSK393189:KSK393190 KIO393189:KIO393190 JYS393189:JYS393190 JOW393189:JOW393190 JFA393189:JFA393190 IVE393189:IVE393190 ILI393189:ILI393190 IBM393189:IBM393190 HRQ393189:HRQ393190 HHU393189:HHU393190 GXY393189:GXY393190 GOC393189:GOC393190 GEG393189:GEG393190 FUK393189:FUK393190 FKO393189:FKO393190 FAS393189:FAS393190 EQW393189:EQW393190 EHA393189:EHA393190 DXE393189:DXE393190 DNI393189:DNI393190 DDM393189:DDM393190 CTQ393189:CTQ393190 CJU393189:CJU393190 BZY393189:BZY393190 BQC393189:BQC393190 BGG393189:BGG393190 AWK393189:AWK393190 AMO393189:AMO393190 ACS393189:ACS393190 SW393189:SW393190 JA393189:JA393190 E393189:E393190 WVM327653:WVM327654 WLQ327653:WLQ327654 WBU327653:WBU327654 VRY327653:VRY327654 VIC327653:VIC327654 UYG327653:UYG327654 UOK327653:UOK327654 UEO327653:UEO327654 TUS327653:TUS327654 TKW327653:TKW327654 TBA327653:TBA327654 SRE327653:SRE327654 SHI327653:SHI327654 RXM327653:RXM327654 RNQ327653:RNQ327654 RDU327653:RDU327654 QTY327653:QTY327654 QKC327653:QKC327654 QAG327653:QAG327654 PQK327653:PQK327654 PGO327653:PGO327654 OWS327653:OWS327654 OMW327653:OMW327654 ODA327653:ODA327654 NTE327653:NTE327654 NJI327653:NJI327654 MZM327653:MZM327654 MPQ327653:MPQ327654 MFU327653:MFU327654 LVY327653:LVY327654 LMC327653:LMC327654 LCG327653:LCG327654 KSK327653:KSK327654 KIO327653:KIO327654 JYS327653:JYS327654 JOW327653:JOW327654 JFA327653:JFA327654 IVE327653:IVE327654 ILI327653:ILI327654 IBM327653:IBM327654 HRQ327653:HRQ327654 HHU327653:HHU327654 GXY327653:GXY327654 GOC327653:GOC327654 GEG327653:GEG327654 FUK327653:FUK327654 FKO327653:FKO327654 FAS327653:FAS327654 EQW327653:EQW327654 EHA327653:EHA327654 DXE327653:DXE327654 DNI327653:DNI327654 DDM327653:DDM327654 CTQ327653:CTQ327654 CJU327653:CJU327654 BZY327653:BZY327654 BQC327653:BQC327654 BGG327653:BGG327654 AWK327653:AWK327654 AMO327653:AMO327654 ACS327653:ACS327654 SW327653:SW327654 JA327653:JA327654 E327653:E327654 WVM262117:WVM262118 WLQ262117:WLQ262118 WBU262117:WBU262118 VRY262117:VRY262118 VIC262117:VIC262118 UYG262117:UYG262118 UOK262117:UOK262118 UEO262117:UEO262118 TUS262117:TUS262118 TKW262117:TKW262118 TBA262117:TBA262118 SRE262117:SRE262118 SHI262117:SHI262118 RXM262117:RXM262118 RNQ262117:RNQ262118 RDU262117:RDU262118 QTY262117:QTY262118 QKC262117:QKC262118 QAG262117:QAG262118 PQK262117:PQK262118 PGO262117:PGO262118 OWS262117:OWS262118 OMW262117:OMW262118 ODA262117:ODA262118 NTE262117:NTE262118 NJI262117:NJI262118 MZM262117:MZM262118 MPQ262117:MPQ262118 MFU262117:MFU262118 LVY262117:LVY262118 LMC262117:LMC262118 LCG262117:LCG262118 KSK262117:KSK262118 KIO262117:KIO262118 JYS262117:JYS262118 JOW262117:JOW262118 JFA262117:JFA262118 IVE262117:IVE262118 ILI262117:ILI262118 IBM262117:IBM262118 HRQ262117:HRQ262118 HHU262117:HHU262118 GXY262117:GXY262118 GOC262117:GOC262118 GEG262117:GEG262118 FUK262117:FUK262118 FKO262117:FKO262118 FAS262117:FAS262118 EQW262117:EQW262118 EHA262117:EHA262118 DXE262117:DXE262118 DNI262117:DNI262118 DDM262117:DDM262118 CTQ262117:CTQ262118 CJU262117:CJU262118 BZY262117:BZY262118 BQC262117:BQC262118 BGG262117:BGG262118 AWK262117:AWK262118 AMO262117:AMO262118 ACS262117:ACS262118 SW262117:SW262118 JA262117:JA262118 E262117:E262118 WVM196581:WVM196582 WLQ196581:WLQ196582 WBU196581:WBU196582 VRY196581:VRY196582 VIC196581:VIC196582 UYG196581:UYG196582 UOK196581:UOK196582 UEO196581:UEO196582 TUS196581:TUS196582 TKW196581:TKW196582 TBA196581:TBA196582 SRE196581:SRE196582 SHI196581:SHI196582 RXM196581:RXM196582 RNQ196581:RNQ196582 RDU196581:RDU196582 QTY196581:QTY196582 QKC196581:QKC196582 QAG196581:QAG196582 PQK196581:PQK196582 PGO196581:PGO196582 OWS196581:OWS196582 OMW196581:OMW196582 ODA196581:ODA196582 NTE196581:NTE196582 NJI196581:NJI196582 MZM196581:MZM196582 MPQ196581:MPQ196582 MFU196581:MFU196582 LVY196581:LVY196582 LMC196581:LMC196582 LCG196581:LCG196582 KSK196581:KSK196582 KIO196581:KIO196582 JYS196581:JYS196582 JOW196581:JOW196582 JFA196581:JFA196582 IVE196581:IVE196582 ILI196581:ILI196582 IBM196581:IBM196582 HRQ196581:HRQ196582 HHU196581:HHU196582 GXY196581:GXY196582 GOC196581:GOC196582 GEG196581:GEG196582 FUK196581:FUK196582 FKO196581:FKO196582 FAS196581:FAS196582 EQW196581:EQW196582 EHA196581:EHA196582 DXE196581:DXE196582 DNI196581:DNI196582 DDM196581:DDM196582 CTQ196581:CTQ196582 CJU196581:CJU196582 BZY196581:BZY196582 BQC196581:BQC196582 BGG196581:BGG196582 AWK196581:AWK196582 AMO196581:AMO196582 ACS196581:ACS196582 SW196581:SW196582 JA196581:JA196582 E196581:E196582 WVM131045:WVM131046 WLQ131045:WLQ131046 WBU131045:WBU131046 VRY131045:VRY131046 VIC131045:VIC131046 UYG131045:UYG131046 UOK131045:UOK131046 UEO131045:UEO131046 TUS131045:TUS131046 TKW131045:TKW131046 TBA131045:TBA131046 SRE131045:SRE131046 SHI131045:SHI131046 RXM131045:RXM131046 RNQ131045:RNQ131046 RDU131045:RDU131046 QTY131045:QTY131046 QKC131045:QKC131046 QAG131045:QAG131046 PQK131045:PQK131046 PGO131045:PGO131046 OWS131045:OWS131046 OMW131045:OMW131046 ODA131045:ODA131046 NTE131045:NTE131046 NJI131045:NJI131046 MZM131045:MZM131046 MPQ131045:MPQ131046 MFU131045:MFU131046 LVY131045:LVY131046 LMC131045:LMC131046 LCG131045:LCG131046 KSK131045:KSK131046 KIO131045:KIO131046 JYS131045:JYS131046 JOW131045:JOW131046 JFA131045:JFA131046 IVE131045:IVE131046 ILI131045:ILI131046 IBM131045:IBM131046 HRQ131045:HRQ131046 HHU131045:HHU131046 GXY131045:GXY131046 GOC131045:GOC131046 GEG131045:GEG131046 FUK131045:FUK131046 FKO131045:FKO131046 FAS131045:FAS131046 EQW131045:EQW131046 EHA131045:EHA131046 DXE131045:DXE131046 DNI131045:DNI131046 DDM131045:DDM131046 CTQ131045:CTQ131046 CJU131045:CJU131046 BZY131045:BZY131046 BQC131045:BQC131046 BGG131045:BGG131046 AWK131045:AWK131046 AMO131045:AMO131046 ACS131045:ACS131046 SW131045:SW131046 JA131045:JA131046 E131045:E131046 WVM65509:WVM65510 WLQ65509:WLQ65510 WBU65509:WBU65510 VRY65509:VRY65510 VIC65509:VIC65510 UYG65509:UYG65510 UOK65509:UOK65510 UEO65509:UEO65510 TUS65509:TUS65510 TKW65509:TKW65510 TBA65509:TBA65510 SRE65509:SRE65510 SHI65509:SHI65510 RXM65509:RXM65510 RNQ65509:RNQ65510 RDU65509:RDU65510 QTY65509:QTY65510 QKC65509:QKC65510 QAG65509:QAG65510 PQK65509:PQK65510 PGO65509:PGO65510 OWS65509:OWS65510 OMW65509:OMW65510 ODA65509:ODA65510 NTE65509:NTE65510 NJI65509:NJI65510 MZM65509:MZM65510 MPQ65509:MPQ65510 MFU65509:MFU65510 LVY65509:LVY65510 LMC65509:LMC65510 LCG65509:LCG65510 KSK65509:KSK65510 KIO65509:KIO65510 JYS65509:JYS65510 JOW65509:JOW65510 JFA65509:JFA65510 IVE65509:IVE65510 ILI65509:ILI65510 IBM65509:IBM65510 HRQ65509:HRQ65510 HHU65509:HHU65510 GXY65509:GXY65510 GOC65509:GOC65510 GEG65509:GEG65510 FUK65509:FUK65510 FKO65509:FKO65510 FAS65509:FAS65510 EQW65509:EQW65510 EHA65509:EHA65510 DXE65509:DXE65510 DNI65509:DNI65510 DDM65509:DDM65510 CTQ65509:CTQ65510 CJU65509:CJU65510 BZY65509:BZY65510 BQC65509:BQC65510 BGG65509:BGG65510 AWK65509:AWK65510 AMO65509:AMO65510 ACS65509:ACS65510 SW65509:SW65510 JA65509:JA65510 E65509:E65510 WVM10:WVM11 WLQ10:WLQ11 WBU10:WBU11 VRY10:VRY11 VIC10:VIC11 UYG10:UYG11 UOK10:UOK11 UEO10:UEO11 TUS10:TUS11 TKW10:TKW11 TBA10:TBA11 SRE10:SRE11 SHI10:SHI11 RXM10:RXM11 RNQ10:RNQ11 RDU10:RDU11 QTY10:QTY11 QKC10:QKC11 QAG10:QAG11 PQK10:PQK11 PGO10:PGO11 OWS10:OWS11 OMW10:OMW11 ODA10:ODA11 NTE10:NTE11 NJI10:NJI11 MZM10:MZM11 MPQ10:MPQ11 MFU10:MFU11 LVY10:LVY11 LMC10:LMC11 LCG10:LCG11 KSK10:KSK11 KIO10:KIO11 JYS10:JYS11 JOW10:JOW11 JFA10:JFA11 IVE10:IVE11 ILI10:ILI11 IBM10:IBM11 HRQ10:HRQ11 HHU10:HHU11 GXY10:GXY11 GOC10:GOC11 GEG10:GEG11 FUK10:FUK11 FKO10:FKO11 FAS10:FAS11 EQW10:EQW11 EHA10:EHA11 DXE10:DXE11 DNI10:DNI11 DDM10:DDM11 CTQ10:CTQ11 CJU10:CJU11 BZY10:BZY11 BQC10:BQC11 BGG10:BGG11 AWK10:AWK11 AMO10:AMO11 ACS10:ACS11 SW10:SW11 JA10:JA11 JA65548:JA65549 WVM983052:WVM983053 WLQ983052:WLQ983053 WBU983052:WBU983053 VRY983052:VRY983053 VIC983052:VIC983053 UYG983052:UYG983053 UOK983052:UOK983053 UEO983052:UEO983053 TUS983052:TUS983053 TKW983052:TKW983053 TBA983052:TBA983053 SRE983052:SRE983053 SHI983052:SHI983053 RXM983052:RXM983053 RNQ983052:RNQ983053 RDU983052:RDU983053 QTY983052:QTY983053 QKC983052:QKC983053 QAG983052:QAG983053 PQK983052:PQK983053 PGO983052:PGO983053 OWS983052:OWS983053 OMW983052:OMW983053 ODA983052:ODA983053 NTE983052:NTE983053 NJI983052:NJI983053 MZM983052:MZM983053 MPQ983052:MPQ983053 MFU983052:MFU983053 LVY983052:LVY983053 LMC983052:LMC983053 LCG983052:LCG983053 KSK983052:KSK983053 KIO983052:KIO983053 JYS983052:JYS983053 JOW983052:JOW983053 JFA983052:JFA983053 IVE983052:IVE983053 ILI983052:ILI983053 IBM983052:IBM983053 HRQ983052:HRQ983053 HHU983052:HHU983053 GXY983052:GXY983053 GOC983052:GOC983053 GEG983052:GEG983053 FUK983052:FUK983053 FKO983052:FKO983053 FAS983052:FAS983053 EQW983052:EQW983053 EHA983052:EHA983053 DXE983052:DXE983053 DNI983052:DNI983053 DDM983052:DDM983053 CTQ983052:CTQ983053 CJU983052:CJU983053 BZY983052:BZY983053 BQC983052:BQC983053 BGG983052:BGG983053 AWK983052:AWK983053 AMO983052:AMO983053 ACS983052:ACS983053 SW983052:SW983053 JA983052:JA983053 E983052:E983053 WVM917516:WVM917517 WLQ917516:WLQ917517 WBU917516:WBU917517 VRY917516:VRY917517 VIC917516:VIC917517 UYG917516:UYG917517 UOK917516:UOK917517 UEO917516:UEO917517 TUS917516:TUS917517 TKW917516:TKW917517 TBA917516:TBA917517 SRE917516:SRE917517 SHI917516:SHI917517 RXM917516:RXM917517 RNQ917516:RNQ917517 RDU917516:RDU917517 QTY917516:QTY917517 QKC917516:QKC917517 QAG917516:QAG917517 PQK917516:PQK917517 PGO917516:PGO917517 OWS917516:OWS917517 OMW917516:OMW917517 ODA917516:ODA917517 NTE917516:NTE917517 NJI917516:NJI917517 MZM917516:MZM917517 MPQ917516:MPQ917517 MFU917516:MFU917517 LVY917516:LVY917517 LMC917516:LMC917517 LCG917516:LCG917517 KSK917516:KSK917517 KIO917516:KIO917517 JYS917516:JYS917517 JOW917516:JOW917517 JFA917516:JFA917517 IVE917516:IVE917517 ILI917516:ILI917517 IBM917516:IBM917517 HRQ917516:HRQ917517 HHU917516:HHU917517 GXY917516:GXY917517 GOC917516:GOC917517 GEG917516:GEG917517 FUK917516:FUK917517 FKO917516:FKO917517 FAS917516:FAS917517 EQW917516:EQW917517 EHA917516:EHA917517 DXE917516:DXE917517 DNI917516:DNI917517 DDM917516:DDM917517 CTQ917516:CTQ917517 CJU917516:CJU917517 BZY917516:BZY917517 BQC917516:BQC917517 BGG917516:BGG917517 AWK917516:AWK917517 AMO917516:AMO917517 ACS917516:ACS917517 SW917516:SW917517 JA917516:JA917517 E917516:E917517 WVM851980:WVM851981 WLQ851980:WLQ851981 WBU851980:WBU851981 VRY851980:VRY851981 VIC851980:VIC851981 UYG851980:UYG851981 UOK851980:UOK851981 UEO851980:UEO851981 TUS851980:TUS851981 TKW851980:TKW851981 TBA851980:TBA851981 SRE851980:SRE851981 SHI851980:SHI851981 RXM851980:RXM851981 RNQ851980:RNQ851981 RDU851980:RDU851981 QTY851980:QTY851981 QKC851980:QKC851981 QAG851980:QAG851981 PQK851980:PQK851981 PGO851980:PGO851981 OWS851980:OWS851981 OMW851980:OMW851981 ODA851980:ODA851981 NTE851980:NTE851981 NJI851980:NJI851981 MZM851980:MZM851981 MPQ851980:MPQ851981 MFU851980:MFU851981 LVY851980:LVY851981 LMC851980:LMC851981 LCG851980:LCG851981 KSK851980:KSK851981 KIO851980:KIO851981 JYS851980:JYS851981 JOW851980:JOW851981 JFA851980:JFA851981 IVE851980:IVE851981 ILI851980:ILI851981 IBM851980:IBM851981 HRQ851980:HRQ851981 HHU851980:HHU851981 GXY851980:GXY851981 GOC851980:GOC851981 GEG851980:GEG851981 FUK851980:FUK851981 FKO851980:FKO851981 FAS851980:FAS851981 EQW851980:EQW851981 EHA851980:EHA851981 DXE851980:DXE851981 DNI851980:DNI851981 DDM851980:DDM851981 CTQ851980:CTQ851981 CJU851980:CJU851981 BZY851980:BZY851981 BQC851980:BQC851981 BGG851980:BGG851981 AWK851980:AWK851981 AMO851980:AMO851981 ACS851980:ACS851981 SW851980:SW851981 JA851980:JA851981 E851980:E851981 WVM786444:WVM786445 WLQ786444:WLQ786445 WBU786444:WBU786445 VRY786444:VRY786445 VIC786444:VIC786445 UYG786444:UYG786445 UOK786444:UOK786445 UEO786444:UEO786445 TUS786444:TUS786445 TKW786444:TKW786445 TBA786444:TBA786445 SRE786444:SRE786445 SHI786444:SHI786445 RXM786444:RXM786445 RNQ786444:RNQ786445 RDU786444:RDU786445 QTY786444:QTY786445 QKC786444:QKC786445 QAG786444:QAG786445 PQK786444:PQK786445 PGO786444:PGO786445 OWS786444:OWS786445 OMW786444:OMW786445 ODA786444:ODA786445 NTE786444:NTE786445 NJI786444:NJI786445 MZM786444:MZM786445 MPQ786444:MPQ786445 MFU786444:MFU786445 LVY786444:LVY786445 LMC786444:LMC786445 LCG786444:LCG786445 KSK786444:KSK786445 KIO786444:KIO786445 JYS786444:JYS786445 JOW786444:JOW786445 JFA786444:JFA786445 IVE786444:IVE786445 ILI786444:ILI786445 IBM786444:IBM786445 HRQ786444:HRQ786445 HHU786444:HHU786445 GXY786444:GXY786445 GOC786444:GOC786445 GEG786444:GEG786445 FUK786444:FUK786445 FKO786444:FKO786445 FAS786444:FAS786445 EQW786444:EQW786445 EHA786444:EHA786445 DXE786444:DXE786445 DNI786444:DNI786445 DDM786444:DDM786445 CTQ786444:CTQ786445 CJU786444:CJU786445 BZY786444:BZY786445 BQC786444:BQC786445 BGG786444:BGG786445 AWK786444:AWK786445 AMO786444:AMO786445 ACS786444:ACS786445 SW786444:SW786445 JA786444:JA786445 E786444:E786445 WVM720908:WVM720909 WLQ720908:WLQ720909 WBU720908:WBU720909 VRY720908:VRY720909 VIC720908:VIC720909 UYG720908:UYG720909 UOK720908:UOK720909 UEO720908:UEO720909 TUS720908:TUS720909 TKW720908:TKW720909 TBA720908:TBA720909 SRE720908:SRE720909 SHI720908:SHI720909 RXM720908:RXM720909 RNQ720908:RNQ720909 RDU720908:RDU720909 QTY720908:QTY720909 QKC720908:QKC720909 QAG720908:QAG720909 PQK720908:PQK720909 PGO720908:PGO720909 OWS720908:OWS720909 OMW720908:OMW720909 ODA720908:ODA720909 NTE720908:NTE720909 NJI720908:NJI720909 MZM720908:MZM720909 MPQ720908:MPQ720909 MFU720908:MFU720909 LVY720908:LVY720909 LMC720908:LMC720909 LCG720908:LCG720909 KSK720908:KSK720909 KIO720908:KIO720909 JYS720908:JYS720909 JOW720908:JOW720909 JFA720908:JFA720909 IVE720908:IVE720909 ILI720908:ILI720909 IBM720908:IBM720909 HRQ720908:HRQ720909 HHU720908:HHU720909 GXY720908:GXY720909 GOC720908:GOC720909 GEG720908:GEG720909 FUK720908:FUK720909 FKO720908:FKO720909 FAS720908:FAS720909 EQW720908:EQW720909 EHA720908:EHA720909 DXE720908:DXE720909 DNI720908:DNI720909 DDM720908:DDM720909 CTQ720908:CTQ720909 CJU720908:CJU720909 BZY720908:BZY720909 BQC720908:BQC720909 BGG720908:BGG720909 AWK720908:AWK720909 AMO720908:AMO720909 ACS720908:ACS720909 SW720908:SW720909 JA720908:JA720909 E720908:E720909 WVM655372:WVM655373 WLQ655372:WLQ655373 WBU655372:WBU655373 VRY655372:VRY655373 VIC655372:VIC655373 UYG655372:UYG655373 UOK655372:UOK655373 UEO655372:UEO655373 TUS655372:TUS655373 TKW655372:TKW655373 TBA655372:TBA655373 SRE655372:SRE655373 SHI655372:SHI655373 RXM655372:RXM655373 RNQ655372:RNQ655373 RDU655372:RDU655373 QTY655372:QTY655373 QKC655372:QKC655373 QAG655372:QAG655373 PQK655372:PQK655373 PGO655372:PGO655373 OWS655372:OWS655373 OMW655372:OMW655373 ODA655372:ODA655373 NTE655372:NTE655373 NJI655372:NJI655373 MZM655372:MZM655373 MPQ655372:MPQ655373 MFU655372:MFU655373 LVY655372:LVY655373 LMC655372:LMC655373 LCG655372:LCG655373 KSK655372:KSK655373 KIO655372:KIO655373 JYS655372:JYS655373 JOW655372:JOW655373 JFA655372:JFA655373 IVE655372:IVE655373 ILI655372:ILI655373 IBM655372:IBM655373 HRQ655372:HRQ655373 HHU655372:HHU655373 GXY655372:GXY655373 GOC655372:GOC655373 GEG655372:GEG655373 FUK655372:FUK655373 FKO655372:FKO655373 FAS655372:FAS655373 EQW655372:EQW655373 EHA655372:EHA655373 DXE655372:DXE655373 DNI655372:DNI655373 DDM655372:DDM655373 CTQ655372:CTQ655373 CJU655372:CJU655373 BZY655372:BZY655373 BQC655372:BQC655373 BGG655372:BGG655373 AWK655372:AWK655373 AMO655372:AMO655373 ACS655372:ACS655373 SW655372:SW655373 JA655372:JA655373 E655372:E655373 WVM589836:WVM589837 WLQ589836:WLQ589837 WBU589836:WBU589837 VRY589836:VRY589837 VIC589836:VIC589837 UYG589836:UYG589837 UOK589836:UOK589837 UEO589836:UEO589837 TUS589836:TUS589837 TKW589836:TKW589837 TBA589836:TBA589837 SRE589836:SRE589837 SHI589836:SHI589837 RXM589836:RXM589837 RNQ589836:RNQ589837 RDU589836:RDU589837 QTY589836:QTY589837 QKC589836:QKC589837 QAG589836:QAG589837 PQK589836:PQK589837 PGO589836:PGO589837 OWS589836:OWS589837 OMW589836:OMW589837 ODA589836:ODA589837 NTE589836:NTE589837 NJI589836:NJI589837 MZM589836:MZM589837 MPQ589836:MPQ589837 MFU589836:MFU589837 LVY589836:LVY589837 LMC589836:LMC589837 LCG589836:LCG589837 KSK589836:KSK589837 KIO589836:KIO589837 JYS589836:JYS589837 JOW589836:JOW589837 JFA589836:JFA589837 IVE589836:IVE589837 ILI589836:ILI589837 IBM589836:IBM589837 HRQ589836:HRQ589837 HHU589836:HHU589837 GXY589836:GXY589837 GOC589836:GOC589837 GEG589836:GEG589837 FUK589836:FUK589837 FKO589836:FKO589837 FAS589836:FAS589837 EQW589836:EQW589837 EHA589836:EHA589837 DXE589836:DXE589837 DNI589836:DNI589837 DDM589836:DDM589837 CTQ589836:CTQ589837 CJU589836:CJU589837 BZY589836:BZY589837 BQC589836:BQC589837 BGG589836:BGG589837 AWK589836:AWK589837 AMO589836:AMO589837 ACS589836:ACS589837 SW589836:SW589837 JA589836:JA589837 E589836:E589837 WVM524300:WVM524301 WLQ524300:WLQ524301 WBU524300:WBU524301 VRY524300:VRY524301 VIC524300:VIC524301 UYG524300:UYG524301 UOK524300:UOK524301 UEO524300:UEO524301 TUS524300:TUS524301 TKW524300:TKW524301 TBA524300:TBA524301 SRE524300:SRE524301 SHI524300:SHI524301 RXM524300:RXM524301 RNQ524300:RNQ524301 RDU524300:RDU524301 QTY524300:QTY524301 QKC524300:QKC524301 QAG524300:QAG524301 PQK524300:PQK524301 PGO524300:PGO524301 OWS524300:OWS524301 OMW524300:OMW524301 ODA524300:ODA524301 NTE524300:NTE524301 NJI524300:NJI524301 MZM524300:MZM524301 MPQ524300:MPQ524301 MFU524300:MFU524301 LVY524300:LVY524301 LMC524300:LMC524301 LCG524300:LCG524301 KSK524300:KSK524301 KIO524300:KIO524301 JYS524300:JYS524301 JOW524300:JOW524301 JFA524300:JFA524301 IVE524300:IVE524301 ILI524300:ILI524301 IBM524300:IBM524301 HRQ524300:HRQ524301 HHU524300:HHU524301 GXY524300:GXY524301 GOC524300:GOC524301 GEG524300:GEG524301 FUK524300:FUK524301 FKO524300:FKO524301 FAS524300:FAS524301 EQW524300:EQW524301 EHA524300:EHA524301 DXE524300:DXE524301 DNI524300:DNI524301 DDM524300:DDM524301 CTQ524300:CTQ524301 CJU524300:CJU524301 BZY524300:BZY524301 BQC524300:BQC524301 BGG524300:BGG524301 AWK524300:AWK524301 AMO524300:AMO524301 ACS524300:ACS524301 SW524300:SW524301 JA524300:JA524301 E524300:E524301 WVM458764:WVM458765 WLQ458764:WLQ458765 WBU458764:WBU458765 VRY458764:VRY458765 VIC458764:VIC458765 UYG458764:UYG458765 UOK458764:UOK458765 UEO458764:UEO458765 TUS458764:TUS458765 TKW458764:TKW458765 TBA458764:TBA458765 SRE458764:SRE458765 SHI458764:SHI458765 RXM458764:RXM458765 RNQ458764:RNQ458765 RDU458764:RDU458765 QTY458764:QTY458765 QKC458764:QKC458765 QAG458764:QAG458765 PQK458764:PQK458765 PGO458764:PGO458765 OWS458764:OWS458765 OMW458764:OMW458765 ODA458764:ODA458765 NTE458764:NTE458765 NJI458764:NJI458765 MZM458764:MZM458765 MPQ458764:MPQ458765 MFU458764:MFU458765 LVY458764:LVY458765 LMC458764:LMC458765 LCG458764:LCG458765 KSK458764:KSK458765 KIO458764:KIO458765 JYS458764:JYS458765 JOW458764:JOW458765 JFA458764:JFA458765 IVE458764:IVE458765 ILI458764:ILI458765 IBM458764:IBM458765 HRQ458764:HRQ458765 HHU458764:HHU458765 GXY458764:GXY458765 GOC458764:GOC458765 GEG458764:GEG458765 FUK458764:FUK458765 FKO458764:FKO458765 FAS458764:FAS458765 EQW458764:EQW458765 EHA458764:EHA458765 DXE458764:DXE458765 DNI458764:DNI458765 DDM458764:DDM458765 CTQ458764:CTQ458765 CJU458764:CJU458765 BZY458764:BZY458765 BQC458764:BQC458765 BGG458764:BGG458765 AWK458764:AWK458765 AMO458764:AMO458765 ACS458764:ACS458765 SW458764:SW458765 JA458764:JA458765 E458764:E458765 WVM393228:WVM393229 WLQ393228:WLQ393229 WBU393228:WBU393229 VRY393228:VRY393229 VIC393228:VIC393229 UYG393228:UYG393229 UOK393228:UOK393229 UEO393228:UEO393229 TUS393228:TUS393229 TKW393228:TKW393229 TBA393228:TBA393229 SRE393228:SRE393229 SHI393228:SHI393229 RXM393228:RXM393229 RNQ393228:RNQ393229 RDU393228:RDU393229 QTY393228:QTY393229 QKC393228:QKC393229 QAG393228:QAG393229 PQK393228:PQK393229 PGO393228:PGO393229 OWS393228:OWS393229 OMW393228:OMW393229 ODA393228:ODA393229 NTE393228:NTE393229 NJI393228:NJI393229 MZM393228:MZM393229 MPQ393228:MPQ393229 MFU393228:MFU393229 LVY393228:LVY393229 LMC393228:LMC393229 LCG393228:LCG393229 KSK393228:KSK393229 KIO393228:KIO393229 JYS393228:JYS393229 JOW393228:JOW393229 JFA393228:JFA393229 IVE393228:IVE393229 ILI393228:ILI393229 IBM393228:IBM393229 HRQ393228:HRQ393229 HHU393228:HHU393229 GXY393228:GXY393229 GOC393228:GOC393229 GEG393228:GEG393229 FUK393228:FUK393229 FKO393228:FKO393229 FAS393228:FAS393229 EQW393228:EQW393229 EHA393228:EHA393229 DXE393228:DXE393229 DNI393228:DNI393229 DDM393228:DDM393229 CTQ393228:CTQ393229 CJU393228:CJU393229 BZY393228:BZY393229 BQC393228:BQC393229 BGG393228:BGG393229 AWK393228:AWK393229 AMO393228:AMO393229 ACS393228:ACS393229 SW393228:SW393229 JA393228:JA393229 E393228:E393229 WVM327692:WVM327693 WLQ327692:WLQ327693 WBU327692:WBU327693 VRY327692:VRY327693 VIC327692:VIC327693 UYG327692:UYG327693 UOK327692:UOK327693 UEO327692:UEO327693 TUS327692:TUS327693 TKW327692:TKW327693 TBA327692:TBA327693 SRE327692:SRE327693 SHI327692:SHI327693 RXM327692:RXM327693 RNQ327692:RNQ327693 RDU327692:RDU327693 QTY327692:QTY327693 QKC327692:QKC327693 QAG327692:QAG327693 PQK327692:PQK327693 PGO327692:PGO327693 OWS327692:OWS327693 OMW327692:OMW327693 ODA327692:ODA327693 NTE327692:NTE327693 NJI327692:NJI327693 MZM327692:MZM327693 MPQ327692:MPQ327693 MFU327692:MFU327693 LVY327692:LVY327693 LMC327692:LMC327693 LCG327692:LCG327693 KSK327692:KSK327693 KIO327692:KIO327693 JYS327692:JYS327693 JOW327692:JOW327693 JFA327692:JFA327693 IVE327692:IVE327693 ILI327692:ILI327693 IBM327692:IBM327693 HRQ327692:HRQ327693 HHU327692:HHU327693 GXY327692:GXY327693 GOC327692:GOC327693 GEG327692:GEG327693 FUK327692:FUK327693 FKO327692:FKO327693 FAS327692:FAS327693 EQW327692:EQW327693 EHA327692:EHA327693 DXE327692:DXE327693 DNI327692:DNI327693 DDM327692:DDM327693 CTQ327692:CTQ327693 CJU327692:CJU327693 BZY327692:BZY327693 BQC327692:BQC327693 BGG327692:BGG327693 AWK327692:AWK327693 AMO327692:AMO327693 ACS327692:ACS327693 SW327692:SW327693 JA327692:JA327693 E327692:E327693 WVM262156:WVM262157 WLQ262156:WLQ262157 WBU262156:WBU262157 VRY262156:VRY262157 VIC262156:VIC262157 UYG262156:UYG262157 UOK262156:UOK262157 UEO262156:UEO262157 TUS262156:TUS262157 TKW262156:TKW262157 TBA262156:TBA262157 SRE262156:SRE262157 SHI262156:SHI262157 RXM262156:RXM262157 RNQ262156:RNQ262157 RDU262156:RDU262157 QTY262156:QTY262157 QKC262156:QKC262157 QAG262156:QAG262157 PQK262156:PQK262157 PGO262156:PGO262157 OWS262156:OWS262157 OMW262156:OMW262157 ODA262156:ODA262157 NTE262156:NTE262157 NJI262156:NJI262157 MZM262156:MZM262157 MPQ262156:MPQ262157 MFU262156:MFU262157 LVY262156:LVY262157 LMC262156:LMC262157 LCG262156:LCG262157 KSK262156:KSK262157 KIO262156:KIO262157 JYS262156:JYS262157 JOW262156:JOW262157 JFA262156:JFA262157 IVE262156:IVE262157 ILI262156:ILI262157 IBM262156:IBM262157 HRQ262156:HRQ262157 HHU262156:HHU262157 GXY262156:GXY262157 GOC262156:GOC262157 GEG262156:GEG262157 FUK262156:FUK262157 FKO262156:FKO262157 FAS262156:FAS262157 EQW262156:EQW262157 EHA262156:EHA262157 DXE262156:DXE262157 DNI262156:DNI262157 DDM262156:DDM262157 CTQ262156:CTQ262157 CJU262156:CJU262157 BZY262156:BZY262157 BQC262156:BQC262157 BGG262156:BGG262157 AWK262156:AWK262157 AMO262156:AMO262157 ACS262156:ACS262157 SW262156:SW262157 JA262156:JA262157 E262156:E262157 WVM196620:WVM196621 WLQ196620:WLQ196621 WBU196620:WBU196621 VRY196620:VRY196621 VIC196620:VIC196621 UYG196620:UYG196621 UOK196620:UOK196621 UEO196620:UEO196621 TUS196620:TUS196621 TKW196620:TKW196621 TBA196620:TBA196621 SRE196620:SRE196621 SHI196620:SHI196621 RXM196620:RXM196621 RNQ196620:RNQ196621 RDU196620:RDU196621 QTY196620:QTY196621 QKC196620:QKC196621 QAG196620:QAG196621 PQK196620:PQK196621 PGO196620:PGO196621 OWS196620:OWS196621 OMW196620:OMW196621 ODA196620:ODA196621 NTE196620:NTE196621 NJI196620:NJI196621 MZM196620:MZM196621 MPQ196620:MPQ196621 MFU196620:MFU196621 LVY196620:LVY196621 LMC196620:LMC196621 LCG196620:LCG196621 KSK196620:KSK196621 KIO196620:KIO196621 JYS196620:JYS196621 JOW196620:JOW196621 JFA196620:JFA196621 IVE196620:IVE196621 ILI196620:ILI196621 IBM196620:IBM196621 HRQ196620:HRQ196621 HHU196620:HHU196621 GXY196620:GXY196621 GOC196620:GOC196621 GEG196620:GEG196621 FUK196620:FUK196621 FKO196620:FKO196621 FAS196620:FAS196621 EQW196620:EQW196621 EHA196620:EHA196621 DXE196620:DXE196621 DNI196620:DNI196621 DDM196620:DDM196621 CTQ196620:CTQ196621 CJU196620:CJU196621 BZY196620:BZY196621 BQC196620:BQC196621 BGG196620:BGG196621 AWK196620:AWK196621 AMO196620:AMO196621 ACS196620:ACS196621 SW196620:SW196621 JA196620:JA196621 E196620:E196621 WVM131084:WVM131085 WLQ131084:WLQ131085 WBU131084:WBU131085 VRY131084:VRY131085 VIC131084:VIC131085 UYG131084:UYG131085 UOK131084:UOK131085 UEO131084:UEO131085 TUS131084:TUS131085 TKW131084:TKW131085 TBA131084:TBA131085 SRE131084:SRE131085 SHI131084:SHI131085 RXM131084:RXM131085 RNQ131084:RNQ131085 RDU131084:RDU131085 QTY131084:QTY131085 QKC131084:QKC131085 QAG131084:QAG131085 PQK131084:PQK131085 PGO131084:PGO131085 OWS131084:OWS131085 OMW131084:OMW131085 ODA131084:ODA131085 NTE131084:NTE131085 NJI131084:NJI131085 MZM131084:MZM131085 MPQ131084:MPQ131085 MFU131084:MFU131085 LVY131084:LVY131085 LMC131084:LMC131085 LCG131084:LCG131085 KSK131084:KSK131085 KIO131084:KIO131085 JYS131084:JYS131085 JOW131084:JOW131085 JFA131084:JFA131085 IVE131084:IVE131085 ILI131084:ILI131085 IBM131084:IBM131085 HRQ131084:HRQ131085 HHU131084:HHU131085 GXY131084:GXY131085 GOC131084:GOC131085 GEG131084:GEG131085 FUK131084:FUK131085 FKO131084:FKO131085 FAS131084:FAS131085 EQW131084:EQW131085 EHA131084:EHA131085 DXE131084:DXE131085 DNI131084:DNI131085 DDM131084:DDM131085 CTQ131084:CTQ131085 CJU131084:CJU131085 BZY131084:BZY131085 BQC131084:BQC131085 BGG131084:BGG131085 AWK131084:AWK131085 AMO131084:AMO131085 ACS131084:ACS131085 SW131084:SW131085 JA131084:JA131085 E131084:E131085 WVM65548:WVM65549 WLQ65548:WLQ65549 WBU65548:WBU65549 VRY65548:VRY65549 VIC65548:VIC65549 UYG65548:UYG65549 UOK65548:UOK65549 UEO65548:UEO65549 TUS65548:TUS65549 TKW65548:TKW65549 TBA65548:TBA65549 SRE65548:SRE65549 SHI65548:SHI65549 RXM65548:RXM65549 RNQ65548:RNQ65549 RDU65548:RDU65549 QTY65548:QTY65549 QKC65548:QKC65549 QAG65548:QAG65549 PQK65548:PQK65549 PGO65548:PGO65549 OWS65548:OWS65549 OMW65548:OMW65549 ODA65548:ODA65549 NTE65548:NTE65549 NJI65548:NJI65549 MZM65548:MZM65549 MPQ65548:MPQ65549 MFU65548:MFU65549 LVY65548:LVY65549 LMC65548:LMC65549 LCG65548:LCG65549 KSK65548:KSK65549 KIO65548:KIO65549 JYS65548:JYS65549 JOW65548:JOW65549 JFA65548:JFA65549 IVE65548:IVE65549 ILI65548:ILI65549 IBM65548:IBM65549 HRQ65548:HRQ65549 HHU65548:HHU65549 GXY65548:GXY65549 GOC65548:GOC65549 GEG65548:GEG65549 FUK65548:FUK65549 FKO65548:FKO65549 FAS65548:FAS65549 EQW65548:EQW65549 EHA65548:EHA65549 DXE65548:DXE65549 DNI65548:DNI65549 DDM65548:DDM65549 CTQ65548:CTQ65549 CJU65548:CJU65549 BZY65548:BZY65549 BQC65548:BQC65549 BGG65548:BGG65549 AWK65548:AWK65549 AMO65548:AMO65549 ACS65548:ACS65549">
      <formula1>$E$49:$E$118</formula1>
    </dataValidation>
    <dataValidation type="list" errorStyle="warning" allowBlank="1" showInputMessage="1" showErrorMessage="1" errorTitle="FERC ACCOUNT" error="This FERC Account is not included in the drop-down list. Is this the account you want to use?" sqref="B65548:B65549 WVJ983032:WVJ983050 WLN983032:WLN983050 WBR983032:WBR983050 VRV983032:VRV983050 VHZ983032:VHZ983050 UYD983032:UYD983050 UOH983032:UOH983050 UEL983032:UEL983050 TUP983032:TUP983050 TKT983032:TKT983050 TAX983032:TAX983050 SRB983032:SRB983050 SHF983032:SHF983050 RXJ983032:RXJ983050 RNN983032:RNN983050 RDR983032:RDR983050 QTV983032:QTV983050 QJZ983032:QJZ983050 QAD983032:QAD983050 PQH983032:PQH983050 PGL983032:PGL983050 OWP983032:OWP983050 OMT983032:OMT983050 OCX983032:OCX983050 NTB983032:NTB983050 NJF983032:NJF983050 MZJ983032:MZJ983050 MPN983032:MPN983050 MFR983032:MFR983050 LVV983032:LVV983050 LLZ983032:LLZ983050 LCD983032:LCD983050 KSH983032:KSH983050 KIL983032:KIL983050 JYP983032:JYP983050 JOT983032:JOT983050 JEX983032:JEX983050 IVB983032:IVB983050 ILF983032:ILF983050 IBJ983032:IBJ983050 HRN983032:HRN983050 HHR983032:HHR983050 GXV983032:GXV983050 GNZ983032:GNZ983050 GED983032:GED983050 FUH983032:FUH983050 FKL983032:FKL983050 FAP983032:FAP983050 EQT983032:EQT983050 EGX983032:EGX983050 DXB983032:DXB983050 DNF983032:DNF983050 DDJ983032:DDJ983050 CTN983032:CTN983050 CJR983032:CJR983050 BZV983032:BZV983050 BPZ983032:BPZ983050 BGD983032:BGD983050 AWH983032:AWH983050 AML983032:AML983050 ACP983032:ACP983050 ST983032:ST983050 IX983032:IX983050 B983032:B983050 WVJ917496:WVJ917514 WLN917496:WLN917514 WBR917496:WBR917514 VRV917496:VRV917514 VHZ917496:VHZ917514 UYD917496:UYD917514 UOH917496:UOH917514 UEL917496:UEL917514 TUP917496:TUP917514 TKT917496:TKT917514 TAX917496:TAX917514 SRB917496:SRB917514 SHF917496:SHF917514 RXJ917496:RXJ917514 RNN917496:RNN917514 RDR917496:RDR917514 QTV917496:QTV917514 QJZ917496:QJZ917514 QAD917496:QAD917514 PQH917496:PQH917514 PGL917496:PGL917514 OWP917496:OWP917514 OMT917496:OMT917514 OCX917496:OCX917514 NTB917496:NTB917514 NJF917496:NJF917514 MZJ917496:MZJ917514 MPN917496:MPN917514 MFR917496:MFR917514 LVV917496:LVV917514 LLZ917496:LLZ917514 LCD917496:LCD917514 KSH917496:KSH917514 KIL917496:KIL917514 JYP917496:JYP917514 JOT917496:JOT917514 JEX917496:JEX917514 IVB917496:IVB917514 ILF917496:ILF917514 IBJ917496:IBJ917514 HRN917496:HRN917514 HHR917496:HHR917514 GXV917496:GXV917514 GNZ917496:GNZ917514 GED917496:GED917514 FUH917496:FUH917514 FKL917496:FKL917514 FAP917496:FAP917514 EQT917496:EQT917514 EGX917496:EGX917514 DXB917496:DXB917514 DNF917496:DNF917514 DDJ917496:DDJ917514 CTN917496:CTN917514 CJR917496:CJR917514 BZV917496:BZV917514 BPZ917496:BPZ917514 BGD917496:BGD917514 AWH917496:AWH917514 AML917496:AML917514 ACP917496:ACP917514 ST917496:ST917514 IX917496:IX917514 B917496:B917514 WVJ851960:WVJ851978 WLN851960:WLN851978 WBR851960:WBR851978 VRV851960:VRV851978 VHZ851960:VHZ851978 UYD851960:UYD851978 UOH851960:UOH851978 UEL851960:UEL851978 TUP851960:TUP851978 TKT851960:TKT851978 TAX851960:TAX851978 SRB851960:SRB851978 SHF851960:SHF851978 RXJ851960:RXJ851978 RNN851960:RNN851978 RDR851960:RDR851978 QTV851960:QTV851978 QJZ851960:QJZ851978 QAD851960:QAD851978 PQH851960:PQH851978 PGL851960:PGL851978 OWP851960:OWP851978 OMT851960:OMT851978 OCX851960:OCX851978 NTB851960:NTB851978 NJF851960:NJF851978 MZJ851960:MZJ851978 MPN851960:MPN851978 MFR851960:MFR851978 LVV851960:LVV851978 LLZ851960:LLZ851978 LCD851960:LCD851978 KSH851960:KSH851978 KIL851960:KIL851978 JYP851960:JYP851978 JOT851960:JOT851978 JEX851960:JEX851978 IVB851960:IVB851978 ILF851960:ILF851978 IBJ851960:IBJ851978 HRN851960:HRN851978 HHR851960:HHR851978 GXV851960:GXV851978 GNZ851960:GNZ851978 GED851960:GED851978 FUH851960:FUH851978 FKL851960:FKL851978 FAP851960:FAP851978 EQT851960:EQT851978 EGX851960:EGX851978 DXB851960:DXB851978 DNF851960:DNF851978 DDJ851960:DDJ851978 CTN851960:CTN851978 CJR851960:CJR851978 BZV851960:BZV851978 BPZ851960:BPZ851978 BGD851960:BGD851978 AWH851960:AWH851978 AML851960:AML851978 ACP851960:ACP851978 ST851960:ST851978 IX851960:IX851978 B851960:B851978 WVJ786424:WVJ786442 WLN786424:WLN786442 WBR786424:WBR786442 VRV786424:VRV786442 VHZ786424:VHZ786442 UYD786424:UYD786442 UOH786424:UOH786442 UEL786424:UEL786442 TUP786424:TUP786442 TKT786424:TKT786442 TAX786424:TAX786442 SRB786424:SRB786442 SHF786424:SHF786442 RXJ786424:RXJ786442 RNN786424:RNN786442 RDR786424:RDR786442 QTV786424:QTV786442 QJZ786424:QJZ786442 QAD786424:QAD786442 PQH786424:PQH786442 PGL786424:PGL786442 OWP786424:OWP786442 OMT786424:OMT786442 OCX786424:OCX786442 NTB786424:NTB786442 NJF786424:NJF786442 MZJ786424:MZJ786442 MPN786424:MPN786442 MFR786424:MFR786442 LVV786424:LVV786442 LLZ786424:LLZ786442 LCD786424:LCD786442 KSH786424:KSH786442 KIL786424:KIL786442 JYP786424:JYP786442 JOT786424:JOT786442 JEX786424:JEX786442 IVB786424:IVB786442 ILF786424:ILF786442 IBJ786424:IBJ786442 HRN786424:HRN786442 HHR786424:HHR786442 GXV786424:GXV786442 GNZ786424:GNZ786442 GED786424:GED786442 FUH786424:FUH786442 FKL786424:FKL786442 FAP786424:FAP786442 EQT786424:EQT786442 EGX786424:EGX786442 DXB786424:DXB786442 DNF786424:DNF786442 DDJ786424:DDJ786442 CTN786424:CTN786442 CJR786424:CJR786442 BZV786424:BZV786442 BPZ786424:BPZ786442 BGD786424:BGD786442 AWH786424:AWH786442 AML786424:AML786442 ACP786424:ACP786442 ST786424:ST786442 IX786424:IX786442 B786424:B786442 WVJ720888:WVJ720906 WLN720888:WLN720906 WBR720888:WBR720906 VRV720888:VRV720906 VHZ720888:VHZ720906 UYD720888:UYD720906 UOH720888:UOH720906 UEL720888:UEL720906 TUP720888:TUP720906 TKT720888:TKT720906 TAX720888:TAX720906 SRB720888:SRB720906 SHF720888:SHF720906 RXJ720888:RXJ720906 RNN720888:RNN720906 RDR720888:RDR720906 QTV720888:QTV720906 QJZ720888:QJZ720906 QAD720888:QAD720906 PQH720888:PQH720906 PGL720888:PGL720906 OWP720888:OWP720906 OMT720888:OMT720906 OCX720888:OCX720906 NTB720888:NTB720906 NJF720888:NJF720906 MZJ720888:MZJ720906 MPN720888:MPN720906 MFR720888:MFR720906 LVV720888:LVV720906 LLZ720888:LLZ720906 LCD720888:LCD720906 KSH720888:KSH720906 KIL720888:KIL720906 JYP720888:JYP720906 JOT720888:JOT720906 JEX720888:JEX720906 IVB720888:IVB720906 ILF720888:ILF720906 IBJ720888:IBJ720906 HRN720888:HRN720906 HHR720888:HHR720906 GXV720888:GXV720906 GNZ720888:GNZ720906 GED720888:GED720906 FUH720888:FUH720906 FKL720888:FKL720906 FAP720888:FAP720906 EQT720888:EQT720906 EGX720888:EGX720906 DXB720888:DXB720906 DNF720888:DNF720906 DDJ720888:DDJ720906 CTN720888:CTN720906 CJR720888:CJR720906 BZV720888:BZV720906 BPZ720888:BPZ720906 BGD720888:BGD720906 AWH720888:AWH720906 AML720888:AML720906 ACP720888:ACP720906 ST720888:ST720906 IX720888:IX720906 B720888:B720906 WVJ655352:WVJ655370 WLN655352:WLN655370 WBR655352:WBR655370 VRV655352:VRV655370 VHZ655352:VHZ655370 UYD655352:UYD655370 UOH655352:UOH655370 UEL655352:UEL655370 TUP655352:TUP655370 TKT655352:TKT655370 TAX655352:TAX655370 SRB655352:SRB655370 SHF655352:SHF655370 RXJ655352:RXJ655370 RNN655352:RNN655370 RDR655352:RDR655370 QTV655352:QTV655370 QJZ655352:QJZ655370 QAD655352:QAD655370 PQH655352:PQH655370 PGL655352:PGL655370 OWP655352:OWP655370 OMT655352:OMT655370 OCX655352:OCX655370 NTB655352:NTB655370 NJF655352:NJF655370 MZJ655352:MZJ655370 MPN655352:MPN655370 MFR655352:MFR655370 LVV655352:LVV655370 LLZ655352:LLZ655370 LCD655352:LCD655370 KSH655352:KSH655370 KIL655352:KIL655370 JYP655352:JYP655370 JOT655352:JOT655370 JEX655352:JEX655370 IVB655352:IVB655370 ILF655352:ILF655370 IBJ655352:IBJ655370 HRN655352:HRN655370 HHR655352:HHR655370 GXV655352:GXV655370 GNZ655352:GNZ655370 GED655352:GED655370 FUH655352:FUH655370 FKL655352:FKL655370 FAP655352:FAP655370 EQT655352:EQT655370 EGX655352:EGX655370 DXB655352:DXB655370 DNF655352:DNF655370 DDJ655352:DDJ655370 CTN655352:CTN655370 CJR655352:CJR655370 BZV655352:BZV655370 BPZ655352:BPZ655370 BGD655352:BGD655370 AWH655352:AWH655370 AML655352:AML655370 ACP655352:ACP655370 ST655352:ST655370 IX655352:IX655370 B655352:B655370 WVJ589816:WVJ589834 WLN589816:WLN589834 WBR589816:WBR589834 VRV589816:VRV589834 VHZ589816:VHZ589834 UYD589816:UYD589834 UOH589816:UOH589834 UEL589816:UEL589834 TUP589816:TUP589834 TKT589816:TKT589834 TAX589816:TAX589834 SRB589816:SRB589834 SHF589816:SHF589834 RXJ589816:RXJ589834 RNN589816:RNN589834 RDR589816:RDR589834 QTV589816:QTV589834 QJZ589816:QJZ589834 QAD589816:QAD589834 PQH589816:PQH589834 PGL589816:PGL589834 OWP589816:OWP589834 OMT589816:OMT589834 OCX589816:OCX589834 NTB589816:NTB589834 NJF589816:NJF589834 MZJ589816:MZJ589834 MPN589816:MPN589834 MFR589816:MFR589834 LVV589816:LVV589834 LLZ589816:LLZ589834 LCD589816:LCD589834 KSH589816:KSH589834 KIL589816:KIL589834 JYP589816:JYP589834 JOT589816:JOT589834 JEX589816:JEX589834 IVB589816:IVB589834 ILF589816:ILF589834 IBJ589816:IBJ589834 HRN589816:HRN589834 HHR589816:HHR589834 GXV589816:GXV589834 GNZ589816:GNZ589834 GED589816:GED589834 FUH589816:FUH589834 FKL589816:FKL589834 FAP589816:FAP589834 EQT589816:EQT589834 EGX589816:EGX589834 DXB589816:DXB589834 DNF589816:DNF589834 DDJ589816:DDJ589834 CTN589816:CTN589834 CJR589816:CJR589834 BZV589816:BZV589834 BPZ589816:BPZ589834 BGD589816:BGD589834 AWH589816:AWH589834 AML589816:AML589834 ACP589816:ACP589834 ST589816:ST589834 IX589816:IX589834 B589816:B589834 WVJ524280:WVJ524298 WLN524280:WLN524298 WBR524280:WBR524298 VRV524280:VRV524298 VHZ524280:VHZ524298 UYD524280:UYD524298 UOH524280:UOH524298 UEL524280:UEL524298 TUP524280:TUP524298 TKT524280:TKT524298 TAX524280:TAX524298 SRB524280:SRB524298 SHF524280:SHF524298 RXJ524280:RXJ524298 RNN524280:RNN524298 RDR524280:RDR524298 QTV524280:QTV524298 QJZ524280:QJZ524298 QAD524280:QAD524298 PQH524280:PQH524298 PGL524280:PGL524298 OWP524280:OWP524298 OMT524280:OMT524298 OCX524280:OCX524298 NTB524280:NTB524298 NJF524280:NJF524298 MZJ524280:MZJ524298 MPN524280:MPN524298 MFR524280:MFR524298 LVV524280:LVV524298 LLZ524280:LLZ524298 LCD524280:LCD524298 KSH524280:KSH524298 KIL524280:KIL524298 JYP524280:JYP524298 JOT524280:JOT524298 JEX524280:JEX524298 IVB524280:IVB524298 ILF524280:ILF524298 IBJ524280:IBJ524298 HRN524280:HRN524298 HHR524280:HHR524298 GXV524280:GXV524298 GNZ524280:GNZ524298 GED524280:GED524298 FUH524280:FUH524298 FKL524280:FKL524298 FAP524280:FAP524298 EQT524280:EQT524298 EGX524280:EGX524298 DXB524280:DXB524298 DNF524280:DNF524298 DDJ524280:DDJ524298 CTN524280:CTN524298 CJR524280:CJR524298 BZV524280:BZV524298 BPZ524280:BPZ524298 BGD524280:BGD524298 AWH524280:AWH524298 AML524280:AML524298 ACP524280:ACP524298 ST524280:ST524298 IX524280:IX524298 B524280:B524298 WVJ458744:WVJ458762 WLN458744:WLN458762 WBR458744:WBR458762 VRV458744:VRV458762 VHZ458744:VHZ458762 UYD458744:UYD458762 UOH458744:UOH458762 UEL458744:UEL458762 TUP458744:TUP458762 TKT458744:TKT458762 TAX458744:TAX458762 SRB458744:SRB458762 SHF458744:SHF458762 RXJ458744:RXJ458762 RNN458744:RNN458762 RDR458744:RDR458762 QTV458744:QTV458762 QJZ458744:QJZ458762 QAD458744:QAD458762 PQH458744:PQH458762 PGL458744:PGL458762 OWP458744:OWP458762 OMT458744:OMT458762 OCX458744:OCX458762 NTB458744:NTB458762 NJF458744:NJF458762 MZJ458744:MZJ458762 MPN458744:MPN458762 MFR458744:MFR458762 LVV458744:LVV458762 LLZ458744:LLZ458762 LCD458744:LCD458762 KSH458744:KSH458762 KIL458744:KIL458762 JYP458744:JYP458762 JOT458744:JOT458762 JEX458744:JEX458762 IVB458744:IVB458762 ILF458744:ILF458762 IBJ458744:IBJ458762 HRN458744:HRN458762 HHR458744:HHR458762 GXV458744:GXV458762 GNZ458744:GNZ458762 GED458744:GED458762 FUH458744:FUH458762 FKL458744:FKL458762 FAP458744:FAP458762 EQT458744:EQT458762 EGX458744:EGX458762 DXB458744:DXB458762 DNF458744:DNF458762 DDJ458744:DDJ458762 CTN458744:CTN458762 CJR458744:CJR458762 BZV458744:BZV458762 BPZ458744:BPZ458762 BGD458744:BGD458762 AWH458744:AWH458762 AML458744:AML458762 ACP458744:ACP458762 ST458744:ST458762 IX458744:IX458762 B458744:B458762 WVJ393208:WVJ393226 WLN393208:WLN393226 WBR393208:WBR393226 VRV393208:VRV393226 VHZ393208:VHZ393226 UYD393208:UYD393226 UOH393208:UOH393226 UEL393208:UEL393226 TUP393208:TUP393226 TKT393208:TKT393226 TAX393208:TAX393226 SRB393208:SRB393226 SHF393208:SHF393226 RXJ393208:RXJ393226 RNN393208:RNN393226 RDR393208:RDR393226 QTV393208:QTV393226 QJZ393208:QJZ393226 QAD393208:QAD393226 PQH393208:PQH393226 PGL393208:PGL393226 OWP393208:OWP393226 OMT393208:OMT393226 OCX393208:OCX393226 NTB393208:NTB393226 NJF393208:NJF393226 MZJ393208:MZJ393226 MPN393208:MPN393226 MFR393208:MFR393226 LVV393208:LVV393226 LLZ393208:LLZ393226 LCD393208:LCD393226 KSH393208:KSH393226 KIL393208:KIL393226 JYP393208:JYP393226 JOT393208:JOT393226 JEX393208:JEX393226 IVB393208:IVB393226 ILF393208:ILF393226 IBJ393208:IBJ393226 HRN393208:HRN393226 HHR393208:HHR393226 GXV393208:GXV393226 GNZ393208:GNZ393226 GED393208:GED393226 FUH393208:FUH393226 FKL393208:FKL393226 FAP393208:FAP393226 EQT393208:EQT393226 EGX393208:EGX393226 DXB393208:DXB393226 DNF393208:DNF393226 DDJ393208:DDJ393226 CTN393208:CTN393226 CJR393208:CJR393226 BZV393208:BZV393226 BPZ393208:BPZ393226 BGD393208:BGD393226 AWH393208:AWH393226 AML393208:AML393226 ACP393208:ACP393226 ST393208:ST393226 IX393208:IX393226 B393208:B393226 WVJ327672:WVJ327690 WLN327672:WLN327690 WBR327672:WBR327690 VRV327672:VRV327690 VHZ327672:VHZ327690 UYD327672:UYD327690 UOH327672:UOH327690 UEL327672:UEL327690 TUP327672:TUP327690 TKT327672:TKT327690 TAX327672:TAX327690 SRB327672:SRB327690 SHF327672:SHF327690 RXJ327672:RXJ327690 RNN327672:RNN327690 RDR327672:RDR327690 QTV327672:QTV327690 QJZ327672:QJZ327690 QAD327672:QAD327690 PQH327672:PQH327690 PGL327672:PGL327690 OWP327672:OWP327690 OMT327672:OMT327690 OCX327672:OCX327690 NTB327672:NTB327690 NJF327672:NJF327690 MZJ327672:MZJ327690 MPN327672:MPN327690 MFR327672:MFR327690 LVV327672:LVV327690 LLZ327672:LLZ327690 LCD327672:LCD327690 KSH327672:KSH327690 KIL327672:KIL327690 JYP327672:JYP327690 JOT327672:JOT327690 JEX327672:JEX327690 IVB327672:IVB327690 ILF327672:ILF327690 IBJ327672:IBJ327690 HRN327672:HRN327690 HHR327672:HHR327690 GXV327672:GXV327690 GNZ327672:GNZ327690 GED327672:GED327690 FUH327672:FUH327690 FKL327672:FKL327690 FAP327672:FAP327690 EQT327672:EQT327690 EGX327672:EGX327690 DXB327672:DXB327690 DNF327672:DNF327690 DDJ327672:DDJ327690 CTN327672:CTN327690 CJR327672:CJR327690 BZV327672:BZV327690 BPZ327672:BPZ327690 BGD327672:BGD327690 AWH327672:AWH327690 AML327672:AML327690 ACP327672:ACP327690 ST327672:ST327690 IX327672:IX327690 B327672:B327690 WVJ262136:WVJ262154 WLN262136:WLN262154 WBR262136:WBR262154 VRV262136:VRV262154 VHZ262136:VHZ262154 UYD262136:UYD262154 UOH262136:UOH262154 UEL262136:UEL262154 TUP262136:TUP262154 TKT262136:TKT262154 TAX262136:TAX262154 SRB262136:SRB262154 SHF262136:SHF262154 RXJ262136:RXJ262154 RNN262136:RNN262154 RDR262136:RDR262154 QTV262136:QTV262154 QJZ262136:QJZ262154 QAD262136:QAD262154 PQH262136:PQH262154 PGL262136:PGL262154 OWP262136:OWP262154 OMT262136:OMT262154 OCX262136:OCX262154 NTB262136:NTB262154 NJF262136:NJF262154 MZJ262136:MZJ262154 MPN262136:MPN262154 MFR262136:MFR262154 LVV262136:LVV262154 LLZ262136:LLZ262154 LCD262136:LCD262154 KSH262136:KSH262154 KIL262136:KIL262154 JYP262136:JYP262154 JOT262136:JOT262154 JEX262136:JEX262154 IVB262136:IVB262154 ILF262136:ILF262154 IBJ262136:IBJ262154 HRN262136:HRN262154 HHR262136:HHR262154 GXV262136:GXV262154 GNZ262136:GNZ262154 GED262136:GED262154 FUH262136:FUH262154 FKL262136:FKL262154 FAP262136:FAP262154 EQT262136:EQT262154 EGX262136:EGX262154 DXB262136:DXB262154 DNF262136:DNF262154 DDJ262136:DDJ262154 CTN262136:CTN262154 CJR262136:CJR262154 BZV262136:BZV262154 BPZ262136:BPZ262154 BGD262136:BGD262154 AWH262136:AWH262154 AML262136:AML262154 ACP262136:ACP262154 ST262136:ST262154 IX262136:IX262154 B262136:B262154 WVJ196600:WVJ196618 WLN196600:WLN196618 WBR196600:WBR196618 VRV196600:VRV196618 VHZ196600:VHZ196618 UYD196600:UYD196618 UOH196600:UOH196618 UEL196600:UEL196618 TUP196600:TUP196618 TKT196600:TKT196618 TAX196600:TAX196618 SRB196600:SRB196618 SHF196600:SHF196618 RXJ196600:RXJ196618 RNN196600:RNN196618 RDR196600:RDR196618 QTV196600:QTV196618 QJZ196600:QJZ196618 QAD196600:QAD196618 PQH196600:PQH196618 PGL196600:PGL196618 OWP196600:OWP196618 OMT196600:OMT196618 OCX196600:OCX196618 NTB196600:NTB196618 NJF196600:NJF196618 MZJ196600:MZJ196618 MPN196600:MPN196618 MFR196600:MFR196618 LVV196600:LVV196618 LLZ196600:LLZ196618 LCD196600:LCD196618 KSH196600:KSH196618 KIL196600:KIL196618 JYP196600:JYP196618 JOT196600:JOT196618 JEX196600:JEX196618 IVB196600:IVB196618 ILF196600:ILF196618 IBJ196600:IBJ196618 HRN196600:HRN196618 HHR196600:HHR196618 GXV196600:GXV196618 GNZ196600:GNZ196618 GED196600:GED196618 FUH196600:FUH196618 FKL196600:FKL196618 FAP196600:FAP196618 EQT196600:EQT196618 EGX196600:EGX196618 DXB196600:DXB196618 DNF196600:DNF196618 DDJ196600:DDJ196618 CTN196600:CTN196618 CJR196600:CJR196618 BZV196600:BZV196618 BPZ196600:BPZ196618 BGD196600:BGD196618 AWH196600:AWH196618 AML196600:AML196618 ACP196600:ACP196618 ST196600:ST196618 IX196600:IX196618 B196600:B196618 WVJ131064:WVJ131082 WLN131064:WLN131082 WBR131064:WBR131082 VRV131064:VRV131082 VHZ131064:VHZ131082 UYD131064:UYD131082 UOH131064:UOH131082 UEL131064:UEL131082 TUP131064:TUP131082 TKT131064:TKT131082 TAX131064:TAX131082 SRB131064:SRB131082 SHF131064:SHF131082 RXJ131064:RXJ131082 RNN131064:RNN131082 RDR131064:RDR131082 QTV131064:QTV131082 QJZ131064:QJZ131082 QAD131064:QAD131082 PQH131064:PQH131082 PGL131064:PGL131082 OWP131064:OWP131082 OMT131064:OMT131082 OCX131064:OCX131082 NTB131064:NTB131082 NJF131064:NJF131082 MZJ131064:MZJ131082 MPN131064:MPN131082 MFR131064:MFR131082 LVV131064:LVV131082 LLZ131064:LLZ131082 LCD131064:LCD131082 KSH131064:KSH131082 KIL131064:KIL131082 JYP131064:JYP131082 JOT131064:JOT131082 JEX131064:JEX131082 IVB131064:IVB131082 ILF131064:ILF131082 IBJ131064:IBJ131082 HRN131064:HRN131082 HHR131064:HHR131082 GXV131064:GXV131082 GNZ131064:GNZ131082 GED131064:GED131082 FUH131064:FUH131082 FKL131064:FKL131082 FAP131064:FAP131082 EQT131064:EQT131082 EGX131064:EGX131082 DXB131064:DXB131082 DNF131064:DNF131082 DDJ131064:DDJ131082 CTN131064:CTN131082 CJR131064:CJR131082 BZV131064:BZV131082 BPZ131064:BPZ131082 BGD131064:BGD131082 AWH131064:AWH131082 AML131064:AML131082 ACP131064:ACP131082 ST131064:ST131082 IX131064:IX131082 B131064:B131082 WVJ65528:WVJ65546 WLN65528:WLN65546 WBR65528:WBR65546 VRV65528:VRV65546 VHZ65528:VHZ65546 UYD65528:UYD65546 UOH65528:UOH65546 UEL65528:UEL65546 TUP65528:TUP65546 TKT65528:TKT65546 TAX65528:TAX65546 SRB65528:SRB65546 SHF65528:SHF65546 RXJ65528:RXJ65546 RNN65528:RNN65546 RDR65528:RDR65546 QTV65528:QTV65546 QJZ65528:QJZ65546 QAD65528:QAD65546 PQH65528:PQH65546 PGL65528:PGL65546 OWP65528:OWP65546 OMT65528:OMT65546 OCX65528:OCX65546 NTB65528:NTB65546 NJF65528:NJF65546 MZJ65528:MZJ65546 MPN65528:MPN65546 MFR65528:MFR65546 LVV65528:LVV65546 LLZ65528:LLZ65546 LCD65528:LCD65546 KSH65528:KSH65546 KIL65528:KIL65546 JYP65528:JYP65546 JOT65528:JOT65546 JEX65528:JEX65546 IVB65528:IVB65546 ILF65528:ILF65546 IBJ65528:IBJ65546 HRN65528:HRN65546 HHR65528:HHR65546 GXV65528:GXV65546 GNZ65528:GNZ65546 GED65528:GED65546 FUH65528:FUH65546 FKL65528:FKL65546 FAP65528:FAP65546 EQT65528:EQT65546 EGX65528:EGX65546 DXB65528:DXB65546 DNF65528:DNF65546 DDJ65528:DDJ65546 CTN65528:CTN65546 CJR65528:CJR65546 BZV65528:BZV65546 BPZ65528:BPZ65546 BGD65528:BGD65546 AWH65528:AWH65546 AML65528:AML65546 ACP65528:ACP65546 ST65528:ST65546 IX65528:IX65546 B65528:B65546 WVJ23:WVJ31 WLN23:WLN31 WBR23:WBR31 VRV23:VRV31 VHZ23:VHZ31 UYD23:UYD31 UOH23:UOH31 UEL23:UEL31 TUP23:TUP31 TKT23:TKT31 TAX23:TAX31 SRB23:SRB31 SHF23:SHF31 RXJ23:RXJ31 RNN23:RNN31 RDR23:RDR31 QTV23:QTV31 QJZ23:QJZ31 QAD23:QAD31 PQH23:PQH31 PGL23:PGL31 OWP23:OWP31 OMT23:OMT31 OCX23:OCX31 NTB23:NTB31 NJF23:NJF31 MZJ23:MZJ31 MPN23:MPN31 MFR23:MFR31 LVV23:LVV31 LLZ23:LLZ31 LCD23:LCD31 KSH23:KSH31 KIL23:KIL31 JYP23:JYP31 JOT23:JOT31 JEX23:JEX31 IVB23:IVB31 ILF23:ILF31 IBJ23:IBJ31 HRN23:HRN31 HHR23:HHR31 GXV23:GXV31 GNZ23:GNZ31 GED23:GED31 FUH23:FUH31 FKL23:FKL31 FAP23:FAP31 EQT23:EQT31 EGX23:EGX31 DXB23:DXB31 DNF23:DNF31 DDJ23:DDJ31 CTN23:CTN31 CJR23:CJR31 BZV23:BZV31 BPZ23:BPZ31 BGD23:BGD31 AWH23:AWH31 AML23:AML31 ACP23:ACP31 ST23:ST31 IX23:IX31 ST65548:ST65549 WVJ983013:WVJ983014 WLN983013:WLN983014 WBR983013:WBR983014 VRV983013:VRV983014 VHZ983013:VHZ983014 UYD983013:UYD983014 UOH983013:UOH983014 UEL983013:UEL983014 TUP983013:TUP983014 TKT983013:TKT983014 TAX983013:TAX983014 SRB983013:SRB983014 SHF983013:SHF983014 RXJ983013:RXJ983014 RNN983013:RNN983014 RDR983013:RDR983014 QTV983013:QTV983014 QJZ983013:QJZ983014 QAD983013:QAD983014 PQH983013:PQH983014 PGL983013:PGL983014 OWP983013:OWP983014 OMT983013:OMT983014 OCX983013:OCX983014 NTB983013:NTB983014 NJF983013:NJF983014 MZJ983013:MZJ983014 MPN983013:MPN983014 MFR983013:MFR983014 LVV983013:LVV983014 LLZ983013:LLZ983014 LCD983013:LCD983014 KSH983013:KSH983014 KIL983013:KIL983014 JYP983013:JYP983014 JOT983013:JOT983014 JEX983013:JEX983014 IVB983013:IVB983014 ILF983013:ILF983014 IBJ983013:IBJ983014 HRN983013:HRN983014 HHR983013:HHR983014 GXV983013:GXV983014 GNZ983013:GNZ983014 GED983013:GED983014 FUH983013:FUH983014 FKL983013:FKL983014 FAP983013:FAP983014 EQT983013:EQT983014 EGX983013:EGX983014 DXB983013:DXB983014 DNF983013:DNF983014 DDJ983013:DDJ983014 CTN983013:CTN983014 CJR983013:CJR983014 BZV983013:BZV983014 BPZ983013:BPZ983014 BGD983013:BGD983014 AWH983013:AWH983014 AML983013:AML983014 ACP983013:ACP983014 ST983013:ST983014 IX983013:IX983014 B983013:B983014 WVJ917477:WVJ917478 WLN917477:WLN917478 WBR917477:WBR917478 VRV917477:VRV917478 VHZ917477:VHZ917478 UYD917477:UYD917478 UOH917477:UOH917478 UEL917477:UEL917478 TUP917477:TUP917478 TKT917477:TKT917478 TAX917477:TAX917478 SRB917477:SRB917478 SHF917477:SHF917478 RXJ917477:RXJ917478 RNN917477:RNN917478 RDR917477:RDR917478 QTV917477:QTV917478 QJZ917477:QJZ917478 QAD917477:QAD917478 PQH917477:PQH917478 PGL917477:PGL917478 OWP917477:OWP917478 OMT917477:OMT917478 OCX917477:OCX917478 NTB917477:NTB917478 NJF917477:NJF917478 MZJ917477:MZJ917478 MPN917477:MPN917478 MFR917477:MFR917478 LVV917477:LVV917478 LLZ917477:LLZ917478 LCD917477:LCD917478 KSH917477:KSH917478 KIL917477:KIL917478 JYP917477:JYP917478 JOT917477:JOT917478 JEX917477:JEX917478 IVB917477:IVB917478 ILF917477:ILF917478 IBJ917477:IBJ917478 HRN917477:HRN917478 HHR917477:HHR917478 GXV917477:GXV917478 GNZ917477:GNZ917478 GED917477:GED917478 FUH917477:FUH917478 FKL917477:FKL917478 FAP917477:FAP917478 EQT917477:EQT917478 EGX917477:EGX917478 DXB917477:DXB917478 DNF917477:DNF917478 DDJ917477:DDJ917478 CTN917477:CTN917478 CJR917477:CJR917478 BZV917477:BZV917478 BPZ917477:BPZ917478 BGD917477:BGD917478 AWH917477:AWH917478 AML917477:AML917478 ACP917477:ACP917478 ST917477:ST917478 IX917477:IX917478 B917477:B917478 WVJ851941:WVJ851942 WLN851941:WLN851942 WBR851941:WBR851942 VRV851941:VRV851942 VHZ851941:VHZ851942 UYD851941:UYD851942 UOH851941:UOH851942 UEL851941:UEL851942 TUP851941:TUP851942 TKT851941:TKT851942 TAX851941:TAX851942 SRB851941:SRB851942 SHF851941:SHF851942 RXJ851941:RXJ851942 RNN851941:RNN851942 RDR851941:RDR851942 QTV851941:QTV851942 QJZ851941:QJZ851942 QAD851941:QAD851942 PQH851941:PQH851942 PGL851941:PGL851942 OWP851941:OWP851942 OMT851941:OMT851942 OCX851941:OCX851942 NTB851941:NTB851942 NJF851941:NJF851942 MZJ851941:MZJ851942 MPN851941:MPN851942 MFR851941:MFR851942 LVV851941:LVV851942 LLZ851941:LLZ851942 LCD851941:LCD851942 KSH851941:KSH851942 KIL851941:KIL851942 JYP851941:JYP851942 JOT851941:JOT851942 JEX851941:JEX851942 IVB851941:IVB851942 ILF851941:ILF851942 IBJ851941:IBJ851942 HRN851941:HRN851942 HHR851941:HHR851942 GXV851941:GXV851942 GNZ851941:GNZ851942 GED851941:GED851942 FUH851941:FUH851942 FKL851941:FKL851942 FAP851941:FAP851942 EQT851941:EQT851942 EGX851941:EGX851942 DXB851941:DXB851942 DNF851941:DNF851942 DDJ851941:DDJ851942 CTN851941:CTN851942 CJR851941:CJR851942 BZV851941:BZV851942 BPZ851941:BPZ851942 BGD851941:BGD851942 AWH851941:AWH851942 AML851941:AML851942 ACP851941:ACP851942 ST851941:ST851942 IX851941:IX851942 B851941:B851942 WVJ786405:WVJ786406 WLN786405:WLN786406 WBR786405:WBR786406 VRV786405:VRV786406 VHZ786405:VHZ786406 UYD786405:UYD786406 UOH786405:UOH786406 UEL786405:UEL786406 TUP786405:TUP786406 TKT786405:TKT786406 TAX786405:TAX786406 SRB786405:SRB786406 SHF786405:SHF786406 RXJ786405:RXJ786406 RNN786405:RNN786406 RDR786405:RDR786406 QTV786405:QTV786406 QJZ786405:QJZ786406 QAD786405:QAD786406 PQH786405:PQH786406 PGL786405:PGL786406 OWP786405:OWP786406 OMT786405:OMT786406 OCX786405:OCX786406 NTB786405:NTB786406 NJF786405:NJF786406 MZJ786405:MZJ786406 MPN786405:MPN786406 MFR786405:MFR786406 LVV786405:LVV786406 LLZ786405:LLZ786406 LCD786405:LCD786406 KSH786405:KSH786406 KIL786405:KIL786406 JYP786405:JYP786406 JOT786405:JOT786406 JEX786405:JEX786406 IVB786405:IVB786406 ILF786405:ILF786406 IBJ786405:IBJ786406 HRN786405:HRN786406 HHR786405:HHR786406 GXV786405:GXV786406 GNZ786405:GNZ786406 GED786405:GED786406 FUH786405:FUH786406 FKL786405:FKL786406 FAP786405:FAP786406 EQT786405:EQT786406 EGX786405:EGX786406 DXB786405:DXB786406 DNF786405:DNF786406 DDJ786405:DDJ786406 CTN786405:CTN786406 CJR786405:CJR786406 BZV786405:BZV786406 BPZ786405:BPZ786406 BGD786405:BGD786406 AWH786405:AWH786406 AML786405:AML786406 ACP786405:ACP786406 ST786405:ST786406 IX786405:IX786406 B786405:B786406 WVJ720869:WVJ720870 WLN720869:WLN720870 WBR720869:WBR720870 VRV720869:VRV720870 VHZ720869:VHZ720870 UYD720869:UYD720870 UOH720869:UOH720870 UEL720869:UEL720870 TUP720869:TUP720870 TKT720869:TKT720870 TAX720869:TAX720870 SRB720869:SRB720870 SHF720869:SHF720870 RXJ720869:RXJ720870 RNN720869:RNN720870 RDR720869:RDR720870 QTV720869:QTV720870 QJZ720869:QJZ720870 QAD720869:QAD720870 PQH720869:PQH720870 PGL720869:PGL720870 OWP720869:OWP720870 OMT720869:OMT720870 OCX720869:OCX720870 NTB720869:NTB720870 NJF720869:NJF720870 MZJ720869:MZJ720870 MPN720869:MPN720870 MFR720869:MFR720870 LVV720869:LVV720870 LLZ720869:LLZ720870 LCD720869:LCD720870 KSH720869:KSH720870 KIL720869:KIL720870 JYP720869:JYP720870 JOT720869:JOT720870 JEX720869:JEX720870 IVB720869:IVB720870 ILF720869:ILF720870 IBJ720869:IBJ720870 HRN720869:HRN720870 HHR720869:HHR720870 GXV720869:GXV720870 GNZ720869:GNZ720870 GED720869:GED720870 FUH720869:FUH720870 FKL720869:FKL720870 FAP720869:FAP720870 EQT720869:EQT720870 EGX720869:EGX720870 DXB720869:DXB720870 DNF720869:DNF720870 DDJ720869:DDJ720870 CTN720869:CTN720870 CJR720869:CJR720870 BZV720869:BZV720870 BPZ720869:BPZ720870 BGD720869:BGD720870 AWH720869:AWH720870 AML720869:AML720870 ACP720869:ACP720870 ST720869:ST720870 IX720869:IX720870 B720869:B720870 WVJ655333:WVJ655334 WLN655333:WLN655334 WBR655333:WBR655334 VRV655333:VRV655334 VHZ655333:VHZ655334 UYD655333:UYD655334 UOH655333:UOH655334 UEL655333:UEL655334 TUP655333:TUP655334 TKT655333:TKT655334 TAX655333:TAX655334 SRB655333:SRB655334 SHF655333:SHF655334 RXJ655333:RXJ655334 RNN655333:RNN655334 RDR655333:RDR655334 QTV655333:QTV655334 QJZ655333:QJZ655334 QAD655333:QAD655334 PQH655333:PQH655334 PGL655333:PGL655334 OWP655333:OWP655334 OMT655333:OMT655334 OCX655333:OCX655334 NTB655333:NTB655334 NJF655333:NJF655334 MZJ655333:MZJ655334 MPN655333:MPN655334 MFR655333:MFR655334 LVV655333:LVV655334 LLZ655333:LLZ655334 LCD655333:LCD655334 KSH655333:KSH655334 KIL655333:KIL655334 JYP655333:JYP655334 JOT655333:JOT655334 JEX655333:JEX655334 IVB655333:IVB655334 ILF655333:ILF655334 IBJ655333:IBJ655334 HRN655333:HRN655334 HHR655333:HHR655334 GXV655333:GXV655334 GNZ655333:GNZ655334 GED655333:GED655334 FUH655333:FUH655334 FKL655333:FKL655334 FAP655333:FAP655334 EQT655333:EQT655334 EGX655333:EGX655334 DXB655333:DXB655334 DNF655333:DNF655334 DDJ655333:DDJ655334 CTN655333:CTN655334 CJR655333:CJR655334 BZV655333:BZV655334 BPZ655333:BPZ655334 BGD655333:BGD655334 AWH655333:AWH655334 AML655333:AML655334 ACP655333:ACP655334 ST655333:ST655334 IX655333:IX655334 B655333:B655334 WVJ589797:WVJ589798 WLN589797:WLN589798 WBR589797:WBR589798 VRV589797:VRV589798 VHZ589797:VHZ589798 UYD589797:UYD589798 UOH589797:UOH589798 UEL589797:UEL589798 TUP589797:TUP589798 TKT589797:TKT589798 TAX589797:TAX589798 SRB589797:SRB589798 SHF589797:SHF589798 RXJ589797:RXJ589798 RNN589797:RNN589798 RDR589797:RDR589798 QTV589797:QTV589798 QJZ589797:QJZ589798 QAD589797:QAD589798 PQH589797:PQH589798 PGL589797:PGL589798 OWP589797:OWP589798 OMT589797:OMT589798 OCX589797:OCX589798 NTB589797:NTB589798 NJF589797:NJF589798 MZJ589797:MZJ589798 MPN589797:MPN589798 MFR589797:MFR589798 LVV589797:LVV589798 LLZ589797:LLZ589798 LCD589797:LCD589798 KSH589797:KSH589798 KIL589797:KIL589798 JYP589797:JYP589798 JOT589797:JOT589798 JEX589797:JEX589798 IVB589797:IVB589798 ILF589797:ILF589798 IBJ589797:IBJ589798 HRN589797:HRN589798 HHR589797:HHR589798 GXV589797:GXV589798 GNZ589797:GNZ589798 GED589797:GED589798 FUH589797:FUH589798 FKL589797:FKL589798 FAP589797:FAP589798 EQT589797:EQT589798 EGX589797:EGX589798 DXB589797:DXB589798 DNF589797:DNF589798 DDJ589797:DDJ589798 CTN589797:CTN589798 CJR589797:CJR589798 BZV589797:BZV589798 BPZ589797:BPZ589798 BGD589797:BGD589798 AWH589797:AWH589798 AML589797:AML589798 ACP589797:ACP589798 ST589797:ST589798 IX589797:IX589798 B589797:B589798 WVJ524261:WVJ524262 WLN524261:WLN524262 WBR524261:WBR524262 VRV524261:VRV524262 VHZ524261:VHZ524262 UYD524261:UYD524262 UOH524261:UOH524262 UEL524261:UEL524262 TUP524261:TUP524262 TKT524261:TKT524262 TAX524261:TAX524262 SRB524261:SRB524262 SHF524261:SHF524262 RXJ524261:RXJ524262 RNN524261:RNN524262 RDR524261:RDR524262 QTV524261:QTV524262 QJZ524261:QJZ524262 QAD524261:QAD524262 PQH524261:PQH524262 PGL524261:PGL524262 OWP524261:OWP524262 OMT524261:OMT524262 OCX524261:OCX524262 NTB524261:NTB524262 NJF524261:NJF524262 MZJ524261:MZJ524262 MPN524261:MPN524262 MFR524261:MFR524262 LVV524261:LVV524262 LLZ524261:LLZ524262 LCD524261:LCD524262 KSH524261:KSH524262 KIL524261:KIL524262 JYP524261:JYP524262 JOT524261:JOT524262 JEX524261:JEX524262 IVB524261:IVB524262 ILF524261:ILF524262 IBJ524261:IBJ524262 HRN524261:HRN524262 HHR524261:HHR524262 GXV524261:GXV524262 GNZ524261:GNZ524262 GED524261:GED524262 FUH524261:FUH524262 FKL524261:FKL524262 FAP524261:FAP524262 EQT524261:EQT524262 EGX524261:EGX524262 DXB524261:DXB524262 DNF524261:DNF524262 DDJ524261:DDJ524262 CTN524261:CTN524262 CJR524261:CJR524262 BZV524261:BZV524262 BPZ524261:BPZ524262 BGD524261:BGD524262 AWH524261:AWH524262 AML524261:AML524262 ACP524261:ACP524262 ST524261:ST524262 IX524261:IX524262 B524261:B524262 WVJ458725:WVJ458726 WLN458725:WLN458726 WBR458725:WBR458726 VRV458725:VRV458726 VHZ458725:VHZ458726 UYD458725:UYD458726 UOH458725:UOH458726 UEL458725:UEL458726 TUP458725:TUP458726 TKT458725:TKT458726 TAX458725:TAX458726 SRB458725:SRB458726 SHF458725:SHF458726 RXJ458725:RXJ458726 RNN458725:RNN458726 RDR458725:RDR458726 QTV458725:QTV458726 QJZ458725:QJZ458726 QAD458725:QAD458726 PQH458725:PQH458726 PGL458725:PGL458726 OWP458725:OWP458726 OMT458725:OMT458726 OCX458725:OCX458726 NTB458725:NTB458726 NJF458725:NJF458726 MZJ458725:MZJ458726 MPN458725:MPN458726 MFR458725:MFR458726 LVV458725:LVV458726 LLZ458725:LLZ458726 LCD458725:LCD458726 KSH458725:KSH458726 KIL458725:KIL458726 JYP458725:JYP458726 JOT458725:JOT458726 JEX458725:JEX458726 IVB458725:IVB458726 ILF458725:ILF458726 IBJ458725:IBJ458726 HRN458725:HRN458726 HHR458725:HHR458726 GXV458725:GXV458726 GNZ458725:GNZ458726 GED458725:GED458726 FUH458725:FUH458726 FKL458725:FKL458726 FAP458725:FAP458726 EQT458725:EQT458726 EGX458725:EGX458726 DXB458725:DXB458726 DNF458725:DNF458726 DDJ458725:DDJ458726 CTN458725:CTN458726 CJR458725:CJR458726 BZV458725:BZV458726 BPZ458725:BPZ458726 BGD458725:BGD458726 AWH458725:AWH458726 AML458725:AML458726 ACP458725:ACP458726 ST458725:ST458726 IX458725:IX458726 B458725:B458726 WVJ393189:WVJ393190 WLN393189:WLN393190 WBR393189:WBR393190 VRV393189:VRV393190 VHZ393189:VHZ393190 UYD393189:UYD393190 UOH393189:UOH393190 UEL393189:UEL393190 TUP393189:TUP393190 TKT393189:TKT393190 TAX393189:TAX393190 SRB393189:SRB393190 SHF393189:SHF393190 RXJ393189:RXJ393190 RNN393189:RNN393190 RDR393189:RDR393190 QTV393189:QTV393190 QJZ393189:QJZ393190 QAD393189:QAD393190 PQH393189:PQH393190 PGL393189:PGL393190 OWP393189:OWP393190 OMT393189:OMT393190 OCX393189:OCX393190 NTB393189:NTB393190 NJF393189:NJF393190 MZJ393189:MZJ393190 MPN393189:MPN393190 MFR393189:MFR393190 LVV393189:LVV393190 LLZ393189:LLZ393190 LCD393189:LCD393190 KSH393189:KSH393190 KIL393189:KIL393190 JYP393189:JYP393190 JOT393189:JOT393190 JEX393189:JEX393190 IVB393189:IVB393190 ILF393189:ILF393190 IBJ393189:IBJ393190 HRN393189:HRN393190 HHR393189:HHR393190 GXV393189:GXV393190 GNZ393189:GNZ393190 GED393189:GED393190 FUH393189:FUH393190 FKL393189:FKL393190 FAP393189:FAP393190 EQT393189:EQT393190 EGX393189:EGX393190 DXB393189:DXB393190 DNF393189:DNF393190 DDJ393189:DDJ393190 CTN393189:CTN393190 CJR393189:CJR393190 BZV393189:BZV393190 BPZ393189:BPZ393190 BGD393189:BGD393190 AWH393189:AWH393190 AML393189:AML393190 ACP393189:ACP393190 ST393189:ST393190 IX393189:IX393190 B393189:B393190 WVJ327653:WVJ327654 WLN327653:WLN327654 WBR327653:WBR327654 VRV327653:VRV327654 VHZ327653:VHZ327654 UYD327653:UYD327654 UOH327653:UOH327654 UEL327653:UEL327654 TUP327653:TUP327654 TKT327653:TKT327654 TAX327653:TAX327654 SRB327653:SRB327654 SHF327653:SHF327654 RXJ327653:RXJ327654 RNN327653:RNN327654 RDR327653:RDR327654 QTV327653:QTV327654 QJZ327653:QJZ327654 QAD327653:QAD327654 PQH327653:PQH327654 PGL327653:PGL327654 OWP327653:OWP327654 OMT327653:OMT327654 OCX327653:OCX327654 NTB327653:NTB327654 NJF327653:NJF327654 MZJ327653:MZJ327654 MPN327653:MPN327654 MFR327653:MFR327654 LVV327653:LVV327654 LLZ327653:LLZ327654 LCD327653:LCD327654 KSH327653:KSH327654 KIL327653:KIL327654 JYP327653:JYP327654 JOT327653:JOT327654 JEX327653:JEX327654 IVB327653:IVB327654 ILF327653:ILF327654 IBJ327653:IBJ327654 HRN327653:HRN327654 HHR327653:HHR327654 GXV327653:GXV327654 GNZ327653:GNZ327654 GED327653:GED327654 FUH327653:FUH327654 FKL327653:FKL327654 FAP327653:FAP327654 EQT327653:EQT327654 EGX327653:EGX327654 DXB327653:DXB327654 DNF327653:DNF327654 DDJ327653:DDJ327654 CTN327653:CTN327654 CJR327653:CJR327654 BZV327653:BZV327654 BPZ327653:BPZ327654 BGD327653:BGD327654 AWH327653:AWH327654 AML327653:AML327654 ACP327653:ACP327654 ST327653:ST327654 IX327653:IX327654 B327653:B327654 WVJ262117:WVJ262118 WLN262117:WLN262118 WBR262117:WBR262118 VRV262117:VRV262118 VHZ262117:VHZ262118 UYD262117:UYD262118 UOH262117:UOH262118 UEL262117:UEL262118 TUP262117:TUP262118 TKT262117:TKT262118 TAX262117:TAX262118 SRB262117:SRB262118 SHF262117:SHF262118 RXJ262117:RXJ262118 RNN262117:RNN262118 RDR262117:RDR262118 QTV262117:QTV262118 QJZ262117:QJZ262118 QAD262117:QAD262118 PQH262117:PQH262118 PGL262117:PGL262118 OWP262117:OWP262118 OMT262117:OMT262118 OCX262117:OCX262118 NTB262117:NTB262118 NJF262117:NJF262118 MZJ262117:MZJ262118 MPN262117:MPN262118 MFR262117:MFR262118 LVV262117:LVV262118 LLZ262117:LLZ262118 LCD262117:LCD262118 KSH262117:KSH262118 KIL262117:KIL262118 JYP262117:JYP262118 JOT262117:JOT262118 JEX262117:JEX262118 IVB262117:IVB262118 ILF262117:ILF262118 IBJ262117:IBJ262118 HRN262117:HRN262118 HHR262117:HHR262118 GXV262117:GXV262118 GNZ262117:GNZ262118 GED262117:GED262118 FUH262117:FUH262118 FKL262117:FKL262118 FAP262117:FAP262118 EQT262117:EQT262118 EGX262117:EGX262118 DXB262117:DXB262118 DNF262117:DNF262118 DDJ262117:DDJ262118 CTN262117:CTN262118 CJR262117:CJR262118 BZV262117:BZV262118 BPZ262117:BPZ262118 BGD262117:BGD262118 AWH262117:AWH262118 AML262117:AML262118 ACP262117:ACP262118 ST262117:ST262118 IX262117:IX262118 B262117:B262118 WVJ196581:WVJ196582 WLN196581:WLN196582 WBR196581:WBR196582 VRV196581:VRV196582 VHZ196581:VHZ196582 UYD196581:UYD196582 UOH196581:UOH196582 UEL196581:UEL196582 TUP196581:TUP196582 TKT196581:TKT196582 TAX196581:TAX196582 SRB196581:SRB196582 SHF196581:SHF196582 RXJ196581:RXJ196582 RNN196581:RNN196582 RDR196581:RDR196582 QTV196581:QTV196582 QJZ196581:QJZ196582 QAD196581:QAD196582 PQH196581:PQH196582 PGL196581:PGL196582 OWP196581:OWP196582 OMT196581:OMT196582 OCX196581:OCX196582 NTB196581:NTB196582 NJF196581:NJF196582 MZJ196581:MZJ196582 MPN196581:MPN196582 MFR196581:MFR196582 LVV196581:LVV196582 LLZ196581:LLZ196582 LCD196581:LCD196582 KSH196581:KSH196582 KIL196581:KIL196582 JYP196581:JYP196582 JOT196581:JOT196582 JEX196581:JEX196582 IVB196581:IVB196582 ILF196581:ILF196582 IBJ196581:IBJ196582 HRN196581:HRN196582 HHR196581:HHR196582 GXV196581:GXV196582 GNZ196581:GNZ196582 GED196581:GED196582 FUH196581:FUH196582 FKL196581:FKL196582 FAP196581:FAP196582 EQT196581:EQT196582 EGX196581:EGX196582 DXB196581:DXB196582 DNF196581:DNF196582 DDJ196581:DDJ196582 CTN196581:CTN196582 CJR196581:CJR196582 BZV196581:BZV196582 BPZ196581:BPZ196582 BGD196581:BGD196582 AWH196581:AWH196582 AML196581:AML196582 ACP196581:ACP196582 ST196581:ST196582 IX196581:IX196582 B196581:B196582 WVJ131045:WVJ131046 WLN131045:WLN131046 WBR131045:WBR131046 VRV131045:VRV131046 VHZ131045:VHZ131046 UYD131045:UYD131046 UOH131045:UOH131046 UEL131045:UEL131046 TUP131045:TUP131046 TKT131045:TKT131046 TAX131045:TAX131046 SRB131045:SRB131046 SHF131045:SHF131046 RXJ131045:RXJ131046 RNN131045:RNN131046 RDR131045:RDR131046 QTV131045:QTV131046 QJZ131045:QJZ131046 QAD131045:QAD131046 PQH131045:PQH131046 PGL131045:PGL131046 OWP131045:OWP131046 OMT131045:OMT131046 OCX131045:OCX131046 NTB131045:NTB131046 NJF131045:NJF131046 MZJ131045:MZJ131046 MPN131045:MPN131046 MFR131045:MFR131046 LVV131045:LVV131046 LLZ131045:LLZ131046 LCD131045:LCD131046 KSH131045:KSH131046 KIL131045:KIL131046 JYP131045:JYP131046 JOT131045:JOT131046 JEX131045:JEX131046 IVB131045:IVB131046 ILF131045:ILF131046 IBJ131045:IBJ131046 HRN131045:HRN131046 HHR131045:HHR131046 GXV131045:GXV131046 GNZ131045:GNZ131046 GED131045:GED131046 FUH131045:FUH131046 FKL131045:FKL131046 FAP131045:FAP131046 EQT131045:EQT131046 EGX131045:EGX131046 DXB131045:DXB131046 DNF131045:DNF131046 DDJ131045:DDJ131046 CTN131045:CTN131046 CJR131045:CJR131046 BZV131045:BZV131046 BPZ131045:BPZ131046 BGD131045:BGD131046 AWH131045:AWH131046 AML131045:AML131046 ACP131045:ACP131046 ST131045:ST131046 IX131045:IX131046 B131045:B131046 WVJ65509:WVJ65510 WLN65509:WLN65510 WBR65509:WBR65510 VRV65509:VRV65510 VHZ65509:VHZ65510 UYD65509:UYD65510 UOH65509:UOH65510 UEL65509:UEL65510 TUP65509:TUP65510 TKT65509:TKT65510 TAX65509:TAX65510 SRB65509:SRB65510 SHF65509:SHF65510 RXJ65509:RXJ65510 RNN65509:RNN65510 RDR65509:RDR65510 QTV65509:QTV65510 QJZ65509:QJZ65510 QAD65509:QAD65510 PQH65509:PQH65510 PGL65509:PGL65510 OWP65509:OWP65510 OMT65509:OMT65510 OCX65509:OCX65510 NTB65509:NTB65510 NJF65509:NJF65510 MZJ65509:MZJ65510 MPN65509:MPN65510 MFR65509:MFR65510 LVV65509:LVV65510 LLZ65509:LLZ65510 LCD65509:LCD65510 KSH65509:KSH65510 KIL65509:KIL65510 JYP65509:JYP65510 JOT65509:JOT65510 JEX65509:JEX65510 IVB65509:IVB65510 ILF65509:ILF65510 IBJ65509:IBJ65510 HRN65509:HRN65510 HHR65509:HHR65510 GXV65509:GXV65510 GNZ65509:GNZ65510 GED65509:GED65510 FUH65509:FUH65510 FKL65509:FKL65510 FAP65509:FAP65510 EQT65509:EQT65510 EGX65509:EGX65510 DXB65509:DXB65510 DNF65509:DNF65510 DDJ65509:DDJ65510 CTN65509:CTN65510 CJR65509:CJR65510 BZV65509:BZV65510 BPZ65509:BPZ65510 BGD65509:BGD65510 AWH65509:AWH65510 AML65509:AML65510 ACP65509:ACP65510 ST65509:ST65510 IX65509:IX65510 B65509:B65510 WVJ10:WVJ11 WLN10:WLN11 WBR10:WBR11 VRV10:VRV11 VHZ10:VHZ11 UYD10:UYD11 UOH10:UOH11 UEL10:UEL11 TUP10:TUP11 TKT10:TKT11 TAX10:TAX11 SRB10:SRB11 SHF10:SHF11 RXJ10:RXJ11 RNN10:RNN11 RDR10:RDR11 QTV10:QTV11 QJZ10:QJZ11 QAD10:QAD11 PQH10:PQH11 PGL10:PGL11 OWP10:OWP11 OMT10:OMT11 OCX10:OCX11 NTB10:NTB11 NJF10:NJF11 MZJ10:MZJ11 MPN10:MPN11 MFR10:MFR11 LVV10:LVV11 LLZ10:LLZ11 LCD10:LCD11 KSH10:KSH11 KIL10:KIL11 JYP10:JYP11 JOT10:JOT11 JEX10:JEX11 IVB10:IVB11 ILF10:ILF11 IBJ10:IBJ11 HRN10:HRN11 HHR10:HHR11 GXV10:GXV11 GNZ10:GNZ11 GED10:GED11 FUH10:FUH11 FKL10:FKL11 FAP10:FAP11 EQT10:EQT11 EGX10:EGX11 DXB10:DXB11 DNF10:DNF11 DDJ10:DDJ11 CTN10:CTN11 CJR10:CJR11 BZV10:BZV11 BPZ10:BPZ11 BGD10:BGD11 AWH10:AWH11 AML10:AML11 ACP10:ACP11 ST10:ST11 IX10:IX11 IX65548:IX65549 WVJ983052:WVJ983053 WLN983052:WLN983053 WBR983052:WBR983053 VRV983052:VRV983053 VHZ983052:VHZ983053 UYD983052:UYD983053 UOH983052:UOH983053 UEL983052:UEL983053 TUP983052:TUP983053 TKT983052:TKT983053 TAX983052:TAX983053 SRB983052:SRB983053 SHF983052:SHF983053 RXJ983052:RXJ983053 RNN983052:RNN983053 RDR983052:RDR983053 QTV983052:QTV983053 QJZ983052:QJZ983053 QAD983052:QAD983053 PQH983052:PQH983053 PGL983052:PGL983053 OWP983052:OWP983053 OMT983052:OMT983053 OCX983052:OCX983053 NTB983052:NTB983053 NJF983052:NJF983053 MZJ983052:MZJ983053 MPN983052:MPN983053 MFR983052:MFR983053 LVV983052:LVV983053 LLZ983052:LLZ983053 LCD983052:LCD983053 KSH983052:KSH983053 KIL983052:KIL983053 JYP983052:JYP983053 JOT983052:JOT983053 JEX983052:JEX983053 IVB983052:IVB983053 ILF983052:ILF983053 IBJ983052:IBJ983053 HRN983052:HRN983053 HHR983052:HHR983053 GXV983052:GXV983053 GNZ983052:GNZ983053 GED983052:GED983053 FUH983052:FUH983053 FKL983052:FKL983053 FAP983052:FAP983053 EQT983052:EQT983053 EGX983052:EGX983053 DXB983052:DXB983053 DNF983052:DNF983053 DDJ983052:DDJ983053 CTN983052:CTN983053 CJR983052:CJR983053 BZV983052:BZV983053 BPZ983052:BPZ983053 BGD983052:BGD983053 AWH983052:AWH983053 AML983052:AML983053 ACP983052:ACP983053 ST983052:ST983053 IX983052:IX983053 B983052:B983053 WVJ917516:WVJ917517 WLN917516:WLN917517 WBR917516:WBR917517 VRV917516:VRV917517 VHZ917516:VHZ917517 UYD917516:UYD917517 UOH917516:UOH917517 UEL917516:UEL917517 TUP917516:TUP917517 TKT917516:TKT917517 TAX917516:TAX917517 SRB917516:SRB917517 SHF917516:SHF917517 RXJ917516:RXJ917517 RNN917516:RNN917517 RDR917516:RDR917517 QTV917516:QTV917517 QJZ917516:QJZ917517 QAD917516:QAD917517 PQH917516:PQH917517 PGL917516:PGL917517 OWP917516:OWP917517 OMT917516:OMT917517 OCX917516:OCX917517 NTB917516:NTB917517 NJF917516:NJF917517 MZJ917516:MZJ917517 MPN917516:MPN917517 MFR917516:MFR917517 LVV917516:LVV917517 LLZ917516:LLZ917517 LCD917516:LCD917517 KSH917516:KSH917517 KIL917516:KIL917517 JYP917516:JYP917517 JOT917516:JOT917517 JEX917516:JEX917517 IVB917516:IVB917517 ILF917516:ILF917517 IBJ917516:IBJ917517 HRN917516:HRN917517 HHR917516:HHR917517 GXV917516:GXV917517 GNZ917516:GNZ917517 GED917516:GED917517 FUH917516:FUH917517 FKL917516:FKL917517 FAP917516:FAP917517 EQT917516:EQT917517 EGX917516:EGX917517 DXB917516:DXB917517 DNF917516:DNF917517 DDJ917516:DDJ917517 CTN917516:CTN917517 CJR917516:CJR917517 BZV917516:BZV917517 BPZ917516:BPZ917517 BGD917516:BGD917517 AWH917516:AWH917517 AML917516:AML917517 ACP917516:ACP917517 ST917516:ST917517 IX917516:IX917517 B917516:B917517 WVJ851980:WVJ851981 WLN851980:WLN851981 WBR851980:WBR851981 VRV851980:VRV851981 VHZ851980:VHZ851981 UYD851980:UYD851981 UOH851980:UOH851981 UEL851980:UEL851981 TUP851980:TUP851981 TKT851980:TKT851981 TAX851980:TAX851981 SRB851980:SRB851981 SHF851980:SHF851981 RXJ851980:RXJ851981 RNN851980:RNN851981 RDR851980:RDR851981 QTV851980:QTV851981 QJZ851980:QJZ851981 QAD851980:QAD851981 PQH851980:PQH851981 PGL851980:PGL851981 OWP851980:OWP851981 OMT851980:OMT851981 OCX851980:OCX851981 NTB851980:NTB851981 NJF851980:NJF851981 MZJ851980:MZJ851981 MPN851980:MPN851981 MFR851980:MFR851981 LVV851980:LVV851981 LLZ851980:LLZ851981 LCD851980:LCD851981 KSH851980:KSH851981 KIL851980:KIL851981 JYP851980:JYP851981 JOT851980:JOT851981 JEX851980:JEX851981 IVB851980:IVB851981 ILF851980:ILF851981 IBJ851980:IBJ851981 HRN851980:HRN851981 HHR851980:HHR851981 GXV851980:GXV851981 GNZ851980:GNZ851981 GED851980:GED851981 FUH851980:FUH851981 FKL851980:FKL851981 FAP851980:FAP851981 EQT851980:EQT851981 EGX851980:EGX851981 DXB851980:DXB851981 DNF851980:DNF851981 DDJ851980:DDJ851981 CTN851980:CTN851981 CJR851980:CJR851981 BZV851980:BZV851981 BPZ851980:BPZ851981 BGD851980:BGD851981 AWH851980:AWH851981 AML851980:AML851981 ACP851980:ACP851981 ST851980:ST851981 IX851980:IX851981 B851980:B851981 WVJ786444:WVJ786445 WLN786444:WLN786445 WBR786444:WBR786445 VRV786444:VRV786445 VHZ786444:VHZ786445 UYD786444:UYD786445 UOH786444:UOH786445 UEL786444:UEL786445 TUP786444:TUP786445 TKT786444:TKT786445 TAX786444:TAX786445 SRB786444:SRB786445 SHF786444:SHF786445 RXJ786444:RXJ786445 RNN786444:RNN786445 RDR786444:RDR786445 QTV786444:QTV786445 QJZ786444:QJZ786445 QAD786444:QAD786445 PQH786444:PQH786445 PGL786444:PGL786445 OWP786444:OWP786445 OMT786444:OMT786445 OCX786444:OCX786445 NTB786444:NTB786445 NJF786444:NJF786445 MZJ786444:MZJ786445 MPN786444:MPN786445 MFR786444:MFR786445 LVV786444:LVV786445 LLZ786444:LLZ786445 LCD786444:LCD786445 KSH786444:KSH786445 KIL786444:KIL786445 JYP786444:JYP786445 JOT786444:JOT786445 JEX786444:JEX786445 IVB786444:IVB786445 ILF786444:ILF786445 IBJ786444:IBJ786445 HRN786444:HRN786445 HHR786444:HHR786445 GXV786444:GXV786445 GNZ786444:GNZ786445 GED786444:GED786445 FUH786444:FUH786445 FKL786444:FKL786445 FAP786444:FAP786445 EQT786444:EQT786445 EGX786444:EGX786445 DXB786444:DXB786445 DNF786444:DNF786445 DDJ786444:DDJ786445 CTN786444:CTN786445 CJR786444:CJR786445 BZV786444:BZV786445 BPZ786444:BPZ786445 BGD786444:BGD786445 AWH786444:AWH786445 AML786444:AML786445 ACP786444:ACP786445 ST786444:ST786445 IX786444:IX786445 B786444:B786445 WVJ720908:WVJ720909 WLN720908:WLN720909 WBR720908:WBR720909 VRV720908:VRV720909 VHZ720908:VHZ720909 UYD720908:UYD720909 UOH720908:UOH720909 UEL720908:UEL720909 TUP720908:TUP720909 TKT720908:TKT720909 TAX720908:TAX720909 SRB720908:SRB720909 SHF720908:SHF720909 RXJ720908:RXJ720909 RNN720908:RNN720909 RDR720908:RDR720909 QTV720908:QTV720909 QJZ720908:QJZ720909 QAD720908:QAD720909 PQH720908:PQH720909 PGL720908:PGL720909 OWP720908:OWP720909 OMT720908:OMT720909 OCX720908:OCX720909 NTB720908:NTB720909 NJF720908:NJF720909 MZJ720908:MZJ720909 MPN720908:MPN720909 MFR720908:MFR720909 LVV720908:LVV720909 LLZ720908:LLZ720909 LCD720908:LCD720909 KSH720908:KSH720909 KIL720908:KIL720909 JYP720908:JYP720909 JOT720908:JOT720909 JEX720908:JEX720909 IVB720908:IVB720909 ILF720908:ILF720909 IBJ720908:IBJ720909 HRN720908:HRN720909 HHR720908:HHR720909 GXV720908:GXV720909 GNZ720908:GNZ720909 GED720908:GED720909 FUH720908:FUH720909 FKL720908:FKL720909 FAP720908:FAP720909 EQT720908:EQT720909 EGX720908:EGX720909 DXB720908:DXB720909 DNF720908:DNF720909 DDJ720908:DDJ720909 CTN720908:CTN720909 CJR720908:CJR720909 BZV720908:BZV720909 BPZ720908:BPZ720909 BGD720908:BGD720909 AWH720908:AWH720909 AML720908:AML720909 ACP720908:ACP720909 ST720908:ST720909 IX720908:IX720909 B720908:B720909 WVJ655372:WVJ655373 WLN655372:WLN655373 WBR655372:WBR655373 VRV655372:VRV655373 VHZ655372:VHZ655373 UYD655372:UYD655373 UOH655372:UOH655373 UEL655372:UEL655373 TUP655372:TUP655373 TKT655372:TKT655373 TAX655372:TAX655373 SRB655372:SRB655373 SHF655372:SHF655373 RXJ655372:RXJ655373 RNN655372:RNN655373 RDR655372:RDR655373 QTV655372:QTV655373 QJZ655372:QJZ655373 QAD655372:QAD655373 PQH655372:PQH655373 PGL655372:PGL655373 OWP655372:OWP655373 OMT655372:OMT655373 OCX655372:OCX655373 NTB655372:NTB655373 NJF655372:NJF655373 MZJ655372:MZJ655373 MPN655372:MPN655373 MFR655372:MFR655373 LVV655372:LVV655373 LLZ655372:LLZ655373 LCD655372:LCD655373 KSH655372:KSH655373 KIL655372:KIL655373 JYP655372:JYP655373 JOT655372:JOT655373 JEX655372:JEX655373 IVB655372:IVB655373 ILF655372:ILF655373 IBJ655372:IBJ655373 HRN655372:HRN655373 HHR655372:HHR655373 GXV655372:GXV655373 GNZ655372:GNZ655373 GED655372:GED655373 FUH655372:FUH655373 FKL655372:FKL655373 FAP655372:FAP655373 EQT655372:EQT655373 EGX655372:EGX655373 DXB655372:DXB655373 DNF655372:DNF655373 DDJ655372:DDJ655373 CTN655372:CTN655373 CJR655372:CJR655373 BZV655372:BZV655373 BPZ655372:BPZ655373 BGD655372:BGD655373 AWH655372:AWH655373 AML655372:AML655373 ACP655372:ACP655373 ST655372:ST655373 IX655372:IX655373 B655372:B655373 WVJ589836:WVJ589837 WLN589836:WLN589837 WBR589836:WBR589837 VRV589836:VRV589837 VHZ589836:VHZ589837 UYD589836:UYD589837 UOH589836:UOH589837 UEL589836:UEL589837 TUP589836:TUP589837 TKT589836:TKT589837 TAX589836:TAX589837 SRB589836:SRB589837 SHF589836:SHF589837 RXJ589836:RXJ589837 RNN589836:RNN589837 RDR589836:RDR589837 QTV589836:QTV589837 QJZ589836:QJZ589837 QAD589836:QAD589837 PQH589836:PQH589837 PGL589836:PGL589837 OWP589836:OWP589837 OMT589836:OMT589837 OCX589836:OCX589837 NTB589836:NTB589837 NJF589836:NJF589837 MZJ589836:MZJ589837 MPN589836:MPN589837 MFR589836:MFR589837 LVV589836:LVV589837 LLZ589836:LLZ589837 LCD589836:LCD589837 KSH589836:KSH589837 KIL589836:KIL589837 JYP589836:JYP589837 JOT589836:JOT589837 JEX589836:JEX589837 IVB589836:IVB589837 ILF589836:ILF589837 IBJ589836:IBJ589837 HRN589836:HRN589837 HHR589836:HHR589837 GXV589836:GXV589837 GNZ589836:GNZ589837 GED589836:GED589837 FUH589836:FUH589837 FKL589836:FKL589837 FAP589836:FAP589837 EQT589836:EQT589837 EGX589836:EGX589837 DXB589836:DXB589837 DNF589836:DNF589837 DDJ589836:DDJ589837 CTN589836:CTN589837 CJR589836:CJR589837 BZV589836:BZV589837 BPZ589836:BPZ589837 BGD589836:BGD589837 AWH589836:AWH589837 AML589836:AML589837 ACP589836:ACP589837 ST589836:ST589837 IX589836:IX589837 B589836:B589837 WVJ524300:WVJ524301 WLN524300:WLN524301 WBR524300:WBR524301 VRV524300:VRV524301 VHZ524300:VHZ524301 UYD524300:UYD524301 UOH524300:UOH524301 UEL524300:UEL524301 TUP524300:TUP524301 TKT524300:TKT524301 TAX524300:TAX524301 SRB524300:SRB524301 SHF524300:SHF524301 RXJ524300:RXJ524301 RNN524300:RNN524301 RDR524300:RDR524301 QTV524300:QTV524301 QJZ524300:QJZ524301 QAD524300:QAD524301 PQH524300:PQH524301 PGL524300:PGL524301 OWP524300:OWP524301 OMT524300:OMT524301 OCX524300:OCX524301 NTB524300:NTB524301 NJF524300:NJF524301 MZJ524300:MZJ524301 MPN524300:MPN524301 MFR524300:MFR524301 LVV524300:LVV524301 LLZ524300:LLZ524301 LCD524300:LCD524301 KSH524300:KSH524301 KIL524300:KIL524301 JYP524300:JYP524301 JOT524300:JOT524301 JEX524300:JEX524301 IVB524300:IVB524301 ILF524300:ILF524301 IBJ524300:IBJ524301 HRN524300:HRN524301 HHR524300:HHR524301 GXV524300:GXV524301 GNZ524300:GNZ524301 GED524300:GED524301 FUH524300:FUH524301 FKL524300:FKL524301 FAP524300:FAP524301 EQT524300:EQT524301 EGX524300:EGX524301 DXB524300:DXB524301 DNF524300:DNF524301 DDJ524300:DDJ524301 CTN524300:CTN524301 CJR524300:CJR524301 BZV524300:BZV524301 BPZ524300:BPZ524301 BGD524300:BGD524301 AWH524300:AWH524301 AML524300:AML524301 ACP524300:ACP524301 ST524300:ST524301 IX524300:IX524301 B524300:B524301 WVJ458764:WVJ458765 WLN458764:WLN458765 WBR458764:WBR458765 VRV458764:VRV458765 VHZ458764:VHZ458765 UYD458764:UYD458765 UOH458764:UOH458765 UEL458764:UEL458765 TUP458764:TUP458765 TKT458764:TKT458765 TAX458764:TAX458765 SRB458764:SRB458765 SHF458764:SHF458765 RXJ458764:RXJ458765 RNN458764:RNN458765 RDR458764:RDR458765 QTV458764:QTV458765 QJZ458764:QJZ458765 QAD458764:QAD458765 PQH458764:PQH458765 PGL458764:PGL458765 OWP458764:OWP458765 OMT458764:OMT458765 OCX458764:OCX458765 NTB458764:NTB458765 NJF458764:NJF458765 MZJ458764:MZJ458765 MPN458764:MPN458765 MFR458764:MFR458765 LVV458764:LVV458765 LLZ458764:LLZ458765 LCD458764:LCD458765 KSH458764:KSH458765 KIL458764:KIL458765 JYP458764:JYP458765 JOT458764:JOT458765 JEX458764:JEX458765 IVB458764:IVB458765 ILF458764:ILF458765 IBJ458764:IBJ458765 HRN458764:HRN458765 HHR458764:HHR458765 GXV458764:GXV458765 GNZ458764:GNZ458765 GED458764:GED458765 FUH458764:FUH458765 FKL458764:FKL458765 FAP458764:FAP458765 EQT458764:EQT458765 EGX458764:EGX458765 DXB458764:DXB458765 DNF458764:DNF458765 DDJ458764:DDJ458765 CTN458764:CTN458765 CJR458764:CJR458765 BZV458764:BZV458765 BPZ458764:BPZ458765 BGD458764:BGD458765 AWH458764:AWH458765 AML458764:AML458765 ACP458764:ACP458765 ST458764:ST458765 IX458764:IX458765 B458764:B458765 WVJ393228:WVJ393229 WLN393228:WLN393229 WBR393228:WBR393229 VRV393228:VRV393229 VHZ393228:VHZ393229 UYD393228:UYD393229 UOH393228:UOH393229 UEL393228:UEL393229 TUP393228:TUP393229 TKT393228:TKT393229 TAX393228:TAX393229 SRB393228:SRB393229 SHF393228:SHF393229 RXJ393228:RXJ393229 RNN393228:RNN393229 RDR393228:RDR393229 QTV393228:QTV393229 QJZ393228:QJZ393229 QAD393228:QAD393229 PQH393228:PQH393229 PGL393228:PGL393229 OWP393228:OWP393229 OMT393228:OMT393229 OCX393228:OCX393229 NTB393228:NTB393229 NJF393228:NJF393229 MZJ393228:MZJ393229 MPN393228:MPN393229 MFR393228:MFR393229 LVV393228:LVV393229 LLZ393228:LLZ393229 LCD393228:LCD393229 KSH393228:KSH393229 KIL393228:KIL393229 JYP393228:JYP393229 JOT393228:JOT393229 JEX393228:JEX393229 IVB393228:IVB393229 ILF393228:ILF393229 IBJ393228:IBJ393229 HRN393228:HRN393229 HHR393228:HHR393229 GXV393228:GXV393229 GNZ393228:GNZ393229 GED393228:GED393229 FUH393228:FUH393229 FKL393228:FKL393229 FAP393228:FAP393229 EQT393228:EQT393229 EGX393228:EGX393229 DXB393228:DXB393229 DNF393228:DNF393229 DDJ393228:DDJ393229 CTN393228:CTN393229 CJR393228:CJR393229 BZV393228:BZV393229 BPZ393228:BPZ393229 BGD393228:BGD393229 AWH393228:AWH393229 AML393228:AML393229 ACP393228:ACP393229 ST393228:ST393229 IX393228:IX393229 B393228:B393229 WVJ327692:WVJ327693 WLN327692:WLN327693 WBR327692:WBR327693 VRV327692:VRV327693 VHZ327692:VHZ327693 UYD327692:UYD327693 UOH327692:UOH327693 UEL327692:UEL327693 TUP327692:TUP327693 TKT327692:TKT327693 TAX327692:TAX327693 SRB327692:SRB327693 SHF327692:SHF327693 RXJ327692:RXJ327693 RNN327692:RNN327693 RDR327692:RDR327693 QTV327692:QTV327693 QJZ327692:QJZ327693 QAD327692:QAD327693 PQH327692:PQH327693 PGL327692:PGL327693 OWP327692:OWP327693 OMT327692:OMT327693 OCX327692:OCX327693 NTB327692:NTB327693 NJF327692:NJF327693 MZJ327692:MZJ327693 MPN327692:MPN327693 MFR327692:MFR327693 LVV327692:LVV327693 LLZ327692:LLZ327693 LCD327692:LCD327693 KSH327692:KSH327693 KIL327692:KIL327693 JYP327692:JYP327693 JOT327692:JOT327693 JEX327692:JEX327693 IVB327692:IVB327693 ILF327692:ILF327693 IBJ327692:IBJ327693 HRN327692:HRN327693 HHR327692:HHR327693 GXV327692:GXV327693 GNZ327692:GNZ327693 GED327692:GED327693 FUH327692:FUH327693 FKL327692:FKL327693 FAP327692:FAP327693 EQT327692:EQT327693 EGX327692:EGX327693 DXB327692:DXB327693 DNF327692:DNF327693 DDJ327692:DDJ327693 CTN327692:CTN327693 CJR327692:CJR327693 BZV327692:BZV327693 BPZ327692:BPZ327693 BGD327692:BGD327693 AWH327692:AWH327693 AML327692:AML327693 ACP327692:ACP327693 ST327692:ST327693 IX327692:IX327693 B327692:B327693 WVJ262156:WVJ262157 WLN262156:WLN262157 WBR262156:WBR262157 VRV262156:VRV262157 VHZ262156:VHZ262157 UYD262156:UYD262157 UOH262156:UOH262157 UEL262156:UEL262157 TUP262156:TUP262157 TKT262156:TKT262157 TAX262156:TAX262157 SRB262156:SRB262157 SHF262156:SHF262157 RXJ262156:RXJ262157 RNN262156:RNN262157 RDR262156:RDR262157 QTV262156:QTV262157 QJZ262156:QJZ262157 QAD262156:QAD262157 PQH262156:PQH262157 PGL262156:PGL262157 OWP262156:OWP262157 OMT262156:OMT262157 OCX262156:OCX262157 NTB262156:NTB262157 NJF262156:NJF262157 MZJ262156:MZJ262157 MPN262156:MPN262157 MFR262156:MFR262157 LVV262156:LVV262157 LLZ262156:LLZ262157 LCD262156:LCD262157 KSH262156:KSH262157 KIL262156:KIL262157 JYP262156:JYP262157 JOT262156:JOT262157 JEX262156:JEX262157 IVB262156:IVB262157 ILF262156:ILF262157 IBJ262156:IBJ262157 HRN262156:HRN262157 HHR262156:HHR262157 GXV262156:GXV262157 GNZ262156:GNZ262157 GED262156:GED262157 FUH262156:FUH262157 FKL262156:FKL262157 FAP262156:FAP262157 EQT262156:EQT262157 EGX262156:EGX262157 DXB262156:DXB262157 DNF262156:DNF262157 DDJ262156:DDJ262157 CTN262156:CTN262157 CJR262156:CJR262157 BZV262156:BZV262157 BPZ262156:BPZ262157 BGD262156:BGD262157 AWH262156:AWH262157 AML262156:AML262157 ACP262156:ACP262157 ST262156:ST262157 IX262156:IX262157 B262156:B262157 WVJ196620:WVJ196621 WLN196620:WLN196621 WBR196620:WBR196621 VRV196620:VRV196621 VHZ196620:VHZ196621 UYD196620:UYD196621 UOH196620:UOH196621 UEL196620:UEL196621 TUP196620:TUP196621 TKT196620:TKT196621 TAX196620:TAX196621 SRB196620:SRB196621 SHF196620:SHF196621 RXJ196620:RXJ196621 RNN196620:RNN196621 RDR196620:RDR196621 QTV196620:QTV196621 QJZ196620:QJZ196621 QAD196620:QAD196621 PQH196620:PQH196621 PGL196620:PGL196621 OWP196620:OWP196621 OMT196620:OMT196621 OCX196620:OCX196621 NTB196620:NTB196621 NJF196620:NJF196621 MZJ196620:MZJ196621 MPN196620:MPN196621 MFR196620:MFR196621 LVV196620:LVV196621 LLZ196620:LLZ196621 LCD196620:LCD196621 KSH196620:KSH196621 KIL196620:KIL196621 JYP196620:JYP196621 JOT196620:JOT196621 JEX196620:JEX196621 IVB196620:IVB196621 ILF196620:ILF196621 IBJ196620:IBJ196621 HRN196620:HRN196621 HHR196620:HHR196621 GXV196620:GXV196621 GNZ196620:GNZ196621 GED196620:GED196621 FUH196620:FUH196621 FKL196620:FKL196621 FAP196620:FAP196621 EQT196620:EQT196621 EGX196620:EGX196621 DXB196620:DXB196621 DNF196620:DNF196621 DDJ196620:DDJ196621 CTN196620:CTN196621 CJR196620:CJR196621 BZV196620:BZV196621 BPZ196620:BPZ196621 BGD196620:BGD196621 AWH196620:AWH196621 AML196620:AML196621 ACP196620:ACP196621 ST196620:ST196621 IX196620:IX196621 B196620:B196621 WVJ131084:WVJ131085 WLN131084:WLN131085 WBR131084:WBR131085 VRV131084:VRV131085 VHZ131084:VHZ131085 UYD131084:UYD131085 UOH131084:UOH131085 UEL131084:UEL131085 TUP131084:TUP131085 TKT131084:TKT131085 TAX131084:TAX131085 SRB131084:SRB131085 SHF131084:SHF131085 RXJ131084:RXJ131085 RNN131084:RNN131085 RDR131084:RDR131085 QTV131084:QTV131085 QJZ131084:QJZ131085 QAD131084:QAD131085 PQH131084:PQH131085 PGL131084:PGL131085 OWP131084:OWP131085 OMT131084:OMT131085 OCX131084:OCX131085 NTB131084:NTB131085 NJF131084:NJF131085 MZJ131084:MZJ131085 MPN131084:MPN131085 MFR131084:MFR131085 LVV131084:LVV131085 LLZ131084:LLZ131085 LCD131084:LCD131085 KSH131084:KSH131085 KIL131084:KIL131085 JYP131084:JYP131085 JOT131084:JOT131085 JEX131084:JEX131085 IVB131084:IVB131085 ILF131084:ILF131085 IBJ131084:IBJ131085 HRN131084:HRN131085 HHR131084:HHR131085 GXV131084:GXV131085 GNZ131084:GNZ131085 GED131084:GED131085 FUH131084:FUH131085 FKL131084:FKL131085 FAP131084:FAP131085 EQT131084:EQT131085 EGX131084:EGX131085 DXB131084:DXB131085 DNF131084:DNF131085 DDJ131084:DDJ131085 CTN131084:CTN131085 CJR131084:CJR131085 BZV131084:BZV131085 BPZ131084:BPZ131085 BGD131084:BGD131085 AWH131084:AWH131085 AML131084:AML131085 ACP131084:ACP131085 ST131084:ST131085 IX131084:IX131085 B131084:B131085 WVJ65548:WVJ65549 WLN65548:WLN65549 WBR65548:WBR65549 VRV65548:VRV65549 VHZ65548:VHZ65549 UYD65548:UYD65549 UOH65548:UOH65549 UEL65548:UEL65549 TUP65548:TUP65549 TKT65548:TKT65549 TAX65548:TAX65549 SRB65548:SRB65549 SHF65548:SHF65549 RXJ65548:RXJ65549 RNN65548:RNN65549 RDR65548:RDR65549 QTV65548:QTV65549 QJZ65548:QJZ65549 QAD65548:QAD65549 PQH65548:PQH65549 PGL65548:PGL65549 OWP65548:OWP65549 OMT65548:OMT65549 OCX65548:OCX65549 NTB65548:NTB65549 NJF65548:NJF65549 MZJ65548:MZJ65549 MPN65548:MPN65549 MFR65548:MFR65549 LVV65548:LVV65549 LLZ65548:LLZ65549 LCD65548:LCD65549 KSH65548:KSH65549 KIL65548:KIL65549 JYP65548:JYP65549 JOT65548:JOT65549 JEX65548:JEX65549 IVB65548:IVB65549 ILF65548:ILF65549 IBJ65548:IBJ65549 HRN65548:HRN65549 HHR65548:HHR65549 GXV65548:GXV65549 GNZ65548:GNZ65549 GED65548:GED65549 FUH65548:FUH65549 FKL65548:FKL65549 FAP65548:FAP65549 EQT65548:EQT65549 EGX65548:EGX65549 DXB65548:DXB65549 DNF65548:DNF65549 DDJ65548:DDJ65549 CTN65548:CTN65549 CJR65548:CJR65549 BZV65548:BZV65549 BPZ65548:BPZ65549 BGD65548:BGD65549 AWH65548:AWH65549 AML65548:AML65549 ACP65548:ACP65549">
      <formula1>$B$49:$B$361</formula1>
    </dataValidation>
    <dataValidation type="list" allowBlank="1" sqref="E53:E67">
      <formula1>$B$7:$B$40</formula1>
    </dataValidation>
    <dataValidation type="list" allowBlank="1" sqref="E35:E47">
      <formula1>$B$7:$B$40</formula1>
    </dataValidation>
    <dataValidation type="list" allowBlank="1" sqref="E9:E27">
      <formula1>$B$7:$B$40</formula1>
    </dataValidation>
    <dataValidation type="list" allowBlank="1" sqref="E30:E32">
      <formula1>$B$7:$B$40</formula1>
    </dataValidation>
  </dataValidations>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rowBreaks count="1" manualBreakCount="1">
    <brk id="68" max="6" man="1"/>
  </rowBreaks>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E70:E86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H346"/>
  <sheetViews>
    <sheetView workbookViewId="0">
      <selection activeCell="F16" sqref="F16"/>
    </sheetView>
  </sheetViews>
  <sheetFormatPr defaultColWidth="10" defaultRowHeight="13.2"/>
  <cols>
    <col min="1" max="1" width="26.6640625" style="6" customWidth="1"/>
    <col min="2" max="2" width="9.6640625" style="6" bestFit="1" customWidth="1"/>
    <col min="3" max="3" width="5.44140625" style="6" bestFit="1" customWidth="1"/>
    <col min="4" max="4" width="10.109375" style="6" bestFit="1" customWidth="1"/>
    <col min="5" max="5" width="8" style="6" bestFit="1" customWidth="1"/>
    <col min="6" max="6" width="10" style="6" bestFit="1" customWidth="1"/>
    <col min="7" max="7" width="13.33203125" style="6" bestFit="1" customWidth="1"/>
    <col min="8" max="8" width="8.33203125" style="6" customWidth="1"/>
    <col min="9" max="254" width="10" style="6"/>
    <col min="255" max="255" width="2.5546875" style="6" customWidth="1"/>
    <col min="256" max="256" width="7.109375" style="6" customWidth="1"/>
    <col min="257" max="257" width="16.88671875" style="6" customWidth="1"/>
    <col min="258" max="258" width="9.6640625" style="6" customWidth="1"/>
    <col min="259" max="259" width="4.6640625" style="6" customWidth="1"/>
    <col min="260" max="260" width="14.44140625" style="6" customWidth="1"/>
    <col min="261" max="261" width="11.109375" style="6" customWidth="1"/>
    <col min="262" max="262" width="10.33203125" style="6" customWidth="1"/>
    <col min="263" max="263" width="13" style="6" customWidth="1"/>
    <col min="264" max="264" width="8.33203125" style="6" customWidth="1"/>
    <col min="265" max="510" width="10" style="6"/>
    <col min="511" max="511" width="2.5546875" style="6" customWidth="1"/>
    <col min="512" max="512" width="7.109375" style="6" customWidth="1"/>
    <col min="513" max="513" width="16.88671875" style="6" customWidth="1"/>
    <col min="514" max="514" width="9.6640625" style="6" customWidth="1"/>
    <col min="515" max="515" width="4.6640625" style="6" customWidth="1"/>
    <col min="516" max="516" width="14.44140625" style="6" customWidth="1"/>
    <col min="517" max="517" width="11.109375" style="6" customWidth="1"/>
    <col min="518" max="518" width="10.33203125" style="6" customWidth="1"/>
    <col min="519" max="519" width="13" style="6" customWidth="1"/>
    <col min="520" max="520" width="8.33203125" style="6" customWidth="1"/>
    <col min="521" max="766" width="10" style="6"/>
    <col min="767" max="767" width="2.5546875" style="6" customWidth="1"/>
    <col min="768" max="768" width="7.109375" style="6" customWidth="1"/>
    <col min="769" max="769" width="16.88671875" style="6" customWidth="1"/>
    <col min="770" max="770" width="9.6640625" style="6" customWidth="1"/>
    <col min="771" max="771" width="4.6640625" style="6" customWidth="1"/>
    <col min="772" max="772" width="14.44140625" style="6" customWidth="1"/>
    <col min="773" max="773" width="11.109375" style="6" customWidth="1"/>
    <col min="774" max="774" width="10.33203125" style="6" customWidth="1"/>
    <col min="775" max="775" width="13" style="6" customWidth="1"/>
    <col min="776" max="776" width="8.33203125" style="6" customWidth="1"/>
    <col min="777" max="1022" width="10" style="6"/>
    <col min="1023" max="1023" width="2.5546875" style="6" customWidth="1"/>
    <col min="1024" max="1024" width="7.109375" style="6" customWidth="1"/>
    <col min="1025" max="1025" width="16.88671875" style="6" customWidth="1"/>
    <col min="1026" max="1026" width="9.6640625" style="6" customWidth="1"/>
    <col min="1027" max="1027" width="4.6640625" style="6" customWidth="1"/>
    <col min="1028" max="1028" width="14.44140625" style="6" customWidth="1"/>
    <col min="1029" max="1029" width="11.109375" style="6" customWidth="1"/>
    <col min="1030" max="1030" width="10.33203125" style="6" customWidth="1"/>
    <col min="1031" max="1031" width="13" style="6" customWidth="1"/>
    <col min="1032" max="1032" width="8.33203125" style="6" customWidth="1"/>
    <col min="1033" max="1278" width="10" style="6"/>
    <col min="1279" max="1279" width="2.5546875" style="6" customWidth="1"/>
    <col min="1280" max="1280" width="7.109375" style="6" customWidth="1"/>
    <col min="1281" max="1281" width="16.88671875" style="6" customWidth="1"/>
    <col min="1282" max="1282" width="9.6640625" style="6" customWidth="1"/>
    <col min="1283" max="1283" width="4.6640625" style="6" customWidth="1"/>
    <col min="1284" max="1284" width="14.44140625" style="6" customWidth="1"/>
    <col min="1285" max="1285" width="11.109375" style="6" customWidth="1"/>
    <col min="1286" max="1286" width="10.33203125" style="6" customWidth="1"/>
    <col min="1287" max="1287" width="13" style="6" customWidth="1"/>
    <col min="1288" max="1288" width="8.33203125" style="6" customWidth="1"/>
    <col min="1289" max="1534" width="10" style="6"/>
    <col min="1535" max="1535" width="2.5546875" style="6" customWidth="1"/>
    <col min="1536" max="1536" width="7.109375" style="6" customWidth="1"/>
    <col min="1537" max="1537" width="16.88671875" style="6" customWidth="1"/>
    <col min="1538" max="1538" width="9.6640625" style="6" customWidth="1"/>
    <col min="1539" max="1539" width="4.6640625" style="6" customWidth="1"/>
    <col min="1540" max="1540" width="14.44140625" style="6" customWidth="1"/>
    <col min="1541" max="1541" width="11.109375" style="6" customWidth="1"/>
    <col min="1542" max="1542" width="10.33203125" style="6" customWidth="1"/>
    <col min="1543" max="1543" width="13" style="6" customWidth="1"/>
    <col min="1544" max="1544" width="8.33203125" style="6" customWidth="1"/>
    <col min="1545" max="1790" width="10" style="6"/>
    <col min="1791" max="1791" width="2.5546875" style="6" customWidth="1"/>
    <col min="1792" max="1792" width="7.109375" style="6" customWidth="1"/>
    <col min="1793" max="1793" width="16.88671875" style="6" customWidth="1"/>
    <col min="1794" max="1794" width="9.6640625" style="6" customWidth="1"/>
    <col min="1795" max="1795" width="4.6640625" style="6" customWidth="1"/>
    <col min="1796" max="1796" width="14.44140625" style="6" customWidth="1"/>
    <col min="1797" max="1797" width="11.109375" style="6" customWidth="1"/>
    <col min="1798" max="1798" width="10.33203125" style="6" customWidth="1"/>
    <col min="1799" max="1799" width="13" style="6" customWidth="1"/>
    <col min="1800" max="1800" width="8.33203125" style="6" customWidth="1"/>
    <col min="1801" max="2046" width="10" style="6"/>
    <col min="2047" max="2047" width="2.5546875" style="6" customWidth="1"/>
    <col min="2048" max="2048" width="7.109375" style="6" customWidth="1"/>
    <col min="2049" max="2049" width="16.88671875" style="6" customWidth="1"/>
    <col min="2050" max="2050" width="9.6640625" style="6" customWidth="1"/>
    <col min="2051" max="2051" width="4.6640625" style="6" customWidth="1"/>
    <col min="2052" max="2052" width="14.44140625" style="6" customWidth="1"/>
    <col min="2053" max="2053" width="11.109375" style="6" customWidth="1"/>
    <col min="2054" max="2054" width="10.33203125" style="6" customWidth="1"/>
    <col min="2055" max="2055" width="13" style="6" customWidth="1"/>
    <col min="2056" max="2056" width="8.33203125" style="6" customWidth="1"/>
    <col min="2057" max="2302" width="10" style="6"/>
    <col min="2303" max="2303" width="2.5546875" style="6" customWidth="1"/>
    <col min="2304" max="2304" width="7.109375" style="6" customWidth="1"/>
    <col min="2305" max="2305" width="16.88671875" style="6" customWidth="1"/>
    <col min="2306" max="2306" width="9.6640625" style="6" customWidth="1"/>
    <col min="2307" max="2307" width="4.6640625" style="6" customWidth="1"/>
    <col min="2308" max="2308" width="14.44140625" style="6" customWidth="1"/>
    <col min="2309" max="2309" width="11.109375" style="6" customWidth="1"/>
    <col min="2310" max="2310" width="10.33203125" style="6" customWidth="1"/>
    <col min="2311" max="2311" width="13" style="6" customWidth="1"/>
    <col min="2312" max="2312" width="8.33203125" style="6" customWidth="1"/>
    <col min="2313" max="2558" width="10" style="6"/>
    <col min="2559" max="2559" width="2.5546875" style="6" customWidth="1"/>
    <col min="2560" max="2560" width="7.109375" style="6" customWidth="1"/>
    <col min="2561" max="2561" width="16.88671875" style="6" customWidth="1"/>
    <col min="2562" max="2562" width="9.6640625" style="6" customWidth="1"/>
    <col min="2563" max="2563" width="4.6640625" style="6" customWidth="1"/>
    <col min="2564" max="2564" width="14.44140625" style="6" customWidth="1"/>
    <col min="2565" max="2565" width="11.109375" style="6" customWidth="1"/>
    <col min="2566" max="2566" width="10.33203125" style="6" customWidth="1"/>
    <col min="2567" max="2567" width="13" style="6" customWidth="1"/>
    <col min="2568" max="2568" width="8.33203125" style="6" customWidth="1"/>
    <col min="2569" max="2814" width="10" style="6"/>
    <col min="2815" max="2815" width="2.5546875" style="6" customWidth="1"/>
    <col min="2816" max="2816" width="7.109375" style="6" customWidth="1"/>
    <col min="2817" max="2817" width="16.88671875" style="6" customWidth="1"/>
    <col min="2818" max="2818" width="9.6640625" style="6" customWidth="1"/>
    <col min="2819" max="2819" width="4.6640625" style="6" customWidth="1"/>
    <col min="2820" max="2820" width="14.44140625" style="6" customWidth="1"/>
    <col min="2821" max="2821" width="11.109375" style="6" customWidth="1"/>
    <col min="2822" max="2822" width="10.33203125" style="6" customWidth="1"/>
    <col min="2823" max="2823" width="13" style="6" customWidth="1"/>
    <col min="2824" max="2824" width="8.33203125" style="6" customWidth="1"/>
    <col min="2825" max="3070" width="10" style="6"/>
    <col min="3071" max="3071" width="2.5546875" style="6" customWidth="1"/>
    <col min="3072" max="3072" width="7.109375" style="6" customWidth="1"/>
    <col min="3073" max="3073" width="16.88671875" style="6" customWidth="1"/>
    <col min="3074" max="3074" width="9.6640625" style="6" customWidth="1"/>
    <col min="3075" max="3075" width="4.6640625" style="6" customWidth="1"/>
    <col min="3076" max="3076" width="14.44140625" style="6" customWidth="1"/>
    <col min="3077" max="3077" width="11.109375" style="6" customWidth="1"/>
    <col min="3078" max="3078" width="10.33203125" style="6" customWidth="1"/>
    <col min="3079" max="3079" width="13" style="6" customWidth="1"/>
    <col min="3080" max="3080" width="8.33203125" style="6" customWidth="1"/>
    <col min="3081" max="3326" width="10" style="6"/>
    <col min="3327" max="3327" width="2.5546875" style="6" customWidth="1"/>
    <col min="3328" max="3328" width="7.109375" style="6" customWidth="1"/>
    <col min="3329" max="3329" width="16.88671875" style="6" customWidth="1"/>
    <col min="3330" max="3330" width="9.6640625" style="6" customWidth="1"/>
    <col min="3331" max="3331" width="4.6640625" style="6" customWidth="1"/>
    <col min="3332" max="3332" width="14.44140625" style="6" customWidth="1"/>
    <col min="3333" max="3333" width="11.109375" style="6" customWidth="1"/>
    <col min="3334" max="3334" width="10.33203125" style="6" customWidth="1"/>
    <col min="3335" max="3335" width="13" style="6" customWidth="1"/>
    <col min="3336" max="3336" width="8.33203125" style="6" customWidth="1"/>
    <col min="3337" max="3582" width="10" style="6"/>
    <col min="3583" max="3583" width="2.5546875" style="6" customWidth="1"/>
    <col min="3584" max="3584" width="7.109375" style="6" customWidth="1"/>
    <col min="3585" max="3585" width="16.88671875" style="6" customWidth="1"/>
    <col min="3586" max="3586" width="9.6640625" style="6" customWidth="1"/>
    <col min="3587" max="3587" width="4.6640625" style="6" customWidth="1"/>
    <col min="3588" max="3588" width="14.44140625" style="6" customWidth="1"/>
    <col min="3589" max="3589" width="11.109375" style="6" customWidth="1"/>
    <col min="3590" max="3590" width="10.33203125" style="6" customWidth="1"/>
    <col min="3591" max="3591" width="13" style="6" customWidth="1"/>
    <col min="3592" max="3592" width="8.33203125" style="6" customWidth="1"/>
    <col min="3593" max="3838" width="10" style="6"/>
    <col min="3839" max="3839" width="2.5546875" style="6" customWidth="1"/>
    <col min="3840" max="3840" width="7.109375" style="6" customWidth="1"/>
    <col min="3841" max="3841" width="16.88671875" style="6" customWidth="1"/>
    <col min="3842" max="3842" width="9.6640625" style="6" customWidth="1"/>
    <col min="3843" max="3843" width="4.6640625" style="6" customWidth="1"/>
    <col min="3844" max="3844" width="14.44140625" style="6" customWidth="1"/>
    <col min="3845" max="3845" width="11.109375" style="6" customWidth="1"/>
    <col min="3846" max="3846" width="10.33203125" style="6" customWidth="1"/>
    <col min="3847" max="3847" width="13" style="6" customWidth="1"/>
    <col min="3848" max="3848" width="8.33203125" style="6" customWidth="1"/>
    <col min="3849" max="4094" width="10" style="6"/>
    <col min="4095" max="4095" width="2.5546875" style="6" customWidth="1"/>
    <col min="4096" max="4096" width="7.109375" style="6" customWidth="1"/>
    <col min="4097" max="4097" width="16.88671875" style="6" customWidth="1"/>
    <col min="4098" max="4098" width="9.6640625" style="6" customWidth="1"/>
    <col min="4099" max="4099" width="4.6640625" style="6" customWidth="1"/>
    <col min="4100" max="4100" width="14.44140625" style="6" customWidth="1"/>
    <col min="4101" max="4101" width="11.109375" style="6" customWidth="1"/>
    <col min="4102" max="4102" width="10.33203125" style="6" customWidth="1"/>
    <col min="4103" max="4103" width="13" style="6" customWidth="1"/>
    <col min="4104" max="4104" width="8.33203125" style="6" customWidth="1"/>
    <col min="4105" max="4350" width="10" style="6"/>
    <col min="4351" max="4351" width="2.5546875" style="6" customWidth="1"/>
    <col min="4352" max="4352" width="7.109375" style="6" customWidth="1"/>
    <col min="4353" max="4353" width="16.88671875" style="6" customWidth="1"/>
    <col min="4354" max="4354" width="9.6640625" style="6" customWidth="1"/>
    <col min="4355" max="4355" width="4.6640625" style="6" customWidth="1"/>
    <col min="4356" max="4356" width="14.44140625" style="6" customWidth="1"/>
    <col min="4357" max="4357" width="11.109375" style="6" customWidth="1"/>
    <col min="4358" max="4358" width="10.33203125" style="6" customWidth="1"/>
    <col min="4359" max="4359" width="13" style="6" customWidth="1"/>
    <col min="4360" max="4360" width="8.33203125" style="6" customWidth="1"/>
    <col min="4361" max="4606" width="10" style="6"/>
    <col min="4607" max="4607" width="2.5546875" style="6" customWidth="1"/>
    <col min="4608" max="4608" width="7.109375" style="6" customWidth="1"/>
    <col min="4609" max="4609" width="16.88671875" style="6" customWidth="1"/>
    <col min="4610" max="4610" width="9.6640625" style="6" customWidth="1"/>
    <col min="4611" max="4611" width="4.6640625" style="6" customWidth="1"/>
    <col min="4612" max="4612" width="14.44140625" style="6" customWidth="1"/>
    <col min="4613" max="4613" width="11.109375" style="6" customWidth="1"/>
    <col min="4614" max="4614" width="10.33203125" style="6" customWidth="1"/>
    <col min="4615" max="4615" width="13" style="6" customWidth="1"/>
    <col min="4616" max="4616" width="8.33203125" style="6" customWidth="1"/>
    <col min="4617" max="4862" width="10" style="6"/>
    <col min="4863" max="4863" width="2.5546875" style="6" customWidth="1"/>
    <col min="4864" max="4864" width="7.109375" style="6" customWidth="1"/>
    <col min="4865" max="4865" width="16.88671875" style="6" customWidth="1"/>
    <col min="4866" max="4866" width="9.6640625" style="6" customWidth="1"/>
    <col min="4867" max="4867" width="4.6640625" style="6" customWidth="1"/>
    <col min="4868" max="4868" width="14.44140625" style="6" customWidth="1"/>
    <col min="4869" max="4869" width="11.109375" style="6" customWidth="1"/>
    <col min="4870" max="4870" width="10.33203125" style="6" customWidth="1"/>
    <col min="4871" max="4871" width="13" style="6" customWidth="1"/>
    <col min="4872" max="4872" width="8.33203125" style="6" customWidth="1"/>
    <col min="4873" max="5118" width="10" style="6"/>
    <col min="5119" max="5119" width="2.5546875" style="6" customWidth="1"/>
    <col min="5120" max="5120" width="7.109375" style="6" customWidth="1"/>
    <col min="5121" max="5121" width="16.88671875" style="6" customWidth="1"/>
    <col min="5122" max="5122" width="9.6640625" style="6" customWidth="1"/>
    <col min="5123" max="5123" width="4.6640625" style="6" customWidth="1"/>
    <col min="5124" max="5124" width="14.44140625" style="6" customWidth="1"/>
    <col min="5125" max="5125" width="11.109375" style="6" customWidth="1"/>
    <col min="5126" max="5126" width="10.33203125" style="6" customWidth="1"/>
    <col min="5127" max="5127" width="13" style="6" customWidth="1"/>
    <col min="5128" max="5128" width="8.33203125" style="6" customWidth="1"/>
    <col min="5129" max="5374" width="10" style="6"/>
    <col min="5375" max="5375" width="2.5546875" style="6" customWidth="1"/>
    <col min="5376" max="5376" width="7.109375" style="6" customWidth="1"/>
    <col min="5377" max="5377" width="16.88671875" style="6" customWidth="1"/>
    <col min="5378" max="5378" width="9.6640625" style="6" customWidth="1"/>
    <col min="5379" max="5379" width="4.6640625" style="6" customWidth="1"/>
    <col min="5380" max="5380" width="14.44140625" style="6" customWidth="1"/>
    <col min="5381" max="5381" width="11.109375" style="6" customWidth="1"/>
    <col min="5382" max="5382" width="10.33203125" style="6" customWidth="1"/>
    <col min="5383" max="5383" width="13" style="6" customWidth="1"/>
    <col min="5384" max="5384" width="8.33203125" style="6" customWidth="1"/>
    <col min="5385" max="5630" width="10" style="6"/>
    <col min="5631" max="5631" width="2.5546875" style="6" customWidth="1"/>
    <col min="5632" max="5632" width="7.109375" style="6" customWidth="1"/>
    <col min="5633" max="5633" width="16.88671875" style="6" customWidth="1"/>
    <col min="5634" max="5634" width="9.6640625" style="6" customWidth="1"/>
    <col min="5635" max="5635" width="4.6640625" style="6" customWidth="1"/>
    <col min="5636" max="5636" width="14.44140625" style="6" customWidth="1"/>
    <col min="5637" max="5637" width="11.109375" style="6" customWidth="1"/>
    <col min="5638" max="5638" width="10.33203125" style="6" customWidth="1"/>
    <col min="5639" max="5639" width="13" style="6" customWidth="1"/>
    <col min="5640" max="5640" width="8.33203125" style="6" customWidth="1"/>
    <col min="5641" max="5886" width="10" style="6"/>
    <col min="5887" max="5887" width="2.5546875" style="6" customWidth="1"/>
    <col min="5888" max="5888" width="7.109375" style="6" customWidth="1"/>
    <col min="5889" max="5889" width="16.88671875" style="6" customWidth="1"/>
    <col min="5890" max="5890" width="9.6640625" style="6" customWidth="1"/>
    <col min="5891" max="5891" width="4.6640625" style="6" customWidth="1"/>
    <col min="5892" max="5892" width="14.44140625" style="6" customWidth="1"/>
    <col min="5893" max="5893" width="11.109375" style="6" customWidth="1"/>
    <col min="5894" max="5894" width="10.33203125" style="6" customWidth="1"/>
    <col min="5895" max="5895" width="13" style="6" customWidth="1"/>
    <col min="5896" max="5896" width="8.33203125" style="6" customWidth="1"/>
    <col min="5897" max="6142" width="10" style="6"/>
    <col min="6143" max="6143" width="2.5546875" style="6" customWidth="1"/>
    <col min="6144" max="6144" width="7.109375" style="6" customWidth="1"/>
    <col min="6145" max="6145" width="16.88671875" style="6" customWidth="1"/>
    <col min="6146" max="6146" width="9.6640625" style="6" customWidth="1"/>
    <col min="6147" max="6147" width="4.6640625" style="6" customWidth="1"/>
    <col min="6148" max="6148" width="14.44140625" style="6" customWidth="1"/>
    <col min="6149" max="6149" width="11.109375" style="6" customWidth="1"/>
    <col min="6150" max="6150" width="10.33203125" style="6" customWidth="1"/>
    <col min="6151" max="6151" width="13" style="6" customWidth="1"/>
    <col min="6152" max="6152" width="8.33203125" style="6" customWidth="1"/>
    <col min="6153" max="6398" width="10" style="6"/>
    <col min="6399" max="6399" width="2.5546875" style="6" customWidth="1"/>
    <col min="6400" max="6400" width="7.109375" style="6" customWidth="1"/>
    <col min="6401" max="6401" width="16.88671875" style="6" customWidth="1"/>
    <col min="6402" max="6402" width="9.6640625" style="6" customWidth="1"/>
    <col min="6403" max="6403" width="4.6640625" style="6" customWidth="1"/>
    <col min="6404" max="6404" width="14.44140625" style="6" customWidth="1"/>
    <col min="6405" max="6405" width="11.109375" style="6" customWidth="1"/>
    <col min="6406" max="6406" width="10.33203125" style="6" customWidth="1"/>
    <col min="6407" max="6407" width="13" style="6" customWidth="1"/>
    <col min="6408" max="6408" width="8.33203125" style="6" customWidth="1"/>
    <col min="6409" max="6654" width="10" style="6"/>
    <col min="6655" max="6655" width="2.5546875" style="6" customWidth="1"/>
    <col min="6656" max="6656" width="7.109375" style="6" customWidth="1"/>
    <col min="6657" max="6657" width="16.88671875" style="6" customWidth="1"/>
    <col min="6658" max="6658" width="9.6640625" style="6" customWidth="1"/>
    <col min="6659" max="6659" width="4.6640625" style="6" customWidth="1"/>
    <col min="6660" max="6660" width="14.44140625" style="6" customWidth="1"/>
    <col min="6661" max="6661" width="11.109375" style="6" customWidth="1"/>
    <col min="6662" max="6662" width="10.33203125" style="6" customWidth="1"/>
    <col min="6663" max="6663" width="13" style="6" customWidth="1"/>
    <col min="6664" max="6664" width="8.33203125" style="6" customWidth="1"/>
    <col min="6665" max="6910" width="10" style="6"/>
    <col min="6911" max="6911" width="2.5546875" style="6" customWidth="1"/>
    <col min="6912" max="6912" width="7.109375" style="6" customWidth="1"/>
    <col min="6913" max="6913" width="16.88671875" style="6" customWidth="1"/>
    <col min="6914" max="6914" width="9.6640625" style="6" customWidth="1"/>
    <col min="6915" max="6915" width="4.6640625" style="6" customWidth="1"/>
    <col min="6916" max="6916" width="14.44140625" style="6" customWidth="1"/>
    <col min="6917" max="6917" width="11.109375" style="6" customWidth="1"/>
    <col min="6918" max="6918" width="10.33203125" style="6" customWidth="1"/>
    <col min="6919" max="6919" width="13" style="6" customWidth="1"/>
    <col min="6920" max="6920" width="8.33203125" style="6" customWidth="1"/>
    <col min="6921" max="7166" width="10" style="6"/>
    <col min="7167" max="7167" width="2.5546875" style="6" customWidth="1"/>
    <col min="7168" max="7168" width="7.109375" style="6" customWidth="1"/>
    <col min="7169" max="7169" width="16.88671875" style="6" customWidth="1"/>
    <col min="7170" max="7170" width="9.6640625" style="6" customWidth="1"/>
    <col min="7171" max="7171" width="4.6640625" style="6" customWidth="1"/>
    <col min="7172" max="7172" width="14.44140625" style="6" customWidth="1"/>
    <col min="7173" max="7173" width="11.109375" style="6" customWidth="1"/>
    <col min="7174" max="7174" width="10.33203125" style="6" customWidth="1"/>
    <col min="7175" max="7175" width="13" style="6" customWidth="1"/>
    <col min="7176" max="7176" width="8.33203125" style="6" customWidth="1"/>
    <col min="7177" max="7422" width="10" style="6"/>
    <col min="7423" max="7423" width="2.5546875" style="6" customWidth="1"/>
    <col min="7424" max="7424" width="7.109375" style="6" customWidth="1"/>
    <col min="7425" max="7425" width="16.88671875" style="6" customWidth="1"/>
    <col min="7426" max="7426" width="9.6640625" style="6" customWidth="1"/>
    <col min="7427" max="7427" width="4.6640625" style="6" customWidth="1"/>
    <col min="7428" max="7428" width="14.44140625" style="6" customWidth="1"/>
    <col min="7429" max="7429" width="11.109375" style="6" customWidth="1"/>
    <col min="7430" max="7430" width="10.33203125" style="6" customWidth="1"/>
    <col min="7431" max="7431" width="13" style="6" customWidth="1"/>
    <col min="7432" max="7432" width="8.33203125" style="6" customWidth="1"/>
    <col min="7433" max="7678" width="10" style="6"/>
    <col min="7679" max="7679" width="2.5546875" style="6" customWidth="1"/>
    <col min="7680" max="7680" width="7.109375" style="6" customWidth="1"/>
    <col min="7681" max="7681" width="16.88671875" style="6" customWidth="1"/>
    <col min="7682" max="7682" width="9.6640625" style="6" customWidth="1"/>
    <col min="7683" max="7683" width="4.6640625" style="6" customWidth="1"/>
    <col min="7684" max="7684" width="14.44140625" style="6" customWidth="1"/>
    <col min="7685" max="7685" width="11.109375" style="6" customWidth="1"/>
    <col min="7686" max="7686" width="10.33203125" style="6" customWidth="1"/>
    <col min="7687" max="7687" width="13" style="6" customWidth="1"/>
    <col min="7688" max="7688" width="8.33203125" style="6" customWidth="1"/>
    <col min="7689" max="7934" width="10" style="6"/>
    <col min="7935" max="7935" width="2.5546875" style="6" customWidth="1"/>
    <col min="7936" max="7936" width="7.109375" style="6" customWidth="1"/>
    <col min="7937" max="7937" width="16.88671875" style="6" customWidth="1"/>
    <col min="7938" max="7938" width="9.6640625" style="6" customWidth="1"/>
    <col min="7939" max="7939" width="4.6640625" style="6" customWidth="1"/>
    <col min="7940" max="7940" width="14.44140625" style="6" customWidth="1"/>
    <col min="7941" max="7941" width="11.109375" style="6" customWidth="1"/>
    <col min="7942" max="7942" width="10.33203125" style="6" customWidth="1"/>
    <col min="7943" max="7943" width="13" style="6" customWidth="1"/>
    <col min="7944" max="7944" width="8.33203125" style="6" customWidth="1"/>
    <col min="7945" max="8190" width="10" style="6"/>
    <col min="8191" max="8191" width="2.5546875" style="6" customWidth="1"/>
    <col min="8192" max="8192" width="7.109375" style="6" customWidth="1"/>
    <col min="8193" max="8193" width="16.88671875" style="6" customWidth="1"/>
    <col min="8194" max="8194" width="9.6640625" style="6" customWidth="1"/>
    <col min="8195" max="8195" width="4.6640625" style="6" customWidth="1"/>
    <col min="8196" max="8196" width="14.44140625" style="6" customWidth="1"/>
    <col min="8197" max="8197" width="11.109375" style="6" customWidth="1"/>
    <col min="8198" max="8198" width="10.33203125" style="6" customWidth="1"/>
    <col min="8199" max="8199" width="13" style="6" customWidth="1"/>
    <col min="8200" max="8200" width="8.33203125" style="6" customWidth="1"/>
    <col min="8201" max="8446" width="10" style="6"/>
    <col min="8447" max="8447" width="2.5546875" style="6" customWidth="1"/>
    <col min="8448" max="8448" width="7.109375" style="6" customWidth="1"/>
    <col min="8449" max="8449" width="16.88671875" style="6" customWidth="1"/>
    <col min="8450" max="8450" width="9.6640625" style="6" customWidth="1"/>
    <col min="8451" max="8451" width="4.6640625" style="6" customWidth="1"/>
    <col min="8452" max="8452" width="14.44140625" style="6" customWidth="1"/>
    <col min="8453" max="8453" width="11.109375" style="6" customWidth="1"/>
    <col min="8454" max="8454" width="10.33203125" style="6" customWidth="1"/>
    <col min="8455" max="8455" width="13" style="6" customWidth="1"/>
    <col min="8456" max="8456" width="8.33203125" style="6" customWidth="1"/>
    <col min="8457" max="8702" width="10" style="6"/>
    <col min="8703" max="8703" width="2.5546875" style="6" customWidth="1"/>
    <col min="8704" max="8704" width="7.109375" style="6" customWidth="1"/>
    <col min="8705" max="8705" width="16.88671875" style="6" customWidth="1"/>
    <col min="8706" max="8706" width="9.6640625" style="6" customWidth="1"/>
    <col min="8707" max="8707" width="4.6640625" style="6" customWidth="1"/>
    <col min="8708" max="8708" width="14.44140625" style="6" customWidth="1"/>
    <col min="8709" max="8709" width="11.109375" style="6" customWidth="1"/>
    <col min="8710" max="8710" width="10.33203125" style="6" customWidth="1"/>
    <col min="8711" max="8711" width="13" style="6" customWidth="1"/>
    <col min="8712" max="8712" width="8.33203125" style="6" customWidth="1"/>
    <col min="8713" max="8958" width="10" style="6"/>
    <col min="8959" max="8959" width="2.5546875" style="6" customWidth="1"/>
    <col min="8960" max="8960" width="7.109375" style="6" customWidth="1"/>
    <col min="8961" max="8961" width="16.88671875" style="6" customWidth="1"/>
    <col min="8962" max="8962" width="9.6640625" style="6" customWidth="1"/>
    <col min="8963" max="8963" width="4.6640625" style="6" customWidth="1"/>
    <col min="8964" max="8964" width="14.44140625" style="6" customWidth="1"/>
    <col min="8965" max="8965" width="11.109375" style="6" customWidth="1"/>
    <col min="8966" max="8966" width="10.33203125" style="6" customWidth="1"/>
    <col min="8967" max="8967" width="13" style="6" customWidth="1"/>
    <col min="8968" max="8968" width="8.33203125" style="6" customWidth="1"/>
    <col min="8969" max="9214" width="10" style="6"/>
    <col min="9215" max="9215" width="2.5546875" style="6" customWidth="1"/>
    <col min="9216" max="9216" width="7.109375" style="6" customWidth="1"/>
    <col min="9217" max="9217" width="16.88671875" style="6" customWidth="1"/>
    <col min="9218" max="9218" width="9.6640625" style="6" customWidth="1"/>
    <col min="9219" max="9219" width="4.6640625" style="6" customWidth="1"/>
    <col min="9220" max="9220" width="14.44140625" style="6" customWidth="1"/>
    <col min="9221" max="9221" width="11.109375" style="6" customWidth="1"/>
    <col min="9222" max="9222" width="10.33203125" style="6" customWidth="1"/>
    <col min="9223" max="9223" width="13" style="6" customWidth="1"/>
    <col min="9224" max="9224" width="8.33203125" style="6" customWidth="1"/>
    <col min="9225" max="9470" width="10" style="6"/>
    <col min="9471" max="9471" width="2.5546875" style="6" customWidth="1"/>
    <col min="9472" max="9472" width="7.109375" style="6" customWidth="1"/>
    <col min="9473" max="9473" width="16.88671875" style="6" customWidth="1"/>
    <col min="9474" max="9474" width="9.6640625" style="6" customWidth="1"/>
    <col min="9475" max="9475" width="4.6640625" style="6" customWidth="1"/>
    <col min="9476" max="9476" width="14.44140625" style="6" customWidth="1"/>
    <col min="9477" max="9477" width="11.109375" style="6" customWidth="1"/>
    <col min="9478" max="9478" width="10.33203125" style="6" customWidth="1"/>
    <col min="9479" max="9479" width="13" style="6" customWidth="1"/>
    <col min="9480" max="9480" width="8.33203125" style="6" customWidth="1"/>
    <col min="9481" max="9726" width="10" style="6"/>
    <col min="9727" max="9727" width="2.5546875" style="6" customWidth="1"/>
    <col min="9728" max="9728" width="7.109375" style="6" customWidth="1"/>
    <col min="9729" max="9729" width="16.88671875" style="6" customWidth="1"/>
    <col min="9730" max="9730" width="9.6640625" style="6" customWidth="1"/>
    <col min="9731" max="9731" width="4.6640625" style="6" customWidth="1"/>
    <col min="9732" max="9732" width="14.44140625" style="6" customWidth="1"/>
    <col min="9733" max="9733" width="11.109375" style="6" customWidth="1"/>
    <col min="9734" max="9734" width="10.33203125" style="6" customWidth="1"/>
    <col min="9735" max="9735" width="13" style="6" customWidth="1"/>
    <col min="9736" max="9736" width="8.33203125" style="6" customWidth="1"/>
    <col min="9737" max="9982" width="10" style="6"/>
    <col min="9983" max="9983" width="2.5546875" style="6" customWidth="1"/>
    <col min="9984" max="9984" width="7.109375" style="6" customWidth="1"/>
    <col min="9985" max="9985" width="16.88671875" style="6" customWidth="1"/>
    <col min="9986" max="9986" width="9.6640625" style="6" customWidth="1"/>
    <col min="9987" max="9987" width="4.6640625" style="6" customWidth="1"/>
    <col min="9988" max="9988" width="14.44140625" style="6" customWidth="1"/>
    <col min="9989" max="9989" width="11.109375" style="6" customWidth="1"/>
    <col min="9990" max="9990" width="10.33203125" style="6" customWidth="1"/>
    <col min="9991" max="9991" width="13" style="6" customWidth="1"/>
    <col min="9992" max="9992" width="8.33203125" style="6" customWidth="1"/>
    <col min="9993" max="10238" width="10" style="6"/>
    <col min="10239" max="10239" width="2.5546875" style="6" customWidth="1"/>
    <col min="10240" max="10240" width="7.109375" style="6" customWidth="1"/>
    <col min="10241" max="10241" width="16.88671875" style="6" customWidth="1"/>
    <col min="10242" max="10242" width="9.6640625" style="6" customWidth="1"/>
    <col min="10243" max="10243" width="4.6640625" style="6" customWidth="1"/>
    <col min="10244" max="10244" width="14.44140625" style="6" customWidth="1"/>
    <col min="10245" max="10245" width="11.109375" style="6" customWidth="1"/>
    <col min="10246" max="10246" width="10.33203125" style="6" customWidth="1"/>
    <col min="10247" max="10247" width="13" style="6" customWidth="1"/>
    <col min="10248" max="10248" width="8.33203125" style="6" customWidth="1"/>
    <col min="10249" max="10494" width="10" style="6"/>
    <col min="10495" max="10495" width="2.5546875" style="6" customWidth="1"/>
    <col min="10496" max="10496" width="7.109375" style="6" customWidth="1"/>
    <col min="10497" max="10497" width="16.88671875" style="6" customWidth="1"/>
    <col min="10498" max="10498" width="9.6640625" style="6" customWidth="1"/>
    <col min="10499" max="10499" width="4.6640625" style="6" customWidth="1"/>
    <col min="10500" max="10500" width="14.44140625" style="6" customWidth="1"/>
    <col min="10501" max="10501" width="11.109375" style="6" customWidth="1"/>
    <col min="10502" max="10502" width="10.33203125" style="6" customWidth="1"/>
    <col min="10503" max="10503" width="13" style="6" customWidth="1"/>
    <col min="10504" max="10504" width="8.33203125" style="6" customWidth="1"/>
    <col min="10505" max="10750" width="10" style="6"/>
    <col min="10751" max="10751" width="2.5546875" style="6" customWidth="1"/>
    <col min="10752" max="10752" width="7.109375" style="6" customWidth="1"/>
    <col min="10753" max="10753" width="16.88671875" style="6" customWidth="1"/>
    <col min="10754" max="10754" width="9.6640625" style="6" customWidth="1"/>
    <col min="10755" max="10755" width="4.6640625" style="6" customWidth="1"/>
    <col min="10756" max="10756" width="14.44140625" style="6" customWidth="1"/>
    <col min="10757" max="10757" width="11.109375" style="6" customWidth="1"/>
    <col min="10758" max="10758" width="10.33203125" style="6" customWidth="1"/>
    <col min="10759" max="10759" width="13" style="6" customWidth="1"/>
    <col min="10760" max="10760" width="8.33203125" style="6" customWidth="1"/>
    <col min="10761" max="11006" width="10" style="6"/>
    <col min="11007" max="11007" width="2.5546875" style="6" customWidth="1"/>
    <col min="11008" max="11008" width="7.109375" style="6" customWidth="1"/>
    <col min="11009" max="11009" width="16.88671875" style="6" customWidth="1"/>
    <col min="11010" max="11010" width="9.6640625" style="6" customWidth="1"/>
    <col min="11011" max="11011" width="4.6640625" style="6" customWidth="1"/>
    <col min="11012" max="11012" width="14.44140625" style="6" customWidth="1"/>
    <col min="11013" max="11013" width="11.109375" style="6" customWidth="1"/>
    <col min="11014" max="11014" width="10.33203125" style="6" customWidth="1"/>
    <col min="11015" max="11015" width="13" style="6" customWidth="1"/>
    <col min="11016" max="11016" width="8.33203125" style="6" customWidth="1"/>
    <col min="11017" max="11262" width="10" style="6"/>
    <col min="11263" max="11263" width="2.5546875" style="6" customWidth="1"/>
    <col min="11264" max="11264" width="7.109375" style="6" customWidth="1"/>
    <col min="11265" max="11265" width="16.88671875" style="6" customWidth="1"/>
    <col min="11266" max="11266" width="9.6640625" style="6" customWidth="1"/>
    <col min="11267" max="11267" width="4.6640625" style="6" customWidth="1"/>
    <col min="11268" max="11268" width="14.44140625" style="6" customWidth="1"/>
    <col min="11269" max="11269" width="11.109375" style="6" customWidth="1"/>
    <col min="11270" max="11270" width="10.33203125" style="6" customWidth="1"/>
    <col min="11271" max="11271" width="13" style="6" customWidth="1"/>
    <col min="11272" max="11272" width="8.33203125" style="6" customWidth="1"/>
    <col min="11273" max="11518" width="10" style="6"/>
    <col min="11519" max="11519" width="2.5546875" style="6" customWidth="1"/>
    <col min="11520" max="11520" width="7.109375" style="6" customWidth="1"/>
    <col min="11521" max="11521" width="16.88671875" style="6" customWidth="1"/>
    <col min="11522" max="11522" width="9.6640625" style="6" customWidth="1"/>
    <col min="11523" max="11523" width="4.6640625" style="6" customWidth="1"/>
    <col min="11524" max="11524" width="14.44140625" style="6" customWidth="1"/>
    <col min="11525" max="11525" width="11.109375" style="6" customWidth="1"/>
    <col min="11526" max="11526" width="10.33203125" style="6" customWidth="1"/>
    <col min="11527" max="11527" width="13" style="6" customWidth="1"/>
    <col min="11528" max="11528" width="8.33203125" style="6" customWidth="1"/>
    <col min="11529" max="11774" width="10" style="6"/>
    <col min="11775" max="11775" width="2.5546875" style="6" customWidth="1"/>
    <col min="11776" max="11776" width="7.109375" style="6" customWidth="1"/>
    <col min="11777" max="11777" width="16.88671875" style="6" customWidth="1"/>
    <col min="11778" max="11778" width="9.6640625" style="6" customWidth="1"/>
    <col min="11779" max="11779" width="4.6640625" style="6" customWidth="1"/>
    <col min="11780" max="11780" width="14.44140625" style="6" customWidth="1"/>
    <col min="11781" max="11781" width="11.109375" style="6" customWidth="1"/>
    <col min="11782" max="11782" width="10.33203125" style="6" customWidth="1"/>
    <col min="11783" max="11783" width="13" style="6" customWidth="1"/>
    <col min="11784" max="11784" width="8.33203125" style="6" customWidth="1"/>
    <col min="11785" max="12030" width="10" style="6"/>
    <col min="12031" max="12031" width="2.5546875" style="6" customWidth="1"/>
    <col min="12032" max="12032" width="7.109375" style="6" customWidth="1"/>
    <col min="12033" max="12033" width="16.88671875" style="6" customWidth="1"/>
    <col min="12034" max="12034" width="9.6640625" style="6" customWidth="1"/>
    <col min="12035" max="12035" width="4.6640625" style="6" customWidth="1"/>
    <col min="12036" max="12036" width="14.44140625" style="6" customWidth="1"/>
    <col min="12037" max="12037" width="11.109375" style="6" customWidth="1"/>
    <col min="12038" max="12038" width="10.33203125" style="6" customWidth="1"/>
    <col min="12039" max="12039" width="13" style="6" customWidth="1"/>
    <col min="12040" max="12040" width="8.33203125" style="6" customWidth="1"/>
    <col min="12041" max="12286" width="10" style="6"/>
    <col min="12287" max="12287" width="2.5546875" style="6" customWidth="1"/>
    <col min="12288" max="12288" width="7.109375" style="6" customWidth="1"/>
    <col min="12289" max="12289" width="16.88671875" style="6" customWidth="1"/>
    <col min="12290" max="12290" width="9.6640625" style="6" customWidth="1"/>
    <col min="12291" max="12291" width="4.6640625" style="6" customWidth="1"/>
    <col min="12292" max="12292" width="14.44140625" style="6" customWidth="1"/>
    <col min="12293" max="12293" width="11.109375" style="6" customWidth="1"/>
    <col min="12294" max="12294" width="10.33203125" style="6" customWidth="1"/>
    <col min="12295" max="12295" width="13" style="6" customWidth="1"/>
    <col min="12296" max="12296" width="8.33203125" style="6" customWidth="1"/>
    <col min="12297" max="12542" width="10" style="6"/>
    <col min="12543" max="12543" width="2.5546875" style="6" customWidth="1"/>
    <col min="12544" max="12544" width="7.109375" style="6" customWidth="1"/>
    <col min="12545" max="12545" width="16.88671875" style="6" customWidth="1"/>
    <col min="12546" max="12546" width="9.6640625" style="6" customWidth="1"/>
    <col min="12547" max="12547" width="4.6640625" style="6" customWidth="1"/>
    <col min="12548" max="12548" width="14.44140625" style="6" customWidth="1"/>
    <col min="12549" max="12549" width="11.109375" style="6" customWidth="1"/>
    <col min="12550" max="12550" width="10.33203125" style="6" customWidth="1"/>
    <col min="12551" max="12551" width="13" style="6" customWidth="1"/>
    <col min="12552" max="12552" width="8.33203125" style="6" customWidth="1"/>
    <col min="12553" max="12798" width="10" style="6"/>
    <col min="12799" max="12799" width="2.5546875" style="6" customWidth="1"/>
    <col min="12800" max="12800" width="7.109375" style="6" customWidth="1"/>
    <col min="12801" max="12801" width="16.88671875" style="6" customWidth="1"/>
    <col min="12802" max="12802" width="9.6640625" style="6" customWidth="1"/>
    <col min="12803" max="12803" width="4.6640625" style="6" customWidth="1"/>
    <col min="12804" max="12804" width="14.44140625" style="6" customWidth="1"/>
    <col min="12805" max="12805" width="11.109375" style="6" customWidth="1"/>
    <col min="12806" max="12806" width="10.33203125" style="6" customWidth="1"/>
    <col min="12807" max="12807" width="13" style="6" customWidth="1"/>
    <col min="12808" max="12808" width="8.33203125" style="6" customWidth="1"/>
    <col min="12809" max="13054" width="10" style="6"/>
    <col min="13055" max="13055" width="2.5546875" style="6" customWidth="1"/>
    <col min="13056" max="13056" width="7.109375" style="6" customWidth="1"/>
    <col min="13057" max="13057" width="16.88671875" style="6" customWidth="1"/>
    <col min="13058" max="13058" width="9.6640625" style="6" customWidth="1"/>
    <col min="13059" max="13059" width="4.6640625" style="6" customWidth="1"/>
    <col min="13060" max="13060" width="14.44140625" style="6" customWidth="1"/>
    <col min="13061" max="13061" width="11.109375" style="6" customWidth="1"/>
    <col min="13062" max="13062" width="10.33203125" style="6" customWidth="1"/>
    <col min="13063" max="13063" width="13" style="6" customWidth="1"/>
    <col min="13064" max="13064" width="8.33203125" style="6" customWidth="1"/>
    <col min="13065" max="13310" width="10" style="6"/>
    <col min="13311" max="13311" width="2.5546875" style="6" customWidth="1"/>
    <col min="13312" max="13312" width="7.109375" style="6" customWidth="1"/>
    <col min="13313" max="13313" width="16.88671875" style="6" customWidth="1"/>
    <col min="13314" max="13314" width="9.6640625" style="6" customWidth="1"/>
    <col min="13315" max="13315" width="4.6640625" style="6" customWidth="1"/>
    <col min="13316" max="13316" width="14.44140625" style="6" customWidth="1"/>
    <col min="13317" max="13317" width="11.109375" style="6" customWidth="1"/>
    <col min="13318" max="13318" width="10.33203125" style="6" customWidth="1"/>
    <col min="13319" max="13319" width="13" style="6" customWidth="1"/>
    <col min="13320" max="13320" width="8.33203125" style="6" customWidth="1"/>
    <col min="13321" max="13566" width="10" style="6"/>
    <col min="13567" max="13567" width="2.5546875" style="6" customWidth="1"/>
    <col min="13568" max="13568" width="7.109375" style="6" customWidth="1"/>
    <col min="13569" max="13569" width="16.88671875" style="6" customWidth="1"/>
    <col min="13570" max="13570" width="9.6640625" style="6" customWidth="1"/>
    <col min="13571" max="13571" width="4.6640625" style="6" customWidth="1"/>
    <col min="13572" max="13572" width="14.44140625" style="6" customWidth="1"/>
    <col min="13573" max="13573" width="11.109375" style="6" customWidth="1"/>
    <col min="13574" max="13574" width="10.33203125" style="6" customWidth="1"/>
    <col min="13575" max="13575" width="13" style="6" customWidth="1"/>
    <col min="13576" max="13576" width="8.33203125" style="6" customWidth="1"/>
    <col min="13577" max="13822" width="10" style="6"/>
    <col min="13823" max="13823" width="2.5546875" style="6" customWidth="1"/>
    <col min="13824" max="13824" width="7.109375" style="6" customWidth="1"/>
    <col min="13825" max="13825" width="16.88671875" style="6" customWidth="1"/>
    <col min="13826" max="13826" width="9.6640625" style="6" customWidth="1"/>
    <col min="13827" max="13827" width="4.6640625" style="6" customWidth="1"/>
    <col min="13828" max="13828" width="14.44140625" style="6" customWidth="1"/>
    <col min="13829" max="13829" width="11.109375" style="6" customWidth="1"/>
    <col min="13830" max="13830" width="10.33203125" style="6" customWidth="1"/>
    <col min="13831" max="13831" width="13" style="6" customWidth="1"/>
    <col min="13832" max="13832" width="8.33203125" style="6" customWidth="1"/>
    <col min="13833" max="14078" width="10" style="6"/>
    <col min="14079" max="14079" width="2.5546875" style="6" customWidth="1"/>
    <col min="14080" max="14080" width="7.109375" style="6" customWidth="1"/>
    <col min="14081" max="14081" width="16.88671875" style="6" customWidth="1"/>
    <col min="14082" max="14082" width="9.6640625" style="6" customWidth="1"/>
    <col min="14083" max="14083" width="4.6640625" style="6" customWidth="1"/>
    <col min="14084" max="14084" width="14.44140625" style="6" customWidth="1"/>
    <col min="14085" max="14085" width="11.109375" style="6" customWidth="1"/>
    <col min="14086" max="14086" width="10.33203125" style="6" customWidth="1"/>
    <col min="14087" max="14087" width="13" style="6" customWidth="1"/>
    <col min="14088" max="14088" width="8.33203125" style="6" customWidth="1"/>
    <col min="14089" max="14334" width="10" style="6"/>
    <col min="14335" max="14335" width="2.5546875" style="6" customWidth="1"/>
    <col min="14336" max="14336" width="7.109375" style="6" customWidth="1"/>
    <col min="14337" max="14337" width="16.88671875" style="6" customWidth="1"/>
    <col min="14338" max="14338" width="9.6640625" style="6" customWidth="1"/>
    <col min="14339" max="14339" width="4.6640625" style="6" customWidth="1"/>
    <col min="14340" max="14340" width="14.44140625" style="6" customWidth="1"/>
    <col min="14341" max="14341" width="11.109375" style="6" customWidth="1"/>
    <col min="14342" max="14342" width="10.33203125" style="6" customWidth="1"/>
    <col min="14343" max="14343" width="13" style="6" customWidth="1"/>
    <col min="14344" max="14344" width="8.33203125" style="6" customWidth="1"/>
    <col min="14345" max="14590" width="10" style="6"/>
    <col min="14591" max="14591" width="2.5546875" style="6" customWidth="1"/>
    <col min="14592" max="14592" width="7.109375" style="6" customWidth="1"/>
    <col min="14593" max="14593" width="16.88671875" style="6" customWidth="1"/>
    <col min="14594" max="14594" width="9.6640625" style="6" customWidth="1"/>
    <col min="14595" max="14595" width="4.6640625" style="6" customWidth="1"/>
    <col min="14596" max="14596" width="14.44140625" style="6" customWidth="1"/>
    <col min="14597" max="14597" width="11.109375" style="6" customWidth="1"/>
    <col min="14598" max="14598" width="10.33203125" style="6" customWidth="1"/>
    <col min="14599" max="14599" width="13" style="6" customWidth="1"/>
    <col min="14600" max="14600" width="8.33203125" style="6" customWidth="1"/>
    <col min="14601" max="14846" width="10" style="6"/>
    <col min="14847" max="14847" width="2.5546875" style="6" customWidth="1"/>
    <col min="14848" max="14848" width="7.109375" style="6" customWidth="1"/>
    <col min="14849" max="14849" width="16.88671875" style="6" customWidth="1"/>
    <col min="14850" max="14850" width="9.6640625" style="6" customWidth="1"/>
    <col min="14851" max="14851" width="4.6640625" style="6" customWidth="1"/>
    <col min="14852" max="14852" width="14.44140625" style="6" customWidth="1"/>
    <col min="14853" max="14853" width="11.109375" style="6" customWidth="1"/>
    <col min="14854" max="14854" width="10.33203125" style="6" customWidth="1"/>
    <col min="14855" max="14855" width="13" style="6" customWidth="1"/>
    <col min="14856" max="14856" width="8.33203125" style="6" customWidth="1"/>
    <col min="14857" max="15102" width="10" style="6"/>
    <col min="15103" max="15103" width="2.5546875" style="6" customWidth="1"/>
    <col min="15104" max="15104" width="7.109375" style="6" customWidth="1"/>
    <col min="15105" max="15105" width="16.88671875" style="6" customWidth="1"/>
    <col min="15106" max="15106" width="9.6640625" style="6" customWidth="1"/>
    <col min="15107" max="15107" width="4.6640625" style="6" customWidth="1"/>
    <col min="15108" max="15108" width="14.44140625" style="6" customWidth="1"/>
    <col min="15109" max="15109" width="11.109375" style="6" customWidth="1"/>
    <col min="15110" max="15110" width="10.33203125" style="6" customWidth="1"/>
    <col min="15111" max="15111" width="13" style="6" customWidth="1"/>
    <col min="15112" max="15112" width="8.33203125" style="6" customWidth="1"/>
    <col min="15113" max="15358" width="10" style="6"/>
    <col min="15359" max="15359" width="2.5546875" style="6" customWidth="1"/>
    <col min="15360" max="15360" width="7.109375" style="6" customWidth="1"/>
    <col min="15361" max="15361" width="16.88671875" style="6" customWidth="1"/>
    <col min="15362" max="15362" width="9.6640625" style="6" customWidth="1"/>
    <col min="15363" max="15363" width="4.6640625" style="6" customWidth="1"/>
    <col min="15364" max="15364" width="14.44140625" style="6" customWidth="1"/>
    <col min="15365" max="15365" width="11.109375" style="6" customWidth="1"/>
    <col min="15366" max="15366" width="10.33203125" style="6" customWidth="1"/>
    <col min="15367" max="15367" width="13" style="6" customWidth="1"/>
    <col min="15368" max="15368" width="8.33203125" style="6" customWidth="1"/>
    <col min="15369" max="15614" width="10" style="6"/>
    <col min="15615" max="15615" width="2.5546875" style="6" customWidth="1"/>
    <col min="15616" max="15616" width="7.109375" style="6" customWidth="1"/>
    <col min="15617" max="15617" width="16.88671875" style="6" customWidth="1"/>
    <col min="15618" max="15618" width="9.6640625" style="6" customWidth="1"/>
    <col min="15619" max="15619" width="4.6640625" style="6" customWidth="1"/>
    <col min="15620" max="15620" width="14.44140625" style="6" customWidth="1"/>
    <col min="15621" max="15621" width="11.109375" style="6" customWidth="1"/>
    <col min="15622" max="15622" width="10.33203125" style="6" customWidth="1"/>
    <col min="15623" max="15623" width="13" style="6" customWidth="1"/>
    <col min="15624" max="15624" width="8.33203125" style="6" customWidth="1"/>
    <col min="15625" max="15870" width="10" style="6"/>
    <col min="15871" max="15871" width="2.5546875" style="6" customWidth="1"/>
    <col min="15872" max="15872" width="7.109375" style="6" customWidth="1"/>
    <col min="15873" max="15873" width="16.88671875" style="6" customWidth="1"/>
    <col min="15874" max="15874" width="9.6640625" style="6" customWidth="1"/>
    <col min="15875" max="15875" width="4.6640625" style="6" customWidth="1"/>
    <col min="15876" max="15876" width="14.44140625" style="6" customWidth="1"/>
    <col min="15877" max="15877" width="11.109375" style="6" customWidth="1"/>
    <col min="15878" max="15878" width="10.33203125" style="6" customWidth="1"/>
    <col min="15879" max="15879" width="13" style="6" customWidth="1"/>
    <col min="15880" max="15880" width="8.33203125" style="6" customWidth="1"/>
    <col min="15881" max="16126" width="10" style="6"/>
    <col min="16127" max="16127" width="2.5546875" style="6" customWidth="1"/>
    <col min="16128" max="16128" width="7.109375" style="6" customWidth="1"/>
    <col min="16129" max="16129" width="16.88671875" style="6" customWidth="1"/>
    <col min="16130" max="16130" width="9.6640625" style="6" customWidth="1"/>
    <col min="16131" max="16131" width="4.6640625" style="6" customWidth="1"/>
    <col min="16132" max="16132" width="14.44140625" style="6" customWidth="1"/>
    <col min="16133" max="16133" width="11.109375" style="6" customWidth="1"/>
    <col min="16134" max="16134" width="10.33203125" style="6" customWidth="1"/>
    <col min="16135" max="16135" width="13" style="6" customWidth="1"/>
    <col min="16136" max="16136" width="8.33203125" style="6" customWidth="1"/>
    <col min="16137" max="16384" width="10" style="6"/>
  </cols>
  <sheetData>
    <row r="1" spans="1:8" ht="12" customHeight="1">
      <c r="A1" s="17" t="str">
        <f>RevReqSummary!A1</f>
        <v>PacifiCorp General Rate Case UE-140617</v>
      </c>
      <c r="B1" s="569"/>
      <c r="C1" s="569"/>
      <c r="D1" s="134"/>
      <c r="E1" s="569"/>
      <c r="F1" s="705"/>
      <c r="G1" s="706"/>
      <c r="H1" s="3"/>
    </row>
    <row r="2" spans="1:8" ht="12" customHeight="1">
      <c r="A2" s="17" t="str">
        <f>RevReqSummary!A2</f>
        <v>For The Twelve Months Ended December 2013 - Staff Revenue Requirement</v>
      </c>
      <c r="B2" s="569"/>
      <c r="C2" s="569"/>
      <c r="D2" s="134"/>
      <c r="E2" s="569"/>
      <c r="F2" s="569"/>
      <c r="G2" s="134"/>
      <c r="H2" s="707"/>
    </row>
    <row r="3" spans="1:8" ht="12" customHeight="1">
      <c r="A3" s="573" t="s">
        <v>1091</v>
      </c>
      <c r="B3" s="569"/>
      <c r="C3" s="569"/>
      <c r="D3" s="134"/>
      <c r="E3" s="569"/>
      <c r="F3" s="569"/>
      <c r="G3" s="134"/>
      <c r="H3" s="707"/>
    </row>
    <row r="4" spans="1:8" ht="12" customHeight="1">
      <c r="A4" s="573" t="s">
        <v>507</v>
      </c>
      <c r="B4" s="569"/>
      <c r="C4" s="569"/>
      <c r="D4" s="134"/>
      <c r="E4" s="569"/>
      <c r="F4" s="569"/>
      <c r="G4" s="134"/>
      <c r="H4" s="707"/>
    </row>
    <row r="5" spans="1:8" ht="12" customHeight="1">
      <c r="A5" s="134"/>
      <c r="B5" s="569"/>
      <c r="C5" s="569"/>
      <c r="D5" s="134"/>
      <c r="E5" s="569"/>
      <c r="F5" s="569"/>
      <c r="G5" s="134"/>
      <c r="H5" s="707"/>
    </row>
    <row r="6" spans="1:8" ht="12" customHeight="1">
      <c r="A6" s="708"/>
      <c r="B6" s="23"/>
      <c r="C6" s="23"/>
      <c r="D6" s="23" t="s">
        <v>131</v>
      </c>
      <c r="E6" s="23"/>
      <c r="F6" s="23"/>
      <c r="G6" s="23" t="s">
        <v>236</v>
      </c>
      <c r="H6" s="705"/>
    </row>
    <row r="7" spans="1:8" ht="12" customHeight="1">
      <c r="A7" s="708"/>
      <c r="B7" s="26" t="s">
        <v>132</v>
      </c>
      <c r="C7" s="26" t="s">
        <v>660</v>
      </c>
      <c r="D7" s="26" t="s">
        <v>134</v>
      </c>
      <c r="E7" s="26" t="s">
        <v>135</v>
      </c>
      <c r="F7" s="26" t="s">
        <v>136</v>
      </c>
      <c r="G7" s="26" t="s">
        <v>137</v>
      </c>
      <c r="H7" s="709"/>
    </row>
    <row r="8" spans="1:8" ht="12" customHeight="1">
      <c r="A8" s="101" t="s">
        <v>234</v>
      </c>
      <c r="B8" s="30"/>
      <c r="C8" s="30"/>
      <c r="D8" s="30"/>
      <c r="E8" s="71"/>
      <c r="F8" s="62"/>
      <c r="G8" s="710"/>
      <c r="H8" s="711"/>
    </row>
    <row r="9" spans="1:8" ht="12" customHeight="1">
      <c r="A9" s="69"/>
      <c r="B9" s="76"/>
      <c r="C9" s="61"/>
      <c r="D9" s="655"/>
      <c r="E9" s="627"/>
      <c r="F9" s="712"/>
      <c r="G9" s="685"/>
      <c r="H9" s="61"/>
    </row>
    <row r="10" spans="1:8" ht="12" customHeight="1">
      <c r="A10" s="69" t="s">
        <v>341</v>
      </c>
      <c r="B10" s="76">
        <v>41110</v>
      </c>
      <c r="C10" s="61">
        <v>1</v>
      </c>
      <c r="D10" s="782">
        <v>-493727</v>
      </c>
      <c r="E10" s="70" t="s">
        <v>141</v>
      </c>
      <c r="F10" s="713">
        <f>INDEX(WCAAllocations,IFERROR(MATCH(E10,WCAFactors,0),2),IFERROR(MATCH(E10,WCAStates,0),4))</f>
        <v>1</v>
      </c>
      <c r="G10" s="714">
        <f>+D10</f>
        <v>-493727</v>
      </c>
      <c r="H10" s="61"/>
    </row>
    <row r="11" spans="1:8" ht="12" customHeight="1">
      <c r="A11" s="69"/>
      <c r="B11" s="76"/>
      <c r="C11" s="61"/>
      <c r="D11" s="655"/>
      <c r="E11" s="627"/>
      <c r="F11" s="712"/>
      <c r="G11" s="685"/>
      <c r="H11" s="61"/>
    </row>
    <row r="12" spans="1:8" ht="12" customHeight="1">
      <c r="A12" s="69" t="s">
        <v>368</v>
      </c>
      <c r="B12" s="76">
        <v>283</v>
      </c>
      <c r="C12" s="61">
        <v>1</v>
      </c>
      <c r="D12" s="782">
        <v>246864</v>
      </c>
      <c r="E12" s="70" t="s">
        <v>141</v>
      </c>
      <c r="F12" s="713">
        <f>INDEX(WCAAllocations,IFERROR(MATCH(E12,WCAFactors,0),2),IFERROR(MATCH(E12,WCAStates,0),4))</f>
        <v>1</v>
      </c>
      <c r="G12" s="714">
        <f>+D12</f>
        <v>246864</v>
      </c>
      <c r="H12" s="61"/>
    </row>
    <row r="13" spans="1:8" ht="12" customHeight="1">
      <c r="A13" s="69"/>
      <c r="B13" s="76"/>
      <c r="C13" s="61"/>
      <c r="D13" s="655"/>
      <c r="E13" s="627"/>
      <c r="F13" s="712"/>
      <c r="G13" s="685"/>
      <c r="H13" s="61"/>
    </row>
    <row r="14" spans="1:8" ht="12" customHeight="1">
      <c r="A14" s="69"/>
      <c r="B14" s="76"/>
      <c r="C14" s="61"/>
      <c r="D14" s="655"/>
      <c r="E14" s="627"/>
      <c r="F14" s="712"/>
      <c r="G14" s="685"/>
      <c r="H14" s="61"/>
    </row>
    <row r="15" spans="1:8" ht="12" customHeight="1">
      <c r="A15" s="97" t="s">
        <v>654</v>
      </c>
      <c r="B15" s="61"/>
      <c r="C15" s="61"/>
      <c r="D15" s="655"/>
      <c r="E15" s="627"/>
      <c r="F15" s="712"/>
      <c r="G15" s="685"/>
      <c r="H15" s="77"/>
    </row>
    <row r="16" spans="1:8" ht="12" customHeight="1">
      <c r="A16" s="1396" t="s">
        <v>1072</v>
      </c>
      <c r="B16" s="1396"/>
      <c r="C16" s="1396"/>
      <c r="D16" s="1396"/>
      <c r="E16" s="1396"/>
      <c r="F16" s="1396"/>
      <c r="G16" s="1396"/>
      <c r="H16" s="77"/>
    </row>
    <row r="17" spans="1:8" ht="12" customHeight="1">
      <c r="A17" s="1396"/>
      <c r="B17" s="1396"/>
      <c r="C17" s="1396"/>
      <c r="D17" s="1396"/>
      <c r="E17" s="1396"/>
      <c r="F17" s="1396"/>
      <c r="G17" s="1396"/>
      <c r="H17" s="71"/>
    </row>
    <row r="18" spans="1:8" ht="12" customHeight="1">
      <c r="A18" s="1396"/>
      <c r="B18" s="1396"/>
      <c r="C18" s="1396"/>
      <c r="D18" s="1396"/>
      <c r="E18" s="1396"/>
      <c r="F18" s="1396"/>
      <c r="G18" s="1396"/>
      <c r="H18" s="71"/>
    </row>
    <row r="19" spans="1:8">
      <c r="A19" s="1396"/>
      <c r="B19" s="1396"/>
      <c r="C19" s="1396"/>
      <c r="D19" s="1396"/>
      <c r="E19" s="1396"/>
      <c r="F19" s="1396"/>
      <c r="G19" s="1396"/>
    </row>
    <row r="20" spans="1:8">
      <c r="B20" s="703"/>
      <c r="E20" s="359"/>
    </row>
    <row r="21" spans="1:8">
      <c r="B21" s="703"/>
    </row>
    <row r="22" spans="1:8">
      <c r="B22" s="703"/>
      <c r="H22" s="688"/>
    </row>
    <row r="23" spans="1:8">
      <c r="B23" s="703"/>
    </row>
    <row r="24" spans="1:8">
      <c r="B24" s="703"/>
    </row>
    <row r="25" spans="1:8">
      <c r="B25" s="703"/>
    </row>
    <row r="26" spans="1:8">
      <c r="B26" s="703"/>
    </row>
    <row r="27" spans="1:8">
      <c r="B27" s="703"/>
    </row>
    <row r="28" spans="1:8">
      <c r="B28" s="703"/>
    </row>
    <row r="29" spans="1:8">
      <c r="B29" s="703"/>
    </row>
    <row r="30" spans="1:8">
      <c r="B30" s="703"/>
    </row>
    <row r="31" spans="1:8">
      <c r="B31" s="703"/>
    </row>
    <row r="32" spans="1:8">
      <c r="B32" s="703"/>
    </row>
    <row r="33" spans="2:2">
      <c r="B33" s="703"/>
    </row>
    <row r="34" spans="2:2">
      <c r="B34" s="703"/>
    </row>
    <row r="35" spans="2:2">
      <c r="B35" s="703"/>
    </row>
    <row r="36" spans="2:2">
      <c r="B36" s="703"/>
    </row>
    <row r="37" spans="2:2">
      <c r="B37" s="703"/>
    </row>
    <row r="38" spans="2:2">
      <c r="B38" s="703"/>
    </row>
    <row r="39" spans="2:2">
      <c r="B39" s="703"/>
    </row>
    <row r="40" spans="2:2">
      <c r="B40" s="703"/>
    </row>
    <row r="41" spans="2:2">
      <c r="B41" s="703"/>
    </row>
    <row r="42" spans="2:2">
      <c r="B42" s="703"/>
    </row>
    <row r="43" spans="2:2">
      <c r="B43" s="703"/>
    </row>
    <row r="44" spans="2:2">
      <c r="B44" s="703"/>
    </row>
    <row r="45" spans="2:2">
      <c r="B45" s="703"/>
    </row>
    <row r="46" spans="2:2">
      <c r="B46" s="703"/>
    </row>
    <row r="47" spans="2:2">
      <c r="B47" s="703"/>
    </row>
    <row r="48" spans="2:2">
      <c r="B48" s="703"/>
    </row>
    <row r="49" spans="2:2">
      <c r="B49" s="703"/>
    </row>
    <row r="50" spans="2:2">
      <c r="B50" s="703"/>
    </row>
    <row r="51" spans="2:2">
      <c r="B51" s="703"/>
    </row>
    <row r="52" spans="2:2">
      <c r="B52" s="703"/>
    </row>
    <row r="53" spans="2:2">
      <c r="B53" s="703"/>
    </row>
    <row r="54" spans="2:2">
      <c r="B54" s="703"/>
    </row>
    <row r="55" spans="2:2">
      <c r="B55" s="703"/>
    </row>
    <row r="56" spans="2:2">
      <c r="B56" s="703"/>
    </row>
    <row r="57" spans="2:2">
      <c r="B57" s="703"/>
    </row>
    <row r="58" spans="2:2">
      <c r="B58" s="703"/>
    </row>
    <row r="59" spans="2:2">
      <c r="B59" s="703"/>
    </row>
    <row r="60" spans="2:2">
      <c r="B60" s="703"/>
    </row>
    <row r="61" spans="2:2">
      <c r="B61" s="703"/>
    </row>
    <row r="62" spans="2:2">
      <c r="B62" s="703"/>
    </row>
    <row r="63" spans="2:2">
      <c r="B63" s="703"/>
    </row>
    <row r="64" spans="2:2">
      <c r="B64" s="703"/>
    </row>
    <row r="65" spans="2:2">
      <c r="B65" s="703"/>
    </row>
    <row r="66" spans="2:2">
      <c r="B66" s="703"/>
    </row>
    <row r="67" spans="2:2">
      <c r="B67" s="703"/>
    </row>
    <row r="68" spans="2:2">
      <c r="B68" s="703"/>
    </row>
    <row r="69" spans="2:2">
      <c r="B69" s="703"/>
    </row>
    <row r="70" spans="2:2">
      <c r="B70" s="703"/>
    </row>
    <row r="71" spans="2:2">
      <c r="B71" s="703"/>
    </row>
    <row r="72" spans="2:2">
      <c r="B72" s="703"/>
    </row>
    <row r="73" spans="2:2">
      <c r="B73" s="703"/>
    </row>
    <row r="74" spans="2:2">
      <c r="B74" s="703"/>
    </row>
    <row r="75" spans="2:2">
      <c r="B75" s="703"/>
    </row>
    <row r="76" spans="2:2">
      <c r="B76" s="703"/>
    </row>
    <row r="77" spans="2:2">
      <c r="B77" s="703"/>
    </row>
    <row r="78" spans="2:2">
      <c r="B78" s="703"/>
    </row>
    <row r="79" spans="2:2">
      <c r="B79" s="703"/>
    </row>
    <row r="80" spans="2:2">
      <c r="B80" s="703"/>
    </row>
    <row r="81" spans="2:2">
      <c r="B81" s="703"/>
    </row>
    <row r="82" spans="2:2">
      <c r="B82" s="703"/>
    </row>
    <row r="83" spans="2:2">
      <c r="B83" s="703"/>
    </row>
    <row r="84" spans="2:2">
      <c r="B84" s="703"/>
    </row>
    <row r="85" spans="2:2">
      <c r="B85" s="703"/>
    </row>
    <row r="86" spans="2:2">
      <c r="B86" s="703"/>
    </row>
    <row r="87" spans="2:2">
      <c r="B87" s="703"/>
    </row>
    <row r="88" spans="2:2">
      <c r="B88" s="703"/>
    </row>
    <row r="89" spans="2:2">
      <c r="B89" s="703"/>
    </row>
    <row r="90" spans="2:2">
      <c r="B90" s="703"/>
    </row>
    <row r="91" spans="2:2">
      <c r="B91" s="703"/>
    </row>
    <row r="92" spans="2:2">
      <c r="B92" s="703"/>
    </row>
    <row r="93" spans="2:2">
      <c r="B93" s="703"/>
    </row>
    <row r="94" spans="2:2">
      <c r="B94" s="703"/>
    </row>
    <row r="95" spans="2:2">
      <c r="B95" s="703"/>
    </row>
    <row r="96" spans="2:2">
      <c r="B96" s="703"/>
    </row>
    <row r="97" spans="2:2">
      <c r="B97" s="703"/>
    </row>
    <row r="98" spans="2:2">
      <c r="B98" s="703"/>
    </row>
    <row r="99" spans="2:2">
      <c r="B99" s="703"/>
    </row>
    <row r="100" spans="2:2">
      <c r="B100" s="703"/>
    </row>
    <row r="101" spans="2:2">
      <c r="B101" s="703"/>
    </row>
    <row r="102" spans="2:2">
      <c r="B102" s="703"/>
    </row>
    <row r="103" spans="2:2">
      <c r="B103" s="703"/>
    </row>
    <row r="104" spans="2:2">
      <c r="B104" s="703"/>
    </row>
    <row r="105" spans="2:2">
      <c r="B105" s="703"/>
    </row>
    <row r="106" spans="2:2">
      <c r="B106" s="703"/>
    </row>
    <row r="107" spans="2:2">
      <c r="B107" s="703"/>
    </row>
    <row r="108" spans="2:2">
      <c r="B108" s="703"/>
    </row>
    <row r="109" spans="2:2">
      <c r="B109" s="703"/>
    </row>
    <row r="110" spans="2:2">
      <c r="B110" s="703"/>
    </row>
    <row r="111" spans="2:2">
      <c r="B111" s="703"/>
    </row>
    <row r="112" spans="2:2">
      <c r="B112" s="703"/>
    </row>
    <row r="113" spans="2:2">
      <c r="B113" s="703"/>
    </row>
    <row r="114" spans="2:2">
      <c r="B114" s="703"/>
    </row>
    <row r="115" spans="2:2">
      <c r="B115" s="703"/>
    </row>
    <row r="116" spans="2:2">
      <c r="B116" s="703"/>
    </row>
    <row r="117" spans="2:2">
      <c r="B117" s="703"/>
    </row>
    <row r="118" spans="2:2">
      <c r="B118" s="703"/>
    </row>
    <row r="119" spans="2:2">
      <c r="B119" s="703"/>
    </row>
    <row r="120" spans="2:2">
      <c r="B120" s="703"/>
    </row>
    <row r="121" spans="2:2">
      <c r="B121" s="703"/>
    </row>
    <row r="122" spans="2:2">
      <c r="B122" s="703"/>
    </row>
    <row r="123" spans="2:2">
      <c r="B123" s="703"/>
    </row>
    <row r="124" spans="2:2">
      <c r="B124" s="703"/>
    </row>
    <row r="125" spans="2:2">
      <c r="B125" s="703"/>
    </row>
    <row r="126" spans="2:2">
      <c r="B126" s="703"/>
    </row>
    <row r="127" spans="2:2">
      <c r="B127" s="703"/>
    </row>
    <row r="128" spans="2:2">
      <c r="B128" s="703"/>
    </row>
    <row r="129" spans="2:2">
      <c r="B129" s="703"/>
    </row>
    <row r="130" spans="2:2">
      <c r="B130" s="703"/>
    </row>
    <row r="131" spans="2:2">
      <c r="B131" s="703"/>
    </row>
    <row r="132" spans="2:2">
      <c r="B132" s="703"/>
    </row>
    <row r="133" spans="2:2">
      <c r="B133" s="703"/>
    </row>
    <row r="134" spans="2:2">
      <c r="B134" s="703"/>
    </row>
    <row r="135" spans="2:2">
      <c r="B135" s="703"/>
    </row>
    <row r="136" spans="2:2">
      <c r="B136" s="703"/>
    </row>
    <row r="137" spans="2:2">
      <c r="B137" s="703"/>
    </row>
    <row r="138" spans="2:2">
      <c r="B138" s="703"/>
    </row>
    <row r="139" spans="2:2">
      <c r="B139" s="703"/>
    </row>
    <row r="140" spans="2:2">
      <c r="B140" s="703"/>
    </row>
    <row r="141" spans="2:2">
      <c r="B141" s="703"/>
    </row>
    <row r="142" spans="2:2">
      <c r="B142" s="703"/>
    </row>
    <row r="143" spans="2:2">
      <c r="B143" s="703"/>
    </row>
    <row r="144" spans="2:2">
      <c r="B144" s="703"/>
    </row>
    <row r="145" spans="2:2">
      <c r="B145" s="703"/>
    </row>
    <row r="146" spans="2:2">
      <c r="B146" s="703"/>
    </row>
    <row r="147" spans="2:2">
      <c r="B147" s="703"/>
    </row>
    <row r="148" spans="2:2">
      <c r="B148" s="703"/>
    </row>
    <row r="149" spans="2:2">
      <c r="B149" s="703"/>
    </row>
    <row r="150" spans="2:2">
      <c r="B150" s="703"/>
    </row>
    <row r="151" spans="2:2">
      <c r="B151" s="703"/>
    </row>
    <row r="152" spans="2:2">
      <c r="B152" s="703"/>
    </row>
    <row r="153" spans="2:2">
      <c r="B153" s="703"/>
    </row>
    <row r="154" spans="2:2">
      <c r="B154" s="703"/>
    </row>
    <row r="155" spans="2:2">
      <c r="B155" s="703"/>
    </row>
    <row r="156" spans="2:2">
      <c r="B156" s="703"/>
    </row>
    <row r="157" spans="2:2">
      <c r="B157" s="703"/>
    </row>
    <row r="158" spans="2:2">
      <c r="B158" s="703"/>
    </row>
    <row r="159" spans="2:2">
      <c r="B159" s="703"/>
    </row>
    <row r="160" spans="2:2">
      <c r="B160" s="703"/>
    </row>
    <row r="161" spans="2:2">
      <c r="B161" s="703"/>
    </row>
    <row r="162" spans="2:2">
      <c r="B162" s="703"/>
    </row>
    <row r="163" spans="2:2">
      <c r="B163" s="703"/>
    </row>
    <row r="164" spans="2:2">
      <c r="B164" s="703"/>
    </row>
    <row r="165" spans="2:2">
      <c r="B165" s="703"/>
    </row>
    <row r="166" spans="2:2">
      <c r="B166" s="703"/>
    </row>
    <row r="167" spans="2:2">
      <c r="B167" s="703"/>
    </row>
    <row r="168" spans="2:2">
      <c r="B168" s="703"/>
    </row>
    <row r="169" spans="2:2">
      <c r="B169" s="703"/>
    </row>
    <row r="170" spans="2:2">
      <c r="B170" s="703"/>
    </row>
    <row r="171" spans="2:2">
      <c r="B171" s="703"/>
    </row>
    <row r="172" spans="2:2">
      <c r="B172" s="703"/>
    </row>
    <row r="173" spans="2:2">
      <c r="B173" s="703"/>
    </row>
    <row r="174" spans="2:2">
      <c r="B174" s="703"/>
    </row>
    <row r="175" spans="2:2">
      <c r="B175" s="703"/>
    </row>
    <row r="176" spans="2:2">
      <c r="B176" s="703"/>
    </row>
    <row r="177" spans="2:2">
      <c r="B177" s="703"/>
    </row>
    <row r="178" spans="2:2">
      <c r="B178" s="703"/>
    </row>
    <row r="179" spans="2:2">
      <c r="B179" s="703"/>
    </row>
    <row r="180" spans="2:2">
      <c r="B180" s="703"/>
    </row>
    <row r="181" spans="2:2">
      <c r="B181" s="703"/>
    </row>
    <row r="182" spans="2:2">
      <c r="B182" s="703"/>
    </row>
    <row r="183" spans="2:2">
      <c r="B183" s="703"/>
    </row>
    <row r="184" spans="2:2">
      <c r="B184" s="703"/>
    </row>
    <row r="185" spans="2:2">
      <c r="B185" s="703"/>
    </row>
    <row r="186" spans="2:2">
      <c r="B186" s="703"/>
    </row>
    <row r="187" spans="2:2">
      <c r="B187" s="703"/>
    </row>
    <row r="188" spans="2:2">
      <c r="B188" s="703"/>
    </row>
    <row r="189" spans="2:2">
      <c r="B189" s="703"/>
    </row>
    <row r="190" spans="2:2">
      <c r="B190" s="703"/>
    </row>
    <row r="191" spans="2:2">
      <c r="B191" s="703"/>
    </row>
    <row r="192" spans="2:2">
      <c r="B192" s="703"/>
    </row>
    <row r="193" spans="2:2">
      <c r="B193" s="703"/>
    </row>
    <row r="194" spans="2:2">
      <c r="B194" s="703"/>
    </row>
    <row r="195" spans="2:2">
      <c r="B195" s="703"/>
    </row>
    <row r="196" spans="2:2">
      <c r="B196" s="703"/>
    </row>
    <row r="197" spans="2:2">
      <c r="B197" s="703"/>
    </row>
    <row r="198" spans="2:2">
      <c r="B198" s="703"/>
    </row>
    <row r="199" spans="2:2">
      <c r="B199" s="703"/>
    </row>
    <row r="200" spans="2:2">
      <c r="B200" s="703"/>
    </row>
    <row r="201" spans="2:2">
      <c r="B201" s="703"/>
    </row>
    <row r="202" spans="2:2">
      <c r="B202" s="703"/>
    </row>
    <row r="203" spans="2:2">
      <c r="B203" s="703"/>
    </row>
    <row r="204" spans="2:2">
      <c r="B204" s="703"/>
    </row>
    <row r="205" spans="2:2">
      <c r="B205" s="703"/>
    </row>
    <row r="206" spans="2:2">
      <c r="B206" s="703"/>
    </row>
    <row r="207" spans="2:2">
      <c r="B207" s="703"/>
    </row>
    <row r="208" spans="2:2">
      <c r="B208" s="703"/>
    </row>
    <row r="209" spans="2:2">
      <c r="B209" s="703"/>
    </row>
    <row r="210" spans="2:2">
      <c r="B210" s="703"/>
    </row>
    <row r="211" spans="2:2">
      <c r="B211" s="703"/>
    </row>
    <row r="212" spans="2:2">
      <c r="B212" s="703"/>
    </row>
    <row r="213" spans="2:2">
      <c r="B213" s="703"/>
    </row>
    <row r="214" spans="2:2">
      <c r="B214" s="703"/>
    </row>
    <row r="215" spans="2:2">
      <c r="B215" s="703"/>
    </row>
    <row r="216" spans="2:2">
      <c r="B216" s="703"/>
    </row>
    <row r="217" spans="2:2">
      <c r="B217" s="703"/>
    </row>
    <row r="218" spans="2:2">
      <c r="B218" s="703"/>
    </row>
    <row r="219" spans="2:2">
      <c r="B219" s="703"/>
    </row>
    <row r="220" spans="2:2">
      <c r="B220" s="703"/>
    </row>
    <row r="221" spans="2:2">
      <c r="B221" s="703"/>
    </row>
    <row r="222" spans="2:2">
      <c r="B222" s="703"/>
    </row>
    <row r="223" spans="2:2">
      <c r="B223" s="703"/>
    </row>
    <row r="224" spans="2:2">
      <c r="B224" s="703"/>
    </row>
    <row r="225" spans="2:2">
      <c r="B225" s="703"/>
    </row>
    <row r="226" spans="2:2">
      <c r="B226" s="703"/>
    </row>
    <row r="227" spans="2:2">
      <c r="B227" s="703"/>
    </row>
    <row r="228" spans="2:2">
      <c r="B228" s="703"/>
    </row>
    <row r="229" spans="2:2">
      <c r="B229" s="703"/>
    </row>
    <row r="230" spans="2:2">
      <c r="B230" s="703"/>
    </row>
    <row r="231" spans="2:2">
      <c r="B231" s="703"/>
    </row>
    <row r="232" spans="2:2">
      <c r="B232" s="703"/>
    </row>
    <row r="233" spans="2:2">
      <c r="B233" s="703"/>
    </row>
    <row r="234" spans="2:2">
      <c r="B234" s="703"/>
    </row>
    <row r="235" spans="2:2">
      <c r="B235" s="703"/>
    </row>
    <row r="236" spans="2:2">
      <c r="B236" s="703"/>
    </row>
    <row r="237" spans="2:2">
      <c r="B237" s="703"/>
    </row>
    <row r="238" spans="2:2">
      <c r="B238" s="703"/>
    </row>
    <row r="239" spans="2:2">
      <c r="B239" s="703"/>
    </row>
    <row r="240" spans="2:2">
      <c r="B240" s="703"/>
    </row>
    <row r="241" spans="2:2">
      <c r="B241" s="703"/>
    </row>
    <row r="242" spans="2:2">
      <c r="B242" s="703"/>
    </row>
    <row r="243" spans="2:2">
      <c r="B243" s="703"/>
    </row>
    <row r="244" spans="2:2">
      <c r="B244" s="703"/>
    </row>
    <row r="245" spans="2:2">
      <c r="B245" s="703"/>
    </row>
    <row r="246" spans="2:2">
      <c r="B246" s="703"/>
    </row>
    <row r="247" spans="2:2">
      <c r="B247" s="703"/>
    </row>
    <row r="248" spans="2:2">
      <c r="B248" s="703"/>
    </row>
    <row r="249" spans="2:2">
      <c r="B249" s="703"/>
    </row>
    <row r="250" spans="2:2">
      <c r="B250" s="703"/>
    </row>
    <row r="251" spans="2:2">
      <c r="B251" s="703"/>
    </row>
    <row r="252" spans="2:2">
      <c r="B252" s="703"/>
    </row>
    <row r="253" spans="2:2">
      <c r="B253" s="703"/>
    </row>
    <row r="254" spans="2:2">
      <c r="B254" s="703"/>
    </row>
    <row r="255" spans="2:2">
      <c r="B255" s="703"/>
    </row>
    <row r="256" spans="2:2">
      <c r="B256" s="703"/>
    </row>
    <row r="257" spans="2:2">
      <c r="B257" s="703"/>
    </row>
    <row r="258" spans="2:2">
      <c r="B258" s="703"/>
    </row>
    <row r="259" spans="2:2">
      <c r="B259" s="703"/>
    </row>
    <row r="260" spans="2:2">
      <c r="B260" s="703"/>
    </row>
    <row r="261" spans="2:2">
      <c r="B261" s="703"/>
    </row>
    <row r="262" spans="2:2">
      <c r="B262" s="703"/>
    </row>
    <row r="263" spans="2:2">
      <c r="B263" s="703"/>
    </row>
    <row r="264" spans="2:2">
      <c r="B264" s="703"/>
    </row>
    <row r="265" spans="2:2">
      <c r="B265" s="703"/>
    </row>
    <row r="266" spans="2:2">
      <c r="B266" s="703"/>
    </row>
    <row r="267" spans="2:2">
      <c r="B267" s="703"/>
    </row>
    <row r="268" spans="2:2">
      <c r="B268" s="703"/>
    </row>
    <row r="269" spans="2:2">
      <c r="B269" s="703"/>
    </row>
    <row r="270" spans="2:2">
      <c r="B270" s="703"/>
    </row>
    <row r="271" spans="2:2">
      <c r="B271" s="703"/>
    </row>
    <row r="272" spans="2:2">
      <c r="B272" s="703"/>
    </row>
    <row r="273" spans="2:2">
      <c r="B273" s="703"/>
    </row>
    <row r="274" spans="2:2">
      <c r="B274" s="703"/>
    </row>
    <row r="275" spans="2:2">
      <c r="B275" s="703"/>
    </row>
    <row r="276" spans="2:2">
      <c r="B276" s="703"/>
    </row>
    <row r="277" spans="2:2">
      <c r="B277" s="703"/>
    </row>
    <row r="278" spans="2:2">
      <c r="B278" s="703"/>
    </row>
    <row r="279" spans="2:2">
      <c r="B279" s="703"/>
    </row>
    <row r="280" spans="2:2">
      <c r="B280" s="703"/>
    </row>
    <row r="281" spans="2:2">
      <c r="B281" s="703"/>
    </row>
    <row r="282" spans="2:2">
      <c r="B282" s="703"/>
    </row>
    <row r="283" spans="2:2">
      <c r="B283" s="703"/>
    </row>
    <row r="284" spans="2:2">
      <c r="B284" s="703"/>
    </row>
    <row r="285" spans="2:2">
      <c r="B285" s="703"/>
    </row>
    <row r="286" spans="2:2">
      <c r="B286" s="703"/>
    </row>
    <row r="287" spans="2:2">
      <c r="B287" s="703"/>
    </row>
    <row r="288" spans="2:2">
      <c r="B288" s="703"/>
    </row>
    <row r="289" spans="2:2">
      <c r="B289" s="703"/>
    </row>
    <row r="290" spans="2:2">
      <c r="B290" s="703"/>
    </row>
    <row r="291" spans="2:2">
      <c r="B291" s="703"/>
    </row>
    <row r="292" spans="2:2">
      <c r="B292" s="703"/>
    </row>
    <row r="293" spans="2:2">
      <c r="B293" s="703"/>
    </row>
    <row r="294" spans="2:2">
      <c r="B294" s="703"/>
    </row>
    <row r="295" spans="2:2">
      <c r="B295" s="703"/>
    </row>
    <row r="296" spans="2:2">
      <c r="B296" s="703"/>
    </row>
    <row r="297" spans="2:2">
      <c r="B297" s="703"/>
    </row>
    <row r="298" spans="2:2">
      <c r="B298" s="703"/>
    </row>
    <row r="299" spans="2:2">
      <c r="B299" s="703"/>
    </row>
    <row r="300" spans="2:2">
      <c r="B300" s="703"/>
    </row>
    <row r="301" spans="2:2">
      <c r="B301" s="703"/>
    </row>
    <row r="302" spans="2:2">
      <c r="B302" s="703"/>
    </row>
    <row r="303" spans="2:2">
      <c r="B303" s="703"/>
    </row>
    <row r="304" spans="2:2">
      <c r="B304" s="703"/>
    </row>
    <row r="305" spans="2:2">
      <c r="B305" s="703"/>
    </row>
    <row r="306" spans="2:2">
      <c r="B306" s="703"/>
    </row>
    <row r="307" spans="2:2">
      <c r="B307" s="703"/>
    </row>
    <row r="308" spans="2:2">
      <c r="B308" s="703"/>
    </row>
    <row r="309" spans="2:2">
      <c r="B309" s="703"/>
    </row>
    <row r="310" spans="2:2">
      <c r="B310" s="703"/>
    </row>
    <row r="311" spans="2:2">
      <c r="B311" s="703"/>
    </row>
    <row r="312" spans="2:2">
      <c r="B312" s="703"/>
    </row>
    <row r="313" spans="2:2">
      <c r="B313" s="703"/>
    </row>
    <row r="314" spans="2:2">
      <c r="B314" s="703"/>
    </row>
    <row r="315" spans="2:2">
      <c r="B315" s="703"/>
    </row>
    <row r="316" spans="2:2">
      <c r="B316" s="703"/>
    </row>
    <row r="317" spans="2:2">
      <c r="B317" s="703"/>
    </row>
    <row r="318" spans="2:2">
      <c r="B318" s="703"/>
    </row>
    <row r="319" spans="2:2">
      <c r="B319" s="703"/>
    </row>
    <row r="320" spans="2:2">
      <c r="B320" s="703"/>
    </row>
    <row r="321" spans="2:2">
      <c r="B321" s="703"/>
    </row>
    <row r="322" spans="2:2">
      <c r="B322" s="703"/>
    </row>
    <row r="323" spans="2:2">
      <c r="B323" s="703"/>
    </row>
    <row r="324" spans="2:2">
      <c r="B324" s="703"/>
    </row>
    <row r="325" spans="2:2">
      <c r="B325" s="703"/>
    </row>
    <row r="326" spans="2:2">
      <c r="B326" s="703"/>
    </row>
    <row r="327" spans="2:2">
      <c r="B327" s="703"/>
    </row>
    <row r="328" spans="2:2">
      <c r="B328" s="703"/>
    </row>
    <row r="329" spans="2:2">
      <c r="B329" s="703"/>
    </row>
    <row r="330" spans="2:2">
      <c r="B330" s="703"/>
    </row>
    <row r="331" spans="2:2">
      <c r="B331" s="703"/>
    </row>
    <row r="332" spans="2:2">
      <c r="B332" s="703"/>
    </row>
    <row r="333" spans="2:2">
      <c r="B333" s="703"/>
    </row>
    <row r="334" spans="2:2">
      <c r="B334" s="703"/>
    </row>
    <row r="335" spans="2:2">
      <c r="B335" s="703"/>
    </row>
    <row r="336" spans="2:2">
      <c r="B336" s="703"/>
    </row>
    <row r="337" spans="2:2">
      <c r="B337" s="703"/>
    </row>
    <row r="338" spans="2:2">
      <c r="B338" s="703"/>
    </row>
    <row r="339" spans="2:2">
      <c r="B339" s="703"/>
    </row>
    <row r="340" spans="2:2">
      <c r="B340" s="703"/>
    </row>
    <row r="341" spans="2:2">
      <c r="B341" s="703"/>
    </row>
    <row r="342" spans="2:2">
      <c r="B342" s="703"/>
    </row>
    <row r="343" spans="2:2">
      <c r="B343" s="703"/>
    </row>
    <row r="344" spans="2:2">
      <c r="B344" s="703"/>
    </row>
    <row r="345" spans="2:2">
      <c r="B345" s="703"/>
    </row>
    <row r="346" spans="2:2">
      <c r="B346" s="703"/>
    </row>
  </sheetData>
  <mergeCells count="1">
    <mergeCell ref="A16:G19"/>
  </mergeCells>
  <conditionalFormatting sqref="H1">
    <cfRule type="cellIs" dxfId="24" priority="6" stopIfTrue="1" operator="equal">
      <formula>"x.x"</formula>
    </cfRule>
  </conditionalFormatting>
  <conditionalFormatting sqref="A9:A14">
    <cfRule type="cellIs" dxfId="23" priority="5" stopIfTrue="1" operator="equal">
      <formula>"Title"</formula>
    </cfRule>
  </conditionalFormatting>
  <conditionalFormatting sqref="A8">
    <cfRule type="cellIs" dxfId="22" priority="4" stopIfTrue="1" operator="equal">
      <formula>"Adjustment to Income/Expense/Rate Base:"</formula>
    </cfRule>
  </conditionalFormatting>
  <dataValidations disablePrompts="1" count="8">
    <dataValidation type="list" allowBlank="1" showInputMessage="1" showErrorMessage="1" errorTitle="Oops!" error="You must enter a state, or, if the adjustment is system, enter all states." sqref="WVO982995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491 JC65491 SY65491 ACU65491 AMQ65491 AWM65491 BGI65491 BQE65491 CAA65491 CJW65491 CTS65491 DDO65491 DNK65491 DXG65491 EHC65491 EQY65491 FAU65491 FKQ65491 FUM65491 GEI65491 GOE65491 GYA65491 HHW65491 HRS65491 IBO65491 ILK65491 IVG65491 JFC65491 JOY65491 JYU65491 KIQ65491 KSM65491 LCI65491 LME65491 LWA65491 MFW65491 MPS65491 MZO65491 NJK65491 NTG65491 ODC65491 OMY65491 OWU65491 PGQ65491 PQM65491 QAI65491 QKE65491 QUA65491 RDW65491 RNS65491 RXO65491 SHK65491 SRG65491 TBC65491 TKY65491 TUU65491 UEQ65491 UOM65491 UYI65491 VIE65491 VSA65491 WBW65491 WLS65491 WVO65491 G131027 JC131027 SY131027 ACU131027 AMQ131027 AWM131027 BGI131027 BQE131027 CAA131027 CJW131027 CTS131027 DDO131027 DNK131027 DXG131027 EHC131027 EQY131027 FAU131027 FKQ131027 FUM131027 GEI131027 GOE131027 GYA131027 HHW131027 HRS131027 IBO131027 ILK131027 IVG131027 JFC131027 JOY131027 JYU131027 KIQ131027 KSM131027 LCI131027 LME131027 LWA131027 MFW131027 MPS131027 MZO131027 NJK131027 NTG131027 ODC131027 OMY131027 OWU131027 PGQ131027 PQM131027 QAI131027 QKE131027 QUA131027 RDW131027 RNS131027 RXO131027 SHK131027 SRG131027 TBC131027 TKY131027 TUU131027 UEQ131027 UOM131027 UYI131027 VIE131027 VSA131027 WBW131027 WLS131027 WVO131027 G196563 JC196563 SY196563 ACU196563 AMQ196563 AWM196563 BGI196563 BQE196563 CAA196563 CJW196563 CTS196563 DDO196563 DNK196563 DXG196563 EHC196563 EQY196563 FAU196563 FKQ196563 FUM196563 GEI196563 GOE196563 GYA196563 HHW196563 HRS196563 IBO196563 ILK196563 IVG196563 JFC196563 JOY196563 JYU196563 KIQ196563 KSM196563 LCI196563 LME196563 LWA196563 MFW196563 MPS196563 MZO196563 NJK196563 NTG196563 ODC196563 OMY196563 OWU196563 PGQ196563 PQM196563 QAI196563 QKE196563 QUA196563 RDW196563 RNS196563 RXO196563 SHK196563 SRG196563 TBC196563 TKY196563 TUU196563 UEQ196563 UOM196563 UYI196563 VIE196563 VSA196563 WBW196563 WLS196563 WVO196563 G262099 JC262099 SY262099 ACU262099 AMQ262099 AWM262099 BGI262099 BQE262099 CAA262099 CJW262099 CTS262099 DDO262099 DNK262099 DXG262099 EHC262099 EQY262099 FAU262099 FKQ262099 FUM262099 GEI262099 GOE262099 GYA262099 HHW262099 HRS262099 IBO262099 ILK262099 IVG262099 JFC262099 JOY262099 JYU262099 KIQ262099 KSM262099 LCI262099 LME262099 LWA262099 MFW262099 MPS262099 MZO262099 NJK262099 NTG262099 ODC262099 OMY262099 OWU262099 PGQ262099 PQM262099 QAI262099 QKE262099 QUA262099 RDW262099 RNS262099 RXO262099 SHK262099 SRG262099 TBC262099 TKY262099 TUU262099 UEQ262099 UOM262099 UYI262099 VIE262099 VSA262099 WBW262099 WLS262099 WVO262099 G327635 JC327635 SY327635 ACU327635 AMQ327635 AWM327635 BGI327635 BQE327635 CAA327635 CJW327635 CTS327635 DDO327635 DNK327635 DXG327635 EHC327635 EQY327635 FAU327635 FKQ327635 FUM327635 GEI327635 GOE327635 GYA327635 HHW327635 HRS327635 IBO327635 ILK327635 IVG327635 JFC327635 JOY327635 JYU327635 KIQ327635 KSM327635 LCI327635 LME327635 LWA327635 MFW327635 MPS327635 MZO327635 NJK327635 NTG327635 ODC327635 OMY327635 OWU327635 PGQ327635 PQM327635 QAI327635 QKE327635 QUA327635 RDW327635 RNS327635 RXO327635 SHK327635 SRG327635 TBC327635 TKY327635 TUU327635 UEQ327635 UOM327635 UYI327635 VIE327635 VSA327635 WBW327635 WLS327635 WVO327635 G393171 JC393171 SY393171 ACU393171 AMQ393171 AWM393171 BGI393171 BQE393171 CAA393171 CJW393171 CTS393171 DDO393171 DNK393171 DXG393171 EHC393171 EQY393171 FAU393171 FKQ393171 FUM393171 GEI393171 GOE393171 GYA393171 HHW393171 HRS393171 IBO393171 ILK393171 IVG393171 JFC393171 JOY393171 JYU393171 KIQ393171 KSM393171 LCI393171 LME393171 LWA393171 MFW393171 MPS393171 MZO393171 NJK393171 NTG393171 ODC393171 OMY393171 OWU393171 PGQ393171 PQM393171 QAI393171 QKE393171 QUA393171 RDW393171 RNS393171 RXO393171 SHK393171 SRG393171 TBC393171 TKY393171 TUU393171 UEQ393171 UOM393171 UYI393171 VIE393171 VSA393171 WBW393171 WLS393171 WVO393171 G458707 JC458707 SY458707 ACU458707 AMQ458707 AWM458707 BGI458707 BQE458707 CAA458707 CJW458707 CTS458707 DDO458707 DNK458707 DXG458707 EHC458707 EQY458707 FAU458707 FKQ458707 FUM458707 GEI458707 GOE458707 GYA458707 HHW458707 HRS458707 IBO458707 ILK458707 IVG458707 JFC458707 JOY458707 JYU458707 KIQ458707 KSM458707 LCI458707 LME458707 LWA458707 MFW458707 MPS458707 MZO458707 NJK458707 NTG458707 ODC458707 OMY458707 OWU458707 PGQ458707 PQM458707 QAI458707 QKE458707 QUA458707 RDW458707 RNS458707 RXO458707 SHK458707 SRG458707 TBC458707 TKY458707 TUU458707 UEQ458707 UOM458707 UYI458707 VIE458707 VSA458707 WBW458707 WLS458707 WVO458707 G524243 JC524243 SY524243 ACU524243 AMQ524243 AWM524243 BGI524243 BQE524243 CAA524243 CJW524243 CTS524243 DDO524243 DNK524243 DXG524243 EHC524243 EQY524243 FAU524243 FKQ524243 FUM524243 GEI524243 GOE524243 GYA524243 HHW524243 HRS524243 IBO524243 ILK524243 IVG524243 JFC524243 JOY524243 JYU524243 KIQ524243 KSM524243 LCI524243 LME524243 LWA524243 MFW524243 MPS524243 MZO524243 NJK524243 NTG524243 ODC524243 OMY524243 OWU524243 PGQ524243 PQM524243 QAI524243 QKE524243 QUA524243 RDW524243 RNS524243 RXO524243 SHK524243 SRG524243 TBC524243 TKY524243 TUU524243 UEQ524243 UOM524243 UYI524243 VIE524243 VSA524243 WBW524243 WLS524243 WVO524243 G589779 JC589779 SY589779 ACU589779 AMQ589779 AWM589779 BGI589779 BQE589779 CAA589779 CJW589779 CTS589779 DDO589779 DNK589779 DXG589779 EHC589779 EQY589779 FAU589779 FKQ589779 FUM589779 GEI589779 GOE589779 GYA589779 HHW589779 HRS589779 IBO589779 ILK589779 IVG589779 JFC589779 JOY589779 JYU589779 KIQ589779 KSM589779 LCI589779 LME589779 LWA589779 MFW589779 MPS589779 MZO589779 NJK589779 NTG589779 ODC589779 OMY589779 OWU589779 PGQ589779 PQM589779 QAI589779 QKE589779 QUA589779 RDW589779 RNS589779 RXO589779 SHK589779 SRG589779 TBC589779 TKY589779 TUU589779 UEQ589779 UOM589779 UYI589779 VIE589779 VSA589779 WBW589779 WLS589779 WVO589779 G655315 JC655315 SY655315 ACU655315 AMQ655315 AWM655315 BGI655315 BQE655315 CAA655315 CJW655315 CTS655315 DDO655315 DNK655315 DXG655315 EHC655315 EQY655315 FAU655315 FKQ655315 FUM655315 GEI655315 GOE655315 GYA655315 HHW655315 HRS655315 IBO655315 ILK655315 IVG655315 JFC655315 JOY655315 JYU655315 KIQ655315 KSM655315 LCI655315 LME655315 LWA655315 MFW655315 MPS655315 MZO655315 NJK655315 NTG655315 ODC655315 OMY655315 OWU655315 PGQ655315 PQM655315 QAI655315 QKE655315 QUA655315 RDW655315 RNS655315 RXO655315 SHK655315 SRG655315 TBC655315 TKY655315 TUU655315 UEQ655315 UOM655315 UYI655315 VIE655315 VSA655315 WBW655315 WLS655315 WVO655315 G720851 JC720851 SY720851 ACU720851 AMQ720851 AWM720851 BGI720851 BQE720851 CAA720851 CJW720851 CTS720851 DDO720851 DNK720851 DXG720851 EHC720851 EQY720851 FAU720851 FKQ720851 FUM720851 GEI720851 GOE720851 GYA720851 HHW720851 HRS720851 IBO720851 ILK720851 IVG720851 JFC720851 JOY720851 JYU720851 KIQ720851 KSM720851 LCI720851 LME720851 LWA720851 MFW720851 MPS720851 MZO720851 NJK720851 NTG720851 ODC720851 OMY720851 OWU720851 PGQ720851 PQM720851 QAI720851 QKE720851 QUA720851 RDW720851 RNS720851 RXO720851 SHK720851 SRG720851 TBC720851 TKY720851 TUU720851 UEQ720851 UOM720851 UYI720851 VIE720851 VSA720851 WBW720851 WLS720851 WVO720851 G786387 JC786387 SY786387 ACU786387 AMQ786387 AWM786387 BGI786387 BQE786387 CAA786387 CJW786387 CTS786387 DDO786387 DNK786387 DXG786387 EHC786387 EQY786387 FAU786387 FKQ786387 FUM786387 GEI786387 GOE786387 GYA786387 HHW786387 HRS786387 IBO786387 ILK786387 IVG786387 JFC786387 JOY786387 JYU786387 KIQ786387 KSM786387 LCI786387 LME786387 LWA786387 MFW786387 MPS786387 MZO786387 NJK786387 NTG786387 ODC786387 OMY786387 OWU786387 PGQ786387 PQM786387 QAI786387 QKE786387 QUA786387 RDW786387 RNS786387 RXO786387 SHK786387 SRG786387 TBC786387 TKY786387 TUU786387 UEQ786387 UOM786387 UYI786387 VIE786387 VSA786387 WBW786387 WLS786387 WVO786387 G851923 JC851923 SY851923 ACU851923 AMQ851923 AWM851923 BGI851923 BQE851923 CAA851923 CJW851923 CTS851923 DDO851923 DNK851923 DXG851923 EHC851923 EQY851923 FAU851923 FKQ851923 FUM851923 GEI851923 GOE851923 GYA851923 HHW851923 HRS851923 IBO851923 ILK851923 IVG851923 JFC851923 JOY851923 JYU851923 KIQ851923 KSM851923 LCI851923 LME851923 LWA851923 MFW851923 MPS851923 MZO851923 NJK851923 NTG851923 ODC851923 OMY851923 OWU851923 PGQ851923 PQM851923 QAI851923 QKE851923 QUA851923 RDW851923 RNS851923 RXO851923 SHK851923 SRG851923 TBC851923 TKY851923 TUU851923 UEQ851923 UOM851923 UYI851923 VIE851923 VSA851923 WBW851923 WLS851923 WVO851923 G917459 JC917459 SY917459 ACU917459 AMQ917459 AWM917459 BGI917459 BQE917459 CAA917459 CJW917459 CTS917459 DDO917459 DNK917459 DXG917459 EHC917459 EQY917459 FAU917459 FKQ917459 FUM917459 GEI917459 GOE917459 GYA917459 HHW917459 HRS917459 IBO917459 ILK917459 IVG917459 JFC917459 JOY917459 JYU917459 KIQ917459 KSM917459 LCI917459 LME917459 LWA917459 MFW917459 MPS917459 MZO917459 NJK917459 NTG917459 ODC917459 OMY917459 OWU917459 PGQ917459 PQM917459 QAI917459 QKE917459 QUA917459 RDW917459 RNS917459 RXO917459 SHK917459 SRG917459 TBC917459 TKY917459 TUU917459 UEQ917459 UOM917459 UYI917459 VIE917459 VSA917459 WBW917459 WLS917459 WVO917459 G982995 JC982995 SY982995 ACU982995 AMQ982995 AWM982995 BGI982995 BQE982995 CAA982995 CJW982995 CTS982995 DDO982995 DNK982995 DXG982995 EHC982995 EQY982995 FAU982995 FKQ982995 FUM982995 GEI982995 GOE982995 GYA982995 HHW982995 HRS982995 IBO982995 ILK982995 IVG982995 JFC982995 JOY982995 JYU982995 KIQ982995 KSM982995 LCI982995 LME982995 LWA982995 MFW982995 MPS982995 MZO982995 NJK982995 NTG982995 ODC982995 OMY982995 OWU982995 PGQ982995 PQM982995 QAI982995 QKE982995 QUA982995 RDW982995 RNS982995 RXO982995 SHK982995 SRG982995 TBC982995 TKY982995 TUU982995 UEQ982995 UOM982995 UYI982995 VIE982995 VSA982995 WBW982995 WLS982995">
      <formula1>$G$19:$G$19</formula1>
    </dataValidation>
    <dataValidation type="list" errorStyle="warning" allowBlank="1" showInputMessage="1" showErrorMessage="1" errorTitle="Factor" error="This factor is not included in the drop-down list. Is this the factor you want to use?" sqref="WVM982998:WVM983038 JA9:JA16 SW9:SW16 ACS9:ACS16 AMO9:AMO16 AWK9:AWK16 BGG9:BGG16 BQC9:BQC16 BZY9:BZY16 CJU9:CJU16 CTQ9:CTQ16 DDM9:DDM16 DNI9:DNI16 DXE9:DXE16 EHA9:EHA16 EQW9:EQW16 FAS9:FAS16 FKO9:FKO16 FUK9:FUK16 GEG9:GEG16 GOC9:GOC16 GXY9:GXY16 HHU9:HHU16 HRQ9:HRQ16 IBM9:IBM16 ILI9:ILI16 IVE9:IVE16 JFA9:JFA16 JOW9:JOW16 JYS9:JYS16 KIO9:KIO16 KSK9:KSK16 LCG9:LCG16 LMC9:LMC16 LVY9:LVY16 MFU9:MFU16 MPQ9:MPQ16 MZM9:MZM16 NJI9:NJI16 NTE9:NTE16 ODA9:ODA16 OMW9:OMW16 OWS9:OWS16 PGO9:PGO16 PQK9:PQK16 QAG9:QAG16 QKC9:QKC16 QTY9:QTY16 RDU9:RDU16 RNQ9:RNQ16 RXM9:RXM16 SHI9:SHI16 SRE9:SRE16 TBA9:TBA16 TKW9:TKW16 TUS9:TUS16 UEO9:UEO16 UOK9:UOK16 UYG9:UYG16 VIC9:VIC16 VRY9:VRY16 WBU9:WBU16 WLQ9:WLQ16 WVM9:WVM16 E65494:E65534 JA65494:JA65534 SW65494:SW65534 ACS65494:ACS65534 AMO65494:AMO65534 AWK65494:AWK65534 BGG65494:BGG65534 BQC65494:BQC65534 BZY65494:BZY65534 CJU65494:CJU65534 CTQ65494:CTQ65534 DDM65494:DDM65534 DNI65494:DNI65534 DXE65494:DXE65534 EHA65494:EHA65534 EQW65494:EQW65534 FAS65494:FAS65534 FKO65494:FKO65534 FUK65494:FUK65534 GEG65494:GEG65534 GOC65494:GOC65534 GXY65494:GXY65534 HHU65494:HHU65534 HRQ65494:HRQ65534 IBM65494:IBM65534 ILI65494:ILI65534 IVE65494:IVE65534 JFA65494:JFA65534 JOW65494:JOW65534 JYS65494:JYS65534 KIO65494:KIO65534 KSK65494:KSK65534 LCG65494:LCG65534 LMC65494:LMC65534 LVY65494:LVY65534 MFU65494:MFU65534 MPQ65494:MPQ65534 MZM65494:MZM65534 NJI65494:NJI65534 NTE65494:NTE65534 ODA65494:ODA65534 OMW65494:OMW65534 OWS65494:OWS65534 PGO65494:PGO65534 PQK65494:PQK65534 QAG65494:QAG65534 QKC65494:QKC65534 QTY65494:QTY65534 RDU65494:RDU65534 RNQ65494:RNQ65534 RXM65494:RXM65534 SHI65494:SHI65534 SRE65494:SRE65534 TBA65494:TBA65534 TKW65494:TKW65534 TUS65494:TUS65534 UEO65494:UEO65534 UOK65494:UOK65534 UYG65494:UYG65534 VIC65494:VIC65534 VRY65494:VRY65534 WBU65494:WBU65534 WLQ65494:WLQ65534 WVM65494:WVM65534 E131030:E131070 JA131030:JA131070 SW131030:SW131070 ACS131030:ACS131070 AMO131030:AMO131070 AWK131030:AWK131070 BGG131030:BGG131070 BQC131030:BQC131070 BZY131030:BZY131070 CJU131030:CJU131070 CTQ131030:CTQ131070 DDM131030:DDM131070 DNI131030:DNI131070 DXE131030:DXE131070 EHA131030:EHA131070 EQW131030:EQW131070 FAS131030:FAS131070 FKO131030:FKO131070 FUK131030:FUK131070 GEG131030:GEG131070 GOC131030:GOC131070 GXY131030:GXY131070 HHU131030:HHU131070 HRQ131030:HRQ131070 IBM131030:IBM131070 ILI131030:ILI131070 IVE131030:IVE131070 JFA131030:JFA131070 JOW131030:JOW131070 JYS131030:JYS131070 KIO131030:KIO131070 KSK131030:KSK131070 LCG131030:LCG131070 LMC131030:LMC131070 LVY131030:LVY131070 MFU131030:MFU131070 MPQ131030:MPQ131070 MZM131030:MZM131070 NJI131030:NJI131070 NTE131030:NTE131070 ODA131030:ODA131070 OMW131030:OMW131070 OWS131030:OWS131070 PGO131030:PGO131070 PQK131030:PQK131070 QAG131030:QAG131070 QKC131030:QKC131070 QTY131030:QTY131070 RDU131030:RDU131070 RNQ131030:RNQ131070 RXM131030:RXM131070 SHI131030:SHI131070 SRE131030:SRE131070 TBA131030:TBA131070 TKW131030:TKW131070 TUS131030:TUS131070 UEO131030:UEO131070 UOK131030:UOK131070 UYG131030:UYG131070 VIC131030:VIC131070 VRY131030:VRY131070 WBU131030:WBU131070 WLQ131030:WLQ131070 WVM131030:WVM131070 E196566:E196606 JA196566:JA196606 SW196566:SW196606 ACS196566:ACS196606 AMO196566:AMO196606 AWK196566:AWK196606 BGG196566:BGG196606 BQC196566:BQC196606 BZY196566:BZY196606 CJU196566:CJU196606 CTQ196566:CTQ196606 DDM196566:DDM196606 DNI196566:DNI196606 DXE196566:DXE196606 EHA196566:EHA196606 EQW196566:EQW196606 FAS196566:FAS196606 FKO196566:FKO196606 FUK196566:FUK196606 GEG196566:GEG196606 GOC196566:GOC196606 GXY196566:GXY196606 HHU196566:HHU196606 HRQ196566:HRQ196606 IBM196566:IBM196606 ILI196566:ILI196606 IVE196566:IVE196606 JFA196566:JFA196606 JOW196566:JOW196606 JYS196566:JYS196606 KIO196566:KIO196606 KSK196566:KSK196606 LCG196566:LCG196606 LMC196566:LMC196606 LVY196566:LVY196606 MFU196566:MFU196606 MPQ196566:MPQ196606 MZM196566:MZM196606 NJI196566:NJI196606 NTE196566:NTE196606 ODA196566:ODA196606 OMW196566:OMW196606 OWS196566:OWS196606 PGO196566:PGO196606 PQK196566:PQK196606 QAG196566:QAG196606 QKC196566:QKC196606 QTY196566:QTY196606 RDU196566:RDU196606 RNQ196566:RNQ196606 RXM196566:RXM196606 SHI196566:SHI196606 SRE196566:SRE196606 TBA196566:TBA196606 TKW196566:TKW196606 TUS196566:TUS196606 UEO196566:UEO196606 UOK196566:UOK196606 UYG196566:UYG196606 VIC196566:VIC196606 VRY196566:VRY196606 WBU196566:WBU196606 WLQ196566:WLQ196606 WVM196566:WVM196606 E262102:E262142 JA262102:JA262142 SW262102:SW262142 ACS262102:ACS262142 AMO262102:AMO262142 AWK262102:AWK262142 BGG262102:BGG262142 BQC262102:BQC262142 BZY262102:BZY262142 CJU262102:CJU262142 CTQ262102:CTQ262142 DDM262102:DDM262142 DNI262102:DNI262142 DXE262102:DXE262142 EHA262102:EHA262142 EQW262102:EQW262142 FAS262102:FAS262142 FKO262102:FKO262142 FUK262102:FUK262142 GEG262102:GEG262142 GOC262102:GOC262142 GXY262102:GXY262142 HHU262102:HHU262142 HRQ262102:HRQ262142 IBM262102:IBM262142 ILI262102:ILI262142 IVE262102:IVE262142 JFA262102:JFA262142 JOW262102:JOW262142 JYS262102:JYS262142 KIO262102:KIO262142 KSK262102:KSK262142 LCG262102:LCG262142 LMC262102:LMC262142 LVY262102:LVY262142 MFU262102:MFU262142 MPQ262102:MPQ262142 MZM262102:MZM262142 NJI262102:NJI262142 NTE262102:NTE262142 ODA262102:ODA262142 OMW262102:OMW262142 OWS262102:OWS262142 PGO262102:PGO262142 PQK262102:PQK262142 QAG262102:QAG262142 QKC262102:QKC262142 QTY262102:QTY262142 RDU262102:RDU262142 RNQ262102:RNQ262142 RXM262102:RXM262142 SHI262102:SHI262142 SRE262102:SRE262142 TBA262102:TBA262142 TKW262102:TKW262142 TUS262102:TUS262142 UEO262102:UEO262142 UOK262102:UOK262142 UYG262102:UYG262142 VIC262102:VIC262142 VRY262102:VRY262142 WBU262102:WBU262142 WLQ262102:WLQ262142 WVM262102:WVM262142 E327638:E327678 JA327638:JA327678 SW327638:SW327678 ACS327638:ACS327678 AMO327638:AMO327678 AWK327638:AWK327678 BGG327638:BGG327678 BQC327638:BQC327678 BZY327638:BZY327678 CJU327638:CJU327678 CTQ327638:CTQ327678 DDM327638:DDM327678 DNI327638:DNI327678 DXE327638:DXE327678 EHA327638:EHA327678 EQW327638:EQW327678 FAS327638:FAS327678 FKO327638:FKO327678 FUK327638:FUK327678 GEG327638:GEG327678 GOC327638:GOC327678 GXY327638:GXY327678 HHU327638:HHU327678 HRQ327638:HRQ327678 IBM327638:IBM327678 ILI327638:ILI327678 IVE327638:IVE327678 JFA327638:JFA327678 JOW327638:JOW327678 JYS327638:JYS327678 KIO327638:KIO327678 KSK327638:KSK327678 LCG327638:LCG327678 LMC327638:LMC327678 LVY327638:LVY327678 MFU327638:MFU327678 MPQ327638:MPQ327678 MZM327638:MZM327678 NJI327638:NJI327678 NTE327638:NTE327678 ODA327638:ODA327678 OMW327638:OMW327678 OWS327638:OWS327678 PGO327638:PGO327678 PQK327638:PQK327678 QAG327638:QAG327678 QKC327638:QKC327678 QTY327638:QTY327678 RDU327638:RDU327678 RNQ327638:RNQ327678 RXM327638:RXM327678 SHI327638:SHI327678 SRE327638:SRE327678 TBA327638:TBA327678 TKW327638:TKW327678 TUS327638:TUS327678 UEO327638:UEO327678 UOK327638:UOK327678 UYG327638:UYG327678 VIC327638:VIC327678 VRY327638:VRY327678 WBU327638:WBU327678 WLQ327638:WLQ327678 WVM327638:WVM327678 E393174:E393214 JA393174:JA393214 SW393174:SW393214 ACS393174:ACS393214 AMO393174:AMO393214 AWK393174:AWK393214 BGG393174:BGG393214 BQC393174:BQC393214 BZY393174:BZY393214 CJU393174:CJU393214 CTQ393174:CTQ393214 DDM393174:DDM393214 DNI393174:DNI393214 DXE393174:DXE393214 EHA393174:EHA393214 EQW393174:EQW393214 FAS393174:FAS393214 FKO393174:FKO393214 FUK393174:FUK393214 GEG393174:GEG393214 GOC393174:GOC393214 GXY393174:GXY393214 HHU393174:HHU393214 HRQ393174:HRQ393214 IBM393174:IBM393214 ILI393174:ILI393214 IVE393174:IVE393214 JFA393174:JFA393214 JOW393174:JOW393214 JYS393174:JYS393214 KIO393174:KIO393214 KSK393174:KSK393214 LCG393174:LCG393214 LMC393174:LMC393214 LVY393174:LVY393214 MFU393174:MFU393214 MPQ393174:MPQ393214 MZM393174:MZM393214 NJI393174:NJI393214 NTE393174:NTE393214 ODA393174:ODA393214 OMW393174:OMW393214 OWS393174:OWS393214 PGO393174:PGO393214 PQK393174:PQK393214 QAG393174:QAG393214 QKC393174:QKC393214 QTY393174:QTY393214 RDU393174:RDU393214 RNQ393174:RNQ393214 RXM393174:RXM393214 SHI393174:SHI393214 SRE393174:SRE393214 TBA393174:TBA393214 TKW393174:TKW393214 TUS393174:TUS393214 UEO393174:UEO393214 UOK393174:UOK393214 UYG393174:UYG393214 VIC393174:VIC393214 VRY393174:VRY393214 WBU393174:WBU393214 WLQ393174:WLQ393214 WVM393174:WVM393214 E458710:E458750 JA458710:JA458750 SW458710:SW458750 ACS458710:ACS458750 AMO458710:AMO458750 AWK458710:AWK458750 BGG458710:BGG458750 BQC458710:BQC458750 BZY458710:BZY458750 CJU458710:CJU458750 CTQ458710:CTQ458750 DDM458710:DDM458750 DNI458710:DNI458750 DXE458710:DXE458750 EHA458710:EHA458750 EQW458710:EQW458750 FAS458710:FAS458750 FKO458710:FKO458750 FUK458710:FUK458750 GEG458710:GEG458750 GOC458710:GOC458750 GXY458710:GXY458750 HHU458710:HHU458750 HRQ458710:HRQ458750 IBM458710:IBM458750 ILI458710:ILI458750 IVE458710:IVE458750 JFA458710:JFA458750 JOW458710:JOW458750 JYS458710:JYS458750 KIO458710:KIO458750 KSK458710:KSK458750 LCG458710:LCG458750 LMC458710:LMC458750 LVY458710:LVY458750 MFU458710:MFU458750 MPQ458710:MPQ458750 MZM458710:MZM458750 NJI458710:NJI458750 NTE458710:NTE458750 ODA458710:ODA458750 OMW458710:OMW458750 OWS458710:OWS458750 PGO458710:PGO458750 PQK458710:PQK458750 QAG458710:QAG458750 QKC458710:QKC458750 QTY458710:QTY458750 RDU458710:RDU458750 RNQ458710:RNQ458750 RXM458710:RXM458750 SHI458710:SHI458750 SRE458710:SRE458750 TBA458710:TBA458750 TKW458710:TKW458750 TUS458710:TUS458750 UEO458710:UEO458750 UOK458710:UOK458750 UYG458710:UYG458750 VIC458710:VIC458750 VRY458710:VRY458750 WBU458710:WBU458750 WLQ458710:WLQ458750 WVM458710:WVM458750 E524246:E524286 JA524246:JA524286 SW524246:SW524286 ACS524246:ACS524286 AMO524246:AMO524286 AWK524246:AWK524286 BGG524246:BGG524286 BQC524246:BQC524286 BZY524246:BZY524286 CJU524246:CJU524286 CTQ524246:CTQ524286 DDM524246:DDM524286 DNI524246:DNI524286 DXE524246:DXE524286 EHA524246:EHA524286 EQW524246:EQW524286 FAS524246:FAS524286 FKO524246:FKO524286 FUK524246:FUK524286 GEG524246:GEG524286 GOC524246:GOC524286 GXY524246:GXY524286 HHU524246:HHU524286 HRQ524246:HRQ524286 IBM524246:IBM524286 ILI524246:ILI524286 IVE524246:IVE524286 JFA524246:JFA524286 JOW524246:JOW524286 JYS524246:JYS524286 KIO524246:KIO524286 KSK524246:KSK524286 LCG524246:LCG524286 LMC524246:LMC524286 LVY524246:LVY524286 MFU524246:MFU524286 MPQ524246:MPQ524286 MZM524246:MZM524286 NJI524246:NJI524286 NTE524246:NTE524286 ODA524246:ODA524286 OMW524246:OMW524286 OWS524246:OWS524286 PGO524246:PGO524286 PQK524246:PQK524286 QAG524246:QAG524286 QKC524246:QKC524286 QTY524246:QTY524286 RDU524246:RDU524286 RNQ524246:RNQ524286 RXM524246:RXM524286 SHI524246:SHI524286 SRE524246:SRE524286 TBA524246:TBA524286 TKW524246:TKW524286 TUS524246:TUS524286 UEO524246:UEO524286 UOK524246:UOK524286 UYG524246:UYG524286 VIC524246:VIC524286 VRY524246:VRY524286 WBU524246:WBU524286 WLQ524246:WLQ524286 WVM524246:WVM524286 E589782:E589822 JA589782:JA589822 SW589782:SW589822 ACS589782:ACS589822 AMO589782:AMO589822 AWK589782:AWK589822 BGG589782:BGG589822 BQC589782:BQC589822 BZY589782:BZY589822 CJU589782:CJU589822 CTQ589782:CTQ589822 DDM589782:DDM589822 DNI589782:DNI589822 DXE589782:DXE589822 EHA589782:EHA589822 EQW589782:EQW589822 FAS589782:FAS589822 FKO589782:FKO589822 FUK589782:FUK589822 GEG589782:GEG589822 GOC589782:GOC589822 GXY589782:GXY589822 HHU589782:HHU589822 HRQ589782:HRQ589822 IBM589782:IBM589822 ILI589782:ILI589822 IVE589782:IVE589822 JFA589782:JFA589822 JOW589782:JOW589822 JYS589782:JYS589822 KIO589782:KIO589822 KSK589782:KSK589822 LCG589782:LCG589822 LMC589782:LMC589822 LVY589782:LVY589822 MFU589782:MFU589822 MPQ589782:MPQ589822 MZM589782:MZM589822 NJI589782:NJI589822 NTE589782:NTE589822 ODA589782:ODA589822 OMW589782:OMW589822 OWS589782:OWS589822 PGO589782:PGO589822 PQK589782:PQK589822 QAG589782:QAG589822 QKC589782:QKC589822 QTY589782:QTY589822 RDU589782:RDU589822 RNQ589782:RNQ589822 RXM589782:RXM589822 SHI589782:SHI589822 SRE589782:SRE589822 TBA589782:TBA589822 TKW589782:TKW589822 TUS589782:TUS589822 UEO589782:UEO589822 UOK589782:UOK589822 UYG589782:UYG589822 VIC589782:VIC589822 VRY589782:VRY589822 WBU589782:WBU589822 WLQ589782:WLQ589822 WVM589782:WVM589822 E655318:E655358 JA655318:JA655358 SW655318:SW655358 ACS655318:ACS655358 AMO655318:AMO655358 AWK655318:AWK655358 BGG655318:BGG655358 BQC655318:BQC655358 BZY655318:BZY655358 CJU655318:CJU655358 CTQ655318:CTQ655358 DDM655318:DDM655358 DNI655318:DNI655358 DXE655318:DXE655358 EHA655318:EHA655358 EQW655318:EQW655358 FAS655318:FAS655358 FKO655318:FKO655358 FUK655318:FUK655358 GEG655318:GEG655358 GOC655318:GOC655358 GXY655318:GXY655358 HHU655318:HHU655358 HRQ655318:HRQ655358 IBM655318:IBM655358 ILI655318:ILI655358 IVE655318:IVE655358 JFA655318:JFA655358 JOW655318:JOW655358 JYS655318:JYS655358 KIO655318:KIO655358 KSK655318:KSK655358 LCG655318:LCG655358 LMC655318:LMC655358 LVY655318:LVY655358 MFU655318:MFU655358 MPQ655318:MPQ655358 MZM655318:MZM655358 NJI655318:NJI655358 NTE655318:NTE655358 ODA655318:ODA655358 OMW655318:OMW655358 OWS655318:OWS655358 PGO655318:PGO655358 PQK655318:PQK655358 QAG655318:QAG655358 QKC655318:QKC655358 QTY655318:QTY655358 RDU655318:RDU655358 RNQ655318:RNQ655358 RXM655318:RXM655358 SHI655318:SHI655358 SRE655318:SRE655358 TBA655318:TBA655358 TKW655318:TKW655358 TUS655318:TUS655358 UEO655318:UEO655358 UOK655318:UOK655358 UYG655318:UYG655358 VIC655318:VIC655358 VRY655318:VRY655358 WBU655318:WBU655358 WLQ655318:WLQ655358 WVM655318:WVM655358 E720854:E720894 JA720854:JA720894 SW720854:SW720894 ACS720854:ACS720894 AMO720854:AMO720894 AWK720854:AWK720894 BGG720854:BGG720894 BQC720854:BQC720894 BZY720854:BZY720894 CJU720854:CJU720894 CTQ720854:CTQ720894 DDM720854:DDM720894 DNI720854:DNI720894 DXE720854:DXE720894 EHA720854:EHA720894 EQW720854:EQW720894 FAS720854:FAS720894 FKO720854:FKO720894 FUK720854:FUK720894 GEG720854:GEG720894 GOC720854:GOC720894 GXY720854:GXY720894 HHU720854:HHU720894 HRQ720854:HRQ720894 IBM720854:IBM720894 ILI720854:ILI720894 IVE720854:IVE720894 JFA720854:JFA720894 JOW720854:JOW720894 JYS720854:JYS720894 KIO720854:KIO720894 KSK720854:KSK720894 LCG720854:LCG720894 LMC720854:LMC720894 LVY720854:LVY720894 MFU720854:MFU720894 MPQ720854:MPQ720894 MZM720854:MZM720894 NJI720854:NJI720894 NTE720854:NTE720894 ODA720854:ODA720894 OMW720854:OMW720894 OWS720854:OWS720894 PGO720854:PGO720894 PQK720854:PQK720894 QAG720854:QAG720894 QKC720854:QKC720894 QTY720854:QTY720894 RDU720854:RDU720894 RNQ720854:RNQ720894 RXM720854:RXM720894 SHI720854:SHI720894 SRE720854:SRE720894 TBA720854:TBA720894 TKW720854:TKW720894 TUS720854:TUS720894 UEO720854:UEO720894 UOK720854:UOK720894 UYG720854:UYG720894 VIC720854:VIC720894 VRY720854:VRY720894 WBU720854:WBU720894 WLQ720854:WLQ720894 WVM720854:WVM720894 E786390:E786430 JA786390:JA786430 SW786390:SW786430 ACS786390:ACS786430 AMO786390:AMO786430 AWK786390:AWK786430 BGG786390:BGG786430 BQC786390:BQC786430 BZY786390:BZY786430 CJU786390:CJU786430 CTQ786390:CTQ786430 DDM786390:DDM786430 DNI786390:DNI786430 DXE786390:DXE786430 EHA786390:EHA786430 EQW786390:EQW786430 FAS786390:FAS786430 FKO786390:FKO786430 FUK786390:FUK786430 GEG786390:GEG786430 GOC786390:GOC786430 GXY786390:GXY786430 HHU786390:HHU786430 HRQ786390:HRQ786430 IBM786390:IBM786430 ILI786390:ILI786430 IVE786390:IVE786430 JFA786390:JFA786430 JOW786390:JOW786430 JYS786390:JYS786430 KIO786390:KIO786430 KSK786390:KSK786430 LCG786390:LCG786430 LMC786390:LMC786430 LVY786390:LVY786430 MFU786390:MFU786430 MPQ786390:MPQ786430 MZM786390:MZM786430 NJI786390:NJI786430 NTE786390:NTE786430 ODA786390:ODA786430 OMW786390:OMW786430 OWS786390:OWS786430 PGO786390:PGO786430 PQK786390:PQK786430 QAG786390:QAG786430 QKC786390:QKC786430 QTY786390:QTY786430 RDU786390:RDU786430 RNQ786390:RNQ786430 RXM786390:RXM786430 SHI786390:SHI786430 SRE786390:SRE786430 TBA786390:TBA786430 TKW786390:TKW786430 TUS786390:TUS786430 UEO786390:UEO786430 UOK786390:UOK786430 UYG786390:UYG786430 VIC786390:VIC786430 VRY786390:VRY786430 WBU786390:WBU786430 WLQ786390:WLQ786430 WVM786390:WVM786430 E851926:E851966 JA851926:JA851966 SW851926:SW851966 ACS851926:ACS851966 AMO851926:AMO851966 AWK851926:AWK851966 BGG851926:BGG851966 BQC851926:BQC851966 BZY851926:BZY851966 CJU851926:CJU851966 CTQ851926:CTQ851966 DDM851926:DDM851966 DNI851926:DNI851966 DXE851926:DXE851966 EHA851926:EHA851966 EQW851926:EQW851966 FAS851926:FAS851966 FKO851926:FKO851966 FUK851926:FUK851966 GEG851926:GEG851966 GOC851926:GOC851966 GXY851926:GXY851966 HHU851926:HHU851966 HRQ851926:HRQ851966 IBM851926:IBM851966 ILI851926:ILI851966 IVE851926:IVE851966 JFA851926:JFA851966 JOW851926:JOW851966 JYS851926:JYS851966 KIO851926:KIO851966 KSK851926:KSK851966 LCG851926:LCG851966 LMC851926:LMC851966 LVY851926:LVY851966 MFU851926:MFU851966 MPQ851926:MPQ851966 MZM851926:MZM851966 NJI851926:NJI851966 NTE851926:NTE851966 ODA851926:ODA851966 OMW851926:OMW851966 OWS851926:OWS851966 PGO851926:PGO851966 PQK851926:PQK851966 QAG851926:QAG851966 QKC851926:QKC851966 QTY851926:QTY851966 RDU851926:RDU851966 RNQ851926:RNQ851966 RXM851926:RXM851966 SHI851926:SHI851966 SRE851926:SRE851966 TBA851926:TBA851966 TKW851926:TKW851966 TUS851926:TUS851966 UEO851926:UEO851966 UOK851926:UOK851966 UYG851926:UYG851966 VIC851926:VIC851966 VRY851926:VRY851966 WBU851926:WBU851966 WLQ851926:WLQ851966 WVM851926:WVM851966 E917462:E917502 JA917462:JA917502 SW917462:SW917502 ACS917462:ACS917502 AMO917462:AMO917502 AWK917462:AWK917502 BGG917462:BGG917502 BQC917462:BQC917502 BZY917462:BZY917502 CJU917462:CJU917502 CTQ917462:CTQ917502 DDM917462:DDM917502 DNI917462:DNI917502 DXE917462:DXE917502 EHA917462:EHA917502 EQW917462:EQW917502 FAS917462:FAS917502 FKO917462:FKO917502 FUK917462:FUK917502 GEG917462:GEG917502 GOC917462:GOC917502 GXY917462:GXY917502 HHU917462:HHU917502 HRQ917462:HRQ917502 IBM917462:IBM917502 ILI917462:ILI917502 IVE917462:IVE917502 JFA917462:JFA917502 JOW917462:JOW917502 JYS917462:JYS917502 KIO917462:KIO917502 KSK917462:KSK917502 LCG917462:LCG917502 LMC917462:LMC917502 LVY917462:LVY917502 MFU917462:MFU917502 MPQ917462:MPQ917502 MZM917462:MZM917502 NJI917462:NJI917502 NTE917462:NTE917502 ODA917462:ODA917502 OMW917462:OMW917502 OWS917462:OWS917502 PGO917462:PGO917502 PQK917462:PQK917502 QAG917462:QAG917502 QKC917462:QKC917502 QTY917462:QTY917502 RDU917462:RDU917502 RNQ917462:RNQ917502 RXM917462:RXM917502 SHI917462:SHI917502 SRE917462:SRE917502 TBA917462:TBA917502 TKW917462:TKW917502 TUS917462:TUS917502 UEO917462:UEO917502 UOK917462:UOK917502 UYG917462:UYG917502 VIC917462:VIC917502 VRY917462:VRY917502 WBU917462:WBU917502 WLQ917462:WLQ917502 WVM917462:WVM917502 E982998:E983038 JA982998:JA983038 SW982998:SW983038 ACS982998:ACS983038 AMO982998:AMO983038 AWK982998:AWK983038 BGG982998:BGG983038 BQC982998:BQC983038 BZY982998:BZY983038 CJU982998:CJU983038 CTQ982998:CTQ983038 DDM982998:DDM983038 DNI982998:DNI983038 DXE982998:DXE983038 EHA982998:EHA983038 EQW982998:EQW983038 FAS982998:FAS983038 FKO982998:FKO983038 FUK982998:FUK983038 GEG982998:GEG983038 GOC982998:GOC983038 GXY982998:GXY983038 HHU982998:HHU983038 HRQ982998:HRQ983038 IBM982998:IBM983038 ILI982998:ILI983038 IVE982998:IVE983038 JFA982998:JFA983038 JOW982998:JOW983038 JYS982998:JYS983038 KIO982998:KIO983038 KSK982998:KSK983038 LCG982998:LCG983038 LMC982998:LMC983038 LVY982998:LVY983038 MFU982998:MFU983038 MPQ982998:MPQ983038 MZM982998:MZM983038 NJI982998:NJI983038 NTE982998:NTE983038 ODA982998:ODA983038 OMW982998:OMW983038 OWS982998:OWS983038 PGO982998:PGO983038 PQK982998:PQK983038 QAG982998:QAG983038 QKC982998:QKC983038 QTY982998:QTY983038 RDU982998:RDU983038 RNQ982998:RNQ983038 RXM982998:RXM983038 SHI982998:SHI983038 SRE982998:SRE983038 TBA982998:TBA983038 TKW982998:TKW983038 TUS982998:TUS983038 UEO982998:UEO983038 UOK982998:UOK983038 UYG982998:UYG983038 VIC982998:VIC983038 VRY982998:VRY983038 WBU982998:WBU983038 WLQ982998:WLQ983038">
      <formula1>$E$19:$E$103</formula1>
    </dataValidation>
    <dataValidation type="list" errorStyle="warning" allowBlank="1" showInputMessage="1" showErrorMessage="1" errorTitle="FERC ACCOUNT" error="This FERC Account is not included in the drop-down list. Is this the account you want to use?" sqref="WVJ983016:WVJ983038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12:B65534 IX65512:IX65534 ST65512:ST65534 ACP65512:ACP65534 AML65512:AML65534 AWH65512:AWH65534 BGD65512:BGD65534 BPZ65512:BPZ65534 BZV65512:BZV65534 CJR65512:CJR65534 CTN65512:CTN65534 DDJ65512:DDJ65534 DNF65512:DNF65534 DXB65512:DXB65534 EGX65512:EGX65534 EQT65512:EQT65534 FAP65512:FAP65534 FKL65512:FKL65534 FUH65512:FUH65534 GED65512:GED65534 GNZ65512:GNZ65534 GXV65512:GXV65534 HHR65512:HHR65534 HRN65512:HRN65534 IBJ65512:IBJ65534 ILF65512:ILF65534 IVB65512:IVB65534 JEX65512:JEX65534 JOT65512:JOT65534 JYP65512:JYP65534 KIL65512:KIL65534 KSH65512:KSH65534 LCD65512:LCD65534 LLZ65512:LLZ65534 LVV65512:LVV65534 MFR65512:MFR65534 MPN65512:MPN65534 MZJ65512:MZJ65534 NJF65512:NJF65534 NTB65512:NTB65534 OCX65512:OCX65534 OMT65512:OMT65534 OWP65512:OWP65534 PGL65512:PGL65534 PQH65512:PQH65534 QAD65512:QAD65534 QJZ65512:QJZ65534 QTV65512:QTV65534 RDR65512:RDR65534 RNN65512:RNN65534 RXJ65512:RXJ65534 SHF65512:SHF65534 SRB65512:SRB65534 TAX65512:TAX65534 TKT65512:TKT65534 TUP65512:TUP65534 UEL65512:UEL65534 UOH65512:UOH65534 UYD65512:UYD65534 VHZ65512:VHZ65534 VRV65512:VRV65534 WBR65512:WBR65534 WLN65512:WLN65534 WVJ65512:WVJ65534 B131048:B131070 IX131048:IX131070 ST131048:ST131070 ACP131048:ACP131070 AML131048:AML131070 AWH131048:AWH131070 BGD131048:BGD131070 BPZ131048:BPZ131070 BZV131048:BZV131070 CJR131048:CJR131070 CTN131048:CTN131070 DDJ131048:DDJ131070 DNF131048:DNF131070 DXB131048:DXB131070 EGX131048:EGX131070 EQT131048:EQT131070 FAP131048:FAP131070 FKL131048:FKL131070 FUH131048:FUH131070 GED131048:GED131070 GNZ131048:GNZ131070 GXV131048:GXV131070 HHR131048:HHR131070 HRN131048:HRN131070 IBJ131048:IBJ131070 ILF131048:ILF131070 IVB131048:IVB131070 JEX131048:JEX131070 JOT131048:JOT131070 JYP131048:JYP131070 KIL131048:KIL131070 KSH131048:KSH131070 LCD131048:LCD131070 LLZ131048:LLZ131070 LVV131048:LVV131070 MFR131048:MFR131070 MPN131048:MPN131070 MZJ131048:MZJ131070 NJF131048:NJF131070 NTB131048:NTB131070 OCX131048:OCX131070 OMT131048:OMT131070 OWP131048:OWP131070 PGL131048:PGL131070 PQH131048:PQH131070 QAD131048:QAD131070 QJZ131048:QJZ131070 QTV131048:QTV131070 RDR131048:RDR131070 RNN131048:RNN131070 RXJ131048:RXJ131070 SHF131048:SHF131070 SRB131048:SRB131070 TAX131048:TAX131070 TKT131048:TKT131070 TUP131048:TUP131070 UEL131048:UEL131070 UOH131048:UOH131070 UYD131048:UYD131070 VHZ131048:VHZ131070 VRV131048:VRV131070 WBR131048:WBR131070 WLN131048:WLN131070 WVJ131048:WVJ131070 B196584:B196606 IX196584:IX196606 ST196584:ST196606 ACP196584:ACP196606 AML196584:AML196606 AWH196584:AWH196606 BGD196584:BGD196606 BPZ196584:BPZ196606 BZV196584:BZV196606 CJR196584:CJR196606 CTN196584:CTN196606 DDJ196584:DDJ196606 DNF196584:DNF196606 DXB196584:DXB196606 EGX196584:EGX196606 EQT196584:EQT196606 FAP196584:FAP196606 FKL196584:FKL196606 FUH196584:FUH196606 GED196584:GED196606 GNZ196584:GNZ196606 GXV196584:GXV196606 HHR196584:HHR196606 HRN196584:HRN196606 IBJ196584:IBJ196606 ILF196584:ILF196606 IVB196584:IVB196606 JEX196584:JEX196606 JOT196584:JOT196606 JYP196584:JYP196606 KIL196584:KIL196606 KSH196584:KSH196606 LCD196584:LCD196606 LLZ196584:LLZ196606 LVV196584:LVV196606 MFR196584:MFR196606 MPN196584:MPN196606 MZJ196584:MZJ196606 NJF196584:NJF196606 NTB196584:NTB196606 OCX196584:OCX196606 OMT196584:OMT196606 OWP196584:OWP196606 PGL196584:PGL196606 PQH196584:PQH196606 QAD196584:QAD196606 QJZ196584:QJZ196606 QTV196584:QTV196606 RDR196584:RDR196606 RNN196584:RNN196606 RXJ196584:RXJ196606 SHF196584:SHF196606 SRB196584:SRB196606 TAX196584:TAX196606 TKT196584:TKT196606 TUP196584:TUP196606 UEL196584:UEL196606 UOH196584:UOH196606 UYD196584:UYD196606 VHZ196584:VHZ196606 VRV196584:VRV196606 WBR196584:WBR196606 WLN196584:WLN196606 WVJ196584:WVJ196606 B262120:B262142 IX262120:IX262142 ST262120:ST262142 ACP262120:ACP262142 AML262120:AML262142 AWH262120:AWH262142 BGD262120:BGD262142 BPZ262120:BPZ262142 BZV262120:BZV262142 CJR262120:CJR262142 CTN262120:CTN262142 DDJ262120:DDJ262142 DNF262120:DNF262142 DXB262120:DXB262142 EGX262120:EGX262142 EQT262120:EQT262142 FAP262120:FAP262142 FKL262120:FKL262142 FUH262120:FUH262142 GED262120:GED262142 GNZ262120:GNZ262142 GXV262120:GXV262142 HHR262120:HHR262142 HRN262120:HRN262142 IBJ262120:IBJ262142 ILF262120:ILF262142 IVB262120:IVB262142 JEX262120:JEX262142 JOT262120:JOT262142 JYP262120:JYP262142 KIL262120:KIL262142 KSH262120:KSH262142 LCD262120:LCD262142 LLZ262120:LLZ262142 LVV262120:LVV262142 MFR262120:MFR262142 MPN262120:MPN262142 MZJ262120:MZJ262142 NJF262120:NJF262142 NTB262120:NTB262142 OCX262120:OCX262142 OMT262120:OMT262142 OWP262120:OWP262142 PGL262120:PGL262142 PQH262120:PQH262142 QAD262120:QAD262142 QJZ262120:QJZ262142 QTV262120:QTV262142 RDR262120:RDR262142 RNN262120:RNN262142 RXJ262120:RXJ262142 SHF262120:SHF262142 SRB262120:SRB262142 TAX262120:TAX262142 TKT262120:TKT262142 TUP262120:TUP262142 UEL262120:UEL262142 UOH262120:UOH262142 UYD262120:UYD262142 VHZ262120:VHZ262142 VRV262120:VRV262142 WBR262120:WBR262142 WLN262120:WLN262142 WVJ262120:WVJ262142 B327656:B327678 IX327656:IX327678 ST327656:ST327678 ACP327656:ACP327678 AML327656:AML327678 AWH327656:AWH327678 BGD327656:BGD327678 BPZ327656:BPZ327678 BZV327656:BZV327678 CJR327656:CJR327678 CTN327656:CTN327678 DDJ327656:DDJ327678 DNF327656:DNF327678 DXB327656:DXB327678 EGX327656:EGX327678 EQT327656:EQT327678 FAP327656:FAP327678 FKL327656:FKL327678 FUH327656:FUH327678 GED327656:GED327678 GNZ327656:GNZ327678 GXV327656:GXV327678 HHR327656:HHR327678 HRN327656:HRN327678 IBJ327656:IBJ327678 ILF327656:ILF327678 IVB327656:IVB327678 JEX327656:JEX327678 JOT327656:JOT327678 JYP327656:JYP327678 KIL327656:KIL327678 KSH327656:KSH327678 LCD327656:LCD327678 LLZ327656:LLZ327678 LVV327656:LVV327678 MFR327656:MFR327678 MPN327656:MPN327678 MZJ327656:MZJ327678 NJF327656:NJF327678 NTB327656:NTB327678 OCX327656:OCX327678 OMT327656:OMT327678 OWP327656:OWP327678 PGL327656:PGL327678 PQH327656:PQH327678 QAD327656:QAD327678 QJZ327656:QJZ327678 QTV327656:QTV327678 RDR327656:RDR327678 RNN327656:RNN327678 RXJ327656:RXJ327678 SHF327656:SHF327678 SRB327656:SRB327678 TAX327656:TAX327678 TKT327656:TKT327678 TUP327656:TUP327678 UEL327656:UEL327678 UOH327656:UOH327678 UYD327656:UYD327678 VHZ327656:VHZ327678 VRV327656:VRV327678 WBR327656:WBR327678 WLN327656:WLN327678 WVJ327656:WVJ327678 B393192:B393214 IX393192:IX393214 ST393192:ST393214 ACP393192:ACP393214 AML393192:AML393214 AWH393192:AWH393214 BGD393192:BGD393214 BPZ393192:BPZ393214 BZV393192:BZV393214 CJR393192:CJR393214 CTN393192:CTN393214 DDJ393192:DDJ393214 DNF393192:DNF393214 DXB393192:DXB393214 EGX393192:EGX393214 EQT393192:EQT393214 FAP393192:FAP393214 FKL393192:FKL393214 FUH393192:FUH393214 GED393192:GED393214 GNZ393192:GNZ393214 GXV393192:GXV393214 HHR393192:HHR393214 HRN393192:HRN393214 IBJ393192:IBJ393214 ILF393192:ILF393214 IVB393192:IVB393214 JEX393192:JEX393214 JOT393192:JOT393214 JYP393192:JYP393214 KIL393192:KIL393214 KSH393192:KSH393214 LCD393192:LCD393214 LLZ393192:LLZ393214 LVV393192:LVV393214 MFR393192:MFR393214 MPN393192:MPN393214 MZJ393192:MZJ393214 NJF393192:NJF393214 NTB393192:NTB393214 OCX393192:OCX393214 OMT393192:OMT393214 OWP393192:OWP393214 PGL393192:PGL393214 PQH393192:PQH393214 QAD393192:QAD393214 QJZ393192:QJZ393214 QTV393192:QTV393214 RDR393192:RDR393214 RNN393192:RNN393214 RXJ393192:RXJ393214 SHF393192:SHF393214 SRB393192:SRB393214 TAX393192:TAX393214 TKT393192:TKT393214 TUP393192:TUP393214 UEL393192:UEL393214 UOH393192:UOH393214 UYD393192:UYD393214 VHZ393192:VHZ393214 VRV393192:VRV393214 WBR393192:WBR393214 WLN393192:WLN393214 WVJ393192:WVJ393214 B458728:B458750 IX458728:IX458750 ST458728:ST458750 ACP458728:ACP458750 AML458728:AML458750 AWH458728:AWH458750 BGD458728:BGD458750 BPZ458728:BPZ458750 BZV458728:BZV458750 CJR458728:CJR458750 CTN458728:CTN458750 DDJ458728:DDJ458750 DNF458728:DNF458750 DXB458728:DXB458750 EGX458728:EGX458750 EQT458728:EQT458750 FAP458728:FAP458750 FKL458728:FKL458750 FUH458728:FUH458750 GED458728:GED458750 GNZ458728:GNZ458750 GXV458728:GXV458750 HHR458728:HHR458750 HRN458728:HRN458750 IBJ458728:IBJ458750 ILF458728:ILF458750 IVB458728:IVB458750 JEX458728:JEX458750 JOT458728:JOT458750 JYP458728:JYP458750 KIL458728:KIL458750 KSH458728:KSH458750 LCD458728:LCD458750 LLZ458728:LLZ458750 LVV458728:LVV458750 MFR458728:MFR458750 MPN458728:MPN458750 MZJ458728:MZJ458750 NJF458728:NJF458750 NTB458728:NTB458750 OCX458728:OCX458750 OMT458728:OMT458750 OWP458728:OWP458750 PGL458728:PGL458750 PQH458728:PQH458750 QAD458728:QAD458750 QJZ458728:QJZ458750 QTV458728:QTV458750 RDR458728:RDR458750 RNN458728:RNN458750 RXJ458728:RXJ458750 SHF458728:SHF458750 SRB458728:SRB458750 TAX458728:TAX458750 TKT458728:TKT458750 TUP458728:TUP458750 UEL458728:UEL458750 UOH458728:UOH458750 UYD458728:UYD458750 VHZ458728:VHZ458750 VRV458728:VRV458750 WBR458728:WBR458750 WLN458728:WLN458750 WVJ458728:WVJ458750 B524264:B524286 IX524264:IX524286 ST524264:ST524286 ACP524264:ACP524286 AML524264:AML524286 AWH524264:AWH524286 BGD524264:BGD524286 BPZ524264:BPZ524286 BZV524264:BZV524286 CJR524264:CJR524286 CTN524264:CTN524286 DDJ524264:DDJ524286 DNF524264:DNF524286 DXB524264:DXB524286 EGX524264:EGX524286 EQT524264:EQT524286 FAP524264:FAP524286 FKL524264:FKL524286 FUH524264:FUH524286 GED524264:GED524286 GNZ524264:GNZ524286 GXV524264:GXV524286 HHR524264:HHR524286 HRN524264:HRN524286 IBJ524264:IBJ524286 ILF524264:ILF524286 IVB524264:IVB524286 JEX524264:JEX524286 JOT524264:JOT524286 JYP524264:JYP524286 KIL524264:KIL524286 KSH524264:KSH524286 LCD524264:LCD524286 LLZ524264:LLZ524286 LVV524264:LVV524286 MFR524264:MFR524286 MPN524264:MPN524286 MZJ524264:MZJ524286 NJF524264:NJF524286 NTB524264:NTB524286 OCX524264:OCX524286 OMT524264:OMT524286 OWP524264:OWP524286 PGL524264:PGL524286 PQH524264:PQH524286 QAD524264:QAD524286 QJZ524264:QJZ524286 QTV524264:QTV524286 RDR524264:RDR524286 RNN524264:RNN524286 RXJ524264:RXJ524286 SHF524264:SHF524286 SRB524264:SRB524286 TAX524264:TAX524286 TKT524264:TKT524286 TUP524264:TUP524286 UEL524264:UEL524286 UOH524264:UOH524286 UYD524264:UYD524286 VHZ524264:VHZ524286 VRV524264:VRV524286 WBR524264:WBR524286 WLN524264:WLN524286 WVJ524264:WVJ524286 B589800:B589822 IX589800:IX589822 ST589800:ST589822 ACP589800:ACP589822 AML589800:AML589822 AWH589800:AWH589822 BGD589800:BGD589822 BPZ589800:BPZ589822 BZV589800:BZV589822 CJR589800:CJR589822 CTN589800:CTN589822 DDJ589800:DDJ589822 DNF589800:DNF589822 DXB589800:DXB589822 EGX589800:EGX589822 EQT589800:EQT589822 FAP589800:FAP589822 FKL589800:FKL589822 FUH589800:FUH589822 GED589800:GED589822 GNZ589800:GNZ589822 GXV589800:GXV589822 HHR589800:HHR589822 HRN589800:HRN589822 IBJ589800:IBJ589822 ILF589800:ILF589822 IVB589800:IVB589822 JEX589800:JEX589822 JOT589800:JOT589822 JYP589800:JYP589822 KIL589800:KIL589822 KSH589800:KSH589822 LCD589800:LCD589822 LLZ589800:LLZ589822 LVV589800:LVV589822 MFR589800:MFR589822 MPN589800:MPN589822 MZJ589800:MZJ589822 NJF589800:NJF589822 NTB589800:NTB589822 OCX589800:OCX589822 OMT589800:OMT589822 OWP589800:OWP589822 PGL589800:PGL589822 PQH589800:PQH589822 QAD589800:QAD589822 QJZ589800:QJZ589822 QTV589800:QTV589822 RDR589800:RDR589822 RNN589800:RNN589822 RXJ589800:RXJ589822 SHF589800:SHF589822 SRB589800:SRB589822 TAX589800:TAX589822 TKT589800:TKT589822 TUP589800:TUP589822 UEL589800:UEL589822 UOH589800:UOH589822 UYD589800:UYD589822 VHZ589800:VHZ589822 VRV589800:VRV589822 WBR589800:WBR589822 WLN589800:WLN589822 WVJ589800:WVJ589822 B655336:B655358 IX655336:IX655358 ST655336:ST655358 ACP655336:ACP655358 AML655336:AML655358 AWH655336:AWH655358 BGD655336:BGD655358 BPZ655336:BPZ655358 BZV655336:BZV655358 CJR655336:CJR655358 CTN655336:CTN655358 DDJ655336:DDJ655358 DNF655336:DNF655358 DXB655336:DXB655358 EGX655336:EGX655358 EQT655336:EQT655358 FAP655336:FAP655358 FKL655336:FKL655358 FUH655336:FUH655358 GED655336:GED655358 GNZ655336:GNZ655358 GXV655336:GXV655358 HHR655336:HHR655358 HRN655336:HRN655358 IBJ655336:IBJ655358 ILF655336:ILF655358 IVB655336:IVB655358 JEX655336:JEX655358 JOT655336:JOT655358 JYP655336:JYP655358 KIL655336:KIL655358 KSH655336:KSH655358 LCD655336:LCD655358 LLZ655336:LLZ655358 LVV655336:LVV655358 MFR655336:MFR655358 MPN655336:MPN655358 MZJ655336:MZJ655358 NJF655336:NJF655358 NTB655336:NTB655358 OCX655336:OCX655358 OMT655336:OMT655358 OWP655336:OWP655358 PGL655336:PGL655358 PQH655336:PQH655358 QAD655336:QAD655358 QJZ655336:QJZ655358 QTV655336:QTV655358 RDR655336:RDR655358 RNN655336:RNN655358 RXJ655336:RXJ655358 SHF655336:SHF655358 SRB655336:SRB655358 TAX655336:TAX655358 TKT655336:TKT655358 TUP655336:TUP655358 UEL655336:UEL655358 UOH655336:UOH655358 UYD655336:UYD655358 VHZ655336:VHZ655358 VRV655336:VRV655358 WBR655336:WBR655358 WLN655336:WLN655358 WVJ655336:WVJ655358 B720872:B720894 IX720872:IX720894 ST720872:ST720894 ACP720872:ACP720894 AML720872:AML720894 AWH720872:AWH720894 BGD720872:BGD720894 BPZ720872:BPZ720894 BZV720872:BZV720894 CJR720872:CJR720894 CTN720872:CTN720894 DDJ720872:DDJ720894 DNF720872:DNF720894 DXB720872:DXB720894 EGX720872:EGX720894 EQT720872:EQT720894 FAP720872:FAP720894 FKL720872:FKL720894 FUH720872:FUH720894 GED720872:GED720894 GNZ720872:GNZ720894 GXV720872:GXV720894 HHR720872:HHR720894 HRN720872:HRN720894 IBJ720872:IBJ720894 ILF720872:ILF720894 IVB720872:IVB720894 JEX720872:JEX720894 JOT720872:JOT720894 JYP720872:JYP720894 KIL720872:KIL720894 KSH720872:KSH720894 LCD720872:LCD720894 LLZ720872:LLZ720894 LVV720872:LVV720894 MFR720872:MFR720894 MPN720872:MPN720894 MZJ720872:MZJ720894 NJF720872:NJF720894 NTB720872:NTB720894 OCX720872:OCX720894 OMT720872:OMT720894 OWP720872:OWP720894 PGL720872:PGL720894 PQH720872:PQH720894 QAD720872:QAD720894 QJZ720872:QJZ720894 QTV720872:QTV720894 RDR720872:RDR720894 RNN720872:RNN720894 RXJ720872:RXJ720894 SHF720872:SHF720894 SRB720872:SRB720894 TAX720872:TAX720894 TKT720872:TKT720894 TUP720872:TUP720894 UEL720872:UEL720894 UOH720872:UOH720894 UYD720872:UYD720894 VHZ720872:VHZ720894 VRV720872:VRV720894 WBR720872:WBR720894 WLN720872:WLN720894 WVJ720872:WVJ720894 B786408:B786430 IX786408:IX786430 ST786408:ST786430 ACP786408:ACP786430 AML786408:AML786430 AWH786408:AWH786430 BGD786408:BGD786430 BPZ786408:BPZ786430 BZV786408:BZV786430 CJR786408:CJR786430 CTN786408:CTN786430 DDJ786408:DDJ786430 DNF786408:DNF786430 DXB786408:DXB786430 EGX786408:EGX786430 EQT786408:EQT786430 FAP786408:FAP786430 FKL786408:FKL786430 FUH786408:FUH786430 GED786408:GED786430 GNZ786408:GNZ786430 GXV786408:GXV786430 HHR786408:HHR786430 HRN786408:HRN786430 IBJ786408:IBJ786430 ILF786408:ILF786430 IVB786408:IVB786430 JEX786408:JEX786430 JOT786408:JOT786430 JYP786408:JYP786430 KIL786408:KIL786430 KSH786408:KSH786430 LCD786408:LCD786430 LLZ786408:LLZ786430 LVV786408:LVV786430 MFR786408:MFR786430 MPN786408:MPN786430 MZJ786408:MZJ786430 NJF786408:NJF786430 NTB786408:NTB786430 OCX786408:OCX786430 OMT786408:OMT786430 OWP786408:OWP786430 PGL786408:PGL786430 PQH786408:PQH786430 QAD786408:QAD786430 QJZ786408:QJZ786430 QTV786408:QTV786430 RDR786408:RDR786430 RNN786408:RNN786430 RXJ786408:RXJ786430 SHF786408:SHF786430 SRB786408:SRB786430 TAX786408:TAX786430 TKT786408:TKT786430 TUP786408:TUP786430 UEL786408:UEL786430 UOH786408:UOH786430 UYD786408:UYD786430 VHZ786408:VHZ786430 VRV786408:VRV786430 WBR786408:WBR786430 WLN786408:WLN786430 WVJ786408:WVJ786430 B851944:B851966 IX851944:IX851966 ST851944:ST851966 ACP851944:ACP851966 AML851944:AML851966 AWH851944:AWH851966 BGD851944:BGD851966 BPZ851944:BPZ851966 BZV851944:BZV851966 CJR851944:CJR851966 CTN851944:CTN851966 DDJ851944:DDJ851966 DNF851944:DNF851966 DXB851944:DXB851966 EGX851944:EGX851966 EQT851944:EQT851966 FAP851944:FAP851966 FKL851944:FKL851966 FUH851944:FUH851966 GED851944:GED851966 GNZ851944:GNZ851966 GXV851944:GXV851966 HHR851944:HHR851966 HRN851944:HRN851966 IBJ851944:IBJ851966 ILF851944:ILF851966 IVB851944:IVB851966 JEX851944:JEX851966 JOT851944:JOT851966 JYP851944:JYP851966 KIL851944:KIL851966 KSH851944:KSH851966 LCD851944:LCD851966 LLZ851944:LLZ851966 LVV851944:LVV851966 MFR851944:MFR851966 MPN851944:MPN851966 MZJ851944:MZJ851966 NJF851944:NJF851966 NTB851944:NTB851966 OCX851944:OCX851966 OMT851944:OMT851966 OWP851944:OWP851966 PGL851944:PGL851966 PQH851944:PQH851966 QAD851944:QAD851966 QJZ851944:QJZ851966 QTV851944:QTV851966 RDR851944:RDR851966 RNN851944:RNN851966 RXJ851944:RXJ851966 SHF851944:SHF851966 SRB851944:SRB851966 TAX851944:TAX851966 TKT851944:TKT851966 TUP851944:TUP851966 UEL851944:UEL851966 UOH851944:UOH851966 UYD851944:UYD851966 VHZ851944:VHZ851966 VRV851944:VRV851966 WBR851944:WBR851966 WLN851944:WLN851966 WVJ851944:WVJ851966 B917480:B917502 IX917480:IX917502 ST917480:ST917502 ACP917480:ACP917502 AML917480:AML917502 AWH917480:AWH917502 BGD917480:BGD917502 BPZ917480:BPZ917502 BZV917480:BZV917502 CJR917480:CJR917502 CTN917480:CTN917502 DDJ917480:DDJ917502 DNF917480:DNF917502 DXB917480:DXB917502 EGX917480:EGX917502 EQT917480:EQT917502 FAP917480:FAP917502 FKL917480:FKL917502 FUH917480:FUH917502 GED917480:GED917502 GNZ917480:GNZ917502 GXV917480:GXV917502 HHR917480:HHR917502 HRN917480:HRN917502 IBJ917480:IBJ917502 ILF917480:ILF917502 IVB917480:IVB917502 JEX917480:JEX917502 JOT917480:JOT917502 JYP917480:JYP917502 KIL917480:KIL917502 KSH917480:KSH917502 LCD917480:LCD917502 LLZ917480:LLZ917502 LVV917480:LVV917502 MFR917480:MFR917502 MPN917480:MPN917502 MZJ917480:MZJ917502 NJF917480:NJF917502 NTB917480:NTB917502 OCX917480:OCX917502 OMT917480:OMT917502 OWP917480:OWP917502 PGL917480:PGL917502 PQH917480:PQH917502 QAD917480:QAD917502 QJZ917480:QJZ917502 QTV917480:QTV917502 RDR917480:RDR917502 RNN917480:RNN917502 RXJ917480:RXJ917502 SHF917480:SHF917502 SRB917480:SRB917502 TAX917480:TAX917502 TKT917480:TKT917502 TUP917480:TUP917502 UEL917480:UEL917502 UOH917480:UOH917502 UYD917480:UYD917502 VHZ917480:VHZ917502 VRV917480:VRV917502 WBR917480:WBR917502 WLN917480:WLN917502 WVJ917480:WVJ917502 B983016:B983038 IX983016:IX983038 ST983016:ST983038 ACP983016:ACP983038 AML983016:AML983038 AWH983016:AWH983038 BGD983016:BGD983038 BPZ983016:BPZ983038 BZV983016:BZV983038 CJR983016:CJR983038 CTN983016:CTN983038 DDJ983016:DDJ983038 DNF983016:DNF983038 DXB983016:DXB983038 EGX983016:EGX983038 EQT983016:EQT983038 FAP983016:FAP983038 FKL983016:FKL983038 FUH983016:FUH983038 GED983016:GED983038 GNZ983016:GNZ983038 GXV983016:GXV983038 HHR983016:HHR983038 HRN983016:HRN983038 IBJ983016:IBJ983038 ILF983016:ILF983038 IVB983016:IVB983038 JEX983016:JEX983038 JOT983016:JOT983038 JYP983016:JYP983038 KIL983016:KIL983038 KSH983016:KSH983038 LCD983016:LCD983038 LLZ983016:LLZ983038 LVV983016:LVV983038 MFR983016:MFR983038 MPN983016:MPN983038 MZJ983016:MZJ983038 NJF983016:NJF983038 NTB983016:NTB983038 OCX983016:OCX983038 OMT983016:OMT983038 OWP983016:OWP983038 PGL983016:PGL983038 PQH983016:PQH983038 QAD983016:QAD983038 QJZ983016:QJZ983038 QTV983016:QTV983038 RDR983016:RDR983038 RNN983016:RNN983038 RXJ983016:RXJ983038 SHF983016:SHF983038 SRB983016:SRB983038 TAX983016:TAX983038 TKT983016:TKT983038 TUP983016:TUP983038 UEL983016:UEL983038 UOH983016:UOH983038 UYD983016:UYD983038 VHZ983016:VHZ983038 VRV983016:VRV983038 WBR983016:WBR983038 WLN983016:WLN983038">
      <formula1>$B$19:$B$346</formula1>
    </dataValidation>
    <dataValidation type="list" allowBlank="1" showInputMessage="1" showErrorMessage="1" errorTitle="Account Entry Error" error="The account entered is not valid." sqref="WVJ982998:WVJ983015 WLN982998:WLN983015 WBR982998:WBR983015 VRV982998:VRV983015 VHZ982998:VHZ983015 UYD982998:UYD983015 UOH982998:UOH983015 UEL982998:UEL983015 TUP982998:TUP983015 TKT982998:TKT983015 TAX982998:TAX983015 SRB982998:SRB983015 SHF982998:SHF983015 RXJ982998:RXJ983015 RNN982998:RNN983015 RDR982998:RDR983015 QTV982998:QTV983015 QJZ982998:QJZ983015 QAD982998:QAD983015 PQH982998:PQH983015 PGL982998:PGL983015 OWP982998:OWP983015 OMT982998:OMT983015 OCX982998:OCX983015 NTB982998:NTB983015 NJF982998:NJF983015 MZJ982998:MZJ983015 MPN982998:MPN983015 MFR982998:MFR983015 LVV982998:LVV983015 LLZ982998:LLZ983015 LCD982998:LCD983015 KSH982998:KSH983015 KIL982998:KIL983015 JYP982998:JYP983015 JOT982998:JOT983015 JEX982998:JEX983015 IVB982998:IVB983015 ILF982998:ILF983015 IBJ982998:IBJ983015 HRN982998:HRN983015 HHR982998:HHR983015 GXV982998:GXV983015 GNZ982998:GNZ983015 GED982998:GED983015 FUH982998:FUH983015 FKL982998:FKL983015 FAP982998:FAP983015 EQT982998:EQT983015 EGX982998:EGX983015 DXB982998:DXB983015 DNF982998:DNF983015 DDJ982998:DDJ983015 CTN982998:CTN983015 CJR982998:CJR983015 BZV982998:BZV983015 BPZ982998:BPZ983015 BGD982998:BGD983015 AWH982998:AWH983015 AML982998:AML983015 ACP982998:ACP983015 ST982998:ST983015 IX982998:IX983015 B982998:B983015 WVJ917462:WVJ917479 WLN917462:WLN917479 WBR917462:WBR917479 VRV917462:VRV917479 VHZ917462:VHZ917479 UYD917462:UYD917479 UOH917462:UOH917479 UEL917462:UEL917479 TUP917462:TUP917479 TKT917462:TKT917479 TAX917462:TAX917479 SRB917462:SRB917479 SHF917462:SHF917479 RXJ917462:RXJ917479 RNN917462:RNN917479 RDR917462:RDR917479 QTV917462:QTV917479 QJZ917462:QJZ917479 QAD917462:QAD917479 PQH917462:PQH917479 PGL917462:PGL917479 OWP917462:OWP917479 OMT917462:OMT917479 OCX917462:OCX917479 NTB917462:NTB917479 NJF917462:NJF917479 MZJ917462:MZJ917479 MPN917462:MPN917479 MFR917462:MFR917479 LVV917462:LVV917479 LLZ917462:LLZ917479 LCD917462:LCD917479 KSH917462:KSH917479 KIL917462:KIL917479 JYP917462:JYP917479 JOT917462:JOT917479 JEX917462:JEX917479 IVB917462:IVB917479 ILF917462:ILF917479 IBJ917462:IBJ917479 HRN917462:HRN917479 HHR917462:HHR917479 GXV917462:GXV917479 GNZ917462:GNZ917479 GED917462:GED917479 FUH917462:FUH917479 FKL917462:FKL917479 FAP917462:FAP917479 EQT917462:EQT917479 EGX917462:EGX917479 DXB917462:DXB917479 DNF917462:DNF917479 DDJ917462:DDJ917479 CTN917462:CTN917479 CJR917462:CJR917479 BZV917462:BZV917479 BPZ917462:BPZ917479 BGD917462:BGD917479 AWH917462:AWH917479 AML917462:AML917479 ACP917462:ACP917479 ST917462:ST917479 IX917462:IX917479 B917462:B917479 WVJ851926:WVJ851943 WLN851926:WLN851943 WBR851926:WBR851943 VRV851926:VRV851943 VHZ851926:VHZ851943 UYD851926:UYD851943 UOH851926:UOH851943 UEL851926:UEL851943 TUP851926:TUP851943 TKT851926:TKT851943 TAX851926:TAX851943 SRB851926:SRB851943 SHF851926:SHF851943 RXJ851926:RXJ851943 RNN851926:RNN851943 RDR851926:RDR851943 QTV851926:QTV851943 QJZ851926:QJZ851943 QAD851926:QAD851943 PQH851926:PQH851943 PGL851926:PGL851943 OWP851926:OWP851943 OMT851926:OMT851943 OCX851926:OCX851943 NTB851926:NTB851943 NJF851926:NJF851943 MZJ851926:MZJ851943 MPN851926:MPN851943 MFR851926:MFR851943 LVV851926:LVV851943 LLZ851926:LLZ851943 LCD851926:LCD851943 KSH851926:KSH851943 KIL851926:KIL851943 JYP851926:JYP851943 JOT851926:JOT851943 JEX851926:JEX851943 IVB851926:IVB851943 ILF851926:ILF851943 IBJ851926:IBJ851943 HRN851926:HRN851943 HHR851926:HHR851943 GXV851926:GXV851943 GNZ851926:GNZ851943 GED851926:GED851943 FUH851926:FUH851943 FKL851926:FKL851943 FAP851926:FAP851943 EQT851926:EQT851943 EGX851926:EGX851943 DXB851926:DXB851943 DNF851926:DNF851943 DDJ851926:DDJ851943 CTN851926:CTN851943 CJR851926:CJR851943 BZV851926:BZV851943 BPZ851926:BPZ851943 BGD851926:BGD851943 AWH851926:AWH851943 AML851926:AML851943 ACP851926:ACP851943 ST851926:ST851943 IX851926:IX851943 B851926:B851943 WVJ786390:WVJ786407 WLN786390:WLN786407 WBR786390:WBR786407 VRV786390:VRV786407 VHZ786390:VHZ786407 UYD786390:UYD786407 UOH786390:UOH786407 UEL786390:UEL786407 TUP786390:TUP786407 TKT786390:TKT786407 TAX786390:TAX786407 SRB786390:SRB786407 SHF786390:SHF786407 RXJ786390:RXJ786407 RNN786390:RNN786407 RDR786390:RDR786407 QTV786390:QTV786407 QJZ786390:QJZ786407 QAD786390:QAD786407 PQH786390:PQH786407 PGL786390:PGL786407 OWP786390:OWP786407 OMT786390:OMT786407 OCX786390:OCX786407 NTB786390:NTB786407 NJF786390:NJF786407 MZJ786390:MZJ786407 MPN786390:MPN786407 MFR786390:MFR786407 LVV786390:LVV786407 LLZ786390:LLZ786407 LCD786390:LCD786407 KSH786390:KSH786407 KIL786390:KIL786407 JYP786390:JYP786407 JOT786390:JOT786407 JEX786390:JEX786407 IVB786390:IVB786407 ILF786390:ILF786407 IBJ786390:IBJ786407 HRN786390:HRN786407 HHR786390:HHR786407 GXV786390:GXV786407 GNZ786390:GNZ786407 GED786390:GED786407 FUH786390:FUH786407 FKL786390:FKL786407 FAP786390:FAP786407 EQT786390:EQT786407 EGX786390:EGX786407 DXB786390:DXB786407 DNF786390:DNF786407 DDJ786390:DDJ786407 CTN786390:CTN786407 CJR786390:CJR786407 BZV786390:BZV786407 BPZ786390:BPZ786407 BGD786390:BGD786407 AWH786390:AWH786407 AML786390:AML786407 ACP786390:ACP786407 ST786390:ST786407 IX786390:IX786407 B786390:B786407 WVJ720854:WVJ720871 WLN720854:WLN720871 WBR720854:WBR720871 VRV720854:VRV720871 VHZ720854:VHZ720871 UYD720854:UYD720871 UOH720854:UOH720871 UEL720854:UEL720871 TUP720854:TUP720871 TKT720854:TKT720871 TAX720854:TAX720871 SRB720854:SRB720871 SHF720854:SHF720871 RXJ720854:RXJ720871 RNN720854:RNN720871 RDR720854:RDR720871 QTV720854:QTV720871 QJZ720854:QJZ720871 QAD720854:QAD720871 PQH720854:PQH720871 PGL720854:PGL720871 OWP720854:OWP720871 OMT720854:OMT720871 OCX720854:OCX720871 NTB720854:NTB720871 NJF720854:NJF720871 MZJ720854:MZJ720871 MPN720854:MPN720871 MFR720854:MFR720871 LVV720854:LVV720871 LLZ720854:LLZ720871 LCD720854:LCD720871 KSH720854:KSH720871 KIL720854:KIL720871 JYP720854:JYP720871 JOT720854:JOT720871 JEX720854:JEX720871 IVB720854:IVB720871 ILF720854:ILF720871 IBJ720854:IBJ720871 HRN720854:HRN720871 HHR720854:HHR720871 GXV720854:GXV720871 GNZ720854:GNZ720871 GED720854:GED720871 FUH720854:FUH720871 FKL720854:FKL720871 FAP720854:FAP720871 EQT720854:EQT720871 EGX720854:EGX720871 DXB720854:DXB720871 DNF720854:DNF720871 DDJ720854:DDJ720871 CTN720854:CTN720871 CJR720854:CJR720871 BZV720854:BZV720871 BPZ720854:BPZ720871 BGD720854:BGD720871 AWH720854:AWH720871 AML720854:AML720871 ACP720854:ACP720871 ST720854:ST720871 IX720854:IX720871 B720854:B720871 WVJ655318:WVJ655335 WLN655318:WLN655335 WBR655318:WBR655335 VRV655318:VRV655335 VHZ655318:VHZ655335 UYD655318:UYD655335 UOH655318:UOH655335 UEL655318:UEL655335 TUP655318:TUP655335 TKT655318:TKT655335 TAX655318:TAX655335 SRB655318:SRB655335 SHF655318:SHF655335 RXJ655318:RXJ655335 RNN655318:RNN655335 RDR655318:RDR655335 QTV655318:QTV655335 QJZ655318:QJZ655335 QAD655318:QAD655335 PQH655318:PQH655335 PGL655318:PGL655335 OWP655318:OWP655335 OMT655318:OMT655335 OCX655318:OCX655335 NTB655318:NTB655335 NJF655318:NJF655335 MZJ655318:MZJ655335 MPN655318:MPN655335 MFR655318:MFR655335 LVV655318:LVV655335 LLZ655318:LLZ655335 LCD655318:LCD655335 KSH655318:KSH655335 KIL655318:KIL655335 JYP655318:JYP655335 JOT655318:JOT655335 JEX655318:JEX655335 IVB655318:IVB655335 ILF655318:ILF655335 IBJ655318:IBJ655335 HRN655318:HRN655335 HHR655318:HHR655335 GXV655318:GXV655335 GNZ655318:GNZ655335 GED655318:GED655335 FUH655318:FUH655335 FKL655318:FKL655335 FAP655318:FAP655335 EQT655318:EQT655335 EGX655318:EGX655335 DXB655318:DXB655335 DNF655318:DNF655335 DDJ655318:DDJ655335 CTN655318:CTN655335 CJR655318:CJR655335 BZV655318:BZV655335 BPZ655318:BPZ655335 BGD655318:BGD655335 AWH655318:AWH655335 AML655318:AML655335 ACP655318:ACP655335 ST655318:ST655335 IX655318:IX655335 B655318:B655335 WVJ589782:WVJ589799 WLN589782:WLN589799 WBR589782:WBR589799 VRV589782:VRV589799 VHZ589782:VHZ589799 UYD589782:UYD589799 UOH589782:UOH589799 UEL589782:UEL589799 TUP589782:TUP589799 TKT589782:TKT589799 TAX589782:TAX589799 SRB589782:SRB589799 SHF589782:SHF589799 RXJ589782:RXJ589799 RNN589782:RNN589799 RDR589782:RDR589799 QTV589782:QTV589799 QJZ589782:QJZ589799 QAD589782:QAD589799 PQH589782:PQH589799 PGL589782:PGL589799 OWP589782:OWP589799 OMT589782:OMT589799 OCX589782:OCX589799 NTB589782:NTB589799 NJF589782:NJF589799 MZJ589782:MZJ589799 MPN589782:MPN589799 MFR589782:MFR589799 LVV589782:LVV589799 LLZ589782:LLZ589799 LCD589782:LCD589799 KSH589782:KSH589799 KIL589782:KIL589799 JYP589782:JYP589799 JOT589782:JOT589799 JEX589782:JEX589799 IVB589782:IVB589799 ILF589782:ILF589799 IBJ589782:IBJ589799 HRN589782:HRN589799 HHR589782:HHR589799 GXV589782:GXV589799 GNZ589782:GNZ589799 GED589782:GED589799 FUH589782:FUH589799 FKL589782:FKL589799 FAP589782:FAP589799 EQT589782:EQT589799 EGX589782:EGX589799 DXB589782:DXB589799 DNF589782:DNF589799 DDJ589782:DDJ589799 CTN589782:CTN589799 CJR589782:CJR589799 BZV589782:BZV589799 BPZ589782:BPZ589799 BGD589782:BGD589799 AWH589782:AWH589799 AML589782:AML589799 ACP589782:ACP589799 ST589782:ST589799 IX589782:IX589799 B589782:B589799 WVJ524246:WVJ524263 WLN524246:WLN524263 WBR524246:WBR524263 VRV524246:VRV524263 VHZ524246:VHZ524263 UYD524246:UYD524263 UOH524246:UOH524263 UEL524246:UEL524263 TUP524246:TUP524263 TKT524246:TKT524263 TAX524246:TAX524263 SRB524246:SRB524263 SHF524246:SHF524263 RXJ524246:RXJ524263 RNN524246:RNN524263 RDR524246:RDR524263 QTV524246:QTV524263 QJZ524246:QJZ524263 QAD524246:QAD524263 PQH524246:PQH524263 PGL524246:PGL524263 OWP524246:OWP524263 OMT524246:OMT524263 OCX524246:OCX524263 NTB524246:NTB524263 NJF524246:NJF524263 MZJ524246:MZJ524263 MPN524246:MPN524263 MFR524246:MFR524263 LVV524246:LVV524263 LLZ524246:LLZ524263 LCD524246:LCD524263 KSH524246:KSH524263 KIL524246:KIL524263 JYP524246:JYP524263 JOT524246:JOT524263 JEX524246:JEX524263 IVB524246:IVB524263 ILF524246:ILF524263 IBJ524246:IBJ524263 HRN524246:HRN524263 HHR524246:HHR524263 GXV524246:GXV524263 GNZ524246:GNZ524263 GED524246:GED524263 FUH524246:FUH524263 FKL524246:FKL524263 FAP524246:FAP524263 EQT524246:EQT524263 EGX524246:EGX524263 DXB524246:DXB524263 DNF524246:DNF524263 DDJ524246:DDJ524263 CTN524246:CTN524263 CJR524246:CJR524263 BZV524246:BZV524263 BPZ524246:BPZ524263 BGD524246:BGD524263 AWH524246:AWH524263 AML524246:AML524263 ACP524246:ACP524263 ST524246:ST524263 IX524246:IX524263 B524246:B524263 WVJ458710:WVJ458727 WLN458710:WLN458727 WBR458710:WBR458727 VRV458710:VRV458727 VHZ458710:VHZ458727 UYD458710:UYD458727 UOH458710:UOH458727 UEL458710:UEL458727 TUP458710:TUP458727 TKT458710:TKT458727 TAX458710:TAX458727 SRB458710:SRB458727 SHF458710:SHF458727 RXJ458710:RXJ458727 RNN458710:RNN458727 RDR458710:RDR458727 QTV458710:QTV458727 QJZ458710:QJZ458727 QAD458710:QAD458727 PQH458710:PQH458727 PGL458710:PGL458727 OWP458710:OWP458727 OMT458710:OMT458727 OCX458710:OCX458727 NTB458710:NTB458727 NJF458710:NJF458727 MZJ458710:MZJ458727 MPN458710:MPN458727 MFR458710:MFR458727 LVV458710:LVV458727 LLZ458710:LLZ458727 LCD458710:LCD458727 KSH458710:KSH458727 KIL458710:KIL458727 JYP458710:JYP458727 JOT458710:JOT458727 JEX458710:JEX458727 IVB458710:IVB458727 ILF458710:ILF458727 IBJ458710:IBJ458727 HRN458710:HRN458727 HHR458710:HHR458727 GXV458710:GXV458727 GNZ458710:GNZ458727 GED458710:GED458727 FUH458710:FUH458727 FKL458710:FKL458727 FAP458710:FAP458727 EQT458710:EQT458727 EGX458710:EGX458727 DXB458710:DXB458727 DNF458710:DNF458727 DDJ458710:DDJ458727 CTN458710:CTN458727 CJR458710:CJR458727 BZV458710:BZV458727 BPZ458710:BPZ458727 BGD458710:BGD458727 AWH458710:AWH458727 AML458710:AML458727 ACP458710:ACP458727 ST458710:ST458727 IX458710:IX458727 B458710:B458727 WVJ393174:WVJ393191 WLN393174:WLN393191 WBR393174:WBR393191 VRV393174:VRV393191 VHZ393174:VHZ393191 UYD393174:UYD393191 UOH393174:UOH393191 UEL393174:UEL393191 TUP393174:TUP393191 TKT393174:TKT393191 TAX393174:TAX393191 SRB393174:SRB393191 SHF393174:SHF393191 RXJ393174:RXJ393191 RNN393174:RNN393191 RDR393174:RDR393191 QTV393174:QTV393191 QJZ393174:QJZ393191 QAD393174:QAD393191 PQH393174:PQH393191 PGL393174:PGL393191 OWP393174:OWP393191 OMT393174:OMT393191 OCX393174:OCX393191 NTB393174:NTB393191 NJF393174:NJF393191 MZJ393174:MZJ393191 MPN393174:MPN393191 MFR393174:MFR393191 LVV393174:LVV393191 LLZ393174:LLZ393191 LCD393174:LCD393191 KSH393174:KSH393191 KIL393174:KIL393191 JYP393174:JYP393191 JOT393174:JOT393191 JEX393174:JEX393191 IVB393174:IVB393191 ILF393174:ILF393191 IBJ393174:IBJ393191 HRN393174:HRN393191 HHR393174:HHR393191 GXV393174:GXV393191 GNZ393174:GNZ393191 GED393174:GED393191 FUH393174:FUH393191 FKL393174:FKL393191 FAP393174:FAP393191 EQT393174:EQT393191 EGX393174:EGX393191 DXB393174:DXB393191 DNF393174:DNF393191 DDJ393174:DDJ393191 CTN393174:CTN393191 CJR393174:CJR393191 BZV393174:BZV393191 BPZ393174:BPZ393191 BGD393174:BGD393191 AWH393174:AWH393191 AML393174:AML393191 ACP393174:ACP393191 ST393174:ST393191 IX393174:IX393191 B393174:B393191 WVJ327638:WVJ327655 WLN327638:WLN327655 WBR327638:WBR327655 VRV327638:VRV327655 VHZ327638:VHZ327655 UYD327638:UYD327655 UOH327638:UOH327655 UEL327638:UEL327655 TUP327638:TUP327655 TKT327638:TKT327655 TAX327638:TAX327655 SRB327638:SRB327655 SHF327638:SHF327655 RXJ327638:RXJ327655 RNN327638:RNN327655 RDR327638:RDR327655 QTV327638:QTV327655 QJZ327638:QJZ327655 QAD327638:QAD327655 PQH327638:PQH327655 PGL327638:PGL327655 OWP327638:OWP327655 OMT327638:OMT327655 OCX327638:OCX327655 NTB327638:NTB327655 NJF327638:NJF327655 MZJ327638:MZJ327655 MPN327638:MPN327655 MFR327638:MFR327655 LVV327638:LVV327655 LLZ327638:LLZ327655 LCD327638:LCD327655 KSH327638:KSH327655 KIL327638:KIL327655 JYP327638:JYP327655 JOT327638:JOT327655 JEX327638:JEX327655 IVB327638:IVB327655 ILF327638:ILF327655 IBJ327638:IBJ327655 HRN327638:HRN327655 HHR327638:HHR327655 GXV327638:GXV327655 GNZ327638:GNZ327655 GED327638:GED327655 FUH327638:FUH327655 FKL327638:FKL327655 FAP327638:FAP327655 EQT327638:EQT327655 EGX327638:EGX327655 DXB327638:DXB327655 DNF327638:DNF327655 DDJ327638:DDJ327655 CTN327638:CTN327655 CJR327638:CJR327655 BZV327638:BZV327655 BPZ327638:BPZ327655 BGD327638:BGD327655 AWH327638:AWH327655 AML327638:AML327655 ACP327638:ACP327655 ST327638:ST327655 IX327638:IX327655 B327638:B327655 WVJ262102:WVJ262119 WLN262102:WLN262119 WBR262102:WBR262119 VRV262102:VRV262119 VHZ262102:VHZ262119 UYD262102:UYD262119 UOH262102:UOH262119 UEL262102:UEL262119 TUP262102:TUP262119 TKT262102:TKT262119 TAX262102:TAX262119 SRB262102:SRB262119 SHF262102:SHF262119 RXJ262102:RXJ262119 RNN262102:RNN262119 RDR262102:RDR262119 QTV262102:QTV262119 QJZ262102:QJZ262119 QAD262102:QAD262119 PQH262102:PQH262119 PGL262102:PGL262119 OWP262102:OWP262119 OMT262102:OMT262119 OCX262102:OCX262119 NTB262102:NTB262119 NJF262102:NJF262119 MZJ262102:MZJ262119 MPN262102:MPN262119 MFR262102:MFR262119 LVV262102:LVV262119 LLZ262102:LLZ262119 LCD262102:LCD262119 KSH262102:KSH262119 KIL262102:KIL262119 JYP262102:JYP262119 JOT262102:JOT262119 JEX262102:JEX262119 IVB262102:IVB262119 ILF262102:ILF262119 IBJ262102:IBJ262119 HRN262102:HRN262119 HHR262102:HHR262119 GXV262102:GXV262119 GNZ262102:GNZ262119 GED262102:GED262119 FUH262102:FUH262119 FKL262102:FKL262119 FAP262102:FAP262119 EQT262102:EQT262119 EGX262102:EGX262119 DXB262102:DXB262119 DNF262102:DNF262119 DDJ262102:DDJ262119 CTN262102:CTN262119 CJR262102:CJR262119 BZV262102:BZV262119 BPZ262102:BPZ262119 BGD262102:BGD262119 AWH262102:AWH262119 AML262102:AML262119 ACP262102:ACP262119 ST262102:ST262119 IX262102:IX262119 B262102:B262119 WVJ196566:WVJ196583 WLN196566:WLN196583 WBR196566:WBR196583 VRV196566:VRV196583 VHZ196566:VHZ196583 UYD196566:UYD196583 UOH196566:UOH196583 UEL196566:UEL196583 TUP196566:TUP196583 TKT196566:TKT196583 TAX196566:TAX196583 SRB196566:SRB196583 SHF196566:SHF196583 RXJ196566:RXJ196583 RNN196566:RNN196583 RDR196566:RDR196583 QTV196566:QTV196583 QJZ196566:QJZ196583 QAD196566:QAD196583 PQH196566:PQH196583 PGL196566:PGL196583 OWP196566:OWP196583 OMT196566:OMT196583 OCX196566:OCX196583 NTB196566:NTB196583 NJF196566:NJF196583 MZJ196566:MZJ196583 MPN196566:MPN196583 MFR196566:MFR196583 LVV196566:LVV196583 LLZ196566:LLZ196583 LCD196566:LCD196583 KSH196566:KSH196583 KIL196566:KIL196583 JYP196566:JYP196583 JOT196566:JOT196583 JEX196566:JEX196583 IVB196566:IVB196583 ILF196566:ILF196583 IBJ196566:IBJ196583 HRN196566:HRN196583 HHR196566:HHR196583 GXV196566:GXV196583 GNZ196566:GNZ196583 GED196566:GED196583 FUH196566:FUH196583 FKL196566:FKL196583 FAP196566:FAP196583 EQT196566:EQT196583 EGX196566:EGX196583 DXB196566:DXB196583 DNF196566:DNF196583 DDJ196566:DDJ196583 CTN196566:CTN196583 CJR196566:CJR196583 BZV196566:BZV196583 BPZ196566:BPZ196583 BGD196566:BGD196583 AWH196566:AWH196583 AML196566:AML196583 ACP196566:ACP196583 ST196566:ST196583 IX196566:IX196583 B196566:B196583 WVJ131030:WVJ131047 WLN131030:WLN131047 WBR131030:WBR131047 VRV131030:VRV131047 VHZ131030:VHZ131047 UYD131030:UYD131047 UOH131030:UOH131047 UEL131030:UEL131047 TUP131030:TUP131047 TKT131030:TKT131047 TAX131030:TAX131047 SRB131030:SRB131047 SHF131030:SHF131047 RXJ131030:RXJ131047 RNN131030:RNN131047 RDR131030:RDR131047 QTV131030:QTV131047 QJZ131030:QJZ131047 QAD131030:QAD131047 PQH131030:PQH131047 PGL131030:PGL131047 OWP131030:OWP131047 OMT131030:OMT131047 OCX131030:OCX131047 NTB131030:NTB131047 NJF131030:NJF131047 MZJ131030:MZJ131047 MPN131030:MPN131047 MFR131030:MFR131047 LVV131030:LVV131047 LLZ131030:LLZ131047 LCD131030:LCD131047 KSH131030:KSH131047 KIL131030:KIL131047 JYP131030:JYP131047 JOT131030:JOT131047 JEX131030:JEX131047 IVB131030:IVB131047 ILF131030:ILF131047 IBJ131030:IBJ131047 HRN131030:HRN131047 HHR131030:HHR131047 GXV131030:GXV131047 GNZ131030:GNZ131047 GED131030:GED131047 FUH131030:FUH131047 FKL131030:FKL131047 FAP131030:FAP131047 EQT131030:EQT131047 EGX131030:EGX131047 DXB131030:DXB131047 DNF131030:DNF131047 DDJ131030:DDJ131047 CTN131030:CTN131047 CJR131030:CJR131047 BZV131030:BZV131047 BPZ131030:BPZ131047 BGD131030:BGD131047 AWH131030:AWH131047 AML131030:AML131047 ACP131030:ACP131047 ST131030:ST131047 IX131030:IX131047 B131030:B131047 WVJ65494:WVJ65511 WLN65494:WLN65511 WBR65494:WBR65511 VRV65494:VRV65511 VHZ65494:VHZ65511 UYD65494:UYD65511 UOH65494:UOH65511 UEL65494:UEL65511 TUP65494:TUP65511 TKT65494:TKT65511 TAX65494:TAX65511 SRB65494:SRB65511 SHF65494:SHF65511 RXJ65494:RXJ65511 RNN65494:RNN65511 RDR65494:RDR65511 QTV65494:QTV65511 QJZ65494:QJZ65511 QAD65494:QAD65511 PQH65494:PQH65511 PGL65494:PGL65511 OWP65494:OWP65511 OMT65494:OMT65511 OCX65494:OCX65511 NTB65494:NTB65511 NJF65494:NJF65511 MZJ65494:MZJ65511 MPN65494:MPN65511 MFR65494:MFR65511 LVV65494:LVV65511 LLZ65494:LLZ65511 LCD65494:LCD65511 KSH65494:KSH65511 KIL65494:KIL65511 JYP65494:JYP65511 JOT65494:JOT65511 JEX65494:JEX65511 IVB65494:IVB65511 ILF65494:ILF65511 IBJ65494:IBJ65511 HRN65494:HRN65511 HHR65494:HHR65511 GXV65494:GXV65511 GNZ65494:GNZ65511 GED65494:GED65511 FUH65494:FUH65511 FKL65494:FKL65511 FAP65494:FAP65511 EQT65494:EQT65511 EGX65494:EGX65511 DXB65494:DXB65511 DNF65494:DNF65511 DDJ65494:DDJ65511 CTN65494:CTN65511 CJR65494:CJR65511 BZV65494:BZV65511 BPZ65494:BPZ65511 BGD65494:BGD65511 AWH65494:AWH65511 AML65494:AML65511 ACP65494:ACP65511 ST65494:ST65511 IX65494:IX65511 B65494:B65511 IX9:IX15 ST9:ST15 ACP9:ACP15 AML9:AML15 AWH9:AWH15 BGD9:BGD15 BPZ9:BPZ15 BZV9:BZV15 CJR9:CJR15 CTN9:CTN15 DDJ9:DDJ15 DNF9:DNF15 DXB9:DXB15 EGX9:EGX15 EQT9:EQT15 FAP9:FAP15 FKL9:FKL15 FUH9:FUH15 GED9:GED15 GNZ9:GNZ15 GXV9:GXV15 HHR9:HHR15 HRN9:HRN15 IBJ9:IBJ15 ILF9:ILF15 IVB9:IVB15 JEX9:JEX15 JOT9:JOT15 JYP9:JYP15 KIL9:KIL15 KSH9:KSH15 LCD9:LCD15 LLZ9:LLZ15 LVV9:LVV15 MFR9:MFR15 MPN9:MPN15 MZJ9:MZJ15 NJF9:NJF15 NTB9:NTB15 OCX9:OCX15 OMT9:OMT15 OWP9:OWP15 PGL9:PGL15 PQH9:PQH15 QAD9:QAD15 QJZ9:QJZ15 QTV9:QTV15 RDR9:RDR15 RNN9:RNN15 RXJ9:RXJ15 SHF9:SHF15 SRB9:SRB15 TAX9:TAX15 TKT9:TKT15 TUP9:TUP15 UEL9:UEL15 UOH9:UOH15 UYD9:UYD15 VHZ9:VHZ15 VRV9:VRV15 WBR9:WBR15 WLN9:WLN15 WVJ9:WVJ15 B9:B14">
      <formula1>ValidAccount</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2998:WVK983038 WLO982998:WLO983038 WBS982998:WBS983038 VRW982998:VRW983038 VIA982998:VIA983038 UYE982998:UYE983038 UOI982998:UOI983038 UEM982998:UEM983038 TUQ982998:TUQ983038 TKU982998:TKU983038 TAY982998:TAY983038 SRC982998:SRC983038 SHG982998:SHG983038 RXK982998:RXK983038 RNO982998:RNO983038 RDS982998:RDS983038 QTW982998:QTW983038 QKA982998:QKA983038 QAE982998:QAE983038 PQI982998:PQI983038 PGM982998:PGM983038 OWQ982998:OWQ983038 OMU982998:OMU983038 OCY982998:OCY983038 NTC982998:NTC983038 NJG982998:NJG983038 MZK982998:MZK983038 MPO982998:MPO983038 MFS982998:MFS983038 LVW982998:LVW983038 LMA982998:LMA983038 LCE982998:LCE983038 KSI982998:KSI983038 KIM982998:KIM983038 JYQ982998:JYQ983038 JOU982998:JOU983038 JEY982998:JEY983038 IVC982998:IVC983038 ILG982998:ILG983038 IBK982998:IBK983038 HRO982998:HRO983038 HHS982998:HHS983038 GXW982998:GXW983038 GOA982998:GOA983038 GEE982998:GEE983038 FUI982998:FUI983038 FKM982998:FKM983038 FAQ982998:FAQ983038 EQU982998:EQU983038 EGY982998:EGY983038 DXC982998:DXC983038 DNG982998:DNG983038 DDK982998:DDK983038 CTO982998:CTO983038 CJS982998:CJS983038 BZW982998:BZW983038 BQA982998:BQA983038 BGE982998:BGE983038 AWI982998:AWI983038 AMM982998:AMM983038 ACQ982998:ACQ983038 SU982998:SU983038 IY982998:IY983038 C982998:C983038 WVK917462:WVK917502 WLO917462:WLO917502 WBS917462:WBS917502 VRW917462:VRW917502 VIA917462:VIA917502 UYE917462:UYE917502 UOI917462:UOI917502 UEM917462:UEM917502 TUQ917462:TUQ917502 TKU917462:TKU917502 TAY917462:TAY917502 SRC917462:SRC917502 SHG917462:SHG917502 RXK917462:RXK917502 RNO917462:RNO917502 RDS917462:RDS917502 QTW917462:QTW917502 QKA917462:QKA917502 QAE917462:QAE917502 PQI917462:PQI917502 PGM917462:PGM917502 OWQ917462:OWQ917502 OMU917462:OMU917502 OCY917462:OCY917502 NTC917462:NTC917502 NJG917462:NJG917502 MZK917462:MZK917502 MPO917462:MPO917502 MFS917462:MFS917502 LVW917462:LVW917502 LMA917462:LMA917502 LCE917462:LCE917502 KSI917462:KSI917502 KIM917462:KIM917502 JYQ917462:JYQ917502 JOU917462:JOU917502 JEY917462:JEY917502 IVC917462:IVC917502 ILG917462:ILG917502 IBK917462:IBK917502 HRO917462:HRO917502 HHS917462:HHS917502 GXW917462:GXW917502 GOA917462:GOA917502 GEE917462:GEE917502 FUI917462:FUI917502 FKM917462:FKM917502 FAQ917462:FAQ917502 EQU917462:EQU917502 EGY917462:EGY917502 DXC917462:DXC917502 DNG917462:DNG917502 DDK917462:DDK917502 CTO917462:CTO917502 CJS917462:CJS917502 BZW917462:BZW917502 BQA917462:BQA917502 BGE917462:BGE917502 AWI917462:AWI917502 AMM917462:AMM917502 ACQ917462:ACQ917502 SU917462:SU917502 IY917462:IY917502 C917462:C917502 WVK851926:WVK851966 WLO851926:WLO851966 WBS851926:WBS851966 VRW851926:VRW851966 VIA851926:VIA851966 UYE851926:UYE851966 UOI851926:UOI851966 UEM851926:UEM851966 TUQ851926:TUQ851966 TKU851926:TKU851966 TAY851926:TAY851966 SRC851926:SRC851966 SHG851926:SHG851966 RXK851926:RXK851966 RNO851926:RNO851966 RDS851926:RDS851966 QTW851926:QTW851966 QKA851926:QKA851966 QAE851926:QAE851966 PQI851926:PQI851966 PGM851926:PGM851966 OWQ851926:OWQ851966 OMU851926:OMU851966 OCY851926:OCY851966 NTC851926:NTC851966 NJG851926:NJG851966 MZK851926:MZK851966 MPO851926:MPO851966 MFS851926:MFS851966 LVW851926:LVW851966 LMA851926:LMA851966 LCE851926:LCE851966 KSI851926:KSI851966 KIM851926:KIM851966 JYQ851926:JYQ851966 JOU851926:JOU851966 JEY851926:JEY851966 IVC851926:IVC851966 ILG851926:ILG851966 IBK851926:IBK851966 HRO851926:HRO851966 HHS851926:HHS851966 GXW851926:GXW851966 GOA851926:GOA851966 GEE851926:GEE851966 FUI851926:FUI851966 FKM851926:FKM851966 FAQ851926:FAQ851966 EQU851926:EQU851966 EGY851926:EGY851966 DXC851926:DXC851966 DNG851926:DNG851966 DDK851926:DDK851966 CTO851926:CTO851966 CJS851926:CJS851966 BZW851926:BZW851966 BQA851926:BQA851966 BGE851926:BGE851966 AWI851926:AWI851966 AMM851926:AMM851966 ACQ851926:ACQ851966 SU851926:SU851966 IY851926:IY851966 C851926:C851966 WVK786390:WVK786430 WLO786390:WLO786430 WBS786390:WBS786430 VRW786390:VRW786430 VIA786390:VIA786430 UYE786390:UYE786430 UOI786390:UOI786430 UEM786390:UEM786430 TUQ786390:TUQ786430 TKU786390:TKU786430 TAY786390:TAY786430 SRC786390:SRC786430 SHG786390:SHG786430 RXK786390:RXK786430 RNO786390:RNO786430 RDS786390:RDS786430 QTW786390:QTW786430 QKA786390:QKA786430 QAE786390:QAE786430 PQI786390:PQI786430 PGM786390:PGM786430 OWQ786390:OWQ786430 OMU786390:OMU786430 OCY786390:OCY786430 NTC786390:NTC786430 NJG786390:NJG786430 MZK786390:MZK786430 MPO786390:MPO786430 MFS786390:MFS786430 LVW786390:LVW786430 LMA786390:LMA786430 LCE786390:LCE786430 KSI786390:KSI786430 KIM786390:KIM786430 JYQ786390:JYQ786430 JOU786390:JOU786430 JEY786390:JEY786430 IVC786390:IVC786430 ILG786390:ILG786430 IBK786390:IBK786430 HRO786390:HRO786430 HHS786390:HHS786430 GXW786390:GXW786430 GOA786390:GOA786430 GEE786390:GEE786430 FUI786390:FUI786430 FKM786390:FKM786430 FAQ786390:FAQ786430 EQU786390:EQU786430 EGY786390:EGY786430 DXC786390:DXC786430 DNG786390:DNG786430 DDK786390:DDK786430 CTO786390:CTO786430 CJS786390:CJS786430 BZW786390:BZW786430 BQA786390:BQA786430 BGE786390:BGE786430 AWI786390:AWI786430 AMM786390:AMM786430 ACQ786390:ACQ786430 SU786390:SU786430 IY786390:IY786430 C786390:C786430 WVK720854:WVK720894 WLO720854:WLO720894 WBS720854:WBS720894 VRW720854:VRW720894 VIA720854:VIA720894 UYE720854:UYE720894 UOI720854:UOI720894 UEM720854:UEM720894 TUQ720854:TUQ720894 TKU720854:TKU720894 TAY720854:TAY720894 SRC720854:SRC720894 SHG720854:SHG720894 RXK720854:RXK720894 RNO720854:RNO720894 RDS720854:RDS720894 QTW720854:QTW720894 QKA720854:QKA720894 QAE720854:QAE720894 PQI720854:PQI720894 PGM720854:PGM720894 OWQ720854:OWQ720894 OMU720854:OMU720894 OCY720854:OCY720894 NTC720854:NTC720894 NJG720854:NJG720894 MZK720854:MZK720894 MPO720854:MPO720894 MFS720854:MFS720894 LVW720854:LVW720894 LMA720854:LMA720894 LCE720854:LCE720894 KSI720854:KSI720894 KIM720854:KIM720894 JYQ720854:JYQ720894 JOU720854:JOU720894 JEY720854:JEY720894 IVC720854:IVC720894 ILG720854:ILG720894 IBK720854:IBK720894 HRO720854:HRO720894 HHS720854:HHS720894 GXW720854:GXW720894 GOA720854:GOA720894 GEE720854:GEE720894 FUI720854:FUI720894 FKM720854:FKM720894 FAQ720854:FAQ720894 EQU720854:EQU720894 EGY720854:EGY720894 DXC720854:DXC720894 DNG720854:DNG720894 DDK720854:DDK720894 CTO720854:CTO720894 CJS720854:CJS720894 BZW720854:BZW720894 BQA720854:BQA720894 BGE720854:BGE720894 AWI720854:AWI720894 AMM720854:AMM720894 ACQ720854:ACQ720894 SU720854:SU720894 IY720854:IY720894 C720854:C720894 WVK655318:WVK655358 WLO655318:WLO655358 WBS655318:WBS655358 VRW655318:VRW655358 VIA655318:VIA655358 UYE655318:UYE655358 UOI655318:UOI655358 UEM655318:UEM655358 TUQ655318:TUQ655358 TKU655318:TKU655358 TAY655318:TAY655358 SRC655318:SRC655358 SHG655318:SHG655358 RXK655318:RXK655358 RNO655318:RNO655358 RDS655318:RDS655358 QTW655318:QTW655358 QKA655318:QKA655358 QAE655318:QAE655358 PQI655318:PQI655358 PGM655318:PGM655358 OWQ655318:OWQ655358 OMU655318:OMU655358 OCY655318:OCY655358 NTC655318:NTC655358 NJG655318:NJG655358 MZK655318:MZK655358 MPO655318:MPO655358 MFS655318:MFS655358 LVW655318:LVW655358 LMA655318:LMA655358 LCE655318:LCE655358 KSI655318:KSI655358 KIM655318:KIM655358 JYQ655318:JYQ655358 JOU655318:JOU655358 JEY655318:JEY655358 IVC655318:IVC655358 ILG655318:ILG655358 IBK655318:IBK655358 HRO655318:HRO655358 HHS655318:HHS655358 GXW655318:GXW655358 GOA655318:GOA655358 GEE655318:GEE655358 FUI655318:FUI655358 FKM655318:FKM655358 FAQ655318:FAQ655358 EQU655318:EQU655358 EGY655318:EGY655358 DXC655318:DXC655358 DNG655318:DNG655358 DDK655318:DDK655358 CTO655318:CTO655358 CJS655318:CJS655358 BZW655318:BZW655358 BQA655318:BQA655358 BGE655318:BGE655358 AWI655318:AWI655358 AMM655318:AMM655358 ACQ655318:ACQ655358 SU655318:SU655358 IY655318:IY655358 C655318:C655358 WVK589782:WVK589822 WLO589782:WLO589822 WBS589782:WBS589822 VRW589782:VRW589822 VIA589782:VIA589822 UYE589782:UYE589822 UOI589782:UOI589822 UEM589782:UEM589822 TUQ589782:TUQ589822 TKU589782:TKU589822 TAY589782:TAY589822 SRC589782:SRC589822 SHG589782:SHG589822 RXK589782:RXK589822 RNO589782:RNO589822 RDS589782:RDS589822 QTW589782:QTW589822 QKA589782:QKA589822 QAE589782:QAE589822 PQI589782:PQI589822 PGM589782:PGM589822 OWQ589782:OWQ589822 OMU589782:OMU589822 OCY589782:OCY589822 NTC589782:NTC589822 NJG589782:NJG589822 MZK589782:MZK589822 MPO589782:MPO589822 MFS589782:MFS589822 LVW589782:LVW589822 LMA589782:LMA589822 LCE589782:LCE589822 KSI589782:KSI589822 KIM589782:KIM589822 JYQ589782:JYQ589822 JOU589782:JOU589822 JEY589782:JEY589822 IVC589782:IVC589822 ILG589782:ILG589822 IBK589782:IBK589822 HRO589782:HRO589822 HHS589782:HHS589822 GXW589782:GXW589822 GOA589782:GOA589822 GEE589782:GEE589822 FUI589782:FUI589822 FKM589782:FKM589822 FAQ589782:FAQ589822 EQU589782:EQU589822 EGY589782:EGY589822 DXC589782:DXC589822 DNG589782:DNG589822 DDK589782:DDK589822 CTO589782:CTO589822 CJS589782:CJS589822 BZW589782:BZW589822 BQA589782:BQA589822 BGE589782:BGE589822 AWI589782:AWI589822 AMM589782:AMM589822 ACQ589782:ACQ589822 SU589782:SU589822 IY589782:IY589822 C589782:C589822 WVK524246:WVK524286 WLO524246:WLO524286 WBS524246:WBS524286 VRW524246:VRW524286 VIA524246:VIA524286 UYE524246:UYE524286 UOI524246:UOI524286 UEM524246:UEM524286 TUQ524246:TUQ524286 TKU524246:TKU524286 TAY524246:TAY524286 SRC524246:SRC524286 SHG524246:SHG524286 RXK524246:RXK524286 RNO524246:RNO524286 RDS524246:RDS524286 QTW524246:QTW524286 QKA524246:QKA524286 QAE524246:QAE524286 PQI524246:PQI524286 PGM524246:PGM524286 OWQ524246:OWQ524286 OMU524246:OMU524286 OCY524246:OCY524286 NTC524246:NTC524286 NJG524246:NJG524286 MZK524246:MZK524286 MPO524246:MPO524286 MFS524246:MFS524286 LVW524246:LVW524286 LMA524246:LMA524286 LCE524246:LCE524286 KSI524246:KSI524286 KIM524246:KIM524286 JYQ524246:JYQ524286 JOU524246:JOU524286 JEY524246:JEY524286 IVC524246:IVC524286 ILG524246:ILG524286 IBK524246:IBK524286 HRO524246:HRO524286 HHS524246:HHS524286 GXW524246:GXW524286 GOA524246:GOA524286 GEE524246:GEE524286 FUI524246:FUI524286 FKM524246:FKM524286 FAQ524246:FAQ524286 EQU524246:EQU524286 EGY524246:EGY524286 DXC524246:DXC524286 DNG524246:DNG524286 DDK524246:DDK524286 CTO524246:CTO524286 CJS524246:CJS524286 BZW524246:BZW524286 BQA524246:BQA524286 BGE524246:BGE524286 AWI524246:AWI524286 AMM524246:AMM524286 ACQ524246:ACQ524286 SU524246:SU524286 IY524246:IY524286 C524246:C524286 WVK458710:WVK458750 WLO458710:WLO458750 WBS458710:WBS458750 VRW458710:VRW458750 VIA458710:VIA458750 UYE458710:UYE458750 UOI458710:UOI458750 UEM458710:UEM458750 TUQ458710:TUQ458750 TKU458710:TKU458750 TAY458710:TAY458750 SRC458710:SRC458750 SHG458710:SHG458750 RXK458710:RXK458750 RNO458710:RNO458750 RDS458710:RDS458750 QTW458710:QTW458750 QKA458710:QKA458750 QAE458710:QAE458750 PQI458710:PQI458750 PGM458710:PGM458750 OWQ458710:OWQ458750 OMU458710:OMU458750 OCY458710:OCY458750 NTC458710:NTC458750 NJG458710:NJG458750 MZK458710:MZK458750 MPO458710:MPO458750 MFS458710:MFS458750 LVW458710:LVW458750 LMA458710:LMA458750 LCE458710:LCE458750 KSI458710:KSI458750 KIM458710:KIM458750 JYQ458710:JYQ458750 JOU458710:JOU458750 JEY458710:JEY458750 IVC458710:IVC458750 ILG458710:ILG458750 IBK458710:IBK458750 HRO458710:HRO458750 HHS458710:HHS458750 GXW458710:GXW458750 GOA458710:GOA458750 GEE458710:GEE458750 FUI458710:FUI458750 FKM458710:FKM458750 FAQ458710:FAQ458750 EQU458710:EQU458750 EGY458710:EGY458750 DXC458710:DXC458750 DNG458710:DNG458750 DDK458710:DDK458750 CTO458710:CTO458750 CJS458710:CJS458750 BZW458710:BZW458750 BQA458710:BQA458750 BGE458710:BGE458750 AWI458710:AWI458750 AMM458710:AMM458750 ACQ458710:ACQ458750 SU458710:SU458750 IY458710:IY458750 C458710:C458750 WVK393174:WVK393214 WLO393174:WLO393214 WBS393174:WBS393214 VRW393174:VRW393214 VIA393174:VIA393214 UYE393174:UYE393214 UOI393174:UOI393214 UEM393174:UEM393214 TUQ393174:TUQ393214 TKU393174:TKU393214 TAY393174:TAY393214 SRC393174:SRC393214 SHG393174:SHG393214 RXK393174:RXK393214 RNO393174:RNO393214 RDS393174:RDS393214 QTW393174:QTW393214 QKA393174:QKA393214 QAE393174:QAE393214 PQI393174:PQI393214 PGM393174:PGM393214 OWQ393174:OWQ393214 OMU393174:OMU393214 OCY393174:OCY393214 NTC393174:NTC393214 NJG393174:NJG393214 MZK393174:MZK393214 MPO393174:MPO393214 MFS393174:MFS393214 LVW393174:LVW393214 LMA393174:LMA393214 LCE393174:LCE393214 KSI393174:KSI393214 KIM393174:KIM393214 JYQ393174:JYQ393214 JOU393174:JOU393214 JEY393174:JEY393214 IVC393174:IVC393214 ILG393174:ILG393214 IBK393174:IBK393214 HRO393174:HRO393214 HHS393174:HHS393214 GXW393174:GXW393214 GOA393174:GOA393214 GEE393174:GEE393214 FUI393174:FUI393214 FKM393174:FKM393214 FAQ393174:FAQ393214 EQU393174:EQU393214 EGY393174:EGY393214 DXC393174:DXC393214 DNG393174:DNG393214 DDK393174:DDK393214 CTO393174:CTO393214 CJS393174:CJS393214 BZW393174:BZW393214 BQA393174:BQA393214 BGE393174:BGE393214 AWI393174:AWI393214 AMM393174:AMM393214 ACQ393174:ACQ393214 SU393174:SU393214 IY393174:IY393214 C393174:C393214 WVK327638:WVK327678 WLO327638:WLO327678 WBS327638:WBS327678 VRW327638:VRW327678 VIA327638:VIA327678 UYE327638:UYE327678 UOI327638:UOI327678 UEM327638:UEM327678 TUQ327638:TUQ327678 TKU327638:TKU327678 TAY327638:TAY327678 SRC327638:SRC327678 SHG327638:SHG327678 RXK327638:RXK327678 RNO327638:RNO327678 RDS327638:RDS327678 QTW327638:QTW327678 QKA327638:QKA327678 QAE327638:QAE327678 PQI327638:PQI327678 PGM327638:PGM327678 OWQ327638:OWQ327678 OMU327638:OMU327678 OCY327638:OCY327678 NTC327638:NTC327678 NJG327638:NJG327678 MZK327638:MZK327678 MPO327638:MPO327678 MFS327638:MFS327678 LVW327638:LVW327678 LMA327638:LMA327678 LCE327638:LCE327678 KSI327638:KSI327678 KIM327638:KIM327678 JYQ327638:JYQ327678 JOU327638:JOU327678 JEY327638:JEY327678 IVC327638:IVC327678 ILG327638:ILG327678 IBK327638:IBK327678 HRO327638:HRO327678 HHS327638:HHS327678 GXW327638:GXW327678 GOA327638:GOA327678 GEE327638:GEE327678 FUI327638:FUI327678 FKM327638:FKM327678 FAQ327638:FAQ327678 EQU327638:EQU327678 EGY327638:EGY327678 DXC327638:DXC327678 DNG327638:DNG327678 DDK327638:DDK327678 CTO327638:CTO327678 CJS327638:CJS327678 BZW327638:BZW327678 BQA327638:BQA327678 BGE327638:BGE327678 AWI327638:AWI327678 AMM327638:AMM327678 ACQ327638:ACQ327678 SU327638:SU327678 IY327638:IY327678 C327638:C327678 WVK262102:WVK262142 WLO262102:WLO262142 WBS262102:WBS262142 VRW262102:VRW262142 VIA262102:VIA262142 UYE262102:UYE262142 UOI262102:UOI262142 UEM262102:UEM262142 TUQ262102:TUQ262142 TKU262102:TKU262142 TAY262102:TAY262142 SRC262102:SRC262142 SHG262102:SHG262142 RXK262102:RXK262142 RNO262102:RNO262142 RDS262102:RDS262142 QTW262102:QTW262142 QKA262102:QKA262142 QAE262102:QAE262142 PQI262102:PQI262142 PGM262102:PGM262142 OWQ262102:OWQ262142 OMU262102:OMU262142 OCY262102:OCY262142 NTC262102:NTC262142 NJG262102:NJG262142 MZK262102:MZK262142 MPO262102:MPO262142 MFS262102:MFS262142 LVW262102:LVW262142 LMA262102:LMA262142 LCE262102:LCE262142 KSI262102:KSI262142 KIM262102:KIM262142 JYQ262102:JYQ262142 JOU262102:JOU262142 JEY262102:JEY262142 IVC262102:IVC262142 ILG262102:ILG262142 IBK262102:IBK262142 HRO262102:HRO262142 HHS262102:HHS262142 GXW262102:GXW262142 GOA262102:GOA262142 GEE262102:GEE262142 FUI262102:FUI262142 FKM262102:FKM262142 FAQ262102:FAQ262142 EQU262102:EQU262142 EGY262102:EGY262142 DXC262102:DXC262142 DNG262102:DNG262142 DDK262102:DDK262142 CTO262102:CTO262142 CJS262102:CJS262142 BZW262102:BZW262142 BQA262102:BQA262142 BGE262102:BGE262142 AWI262102:AWI262142 AMM262102:AMM262142 ACQ262102:ACQ262142 SU262102:SU262142 IY262102:IY262142 C262102:C262142 WVK196566:WVK196606 WLO196566:WLO196606 WBS196566:WBS196606 VRW196566:VRW196606 VIA196566:VIA196606 UYE196566:UYE196606 UOI196566:UOI196606 UEM196566:UEM196606 TUQ196566:TUQ196606 TKU196566:TKU196606 TAY196566:TAY196606 SRC196566:SRC196606 SHG196566:SHG196606 RXK196566:RXK196606 RNO196566:RNO196606 RDS196566:RDS196606 QTW196566:QTW196606 QKA196566:QKA196606 QAE196566:QAE196606 PQI196566:PQI196606 PGM196566:PGM196606 OWQ196566:OWQ196606 OMU196566:OMU196606 OCY196566:OCY196606 NTC196566:NTC196606 NJG196566:NJG196606 MZK196566:MZK196606 MPO196566:MPO196606 MFS196566:MFS196606 LVW196566:LVW196606 LMA196566:LMA196606 LCE196566:LCE196606 KSI196566:KSI196606 KIM196566:KIM196606 JYQ196566:JYQ196606 JOU196566:JOU196606 JEY196566:JEY196606 IVC196566:IVC196606 ILG196566:ILG196606 IBK196566:IBK196606 HRO196566:HRO196606 HHS196566:HHS196606 GXW196566:GXW196606 GOA196566:GOA196606 GEE196566:GEE196606 FUI196566:FUI196606 FKM196566:FKM196606 FAQ196566:FAQ196606 EQU196566:EQU196606 EGY196566:EGY196606 DXC196566:DXC196606 DNG196566:DNG196606 DDK196566:DDK196606 CTO196566:CTO196606 CJS196566:CJS196606 BZW196566:BZW196606 BQA196566:BQA196606 BGE196566:BGE196606 AWI196566:AWI196606 AMM196566:AMM196606 ACQ196566:ACQ196606 SU196566:SU196606 IY196566:IY196606 C196566:C196606 WVK131030:WVK131070 WLO131030:WLO131070 WBS131030:WBS131070 VRW131030:VRW131070 VIA131030:VIA131070 UYE131030:UYE131070 UOI131030:UOI131070 UEM131030:UEM131070 TUQ131030:TUQ131070 TKU131030:TKU131070 TAY131030:TAY131070 SRC131030:SRC131070 SHG131030:SHG131070 RXK131030:RXK131070 RNO131030:RNO131070 RDS131030:RDS131070 QTW131030:QTW131070 QKA131030:QKA131070 QAE131030:QAE131070 PQI131030:PQI131070 PGM131030:PGM131070 OWQ131030:OWQ131070 OMU131030:OMU131070 OCY131030:OCY131070 NTC131030:NTC131070 NJG131030:NJG131070 MZK131030:MZK131070 MPO131030:MPO131070 MFS131030:MFS131070 LVW131030:LVW131070 LMA131030:LMA131070 LCE131030:LCE131070 KSI131030:KSI131070 KIM131030:KIM131070 JYQ131030:JYQ131070 JOU131030:JOU131070 JEY131030:JEY131070 IVC131030:IVC131070 ILG131030:ILG131070 IBK131030:IBK131070 HRO131030:HRO131070 HHS131030:HHS131070 GXW131030:GXW131070 GOA131030:GOA131070 GEE131030:GEE131070 FUI131030:FUI131070 FKM131030:FKM131070 FAQ131030:FAQ131070 EQU131030:EQU131070 EGY131030:EGY131070 DXC131030:DXC131070 DNG131030:DNG131070 DDK131030:DDK131070 CTO131030:CTO131070 CJS131030:CJS131070 BZW131030:BZW131070 BQA131030:BQA131070 BGE131030:BGE131070 AWI131030:AWI131070 AMM131030:AMM131070 ACQ131030:ACQ131070 SU131030:SU131070 IY131030:IY131070 C131030:C131070 WVK65494:WVK65534 WLO65494:WLO65534 WBS65494:WBS65534 VRW65494:VRW65534 VIA65494:VIA65534 UYE65494:UYE65534 UOI65494:UOI65534 UEM65494:UEM65534 TUQ65494:TUQ65534 TKU65494:TKU65534 TAY65494:TAY65534 SRC65494:SRC65534 SHG65494:SHG65534 RXK65494:RXK65534 RNO65494:RNO65534 RDS65494:RDS65534 QTW65494:QTW65534 QKA65494:QKA65534 QAE65494:QAE65534 PQI65494:PQI65534 PGM65494:PGM65534 OWQ65494:OWQ65534 OMU65494:OMU65534 OCY65494:OCY65534 NTC65494:NTC65534 NJG65494:NJG65534 MZK65494:MZK65534 MPO65494:MPO65534 MFS65494:MFS65534 LVW65494:LVW65534 LMA65494:LMA65534 LCE65494:LCE65534 KSI65494:KSI65534 KIM65494:KIM65534 JYQ65494:JYQ65534 JOU65494:JOU65534 JEY65494:JEY65534 IVC65494:IVC65534 ILG65494:ILG65534 IBK65494:IBK65534 HRO65494:HRO65534 HHS65494:HHS65534 GXW65494:GXW65534 GOA65494:GOA65534 GEE65494:GEE65534 FUI65494:FUI65534 FKM65494:FKM65534 FAQ65494:FAQ65534 EQU65494:EQU65534 EGY65494:EGY65534 DXC65494:DXC65534 DNG65494:DNG65534 DDK65494:DDK65534 CTO65494:CTO65534 CJS65494:CJS65534 BZW65494:BZW65534 BQA65494:BQA65534 BGE65494:BGE65534 AWI65494:AWI65534 AMM65494:AMM65534 ACQ65494:ACQ65534 SU65494:SU65534 IY65494:IY65534 C65494:C65534 IY9:IY16 SU9:SU16 ACQ9:ACQ16 AMM9:AMM16 AWI9:AWI16 BGE9:BGE16 BQA9:BQA16 BZW9:BZW16 CJS9:CJS16 CTO9:CTO16 DDK9:DDK16 DNG9:DNG16 DXC9:DXC16 EGY9:EGY16 EQU9:EQU16 FAQ9:FAQ16 FKM9:FKM16 FUI9:FUI16 GEE9:GEE16 GOA9:GOA16 GXW9:GXW16 HHS9:HHS16 HRO9:HRO16 IBK9:IBK16 ILG9:ILG16 IVC9:IVC16 JEY9:JEY16 JOU9:JOU16 JYQ9:JYQ16 KIM9:KIM16 KSI9:KSI16 LCE9:LCE16 LMA9:LMA16 LVW9:LVW16 MFS9:MFS16 MPO9:MPO16 MZK9:MZK16 NJG9:NJG16 NTC9:NTC16 OCY9:OCY16 OMU9:OMU16 OWQ9:OWQ16 PGM9:PGM16 PQI9:PQI16 QAE9:QAE16 QKA9:QKA16 QTW9:QTW16 RDS9:RDS16 RNO9:RNO16 RXK9:RXK16 SHG9:SHG16 SRC9:SRC16 TAY9:TAY16 TKU9:TKU16 TUQ9:TUQ16 UEM9:UEM16 UOI9:UOI16 UYE9:UYE16 VIA9:VIA16 VRW9:VRW16 WBS9:WBS16 WLO9:WLO16 WVK9:WVK16 C9 C14">
      <formula1>"1, 2, 3"</formula1>
    </dataValidation>
    <dataValidation type="list" allowBlank="1" showInputMessage="1" showErrorMessage="1" errorTitle="Adjustment Type Entry Error" error="An invalid adjustment type was entered._x000a__x000a_Valid values are 1, 2, or 3." sqref="C15">
      <formula1>"1,2,3"</formula1>
    </dataValidation>
    <dataValidation type="list" allowBlank="1" showInputMessage="1" showErrorMessage="1" errorTitle="Account Input Error" error="The account number entered is not valid." sqref="B15">
      <formula1>ValidAccount</formula1>
    </dataValidation>
    <dataValidation type="list" allowBlank="1" sqref="E12">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E10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H351"/>
  <sheetViews>
    <sheetView workbookViewId="0">
      <selection activeCell="F16" sqref="F16"/>
    </sheetView>
  </sheetViews>
  <sheetFormatPr defaultRowHeight="13.2"/>
  <cols>
    <col min="1" max="1" width="24.5546875" style="6" customWidth="1"/>
    <col min="2" max="2" width="9.6640625" style="6" bestFit="1" customWidth="1"/>
    <col min="3" max="3" width="5.44140625" style="6" bestFit="1" customWidth="1"/>
    <col min="4" max="4" width="12.5546875" style="6" bestFit="1" customWidth="1"/>
    <col min="5" max="5" width="8" style="6" bestFit="1" customWidth="1"/>
    <col min="6" max="6" width="10" style="6" bestFit="1" customWidth="1"/>
    <col min="7" max="7" width="13.33203125" style="6" bestFit="1" customWidth="1"/>
    <col min="8" max="253" width="10" style="6"/>
    <col min="254" max="254" width="2.5546875" style="6" customWidth="1"/>
    <col min="255" max="255" width="7.109375" style="6" customWidth="1"/>
    <col min="256" max="256" width="16.88671875" style="6" customWidth="1"/>
    <col min="257" max="257" width="9.6640625" style="6" customWidth="1"/>
    <col min="258" max="258" width="4.6640625" style="6" customWidth="1"/>
    <col min="259" max="259" width="14.44140625" style="6" customWidth="1"/>
    <col min="260" max="260" width="11.109375" style="6" customWidth="1"/>
    <col min="261" max="261" width="10.33203125" style="6" customWidth="1"/>
    <col min="262" max="262" width="13" style="6" customWidth="1"/>
    <col min="263" max="263" width="8.33203125" style="6" customWidth="1"/>
    <col min="264" max="509" width="10" style="6"/>
    <col min="510" max="510" width="2.5546875" style="6" customWidth="1"/>
    <col min="511" max="511" width="7.109375" style="6" customWidth="1"/>
    <col min="512" max="512" width="16.88671875" style="6" customWidth="1"/>
    <col min="513" max="513" width="9.6640625" style="6" customWidth="1"/>
    <col min="514" max="514" width="4.6640625" style="6" customWidth="1"/>
    <col min="515" max="515" width="14.44140625" style="6" customWidth="1"/>
    <col min="516" max="516" width="11.109375" style="6" customWidth="1"/>
    <col min="517" max="517" width="10.33203125" style="6" customWidth="1"/>
    <col min="518" max="518" width="13" style="6" customWidth="1"/>
    <col min="519" max="519" width="8.33203125" style="6" customWidth="1"/>
    <col min="520" max="765" width="10" style="6"/>
    <col min="766" max="766" width="2.5546875" style="6" customWidth="1"/>
    <col min="767" max="767" width="7.109375" style="6" customWidth="1"/>
    <col min="768" max="768" width="16.88671875" style="6" customWidth="1"/>
    <col min="769" max="769" width="9.6640625" style="6" customWidth="1"/>
    <col min="770" max="770" width="4.6640625" style="6" customWidth="1"/>
    <col min="771" max="771" width="14.44140625" style="6" customWidth="1"/>
    <col min="772" max="772" width="11.109375" style="6" customWidth="1"/>
    <col min="773" max="773" width="10.33203125" style="6" customWidth="1"/>
    <col min="774" max="774" width="13" style="6" customWidth="1"/>
    <col min="775" max="775" width="8.33203125" style="6" customWidth="1"/>
    <col min="776" max="1021" width="9.109375" style="6"/>
    <col min="1022" max="1022" width="2.5546875" style="6" customWidth="1"/>
    <col min="1023" max="1023" width="7.109375" style="6" customWidth="1"/>
    <col min="1024" max="1024" width="16.88671875" style="6" customWidth="1"/>
    <col min="1025" max="1025" width="9.6640625" style="6" customWidth="1"/>
    <col min="1026" max="1026" width="4.6640625" style="6" customWidth="1"/>
    <col min="1027" max="1027" width="14.44140625" style="6" customWidth="1"/>
    <col min="1028" max="1028" width="11.109375" style="6" customWidth="1"/>
    <col min="1029" max="1029" width="10.33203125" style="6" customWidth="1"/>
    <col min="1030" max="1030" width="13" style="6" customWidth="1"/>
    <col min="1031" max="1031" width="8.33203125" style="6" customWidth="1"/>
    <col min="1032" max="1277" width="10" style="6"/>
    <col min="1278" max="1278" width="2.5546875" style="6" customWidth="1"/>
    <col min="1279" max="1279" width="7.109375" style="6" customWidth="1"/>
    <col min="1280" max="1280" width="16.88671875" style="6" customWidth="1"/>
    <col min="1281" max="1281" width="9.6640625" style="6" customWidth="1"/>
    <col min="1282" max="1282" width="4.6640625" style="6" customWidth="1"/>
    <col min="1283" max="1283" width="14.44140625" style="6" customWidth="1"/>
    <col min="1284" max="1284" width="11.109375" style="6" customWidth="1"/>
    <col min="1285" max="1285" width="10.33203125" style="6" customWidth="1"/>
    <col min="1286" max="1286" width="13" style="6" customWidth="1"/>
    <col min="1287" max="1287" width="8.33203125" style="6" customWidth="1"/>
    <col min="1288" max="1533" width="10" style="6"/>
    <col min="1534" max="1534" width="2.5546875" style="6" customWidth="1"/>
    <col min="1535" max="1535" width="7.109375" style="6" customWidth="1"/>
    <col min="1536" max="1536" width="16.88671875" style="6" customWidth="1"/>
    <col min="1537" max="1537" width="9.6640625" style="6" customWidth="1"/>
    <col min="1538" max="1538" width="4.6640625" style="6" customWidth="1"/>
    <col min="1539" max="1539" width="14.44140625" style="6" customWidth="1"/>
    <col min="1540" max="1540" width="11.109375" style="6" customWidth="1"/>
    <col min="1541" max="1541" width="10.33203125" style="6" customWidth="1"/>
    <col min="1542" max="1542" width="13" style="6" customWidth="1"/>
    <col min="1543" max="1543" width="8.33203125" style="6" customWidth="1"/>
    <col min="1544" max="1789" width="10" style="6"/>
    <col min="1790" max="1790" width="2.5546875" style="6" customWidth="1"/>
    <col min="1791" max="1791" width="7.109375" style="6" customWidth="1"/>
    <col min="1792" max="1792" width="16.88671875" style="6" customWidth="1"/>
    <col min="1793" max="1793" width="9.6640625" style="6" customWidth="1"/>
    <col min="1794" max="1794" width="4.6640625" style="6" customWidth="1"/>
    <col min="1795" max="1795" width="14.44140625" style="6" customWidth="1"/>
    <col min="1796" max="1796" width="11.109375" style="6" customWidth="1"/>
    <col min="1797" max="1797" width="10.33203125" style="6" customWidth="1"/>
    <col min="1798" max="1798" width="13" style="6" customWidth="1"/>
    <col min="1799" max="1799" width="8.33203125" style="6" customWidth="1"/>
    <col min="1800" max="2045" width="9.109375" style="6"/>
    <col min="2046" max="2046" width="2.5546875" style="6" customWidth="1"/>
    <col min="2047" max="2047" width="7.109375" style="6" customWidth="1"/>
    <col min="2048" max="2048" width="16.88671875" style="6" customWidth="1"/>
    <col min="2049" max="2049" width="9.6640625" style="6" customWidth="1"/>
    <col min="2050" max="2050" width="4.6640625" style="6" customWidth="1"/>
    <col min="2051" max="2051" width="14.44140625" style="6" customWidth="1"/>
    <col min="2052" max="2052" width="11.109375" style="6" customWidth="1"/>
    <col min="2053" max="2053" width="10.33203125" style="6" customWidth="1"/>
    <col min="2054" max="2054" width="13" style="6" customWidth="1"/>
    <col min="2055" max="2055" width="8.33203125" style="6" customWidth="1"/>
    <col min="2056" max="2301" width="10" style="6"/>
    <col min="2302" max="2302" width="2.5546875" style="6" customWidth="1"/>
    <col min="2303" max="2303" width="7.109375" style="6" customWidth="1"/>
    <col min="2304" max="2304" width="16.88671875" style="6" customWidth="1"/>
    <col min="2305" max="2305" width="9.6640625" style="6" customWidth="1"/>
    <col min="2306" max="2306" width="4.6640625" style="6" customWidth="1"/>
    <col min="2307" max="2307" width="14.44140625" style="6" customWidth="1"/>
    <col min="2308" max="2308" width="11.109375" style="6" customWidth="1"/>
    <col min="2309" max="2309" width="10.33203125" style="6" customWidth="1"/>
    <col min="2310" max="2310" width="13" style="6" customWidth="1"/>
    <col min="2311" max="2311" width="8.33203125" style="6" customWidth="1"/>
    <col min="2312" max="2557" width="10" style="6"/>
    <col min="2558" max="2558" width="2.5546875" style="6" customWidth="1"/>
    <col min="2559" max="2559" width="7.109375" style="6" customWidth="1"/>
    <col min="2560" max="2560" width="16.88671875" style="6" customWidth="1"/>
    <col min="2561" max="2561" width="9.6640625" style="6" customWidth="1"/>
    <col min="2562" max="2562" width="4.6640625" style="6" customWidth="1"/>
    <col min="2563" max="2563" width="14.44140625" style="6" customWidth="1"/>
    <col min="2564" max="2564" width="11.109375" style="6" customWidth="1"/>
    <col min="2565" max="2565" width="10.33203125" style="6" customWidth="1"/>
    <col min="2566" max="2566" width="13" style="6" customWidth="1"/>
    <col min="2567" max="2567" width="8.33203125" style="6" customWidth="1"/>
    <col min="2568" max="2813" width="10" style="6"/>
    <col min="2814" max="2814" width="2.5546875" style="6" customWidth="1"/>
    <col min="2815" max="2815" width="7.109375" style="6" customWidth="1"/>
    <col min="2816" max="2816" width="16.88671875" style="6" customWidth="1"/>
    <col min="2817" max="2817" width="9.6640625" style="6" customWidth="1"/>
    <col min="2818" max="2818" width="4.6640625" style="6" customWidth="1"/>
    <col min="2819" max="2819" width="14.44140625" style="6" customWidth="1"/>
    <col min="2820" max="2820" width="11.109375" style="6" customWidth="1"/>
    <col min="2821" max="2821" width="10.33203125" style="6" customWidth="1"/>
    <col min="2822" max="2822" width="13" style="6" customWidth="1"/>
    <col min="2823" max="2823" width="8.33203125" style="6" customWidth="1"/>
    <col min="2824" max="3069" width="9.109375" style="6"/>
    <col min="3070" max="3070" width="2.5546875" style="6" customWidth="1"/>
    <col min="3071" max="3071" width="7.109375" style="6" customWidth="1"/>
    <col min="3072" max="3072" width="16.88671875" style="6" customWidth="1"/>
    <col min="3073" max="3073" width="9.6640625" style="6" customWidth="1"/>
    <col min="3074" max="3074" width="4.6640625" style="6" customWidth="1"/>
    <col min="3075" max="3075" width="14.44140625" style="6" customWidth="1"/>
    <col min="3076" max="3076" width="11.109375" style="6" customWidth="1"/>
    <col min="3077" max="3077" width="10.33203125" style="6" customWidth="1"/>
    <col min="3078" max="3078" width="13" style="6" customWidth="1"/>
    <col min="3079" max="3079" width="8.33203125" style="6" customWidth="1"/>
    <col min="3080" max="3325" width="10" style="6"/>
    <col min="3326" max="3326" width="2.5546875" style="6" customWidth="1"/>
    <col min="3327" max="3327" width="7.109375" style="6" customWidth="1"/>
    <col min="3328" max="3328" width="16.88671875" style="6" customWidth="1"/>
    <col min="3329" max="3329" width="9.6640625" style="6" customWidth="1"/>
    <col min="3330" max="3330" width="4.6640625" style="6" customWidth="1"/>
    <col min="3331" max="3331" width="14.44140625" style="6" customWidth="1"/>
    <col min="3332" max="3332" width="11.109375" style="6" customWidth="1"/>
    <col min="3333" max="3333" width="10.33203125" style="6" customWidth="1"/>
    <col min="3334" max="3334" width="13" style="6" customWidth="1"/>
    <col min="3335" max="3335" width="8.33203125" style="6" customWidth="1"/>
    <col min="3336" max="3581" width="10" style="6"/>
    <col min="3582" max="3582" width="2.5546875" style="6" customWidth="1"/>
    <col min="3583" max="3583" width="7.109375" style="6" customWidth="1"/>
    <col min="3584" max="3584" width="16.88671875" style="6" customWidth="1"/>
    <col min="3585" max="3585" width="9.6640625" style="6" customWidth="1"/>
    <col min="3586" max="3586" width="4.6640625" style="6" customWidth="1"/>
    <col min="3587" max="3587" width="14.44140625" style="6" customWidth="1"/>
    <col min="3588" max="3588" width="11.109375" style="6" customWidth="1"/>
    <col min="3589" max="3589" width="10.33203125" style="6" customWidth="1"/>
    <col min="3590" max="3590" width="13" style="6" customWidth="1"/>
    <col min="3591" max="3591" width="8.33203125" style="6" customWidth="1"/>
    <col min="3592" max="3837" width="10" style="6"/>
    <col min="3838" max="3838" width="2.5546875" style="6" customWidth="1"/>
    <col min="3839" max="3839" width="7.109375" style="6" customWidth="1"/>
    <col min="3840" max="3840" width="16.88671875" style="6" customWidth="1"/>
    <col min="3841" max="3841" width="9.6640625" style="6" customWidth="1"/>
    <col min="3842" max="3842" width="4.6640625" style="6" customWidth="1"/>
    <col min="3843" max="3843" width="14.44140625" style="6" customWidth="1"/>
    <col min="3844" max="3844" width="11.109375" style="6" customWidth="1"/>
    <col min="3845" max="3845" width="10.33203125" style="6" customWidth="1"/>
    <col min="3846" max="3846" width="13" style="6" customWidth="1"/>
    <col min="3847" max="3847" width="8.33203125" style="6" customWidth="1"/>
    <col min="3848" max="4093" width="9.109375" style="6"/>
    <col min="4094" max="4094" width="2.5546875" style="6" customWidth="1"/>
    <col min="4095" max="4095" width="7.109375" style="6" customWidth="1"/>
    <col min="4096" max="4096" width="16.88671875" style="6" customWidth="1"/>
    <col min="4097" max="4097" width="9.6640625" style="6" customWidth="1"/>
    <col min="4098" max="4098" width="4.6640625" style="6" customWidth="1"/>
    <col min="4099" max="4099" width="14.44140625" style="6" customWidth="1"/>
    <col min="4100" max="4100" width="11.109375" style="6" customWidth="1"/>
    <col min="4101" max="4101" width="10.33203125" style="6" customWidth="1"/>
    <col min="4102" max="4102" width="13" style="6" customWidth="1"/>
    <col min="4103" max="4103" width="8.33203125" style="6" customWidth="1"/>
    <col min="4104" max="4349" width="10" style="6"/>
    <col min="4350" max="4350" width="2.5546875" style="6" customWidth="1"/>
    <col min="4351" max="4351" width="7.109375" style="6" customWidth="1"/>
    <col min="4352" max="4352" width="16.88671875" style="6" customWidth="1"/>
    <col min="4353" max="4353" width="9.6640625" style="6" customWidth="1"/>
    <col min="4354" max="4354" width="4.6640625" style="6" customWidth="1"/>
    <col min="4355" max="4355" width="14.44140625" style="6" customWidth="1"/>
    <col min="4356" max="4356" width="11.109375" style="6" customWidth="1"/>
    <col min="4357" max="4357" width="10.33203125" style="6" customWidth="1"/>
    <col min="4358" max="4358" width="13" style="6" customWidth="1"/>
    <col min="4359" max="4359" width="8.33203125" style="6" customWidth="1"/>
    <col min="4360" max="4605" width="10" style="6"/>
    <col min="4606" max="4606" width="2.5546875" style="6" customWidth="1"/>
    <col min="4607" max="4607" width="7.109375" style="6" customWidth="1"/>
    <col min="4608" max="4608" width="16.88671875" style="6" customWidth="1"/>
    <col min="4609" max="4609" width="9.6640625" style="6" customWidth="1"/>
    <col min="4610" max="4610" width="4.6640625" style="6" customWidth="1"/>
    <col min="4611" max="4611" width="14.44140625" style="6" customWidth="1"/>
    <col min="4612" max="4612" width="11.109375" style="6" customWidth="1"/>
    <col min="4613" max="4613" width="10.33203125" style="6" customWidth="1"/>
    <col min="4614" max="4614" width="13" style="6" customWidth="1"/>
    <col min="4615" max="4615" width="8.33203125" style="6" customWidth="1"/>
    <col min="4616" max="4861" width="10" style="6"/>
    <col min="4862" max="4862" width="2.5546875" style="6" customWidth="1"/>
    <col min="4863" max="4863" width="7.109375" style="6" customWidth="1"/>
    <col min="4864" max="4864" width="16.88671875" style="6" customWidth="1"/>
    <col min="4865" max="4865" width="9.6640625" style="6" customWidth="1"/>
    <col min="4866" max="4866" width="4.6640625" style="6" customWidth="1"/>
    <col min="4867" max="4867" width="14.44140625" style="6" customWidth="1"/>
    <col min="4868" max="4868" width="11.109375" style="6" customWidth="1"/>
    <col min="4869" max="4869" width="10.33203125" style="6" customWidth="1"/>
    <col min="4870" max="4870" width="13" style="6" customWidth="1"/>
    <col min="4871" max="4871" width="8.33203125" style="6" customWidth="1"/>
    <col min="4872" max="5117" width="9.109375" style="6"/>
    <col min="5118" max="5118" width="2.5546875" style="6" customWidth="1"/>
    <col min="5119" max="5119" width="7.109375" style="6" customWidth="1"/>
    <col min="5120" max="5120" width="16.88671875" style="6" customWidth="1"/>
    <col min="5121" max="5121" width="9.6640625" style="6" customWidth="1"/>
    <col min="5122" max="5122" width="4.6640625" style="6" customWidth="1"/>
    <col min="5123" max="5123" width="14.44140625" style="6" customWidth="1"/>
    <col min="5124" max="5124" width="11.109375" style="6" customWidth="1"/>
    <col min="5125" max="5125" width="10.33203125" style="6" customWidth="1"/>
    <col min="5126" max="5126" width="13" style="6" customWidth="1"/>
    <col min="5127" max="5127" width="8.33203125" style="6" customWidth="1"/>
    <col min="5128" max="5373" width="10" style="6"/>
    <col min="5374" max="5374" width="2.5546875" style="6" customWidth="1"/>
    <col min="5375" max="5375" width="7.109375" style="6" customWidth="1"/>
    <col min="5376" max="5376" width="16.88671875" style="6" customWidth="1"/>
    <col min="5377" max="5377" width="9.6640625" style="6" customWidth="1"/>
    <col min="5378" max="5378" width="4.6640625" style="6" customWidth="1"/>
    <col min="5379" max="5379" width="14.44140625" style="6" customWidth="1"/>
    <col min="5380" max="5380" width="11.109375" style="6" customWidth="1"/>
    <col min="5381" max="5381" width="10.33203125" style="6" customWidth="1"/>
    <col min="5382" max="5382" width="13" style="6" customWidth="1"/>
    <col min="5383" max="5383" width="8.33203125" style="6" customWidth="1"/>
    <col min="5384" max="5629" width="10" style="6"/>
    <col min="5630" max="5630" width="2.5546875" style="6" customWidth="1"/>
    <col min="5631" max="5631" width="7.109375" style="6" customWidth="1"/>
    <col min="5632" max="5632" width="16.88671875" style="6" customWidth="1"/>
    <col min="5633" max="5633" width="9.6640625" style="6" customWidth="1"/>
    <col min="5634" max="5634" width="4.6640625" style="6" customWidth="1"/>
    <col min="5635" max="5635" width="14.44140625" style="6" customWidth="1"/>
    <col min="5636" max="5636" width="11.109375" style="6" customWidth="1"/>
    <col min="5637" max="5637" width="10.33203125" style="6" customWidth="1"/>
    <col min="5638" max="5638" width="13" style="6" customWidth="1"/>
    <col min="5639" max="5639" width="8.33203125" style="6" customWidth="1"/>
    <col min="5640" max="5885" width="10" style="6"/>
    <col min="5886" max="5886" width="2.5546875" style="6" customWidth="1"/>
    <col min="5887" max="5887" width="7.109375" style="6" customWidth="1"/>
    <col min="5888" max="5888" width="16.88671875" style="6" customWidth="1"/>
    <col min="5889" max="5889" width="9.6640625" style="6" customWidth="1"/>
    <col min="5890" max="5890" width="4.6640625" style="6" customWidth="1"/>
    <col min="5891" max="5891" width="14.44140625" style="6" customWidth="1"/>
    <col min="5892" max="5892" width="11.109375" style="6" customWidth="1"/>
    <col min="5893" max="5893" width="10.33203125" style="6" customWidth="1"/>
    <col min="5894" max="5894" width="13" style="6" customWidth="1"/>
    <col min="5895" max="5895" width="8.33203125" style="6" customWidth="1"/>
    <col min="5896" max="6141" width="9.109375" style="6"/>
    <col min="6142" max="6142" width="2.5546875" style="6" customWidth="1"/>
    <col min="6143" max="6143" width="7.109375" style="6" customWidth="1"/>
    <col min="6144" max="6144" width="16.88671875" style="6" customWidth="1"/>
    <col min="6145" max="6145" width="9.6640625" style="6" customWidth="1"/>
    <col min="6146" max="6146" width="4.6640625" style="6" customWidth="1"/>
    <col min="6147" max="6147" width="14.44140625" style="6" customWidth="1"/>
    <col min="6148" max="6148" width="11.109375" style="6" customWidth="1"/>
    <col min="6149" max="6149" width="10.33203125" style="6" customWidth="1"/>
    <col min="6150" max="6150" width="13" style="6" customWidth="1"/>
    <col min="6151" max="6151" width="8.33203125" style="6" customWidth="1"/>
    <col min="6152" max="6397" width="10" style="6"/>
    <col min="6398" max="6398" width="2.5546875" style="6" customWidth="1"/>
    <col min="6399" max="6399" width="7.109375" style="6" customWidth="1"/>
    <col min="6400" max="6400" width="16.88671875" style="6" customWidth="1"/>
    <col min="6401" max="6401" width="9.6640625" style="6" customWidth="1"/>
    <col min="6402" max="6402" width="4.6640625" style="6" customWidth="1"/>
    <col min="6403" max="6403" width="14.44140625" style="6" customWidth="1"/>
    <col min="6404" max="6404" width="11.109375" style="6" customWidth="1"/>
    <col min="6405" max="6405" width="10.33203125" style="6" customWidth="1"/>
    <col min="6406" max="6406" width="13" style="6" customWidth="1"/>
    <col min="6407" max="6407" width="8.33203125" style="6" customWidth="1"/>
    <col min="6408" max="6653" width="10" style="6"/>
    <col min="6654" max="6654" width="2.5546875" style="6" customWidth="1"/>
    <col min="6655" max="6655" width="7.109375" style="6" customWidth="1"/>
    <col min="6656" max="6656" width="16.88671875" style="6" customWidth="1"/>
    <col min="6657" max="6657" width="9.6640625" style="6" customWidth="1"/>
    <col min="6658" max="6658" width="4.6640625" style="6" customWidth="1"/>
    <col min="6659" max="6659" width="14.44140625" style="6" customWidth="1"/>
    <col min="6660" max="6660" width="11.109375" style="6" customWidth="1"/>
    <col min="6661" max="6661" width="10.33203125" style="6" customWidth="1"/>
    <col min="6662" max="6662" width="13" style="6" customWidth="1"/>
    <col min="6663" max="6663" width="8.33203125" style="6" customWidth="1"/>
    <col min="6664" max="6909" width="10" style="6"/>
    <col min="6910" max="6910" width="2.5546875" style="6" customWidth="1"/>
    <col min="6911" max="6911" width="7.109375" style="6" customWidth="1"/>
    <col min="6912" max="6912" width="16.88671875" style="6" customWidth="1"/>
    <col min="6913" max="6913" width="9.6640625" style="6" customWidth="1"/>
    <col min="6914" max="6914" width="4.6640625" style="6" customWidth="1"/>
    <col min="6915" max="6915" width="14.44140625" style="6" customWidth="1"/>
    <col min="6916" max="6916" width="11.109375" style="6" customWidth="1"/>
    <col min="6917" max="6917" width="10.33203125" style="6" customWidth="1"/>
    <col min="6918" max="6918" width="13" style="6" customWidth="1"/>
    <col min="6919" max="6919" width="8.33203125" style="6" customWidth="1"/>
    <col min="6920" max="7165" width="9.109375" style="6"/>
    <col min="7166" max="7166" width="2.5546875" style="6" customWidth="1"/>
    <col min="7167" max="7167" width="7.109375" style="6" customWidth="1"/>
    <col min="7168" max="7168" width="16.88671875" style="6" customWidth="1"/>
    <col min="7169" max="7169" width="9.6640625" style="6" customWidth="1"/>
    <col min="7170" max="7170" width="4.6640625" style="6" customWidth="1"/>
    <col min="7171" max="7171" width="14.44140625" style="6" customWidth="1"/>
    <col min="7172" max="7172" width="11.109375" style="6" customWidth="1"/>
    <col min="7173" max="7173" width="10.33203125" style="6" customWidth="1"/>
    <col min="7174" max="7174" width="13" style="6" customWidth="1"/>
    <col min="7175" max="7175" width="8.33203125" style="6" customWidth="1"/>
    <col min="7176" max="7421" width="10" style="6"/>
    <col min="7422" max="7422" width="2.5546875" style="6" customWidth="1"/>
    <col min="7423" max="7423" width="7.109375" style="6" customWidth="1"/>
    <col min="7424" max="7424" width="16.88671875" style="6" customWidth="1"/>
    <col min="7425" max="7425" width="9.6640625" style="6" customWidth="1"/>
    <col min="7426" max="7426" width="4.6640625" style="6" customWidth="1"/>
    <col min="7427" max="7427" width="14.44140625" style="6" customWidth="1"/>
    <col min="7428" max="7428" width="11.109375" style="6" customWidth="1"/>
    <col min="7429" max="7429" width="10.33203125" style="6" customWidth="1"/>
    <col min="7430" max="7430" width="13" style="6" customWidth="1"/>
    <col min="7431" max="7431" width="8.33203125" style="6" customWidth="1"/>
    <col min="7432" max="7677" width="10" style="6"/>
    <col min="7678" max="7678" width="2.5546875" style="6" customWidth="1"/>
    <col min="7679" max="7679" width="7.109375" style="6" customWidth="1"/>
    <col min="7680" max="7680" width="16.88671875" style="6" customWidth="1"/>
    <col min="7681" max="7681" width="9.6640625" style="6" customWidth="1"/>
    <col min="7682" max="7682" width="4.6640625" style="6" customWidth="1"/>
    <col min="7683" max="7683" width="14.44140625" style="6" customWidth="1"/>
    <col min="7684" max="7684" width="11.109375" style="6" customWidth="1"/>
    <col min="7685" max="7685" width="10.33203125" style="6" customWidth="1"/>
    <col min="7686" max="7686" width="13" style="6" customWidth="1"/>
    <col min="7687" max="7687" width="8.33203125" style="6" customWidth="1"/>
    <col min="7688" max="7933" width="10" style="6"/>
    <col min="7934" max="7934" width="2.5546875" style="6" customWidth="1"/>
    <col min="7935" max="7935" width="7.109375" style="6" customWidth="1"/>
    <col min="7936" max="7936" width="16.88671875" style="6" customWidth="1"/>
    <col min="7937" max="7937" width="9.6640625" style="6" customWidth="1"/>
    <col min="7938" max="7938" width="4.6640625" style="6" customWidth="1"/>
    <col min="7939" max="7939" width="14.44140625" style="6" customWidth="1"/>
    <col min="7940" max="7940" width="11.109375" style="6" customWidth="1"/>
    <col min="7941" max="7941" width="10.33203125" style="6" customWidth="1"/>
    <col min="7942" max="7942" width="13" style="6" customWidth="1"/>
    <col min="7943" max="7943" width="8.33203125" style="6" customWidth="1"/>
    <col min="7944" max="8189" width="9.109375" style="6"/>
    <col min="8190" max="8190" width="2.5546875" style="6" customWidth="1"/>
    <col min="8191" max="8191" width="7.109375" style="6" customWidth="1"/>
    <col min="8192" max="8192" width="16.88671875" style="6" customWidth="1"/>
    <col min="8193" max="8193" width="9.6640625" style="6" customWidth="1"/>
    <col min="8194" max="8194" width="4.6640625" style="6" customWidth="1"/>
    <col min="8195" max="8195" width="14.44140625" style="6" customWidth="1"/>
    <col min="8196" max="8196" width="11.109375" style="6" customWidth="1"/>
    <col min="8197" max="8197" width="10.33203125" style="6" customWidth="1"/>
    <col min="8198" max="8198" width="13" style="6" customWidth="1"/>
    <col min="8199" max="8199" width="8.33203125" style="6" customWidth="1"/>
    <col min="8200" max="8445" width="10" style="6"/>
    <col min="8446" max="8446" width="2.5546875" style="6" customWidth="1"/>
    <col min="8447" max="8447" width="7.109375" style="6" customWidth="1"/>
    <col min="8448" max="8448" width="16.88671875" style="6" customWidth="1"/>
    <col min="8449" max="8449" width="9.6640625" style="6" customWidth="1"/>
    <col min="8450" max="8450" width="4.6640625" style="6" customWidth="1"/>
    <col min="8451" max="8451" width="14.44140625" style="6" customWidth="1"/>
    <col min="8452" max="8452" width="11.109375" style="6" customWidth="1"/>
    <col min="8453" max="8453" width="10.33203125" style="6" customWidth="1"/>
    <col min="8454" max="8454" width="13" style="6" customWidth="1"/>
    <col min="8455" max="8455" width="8.33203125" style="6" customWidth="1"/>
    <col min="8456" max="8701" width="10" style="6"/>
    <col min="8702" max="8702" width="2.5546875" style="6" customWidth="1"/>
    <col min="8703" max="8703" width="7.109375" style="6" customWidth="1"/>
    <col min="8704" max="8704" width="16.88671875" style="6" customWidth="1"/>
    <col min="8705" max="8705" width="9.6640625" style="6" customWidth="1"/>
    <col min="8706" max="8706" width="4.6640625" style="6" customWidth="1"/>
    <col min="8707" max="8707" width="14.44140625" style="6" customWidth="1"/>
    <col min="8708" max="8708" width="11.109375" style="6" customWidth="1"/>
    <col min="8709" max="8709" width="10.33203125" style="6" customWidth="1"/>
    <col min="8710" max="8710" width="13" style="6" customWidth="1"/>
    <col min="8711" max="8711" width="8.33203125" style="6" customWidth="1"/>
    <col min="8712" max="8957" width="10" style="6"/>
    <col min="8958" max="8958" width="2.5546875" style="6" customWidth="1"/>
    <col min="8959" max="8959" width="7.109375" style="6" customWidth="1"/>
    <col min="8960" max="8960" width="16.88671875" style="6" customWidth="1"/>
    <col min="8961" max="8961" width="9.6640625" style="6" customWidth="1"/>
    <col min="8962" max="8962" width="4.6640625" style="6" customWidth="1"/>
    <col min="8963" max="8963" width="14.44140625" style="6" customWidth="1"/>
    <col min="8964" max="8964" width="11.109375" style="6" customWidth="1"/>
    <col min="8965" max="8965" width="10.33203125" style="6" customWidth="1"/>
    <col min="8966" max="8966" width="13" style="6" customWidth="1"/>
    <col min="8967" max="8967" width="8.33203125" style="6" customWidth="1"/>
    <col min="8968" max="9213" width="9.109375" style="6"/>
    <col min="9214" max="9214" width="2.5546875" style="6" customWidth="1"/>
    <col min="9215" max="9215" width="7.109375" style="6" customWidth="1"/>
    <col min="9216" max="9216" width="16.88671875" style="6" customWidth="1"/>
    <col min="9217" max="9217" width="9.6640625" style="6" customWidth="1"/>
    <col min="9218" max="9218" width="4.6640625" style="6" customWidth="1"/>
    <col min="9219" max="9219" width="14.44140625" style="6" customWidth="1"/>
    <col min="9220" max="9220" width="11.109375" style="6" customWidth="1"/>
    <col min="9221" max="9221" width="10.33203125" style="6" customWidth="1"/>
    <col min="9222" max="9222" width="13" style="6" customWidth="1"/>
    <col min="9223" max="9223" width="8.33203125" style="6" customWidth="1"/>
    <col min="9224" max="9469" width="10" style="6"/>
    <col min="9470" max="9470" width="2.5546875" style="6" customWidth="1"/>
    <col min="9471" max="9471" width="7.109375" style="6" customWidth="1"/>
    <col min="9472" max="9472" width="16.88671875" style="6" customWidth="1"/>
    <col min="9473" max="9473" width="9.6640625" style="6" customWidth="1"/>
    <col min="9474" max="9474" width="4.6640625" style="6" customWidth="1"/>
    <col min="9475" max="9475" width="14.44140625" style="6" customWidth="1"/>
    <col min="9476" max="9476" width="11.109375" style="6" customWidth="1"/>
    <col min="9477" max="9477" width="10.33203125" style="6" customWidth="1"/>
    <col min="9478" max="9478" width="13" style="6" customWidth="1"/>
    <col min="9479" max="9479" width="8.33203125" style="6" customWidth="1"/>
    <col min="9480" max="9725" width="10" style="6"/>
    <col min="9726" max="9726" width="2.5546875" style="6" customWidth="1"/>
    <col min="9727" max="9727" width="7.109375" style="6" customWidth="1"/>
    <col min="9728" max="9728" width="16.88671875" style="6" customWidth="1"/>
    <col min="9729" max="9729" width="9.6640625" style="6" customWidth="1"/>
    <col min="9730" max="9730" width="4.6640625" style="6" customWidth="1"/>
    <col min="9731" max="9731" width="14.44140625" style="6" customWidth="1"/>
    <col min="9732" max="9732" width="11.109375" style="6" customWidth="1"/>
    <col min="9733" max="9733" width="10.33203125" style="6" customWidth="1"/>
    <col min="9734" max="9734" width="13" style="6" customWidth="1"/>
    <col min="9735" max="9735" width="8.33203125" style="6" customWidth="1"/>
    <col min="9736" max="9981" width="10" style="6"/>
    <col min="9982" max="9982" width="2.5546875" style="6" customWidth="1"/>
    <col min="9983" max="9983" width="7.109375" style="6" customWidth="1"/>
    <col min="9984" max="9984" width="16.88671875" style="6" customWidth="1"/>
    <col min="9985" max="9985" width="9.6640625" style="6" customWidth="1"/>
    <col min="9986" max="9986" width="4.6640625" style="6" customWidth="1"/>
    <col min="9987" max="9987" width="14.44140625" style="6" customWidth="1"/>
    <col min="9988" max="9988" width="11.109375" style="6" customWidth="1"/>
    <col min="9989" max="9989" width="10.33203125" style="6" customWidth="1"/>
    <col min="9990" max="9990" width="13" style="6" customWidth="1"/>
    <col min="9991" max="9991" width="8.33203125" style="6" customWidth="1"/>
    <col min="9992" max="10237" width="9.109375" style="6"/>
    <col min="10238" max="10238" width="2.5546875" style="6" customWidth="1"/>
    <col min="10239" max="10239" width="7.109375" style="6" customWidth="1"/>
    <col min="10240" max="10240" width="16.88671875" style="6" customWidth="1"/>
    <col min="10241" max="10241" width="9.6640625" style="6" customWidth="1"/>
    <col min="10242" max="10242" width="4.6640625" style="6" customWidth="1"/>
    <col min="10243" max="10243" width="14.44140625" style="6" customWidth="1"/>
    <col min="10244" max="10244" width="11.109375" style="6" customWidth="1"/>
    <col min="10245" max="10245" width="10.33203125" style="6" customWidth="1"/>
    <col min="10246" max="10246" width="13" style="6" customWidth="1"/>
    <col min="10247" max="10247" width="8.33203125" style="6" customWidth="1"/>
    <col min="10248" max="10493" width="10" style="6"/>
    <col min="10494" max="10494" width="2.5546875" style="6" customWidth="1"/>
    <col min="10495" max="10495" width="7.109375" style="6" customWidth="1"/>
    <col min="10496" max="10496" width="16.88671875" style="6" customWidth="1"/>
    <col min="10497" max="10497" width="9.6640625" style="6" customWidth="1"/>
    <col min="10498" max="10498" width="4.6640625" style="6" customWidth="1"/>
    <col min="10499" max="10499" width="14.44140625" style="6" customWidth="1"/>
    <col min="10500" max="10500" width="11.109375" style="6" customWidth="1"/>
    <col min="10501" max="10501" width="10.33203125" style="6" customWidth="1"/>
    <col min="10502" max="10502" width="13" style="6" customWidth="1"/>
    <col min="10503" max="10503" width="8.33203125" style="6" customWidth="1"/>
    <col min="10504" max="10749" width="10" style="6"/>
    <col min="10750" max="10750" width="2.5546875" style="6" customWidth="1"/>
    <col min="10751" max="10751" width="7.109375" style="6" customWidth="1"/>
    <col min="10752" max="10752" width="16.88671875" style="6" customWidth="1"/>
    <col min="10753" max="10753" width="9.6640625" style="6" customWidth="1"/>
    <col min="10754" max="10754" width="4.6640625" style="6" customWidth="1"/>
    <col min="10755" max="10755" width="14.44140625" style="6" customWidth="1"/>
    <col min="10756" max="10756" width="11.109375" style="6" customWidth="1"/>
    <col min="10757" max="10757" width="10.33203125" style="6" customWidth="1"/>
    <col min="10758" max="10758" width="13" style="6" customWidth="1"/>
    <col min="10759" max="10759" width="8.33203125" style="6" customWidth="1"/>
    <col min="10760" max="11005" width="10" style="6"/>
    <col min="11006" max="11006" width="2.5546875" style="6" customWidth="1"/>
    <col min="11007" max="11007" width="7.109375" style="6" customWidth="1"/>
    <col min="11008" max="11008" width="16.88671875" style="6" customWidth="1"/>
    <col min="11009" max="11009" width="9.6640625" style="6" customWidth="1"/>
    <col min="11010" max="11010" width="4.6640625" style="6" customWidth="1"/>
    <col min="11011" max="11011" width="14.44140625" style="6" customWidth="1"/>
    <col min="11012" max="11012" width="11.109375" style="6" customWidth="1"/>
    <col min="11013" max="11013" width="10.33203125" style="6" customWidth="1"/>
    <col min="11014" max="11014" width="13" style="6" customWidth="1"/>
    <col min="11015" max="11015" width="8.33203125" style="6" customWidth="1"/>
    <col min="11016" max="11261" width="9.109375" style="6"/>
    <col min="11262" max="11262" width="2.5546875" style="6" customWidth="1"/>
    <col min="11263" max="11263" width="7.109375" style="6" customWidth="1"/>
    <col min="11264" max="11264" width="16.88671875" style="6" customWidth="1"/>
    <col min="11265" max="11265" width="9.6640625" style="6" customWidth="1"/>
    <col min="11266" max="11266" width="4.6640625" style="6" customWidth="1"/>
    <col min="11267" max="11267" width="14.44140625" style="6" customWidth="1"/>
    <col min="11268" max="11268" width="11.109375" style="6" customWidth="1"/>
    <col min="11269" max="11269" width="10.33203125" style="6" customWidth="1"/>
    <col min="11270" max="11270" width="13" style="6" customWidth="1"/>
    <col min="11271" max="11271" width="8.33203125" style="6" customWidth="1"/>
    <col min="11272" max="11517" width="10" style="6"/>
    <col min="11518" max="11518" width="2.5546875" style="6" customWidth="1"/>
    <col min="11519" max="11519" width="7.109375" style="6" customWidth="1"/>
    <col min="11520" max="11520" width="16.88671875" style="6" customWidth="1"/>
    <col min="11521" max="11521" width="9.6640625" style="6" customWidth="1"/>
    <col min="11522" max="11522" width="4.6640625" style="6" customWidth="1"/>
    <col min="11523" max="11523" width="14.44140625" style="6" customWidth="1"/>
    <col min="11524" max="11524" width="11.109375" style="6" customWidth="1"/>
    <col min="11525" max="11525" width="10.33203125" style="6" customWidth="1"/>
    <col min="11526" max="11526" width="13" style="6" customWidth="1"/>
    <col min="11527" max="11527" width="8.33203125" style="6" customWidth="1"/>
    <col min="11528" max="11773" width="10" style="6"/>
    <col min="11774" max="11774" width="2.5546875" style="6" customWidth="1"/>
    <col min="11775" max="11775" width="7.109375" style="6" customWidth="1"/>
    <col min="11776" max="11776" width="16.88671875" style="6" customWidth="1"/>
    <col min="11777" max="11777" width="9.6640625" style="6" customWidth="1"/>
    <col min="11778" max="11778" width="4.6640625" style="6" customWidth="1"/>
    <col min="11779" max="11779" width="14.44140625" style="6" customWidth="1"/>
    <col min="11780" max="11780" width="11.109375" style="6" customWidth="1"/>
    <col min="11781" max="11781" width="10.33203125" style="6" customWidth="1"/>
    <col min="11782" max="11782" width="13" style="6" customWidth="1"/>
    <col min="11783" max="11783" width="8.33203125" style="6" customWidth="1"/>
    <col min="11784" max="12029" width="10" style="6"/>
    <col min="12030" max="12030" width="2.5546875" style="6" customWidth="1"/>
    <col min="12031" max="12031" width="7.109375" style="6" customWidth="1"/>
    <col min="12032" max="12032" width="16.88671875" style="6" customWidth="1"/>
    <col min="12033" max="12033" width="9.6640625" style="6" customWidth="1"/>
    <col min="12034" max="12034" width="4.6640625" style="6" customWidth="1"/>
    <col min="12035" max="12035" width="14.44140625" style="6" customWidth="1"/>
    <col min="12036" max="12036" width="11.109375" style="6" customWidth="1"/>
    <col min="12037" max="12037" width="10.33203125" style="6" customWidth="1"/>
    <col min="12038" max="12038" width="13" style="6" customWidth="1"/>
    <col min="12039" max="12039" width="8.33203125" style="6" customWidth="1"/>
    <col min="12040" max="12285" width="9.109375" style="6"/>
    <col min="12286" max="12286" width="2.5546875" style="6" customWidth="1"/>
    <col min="12287" max="12287" width="7.109375" style="6" customWidth="1"/>
    <col min="12288" max="12288" width="16.88671875" style="6" customWidth="1"/>
    <col min="12289" max="12289" width="9.6640625" style="6" customWidth="1"/>
    <col min="12290" max="12290" width="4.6640625" style="6" customWidth="1"/>
    <col min="12291" max="12291" width="14.44140625" style="6" customWidth="1"/>
    <col min="12292" max="12292" width="11.109375" style="6" customWidth="1"/>
    <col min="12293" max="12293" width="10.33203125" style="6" customWidth="1"/>
    <col min="12294" max="12294" width="13" style="6" customWidth="1"/>
    <col min="12295" max="12295" width="8.33203125" style="6" customWidth="1"/>
    <col min="12296" max="12541" width="10" style="6"/>
    <col min="12542" max="12542" width="2.5546875" style="6" customWidth="1"/>
    <col min="12543" max="12543" width="7.109375" style="6" customWidth="1"/>
    <col min="12544" max="12544" width="16.88671875" style="6" customWidth="1"/>
    <col min="12545" max="12545" width="9.6640625" style="6" customWidth="1"/>
    <col min="12546" max="12546" width="4.6640625" style="6" customWidth="1"/>
    <col min="12547" max="12547" width="14.44140625" style="6" customWidth="1"/>
    <col min="12548" max="12548" width="11.109375" style="6" customWidth="1"/>
    <col min="12549" max="12549" width="10.33203125" style="6" customWidth="1"/>
    <col min="12550" max="12550" width="13" style="6" customWidth="1"/>
    <col min="12551" max="12551" width="8.33203125" style="6" customWidth="1"/>
    <col min="12552" max="12797" width="10" style="6"/>
    <col min="12798" max="12798" width="2.5546875" style="6" customWidth="1"/>
    <col min="12799" max="12799" width="7.109375" style="6" customWidth="1"/>
    <col min="12800" max="12800" width="16.88671875" style="6" customWidth="1"/>
    <col min="12801" max="12801" width="9.6640625" style="6" customWidth="1"/>
    <col min="12802" max="12802" width="4.6640625" style="6" customWidth="1"/>
    <col min="12803" max="12803" width="14.44140625" style="6" customWidth="1"/>
    <col min="12804" max="12804" width="11.109375" style="6" customWidth="1"/>
    <col min="12805" max="12805" width="10.33203125" style="6" customWidth="1"/>
    <col min="12806" max="12806" width="13" style="6" customWidth="1"/>
    <col min="12807" max="12807" width="8.33203125" style="6" customWidth="1"/>
    <col min="12808" max="13053" width="10" style="6"/>
    <col min="13054" max="13054" width="2.5546875" style="6" customWidth="1"/>
    <col min="13055" max="13055" width="7.109375" style="6" customWidth="1"/>
    <col min="13056" max="13056" width="16.88671875" style="6" customWidth="1"/>
    <col min="13057" max="13057" width="9.6640625" style="6" customWidth="1"/>
    <col min="13058" max="13058" width="4.6640625" style="6" customWidth="1"/>
    <col min="13059" max="13059" width="14.44140625" style="6" customWidth="1"/>
    <col min="13060" max="13060" width="11.109375" style="6" customWidth="1"/>
    <col min="13061" max="13061" width="10.33203125" style="6" customWidth="1"/>
    <col min="13062" max="13062" width="13" style="6" customWidth="1"/>
    <col min="13063" max="13063" width="8.33203125" style="6" customWidth="1"/>
    <col min="13064" max="13309" width="9.109375" style="6"/>
    <col min="13310" max="13310" width="2.5546875" style="6" customWidth="1"/>
    <col min="13311" max="13311" width="7.109375" style="6" customWidth="1"/>
    <col min="13312" max="13312" width="16.88671875" style="6" customWidth="1"/>
    <col min="13313" max="13313" width="9.6640625" style="6" customWidth="1"/>
    <col min="13314" max="13314" width="4.6640625" style="6" customWidth="1"/>
    <col min="13315" max="13315" width="14.44140625" style="6" customWidth="1"/>
    <col min="13316" max="13316" width="11.109375" style="6" customWidth="1"/>
    <col min="13317" max="13317" width="10.33203125" style="6" customWidth="1"/>
    <col min="13318" max="13318" width="13" style="6" customWidth="1"/>
    <col min="13319" max="13319" width="8.33203125" style="6" customWidth="1"/>
    <col min="13320" max="13565" width="10" style="6"/>
    <col min="13566" max="13566" width="2.5546875" style="6" customWidth="1"/>
    <col min="13567" max="13567" width="7.109375" style="6" customWidth="1"/>
    <col min="13568" max="13568" width="16.88671875" style="6" customWidth="1"/>
    <col min="13569" max="13569" width="9.6640625" style="6" customWidth="1"/>
    <col min="13570" max="13570" width="4.6640625" style="6" customWidth="1"/>
    <col min="13571" max="13571" width="14.44140625" style="6" customWidth="1"/>
    <col min="13572" max="13572" width="11.109375" style="6" customWidth="1"/>
    <col min="13573" max="13573" width="10.33203125" style="6" customWidth="1"/>
    <col min="13574" max="13574" width="13" style="6" customWidth="1"/>
    <col min="13575" max="13575" width="8.33203125" style="6" customWidth="1"/>
    <col min="13576" max="13821" width="10" style="6"/>
    <col min="13822" max="13822" width="2.5546875" style="6" customWidth="1"/>
    <col min="13823" max="13823" width="7.109375" style="6" customWidth="1"/>
    <col min="13824" max="13824" width="16.88671875" style="6" customWidth="1"/>
    <col min="13825" max="13825" width="9.6640625" style="6" customWidth="1"/>
    <col min="13826" max="13826" width="4.6640625" style="6" customWidth="1"/>
    <col min="13827" max="13827" width="14.44140625" style="6" customWidth="1"/>
    <col min="13828" max="13828" width="11.109375" style="6" customWidth="1"/>
    <col min="13829" max="13829" width="10.33203125" style="6" customWidth="1"/>
    <col min="13830" max="13830" width="13" style="6" customWidth="1"/>
    <col min="13831" max="13831" width="8.33203125" style="6" customWidth="1"/>
    <col min="13832" max="14077" width="10" style="6"/>
    <col min="14078" max="14078" width="2.5546875" style="6" customWidth="1"/>
    <col min="14079" max="14079" width="7.109375" style="6" customWidth="1"/>
    <col min="14080" max="14080" width="16.88671875" style="6" customWidth="1"/>
    <col min="14081" max="14081" width="9.6640625" style="6" customWidth="1"/>
    <col min="14082" max="14082" width="4.6640625" style="6" customWidth="1"/>
    <col min="14083" max="14083" width="14.44140625" style="6" customWidth="1"/>
    <col min="14084" max="14084" width="11.109375" style="6" customWidth="1"/>
    <col min="14085" max="14085" width="10.33203125" style="6" customWidth="1"/>
    <col min="14086" max="14086" width="13" style="6" customWidth="1"/>
    <col min="14087" max="14087" width="8.33203125" style="6" customWidth="1"/>
    <col min="14088" max="14333" width="9.109375" style="6"/>
    <col min="14334" max="14334" width="2.5546875" style="6" customWidth="1"/>
    <col min="14335" max="14335" width="7.109375" style="6" customWidth="1"/>
    <col min="14336" max="14336" width="16.88671875" style="6" customWidth="1"/>
    <col min="14337" max="14337" width="9.6640625" style="6" customWidth="1"/>
    <col min="14338" max="14338" width="4.6640625" style="6" customWidth="1"/>
    <col min="14339" max="14339" width="14.44140625" style="6" customWidth="1"/>
    <col min="14340" max="14340" width="11.109375" style="6" customWidth="1"/>
    <col min="14341" max="14341" width="10.33203125" style="6" customWidth="1"/>
    <col min="14342" max="14342" width="13" style="6" customWidth="1"/>
    <col min="14343" max="14343" width="8.33203125" style="6" customWidth="1"/>
    <col min="14344" max="14589" width="10" style="6"/>
    <col min="14590" max="14590" width="2.5546875" style="6" customWidth="1"/>
    <col min="14591" max="14591" width="7.109375" style="6" customWidth="1"/>
    <col min="14592" max="14592" width="16.88671875" style="6" customWidth="1"/>
    <col min="14593" max="14593" width="9.6640625" style="6" customWidth="1"/>
    <col min="14594" max="14594" width="4.6640625" style="6" customWidth="1"/>
    <col min="14595" max="14595" width="14.44140625" style="6" customWidth="1"/>
    <col min="14596" max="14596" width="11.109375" style="6" customWidth="1"/>
    <col min="14597" max="14597" width="10.33203125" style="6" customWidth="1"/>
    <col min="14598" max="14598" width="13" style="6" customWidth="1"/>
    <col min="14599" max="14599" width="8.33203125" style="6" customWidth="1"/>
    <col min="14600" max="14845" width="10" style="6"/>
    <col min="14846" max="14846" width="2.5546875" style="6" customWidth="1"/>
    <col min="14847" max="14847" width="7.109375" style="6" customWidth="1"/>
    <col min="14848" max="14848" width="16.88671875" style="6" customWidth="1"/>
    <col min="14849" max="14849" width="9.6640625" style="6" customWidth="1"/>
    <col min="14850" max="14850" width="4.6640625" style="6" customWidth="1"/>
    <col min="14851" max="14851" width="14.44140625" style="6" customWidth="1"/>
    <col min="14852" max="14852" width="11.109375" style="6" customWidth="1"/>
    <col min="14853" max="14853" width="10.33203125" style="6" customWidth="1"/>
    <col min="14854" max="14854" width="13" style="6" customWidth="1"/>
    <col min="14855" max="14855" width="8.33203125" style="6" customWidth="1"/>
    <col min="14856" max="15101" width="10" style="6"/>
    <col min="15102" max="15102" width="2.5546875" style="6" customWidth="1"/>
    <col min="15103" max="15103" width="7.109375" style="6" customWidth="1"/>
    <col min="15104" max="15104" width="16.88671875" style="6" customWidth="1"/>
    <col min="15105" max="15105" width="9.6640625" style="6" customWidth="1"/>
    <col min="15106" max="15106" width="4.6640625" style="6" customWidth="1"/>
    <col min="15107" max="15107" width="14.44140625" style="6" customWidth="1"/>
    <col min="15108" max="15108" width="11.109375" style="6" customWidth="1"/>
    <col min="15109" max="15109" width="10.33203125" style="6" customWidth="1"/>
    <col min="15110" max="15110" width="13" style="6" customWidth="1"/>
    <col min="15111" max="15111" width="8.33203125" style="6" customWidth="1"/>
    <col min="15112" max="15357" width="9.109375" style="6"/>
    <col min="15358" max="15358" width="2.5546875" style="6" customWidth="1"/>
    <col min="15359" max="15359" width="7.109375" style="6" customWidth="1"/>
    <col min="15360" max="15360" width="16.88671875" style="6" customWidth="1"/>
    <col min="15361" max="15361" width="9.6640625" style="6" customWidth="1"/>
    <col min="15362" max="15362" width="4.6640625" style="6" customWidth="1"/>
    <col min="15363" max="15363" width="14.44140625" style="6" customWidth="1"/>
    <col min="15364" max="15364" width="11.109375" style="6" customWidth="1"/>
    <col min="15365" max="15365" width="10.33203125" style="6" customWidth="1"/>
    <col min="15366" max="15366" width="13" style="6" customWidth="1"/>
    <col min="15367" max="15367" width="8.33203125" style="6" customWidth="1"/>
    <col min="15368" max="15613" width="10" style="6"/>
    <col min="15614" max="15614" width="2.5546875" style="6" customWidth="1"/>
    <col min="15615" max="15615" width="7.109375" style="6" customWidth="1"/>
    <col min="15616" max="15616" width="16.88671875" style="6" customWidth="1"/>
    <col min="15617" max="15617" width="9.6640625" style="6" customWidth="1"/>
    <col min="15618" max="15618" width="4.6640625" style="6" customWidth="1"/>
    <col min="15619" max="15619" width="14.44140625" style="6" customWidth="1"/>
    <col min="15620" max="15620" width="11.109375" style="6" customWidth="1"/>
    <col min="15621" max="15621" width="10.33203125" style="6" customWidth="1"/>
    <col min="15622" max="15622" width="13" style="6" customWidth="1"/>
    <col min="15623" max="15623" width="8.33203125" style="6" customWidth="1"/>
    <col min="15624" max="15869" width="10" style="6"/>
    <col min="15870" max="15870" width="2.5546875" style="6" customWidth="1"/>
    <col min="15871" max="15871" width="7.109375" style="6" customWidth="1"/>
    <col min="15872" max="15872" width="16.88671875" style="6" customWidth="1"/>
    <col min="15873" max="15873" width="9.6640625" style="6" customWidth="1"/>
    <col min="15874" max="15874" width="4.6640625" style="6" customWidth="1"/>
    <col min="15875" max="15875" width="14.44140625" style="6" customWidth="1"/>
    <col min="15876" max="15876" width="11.109375" style="6" customWidth="1"/>
    <col min="15877" max="15877" width="10.33203125" style="6" customWidth="1"/>
    <col min="15878" max="15878" width="13" style="6" customWidth="1"/>
    <col min="15879" max="15879" width="8.33203125" style="6" customWidth="1"/>
    <col min="15880" max="16125" width="10" style="6"/>
    <col min="16126" max="16126" width="2.5546875" style="6" customWidth="1"/>
    <col min="16127" max="16127" width="7.109375" style="6" customWidth="1"/>
    <col min="16128" max="16128" width="16.88671875" style="6" customWidth="1"/>
    <col min="16129" max="16129" width="9.6640625" style="6" customWidth="1"/>
    <col min="16130" max="16130" width="4.6640625" style="6" customWidth="1"/>
    <col min="16131" max="16131" width="14.44140625" style="6" customWidth="1"/>
    <col min="16132" max="16132" width="11.109375" style="6" customWidth="1"/>
    <col min="16133" max="16133" width="10.33203125" style="6" customWidth="1"/>
    <col min="16134" max="16134" width="13" style="6" customWidth="1"/>
    <col min="16135" max="16135" width="8.33203125" style="6" customWidth="1"/>
    <col min="16136" max="16381" width="9.109375" style="6"/>
    <col min="16382" max="16384" width="9.109375" style="6" customWidth="1"/>
  </cols>
  <sheetData>
    <row r="1" spans="1:7">
      <c r="A1" s="17" t="str">
        <f>RevReqSummary!A1</f>
        <v>PacifiCorp General Rate Case UE-140617</v>
      </c>
      <c r="B1" s="61"/>
      <c r="C1" s="61"/>
      <c r="D1" s="61"/>
      <c r="E1" s="61"/>
      <c r="F1" s="61"/>
      <c r="G1" s="61"/>
    </row>
    <row r="2" spans="1:7">
      <c r="A2" s="17" t="str">
        <f>RevReqSummary!A2</f>
        <v>For The Twelve Months Ended December 2013 - Staff Revenue Requirement</v>
      </c>
      <c r="B2" s="61"/>
      <c r="C2" s="61"/>
      <c r="D2" s="61"/>
      <c r="E2" s="61"/>
      <c r="F2" s="61"/>
      <c r="G2" s="61"/>
    </row>
    <row r="3" spans="1:7">
      <c r="A3" s="689" t="s">
        <v>1090</v>
      </c>
      <c r="B3" s="61"/>
      <c r="C3" s="61"/>
      <c r="D3" s="61"/>
      <c r="E3" s="61"/>
      <c r="F3" s="61"/>
      <c r="G3" s="61"/>
    </row>
    <row r="4" spans="1:7">
      <c r="A4" s="689" t="s">
        <v>508</v>
      </c>
      <c r="B4" s="61"/>
      <c r="C4" s="61"/>
      <c r="D4" s="61"/>
      <c r="E4" s="61"/>
      <c r="F4" s="61"/>
      <c r="G4" s="61"/>
    </row>
    <row r="5" spans="1:7">
      <c r="B5" s="61"/>
      <c r="C5" s="61"/>
      <c r="D5" s="61"/>
      <c r="E5" s="61"/>
      <c r="F5" s="61"/>
      <c r="G5" s="61"/>
    </row>
    <row r="6" spans="1:7">
      <c r="B6" s="23"/>
      <c r="C6" s="23"/>
      <c r="D6" s="23" t="s">
        <v>131</v>
      </c>
      <c r="E6" s="23"/>
      <c r="F6" s="23"/>
      <c r="G6" s="23" t="s">
        <v>236</v>
      </c>
    </row>
    <row r="7" spans="1:7">
      <c r="B7" s="26" t="s">
        <v>132</v>
      </c>
      <c r="C7" s="26" t="s">
        <v>660</v>
      </c>
      <c r="D7" s="26" t="s">
        <v>134</v>
      </c>
      <c r="E7" s="26" t="s">
        <v>135</v>
      </c>
      <c r="F7" s="26" t="s">
        <v>136</v>
      </c>
      <c r="G7" s="26" t="s">
        <v>137</v>
      </c>
    </row>
    <row r="8" spans="1:7">
      <c r="A8" s="396" t="s">
        <v>215</v>
      </c>
      <c r="B8" s="61"/>
      <c r="C8" s="61"/>
      <c r="D8" s="61"/>
      <c r="E8" s="61"/>
      <c r="F8" s="61"/>
      <c r="G8" s="261"/>
    </row>
    <row r="9" spans="1:7">
      <c r="B9" s="61"/>
      <c r="C9" s="77"/>
      <c r="D9" s="262"/>
      <c r="E9" s="61"/>
      <c r="F9" s="460"/>
      <c r="G9" s="242"/>
    </row>
    <row r="10" spans="1:7">
      <c r="A10" s="650" t="s">
        <v>582</v>
      </c>
      <c r="B10" s="61">
        <v>408</v>
      </c>
      <c r="C10" s="61">
        <v>3</v>
      </c>
      <c r="D10" s="243">
        <v>-807244.49001859501</v>
      </c>
      <c r="E10" s="61" t="s">
        <v>141</v>
      </c>
      <c r="F10" s="691">
        <f>INDEX(WCAAllocations,IFERROR(MATCH(E10,WCAFactors,0),2),IFERROR(MATCH(E10,WCAStates,0),4))</f>
        <v>1</v>
      </c>
      <c r="G10" s="242">
        <f>+D10</f>
        <v>-807244.49001859501</v>
      </c>
    </row>
    <row r="11" spans="1:7">
      <c r="A11" s="650"/>
      <c r="B11" s="61"/>
      <c r="C11" s="61"/>
      <c r="D11" s="242"/>
      <c r="E11" s="61"/>
      <c r="F11" s="460"/>
      <c r="G11" s="242"/>
    </row>
    <row r="12" spans="1:7">
      <c r="A12" s="650"/>
      <c r="B12" s="61"/>
      <c r="C12" s="61"/>
      <c r="D12" s="261"/>
      <c r="E12" s="692"/>
      <c r="F12" s="693"/>
      <c r="G12" s="261"/>
    </row>
    <row r="13" spans="1:7">
      <c r="A13" s="396" t="s">
        <v>217</v>
      </c>
      <c r="B13" s="61"/>
      <c r="C13" s="61"/>
      <c r="D13" s="262"/>
      <c r="E13" s="61"/>
      <c r="F13" s="694"/>
      <c r="G13" s="262"/>
    </row>
    <row r="14" spans="1:7">
      <c r="A14" s="650" t="s">
        <v>409</v>
      </c>
      <c r="B14" s="61"/>
      <c r="C14" s="61"/>
      <c r="E14" s="61"/>
      <c r="F14" s="694"/>
      <c r="G14" s="265">
        <v>13264318.040000001</v>
      </c>
    </row>
    <row r="15" spans="1:7">
      <c r="A15" s="6" t="s">
        <v>410</v>
      </c>
      <c r="D15" s="695">
        <v>321605657.8195231</v>
      </c>
    </row>
    <row r="16" spans="1:7">
      <c r="A16" s="6" t="s">
        <v>364</v>
      </c>
      <c r="D16" s="696">
        <v>3.8733999999999998E-2</v>
      </c>
    </row>
    <row r="17" spans="1:8" ht="13.8" thickBot="1">
      <c r="A17" s="6" t="s">
        <v>365</v>
      </c>
      <c r="D17" s="697">
        <f>ROUND(D15*D16,0)</f>
        <v>12457074</v>
      </c>
      <c r="G17" s="644">
        <f>D17</f>
        <v>12457074</v>
      </c>
    </row>
    <row r="18" spans="1:8" ht="13.8" thickTop="1"/>
    <row r="19" spans="1:8" ht="13.8" thickBot="1">
      <c r="A19" s="6" t="s">
        <v>411</v>
      </c>
      <c r="G19" s="697">
        <f>G17-G14</f>
        <v>-807244.04000000097</v>
      </c>
    </row>
    <row r="20" spans="1:8" ht="13.8" thickTop="1"/>
    <row r="21" spans="1:8">
      <c r="A21" s="698"/>
      <c r="B21" s="699"/>
      <c r="C21" s="699"/>
      <c r="D21" s="700"/>
      <c r="E21" s="699"/>
      <c r="F21" s="701"/>
      <c r="G21" s="702"/>
    </row>
    <row r="22" spans="1:8">
      <c r="B22" s="703"/>
    </row>
    <row r="23" spans="1:8">
      <c r="A23" s="704" t="s">
        <v>654</v>
      </c>
      <c r="B23" s="61"/>
      <c r="C23" s="61"/>
      <c r="D23" s="261"/>
      <c r="E23" s="61"/>
      <c r="F23" s="694"/>
      <c r="G23" s="261"/>
    </row>
    <row r="24" spans="1:8">
      <c r="A24" s="1409" t="s">
        <v>748</v>
      </c>
      <c r="B24" s="1409"/>
      <c r="C24" s="1409"/>
      <c r="D24" s="1409"/>
      <c r="E24" s="1409"/>
      <c r="F24" s="1409"/>
      <c r="G24" s="1409"/>
    </row>
    <row r="25" spans="1:8" ht="13.2" customHeight="1">
      <c r="A25" s="1409"/>
      <c r="B25" s="1409"/>
      <c r="C25" s="1409"/>
      <c r="D25" s="1409"/>
      <c r="E25" s="1409"/>
      <c r="F25" s="1409"/>
      <c r="G25" s="1409"/>
      <c r="H25" s="1316"/>
    </row>
    <row r="26" spans="1:8">
      <c r="A26" s="1409"/>
      <c r="B26" s="1409"/>
      <c r="C26" s="1409"/>
      <c r="D26" s="1409"/>
      <c r="E26" s="1409"/>
      <c r="F26" s="1409"/>
      <c r="G26" s="1409"/>
      <c r="H26" s="1316"/>
    </row>
    <row r="27" spans="1:8">
      <c r="A27" s="1316"/>
      <c r="B27" s="1316"/>
      <c r="C27" s="1316"/>
      <c r="D27" s="1316"/>
      <c r="E27" s="1316"/>
      <c r="F27" s="1316"/>
      <c r="G27" s="1316"/>
      <c r="H27" s="1316"/>
    </row>
    <row r="28" spans="1:8">
      <c r="A28" s="1316"/>
      <c r="B28" s="1316"/>
      <c r="C28" s="1316"/>
      <c r="D28" s="1316"/>
      <c r="E28" s="1316"/>
      <c r="F28" s="1316"/>
      <c r="G28" s="1316"/>
      <c r="H28" s="1316"/>
    </row>
    <row r="29" spans="1:8">
      <c r="A29" s="1316"/>
      <c r="B29" s="1316"/>
      <c r="C29" s="1316"/>
      <c r="D29" s="1316"/>
      <c r="E29" s="1330"/>
      <c r="F29" s="1316"/>
      <c r="G29" s="1316"/>
      <c r="H29" s="1316"/>
    </row>
    <row r="30" spans="1:8">
      <c r="B30" s="703"/>
    </row>
    <row r="31" spans="1:8">
      <c r="B31" s="703"/>
    </row>
    <row r="32" spans="1:8">
      <c r="B32" s="703"/>
    </row>
    <row r="33" spans="2:2">
      <c r="B33" s="703"/>
    </row>
    <row r="34" spans="2:2">
      <c r="B34" s="703"/>
    </row>
    <row r="35" spans="2:2">
      <c r="B35" s="703"/>
    </row>
    <row r="36" spans="2:2">
      <c r="B36" s="703"/>
    </row>
    <row r="37" spans="2:2">
      <c r="B37" s="703"/>
    </row>
    <row r="38" spans="2:2">
      <c r="B38" s="703"/>
    </row>
    <row r="39" spans="2:2">
      <c r="B39" s="703"/>
    </row>
    <row r="40" spans="2:2">
      <c r="B40" s="703"/>
    </row>
    <row r="41" spans="2:2">
      <c r="B41" s="703"/>
    </row>
    <row r="42" spans="2:2">
      <c r="B42" s="703"/>
    </row>
    <row r="43" spans="2:2">
      <c r="B43" s="703"/>
    </row>
    <row r="44" spans="2:2">
      <c r="B44" s="703"/>
    </row>
    <row r="45" spans="2:2">
      <c r="B45" s="703"/>
    </row>
    <row r="46" spans="2:2">
      <c r="B46" s="703"/>
    </row>
    <row r="47" spans="2:2">
      <c r="B47" s="703"/>
    </row>
    <row r="48" spans="2:2">
      <c r="B48" s="703"/>
    </row>
    <row r="49" spans="2:2">
      <c r="B49" s="703"/>
    </row>
    <row r="50" spans="2:2">
      <c r="B50" s="703"/>
    </row>
    <row r="51" spans="2:2">
      <c r="B51" s="703"/>
    </row>
    <row r="52" spans="2:2">
      <c r="B52" s="703"/>
    </row>
    <row r="53" spans="2:2">
      <c r="B53" s="703"/>
    </row>
    <row r="54" spans="2:2">
      <c r="B54" s="703"/>
    </row>
    <row r="55" spans="2:2">
      <c r="B55" s="703"/>
    </row>
    <row r="56" spans="2:2">
      <c r="B56" s="703"/>
    </row>
    <row r="57" spans="2:2">
      <c r="B57" s="703"/>
    </row>
    <row r="58" spans="2:2">
      <c r="B58" s="703"/>
    </row>
    <row r="59" spans="2:2">
      <c r="B59" s="703"/>
    </row>
    <row r="60" spans="2:2">
      <c r="B60" s="703"/>
    </row>
    <row r="61" spans="2:2">
      <c r="B61" s="703"/>
    </row>
    <row r="62" spans="2:2">
      <c r="B62" s="703"/>
    </row>
    <row r="63" spans="2:2">
      <c r="B63" s="703"/>
    </row>
    <row r="64" spans="2:2">
      <c r="B64" s="703"/>
    </row>
    <row r="65" spans="2:2">
      <c r="B65" s="703"/>
    </row>
    <row r="66" spans="2:2">
      <c r="B66" s="703"/>
    </row>
    <row r="67" spans="2:2">
      <c r="B67" s="703"/>
    </row>
    <row r="68" spans="2:2">
      <c r="B68" s="703"/>
    </row>
    <row r="69" spans="2:2">
      <c r="B69" s="703"/>
    </row>
    <row r="70" spans="2:2">
      <c r="B70" s="703"/>
    </row>
    <row r="71" spans="2:2">
      <c r="B71" s="703"/>
    </row>
    <row r="72" spans="2:2">
      <c r="B72" s="703"/>
    </row>
    <row r="73" spans="2:2">
      <c r="B73" s="703"/>
    </row>
    <row r="74" spans="2:2">
      <c r="B74" s="703"/>
    </row>
    <row r="75" spans="2:2">
      <c r="B75" s="703"/>
    </row>
    <row r="76" spans="2:2">
      <c r="B76" s="703"/>
    </row>
    <row r="77" spans="2:2">
      <c r="B77" s="703"/>
    </row>
    <row r="78" spans="2:2">
      <c r="B78" s="703"/>
    </row>
    <row r="79" spans="2:2">
      <c r="B79" s="703"/>
    </row>
    <row r="80" spans="2:2">
      <c r="B80" s="703"/>
    </row>
    <row r="81" spans="2:2">
      <c r="B81" s="703"/>
    </row>
    <row r="82" spans="2:2">
      <c r="B82" s="703"/>
    </row>
    <row r="83" spans="2:2">
      <c r="B83" s="703"/>
    </row>
    <row r="84" spans="2:2">
      <c r="B84" s="703"/>
    </row>
    <row r="85" spans="2:2">
      <c r="B85" s="703"/>
    </row>
    <row r="86" spans="2:2">
      <c r="B86" s="703"/>
    </row>
    <row r="87" spans="2:2">
      <c r="B87" s="703"/>
    </row>
    <row r="88" spans="2:2">
      <c r="B88" s="703"/>
    </row>
    <row r="89" spans="2:2">
      <c r="B89" s="703"/>
    </row>
    <row r="90" spans="2:2">
      <c r="B90" s="703"/>
    </row>
    <row r="91" spans="2:2">
      <c r="B91" s="703"/>
    </row>
    <row r="92" spans="2:2">
      <c r="B92" s="703"/>
    </row>
    <row r="93" spans="2:2">
      <c r="B93" s="703"/>
    </row>
    <row r="94" spans="2:2">
      <c r="B94" s="703"/>
    </row>
    <row r="95" spans="2:2">
      <c r="B95" s="703"/>
    </row>
    <row r="96" spans="2:2">
      <c r="B96" s="703"/>
    </row>
    <row r="97" spans="2:2">
      <c r="B97" s="703"/>
    </row>
    <row r="98" spans="2:2">
      <c r="B98" s="703"/>
    </row>
    <row r="99" spans="2:2">
      <c r="B99" s="703"/>
    </row>
    <row r="100" spans="2:2">
      <c r="B100" s="703"/>
    </row>
    <row r="101" spans="2:2">
      <c r="B101" s="703"/>
    </row>
    <row r="102" spans="2:2">
      <c r="B102" s="703"/>
    </row>
    <row r="103" spans="2:2">
      <c r="B103" s="703"/>
    </row>
    <row r="104" spans="2:2">
      <c r="B104" s="703"/>
    </row>
    <row r="105" spans="2:2">
      <c r="B105" s="703"/>
    </row>
    <row r="106" spans="2:2">
      <c r="B106" s="703"/>
    </row>
    <row r="107" spans="2:2">
      <c r="B107" s="703"/>
    </row>
    <row r="108" spans="2:2">
      <c r="B108" s="703"/>
    </row>
    <row r="109" spans="2:2">
      <c r="B109" s="703"/>
    </row>
    <row r="110" spans="2:2">
      <c r="B110" s="703"/>
    </row>
    <row r="111" spans="2:2">
      <c r="B111" s="703"/>
    </row>
    <row r="112" spans="2:2">
      <c r="B112" s="703"/>
    </row>
    <row r="113" spans="2:2">
      <c r="B113" s="703"/>
    </row>
    <row r="114" spans="2:2">
      <c r="B114" s="703"/>
    </row>
    <row r="115" spans="2:2">
      <c r="B115" s="703"/>
    </row>
    <row r="116" spans="2:2">
      <c r="B116" s="703"/>
    </row>
    <row r="117" spans="2:2">
      <c r="B117" s="703"/>
    </row>
    <row r="118" spans="2:2">
      <c r="B118" s="703"/>
    </row>
    <row r="119" spans="2:2">
      <c r="B119" s="703"/>
    </row>
    <row r="120" spans="2:2">
      <c r="B120" s="703"/>
    </row>
    <row r="121" spans="2:2">
      <c r="B121" s="703"/>
    </row>
    <row r="122" spans="2:2">
      <c r="B122" s="703"/>
    </row>
    <row r="123" spans="2:2">
      <c r="B123" s="703"/>
    </row>
    <row r="124" spans="2:2">
      <c r="B124" s="703"/>
    </row>
    <row r="125" spans="2:2">
      <c r="B125" s="703"/>
    </row>
    <row r="126" spans="2:2">
      <c r="B126" s="703"/>
    </row>
    <row r="127" spans="2:2">
      <c r="B127" s="703"/>
    </row>
    <row r="128" spans="2:2">
      <c r="B128" s="703"/>
    </row>
    <row r="129" spans="2:2">
      <c r="B129" s="703"/>
    </row>
    <row r="130" spans="2:2">
      <c r="B130" s="703"/>
    </row>
    <row r="131" spans="2:2">
      <c r="B131" s="703"/>
    </row>
    <row r="132" spans="2:2">
      <c r="B132" s="703"/>
    </row>
    <row r="133" spans="2:2">
      <c r="B133" s="703"/>
    </row>
    <row r="134" spans="2:2">
      <c r="B134" s="703"/>
    </row>
    <row r="135" spans="2:2">
      <c r="B135" s="703"/>
    </row>
    <row r="136" spans="2:2">
      <c r="B136" s="703"/>
    </row>
    <row r="137" spans="2:2">
      <c r="B137" s="703"/>
    </row>
    <row r="138" spans="2:2">
      <c r="B138" s="703"/>
    </row>
    <row r="139" spans="2:2">
      <c r="B139" s="703"/>
    </row>
    <row r="140" spans="2:2">
      <c r="B140" s="703"/>
    </row>
    <row r="141" spans="2:2">
      <c r="B141" s="703"/>
    </row>
    <row r="142" spans="2:2">
      <c r="B142" s="703"/>
    </row>
    <row r="143" spans="2:2">
      <c r="B143" s="703"/>
    </row>
    <row r="144" spans="2:2">
      <c r="B144" s="703"/>
    </row>
    <row r="145" spans="2:2">
      <c r="B145" s="703"/>
    </row>
    <row r="146" spans="2:2">
      <c r="B146" s="703"/>
    </row>
    <row r="147" spans="2:2">
      <c r="B147" s="703"/>
    </row>
    <row r="148" spans="2:2">
      <c r="B148" s="703"/>
    </row>
    <row r="149" spans="2:2">
      <c r="B149" s="703"/>
    </row>
    <row r="150" spans="2:2">
      <c r="B150" s="703"/>
    </row>
    <row r="151" spans="2:2">
      <c r="B151" s="703"/>
    </row>
    <row r="152" spans="2:2">
      <c r="B152" s="703"/>
    </row>
    <row r="153" spans="2:2">
      <c r="B153" s="703"/>
    </row>
    <row r="154" spans="2:2">
      <c r="B154" s="703"/>
    </row>
    <row r="155" spans="2:2">
      <c r="B155" s="703"/>
    </row>
    <row r="156" spans="2:2">
      <c r="B156" s="703"/>
    </row>
    <row r="157" spans="2:2">
      <c r="B157" s="703"/>
    </row>
    <row r="158" spans="2:2">
      <c r="B158" s="703"/>
    </row>
    <row r="159" spans="2:2">
      <c r="B159" s="703"/>
    </row>
    <row r="160" spans="2:2">
      <c r="B160" s="703"/>
    </row>
    <row r="161" spans="2:2">
      <c r="B161" s="703"/>
    </row>
    <row r="162" spans="2:2">
      <c r="B162" s="703"/>
    </row>
    <row r="163" spans="2:2">
      <c r="B163" s="703"/>
    </row>
    <row r="164" spans="2:2">
      <c r="B164" s="703"/>
    </row>
    <row r="165" spans="2:2">
      <c r="B165" s="703"/>
    </row>
    <row r="166" spans="2:2">
      <c r="B166" s="703"/>
    </row>
    <row r="167" spans="2:2">
      <c r="B167" s="703"/>
    </row>
    <row r="168" spans="2:2">
      <c r="B168" s="703"/>
    </row>
    <row r="169" spans="2:2">
      <c r="B169" s="703"/>
    </row>
    <row r="170" spans="2:2">
      <c r="B170" s="703"/>
    </row>
    <row r="171" spans="2:2">
      <c r="B171" s="703"/>
    </row>
    <row r="172" spans="2:2">
      <c r="B172" s="703"/>
    </row>
    <row r="173" spans="2:2">
      <c r="B173" s="703"/>
    </row>
    <row r="174" spans="2:2">
      <c r="B174" s="703"/>
    </row>
    <row r="175" spans="2:2">
      <c r="B175" s="703"/>
    </row>
    <row r="176" spans="2:2">
      <c r="B176" s="703"/>
    </row>
    <row r="177" spans="2:2">
      <c r="B177" s="703"/>
    </row>
    <row r="178" spans="2:2">
      <c r="B178" s="703"/>
    </row>
    <row r="179" spans="2:2">
      <c r="B179" s="703"/>
    </row>
    <row r="180" spans="2:2">
      <c r="B180" s="703"/>
    </row>
    <row r="181" spans="2:2">
      <c r="B181" s="703"/>
    </row>
    <row r="182" spans="2:2">
      <c r="B182" s="703"/>
    </row>
    <row r="183" spans="2:2">
      <c r="B183" s="703"/>
    </row>
    <row r="184" spans="2:2">
      <c r="B184" s="703"/>
    </row>
    <row r="185" spans="2:2">
      <c r="B185" s="703"/>
    </row>
    <row r="186" spans="2:2">
      <c r="B186" s="703"/>
    </row>
    <row r="187" spans="2:2">
      <c r="B187" s="703"/>
    </row>
    <row r="188" spans="2:2">
      <c r="B188" s="703"/>
    </row>
    <row r="189" spans="2:2">
      <c r="B189" s="703"/>
    </row>
    <row r="190" spans="2:2">
      <c r="B190" s="703"/>
    </row>
    <row r="191" spans="2:2">
      <c r="B191" s="703"/>
    </row>
    <row r="192" spans="2:2">
      <c r="B192" s="703"/>
    </row>
    <row r="193" spans="2:2">
      <c r="B193" s="703"/>
    </row>
    <row r="194" spans="2:2">
      <c r="B194" s="703"/>
    </row>
    <row r="195" spans="2:2">
      <c r="B195" s="703"/>
    </row>
    <row r="196" spans="2:2">
      <c r="B196" s="703"/>
    </row>
    <row r="197" spans="2:2">
      <c r="B197" s="703"/>
    </row>
    <row r="198" spans="2:2">
      <c r="B198" s="703"/>
    </row>
    <row r="199" spans="2:2">
      <c r="B199" s="703"/>
    </row>
    <row r="200" spans="2:2">
      <c r="B200" s="703"/>
    </row>
    <row r="201" spans="2:2">
      <c r="B201" s="703"/>
    </row>
    <row r="202" spans="2:2">
      <c r="B202" s="703"/>
    </row>
    <row r="203" spans="2:2">
      <c r="B203" s="703"/>
    </row>
    <row r="204" spans="2:2">
      <c r="B204" s="703"/>
    </row>
    <row r="205" spans="2:2">
      <c r="B205" s="703"/>
    </row>
    <row r="206" spans="2:2">
      <c r="B206" s="703"/>
    </row>
    <row r="207" spans="2:2">
      <c r="B207" s="703"/>
    </row>
    <row r="208" spans="2:2">
      <c r="B208" s="703"/>
    </row>
    <row r="209" spans="2:2">
      <c r="B209" s="703"/>
    </row>
    <row r="210" spans="2:2">
      <c r="B210" s="703"/>
    </row>
    <row r="211" spans="2:2">
      <c r="B211" s="703"/>
    </row>
    <row r="212" spans="2:2">
      <c r="B212" s="703"/>
    </row>
    <row r="213" spans="2:2">
      <c r="B213" s="703"/>
    </row>
    <row r="214" spans="2:2">
      <c r="B214" s="703"/>
    </row>
    <row r="215" spans="2:2">
      <c r="B215" s="703"/>
    </row>
    <row r="216" spans="2:2">
      <c r="B216" s="703"/>
    </row>
    <row r="217" spans="2:2">
      <c r="B217" s="703"/>
    </row>
    <row r="218" spans="2:2">
      <c r="B218" s="703"/>
    </row>
    <row r="219" spans="2:2">
      <c r="B219" s="703"/>
    </row>
    <row r="220" spans="2:2">
      <c r="B220" s="703"/>
    </row>
    <row r="221" spans="2:2">
      <c r="B221" s="703"/>
    </row>
    <row r="222" spans="2:2">
      <c r="B222" s="703"/>
    </row>
    <row r="223" spans="2:2">
      <c r="B223" s="703"/>
    </row>
    <row r="224" spans="2:2">
      <c r="B224" s="703"/>
    </row>
    <row r="225" spans="2:2">
      <c r="B225" s="703"/>
    </row>
    <row r="226" spans="2:2">
      <c r="B226" s="703"/>
    </row>
    <row r="227" spans="2:2">
      <c r="B227" s="703"/>
    </row>
    <row r="228" spans="2:2">
      <c r="B228" s="703"/>
    </row>
    <row r="229" spans="2:2">
      <c r="B229" s="703"/>
    </row>
    <row r="230" spans="2:2">
      <c r="B230" s="703"/>
    </row>
    <row r="231" spans="2:2">
      <c r="B231" s="703"/>
    </row>
    <row r="232" spans="2:2">
      <c r="B232" s="703"/>
    </row>
    <row r="233" spans="2:2">
      <c r="B233" s="703"/>
    </row>
    <row r="234" spans="2:2">
      <c r="B234" s="703"/>
    </row>
    <row r="235" spans="2:2">
      <c r="B235" s="703"/>
    </row>
    <row r="236" spans="2:2">
      <c r="B236" s="703"/>
    </row>
    <row r="237" spans="2:2">
      <c r="B237" s="703"/>
    </row>
    <row r="238" spans="2:2">
      <c r="B238" s="703"/>
    </row>
    <row r="239" spans="2:2">
      <c r="B239" s="703"/>
    </row>
    <row r="240" spans="2:2">
      <c r="B240" s="703"/>
    </row>
    <row r="241" spans="2:2">
      <c r="B241" s="703"/>
    </row>
    <row r="242" spans="2:2">
      <c r="B242" s="703"/>
    </row>
    <row r="243" spans="2:2">
      <c r="B243" s="703"/>
    </row>
    <row r="244" spans="2:2">
      <c r="B244" s="703"/>
    </row>
    <row r="245" spans="2:2">
      <c r="B245" s="703"/>
    </row>
    <row r="246" spans="2:2">
      <c r="B246" s="703"/>
    </row>
    <row r="247" spans="2:2">
      <c r="B247" s="703"/>
    </row>
    <row r="248" spans="2:2">
      <c r="B248" s="703"/>
    </row>
    <row r="249" spans="2:2">
      <c r="B249" s="703"/>
    </row>
    <row r="250" spans="2:2">
      <c r="B250" s="703"/>
    </row>
    <row r="251" spans="2:2">
      <c r="B251" s="703"/>
    </row>
    <row r="252" spans="2:2">
      <c r="B252" s="703"/>
    </row>
    <row r="253" spans="2:2">
      <c r="B253" s="703"/>
    </row>
    <row r="254" spans="2:2">
      <c r="B254" s="703"/>
    </row>
    <row r="255" spans="2:2">
      <c r="B255" s="703"/>
    </row>
    <row r="256" spans="2:2">
      <c r="B256" s="703"/>
    </row>
    <row r="257" spans="2:2">
      <c r="B257" s="703"/>
    </row>
    <row r="258" spans="2:2">
      <c r="B258" s="703"/>
    </row>
    <row r="259" spans="2:2">
      <c r="B259" s="703"/>
    </row>
    <row r="260" spans="2:2">
      <c r="B260" s="703"/>
    </row>
    <row r="261" spans="2:2">
      <c r="B261" s="703"/>
    </row>
    <row r="262" spans="2:2">
      <c r="B262" s="703"/>
    </row>
    <row r="263" spans="2:2">
      <c r="B263" s="703"/>
    </row>
    <row r="264" spans="2:2">
      <c r="B264" s="703"/>
    </row>
    <row r="265" spans="2:2">
      <c r="B265" s="703"/>
    </row>
    <row r="266" spans="2:2">
      <c r="B266" s="703"/>
    </row>
    <row r="267" spans="2:2">
      <c r="B267" s="703"/>
    </row>
    <row r="268" spans="2:2">
      <c r="B268" s="703"/>
    </row>
    <row r="269" spans="2:2">
      <c r="B269" s="703"/>
    </row>
    <row r="270" spans="2:2">
      <c r="B270" s="703"/>
    </row>
    <row r="271" spans="2:2">
      <c r="B271" s="703"/>
    </row>
    <row r="272" spans="2:2">
      <c r="B272" s="703"/>
    </row>
    <row r="273" spans="2:2">
      <c r="B273" s="703"/>
    </row>
    <row r="274" spans="2:2">
      <c r="B274" s="703"/>
    </row>
    <row r="275" spans="2:2">
      <c r="B275" s="703"/>
    </row>
    <row r="276" spans="2:2">
      <c r="B276" s="703"/>
    </row>
    <row r="277" spans="2:2">
      <c r="B277" s="703"/>
    </row>
    <row r="278" spans="2:2">
      <c r="B278" s="703"/>
    </row>
    <row r="279" spans="2:2">
      <c r="B279" s="703"/>
    </row>
    <row r="280" spans="2:2">
      <c r="B280" s="703"/>
    </row>
    <row r="281" spans="2:2">
      <c r="B281" s="703"/>
    </row>
    <row r="282" spans="2:2">
      <c r="B282" s="703"/>
    </row>
    <row r="283" spans="2:2">
      <c r="B283" s="703"/>
    </row>
    <row r="284" spans="2:2">
      <c r="B284" s="703"/>
    </row>
    <row r="285" spans="2:2">
      <c r="B285" s="703"/>
    </row>
    <row r="286" spans="2:2">
      <c r="B286" s="703"/>
    </row>
    <row r="287" spans="2:2">
      <c r="B287" s="703"/>
    </row>
    <row r="288" spans="2:2">
      <c r="B288" s="703"/>
    </row>
    <row r="289" spans="2:2">
      <c r="B289" s="703"/>
    </row>
    <row r="290" spans="2:2">
      <c r="B290" s="703"/>
    </row>
    <row r="291" spans="2:2">
      <c r="B291" s="703"/>
    </row>
    <row r="292" spans="2:2">
      <c r="B292" s="703"/>
    </row>
    <row r="293" spans="2:2">
      <c r="B293" s="703"/>
    </row>
    <row r="294" spans="2:2">
      <c r="B294" s="703"/>
    </row>
    <row r="295" spans="2:2">
      <c r="B295" s="703"/>
    </row>
    <row r="296" spans="2:2">
      <c r="B296" s="703"/>
    </row>
    <row r="297" spans="2:2">
      <c r="B297" s="703"/>
    </row>
    <row r="298" spans="2:2">
      <c r="B298" s="703"/>
    </row>
    <row r="299" spans="2:2">
      <c r="B299" s="703"/>
    </row>
    <row r="300" spans="2:2">
      <c r="B300" s="703"/>
    </row>
    <row r="301" spans="2:2">
      <c r="B301" s="703"/>
    </row>
    <row r="302" spans="2:2">
      <c r="B302" s="703"/>
    </row>
    <row r="303" spans="2:2">
      <c r="B303" s="703"/>
    </row>
    <row r="304" spans="2:2">
      <c r="B304" s="703"/>
    </row>
    <row r="305" spans="2:2">
      <c r="B305" s="703"/>
    </row>
    <row r="306" spans="2:2">
      <c r="B306" s="703"/>
    </row>
    <row r="307" spans="2:2">
      <c r="B307" s="703"/>
    </row>
    <row r="308" spans="2:2">
      <c r="B308" s="703"/>
    </row>
    <row r="309" spans="2:2">
      <c r="B309" s="703"/>
    </row>
    <row r="310" spans="2:2">
      <c r="B310" s="703"/>
    </row>
    <row r="311" spans="2:2">
      <c r="B311" s="703"/>
    </row>
    <row r="312" spans="2:2">
      <c r="B312" s="703"/>
    </row>
    <row r="313" spans="2:2">
      <c r="B313" s="703"/>
    </row>
    <row r="314" spans="2:2">
      <c r="B314" s="703"/>
    </row>
    <row r="315" spans="2:2">
      <c r="B315" s="703"/>
    </row>
    <row r="316" spans="2:2">
      <c r="B316" s="703"/>
    </row>
    <row r="317" spans="2:2">
      <c r="B317" s="703"/>
    </row>
    <row r="318" spans="2:2">
      <c r="B318" s="703"/>
    </row>
    <row r="319" spans="2:2">
      <c r="B319" s="703"/>
    </row>
    <row r="320" spans="2:2">
      <c r="B320" s="703"/>
    </row>
    <row r="321" spans="2:2">
      <c r="B321" s="703"/>
    </row>
    <row r="322" spans="2:2">
      <c r="B322" s="703"/>
    </row>
    <row r="323" spans="2:2">
      <c r="B323" s="703"/>
    </row>
    <row r="324" spans="2:2">
      <c r="B324" s="703"/>
    </row>
    <row r="325" spans="2:2">
      <c r="B325" s="703"/>
    </row>
    <row r="326" spans="2:2">
      <c r="B326" s="703"/>
    </row>
    <row r="327" spans="2:2">
      <c r="B327" s="703"/>
    </row>
    <row r="328" spans="2:2">
      <c r="B328" s="703"/>
    </row>
    <row r="329" spans="2:2">
      <c r="B329" s="703"/>
    </row>
    <row r="330" spans="2:2">
      <c r="B330" s="703"/>
    </row>
    <row r="331" spans="2:2">
      <c r="B331" s="703"/>
    </row>
    <row r="332" spans="2:2">
      <c r="B332" s="703"/>
    </row>
    <row r="333" spans="2:2">
      <c r="B333" s="703"/>
    </row>
    <row r="334" spans="2:2">
      <c r="B334" s="703"/>
    </row>
    <row r="335" spans="2:2">
      <c r="B335" s="703"/>
    </row>
    <row r="336" spans="2:2">
      <c r="B336" s="703"/>
    </row>
    <row r="337" spans="2:2">
      <c r="B337" s="703"/>
    </row>
    <row r="338" spans="2:2">
      <c r="B338" s="703"/>
    </row>
    <row r="339" spans="2:2">
      <c r="B339" s="703"/>
    </row>
    <row r="340" spans="2:2">
      <c r="B340" s="703"/>
    </row>
    <row r="341" spans="2:2">
      <c r="B341" s="703"/>
    </row>
    <row r="342" spans="2:2">
      <c r="B342" s="703"/>
    </row>
    <row r="343" spans="2:2">
      <c r="B343" s="703"/>
    </row>
    <row r="344" spans="2:2">
      <c r="B344" s="703"/>
    </row>
    <row r="345" spans="2:2">
      <c r="B345" s="703"/>
    </row>
    <row r="346" spans="2:2">
      <c r="B346" s="703"/>
    </row>
    <row r="347" spans="2:2">
      <c r="B347" s="703"/>
    </row>
    <row r="348" spans="2:2">
      <c r="B348" s="703"/>
    </row>
    <row r="349" spans="2:2">
      <c r="B349" s="703"/>
    </row>
    <row r="350" spans="2:2">
      <c r="B350" s="703"/>
    </row>
    <row r="351" spans="2:2">
      <c r="B351" s="703"/>
    </row>
  </sheetData>
  <mergeCells count="1">
    <mergeCell ref="A24:G26"/>
  </mergeCells>
  <conditionalFormatting sqref="A9">
    <cfRule type="cellIs" dxfId="21" priority="3" stopIfTrue="1" operator="equal">
      <formula>"Title"</formula>
    </cfRule>
  </conditionalFormatting>
  <conditionalFormatting sqref="A8">
    <cfRule type="cellIs" dxfId="20" priority="2" stopIfTrue="1" operator="equal">
      <formula>"Adjustment to Income/Expense/Rate Base:"</formula>
    </cfRule>
  </conditionalFormatting>
  <dataValidations count="4">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02:C65539 IX65502:IX65539 WVJ983006:WVJ983043 WLN983006:WLN983043 WBR983006:WBR983043 VRV983006:VRV983043 VHZ983006:VHZ983043 UYD983006:UYD983043 UOH983006:UOH983043 UEL983006:UEL983043 TUP983006:TUP983043 TKT983006:TKT983043 TAX983006:TAX983043 SRB983006:SRB983043 SHF983006:SHF983043 RXJ983006:RXJ983043 RNN983006:RNN983043 RDR983006:RDR983043 QTV983006:QTV983043 QJZ983006:QJZ983043 QAD983006:QAD983043 PQH983006:PQH983043 PGL983006:PGL983043 OWP983006:OWP983043 OMT983006:OMT983043 OCX983006:OCX983043 NTB983006:NTB983043 NJF983006:NJF983043 MZJ983006:MZJ983043 MPN983006:MPN983043 MFR983006:MFR983043 LVV983006:LVV983043 LLZ983006:LLZ983043 LCD983006:LCD983043 KSH983006:KSH983043 KIL983006:KIL983043 JYP983006:JYP983043 JOT983006:JOT983043 JEX983006:JEX983043 IVB983006:IVB983043 ILF983006:ILF983043 IBJ983006:IBJ983043 HRN983006:HRN983043 HHR983006:HHR983043 GXV983006:GXV983043 GNZ983006:GNZ983043 GED983006:GED983043 FUH983006:FUH983043 FKL983006:FKL983043 FAP983006:FAP983043 EQT983006:EQT983043 EGX983006:EGX983043 DXB983006:DXB983043 DNF983006:DNF983043 DDJ983006:DDJ983043 CTN983006:CTN983043 CJR983006:CJR983043 BZV983006:BZV983043 BPZ983006:BPZ983043 BGD983006:BGD983043 AWH983006:AWH983043 AML983006:AML983043 ACP983006:ACP983043 ST983006:ST983043 IX983006:IX983043 C983006:C983043 WVJ917470:WVJ917507 WLN917470:WLN917507 WBR917470:WBR917507 VRV917470:VRV917507 VHZ917470:VHZ917507 UYD917470:UYD917507 UOH917470:UOH917507 UEL917470:UEL917507 TUP917470:TUP917507 TKT917470:TKT917507 TAX917470:TAX917507 SRB917470:SRB917507 SHF917470:SHF917507 RXJ917470:RXJ917507 RNN917470:RNN917507 RDR917470:RDR917507 QTV917470:QTV917507 QJZ917470:QJZ917507 QAD917470:QAD917507 PQH917470:PQH917507 PGL917470:PGL917507 OWP917470:OWP917507 OMT917470:OMT917507 OCX917470:OCX917507 NTB917470:NTB917507 NJF917470:NJF917507 MZJ917470:MZJ917507 MPN917470:MPN917507 MFR917470:MFR917507 LVV917470:LVV917507 LLZ917470:LLZ917507 LCD917470:LCD917507 KSH917470:KSH917507 KIL917470:KIL917507 JYP917470:JYP917507 JOT917470:JOT917507 JEX917470:JEX917507 IVB917470:IVB917507 ILF917470:ILF917507 IBJ917470:IBJ917507 HRN917470:HRN917507 HHR917470:HHR917507 GXV917470:GXV917507 GNZ917470:GNZ917507 GED917470:GED917507 FUH917470:FUH917507 FKL917470:FKL917507 FAP917470:FAP917507 EQT917470:EQT917507 EGX917470:EGX917507 DXB917470:DXB917507 DNF917470:DNF917507 DDJ917470:DDJ917507 CTN917470:CTN917507 CJR917470:CJR917507 BZV917470:BZV917507 BPZ917470:BPZ917507 BGD917470:BGD917507 AWH917470:AWH917507 AML917470:AML917507 ACP917470:ACP917507 ST917470:ST917507 IX917470:IX917507 C917470:C917507 WVJ851934:WVJ851971 WLN851934:WLN851971 WBR851934:WBR851971 VRV851934:VRV851971 VHZ851934:VHZ851971 UYD851934:UYD851971 UOH851934:UOH851971 UEL851934:UEL851971 TUP851934:TUP851971 TKT851934:TKT851971 TAX851934:TAX851971 SRB851934:SRB851971 SHF851934:SHF851971 RXJ851934:RXJ851971 RNN851934:RNN851971 RDR851934:RDR851971 QTV851934:QTV851971 QJZ851934:QJZ851971 QAD851934:QAD851971 PQH851934:PQH851971 PGL851934:PGL851971 OWP851934:OWP851971 OMT851934:OMT851971 OCX851934:OCX851971 NTB851934:NTB851971 NJF851934:NJF851971 MZJ851934:MZJ851971 MPN851934:MPN851971 MFR851934:MFR851971 LVV851934:LVV851971 LLZ851934:LLZ851971 LCD851934:LCD851971 KSH851934:KSH851971 KIL851934:KIL851971 JYP851934:JYP851971 JOT851934:JOT851971 JEX851934:JEX851971 IVB851934:IVB851971 ILF851934:ILF851971 IBJ851934:IBJ851971 HRN851934:HRN851971 HHR851934:HHR851971 GXV851934:GXV851971 GNZ851934:GNZ851971 GED851934:GED851971 FUH851934:FUH851971 FKL851934:FKL851971 FAP851934:FAP851971 EQT851934:EQT851971 EGX851934:EGX851971 DXB851934:DXB851971 DNF851934:DNF851971 DDJ851934:DDJ851971 CTN851934:CTN851971 CJR851934:CJR851971 BZV851934:BZV851971 BPZ851934:BPZ851971 BGD851934:BGD851971 AWH851934:AWH851971 AML851934:AML851971 ACP851934:ACP851971 ST851934:ST851971 IX851934:IX851971 C851934:C851971 WVJ786398:WVJ786435 WLN786398:WLN786435 WBR786398:WBR786435 VRV786398:VRV786435 VHZ786398:VHZ786435 UYD786398:UYD786435 UOH786398:UOH786435 UEL786398:UEL786435 TUP786398:TUP786435 TKT786398:TKT786435 TAX786398:TAX786435 SRB786398:SRB786435 SHF786398:SHF786435 RXJ786398:RXJ786435 RNN786398:RNN786435 RDR786398:RDR786435 QTV786398:QTV786435 QJZ786398:QJZ786435 QAD786398:QAD786435 PQH786398:PQH786435 PGL786398:PGL786435 OWP786398:OWP786435 OMT786398:OMT786435 OCX786398:OCX786435 NTB786398:NTB786435 NJF786398:NJF786435 MZJ786398:MZJ786435 MPN786398:MPN786435 MFR786398:MFR786435 LVV786398:LVV786435 LLZ786398:LLZ786435 LCD786398:LCD786435 KSH786398:KSH786435 KIL786398:KIL786435 JYP786398:JYP786435 JOT786398:JOT786435 JEX786398:JEX786435 IVB786398:IVB786435 ILF786398:ILF786435 IBJ786398:IBJ786435 HRN786398:HRN786435 HHR786398:HHR786435 GXV786398:GXV786435 GNZ786398:GNZ786435 GED786398:GED786435 FUH786398:FUH786435 FKL786398:FKL786435 FAP786398:FAP786435 EQT786398:EQT786435 EGX786398:EGX786435 DXB786398:DXB786435 DNF786398:DNF786435 DDJ786398:DDJ786435 CTN786398:CTN786435 CJR786398:CJR786435 BZV786398:BZV786435 BPZ786398:BPZ786435 BGD786398:BGD786435 AWH786398:AWH786435 AML786398:AML786435 ACP786398:ACP786435 ST786398:ST786435 IX786398:IX786435 C786398:C786435 WVJ720862:WVJ720899 WLN720862:WLN720899 WBR720862:WBR720899 VRV720862:VRV720899 VHZ720862:VHZ720899 UYD720862:UYD720899 UOH720862:UOH720899 UEL720862:UEL720899 TUP720862:TUP720899 TKT720862:TKT720899 TAX720862:TAX720899 SRB720862:SRB720899 SHF720862:SHF720899 RXJ720862:RXJ720899 RNN720862:RNN720899 RDR720862:RDR720899 QTV720862:QTV720899 QJZ720862:QJZ720899 QAD720862:QAD720899 PQH720862:PQH720899 PGL720862:PGL720899 OWP720862:OWP720899 OMT720862:OMT720899 OCX720862:OCX720899 NTB720862:NTB720899 NJF720862:NJF720899 MZJ720862:MZJ720899 MPN720862:MPN720899 MFR720862:MFR720899 LVV720862:LVV720899 LLZ720862:LLZ720899 LCD720862:LCD720899 KSH720862:KSH720899 KIL720862:KIL720899 JYP720862:JYP720899 JOT720862:JOT720899 JEX720862:JEX720899 IVB720862:IVB720899 ILF720862:ILF720899 IBJ720862:IBJ720899 HRN720862:HRN720899 HHR720862:HHR720899 GXV720862:GXV720899 GNZ720862:GNZ720899 GED720862:GED720899 FUH720862:FUH720899 FKL720862:FKL720899 FAP720862:FAP720899 EQT720862:EQT720899 EGX720862:EGX720899 DXB720862:DXB720899 DNF720862:DNF720899 DDJ720862:DDJ720899 CTN720862:CTN720899 CJR720862:CJR720899 BZV720862:BZV720899 BPZ720862:BPZ720899 BGD720862:BGD720899 AWH720862:AWH720899 AML720862:AML720899 ACP720862:ACP720899 ST720862:ST720899 IX720862:IX720899 C720862:C720899 WVJ655326:WVJ655363 WLN655326:WLN655363 WBR655326:WBR655363 VRV655326:VRV655363 VHZ655326:VHZ655363 UYD655326:UYD655363 UOH655326:UOH655363 UEL655326:UEL655363 TUP655326:TUP655363 TKT655326:TKT655363 TAX655326:TAX655363 SRB655326:SRB655363 SHF655326:SHF655363 RXJ655326:RXJ655363 RNN655326:RNN655363 RDR655326:RDR655363 QTV655326:QTV655363 QJZ655326:QJZ655363 QAD655326:QAD655363 PQH655326:PQH655363 PGL655326:PGL655363 OWP655326:OWP655363 OMT655326:OMT655363 OCX655326:OCX655363 NTB655326:NTB655363 NJF655326:NJF655363 MZJ655326:MZJ655363 MPN655326:MPN655363 MFR655326:MFR655363 LVV655326:LVV655363 LLZ655326:LLZ655363 LCD655326:LCD655363 KSH655326:KSH655363 KIL655326:KIL655363 JYP655326:JYP655363 JOT655326:JOT655363 JEX655326:JEX655363 IVB655326:IVB655363 ILF655326:ILF655363 IBJ655326:IBJ655363 HRN655326:HRN655363 HHR655326:HHR655363 GXV655326:GXV655363 GNZ655326:GNZ655363 GED655326:GED655363 FUH655326:FUH655363 FKL655326:FKL655363 FAP655326:FAP655363 EQT655326:EQT655363 EGX655326:EGX655363 DXB655326:DXB655363 DNF655326:DNF655363 DDJ655326:DDJ655363 CTN655326:CTN655363 CJR655326:CJR655363 BZV655326:BZV655363 BPZ655326:BPZ655363 BGD655326:BGD655363 AWH655326:AWH655363 AML655326:AML655363 ACP655326:ACP655363 ST655326:ST655363 IX655326:IX655363 C655326:C655363 WVJ589790:WVJ589827 WLN589790:WLN589827 WBR589790:WBR589827 VRV589790:VRV589827 VHZ589790:VHZ589827 UYD589790:UYD589827 UOH589790:UOH589827 UEL589790:UEL589827 TUP589790:TUP589827 TKT589790:TKT589827 TAX589790:TAX589827 SRB589790:SRB589827 SHF589790:SHF589827 RXJ589790:RXJ589827 RNN589790:RNN589827 RDR589790:RDR589827 QTV589790:QTV589827 QJZ589790:QJZ589827 QAD589790:QAD589827 PQH589790:PQH589827 PGL589790:PGL589827 OWP589790:OWP589827 OMT589790:OMT589827 OCX589790:OCX589827 NTB589790:NTB589827 NJF589790:NJF589827 MZJ589790:MZJ589827 MPN589790:MPN589827 MFR589790:MFR589827 LVV589790:LVV589827 LLZ589790:LLZ589827 LCD589790:LCD589827 KSH589790:KSH589827 KIL589790:KIL589827 JYP589790:JYP589827 JOT589790:JOT589827 JEX589790:JEX589827 IVB589790:IVB589827 ILF589790:ILF589827 IBJ589790:IBJ589827 HRN589790:HRN589827 HHR589790:HHR589827 GXV589790:GXV589827 GNZ589790:GNZ589827 GED589790:GED589827 FUH589790:FUH589827 FKL589790:FKL589827 FAP589790:FAP589827 EQT589790:EQT589827 EGX589790:EGX589827 DXB589790:DXB589827 DNF589790:DNF589827 DDJ589790:DDJ589827 CTN589790:CTN589827 CJR589790:CJR589827 BZV589790:BZV589827 BPZ589790:BPZ589827 BGD589790:BGD589827 AWH589790:AWH589827 AML589790:AML589827 ACP589790:ACP589827 ST589790:ST589827 IX589790:IX589827 C589790:C589827 WVJ524254:WVJ524291 WLN524254:WLN524291 WBR524254:WBR524291 VRV524254:VRV524291 VHZ524254:VHZ524291 UYD524254:UYD524291 UOH524254:UOH524291 UEL524254:UEL524291 TUP524254:TUP524291 TKT524254:TKT524291 TAX524254:TAX524291 SRB524254:SRB524291 SHF524254:SHF524291 RXJ524254:RXJ524291 RNN524254:RNN524291 RDR524254:RDR524291 QTV524254:QTV524291 QJZ524254:QJZ524291 QAD524254:QAD524291 PQH524254:PQH524291 PGL524254:PGL524291 OWP524254:OWP524291 OMT524254:OMT524291 OCX524254:OCX524291 NTB524254:NTB524291 NJF524254:NJF524291 MZJ524254:MZJ524291 MPN524254:MPN524291 MFR524254:MFR524291 LVV524254:LVV524291 LLZ524254:LLZ524291 LCD524254:LCD524291 KSH524254:KSH524291 KIL524254:KIL524291 JYP524254:JYP524291 JOT524254:JOT524291 JEX524254:JEX524291 IVB524254:IVB524291 ILF524254:ILF524291 IBJ524254:IBJ524291 HRN524254:HRN524291 HHR524254:HHR524291 GXV524254:GXV524291 GNZ524254:GNZ524291 GED524254:GED524291 FUH524254:FUH524291 FKL524254:FKL524291 FAP524254:FAP524291 EQT524254:EQT524291 EGX524254:EGX524291 DXB524254:DXB524291 DNF524254:DNF524291 DDJ524254:DDJ524291 CTN524254:CTN524291 CJR524254:CJR524291 BZV524254:BZV524291 BPZ524254:BPZ524291 BGD524254:BGD524291 AWH524254:AWH524291 AML524254:AML524291 ACP524254:ACP524291 ST524254:ST524291 IX524254:IX524291 C524254:C524291 WVJ458718:WVJ458755 WLN458718:WLN458755 WBR458718:WBR458755 VRV458718:VRV458755 VHZ458718:VHZ458755 UYD458718:UYD458755 UOH458718:UOH458755 UEL458718:UEL458755 TUP458718:TUP458755 TKT458718:TKT458755 TAX458718:TAX458755 SRB458718:SRB458755 SHF458718:SHF458755 RXJ458718:RXJ458755 RNN458718:RNN458755 RDR458718:RDR458755 QTV458718:QTV458755 QJZ458718:QJZ458755 QAD458718:QAD458755 PQH458718:PQH458755 PGL458718:PGL458755 OWP458718:OWP458755 OMT458718:OMT458755 OCX458718:OCX458755 NTB458718:NTB458755 NJF458718:NJF458755 MZJ458718:MZJ458755 MPN458718:MPN458755 MFR458718:MFR458755 LVV458718:LVV458755 LLZ458718:LLZ458755 LCD458718:LCD458755 KSH458718:KSH458755 KIL458718:KIL458755 JYP458718:JYP458755 JOT458718:JOT458755 JEX458718:JEX458755 IVB458718:IVB458755 ILF458718:ILF458755 IBJ458718:IBJ458755 HRN458718:HRN458755 HHR458718:HHR458755 GXV458718:GXV458755 GNZ458718:GNZ458755 GED458718:GED458755 FUH458718:FUH458755 FKL458718:FKL458755 FAP458718:FAP458755 EQT458718:EQT458755 EGX458718:EGX458755 DXB458718:DXB458755 DNF458718:DNF458755 DDJ458718:DDJ458755 CTN458718:CTN458755 CJR458718:CJR458755 BZV458718:BZV458755 BPZ458718:BPZ458755 BGD458718:BGD458755 AWH458718:AWH458755 AML458718:AML458755 ACP458718:ACP458755 ST458718:ST458755 IX458718:IX458755 C458718:C458755 WVJ393182:WVJ393219 WLN393182:WLN393219 WBR393182:WBR393219 VRV393182:VRV393219 VHZ393182:VHZ393219 UYD393182:UYD393219 UOH393182:UOH393219 UEL393182:UEL393219 TUP393182:TUP393219 TKT393182:TKT393219 TAX393182:TAX393219 SRB393182:SRB393219 SHF393182:SHF393219 RXJ393182:RXJ393219 RNN393182:RNN393219 RDR393182:RDR393219 QTV393182:QTV393219 QJZ393182:QJZ393219 QAD393182:QAD393219 PQH393182:PQH393219 PGL393182:PGL393219 OWP393182:OWP393219 OMT393182:OMT393219 OCX393182:OCX393219 NTB393182:NTB393219 NJF393182:NJF393219 MZJ393182:MZJ393219 MPN393182:MPN393219 MFR393182:MFR393219 LVV393182:LVV393219 LLZ393182:LLZ393219 LCD393182:LCD393219 KSH393182:KSH393219 KIL393182:KIL393219 JYP393182:JYP393219 JOT393182:JOT393219 JEX393182:JEX393219 IVB393182:IVB393219 ILF393182:ILF393219 IBJ393182:IBJ393219 HRN393182:HRN393219 HHR393182:HHR393219 GXV393182:GXV393219 GNZ393182:GNZ393219 GED393182:GED393219 FUH393182:FUH393219 FKL393182:FKL393219 FAP393182:FAP393219 EQT393182:EQT393219 EGX393182:EGX393219 DXB393182:DXB393219 DNF393182:DNF393219 DDJ393182:DDJ393219 CTN393182:CTN393219 CJR393182:CJR393219 BZV393182:BZV393219 BPZ393182:BPZ393219 BGD393182:BGD393219 AWH393182:AWH393219 AML393182:AML393219 ACP393182:ACP393219 ST393182:ST393219 IX393182:IX393219 C393182:C393219 WVJ327646:WVJ327683 WLN327646:WLN327683 WBR327646:WBR327683 VRV327646:VRV327683 VHZ327646:VHZ327683 UYD327646:UYD327683 UOH327646:UOH327683 UEL327646:UEL327683 TUP327646:TUP327683 TKT327646:TKT327683 TAX327646:TAX327683 SRB327646:SRB327683 SHF327646:SHF327683 RXJ327646:RXJ327683 RNN327646:RNN327683 RDR327646:RDR327683 QTV327646:QTV327683 QJZ327646:QJZ327683 QAD327646:QAD327683 PQH327646:PQH327683 PGL327646:PGL327683 OWP327646:OWP327683 OMT327646:OMT327683 OCX327646:OCX327683 NTB327646:NTB327683 NJF327646:NJF327683 MZJ327646:MZJ327683 MPN327646:MPN327683 MFR327646:MFR327683 LVV327646:LVV327683 LLZ327646:LLZ327683 LCD327646:LCD327683 KSH327646:KSH327683 KIL327646:KIL327683 JYP327646:JYP327683 JOT327646:JOT327683 JEX327646:JEX327683 IVB327646:IVB327683 ILF327646:ILF327683 IBJ327646:IBJ327683 HRN327646:HRN327683 HHR327646:HHR327683 GXV327646:GXV327683 GNZ327646:GNZ327683 GED327646:GED327683 FUH327646:FUH327683 FKL327646:FKL327683 FAP327646:FAP327683 EQT327646:EQT327683 EGX327646:EGX327683 DXB327646:DXB327683 DNF327646:DNF327683 DDJ327646:DDJ327683 CTN327646:CTN327683 CJR327646:CJR327683 BZV327646:BZV327683 BPZ327646:BPZ327683 BGD327646:BGD327683 AWH327646:AWH327683 AML327646:AML327683 ACP327646:ACP327683 ST327646:ST327683 IX327646:IX327683 C327646:C327683 WVJ262110:WVJ262147 WLN262110:WLN262147 WBR262110:WBR262147 VRV262110:VRV262147 VHZ262110:VHZ262147 UYD262110:UYD262147 UOH262110:UOH262147 UEL262110:UEL262147 TUP262110:TUP262147 TKT262110:TKT262147 TAX262110:TAX262147 SRB262110:SRB262147 SHF262110:SHF262147 RXJ262110:RXJ262147 RNN262110:RNN262147 RDR262110:RDR262147 QTV262110:QTV262147 QJZ262110:QJZ262147 QAD262110:QAD262147 PQH262110:PQH262147 PGL262110:PGL262147 OWP262110:OWP262147 OMT262110:OMT262147 OCX262110:OCX262147 NTB262110:NTB262147 NJF262110:NJF262147 MZJ262110:MZJ262147 MPN262110:MPN262147 MFR262110:MFR262147 LVV262110:LVV262147 LLZ262110:LLZ262147 LCD262110:LCD262147 KSH262110:KSH262147 KIL262110:KIL262147 JYP262110:JYP262147 JOT262110:JOT262147 JEX262110:JEX262147 IVB262110:IVB262147 ILF262110:ILF262147 IBJ262110:IBJ262147 HRN262110:HRN262147 HHR262110:HHR262147 GXV262110:GXV262147 GNZ262110:GNZ262147 GED262110:GED262147 FUH262110:FUH262147 FKL262110:FKL262147 FAP262110:FAP262147 EQT262110:EQT262147 EGX262110:EGX262147 DXB262110:DXB262147 DNF262110:DNF262147 DDJ262110:DDJ262147 CTN262110:CTN262147 CJR262110:CJR262147 BZV262110:BZV262147 BPZ262110:BPZ262147 BGD262110:BGD262147 AWH262110:AWH262147 AML262110:AML262147 ACP262110:ACP262147 ST262110:ST262147 IX262110:IX262147 C262110:C262147 WVJ196574:WVJ196611 WLN196574:WLN196611 WBR196574:WBR196611 VRV196574:VRV196611 VHZ196574:VHZ196611 UYD196574:UYD196611 UOH196574:UOH196611 UEL196574:UEL196611 TUP196574:TUP196611 TKT196574:TKT196611 TAX196574:TAX196611 SRB196574:SRB196611 SHF196574:SHF196611 RXJ196574:RXJ196611 RNN196574:RNN196611 RDR196574:RDR196611 QTV196574:QTV196611 QJZ196574:QJZ196611 QAD196574:QAD196611 PQH196574:PQH196611 PGL196574:PGL196611 OWP196574:OWP196611 OMT196574:OMT196611 OCX196574:OCX196611 NTB196574:NTB196611 NJF196574:NJF196611 MZJ196574:MZJ196611 MPN196574:MPN196611 MFR196574:MFR196611 LVV196574:LVV196611 LLZ196574:LLZ196611 LCD196574:LCD196611 KSH196574:KSH196611 KIL196574:KIL196611 JYP196574:JYP196611 JOT196574:JOT196611 JEX196574:JEX196611 IVB196574:IVB196611 ILF196574:ILF196611 IBJ196574:IBJ196611 HRN196574:HRN196611 HHR196574:HHR196611 GXV196574:GXV196611 GNZ196574:GNZ196611 GED196574:GED196611 FUH196574:FUH196611 FKL196574:FKL196611 FAP196574:FAP196611 EQT196574:EQT196611 EGX196574:EGX196611 DXB196574:DXB196611 DNF196574:DNF196611 DDJ196574:DDJ196611 CTN196574:CTN196611 CJR196574:CJR196611 BZV196574:BZV196611 BPZ196574:BPZ196611 BGD196574:BGD196611 AWH196574:AWH196611 AML196574:AML196611 ACP196574:ACP196611 ST196574:ST196611 IX196574:IX196611 C196574:C196611 WVJ131038:WVJ131075 WLN131038:WLN131075 WBR131038:WBR131075 VRV131038:VRV131075 VHZ131038:VHZ131075 UYD131038:UYD131075 UOH131038:UOH131075 UEL131038:UEL131075 TUP131038:TUP131075 TKT131038:TKT131075 TAX131038:TAX131075 SRB131038:SRB131075 SHF131038:SHF131075 RXJ131038:RXJ131075 RNN131038:RNN131075 RDR131038:RDR131075 QTV131038:QTV131075 QJZ131038:QJZ131075 QAD131038:QAD131075 PQH131038:PQH131075 PGL131038:PGL131075 OWP131038:OWP131075 OMT131038:OMT131075 OCX131038:OCX131075 NTB131038:NTB131075 NJF131038:NJF131075 MZJ131038:MZJ131075 MPN131038:MPN131075 MFR131038:MFR131075 LVV131038:LVV131075 LLZ131038:LLZ131075 LCD131038:LCD131075 KSH131038:KSH131075 KIL131038:KIL131075 JYP131038:JYP131075 JOT131038:JOT131075 JEX131038:JEX131075 IVB131038:IVB131075 ILF131038:ILF131075 IBJ131038:IBJ131075 HRN131038:HRN131075 HHR131038:HHR131075 GXV131038:GXV131075 GNZ131038:GNZ131075 GED131038:GED131075 FUH131038:FUH131075 FKL131038:FKL131075 FAP131038:FAP131075 EQT131038:EQT131075 EGX131038:EGX131075 DXB131038:DXB131075 DNF131038:DNF131075 DDJ131038:DDJ131075 CTN131038:CTN131075 CJR131038:CJR131075 BZV131038:BZV131075 BPZ131038:BPZ131075 BGD131038:BGD131075 AWH131038:AWH131075 AML131038:AML131075 ACP131038:ACP131075 ST131038:ST131075 IX131038:IX131075 C131038:C131075 WVJ65502:WVJ65539 WLN65502:WLN65539 WBR65502:WBR65539 VRV65502:VRV65539 VHZ65502:VHZ65539 UYD65502:UYD65539 UOH65502:UOH65539 UEL65502:UEL65539 TUP65502:TUP65539 TKT65502:TKT65539 TAX65502:TAX65539 SRB65502:SRB65539 SHF65502:SHF65539 RXJ65502:RXJ65539 RNN65502:RNN65539 RDR65502:RDR65539 QTV65502:QTV65539 QJZ65502:QJZ65539 QAD65502:QAD65539 PQH65502:PQH65539 PGL65502:PGL65539 OWP65502:OWP65539 OMT65502:OMT65539 OCX65502:OCX65539 NTB65502:NTB65539 NJF65502:NJF65539 MZJ65502:MZJ65539 MPN65502:MPN65539 MFR65502:MFR65539 LVV65502:LVV65539 LLZ65502:LLZ65539 LCD65502:LCD65539 KSH65502:KSH65539 KIL65502:KIL65539 JYP65502:JYP65539 JOT65502:JOT65539 JEX65502:JEX65539 IVB65502:IVB65539 ILF65502:ILF65539 IBJ65502:IBJ65539 HRN65502:HRN65539 HHR65502:HHR65539 GXV65502:GXV65539 GNZ65502:GNZ65539 GED65502:GED65539 FUH65502:FUH65539 FKL65502:FKL65539 FAP65502:FAP65539 EQT65502:EQT65539 EGX65502:EGX65539 DXB65502:DXB65539 DNF65502:DNF65539 DDJ65502:DDJ65539 CTN65502:CTN65539 CJR65502:CJR65539 BZV65502:BZV65539 BPZ65502:BPZ65539 BGD65502:BGD65539 AWH65502:AWH65539 AML65502:AML65539 ACP65502:ACP65539 ST65502:ST65539 C23 C11:C14 WVJ10:WVJ15 WLN10:WLN15 WBR10:WBR15 VRV10:VRV15 VHZ10:VHZ15 UYD10:UYD15 UOH10:UOH15 UEL10:UEL15 TUP10:TUP15 TKT10:TKT15 TAX10:TAX15 SRB10:SRB15 SHF10:SHF15 RXJ10:RXJ15 RNN10:RNN15 RDR10:RDR15 QTV10:QTV15 QJZ10:QJZ15 QAD10:QAD15 PQH10:PQH15 PGL10:PGL15 OWP10:OWP15 OMT10:OMT15 OCX10:OCX15 NTB10:NTB15 NJF10:NJF15 MZJ10:MZJ15 MPN10:MPN15 MFR10:MFR15 LVV10:LVV15 LLZ10:LLZ15 LCD10:LCD15 KSH10:KSH15 KIL10:KIL15 JYP10:JYP15 JOT10:JOT15 JEX10:JEX15 IVB10:IVB15 ILF10:ILF15 IBJ10:IBJ15 HRN10:HRN15 HHR10:HHR15 GXV10:GXV15 GNZ10:GNZ15 GED10:GED15 FUH10:FUH15 FKL10:FKL15 FAP10:FAP15 EQT10:EQT15 EGX10:EGX15 DXB10:DXB15 DNF10:DNF15 DDJ10:DDJ15 CTN10:CTN15 CJR10:CJR15 BZV10:BZV15 BPZ10:BPZ15 BGD10:BGD15 AWH10:AWH15 AML10:AML15 ACP10:ACP15 ST10:ST15 IX10:IX15">
      <formula1>"1, 2, 3"</formula1>
    </dataValidation>
    <dataValidation type="list" allowBlank="1" showInputMessage="1" showErrorMessage="1" errorTitle="Oops!" error="You must enter a state, or, if the adjustment is system, enter all states." sqref="G65498 WVN983002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JB65498 SX65498 ACT65498 AMP65498 AWL65498 BGH65498 BQD65498 BZZ65498 CJV65498 CTR65498 DDN65498 DNJ65498 DXF65498 EHB65498 EQX65498 FAT65498 FKP65498 FUL65498 GEH65498 GOD65498 GXZ65498 HHV65498 HRR65498 IBN65498 ILJ65498 IVF65498 JFB65498 JOX65498 JYT65498 KIP65498 KSL65498 LCH65498 LMD65498 LVZ65498 MFV65498 MPR65498 MZN65498 NJJ65498 NTF65498 ODB65498 OMX65498 OWT65498 PGP65498 PQL65498 QAH65498 QKD65498 QTZ65498 RDV65498 RNR65498 RXN65498 SHJ65498 SRF65498 TBB65498 TKX65498 TUT65498 UEP65498 UOL65498 UYH65498 VID65498 VRZ65498 WBV65498 WLR65498 WVN65498 G131034 JB131034 SX131034 ACT131034 AMP131034 AWL131034 BGH131034 BQD131034 BZZ131034 CJV131034 CTR131034 DDN131034 DNJ131034 DXF131034 EHB131034 EQX131034 FAT131034 FKP131034 FUL131034 GEH131034 GOD131034 GXZ131034 HHV131034 HRR131034 IBN131034 ILJ131034 IVF131034 JFB131034 JOX131034 JYT131034 KIP131034 KSL131034 LCH131034 LMD131034 LVZ131034 MFV131034 MPR131034 MZN131034 NJJ131034 NTF131034 ODB131034 OMX131034 OWT131034 PGP131034 PQL131034 QAH131034 QKD131034 QTZ131034 RDV131034 RNR131034 RXN131034 SHJ131034 SRF131034 TBB131034 TKX131034 TUT131034 UEP131034 UOL131034 UYH131034 VID131034 VRZ131034 WBV131034 WLR131034 WVN131034 G196570 JB196570 SX196570 ACT196570 AMP196570 AWL196570 BGH196570 BQD196570 BZZ196570 CJV196570 CTR196570 DDN196570 DNJ196570 DXF196570 EHB196570 EQX196570 FAT196570 FKP196570 FUL196570 GEH196570 GOD196570 GXZ196570 HHV196570 HRR196570 IBN196570 ILJ196570 IVF196570 JFB196570 JOX196570 JYT196570 KIP196570 KSL196570 LCH196570 LMD196570 LVZ196570 MFV196570 MPR196570 MZN196570 NJJ196570 NTF196570 ODB196570 OMX196570 OWT196570 PGP196570 PQL196570 QAH196570 QKD196570 QTZ196570 RDV196570 RNR196570 RXN196570 SHJ196570 SRF196570 TBB196570 TKX196570 TUT196570 UEP196570 UOL196570 UYH196570 VID196570 VRZ196570 WBV196570 WLR196570 WVN196570 G262106 JB262106 SX262106 ACT262106 AMP262106 AWL262106 BGH262106 BQD262106 BZZ262106 CJV262106 CTR262106 DDN262106 DNJ262106 DXF262106 EHB262106 EQX262106 FAT262106 FKP262106 FUL262106 GEH262106 GOD262106 GXZ262106 HHV262106 HRR262106 IBN262106 ILJ262106 IVF262106 JFB262106 JOX262106 JYT262106 KIP262106 KSL262106 LCH262106 LMD262106 LVZ262106 MFV262106 MPR262106 MZN262106 NJJ262106 NTF262106 ODB262106 OMX262106 OWT262106 PGP262106 PQL262106 QAH262106 QKD262106 QTZ262106 RDV262106 RNR262106 RXN262106 SHJ262106 SRF262106 TBB262106 TKX262106 TUT262106 UEP262106 UOL262106 UYH262106 VID262106 VRZ262106 WBV262106 WLR262106 WVN262106 G327642 JB327642 SX327642 ACT327642 AMP327642 AWL327642 BGH327642 BQD327642 BZZ327642 CJV327642 CTR327642 DDN327642 DNJ327642 DXF327642 EHB327642 EQX327642 FAT327642 FKP327642 FUL327642 GEH327642 GOD327642 GXZ327642 HHV327642 HRR327642 IBN327642 ILJ327642 IVF327642 JFB327642 JOX327642 JYT327642 KIP327642 KSL327642 LCH327642 LMD327642 LVZ327642 MFV327642 MPR327642 MZN327642 NJJ327642 NTF327642 ODB327642 OMX327642 OWT327642 PGP327642 PQL327642 QAH327642 QKD327642 QTZ327642 RDV327642 RNR327642 RXN327642 SHJ327642 SRF327642 TBB327642 TKX327642 TUT327642 UEP327642 UOL327642 UYH327642 VID327642 VRZ327642 WBV327642 WLR327642 WVN327642 G393178 JB393178 SX393178 ACT393178 AMP393178 AWL393178 BGH393178 BQD393178 BZZ393178 CJV393178 CTR393178 DDN393178 DNJ393178 DXF393178 EHB393178 EQX393178 FAT393178 FKP393178 FUL393178 GEH393178 GOD393178 GXZ393178 HHV393178 HRR393178 IBN393178 ILJ393178 IVF393178 JFB393178 JOX393178 JYT393178 KIP393178 KSL393178 LCH393178 LMD393178 LVZ393178 MFV393178 MPR393178 MZN393178 NJJ393178 NTF393178 ODB393178 OMX393178 OWT393178 PGP393178 PQL393178 QAH393178 QKD393178 QTZ393178 RDV393178 RNR393178 RXN393178 SHJ393178 SRF393178 TBB393178 TKX393178 TUT393178 UEP393178 UOL393178 UYH393178 VID393178 VRZ393178 WBV393178 WLR393178 WVN393178 G458714 JB458714 SX458714 ACT458714 AMP458714 AWL458714 BGH458714 BQD458714 BZZ458714 CJV458714 CTR458714 DDN458714 DNJ458714 DXF458714 EHB458714 EQX458714 FAT458714 FKP458714 FUL458714 GEH458714 GOD458714 GXZ458714 HHV458714 HRR458714 IBN458714 ILJ458714 IVF458714 JFB458714 JOX458714 JYT458714 KIP458714 KSL458714 LCH458714 LMD458714 LVZ458714 MFV458714 MPR458714 MZN458714 NJJ458714 NTF458714 ODB458714 OMX458714 OWT458714 PGP458714 PQL458714 QAH458714 QKD458714 QTZ458714 RDV458714 RNR458714 RXN458714 SHJ458714 SRF458714 TBB458714 TKX458714 TUT458714 UEP458714 UOL458714 UYH458714 VID458714 VRZ458714 WBV458714 WLR458714 WVN458714 G524250 JB524250 SX524250 ACT524250 AMP524250 AWL524250 BGH524250 BQD524250 BZZ524250 CJV524250 CTR524250 DDN524250 DNJ524250 DXF524250 EHB524250 EQX524250 FAT524250 FKP524250 FUL524250 GEH524250 GOD524250 GXZ524250 HHV524250 HRR524250 IBN524250 ILJ524250 IVF524250 JFB524250 JOX524250 JYT524250 KIP524250 KSL524250 LCH524250 LMD524250 LVZ524250 MFV524250 MPR524250 MZN524250 NJJ524250 NTF524250 ODB524250 OMX524250 OWT524250 PGP524250 PQL524250 QAH524250 QKD524250 QTZ524250 RDV524250 RNR524250 RXN524250 SHJ524250 SRF524250 TBB524250 TKX524250 TUT524250 UEP524250 UOL524250 UYH524250 VID524250 VRZ524250 WBV524250 WLR524250 WVN524250 G589786 JB589786 SX589786 ACT589786 AMP589786 AWL589786 BGH589786 BQD589786 BZZ589786 CJV589786 CTR589786 DDN589786 DNJ589786 DXF589786 EHB589786 EQX589786 FAT589786 FKP589786 FUL589786 GEH589786 GOD589786 GXZ589786 HHV589786 HRR589786 IBN589786 ILJ589786 IVF589786 JFB589786 JOX589786 JYT589786 KIP589786 KSL589786 LCH589786 LMD589786 LVZ589786 MFV589786 MPR589786 MZN589786 NJJ589786 NTF589786 ODB589786 OMX589786 OWT589786 PGP589786 PQL589786 QAH589786 QKD589786 QTZ589786 RDV589786 RNR589786 RXN589786 SHJ589786 SRF589786 TBB589786 TKX589786 TUT589786 UEP589786 UOL589786 UYH589786 VID589786 VRZ589786 WBV589786 WLR589786 WVN589786 G655322 JB655322 SX655322 ACT655322 AMP655322 AWL655322 BGH655322 BQD655322 BZZ655322 CJV655322 CTR655322 DDN655322 DNJ655322 DXF655322 EHB655322 EQX655322 FAT655322 FKP655322 FUL655322 GEH655322 GOD655322 GXZ655322 HHV655322 HRR655322 IBN655322 ILJ655322 IVF655322 JFB655322 JOX655322 JYT655322 KIP655322 KSL655322 LCH655322 LMD655322 LVZ655322 MFV655322 MPR655322 MZN655322 NJJ655322 NTF655322 ODB655322 OMX655322 OWT655322 PGP655322 PQL655322 QAH655322 QKD655322 QTZ655322 RDV655322 RNR655322 RXN655322 SHJ655322 SRF655322 TBB655322 TKX655322 TUT655322 UEP655322 UOL655322 UYH655322 VID655322 VRZ655322 WBV655322 WLR655322 WVN655322 G720858 JB720858 SX720858 ACT720858 AMP720858 AWL720858 BGH720858 BQD720858 BZZ720858 CJV720858 CTR720858 DDN720858 DNJ720858 DXF720858 EHB720858 EQX720858 FAT720858 FKP720858 FUL720858 GEH720858 GOD720858 GXZ720858 HHV720858 HRR720858 IBN720858 ILJ720858 IVF720858 JFB720858 JOX720858 JYT720858 KIP720858 KSL720858 LCH720858 LMD720858 LVZ720858 MFV720858 MPR720858 MZN720858 NJJ720858 NTF720858 ODB720858 OMX720858 OWT720858 PGP720858 PQL720858 QAH720858 QKD720858 QTZ720858 RDV720858 RNR720858 RXN720858 SHJ720858 SRF720858 TBB720858 TKX720858 TUT720858 UEP720858 UOL720858 UYH720858 VID720858 VRZ720858 WBV720858 WLR720858 WVN720858 G786394 JB786394 SX786394 ACT786394 AMP786394 AWL786394 BGH786394 BQD786394 BZZ786394 CJV786394 CTR786394 DDN786394 DNJ786394 DXF786394 EHB786394 EQX786394 FAT786394 FKP786394 FUL786394 GEH786394 GOD786394 GXZ786394 HHV786394 HRR786394 IBN786394 ILJ786394 IVF786394 JFB786394 JOX786394 JYT786394 KIP786394 KSL786394 LCH786394 LMD786394 LVZ786394 MFV786394 MPR786394 MZN786394 NJJ786394 NTF786394 ODB786394 OMX786394 OWT786394 PGP786394 PQL786394 QAH786394 QKD786394 QTZ786394 RDV786394 RNR786394 RXN786394 SHJ786394 SRF786394 TBB786394 TKX786394 TUT786394 UEP786394 UOL786394 UYH786394 VID786394 VRZ786394 WBV786394 WLR786394 WVN786394 G851930 JB851930 SX851930 ACT851930 AMP851930 AWL851930 BGH851930 BQD851930 BZZ851930 CJV851930 CTR851930 DDN851930 DNJ851930 DXF851930 EHB851930 EQX851930 FAT851930 FKP851930 FUL851930 GEH851930 GOD851930 GXZ851930 HHV851930 HRR851930 IBN851930 ILJ851930 IVF851930 JFB851930 JOX851930 JYT851930 KIP851930 KSL851930 LCH851930 LMD851930 LVZ851930 MFV851930 MPR851930 MZN851930 NJJ851930 NTF851930 ODB851930 OMX851930 OWT851930 PGP851930 PQL851930 QAH851930 QKD851930 QTZ851930 RDV851930 RNR851930 RXN851930 SHJ851930 SRF851930 TBB851930 TKX851930 TUT851930 UEP851930 UOL851930 UYH851930 VID851930 VRZ851930 WBV851930 WLR851930 WVN851930 G917466 JB917466 SX917466 ACT917466 AMP917466 AWL917466 BGH917466 BQD917466 BZZ917466 CJV917466 CTR917466 DDN917466 DNJ917466 DXF917466 EHB917466 EQX917466 FAT917466 FKP917466 FUL917466 GEH917466 GOD917466 GXZ917466 HHV917466 HRR917466 IBN917466 ILJ917466 IVF917466 JFB917466 JOX917466 JYT917466 KIP917466 KSL917466 LCH917466 LMD917466 LVZ917466 MFV917466 MPR917466 MZN917466 NJJ917466 NTF917466 ODB917466 OMX917466 OWT917466 PGP917466 PQL917466 QAH917466 QKD917466 QTZ917466 RDV917466 RNR917466 RXN917466 SHJ917466 SRF917466 TBB917466 TKX917466 TUT917466 UEP917466 UOL917466 UYH917466 VID917466 VRZ917466 WBV917466 WLR917466 WVN917466 G983002 JB983002 SX983002 ACT983002 AMP983002 AWL983002 BGH983002 BQD983002 BZZ983002 CJV983002 CTR983002 DDN983002 DNJ983002 DXF983002 EHB983002 EQX983002 FAT983002 FKP983002 FUL983002 GEH983002 GOD983002 GXZ983002 HHV983002 HRR983002 IBN983002 ILJ983002 IVF983002 JFB983002 JOX983002 JYT983002 KIP983002 KSL983002 LCH983002 LMD983002 LVZ983002 MFV983002 MPR983002 MZN983002 NJJ983002 NTF983002 ODB983002 OMX983002 OWT983002 PGP983002 PQL983002 QAH983002 QKD983002 QTZ983002 RDV983002 RNR983002 RXN983002 SHJ983002 SRF983002 TBB983002 TKX983002 TUT983002 UEP983002 UOL983002 UYH983002 VID983002 VRZ983002 WBV983002 WLR983002">
      <formula1>$G$22:$G$22</formula1>
    </dataValidation>
    <dataValidation type="list" errorStyle="warning" allowBlank="1" showInputMessage="1" showErrorMessage="1" errorTitle="Factor" error="This factor is not included in the drop-down list. Is this the factor you want to use?" sqref="E65501:E65539 E23 E11:E14 E9 WLP983005:WLP983043 WBT983005:WBT983043 VRX983005:VRX983043 VIB983005:VIB983043 UYF983005:UYF983043 UOJ983005:UOJ983043 UEN983005:UEN983043 TUR983005:TUR983043 TKV983005:TKV983043 TAZ983005:TAZ983043 SRD983005:SRD983043 SHH983005:SHH983043 RXL983005:RXL983043 RNP983005:RNP983043 RDT983005:RDT983043 QTX983005:QTX983043 QKB983005:QKB983043 QAF983005:QAF983043 PQJ983005:PQJ983043 PGN983005:PGN983043 OWR983005:OWR983043 OMV983005:OMV983043 OCZ983005:OCZ983043 NTD983005:NTD983043 NJH983005:NJH983043 MZL983005:MZL983043 MPP983005:MPP983043 MFT983005:MFT983043 LVX983005:LVX983043 LMB983005:LMB983043 LCF983005:LCF983043 KSJ983005:KSJ983043 KIN983005:KIN983043 JYR983005:JYR983043 JOV983005:JOV983043 JEZ983005:JEZ983043 IVD983005:IVD983043 ILH983005:ILH983043 IBL983005:IBL983043 HRP983005:HRP983043 HHT983005:HHT983043 GXX983005:GXX983043 GOB983005:GOB983043 GEF983005:GEF983043 FUJ983005:FUJ983043 FKN983005:FKN983043 FAR983005:FAR983043 EQV983005:EQV983043 EGZ983005:EGZ983043 DXD983005:DXD983043 DNH983005:DNH983043 DDL983005:DDL983043 CTP983005:CTP983043 CJT983005:CJT983043 BZX983005:BZX983043 BQB983005:BQB983043 BGF983005:BGF983043 AWJ983005:AWJ983043 AMN983005:AMN983043 ACR983005:ACR983043 SV983005:SV983043 IZ983005:IZ983043 E983005:E983043 WVL917469:WVL917507 WLP917469:WLP917507 WBT917469:WBT917507 VRX917469:VRX917507 VIB917469:VIB917507 UYF917469:UYF917507 UOJ917469:UOJ917507 UEN917469:UEN917507 TUR917469:TUR917507 TKV917469:TKV917507 TAZ917469:TAZ917507 SRD917469:SRD917507 SHH917469:SHH917507 RXL917469:RXL917507 RNP917469:RNP917507 RDT917469:RDT917507 QTX917469:QTX917507 QKB917469:QKB917507 QAF917469:QAF917507 PQJ917469:PQJ917507 PGN917469:PGN917507 OWR917469:OWR917507 OMV917469:OMV917507 OCZ917469:OCZ917507 NTD917469:NTD917507 NJH917469:NJH917507 MZL917469:MZL917507 MPP917469:MPP917507 MFT917469:MFT917507 LVX917469:LVX917507 LMB917469:LMB917507 LCF917469:LCF917507 KSJ917469:KSJ917507 KIN917469:KIN917507 JYR917469:JYR917507 JOV917469:JOV917507 JEZ917469:JEZ917507 IVD917469:IVD917507 ILH917469:ILH917507 IBL917469:IBL917507 HRP917469:HRP917507 HHT917469:HHT917507 GXX917469:GXX917507 GOB917469:GOB917507 GEF917469:GEF917507 FUJ917469:FUJ917507 FKN917469:FKN917507 FAR917469:FAR917507 EQV917469:EQV917507 EGZ917469:EGZ917507 DXD917469:DXD917507 DNH917469:DNH917507 DDL917469:DDL917507 CTP917469:CTP917507 CJT917469:CJT917507 BZX917469:BZX917507 BQB917469:BQB917507 BGF917469:BGF917507 AWJ917469:AWJ917507 AMN917469:AMN917507 ACR917469:ACR917507 SV917469:SV917507 IZ917469:IZ917507 E917469:E917507 WVL851933:WVL851971 WLP851933:WLP851971 WBT851933:WBT851971 VRX851933:VRX851971 VIB851933:VIB851971 UYF851933:UYF851971 UOJ851933:UOJ851971 UEN851933:UEN851971 TUR851933:TUR851971 TKV851933:TKV851971 TAZ851933:TAZ851971 SRD851933:SRD851971 SHH851933:SHH851971 RXL851933:RXL851971 RNP851933:RNP851971 RDT851933:RDT851971 QTX851933:QTX851971 QKB851933:QKB851971 QAF851933:QAF851971 PQJ851933:PQJ851971 PGN851933:PGN851971 OWR851933:OWR851971 OMV851933:OMV851971 OCZ851933:OCZ851971 NTD851933:NTD851971 NJH851933:NJH851971 MZL851933:MZL851971 MPP851933:MPP851971 MFT851933:MFT851971 LVX851933:LVX851971 LMB851933:LMB851971 LCF851933:LCF851971 KSJ851933:KSJ851971 KIN851933:KIN851971 JYR851933:JYR851971 JOV851933:JOV851971 JEZ851933:JEZ851971 IVD851933:IVD851971 ILH851933:ILH851971 IBL851933:IBL851971 HRP851933:HRP851971 HHT851933:HHT851971 GXX851933:GXX851971 GOB851933:GOB851971 GEF851933:GEF851971 FUJ851933:FUJ851971 FKN851933:FKN851971 FAR851933:FAR851971 EQV851933:EQV851971 EGZ851933:EGZ851971 DXD851933:DXD851971 DNH851933:DNH851971 DDL851933:DDL851971 CTP851933:CTP851971 CJT851933:CJT851971 BZX851933:BZX851971 BQB851933:BQB851971 BGF851933:BGF851971 AWJ851933:AWJ851971 AMN851933:AMN851971 ACR851933:ACR851971 SV851933:SV851971 IZ851933:IZ851971 E851933:E851971 WVL786397:WVL786435 WLP786397:WLP786435 WBT786397:WBT786435 VRX786397:VRX786435 VIB786397:VIB786435 UYF786397:UYF786435 UOJ786397:UOJ786435 UEN786397:UEN786435 TUR786397:TUR786435 TKV786397:TKV786435 TAZ786397:TAZ786435 SRD786397:SRD786435 SHH786397:SHH786435 RXL786397:RXL786435 RNP786397:RNP786435 RDT786397:RDT786435 QTX786397:QTX786435 QKB786397:QKB786435 QAF786397:QAF786435 PQJ786397:PQJ786435 PGN786397:PGN786435 OWR786397:OWR786435 OMV786397:OMV786435 OCZ786397:OCZ786435 NTD786397:NTD786435 NJH786397:NJH786435 MZL786397:MZL786435 MPP786397:MPP786435 MFT786397:MFT786435 LVX786397:LVX786435 LMB786397:LMB786435 LCF786397:LCF786435 KSJ786397:KSJ786435 KIN786397:KIN786435 JYR786397:JYR786435 JOV786397:JOV786435 JEZ786397:JEZ786435 IVD786397:IVD786435 ILH786397:ILH786435 IBL786397:IBL786435 HRP786397:HRP786435 HHT786397:HHT786435 GXX786397:GXX786435 GOB786397:GOB786435 GEF786397:GEF786435 FUJ786397:FUJ786435 FKN786397:FKN786435 FAR786397:FAR786435 EQV786397:EQV786435 EGZ786397:EGZ786435 DXD786397:DXD786435 DNH786397:DNH786435 DDL786397:DDL786435 CTP786397:CTP786435 CJT786397:CJT786435 BZX786397:BZX786435 BQB786397:BQB786435 BGF786397:BGF786435 AWJ786397:AWJ786435 AMN786397:AMN786435 ACR786397:ACR786435 SV786397:SV786435 IZ786397:IZ786435 E786397:E786435 WVL720861:WVL720899 WLP720861:WLP720899 WBT720861:WBT720899 VRX720861:VRX720899 VIB720861:VIB720899 UYF720861:UYF720899 UOJ720861:UOJ720899 UEN720861:UEN720899 TUR720861:TUR720899 TKV720861:TKV720899 TAZ720861:TAZ720899 SRD720861:SRD720899 SHH720861:SHH720899 RXL720861:RXL720899 RNP720861:RNP720899 RDT720861:RDT720899 QTX720861:QTX720899 QKB720861:QKB720899 QAF720861:QAF720899 PQJ720861:PQJ720899 PGN720861:PGN720899 OWR720861:OWR720899 OMV720861:OMV720899 OCZ720861:OCZ720899 NTD720861:NTD720899 NJH720861:NJH720899 MZL720861:MZL720899 MPP720861:MPP720899 MFT720861:MFT720899 LVX720861:LVX720899 LMB720861:LMB720899 LCF720861:LCF720899 KSJ720861:KSJ720899 KIN720861:KIN720899 JYR720861:JYR720899 JOV720861:JOV720899 JEZ720861:JEZ720899 IVD720861:IVD720899 ILH720861:ILH720899 IBL720861:IBL720899 HRP720861:HRP720899 HHT720861:HHT720899 GXX720861:GXX720899 GOB720861:GOB720899 GEF720861:GEF720899 FUJ720861:FUJ720899 FKN720861:FKN720899 FAR720861:FAR720899 EQV720861:EQV720899 EGZ720861:EGZ720899 DXD720861:DXD720899 DNH720861:DNH720899 DDL720861:DDL720899 CTP720861:CTP720899 CJT720861:CJT720899 BZX720861:BZX720899 BQB720861:BQB720899 BGF720861:BGF720899 AWJ720861:AWJ720899 AMN720861:AMN720899 ACR720861:ACR720899 SV720861:SV720899 IZ720861:IZ720899 E720861:E720899 WVL655325:WVL655363 WLP655325:WLP655363 WBT655325:WBT655363 VRX655325:VRX655363 VIB655325:VIB655363 UYF655325:UYF655363 UOJ655325:UOJ655363 UEN655325:UEN655363 TUR655325:TUR655363 TKV655325:TKV655363 TAZ655325:TAZ655363 SRD655325:SRD655363 SHH655325:SHH655363 RXL655325:RXL655363 RNP655325:RNP655363 RDT655325:RDT655363 QTX655325:QTX655363 QKB655325:QKB655363 QAF655325:QAF655363 PQJ655325:PQJ655363 PGN655325:PGN655363 OWR655325:OWR655363 OMV655325:OMV655363 OCZ655325:OCZ655363 NTD655325:NTD655363 NJH655325:NJH655363 MZL655325:MZL655363 MPP655325:MPP655363 MFT655325:MFT655363 LVX655325:LVX655363 LMB655325:LMB655363 LCF655325:LCF655363 KSJ655325:KSJ655363 KIN655325:KIN655363 JYR655325:JYR655363 JOV655325:JOV655363 JEZ655325:JEZ655363 IVD655325:IVD655363 ILH655325:ILH655363 IBL655325:IBL655363 HRP655325:HRP655363 HHT655325:HHT655363 GXX655325:GXX655363 GOB655325:GOB655363 GEF655325:GEF655363 FUJ655325:FUJ655363 FKN655325:FKN655363 FAR655325:FAR655363 EQV655325:EQV655363 EGZ655325:EGZ655363 DXD655325:DXD655363 DNH655325:DNH655363 DDL655325:DDL655363 CTP655325:CTP655363 CJT655325:CJT655363 BZX655325:BZX655363 BQB655325:BQB655363 BGF655325:BGF655363 AWJ655325:AWJ655363 AMN655325:AMN655363 ACR655325:ACR655363 SV655325:SV655363 IZ655325:IZ655363 E655325:E655363 WVL589789:WVL589827 WLP589789:WLP589827 WBT589789:WBT589827 VRX589789:VRX589827 VIB589789:VIB589827 UYF589789:UYF589827 UOJ589789:UOJ589827 UEN589789:UEN589827 TUR589789:TUR589827 TKV589789:TKV589827 TAZ589789:TAZ589827 SRD589789:SRD589827 SHH589789:SHH589827 RXL589789:RXL589827 RNP589789:RNP589827 RDT589789:RDT589827 QTX589789:QTX589827 QKB589789:QKB589827 QAF589789:QAF589827 PQJ589789:PQJ589827 PGN589789:PGN589827 OWR589789:OWR589827 OMV589789:OMV589827 OCZ589789:OCZ589827 NTD589789:NTD589827 NJH589789:NJH589827 MZL589789:MZL589827 MPP589789:MPP589827 MFT589789:MFT589827 LVX589789:LVX589827 LMB589789:LMB589827 LCF589789:LCF589827 KSJ589789:KSJ589827 KIN589789:KIN589827 JYR589789:JYR589827 JOV589789:JOV589827 JEZ589789:JEZ589827 IVD589789:IVD589827 ILH589789:ILH589827 IBL589789:IBL589827 HRP589789:HRP589827 HHT589789:HHT589827 GXX589789:GXX589827 GOB589789:GOB589827 GEF589789:GEF589827 FUJ589789:FUJ589827 FKN589789:FKN589827 FAR589789:FAR589827 EQV589789:EQV589827 EGZ589789:EGZ589827 DXD589789:DXD589827 DNH589789:DNH589827 DDL589789:DDL589827 CTP589789:CTP589827 CJT589789:CJT589827 BZX589789:BZX589827 BQB589789:BQB589827 BGF589789:BGF589827 AWJ589789:AWJ589827 AMN589789:AMN589827 ACR589789:ACR589827 SV589789:SV589827 IZ589789:IZ589827 E589789:E589827 WVL524253:WVL524291 WLP524253:WLP524291 WBT524253:WBT524291 VRX524253:VRX524291 VIB524253:VIB524291 UYF524253:UYF524291 UOJ524253:UOJ524291 UEN524253:UEN524291 TUR524253:TUR524291 TKV524253:TKV524291 TAZ524253:TAZ524291 SRD524253:SRD524291 SHH524253:SHH524291 RXL524253:RXL524291 RNP524253:RNP524291 RDT524253:RDT524291 QTX524253:QTX524291 QKB524253:QKB524291 QAF524253:QAF524291 PQJ524253:PQJ524291 PGN524253:PGN524291 OWR524253:OWR524291 OMV524253:OMV524291 OCZ524253:OCZ524291 NTD524253:NTD524291 NJH524253:NJH524291 MZL524253:MZL524291 MPP524253:MPP524291 MFT524253:MFT524291 LVX524253:LVX524291 LMB524253:LMB524291 LCF524253:LCF524291 KSJ524253:KSJ524291 KIN524253:KIN524291 JYR524253:JYR524291 JOV524253:JOV524291 JEZ524253:JEZ524291 IVD524253:IVD524291 ILH524253:ILH524291 IBL524253:IBL524291 HRP524253:HRP524291 HHT524253:HHT524291 GXX524253:GXX524291 GOB524253:GOB524291 GEF524253:GEF524291 FUJ524253:FUJ524291 FKN524253:FKN524291 FAR524253:FAR524291 EQV524253:EQV524291 EGZ524253:EGZ524291 DXD524253:DXD524291 DNH524253:DNH524291 DDL524253:DDL524291 CTP524253:CTP524291 CJT524253:CJT524291 BZX524253:BZX524291 BQB524253:BQB524291 BGF524253:BGF524291 AWJ524253:AWJ524291 AMN524253:AMN524291 ACR524253:ACR524291 SV524253:SV524291 IZ524253:IZ524291 E524253:E524291 WVL458717:WVL458755 WLP458717:WLP458755 WBT458717:WBT458755 VRX458717:VRX458755 VIB458717:VIB458755 UYF458717:UYF458755 UOJ458717:UOJ458755 UEN458717:UEN458755 TUR458717:TUR458755 TKV458717:TKV458755 TAZ458717:TAZ458755 SRD458717:SRD458755 SHH458717:SHH458755 RXL458717:RXL458755 RNP458717:RNP458755 RDT458717:RDT458755 QTX458717:QTX458755 QKB458717:QKB458755 QAF458717:QAF458755 PQJ458717:PQJ458755 PGN458717:PGN458755 OWR458717:OWR458755 OMV458717:OMV458755 OCZ458717:OCZ458755 NTD458717:NTD458755 NJH458717:NJH458755 MZL458717:MZL458755 MPP458717:MPP458755 MFT458717:MFT458755 LVX458717:LVX458755 LMB458717:LMB458755 LCF458717:LCF458755 KSJ458717:KSJ458755 KIN458717:KIN458755 JYR458717:JYR458755 JOV458717:JOV458755 JEZ458717:JEZ458755 IVD458717:IVD458755 ILH458717:ILH458755 IBL458717:IBL458755 HRP458717:HRP458755 HHT458717:HHT458755 GXX458717:GXX458755 GOB458717:GOB458755 GEF458717:GEF458755 FUJ458717:FUJ458755 FKN458717:FKN458755 FAR458717:FAR458755 EQV458717:EQV458755 EGZ458717:EGZ458755 DXD458717:DXD458755 DNH458717:DNH458755 DDL458717:DDL458755 CTP458717:CTP458755 CJT458717:CJT458755 BZX458717:BZX458755 BQB458717:BQB458755 BGF458717:BGF458755 AWJ458717:AWJ458755 AMN458717:AMN458755 ACR458717:ACR458755 SV458717:SV458755 IZ458717:IZ458755 E458717:E458755 WVL393181:WVL393219 WLP393181:WLP393219 WBT393181:WBT393219 VRX393181:VRX393219 VIB393181:VIB393219 UYF393181:UYF393219 UOJ393181:UOJ393219 UEN393181:UEN393219 TUR393181:TUR393219 TKV393181:TKV393219 TAZ393181:TAZ393219 SRD393181:SRD393219 SHH393181:SHH393219 RXL393181:RXL393219 RNP393181:RNP393219 RDT393181:RDT393219 QTX393181:QTX393219 QKB393181:QKB393219 QAF393181:QAF393219 PQJ393181:PQJ393219 PGN393181:PGN393219 OWR393181:OWR393219 OMV393181:OMV393219 OCZ393181:OCZ393219 NTD393181:NTD393219 NJH393181:NJH393219 MZL393181:MZL393219 MPP393181:MPP393219 MFT393181:MFT393219 LVX393181:LVX393219 LMB393181:LMB393219 LCF393181:LCF393219 KSJ393181:KSJ393219 KIN393181:KIN393219 JYR393181:JYR393219 JOV393181:JOV393219 JEZ393181:JEZ393219 IVD393181:IVD393219 ILH393181:ILH393219 IBL393181:IBL393219 HRP393181:HRP393219 HHT393181:HHT393219 GXX393181:GXX393219 GOB393181:GOB393219 GEF393181:GEF393219 FUJ393181:FUJ393219 FKN393181:FKN393219 FAR393181:FAR393219 EQV393181:EQV393219 EGZ393181:EGZ393219 DXD393181:DXD393219 DNH393181:DNH393219 DDL393181:DDL393219 CTP393181:CTP393219 CJT393181:CJT393219 BZX393181:BZX393219 BQB393181:BQB393219 BGF393181:BGF393219 AWJ393181:AWJ393219 AMN393181:AMN393219 ACR393181:ACR393219 SV393181:SV393219 IZ393181:IZ393219 E393181:E393219 WVL327645:WVL327683 WLP327645:WLP327683 WBT327645:WBT327683 VRX327645:VRX327683 VIB327645:VIB327683 UYF327645:UYF327683 UOJ327645:UOJ327683 UEN327645:UEN327683 TUR327645:TUR327683 TKV327645:TKV327683 TAZ327645:TAZ327683 SRD327645:SRD327683 SHH327645:SHH327683 RXL327645:RXL327683 RNP327645:RNP327683 RDT327645:RDT327683 QTX327645:QTX327683 QKB327645:QKB327683 QAF327645:QAF327683 PQJ327645:PQJ327683 PGN327645:PGN327683 OWR327645:OWR327683 OMV327645:OMV327683 OCZ327645:OCZ327683 NTD327645:NTD327683 NJH327645:NJH327683 MZL327645:MZL327683 MPP327645:MPP327683 MFT327645:MFT327683 LVX327645:LVX327683 LMB327645:LMB327683 LCF327645:LCF327683 KSJ327645:KSJ327683 KIN327645:KIN327683 JYR327645:JYR327683 JOV327645:JOV327683 JEZ327645:JEZ327683 IVD327645:IVD327683 ILH327645:ILH327683 IBL327645:IBL327683 HRP327645:HRP327683 HHT327645:HHT327683 GXX327645:GXX327683 GOB327645:GOB327683 GEF327645:GEF327683 FUJ327645:FUJ327683 FKN327645:FKN327683 FAR327645:FAR327683 EQV327645:EQV327683 EGZ327645:EGZ327683 DXD327645:DXD327683 DNH327645:DNH327683 DDL327645:DDL327683 CTP327645:CTP327683 CJT327645:CJT327683 BZX327645:BZX327683 BQB327645:BQB327683 BGF327645:BGF327683 AWJ327645:AWJ327683 AMN327645:AMN327683 ACR327645:ACR327683 SV327645:SV327683 IZ327645:IZ327683 E327645:E327683 WVL262109:WVL262147 WLP262109:WLP262147 WBT262109:WBT262147 VRX262109:VRX262147 VIB262109:VIB262147 UYF262109:UYF262147 UOJ262109:UOJ262147 UEN262109:UEN262147 TUR262109:TUR262147 TKV262109:TKV262147 TAZ262109:TAZ262147 SRD262109:SRD262147 SHH262109:SHH262147 RXL262109:RXL262147 RNP262109:RNP262147 RDT262109:RDT262147 QTX262109:QTX262147 QKB262109:QKB262147 QAF262109:QAF262147 PQJ262109:PQJ262147 PGN262109:PGN262147 OWR262109:OWR262147 OMV262109:OMV262147 OCZ262109:OCZ262147 NTD262109:NTD262147 NJH262109:NJH262147 MZL262109:MZL262147 MPP262109:MPP262147 MFT262109:MFT262147 LVX262109:LVX262147 LMB262109:LMB262147 LCF262109:LCF262147 KSJ262109:KSJ262147 KIN262109:KIN262147 JYR262109:JYR262147 JOV262109:JOV262147 JEZ262109:JEZ262147 IVD262109:IVD262147 ILH262109:ILH262147 IBL262109:IBL262147 HRP262109:HRP262147 HHT262109:HHT262147 GXX262109:GXX262147 GOB262109:GOB262147 GEF262109:GEF262147 FUJ262109:FUJ262147 FKN262109:FKN262147 FAR262109:FAR262147 EQV262109:EQV262147 EGZ262109:EGZ262147 DXD262109:DXD262147 DNH262109:DNH262147 DDL262109:DDL262147 CTP262109:CTP262147 CJT262109:CJT262147 BZX262109:BZX262147 BQB262109:BQB262147 BGF262109:BGF262147 AWJ262109:AWJ262147 AMN262109:AMN262147 ACR262109:ACR262147 SV262109:SV262147 IZ262109:IZ262147 E262109:E262147 WVL196573:WVL196611 WLP196573:WLP196611 WBT196573:WBT196611 VRX196573:VRX196611 VIB196573:VIB196611 UYF196573:UYF196611 UOJ196573:UOJ196611 UEN196573:UEN196611 TUR196573:TUR196611 TKV196573:TKV196611 TAZ196573:TAZ196611 SRD196573:SRD196611 SHH196573:SHH196611 RXL196573:RXL196611 RNP196573:RNP196611 RDT196573:RDT196611 QTX196573:QTX196611 QKB196573:QKB196611 QAF196573:QAF196611 PQJ196573:PQJ196611 PGN196573:PGN196611 OWR196573:OWR196611 OMV196573:OMV196611 OCZ196573:OCZ196611 NTD196573:NTD196611 NJH196573:NJH196611 MZL196573:MZL196611 MPP196573:MPP196611 MFT196573:MFT196611 LVX196573:LVX196611 LMB196573:LMB196611 LCF196573:LCF196611 KSJ196573:KSJ196611 KIN196573:KIN196611 JYR196573:JYR196611 JOV196573:JOV196611 JEZ196573:JEZ196611 IVD196573:IVD196611 ILH196573:ILH196611 IBL196573:IBL196611 HRP196573:HRP196611 HHT196573:HHT196611 GXX196573:GXX196611 GOB196573:GOB196611 GEF196573:GEF196611 FUJ196573:FUJ196611 FKN196573:FKN196611 FAR196573:FAR196611 EQV196573:EQV196611 EGZ196573:EGZ196611 DXD196573:DXD196611 DNH196573:DNH196611 DDL196573:DDL196611 CTP196573:CTP196611 CJT196573:CJT196611 BZX196573:BZX196611 BQB196573:BQB196611 BGF196573:BGF196611 AWJ196573:AWJ196611 AMN196573:AMN196611 ACR196573:ACR196611 SV196573:SV196611 IZ196573:IZ196611 E196573:E196611 WVL131037:WVL131075 WLP131037:WLP131075 WBT131037:WBT131075 VRX131037:VRX131075 VIB131037:VIB131075 UYF131037:UYF131075 UOJ131037:UOJ131075 UEN131037:UEN131075 TUR131037:TUR131075 TKV131037:TKV131075 TAZ131037:TAZ131075 SRD131037:SRD131075 SHH131037:SHH131075 RXL131037:RXL131075 RNP131037:RNP131075 RDT131037:RDT131075 QTX131037:QTX131075 QKB131037:QKB131075 QAF131037:QAF131075 PQJ131037:PQJ131075 PGN131037:PGN131075 OWR131037:OWR131075 OMV131037:OMV131075 OCZ131037:OCZ131075 NTD131037:NTD131075 NJH131037:NJH131075 MZL131037:MZL131075 MPP131037:MPP131075 MFT131037:MFT131075 LVX131037:LVX131075 LMB131037:LMB131075 LCF131037:LCF131075 KSJ131037:KSJ131075 KIN131037:KIN131075 JYR131037:JYR131075 JOV131037:JOV131075 JEZ131037:JEZ131075 IVD131037:IVD131075 ILH131037:ILH131075 IBL131037:IBL131075 HRP131037:HRP131075 HHT131037:HHT131075 GXX131037:GXX131075 GOB131037:GOB131075 GEF131037:GEF131075 FUJ131037:FUJ131075 FKN131037:FKN131075 FAR131037:FAR131075 EQV131037:EQV131075 EGZ131037:EGZ131075 DXD131037:DXD131075 DNH131037:DNH131075 DDL131037:DDL131075 CTP131037:CTP131075 CJT131037:CJT131075 BZX131037:BZX131075 BQB131037:BQB131075 BGF131037:BGF131075 AWJ131037:AWJ131075 AMN131037:AMN131075 ACR131037:ACR131075 SV131037:SV131075 IZ131037:IZ131075 E131037:E131075 WVL65501:WVL65539 WLP65501:WLP65539 WBT65501:WBT65539 VRX65501:VRX65539 VIB65501:VIB65539 UYF65501:UYF65539 UOJ65501:UOJ65539 UEN65501:UEN65539 TUR65501:TUR65539 TKV65501:TKV65539 TAZ65501:TAZ65539 SRD65501:SRD65539 SHH65501:SHH65539 RXL65501:RXL65539 RNP65501:RNP65539 RDT65501:RDT65539 QTX65501:QTX65539 QKB65501:QKB65539 QAF65501:QAF65539 PQJ65501:PQJ65539 PGN65501:PGN65539 OWR65501:OWR65539 OMV65501:OMV65539 OCZ65501:OCZ65539 NTD65501:NTD65539 NJH65501:NJH65539 MZL65501:MZL65539 MPP65501:MPP65539 MFT65501:MFT65539 LVX65501:LVX65539 LMB65501:LMB65539 LCF65501:LCF65539 KSJ65501:KSJ65539 KIN65501:KIN65539 JYR65501:JYR65539 JOV65501:JOV65539 JEZ65501:JEZ65539 IVD65501:IVD65539 ILH65501:ILH65539 IBL65501:IBL65539 HRP65501:HRP65539 HHT65501:HHT65539 GXX65501:GXX65539 GOB65501:GOB65539 GEF65501:GEF65539 FUJ65501:FUJ65539 FKN65501:FKN65539 FAR65501:FAR65539 EQV65501:EQV65539 EGZ65501:EGZ65539 DXD65501:DXD65539 DNH65501:DNH65539 DDL65501:DDL65539 CTP65501:CTP65539 CJT65501:CJT65539 BZX65501:BZX65539 BQB65501:BQB65539 BGF65501:BGF65539 AWJ65501:AWJ65539 AMN65501:AMN65539 ACR65501:ACR65539 SV65501:SV65539 IZ65501:IZ65539 WVL9:WVL15 WLP9:WLP15 WBT9:WBT15 VRX9:VRX15 VIB9:VIB15 UYF9:UYF15 UOJ9:UOJ15 UEN9:UEN15 TUR9:TUR15 TKV9:TKV15 TAZ9:TAZ15 SRD9:SRD15 SHH9:SHH15 RXL9:RXL15 RNP9:RNP15 RDT9:RDT15 QTX9:QTX15 QKB9:QKB15 QAF9:QAF15 PQJ9:PQJ15 PGN9:PGN15 OWR9:OWR15 OMV9:OMV15 OCZ9:OCZ15 NTD9:NTD15 NJH9:NJH15 MZL9:MZL15 MPP9:MPP15 MFT9:MFT15 LVX9:LVX15 LMB9:LMB15 LCF9:LCF15 KSJ9:KSJ15 KIN9:KIN15 JYR9:JYR15 JOV9:JOV15 JEZ9:JEZ15 IVD9:IVD15 ILH9:ILH15 IBL9:IBL15 HRP9:HRP15 HHT9:HHT15 GXX9:GXX15 GOB9:GOB15 GEF9:GEF15 FUJ9:FUJ15 FKN9:FKN15 FAR9:FAR15 EQV9:EQV15 EGZ9:EGZ15 DXD9:DXD15 DNH9:DNH15 DDL9:DDL15 CTP9:CTP15 CJT9:CJT15 BZX9:BZX15 BQB9:BQB15 BGF9:BGF15 AWJ9:AWJ15 AMN9:AMN15 ACR9:ACR15 SV9:SV15 IZ9:IZ15 WVL983005:WVL983043">
      <formula1>$E$22:$E$108</formula1>
    </dataValidation>
    <dataValidation type="list" errorStyle="warning" allowBlank="1" showInputMessage="1" showErrorMessage="1" errorTitle="FERC ACCOUNT" error="This FERC Account is not included in the drop-down list. Is this the account you want to use?" sqref="B65501:B65539 B23 B11:B14 B9 WLM983005:WLM983043 WBQ983005:WBQ983043 VRU983005:VRU983043 VHY983005:VHY983043 UYC983005:UYC983043 UOG983005:UOG983043 UEK983005:UEK983043 TUO983005:TUO983043 TKS983005:TKS983043 TAW983005:TAW983043 SRA983005:SRA983043 SHE983005:SHE983043 RXI983005:RXI983043 RNM983005:RNM983043 RDQ983005:RDQ983043 QTU983005:QTU983043 QJY983005:QJY983043 QAC983005:QAC983043 PQG983005:PQG983043 PGK983005:PGK983043 OWO983005:OWO983043 OMS983005:OMS983043 OCW983005:OCW983043 NTA983005:NTA983043 NJE983005:NJE983043 MZI983005:MZI983043 MPM983005:MPM983043 MFQ983005:MFQ983043 LVU983005:LVU983043 LLY983005:LLY983043 LCC983005:LCC983043 KSG983005:KSG983043 KIK983005:KIK983043 JYO983005:JYO983043 JOS983005:JOS983043 JEW983005:JEW983043 IVA983005:IVA983043 ILE983005:ILE983043 IBI983005:IBI983043 HRM983005:HRM983043 HHQ983005:HHQ983043 GXU983005:GXU983043 GNY983005:GNY983043 GEC983005:GEC983043 FUG983005:FUG983043 FKK983005:FKK983043 FAO983005:FAO983043 EQS983005:EQS983043 EGW983005:EGW983043 DXA983005:DXA983043 DNE983005:DNE983043 DDI983005:DDI983043 CTM983005:CTM983043 CJQ983005:CJQ983043 BZU983005:BZU983043 BPY983005:BPY983043 BGC983005:BGC983043 AWG983005:AWG983043 AMK983005:AMK983043 ACO983005:ACO983043 SS983005:SS983043 IW983005:IW983043 B983005:B983043 WVI917469:WVI917507 WLM917469:WLM917507 WBQ917469:WBQ917507 VRU917469:VRU917507 VHY917469:VHY917507 UYC917469:UYC917507 UOG917469:UOG917507 UEK917469:UEK917507 TUO917469:TUO917507 TKS917469:TKS917507 TAW917469:TAW917507 SRA917469:SRA917507 SHE917469:SHE917507 RXI917469:RXI917507 RNM917469:RNM917507 RDQ917469:RDQ917507 QTU917469:QTU917507 QJY917469:QJY917507 QAC917469:QAC917507 PQG917469:PQG917507 PGK917469:PGK917507 OWO917469:OWO917507 OMS917469:OMS917507 OCW917469:OCW917507 NTA917469:NTA917507 NJE917469:NJE917507 MZI917469:MZI917507 MPM917469:MPM917507 MFQ917469:MFQ917507 LVU917469:LVU917507 LLY917469:LLY917507 LCC917469:LCC917507 KSG917469:KSG917507 KIK917469:KIK917507 JYO917469:JYO917507 JOS917469:JOS917507 JEW917469:JEW917507 IVA917469:IVA917507 ILE917469:ILE917507 IBI917469:IBI917507 HRM917469:HRM917507 HHQ917469:HHQ917507 GXU917469:GXU917507 GNY917469:GNY917507 GEC917469:GEC917507 FUG917469:FUG917507 FKK917469:FKK917507 FAO917469:FAO917507 EQS917469:EQS917507 EGW917469:EGW917507 DXA917469:DXA917507 DNE917469:DNE917507 DDI917469:DDI917507 CTM917469:CTM917507 CJQ917469:CJQ917507 BZU917469:BZU917507 BPY917469:BPY917507 BGC917469:BGC917507 AWG917469:AWG917507 AMK917469:AMK917507 ACO917469:ACO917507 SS917469:SS917507 IW917469:IW917507 B917469:B917507 WVI851933:WVI851971 WLM851933:WLM851971 WBQ851933:WBQ851971 VRU851933:VRU851971 VHY851933:VHY851971 UYC851933:UYC851971 UOG851933:UOG851971 UEK851933:UEK851971 TUO851933:TUO851971 TKS851933:TKS851971 TAW851933:TAW851971 SRA851933:SRA851971 SHE851933:SHE851971 RXI851933:RXI851971 RNM851933:RNM851971 RDQ851933:RDQ851971 QTU851933:QTU851971 QJY851933:QJY851971 QAC851933:QAC851971 PQG851933:PQG851971 PGK851933:PGK851971 OWO851933:OWO851971 OMS851933:OMS851971 OCW851933:OCW851971 NTA851933:NTA851971 NJE851933:NJE851971 MZI851933:MZI851971 MPM851933:MPM851971 MFQ851933:MFQ851971 LVU851933:LVU851971 LLY851933:LLY851971 LCC851933:LCC851971 KSG851933:KSG851971 KIK851933:KIK851971 JYO851933:JYO851971 JOS851933:JOS851971 JEW851933:JEW851971 IVA851933:IVA851971 ILE851933:ILE851971 IBI851933:IBI851971 HRM851933:HRM851971 HHQ851933:HHQ851971 GXU851933:GXU851971 GNY851933:GNY851971 GEC851933:GEC851971 FUG851933:FUG851971 FKK851933:FKK851971 FAO851933:FAO851971 EQS851933:EQS851971 EGW851933:EGW851971 DXA851933:DXA851971 DNE851933:DNE851971 DDI851933:DDI851971 CTM851933:CTM851971 CJQ851933:CJQ851971 BZU851933:BZU851971 BPY851933:BPY851971 BGC851933:BGC851971 AWG851933:AWG851971 AMK851933:AMK851971 ACO851933:ACO851971 SS851933:SS851971 IW851933:IW851971 B851933:B851971 WVI786397:WVI786435 WLM786397:WLM786435 WBQ786397:WBQ786435 VRU786397:VRU786435 VHY786397:VHY786435 UYC786397:UYC786435 UOG786397:UOG786435 UEK786397:UEK786435 TUO786397:TUO786435 TKS786397:TKS786435 TAW786397:TAW786435 SRA786397:SRA786435 SHE786397:SHE786435 RXI786397:RXI786435 RNM786397:RNM786435 RDQ786397:RDQ786435 QTU786397:QTU786435 QJY786397:QJY786435 QAC786397:QAC786435 PQG786397:PQG786435 PGK786397:PGK786435 OWO786397:OWO786435 OMS786397:OMS786435 OCW786397:OCW786435 NTA786397:NTA786435 NJE786397:NJE786435 MZI786397:MZI786435 MPM786397:MPM786435 MFQ786397:MFQ786435 LVU786397:LVU786435 LLY786397:LLY786435 LCC786397:LCC786435 KSG786397:KSG786435 KIK786397:KIK786435 JYO786397:JYO786435 JOS786397:JOS786435 JEW786397:JEW786435 IVA786397:IVA786435 ILE786397:ILE786435 IBI786397:IBI786435 HRM786397:HRM786435 HHQ786397:HHQ786435 GXU786397:GXU786435 GNY786397:GNY786435 GEC786397:GEC786435 FUG786397:FUG786435 FKK786397:FKK786435 FAO786397:FAO786435 EQS786397:EQS786435 EGW786397:EGW786435 DXA786397:DXA786435 DNE786397:DNE786435 DDI786397:DDI786435 CTM786397:CTM786435 CJQ786397:CJQ786435 BZU786397:BZU786435 BPY786397:BPY786435 BGC786397:BGC786435 AWG786397:AWG786435 AMK786397:AMK786435 ACO786397:ACO786435 SS786397:SS786435 IW786397:IW786435 B786397:B786435 WVI720861:WVI720899 WLM720861:WLM720899 WBQ720861:WBQ720899 VRU720861:VRU720899 VHY720861:VHY720899 UYC720861:UYC720899 UOG720861:UOG720899 UEK720861:UEK720899 TUO720861:TUO720899 TKS720861:TKS720899 TAW720861:TAW720899 SRA720861:SRA720899 SHE720861:SHE720899 RXI720861:RXI720899 RNM720861:RNM720899 RDQ720861:RDQ720899 QTU720861:QTU720899 QJY720861:QJY720899 QAC720861:QAC720899 PQG720861:PQG720899 PGK720861:PGK720899 OWO720861:OWO720899 OMS720861:OMS720899 OCW720861:OCW720899 NTA720861:NTA720899 NJE720861:NJE720899 MZI720861:MZI720899 MPM720861:MPM720899 MFQ720861:MFQ720899 LVU720861:LVU720899 LLY720861:LLY720899 LCC720861:LCC720899 KSG720861:KSG720899 KIK720861:KIK720899 JYO720861:JYO720899 JOS720861:JOS720899 JEW720861:JEW720899 IVA720861:IVA720899 ILE720861:ILE720899 IBI720861:IBI720899 HRM720861:HRM720899 HHQ720861:HHQ720899 GXU720861:GXU720899 GNY720861:GNY720899 GEC720861:GEC720899 FUG720861:FUG720899 FKK720861:FKK720899 FAO720861:FAO720899 EQS720861:EQS720899 EGW720861:EGW720899 DXA720861:DXA720899 DNE720861:DNE720899 DDI720861:DDI720899 CTM720861:CTM720899 CJQ720861:CJQ720899 BZU720861:BZU720899 BPY720861:BPY720899 BGC720861:BGC720899 AWG720861:AWG720899 AMK720861:AMK720899 ACO720861:ACO720899 SS720861:SS720899 IW720861:IW720899 B720861:B720899 WVI655325:WVI655363 WLM655325:WLM655363 WBQ655325:WBQ655363 VRU655325:VRU655363 VHY655325:VHY655363 UYC655325:UYC655363 UOG655325:UOG655363 UEK655325:UEK655363 TUO655325:TUO655363 TKS655325:TKS655363 TAW655325:TAW655363 SRA655325:SRA655363 SHE655325:SHE655363 RXI655325:RXI655363 RNM655325:RNM655363 RDQ655325:RDQ655363 QTU655325:QTU655363 QJY655325:QJY655363 QAC655325:QAC655363 PQG655325:PQG655363 PGK655325:PGK655363 OWO655325:OWO655363 OMS655325:OMS655363 OCW655325:OCW655363 NTA655325:NTA655363 NJE655325:NJE655363 MZI655325:MZI655363 MPM655325:MPM655363 MFQ655325:MFQ655363 LVU655325:LVU655363 LLY655325:LLY655363 LCC655325:LCC655363 KSG655325:KSG655363 KIK655325:KIK655363 JYO655325:JYO655363 JOS655325:JOS655363 JEW655325:JEW655363 IVA655325:IVA655363 ILE655325:ILE655363 IBI655325:IBI655363 HRM655325:HRM655363 HHQ655325:HHQ655363 GXU655325:GXU655363 GNY655325:GNY655363 GEC655325:GEC655363 FUG655325:FUG655363 FKK655325:FKK655363 FAO655325:FAO655363 EQS655325:EQS655363 EGW655325:EGW655363 DXA655325:DXA655363 DNE655325:DNE655363 DDI655325:DDI655363 CTM655325:CTM655363 CJQ655325:CJQ655363 BZU655325:BZU655363 BPY655325:BPY655363 BGC655325:BGC655363 AWG655325:AWG655363 AMK655325:AMK655363 ACO655325:ACO655363 SS655325:SS655363 IW655325:IW655363 B655325:B655363 WVI589789:WVI589827 WLM589789:WLM589827 WBQ589789:WBQ589827 VRU589789:VRU589827 VHY589789:VHY589827 UYC589789:UYC589827 UOG589789:UOG589827 UEK589789:UEK589827 TUO589789:TUO589827 TKS589789:TKS589827 TAW589789:TAW589827 SRA589789:SRA589827 SHE589789:SHE589827 RXI589789:RXI589827 RNM589789:RNM589827 RDQ589789:RDQ589827 QTU589789:QTU589827 QJY589789:QJY589827 QAC589789:QAC589827 PQG589789:PQG589827 PGK589789:PGK589827 OWO589789:OWO589827 OMS589789:OMS589827 OCW589789:OCW589827 NTA589789:NTA589827 NJE589789:NJE589827 MZI589789:MZI589827 MPM589789:MPM589827 MFQ589789:MFQ589827 LVU589789:LVU589827 LLY589789:LLY589827 LCC589789:LCC589827 KSG589789:KSG589827 KIK589789:KIK589827 JYO589789:JYO589827 JOS589789:JOS589827 JEW589789:JEW589827 IVA589789:IVA589827 ILE589789:ILE589827 IBI589789:IBI589827 HRM589789:HRM589827 HHQ589789:HHQ589827 GXU589789:GXU589827 GNY589789:GNY589827 GEC589789:GEC589827 FUG589789:FUG589827 FKK589789:FKK589827 FAO589789:FAO589827 EQS589789:EQS589827 EGW589789:EGW589827 DXA589789:DXA589827 DNE589789:DNE589827 DDI589789:DDI589827 CTM589789:CTM589827 CJQ589789:CJQ589827 BZU589789:BZU589827 BPY589789:BPY589827 BGC589789:BGC589827 AWG589789:AWG589827 AMK589789:AMK589827 ACO589789:ACO589827 SS589789:SS589827 IW589789:IW589827 B589789:B589827 WVI524253:WVI524291 WLM524253:WLM524291 WBQ524253:WBQ524291 VRU524253:VRU524291 VHY524253:VHY524291 UYC524253:UYC524291 UOG524253:UOG524291 UEK524253:UEK524291 TUO524253:TUO524291 TKS524253:TKS524291 TAW524253:TAW524291 SRA524253:SRA524291 SHE524253:SHE524291 RXI524253:RXI524291 RNM524253:RNM524291 RDQ524253:RDQ524291 QTU524253:QTU524291 QJY524253:QJY524291 QAC524253:QAC524291 PQG524253:PQG524291 PGK524253:PGK524291 OWO524253:OWO524291 OMS524253:OMS524291 OCW524253:OCW524291 NTA524253:NTA524291 NJE524253:NJE524291 MZI524253:MZI524291 MPM524253:MPM524291 MFQ524253:MFQ524291 LVU524253:LVU524291 LLY524253:LLY524291 LCC524253:LCC524291 KSG524253:KSG524291 KIK524253:KIK524291 JYO524253:JYO524291 JOS524253:JOS524291 JEW524253:JEW524291 IVA524253:IVA524291 ILE524253:ILE524291 IBI524253:IBI524291 HRM524253:HRM524291 HHQ524253:HHQ524291 GXU524253:GXU524291 GNY524253:GNY524291 GEC524253:GEC524291 FUG524253:FUG524291 FKK524253:FKK524291 FAO524253:FAO524291 EQS524253:EQS524291 EGW524253:EGW524291 DXA524253:DXA524291 DNE524253:DNE524291 DDI524253:DDI524291 CTM524253:CTM524291 CJQ524253:CJQ524291 BZU524253:BZU524291 BPY524253:BPY524291 BGC524253:BGC524291 AWG524253:AWG524291 AMK524253:AMK524291 ACO524253:ACO524291 SS524253:SS524291 IW524253:IW524291 B524253:B524291 WVI458717:WVI458755 WLM458717:WLM458755 WBQ458717:WBQ458755 VRU458717:VRU458755 VHY458717:VHY458755 UYC458717:UYC458755 UOG458717:UOG458755 UEK458717:UEK458755 TUO458717:TUO458755 TKS458717:TKS458755 TAW458717:TAW458755 SRA458717:SRA458755 SHE458717:SHE458755 RXI458717:RXI458755 RNM458717:RNM458755 RDQ458717:RDQ458755 QTU458717:QTU458755 QJY458717:QJY458755 QAC458717:QAC458755 PQG458717:PQG458755 PGK458717:PGK458755 OWO458717:OWO458755 OMS458717:OMS458755 OCW458717:OCW458755 NTA458717:NTA458755 NJE458717:NJE458755 MZI458717:MZI458755 MPM458717:MPM458755 MFQ458717:MFQ458755 LVU458717:LVU458755 LLY458717:LLY458755 LCC458717:LCC458755 KSG458717:KSG458755 KIK458717:KIK458755 JYO458717:JYO458755 JOS458717:JOS458755 JEW458717:JEW458755 IVA458717:IVA458755 ILE458717:ILE458755 IBI458717:IBI458755 HRM458717:HRM458755 HHQ458717:HHQ458755 GXU458717:GXU458755 GNY458717:GNY458755 GEC458717:GEC458755 FUG458717:FUG458755 FKK458717:FKK458755 FAO458717:FAO458755 EQS458717:EQS458755 EGW458717:EGW458755 DXA458717:DXA458755 DNE458717:DNE458755 DDI458717:DDI458755 CTM458717:CTM458755 CJQ458717:CJQ458755 BZU458717:BZU458755 BPY458717:BPY458755 BGC458717:BGC458755 AWG458717:AWG458755 AMK458717:AMK458755 ACO458717:ACO458755 SS458717:SS458755 IW458717:IW458755 B458717:B458755 WVI393181:WVI393219 WLM393181:WLM393219 WBQ393181:WBQ393219 VRU393181:VRU393219 VHY393181:VHY393219 UYC393181:UYC393219 UOG393181:UOG393219 UEK393181:UEK393219 TUO393181:TUO393219 TKS393181:TKS393219 TAW393181:TAW393219 SRA393181:SRA393219 SHE393181:SHE393219 RXI393181:RXI393219 RNM393181:RNM393219 RDQ393181:RDQ393219 QTU393181:QTU393219 QJY393181:QJY393219 QAC393181:QAC393219 PQG393181:PQG393219 PGK393181:PGK393219 OWO393181:OWO393219 OMS393181:OMS393219 OCW393181:OCW393219 NTA393181:NTA393219 NJE393181:NJE393219 MZI393181:MZI393219 MPM393181:MPM393219 MFQ393181:MFQ393219 LVU393181:LVU393219 LLY393181:LLY393219 LCC393181:LCC393219 KSG393181:KSG393219 KIK393181:KIK393219 JYO393181:JYO393219 JOS393181:JOS393219 JEW393181:JEW393219 IVA393181:IVA393219 ILE393181:ILE393219 IBI393181:IBI393219 HRM393181:HRM393219 HHQ393181:HHQ393219 GXU393181:GXU393219 GNY393181:GNY393219 GEC393181:GEC393219 FUG393181:FUG393219 FKK393181:FKK393219 FAO393181:FAO393219 EQS393181:EQS393219 EGW393181:EGW393219 DXA393181:DXA393219 DNE393181:DNE393219 DDI393181:DDI393219 CTM393181:CTM393219 CJQ393181:CJQ393219 BZU393181:BZU393219 BPY393181:BPY393219 BGC393181:BGC393219 AWG393181:AWG393219 AMK393181:AMK393219 ACO393181:ACO393219 SS393181:SS393219 IW393181:IW393219 B393181:B393219 WVI327645:WVI327683 WLM327645:WLM327683 WBQ327645:WBQ327683 VRU327645:VRU327683 VHY327645:VHY327683 UYC327645:UYC327683 UOG327645:UOG327683 UEK327645:UEK327683 TUO327645:TUO327683 TKS327645:TKS327683 TAW327645:TAW327683 SRA327645:SRA327683 SHE327645:SHE327683 RXI327645:RXI327683 RNM327645:RNM327683 RDQ327645:RDQ327683 QTU327645:QTU327683 QJY327645:QJY327683 QAC327645:QAC327683 PQG327645:PQG327683 PGK327645:PGK327683 OWO327645:OWO327683 OMS327645:OMS327683 OCW327645:OCW327683 NTA327645:NTA327683 NJE327645:NJE327683 MZI327645:MZI327683 MPM327645:MPM327683 MFQ327645:MFQ327683 LVU327645:LVU327683 LLY327645:LLY327683 LCC327645:LCC327683 KSG327645:KSG327683 KIK327645:KIK327683 JYO327645:JYO327683 JOS327645:JOS327683 JEW327645:JEW327683 IVA327645:IVA327683 ILE327645:ILE327683 IBI327645:IBI327683 HRM327645:HRM327683 HHQ327645:HHQ327683 GXU327645:GXU327683 GNY327645:GNY327683 GEC327645:GEC327683 FUG327645:FUG327683 FKK327645:FKK327683 FAO327645:FAO327683 EQS327645:EQS327683 EGW327645:EGW327683 DXA327645:DXA327683 DNE327645:DNE327683 DDI327645:DDI327683 CTM327645:CTM327683 CJQ327645:CJQ327683 BZU327645:BZU327683 BPY327645:BPY327683 BGC327645:BGC327683 AWG327645:AWG327683 AMK327645:AMK327683 ACO327645:ACO327683 SS327645:SS327683 IW327645:IW327683 B327645:B327683 WVI262109:WVI262147 WLM262109:WLM262147 WBQ262109:WBQ262147 VRU262109:VRU262147 VHY262109:VHY262147 UYC262109:UYC262147 UOG262109:UOG262147 UEK262109:UEK262147 TUO262109:TUO262147 TKS262109:TKS262147 TAW262109:TAW262147 SRA262109:SRA262147 SHE262109:SHE262147 RXI262109:RXI262147 RNM262109:RNM262147 RDQ262109:RDQ262147 QTU262109:QTU262147 QJY262109:QJY262147 QAC262109:QAC262147 PQG262109:PQG262147 PGK262109:PGK262147 OWO262109:OWO262147 OMS262109:OMS262147 OCW262109:OCW262147 NTA262109:NTA262147 NJE262109:NJE262147 MZI262109:MZI262147 MPM262109:MPM262147 MFQ262109:MFQ262147 LVU262109:LVU262147 LLY262109:LLY262147 LCC262109:LCC262147 KSG262109:KSG262147 KIK262109:KIK262147 JYO262109:JYO262147 JOS262109:JOS262147 JEW262109:JEW262147 IVA262109:IVA262147 ILE262109:ILE262147 IBI262109:IBI262147 HRM262109:HRM262147 HHQ262109:HHQ262147 GXU262109:GXU262147 GNY262109:GNY262147 GEC262109:GEC262147 FUG262109:FUG262147 FKK262109:FKK262147 FAO262109:FAO262147 EQS262109:EQS262147 EGW262109:EGW262147 DXA262109:DXA262147 DNE262109:DNE262147 DDI262109:DDI262147 CTM262109:CTM262147 CJQ262109:CJQ262147 BZU262109:BZU262147 BPY262109:BPY262147 BGC262109:BGC262147 AWG262109:AWG262147 AMK262109:AMK262147 ACO262109:ACO262147 SS262109:SS262147 IW262109:IW262147 B262109:B262147 WVI196573:WVI196611 WLM196573:WLM196611 WBQ196573:WBQ196611 VRU196573:VRU196611 VHY196573:VHY196611 UYC196573:UYC196611 UOG196573:UOG196611 UEK196573:UEK196611 TUO196573:TUO196611 TKS196573:TKS196611 TAW196573:TAW196611 SRA196573:SRA196611 SHE196573:SHE196611 RXI196573:RXI196611 RNM196573:RNM196611 RDQ196573:RDQ196611 QTU196573:QTU196611 QJY196573:QJY196611 QAC196573:QAC196611 PQG196573:PQG196611 PGK196573:PGK196611 OWO196573:OWO196611 OMS196573:OMS196611 OCW196573:OCW196611 NTA196573:NTA196611 NJE196573:NJE196611 MZI196573:MZI196611 MPM196573:MPM196611 MFQ196573:MFQ196611 LVU196573:LVU196611 LLY196573:LLY196611 LCC196573:LCC196611 KSG196573:KSG196611 KIK196573:KIK196611 JYO196573:JYO196611 JOS196573:JOS196611 JEW196573:JEW196611 IVA196573:IVA196611 ILE196573:ILE196611 IBI196573:IBI196611 HRM196573:HRM196611 HHQ196573:HHQ196611 GXU196573:GXU196611 GNY196573:GNY196611 GEC196573:GEC196611 FUG196573:FUG196611 FKK196573:FKK196611 FAO196573:FAO196611 EQS196573:EQS196611 EGW196573:EGW196611 DXA196573:DXA196611 DNE196573:DNE196611 DDI196573:DDI196611 CTM196573:CTM196611 CJQ196573:CJQ196611 BZU196573:BZU196611 BPY196573:BPY196611 BGC196573:BGC196611 AWG196573:AWG196611 AMK196573:AMK196611 ACO196573:ACO196611 SS196573:SS196611 IW196573:IW196611 B196573:B196611 WVI131037:WVI131075 WLM131037:WLM131075 WBQ131037:WBQ131075 VRU131037:VRU131075 VHY131037:VHY131075 UYC131037:UYC131075 UOG131037:UOG131075 UEK131037:UEK131075 TUO131037:TUO131075 TKS131037:TKS131075 TAW131037:TAW131075 SRA131037:SRA131075 SHE131037:SHE131075 RXI131037:RXI131075 RNM131037:RNM131075 RDQ131037:RDQ131075 QTU131037:QTU131075 QJY131037:QJY131075 QAC131037:QAC131075 PQG131037:PQG131075 PGK131037:PGK131075 OWO131037:OWO131075 OMS131037:OMS131075 OCW131037:OCW131075 NTA131037:NTA131075 NJE131037:NJE131075 MZI131037:MZI131075 MPM131037:MPM131075 MFQ131037:MFQ131075 LVU131037:LVU131075 LLY131037:LLY131075 LCC131037:LCC131075 KSG131037:KSG131075 KIK131037:KIK131075 JYO131037:JYO131075 JOS131037:JOS131075 JEW131037:JEW131075 IVA131037:IVA131075 ILE131037:ILE131075 IBI131037:IBI131075 HRM131037:HRM131075 HHQ131037:HHQ131075 GXU131037:GXU131075 GNY131037:GNY131075 GEC131037:GEC131075 FUG131037:FUG131075 FKK131037:FKK131075 FAO131037:FAO131075 EQS131037:EQS131075 EGW131037:EGW131075 DXA131037:DXA131075 DNE131037:DNE131075 DDI131037:DDI131075 CTM131037:CTM131075 CJQ131037:CJQ131075 BZU131037:BZU131075 BPY131037:BPY131075 BGC131037:BGC131075 AWG131037:AWG131075 AMK131037:AMK131075 ACO131037:ACO131075 SS131037:SS131075 IW131037:IW131075 B131037:B131075 WVI65501:WVI65539 WLM65501:WLM65539 WBQ65501:WBQ65539 VRU65501:VRU65539 VHY65501:VHY65539 UYC65501:UYC65539 UOG65501:UOG65539 UEK65501:UEK65539 TUO65501:TUO65539 TKS65501:TKS65539 TAW65501:TAW65539 SRA65501:SRA65539 SHE65501:SHE65539 RXI65501:RXI65539 RNM65501:RNM65539 RDQ65501:RDQ65539 QTU65501:QTU65539 QJY65501:QJY65539 QAC65501:QAC65539 PQG65501:PQG65539 PGK65501:PGK65539 OWO65501:OWO65539 OMS65501:OMS65539 OCW65501:OCW65539 NTA65501:NTA65539 NJE65501:NJE65539 MZI65501:MZI65539 MPM65501:MPM65539 MFQ65501:MFQ65539 LVU65501:LVU65539 LLY65501:LLY65539 LCC65501:LCC65539 KSG65501:KSG65539 KIK65501:KIK65539 JYO65501:JYO65539 JOS65501:JOS65539 JEW65501:JEW65539 IVA65501:IVA65539 ILE65501:ILE65539 IBI65501:IBI65539 HRM65501:HRM65539 HHQ65501:HHQ65539 GXU65501:GXU65539 GNY65501:GNY65539 GEC65501:GEC65539 FUG65501:FUG65539 FKK65501:FKK65539 FAO65501:FAO65539 EQS65501:EQS65539 EGW65501:EGW65539 DXA65501:DXA65539 DNE65501:DNE65539 DDI65501:DDI65539 CTM65501:CTM65539 CJQ65501:CJQ65539 BZU65501:BZU65539 BPY65501:BPY65539 BGC65501:BGC65539 AWG65501:AWG65539 AMK65501:AMK65539 ACO65501:ACO65539 SS65501:SS65539 IW65501:IW65539 WVI9:WVI15 WLM9:WLM15 WBQ9:WBQ15 VRU9:VRU15 VHY9:VHY15 UYC9:UYC15 UOG9:UOG15 UEK9:UEK15 TUO9:TUO15 TKS9:TKS15 TAW9:TAW15 SRA9:SRA15 SHE9:SHE15 RXI9:RXI15 RNM9:RNM15 RDQ9:RDQ15 QTU9:QTU15 QJY9:QJY15 QAC9:QAC15 PQG9:PQG15 PGK9:PGK15 OWO9:OWO15 OMS9:OMS15 OCW9:OCW15 NTA9:NTA15 NJE9:NJE15 MZI9:MZI15 MPM9:MPM15 MFQ9:MFQ15 LVU9:LVU15 LLY9:LLY15 LCC9:LCC15 KSG9:KSG15 KIK9:KIK15 JYO9:JYO15 JOS9:JOS15 JEW9:JEW15 IVA9:IVA15 ILE9:ILE15 IBI9:IBI15 HRM9:HRM15 HHQ9:HHQ15 GXU9:GXU15 GNY9:GNY15 GEC9:GEC15 FUG9:FUG15 FKK9:FKK15 FAO9:FAO15 EQS9:EQS15 EGW9:EGW15 DXA9:DXA15 DNE9:DNE15 DDI9:DDI15 CTM9:CTM15 CJQ9:CJQ15 BZU9:BZU15 BPY9:BPY15 BGC9:BGC15 AWG9:AWG15 AMK9:AMK15 ACO9:ACO15 SS9:SS15 IW9:IW15 WVI983005:WVI983043">
      <formula1>$B$22:$B$351</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E10</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40"/>
  <sheetViews>
    <sheetView workbookViewId="0">
      <selection activeCell="F16" sqref="F16"/>
    </sheetView>
  </sheetViews>
  <sheetFormatPr defaultColWidth="10" defaultRowHeight="15.6" customHeight="1"/>
  <cols>
    <col min="1" max="1" width="33.33203125" style="1" customWidth="1"/>
    <col min="2" max="2" width="9.6640625" style="1" bestFit="1" customWidth="1"/>
    <col min="3" max="3" width="5.44140625" style="1" bestFit="1" customWidth="1"/>
    <col min="4" max="4" width="12.88671875" style="1" bestFit="1" customWidth="1"/>
    <col min="5" max="5" width="8" style="23" bestFit="1" customWidth="1"/>
    <col min="6" max="6" width="10" style="629" bestFit="1" customWidth="1"/>
    <col min="7" max="7" width="13.33203125" style="1" bestFit="1" customWidth="1"/>
    <col min="8" max="8" width="8" style="1" customWidth="1"/>
    <col min="9" max="9" width="8.33203125" style="1" customWidth="1"/>
    <col min="10" max="255" width="10" style="1"/>
    <col min="256" max="256" width="2.5546875" style="1" customWidth="1"/>
    <col min="257" max="257" width="7.109375" style="1" customWidth="1"/>
    <col min="258" max="258" width="23.5546875" style="1" customWidth="1"/>
    <col min="259" max="259" width="9.6640625" style="1" customWidth="1"/>
    <col min="260" max="260" width="8.5546875" style="1" bestFit="1" customWidth="1"/>
    <col min="261" max="261" width="14.44140625" style="1" customWidth="1"/>
    <col min="262" max="262" width="11.109375" style="1" customWidth="1"/>
    <col min="263" max="263" width="11.6640625" style="1" customWidth="1"/>
    <col min="264" max="264" width="13" style="1" customWidth="1"/>
    <col min="265" max="265" width="8.33203125" style="1" customWidth="1"/>
    <col min="266" max="511" width="10" style="1"/>
    <col min="512" max="512" width="2.5546875" style="1" customWidth="1"/>
    <col min="513" max="513" width="7.109375" style="1" customWidth="1"/>
    <col min="514" max="514" width="23.5546875" style="1" customWidth="1"/>
    <col min="515" max="515" width="9.6640625" style="1" customWidth="1"/>
    <col min="516" max="516" width="8.5546875" style="1" bestFit="1" customWidth="1"/>
    <col min="517" max="517" width="14.44140625" style="1" customWidth="1"/>
    <col min="518" max="518" width="11.109375" style="1" customWidth="1"/>
    <col min="519" max="519" width="11.6640625" style="1" customWidth="1"/>
    <col min="520" max="520" width="13" style="1" customWidth="1"/>
    <col min="521" max="521" width="8.33203125" style="1" customWidth="1"/>
    <col min="522" max="767" width="10" style="1"/>
    <col min="768" max="768" width="2.5546875" style="1" customWidth="1"/>
    <col min="769" max="769" width="7.109375" style="1" customWidth="1"/>
    <col min="770" max="770" width="23.5546875" style="1" customWidth="1"/>
    <col min="771" max="771" width="9.6640625" style="1" customWidth="1"/>
    <col min="772" max="772" width="8.5546875" style="1" bestFit="1" customWidth="1"/>
    <col min="773" max="773" width="14.44140625" style="1" customWidth="1"/>
    <col min="774" max="774" width="11.109375" style="1" customWidth="1"/>
    <col min="775" max="775" width="11.6640625" style="1" customWidth="1"/>
    <col min="776" max="776" width="13" style="1" customWidth="1"/>
    <col min="777" max="777" width="8.33203125" style="1" customWidth="1"/>
    <col min="778" max="1023" width="10" style="1"/>
    <col min="1024" max="1024" width="2.5546875" style="1" customWidth="1"/>
    <col min="1025" max="1025" width="7.109375" style="1" customWidth="1"/>
    <col min="1026" max="1026" width="23.5546875" style="1" customWidth="1"/>
    <col min="1027" max="1027" width="9.6640625" style="1" customWidth="1"/>
    <col min="1028" max="1028" width="8.5546875" style="1" bestFit="1" customWidth="1"/>
    <col min="1029" max="1029" width="14.44140625" style="1" customWidth="1"/>
    <col min="1030" max="1030" width="11.109375" style="1" customWidth="1"/>
    <col min="1031" max="1031" width="11.6640625" style="1" customWidth="1"/>
    <col min="1032" max="1032" width="13" style="1" customWidth="1"/>
    <col min="1033" max="1033" width="8.33203125" style="1" customWidth="1"/>
    <col min="1034" max="1279" width="10" style="1"/>
    <col min="1280" max="1280" width="2.5546875" style="1" customWidth="1"/>
    <col min="1281" max="1281" width="7.109375" style="1" customWidth="1"/>
    <col min="1282" max="1282" width="23.5546875" style="1" customWidth="1"/>
    <col min="1283" max="1283" width="9.6640625" style="1" customWidth="1"/>
    <col min="1284" max="1284" width="8.5546875" style="1" bestFit="1" customWidth="1"/>
    <col min="1285" max="1285" width="14.44140625" style="1" customWidth="1"/>
    <col min="1286" max="1286" width="11.109375" style="1" customWidth="1"/>
    <col min="1287" max="1287" width="11.6640625" style="1" customWidth="1"/>
    <col min="1288" max="1288" width="13" style="1" customWidth="1"/>
    <col min="1289" max="1289" width="8.33203125" style="1" customWidth="1"/>
    <col min="1290" max="1535" width="10" style="1"/>
    <col min="1536" max="1536" width="2.5546875" style="1" customWidth="1"/>
    <col min="1537" max="1537" width="7.109375" style="1" customWidth="1"/>
    <col min="1538" max="1538" width="23.5546875" style="1" customWidth="1"/>
    <col min="1539" max="1539" width="9.6640625" style="1" customWidth="1"/>
    <col min="1540" max="1540" width="8.5546875" style="1" bestFit="1" customWidth="1"/>
    <col min="1541" max="1541" width="14.44140625" style="1" customWidth="1"/>
    <col min="1542" max="1542" width="11.109375" style="1" customWidth="1"/>
    <col min="1543" max="1543" width="11.6640625" style="1" customWidth="1"/>
    <col min="1544" max="1544" width="13" style="1" customWidth="1"/>
    <col min="1545" max="1545" width="8.33203125" style="1" customWidth="1"/>
    <col min="1546" max="1791" width="10" style="1"/>
    <col min="1792" max="1792" width="2.5546875" style="1" customWidth="1"/>
    <col min="1793" max="1793" width="7.109375" style="1" customWidth="1"/>
    <col min="1794" max="1794" width="23.5546875" style="1" customWidth="1"/>
    <col min="1795" max="1795" width="9.6640625" style="1" customWidth="1"/>
    <col min="1796" max="1796" width="8.5546875" style="1" bestFit="1" customWidth="1"/>
    <col min="1797" max="1797" width="14.44140625" style="1" customWidth="1"/>
    <col min="1798" max="1798" width="11.109375" style="1" customWidth="1"/>
    <col min="1799" max="1799" width="11.6640625" style="1" customWidth="1"/>
    <col min="1800" max="1800" width="13" style="1" customWidth="1"/>
    <col min="1801" max="1801" width="8.33203125" style="1" customWidth="1"/>
    <col min="1802" max="2047" width="10" style="1"/>
    <col min="2048" max="2048" width="2.5546875" style="1" customWidth="1"/>
    <col min="2049" max="2049" width="7.109375" style="1" customWidth="1"/>
    <col min="2050" max="2050" width="23.5546875" style="1" customWidth="1"/>
    <col min="2051" max="2051" width="9.6640625" style="1" customWidth="1"/>
    <col min="2052" max="2052" width="8.5546875" style="1" bestFit="1" customWidth="1"/>
    <col min="2053" max="2053" width="14.44140625" style="1" customWidth="1"/>
    <col min="2054" max="2054" width="11.109375" style="1" customWidth="1"/>
    <col min="2055" max="2055" width="11.6640625" style="1" customWidth="1"/>
    <col min="2056" max="2056" width="13" style="1" customWidth="1"/>
    <col min="2057" max="2057" width="8.33203125" style="1" customWidth="1"/>
    <col min="2058" max="2303" width="10" style="1"/>
    <col min="2304" max="2304" width="2.5546875" style="1" customWidth="1"/>
    <col min="2305" max="2305" width="7.109375" style="1" customWidth="1"/>
    <col min="2306" max="2306" width="23.5546875" style="1" customWidth="1"/>
    <col min="2307" max="2307" width="9.6640625" style="1" customWidth="1"/>
    <col min="2308" max="2308" width="8.5546875" style="1" bestFit="1" customWidth="1"/>
    <col min="2309" max="2309" width="14.44140625" style="1" customWidth="1"/>
    <col min="2310" max="2310" width="11.109375" style="1" customWidth="1"/>
    <col min="2311" max="2311" width="11.6640625" style="1" customWidth="1"/>
    <col min="2312" max="2312" width="13" style="1" customWidth="1"/>
    <col min="2313" max="2313" width="8.33203125" style="1" customWidth="1"/>
    <col min="2314" max="2559" width="10" style="1"/>
    <col min="2560" max="2560" width="2.5546875" style="1" customWidth="1"/>
    <col min="2561" max="2561" width="7.109375" style="1" customWidth="1"/>
    <col min="2562" max="2562" width="23.5546875" style="1" customWidth="1"/>
    <col min="2563" max="2563" width="9.6640625" style="1" customWidth="1"/>
    <col min="2564" max="2564" width="8.5546875" style="1" bestFit="1" customWidth="1"/>
    <col min="2565" max="2565" width="14.44140625" style="1" customWidth="1"/>
    <col min="2566" max="2566" width="11.109375" style="1" customWidth="1"/>
    <col min="2567" max="2567" width="11.6640625" style="1" customWidth="1"/>
    <col min="2568" max="2568" width="13" style="1" customWidth="1"/>
    <col min="2569" max="2569" width="8.33203125" style="1" customWidth="1"/>
    <col min="2570" max="2815" width="10" style="1"/>
    <col min="2816" max="2816" width="2.5546875" style="1" customWidth="1"/>
    <col min="2817" max="2817" width="7.109375" style="1" customWidth="1"/>
    <col min="2818" max="2818" width="23.5546875" style="1" customWidth="1"/>
    <col min="2819" max="2819" width="9.6640625" style="1" customWidth="1"/>
    <col min="2820" max="2820" width="8.5546875" style="1" bestFit="1" customWidth="1"/>
    <col min="2821" max="2821" width="14.44140625" style="1" customWidth="1"/>
    <col min="2822" max="2822" width="11.109375" style="1" customWidth="1"/>
    <col min="2823" max="2823" width="11.6640625" style="1" customWidth="1"/>
    <col min="2824" max="2824" width="13" style="1" customWidth="1"/>
    <col min="2825" max="2825" width="8.33203125" style="1" customWidth="1"/>
    <col min="2826" max="3071" width="10" style="1"/>
    <col min="3072" max="3072" width="2.5546875" style="1" customWidth="1"/>
    <col min="3073" max="3073" width="7.109375" style="1" customWidth="1"/>
    <col min="3074" max="3074" width="23.5546875" style="1" customWidth="1"/>
    <col min="3075" max="3075" width="9.6640625" style="1" customWidth="1"/>
    <col min="3076" max="3076" width="8.5546875" style="1" bestFit="1" customWidth="1"/>
    <col min="3077" max="3077" width="14.44140625" style="1" customWidth="1"/>
    <col min="3078" max="3078" width="11.109375" style="1" customWidth="1"/>
    <col min="3079" max="3079" width="11.6640625" style="1" customWidth="1"/>
    <col min="3080" max="3080" width="13" style="1" customWidth="1"/>
    <col min="3081" max="3081" width="8.33203125" style="1" customWidth="1"/>
    <col min="3082" max="3327" width="10" style="1"/>
    <col min="3328" max="3328" width="2.5546875" style="1" customWidth="1"/>
    <col min="3329" max="3329" width="7.109375" style="1" customWidth="1"/>
    <col min="3330" max="3330" width="23.5546875" style="1" customWidth="1"/>
    <col min="3331" max="3331" width="9.6640625" style="1" customWidth="1"/>
    <col min="3332" max="3332" width="8.5546875" style="1" bestFit="1" customWidth="1"/>
    <col min="3333" max="3333" width="14.44140625" style="1" customWidth="1"/>
    <col min="3334" max="3334" width="11.109375" style="1" customWidth="1"/>
    <col min="3335" max="3335" width="11.6640625" style="1" customWidth="1"/>
    <col min="3336" max="3336" width="13" style="1" customWidth="1"/>
    <col min="3337" max="3337" width="8.33203125" style="1" customWidth="1"/>
    <col min="3338" max="3583" width="10" style="1"/>
    <col min="3584" max="3584" width="2.5546875" style="1" customWidth="1"/>
    <col min="3585" max="3585" width="7.109375" style="1" customWidth="1"/>
    <col min="3586" max="3586" width="23.5546875" style="1" customWidth="1"/>
    <col min="3587" max="3587" width="9.6640625" style="1" customWidth="1"/>
    <col min="3588" max="3588" width="8.5546875" style="1" bestFit="1" customWidth="1"/>
    <col min="3589" max="3589" width="14.44140625" style="1" customWidth="1"/>
    <col min="3590" max="3590" width="11.109375" style="1" customWidth="1"/>
    <col min="3591" max="3591" width="11.6640625" style="1" customWidth="1"/>
    <col min="3592" max="3592" width="13" style="1" customWidth="1"/>
    <col min="3593" max="3593" width="8.33203125" style="1" customWidth="1"/>
    <col min="3594" max="3839" width="10" style="1"/>
    <col min="3840" max="3840" width="2.5546875" style="1" customWidth="1"/>
    <col min="3841" max="3841" width="7.109375" style="1" customWidth="1"/>
    <col min="3842" max="3842" width="23.5546875" style="1" customWidth="1"/>
    <col min="3843" max="3843" width="9.6640625" style="1" customWidth="1"/>
    <col min="3844" max="3844" width="8.5546875" style="1" bestFit="1" customWidth="1"/>
    <col min="3845" max="3845" width="14.44140625" style="1" customWidth="1"/>
    <col min="3846" max="3846" width="11.109375" style="1" customWidth="1"/>
    <col min="3847" max="3847" width="11.6640625" style="1" customWidth="1"/>
    <col min="3848" max="3848" width="13" style="1" customWidth="1"/>
    <col min="3849" max="3849" width="8.33203125" style="1" customWidth="1"/>
    <col min="3850" max="4095" width="10" style="1"/>
    <col min="4096" max="4096" width="2.5546875" style="1" customWidth="1"/>
    <col min="4097" max="4097" width="7.109375" style="1" customWidth="1"/>
    <col min="4098" max="4098" width="23.5546875" style="1" customWidth="1"/>
    <col min="4099" max="4099" width="9.6640625" style="1" customWidth="1"/>
    <col min="4100" max="4100" width="8.5546875" style="1" bestFit="1" customWidth="1"/>
    <col min="4101" max="4101" width="14.44140625" style="1" customWidth="1"/>
    <col min="4102" max="4102" width="11.109375" style="1" customWidth="1"/>
    <col min="4103" max="4103" width="11.6640625" style="1" customWidth="1"/>
    <col min="4104" max="4104" width="13" style="1" customWidth="1"/>
    <col min="4105" max="4105" width="8.33203125" style="1" customWidth="1"/>
    <col min="4106" max="4351" width="10" style="1"/>
    <col min="4352" max="4352" width="2.5546875" style="1" customWidth="1"/>
    <col min="4353" max="4353" width="7.109375" style="1" customWidth="1"/>
    <col min="4354" max="4354" width="23.5546875" style="1" customWidth="1"/>
    <col min="4355" max="4355" width="9.6640625" style="1" customWidth="1"/>
    <col min="4356" max="4356" width="8.5546875" style="1" bestFit="1" customWidth="1"/>
    <col min="4357" max="4357" width="14.44140625" style="1" customWidth="1"/>
    <col min="4358" max="4358" width="11.109375" style="1" customWidth="1"/>
    <col min="4359" max="4359" width="11.6640625" style="1" customWidth="1"/>
    <col min="4360" max="4360" width="13" style="1" customWidth="1"/>
    <col min="4361" max="4361" width="8.33203125" style="1" customWidth="1"/>
    <col min="4362" max="4607" width="10" style="1"/>
    <col min="4608" max="4608" width="2.5546875" style="1" customWidth="1"/>
    <col min="4609" max="4609" width="7.109375" style="1" customWidth="1"/>
    <col min="4610" max="4610" width="23.5546875" style="1" customWidth="1"/>
    <col min="4611" max="4611" width="9.6640625" style="1" customWidth="1"/>
    <col min="4612" max="4612" width="8.5546875" style="1" bestFit="1" customWidth="1"/>
    <col min="4613" max="4613" width="14.44140625" style="1" customWidth="1"/>
    <col min="4614" max="4614" width="11.109375" style="1" customWidth="1"/>
    <col min="4615" max="4615" width="11.6640625" style="1" customWidth="1"/>
    <col min="4616" max="4616" width="13" style="1" customWidth="1"/>
    <col min="4617" max="4617" width="8.33203125" style="1" customWidth="1"/>
    <col min="4618" max="4863" width="10" style="1"/>
    <col min="4864" max="4864" width="2.5546875" style="1" customWidth="1"/>
    <col min="4865" max="4865" width="7.109375" style="1" customWidth="1"/>
    <col min="4866" max="4866" width="23.5546875" style="1" customWidth="1"/>
    <col min="4867" max="4867" width="9.6640625" style="1" customWidth="1"/>
    <col min="4868" max="4868" width="8.5546875" style="1" bestFit="1" customWidth="1"/>
    <col min="4869" max="4869" width="14.44140625" style="1" customWidth="1"/>
    <col min="4870" max="4870" width="11.109375" style="1" customWidth="1"/>
    <col min="4871" max="4871" width="11.6640625" style="1" customWidth="1"/>
    <col min="4872" max="4872" width="13" style="1" customWidth="1"/>
    <col min="4873" max="4873" width="8.33203125" style="1" customWidth="1"/>
    <col min="4874" max="5119" width="10" style="1"/>
    <col min="5120" max="5120" width="2.5546875" style="1" customWidth="1"/>
    <col min="5121" max="5121" width="7.109375" style="1" customWidth="1"/>
    <col min="5122" max="5122" width="23.5546875" style="1" customWidth="1"/>
    <col min="5123" max="5123" width="9.6640625" style="1" customWidth="1"/>
    <col min="5124" max="5124" width="8.5546875" style="1" bestFit="1" customWidth="1"/>
    <col min="5125" max="5125" width="14.44140625" style="1" customWidth="1"/>
    <col min="5126" max="5126" width="11.109375" style="1" customWidth="1"/>
    <col min="5127" max="5127" width="11.6640625" style="1" customWidth="1"/>
    <col min="5128" max="5128" width="13" style="1" customWidth="1"/>
    <col min="5129" max="5129" width="8.33203125" style="1" customWidth="1"/>
    <col min="5130" max="5375" width="10" style="1"/>
    <col min="5376" max="5376" width="2.5546875" style="1" customWidth="1"/>
    <col min="5377" max="5377" width="7.109375" style="1" customWidth="1"/>
    <col min="5378" max="5378" width="23.5546875" style="1" customWidth="1"/>
    <col min="5379" max="5379" width="9.6640625" style="1" customWidth="1"/>
    <col min="5380" max="5380" width="8.5546875" style="1" bestFit="1" customWidth="1"/>
    <col min="5381" max="5381" width="14.44140625" style="1" customWidth="1"/>
    <col min="5382" max="5382" width="11.109375" style="1" customWidth="1"/>
    <col min="5383" max="5383" width="11.6640625" style="1" customWidth="1"/>
    <col min="5384" max="5384" width="13" style="1" customWidth="1"/>
    <col min="5385" max="5385" width="8.33203125" style="1" customWidth="1"/>
    <col min="5386" max="5631" width="10" style="1"/>
    <col min="5632" max="5632" width="2.5546875" style="1" customWidth="1"/>
    <col min="5633" max="5633" width="7.109375" style="1" customWidth="1"/>
    <col min="5634" max="5634" width="23.5546875" style="1" customWidth="1"/>
    <col min="5635" max="5635" width="9.6640625" style="1" customWidth="1"/>
    <col min="5636" max="5636" width="8.5546875" style="1" bestFit="1" customWidth="1"/>
    <col min="5637" max="5637" width="14.44140625" style="1" customWidth="1"/>
    <col min="5638" max="5638" width="11.109375" style="1" customWidth="1"/>
    <col min="5639" max="5639" width="11.6640625" style="1" customWidth="1"/>
    <col min="5640" max="5640" width="13" style="1" customWidth="1"/>
    <col min="5641" max="5641" width="8.33203125" style="1" customWidth="1"/>
    <col min="5642" max="5887" width="10" style="1"/>
    <col min="5888" max="5888" width="2.5546875" style="1" customWidth="1"/>
    <col min="5889" max="5889" width="7.109375" style="1" customWidth="1"/>
    <col min="5890" max="5890" width="23.5546875" style="1" customWidth="1"/>
    <col min="5891" max="5891" width="9.6640625" style="1" customWidth="1"/>
    <col min="5892" max="5892" width="8.5546875" style="1" bestFit="1" customWidth="1"/>
    <col min="5893" max="5893" width="14.44140625" style="1" customWidth="1"/>
    <col min="5894" max="5894" width="11.109375" style="1" customWidth="1"/>
    <col min="5895" max="5895" width="11.6640625" style="1" customWidth="1"/>
    <col min="5896" max="5896" width="13" style="1" customWidth="1"/>
    <col min="5897" max="5897" width="8.33203125" style="1" customWidth="1"/>
    <col min="5898" max="6143" width="10" style="1"/>
    <col min="6144" max="6144" width="2.5546875" style="1" customWidth="1"/>
    <col min="6145" max="6145" width="7.109375" style="1" customWidth="1"/>
    <col min="6146" max="6146" width="23.5546875" style="1" customWidth="1"/>
    <col min="6147" max="6147" width="9.6640625" style="1" customWidth="1"/>
    <col min="6148" max="6148" width="8.5546875" style="1" bestFit="1" customWidth="1"/>
    <col min="6149" max="6149" width="14.44140625" style="1" customWidth="1"/>
    <col min="6150" max="6150" width="11.109375" style="1" customWidth="1"/>
    <col min="6151" max="6151" width="11.6640625" style="1" customWidth="1"/>
    <col min="6152" max="6152" width="13" style="1" customWidth="1"/>
    <col min="6153" max="6153" width="8.33203125" style="1" customWidth="1"/>
    <col min="6154" max="6399" width="10" style="1"/>
    <col min="6400" max="6400" width="2.5546875" style="1" customWidth="1"/>
    <col min="6401" max="6401" width="7.109375" style="1" customWidth="1"/>
    <col min="6402" max="6402" width="23.5546875" style="1" customWidth="1"/>
    <col min="6403" max="6403" width="9.6640625" style="1" customWidth="1"/>
    <col min="6404" max="6404" width="8.5546875" style="1" bestFit="1" customWidth="1"/>
    <col min="6405" max="6405" width="14.44140625" style="1" customWidth="1"/>
    <col min="6406" max="6406" width="11.109375" style="1" customWidth="1"/>
    <col min="6407" max="6407" width="11.6640625" style="1" customWidth="1"/>
    <col min="6408" max="6408" width="13" style="1" customWidth="1"/>
    <col min="6409" max="6409" width="8.33203125" style="1" customWidth="1"/>
    <col min="6410" max="6655" width="10" style="1"/>
    <col min="6656" max="6656" width="2.5546875" style="1" customWidth="1"/>
    <col min="6657" max="6657" width="7.109375" style="1" customWidth="1"/>
    <col min="6658" max="6658" width="23.5546875" style="1" customWidth="1"/>
    <col min="6659" max="6659" width="9.6640625" style="1" customWidth="1"/>
    <col min="6660" max="6660" width="8.5546875" style="1" bestFit="1" customWidth="1"/>
    <col min="6661" max="6661" width="14.44140625" style="1" customWidth="1"/>
    <col min="6662" max="6662" width="11.109375" style="1" customWidth="1"/>
    <col min="6663" max="6663" width="11.6640625" style="1" customWidth="1"/>
    <col min="6664" max="6664" width="13" style="1" customWidth="1"/>
    <col min="6665" max="6665" width="8.33203125" style="1" customWidth="1"/>
    <col min="6666" max="6911" width="10" style="1"/>
    <col min="6912" max="6912" width="2.5546875" style="1" customWidth="1"/>
    <col min="6913" max="6913" width="7.109375" style="1" customWidth="1"/>
    <col min="6914" max="6914" width="23.5546875" style="1" customWidth="1"/>
    <col min="6915" max="6915" width="9.6640625" style="1" customWidth="1"/>
    <col min="6916" max="6916" width="8.5546875" style="1" bestFit="1" customWidth="1"/>
    <col min="6917" max="6917" width="14.44140625" style="1" customWidth="1"/>
    <col min="6918" max="6918" width="11.109375" style="1" customWidth="1"/>
    <col min="6919" max="6919" width="11.6640625" style="1" customWidth="1"/>
    <col min="6920" max="6920" width="13" style="1" customWidth="1"/>
    <col min="6921" max="6921" width="8.33203125" style="1" customWidth="1"/>
    <col min="6922" max="7167" width="10" style="1"/>
    <col min="7168" max="7168" width="2.5546875" style="1" customWidth="1"/>
    <col min="7169" max="7169" width="7.109375" style="1" customWidth="1"/>
    <col min="7170" max="7170" width="23.5546875" style="1" customWidth="1"/>
    <col min="7171" max="7171" width="9.6640625" style="1" customWidth="1"/>
    <col min="7172" max="7172" width="8.5546875" style="1" bestFit="1" customWidth="1"/>
    <col min="7173" max="7173" width="14.44140625" style="1" customWidth="1"/>
    <col min="7174" max="7174" width="11.109375" style="1" customWidth="1"/>
    <col min="7175" max="7175" width="11.6640625" style="1" customWidth="1"/>
    <col min="7176" max="7176" width="13" style="1" customWidth="1"/>
    <col min="7177" max="7177" width="8.33203125" style="1" customWidth="1"/>
    <col min="7178" max="7423" width="10" style="1"/>
    <col min="7424" max="7424" width="2.5546875" style="1" customWidth="1"/>
    <col min="7425" max="7425" width="7.109375" style="1" customWidth="1"/>
    <col min="7426" max="7426" width="23.5546875" style="1" customWidth="1"/>
    <col min="7427" max="7427" width="9.6640625" style="1" customWidth="1"/>
    <col min="7428" max="7428" width="8.5546875" style="1" bestFit="1" customWidth="1"/>
    <col min="7429" max="7429" width="14.44140625" style="1" customWidth="1"/>
    <col min="7430" max="7430" width="11.109375" style="1" customWidth="1"/>
    <col min="7431" max="7431" width="11.6640625" style="1" customWidth="1"/>
    <col min="7432" max="7432" width="13" style="1" customWidth="1"/>
    <col min="7433" max="7433" width="8.33203125" style="1" customWidth="1"/>
    <col min="7434" max="7679" width="10" style="1"/>
    <col min="7680" max="7680" width="2.5546875" style="1" customWidth="1"/>
    <col min="7681" max="7681" width="7.109375" style="1" customWidth="1"/>
    <col min="7682" max="7682" width="23.5546875" style="1" customWidth="1"/>
    <col min="7683" max="7683" width="9.6640625" style="1" customWidth="1"/>
    <col min="7684" max="7684" width="8.5546875" style="1" bestFit="1" customWidth="1"/>
    <col min="7685" max="7685" width="14.44140625" style="1" customWidth="1"/>
    <col min="7686" max="7686" width="11.109375" style="1" customWidth="1"/>
    <col min="7687" max="7687" width="11.6640625" style="1" customWidth="1"/>
    <col min="7688" max="7688" width="13" style="1" customWidth="1"/>
    <col min="7689" max="7689" width="8.33203125" style="1" customWidth="1"/>
    <col min="7690" max="7935" width="10" style="1"/>
    <col min="7936" max="7936" width="2.5546875" style="1" customWidth="1"/>
    <col min="7937" max="7937" width="7.109375" style="1" customWidth="1"/>
    <col min="7938" max="7938" width="23.5546875" style="1" customWidth="1"/>
    <col min="7939" max="7939" width="9.6640625" style="1" customWidth="1"/>
    <col min="7940" max="7940" width="8.5546875" style="1" bestFit="1" customWidth="1"/>
    <col min="7941" max="7941" width="14.44140625" style="1" customWidth="1"/>
    <col min="7942" max="7942" width="11.109375" style="1" customWidth="1"/>
    <col min="7943" max="7943" width="11.6640625" style="1" customWidth="1"/>
    <col min="7944" max="7944" width="13" style="1" customWidth="1"/>
    <col min="7945" max="7945" width="8.33203125" style="1" customWidth="1"/>
    <col min="7946" max="8191" width="10" style="1"/>
    <col min="8192" max="8192" width="2.5546875" style="1" customWidth="1"/>
    <col min="8193" max="8193" width="7.109375" style="1" customWidth="1"/>
    <col min="8194" max="8194" width="23.5546875" style="1" customWidth="1"/>
    <col min="8195" max="8195" width="9.6640625" style="1" customWidth="1"/>
    <col min="8196" max="8196" width="8.5546875" style="1" bestFit="1" customWidth="1"/>
    <col min="8197" max="8197" width="14.44140625" style="1" customWidth="1"/>
    <col min="8198" max="8198" width="11.109375" style="1" customWidth="1"/>
    <col min="8199" max="8199" width="11.6640625" style="1" customWidth="1"/>
    <col min="8200" max="8200" width="13" style="1" customWidth="1"/>
    <col min="8201" max="8201" width="8.33203125" style="1" customWidth="1"/>
    <col min="8202" max="8447" width="10" style="1"/>
    <col min="8448" max="8448" width="2.5546875" style="1" customWidth="1"/>
    <col min="8449" max="8449" width="7.109375" style="1" customWidth="1"/>
    <col min="8450" max="8450" width="23.5546875" style="1" customWidth="1"/>
    <col min="8451" max="8451" width="9.6640625" style="1" customWidth="1"/>
    <col min="8452" max="8452" width="8.5546875" style="1" bestFit="1" customWidth="1"/>
    <col min="8453" max="8453" width="14.44140625" style="1" customWidth="1"/>
    <col min="8454" max="8454" width="11.109375" style="1" customWidth="1"/>
    <col min="8455" max="8455" width="11.6640625" style="1" customWidth="1"/>
    <col min="8456" max="8456" width="13" style="1" customWidth="1"/>
    <col min="8457" max="8457" width="8.33203125" style="1" customWidth="1"/>
    <col min="8458" max="8703" width="10" style="1"/>
    <col min="8704" max="8704" width="2.5546875" style="1" customWidth="1"/>
    <col min="8705" max="8705" width="7.109375" style="1" customWidth="1"/>
    <col min="8706" max="8706" width="23.5546875" style="1" customWidth="1"/>
    <col min="8707" max="8707" width="9.6640625" style="1" customWidth="1"/>
    <col min="8708" max="8708" width="8.5546875" style="1" bestFit="1" customWidth="1"/>
    <col min="8709" max="8709" width="14.44140625" style="1" customWidth="1"/>
    <col min="8710" max="8710" width="11.109375" style="1" customWidth="1"/>
    <col min="8711" max="8711" width="11.6640625" style="1" customWidth="1"/>
    <col min="8712" max="8712" width="13" style="1" customWidth="1"/>
    <col min="8713" max="8713" width="8.33203125" style="1" customWidth="1"/>
    <col min="8714" max="8959" width="10" style="1"/>
    <col min="8960" max="8960" width="2.5546875" style="1" customWidth="1"/>
    <col min="8961" max="8961" width="7.109375" style="1" customWidth="1"/>
    <col min="8962" max="8962" width="23.5546875" style="1" customWidth="1"/>
    <col min="8963" max="8963" width="9.6640625" style="1" customWidth="1"/>
    <col min="8964" max="8964" width="8.5546875" style="1" bestFit="1" customWidth="1"/>
    <col min="8965" max="8965" width="14.44140625" style="1" customWidth="1"/>
    <col min="8966" max="8966" width="11.109375" style="1" customWidth="1"/>
    <col min="8967" max="8967" width="11.6640625" style="1" customWidth="1"/>
    <col min="8968" max="8968" width="13" style="1" customWidth="1"/>
    <col min="8969" max="8969" width="8.33203125" style="1" customWidth="1"/>
    <col min="8970" max="9215" width="10" style="1"/>
    <col min="9216" max="9216" width="2.5546875" style="1" customWidth="1"/>
    <col min="9217" max="9217" width="7.109375" style="1" customWidth="1"/>
    <col min="9218" max="9218" width="23.5546875" style="1" customWidth="1"/>
    <col min="9219" max="9219" width="9.6640625" style="1" customWidth="1"/>
    <col min="9220" max="9220" width="8.5546875" style="1" bestFit="1" customWidth="1"/>
    <col min="9221" max="9221" width="14.44140625" style="1" customWidth="1"/>
    <col min="9222" max="9222" width="11.109375" style="1" customWidth="1"/>
    <col min="9223" max="9223" width="11.6640625" style="1" customWidth="1"/>
    <col min="9224" max="9224" width="13" style="1" customWidth="1"/>
    <col min="9225" max="9225" width="8.33203125" style="1" customWidth="1"/>
    <col min="9226" max="9471" width="10" style="1"/>
    <col min="9472" max="9472" width="2.5546875" style="1" customWidth="1"/>
    <col min="9473" max="9473" width="7.109375" style="1" customWidth="1"/>
    <col min="9474" max="9474" width="23.5546875" style="1" customWidth="1"/>
    <col min="9475" max="9475" width="9.6640625" style="1" customWidth="1"/>
    <col min="9476" max="9476" width="8.5546875" style="1" bestFit="1" customWidth="1"/>
    <col min="9477" max="9477" width="14.44140625" style="1" customWidth="1"/>
    <col min="9478" max="9478" width="11.109375" style="1" customWidth="1"/>
    <col min="9479" max="9479" width="11.6640625" style="1" customWidth="1"/>
    <col min="9480" max="9480" width="13" style="1" customWidth="1"/>
    <col min="9481" max="9481" width="8.33203125" style="1" customWidth="1"/>
    <col min="9482" max="9727" width="10" style="1"/>
    <col min="9728" max="9728" width="2.5546875" style="1" customWidth="1"/>
    <col min="9729" max="9729" width="7.109375" style="1" customWidth="1"/>
    <col min="9730" max="9730" width="23.5546875" style="1" customWidth="1"/>
    <col min="9731" max="9731" width="9.6640625" style="1" customWidth="1"/>
    <col min="9732" max="9732" width="8.5546875" style="1" bestFit="1" customWidth="1"/>
    <col min="9733" max="9733" width="14.44140625" style="1" customWidth="1"/>
    <col min="9734" max="9734" width="11.109375" style="1" customWidth="1"/>
    <col min="9735" max="9735" width="11.6640625" style="1" customWidth="1"/>
    <col min="9736" max="9736" width="13" style="1" customWidth="1"/>
    <col min="9737" max="9737" width="8.33203125" style="1" customWidth="1"/>
    <col min="9738" max="9983" width="10" style="1"/>
    <col min="9984" max="9984" width="2.5546875" style="1" customWidth="1"/>
    <col min="9985" max="9985" width="7.109375" style="1" customWidth="1"/>
    <col min="9986" max="9986" width="23.5546875" style="1" customWidth="1"/>
    <col min="9987" max="9987" width="9.6640625" style="1" customWidth="1"/>
    <col min="9988" max="9988" width="8.5546875" style="1" bestFit="1" customWidth="1"/>
    <col min="9989" max="9989" width="14.44140625" style="1" customWidth="1"/>
    <col min="9990" max="9990" width="11.109375" style="1" customWidth="1"/>
    <col min="9991" max="9991" width="11.6640625" style="1" customWidth="1"/>
    <col min="9992" max="9992" width="13" style="1" customWidth="1"/>
    <col min="9993" max="9993" width="8.33203125" style="1" customWidth="1"/>
    <col min="9994" max="10239" width="10" style="1"/>
    <col min="10240" max="10240" width="2.5546875" style="1" customWidth="1"/>
    <col min="10241" max="10241" width="7.109375" style="1" customWidth="1"/>
    <col min="10242" max="10242" width="23.5546875" style="1" customWidth="1"/>
    <col min="10243" max="10243" width="9.6640625" style="1" customWidth="1"/>
    <col min="10244" max="10244" width="8.5546875" style="1" bestFit="1" customWidth="1"/>
    <col min="10245" max="10245" width="14.44140625" style="1" customWidth="1"/>
    <col min="10246" max="10246" width="11.109375" style="1" customWidth="1"/>
    <col min="10247" max="10247" width="11.6640625" style="1" customWidth="1"/>
    <col min="10248" max="10248" width="13" style="1" customWidth="1"/>
    <col min="10249" max="10249" width="8.33203125" style="1" customWidth="1"/>
    <col min="10250" max="10495" width="10" style="1"/>
    <col min="10496" max="10496" width="2.5546875" style="1" customWidth="1"/>
    <col min="10497" max="10497" width="7.109375" style="1" customWidth="1"/>
    <col min="10498" max="10498" width="23.5546875" style="1" customWidth="1"/>
    <col min="10499" max="10499" width="9.6640625" style="1" customWidth="1"/>
    <col min="10500" max="10500" width="8.5546875" style="1" bestFit="1" customWidth="1"/>
    <col min="10501" max="10501" width="14.44140625" style="1" customWidth="1"/>
    <col min="10502" max="10502" width="11.109375" style="1" customWidth="1"/>
    <col min="10503" max="10503" width="11.6640625" style="1" customWidth="1"/>
    <col min="10504" max="10504" width="13" style="1" customWidth="1"/>
    <col min="10505" max="10505" width="8.33203125" style="1" customWidth="1"/>
    <col min="10506" max="10751" width="10" style="1"/>
    <col min="10752" max="10752" width="2.5546875" style="1" customWidth="1"/>
    <col min="10753" max="10753" width="7.109375" style="1" customWidth="1"/>
    <col min="10754" max="10754" width="23.5546875" style="1" customWidth="1"/>
    <col min="10755" max="10755" width="9.6640625" style="1" customWidth="1"/>
    <col min="10756" max="10756" width="8.5546875" style="1" bestFit="1" customWidth="1"/>
    <col min="10757" max="10757" width="14.44140625" style="1" customWidth="1"/>
    <col min="10758" max="10758" width="11.109375" style="1" customWidth="1"/>
    <col min="10759" max="10759" width="11.6640625" style="1" customWidth="1"/>
    <col min="10760" max="10760" width="13" style="1" customWidth="1"/>
    <col min="10761" max="10761" width="8.33203125" style="1" customWidth="1"/>
    <col min="10762" max="11007" width="10" style="1"/>
    <col min="11008" max="11008" width="2.5546875" style="1" customWidth="1"/>
    <col min="11009" max="11009" width="7.109375" style="1" customWidth="1"/>
    <col min="11010" max="11010" width="23.5546875" style="1" customWidth="1"/>
    <col min="11011" max="11011" width="9.6640625" style="1" customWidth="1"/>
    <col min="11012" max="11012" width="8.5546875" style="1" bestFit="1" customWidth="1"/>
    <col min="11013" max="11013" width="14.44140625" style="1" customWidth="1"/>
    <col min="11014" max="11014" width="11.109375" style="1" customWidth="1"/>
    <col min="11015" max="11015" width="11.6640625" style="1" customWidth="1"/>
    <col min="11016" max="11016" width="13" style="1" customWidth="1"/>
    <col min="11017" max="11017" width="8.33203125" style="1" customWidth="1"/>
    <col min="11018" max="11263" width="10" style="1"/>
    <col min="11264" max="11264" width="2.5546875" style="1" customWidth="1"/>
    <col min="11265" max="11265" width="7.109375" style="1" customWidth="1"/>
    <col min="11266" max="11266" width="23.5546875" style="1" customWidth="1"/>
    <col min="11267" max="11267" width="9.6640625" style="1" customWidth="1"/>
    <col min="11268" max="11268" width="8.5546875" style="1" bestFit="1" customWidth="1"/>
    <col min="11269" max="11269" width="14.44140625" style="1" customWidth="1"/>
    <col min="11270" max="11270" width="11.109375" style="1" customWidth="1"/>
    <col min="11271" max="11271" width="11.6640625" style="1" customWidth="1"/>
    <col min="11272" max="11272" width="13" style="1" customWidth="1"/>
    <col min="11273" max="11273" width="8.33203125" style="1" customWidth="1"/>
    <col min="11274" max="11519" width="10" style="1"/>
    <col min="11520" max="11520" width="2.5546875" style="1" customWidth="1"/>
    <col min="11521" max="11521" width="7.109375" style="1" customWidth="1"/>
    <col min="11522" max="11522" width="23.5546875" style="1" customWidth="1"/>
    <col min="11523" max="11523" width="9.6640625" style="1" customWidth="1"/>
    <col min="11524" max="11524" width="8.5546875" style="1" bestFit="1" customWidth="1"/>
    <col min="11525" max="11525" width="14.44140625" style="1" customWidth="1"/>
    <col min="11526" max="11526" width="11.109375" style="1" customWidth="1"/>
    <col min="11527" max="11527" width="11.6640625" style="1" customWidth="1"/>
    <col min="11528" max="11528" width="13" style="1" customWidth="1"/>
    <col min="11529" max="11529" width="8.33203125" style="1" customWidth="1"/>
    <col min="11530" max="11775" width="10" style="1"/>
    <col min="11776" max="11776" width="2.5546875" style="1" customWidth="1"/>
    <col min="11777" max="11777" width="7.109375" style="1" customWidth="1"/>
    <col min="11778" max="11778" width="23.5546875" style="1" customWidth="1"/>
    <col min="11779" max="11779" width="9.6640625" style="1" customWidth="1"/>
    <col min="11780" max="11780" width="8.5546875" style="1" bestFit="1" customWidth="1"/>
    <col min="11781" max="11781" width="14.44140625" style="1" customWidth="1"/>
    <col min="11782" max="11782" width="11.109375" style="1" customWidth="1"/>
    <col min="11783" max="11783" width="11.6640625" style="1" customWidth="1"/>
    <col min="11784" max="11784" width="13" style="1" customWidth="1"/>
    <col min="11785" max="11785" width="8.33203125" style="1" customWidth="1"/>
    <col min="11786" max="12031" width="10" style="1"/>
    <col min="12032" max="12032" width="2.5546875" style="1" customWidth="1"/>
    <col min="12033" max="12033" width="7.109375" style="1" customWidth="1"/>
    <col min="12034" max="12034" width="23.5546875" style="1" customWidth="1"/>
    <col min="12035" max="12035" width="9.6640625" style="1" customWidth="1"/>
    <col min="12036" max="12036" width="8.5546875" style="1" bestFit="1" customWidth="1"/>
    <col min="12037" max="12037" width="14.44140625" style="1" customWidth="1"/>
    <col min="12038" max="12038" width="11.109375" style="1" customWidth="1"/>
    <col min="12039" max="12039" width="11.6640625" style="1" customWidth="1"/>
    <col min="12040" max="12040" width="13" style="1" customWidth="1"/>
    <col min="12041" max="12041" width="8.33203125" style="1" customWidth="1"/>
    <col min="12042" max="12287" width="10" style="1"/>
    <col min="12288" max="12288" width="2.5546875" style="1" customWidth="1"/>
    <col min="12289" max="12289" width="7.109375" style="1" customWidth="1"/>
    <col min="12290" max="12290" width="23.5546875" style="1" customWidth="1"/>
    <col min="12291" max="12291" width="9.6640625" style="1" customWidth="1"/>
    <col min="12292" max="12292" width="8.5546875" style="1" bestFit="1" customWidth="1"/>
    <col min="12293" max="12293" width="14.44140625" style="1" customWidth="1"/>
    <col min="12294" max="12294" width="11.109375" style="1" customWidth="1"/>
    <col min="12295" max="12295" width="11.6640625" style="1" customWidth="1"/>
    <col min="12296" max="12296" width="13" style="1" customWidth="1"/>
    <col min="12297" max="12297" width="8.33203125" style="1" customWidth="1"/>
    <col min="12298" max="12543" width="10" style="1"/>
    <col min="12544" max="12544" width="2.5546875" style="1" customWidth="1"/>
    <col min="12545" max="12545" width="7.109375" style="1" customWidth="1"/>
    <col min="12546" max="12546" width="23.5546875" style="1" customWidth="1"/>
    <col min="12547" max="12547" width="9.6640625" style="1" customWidth="1"/>
    <col min="12548" max="12548" width="8.5546875" style="1" bestFit="1" customWidth="1"/>
    <col min="12549" max="12549" width="14.44140625" style="1" customWidth="1"/>
    <col min="12550" max="12550" width="11.109375" style="1" customWidth="1"/>
    <col min="12551" max="12551" width="11.6640625" style="1" customWidth="1"/>
    <col min="12552" max="12552" width="13" style="1" customWidth="1"/>
    <col min="12553" max="12553" width="8.33203125" style="1" customWidth="1"/>
    <col min="12554" max="12799" width="10" style="1"/>
    <col min="12800" max="12800" width="2.5546875" style="1" customWidth="1"/>
    <col min="12801" max="12801" width="7.109375" style="1" customWidth="1"/>
    <col min="12802" max="12802" width="23.5546875" style="1" customWidth="1"/>
    <col min="12803" max="12803" width="9.6640625" style="1" customWidth="1"/>
    <col min="12804" max="12804" width="8.5546875" style="1" bestFit="1" customWidth="1"/>
    <col min="12805" max="12805" width="14.44140625" style="1" customWidth="1"/>
    <col min="12806" max="12806" width="11.109375" style="1" customWidth="1"/>
    <col min="12807" max="12807" width="11.6640625" style="1" customWidth="1"/>
    <col min="12808" max="12808" width="13" style="1" customWidth="1"/>
    <col min="12809" max="12809" width="8.33203125" style="1" customWidth="1"/>
    <col min="12810" max="13055" width="10" style="1"/>
    <col min="13056" max="13056" width="2.5546875" style="1" customWidth="1"/>
    <col min="13057" max="13057" width="7.109375" style="1" customWidth="1"/>
    <col min="13058" max="13058" width="23.5546875" style="1" customWidth="1"/>
    <col min="13059" max="13059" width="9.6640625" style="1" customWidth="1"/>
    <col min="13060" max="13060" width="8.5546875" style="1" bestFit="1" customWidth="1"/>
    <col min="13061" max="13061" width="14.44140625" style="1" customWidth="1"/>
    <col min="13062" max="13062" width="11.109375" style="1" customWidth="1"/>
    <col min="13063" max="13063" width="11.6640625" style="1" customWidth="1"/>
    <col min="13064" max="13064" width="13" style="1" customWidth="1"/>
    <col min="13065" max="13065" width="8.33203125" style="1" customWidth="1"/>
    <col min="13066" max="13311" width="10" style="1"/>
    <col min="13312" max="13312" width="2.5546875" style="1" customWidth="1"/>
    <col min="13313" max="13313" width="7.109375" style="1" customWidth="1"/>
    <col min="13314" max="13314" width="23.5546875" style="1" customWidth="1"/>
    <col min="13315" max="13315" width="9.6640625" style="1" customWidth="1"/>
    <col min="13316" max="13316" width="8.5546875" style="1" bestFit="1" customWidth="1"/>
    <col min="13317" max="13317" width="14.44140625" style="1" customWidth="1"/>
    <col min="13318" max="13318" width="11.109375" style="1" customWidth="1"/>
    <col min="13319" max="13319" width="11.6640625" style="1" customWidth="1"/>
    <col min="13320" max="13320" width="13" style="1" customWidth="1"/>
    <col min="13321" max="13321" width="8.33203125" style="1" customWidth="1"/>
    <col min="13322" max="13567" width="10" style="1"/>
    <col min="13568" max="13568" width="2.5546875" style="1" customWidth="1"/>
    <col min="13569" max="13569" width="7.109375" style="1" customWidth="1"/>
    <col min="13570" max="13570" width="23.5546875" style="1" customWidth="1"/>
    <col min="13571" max="13571" width="9.6640625" style="1" customWidth="1"/>
    <col min="13572" max="13572" width="8.5546875" style="1" bestFit="1" customWidth="1"/>
    <col min="13573" max="13573" width="14.44140625" style="1" customWidth="1"/>
    <col min="13574" max="13574" width="11.109375" style="1" customWidth="1"/>
    <col min="13575" max="13575" width="11.6640625" style="1" customWidth="1"/>
    <col min="13576" max="13576" width="13" style="1" customWidth="1"/>
    <col min="13577" max="13577" width="8.33203125" style="1" customWidth="1"/>
    <col min="13578" max="13823" width="10" style="1"/>
    <col min="13824" max="13824" width="2.5546875" style="1" customWidth="1"/>
    <col min="13825" max="13825" width="7.109375" style="1" customWidth="1"/>
    <col min="13826" max="13826" width="23.5546875" style="1" customWidth="1"/>
    <col min="13827" max="13827" width="9.6640625" style="1" customWidth="1"/>
    <col min="13828" max="13828" width="8.5546875" style="1" bestFit="1" customWidth="1"/>
    <col min="13829" max="13829" width="14.44140625" style="1" customWidth="1"/>
    <col min="13830" max="13830" width="11.109375" style="1" customWidth="1"/>
    <col min="13831" max="13831" width="11.6640625" style="1" customWidth="1"/>
    <col min="13832" max="13832" width="13" style="1" customWidth="1"/>
    <col min="13833" max="13833" width="8.33203125" style="1" customWidth="1"/>
    <col min="13834" max="14079" width="10" style="1"/>
    <col min="14080" max="14080" width="2.5546875" style="1" customWidth="1"/>
    <col min="14081" max="14081" width="7.109375" style="1" customWidth="1"/>
    <col min="14082" max="14082" width="23.5546875" style="1" customWidth="1"/>
    <col min="14083" max="14083" width="9.6640625" style="1" customWidth="1"/>
    <col min="14084" max="14084" width="8.5546875" style="1" bestFit="1" customWidth="1"/>
    <col min="14085" max="14085" width="14.44140625" style="1" customWidth="1"/>
    <col min="14086" max="14086" width="11.109375" style="1" customWidth="1"/>
    <col min="14087" max="14087" width="11.6640625" style="1" customWidth="1"/>
    <col min="14088" max="14088" width="13" style="1" customWidth="1"/>
    <col min="14089" max="14089" width="8.33203125" style="1" customWidth="1"/>
    <col min="14090" max="14335" width="10" style="1"/>
    <col min="14336" max="14336" width="2.5546875" style="1" customWidth="1"/>
    <col min="14337" max="14337" width="7.109375" style="1" customWidth="1"/>
    <col min="14338" max="14338" width="23.5546875" style="1" customWidth="1"/>
    <col min="14339" max="14339" width="9.6640625" style="1" customWidth="1"/>
    <col min="14340" max="14340" width="8.5546875" style="1" bestFit="1" customWidth="1"/>
    <col min="14341" max="14341" width="14.44140625" style="1" customWidth="1"/>
    <col min="14342" max="14342" width="11.109375" style="1" customWidth="1"/>
    <col min="14343" max="14343" width="11.6640625" style="1" customWidth="1"/>
    <col min="14344" max="14344" width="13" style="1" customWidth="1"/>
    <col min="14345" max="14345" width="8.33203125" style="1" customWidth="1"/>
    <col min="14346" max="14591" width="10" style="1"/>
    <col min="14592" max="14592" width="2.5546875" style="1" customWidth="1"/>
    <col min="14593" max="14593" width="7.109375" style="1" customWidth="1"/>
    <col min="14594" max="14594" width="23.5546875" style="1" customWidth="1"/>
    <col min="14595" max="14595" width="9.6640625" style="1" customWidth="1"/>
    <col min="14596" max="14596" width="8.5546875" style="1" bestFit="1" customWidth="1"/>
    <col min="14597" max="14597" width="14.44140625" style="1" customWidth="1"/>
    <col min="14598" max="14598" width="11.109375" style="1" customWidth="1"/>
    <col min="14599" max="14599" width="11.6640625" style="1" customWidth="1"/>
    <col min="14600" max="14600" width="13" style="1" customWidth="1"/>
    <col min="14601" max="14601" width="8.33203125" style="1" customWidth="1"/>
    <col min="14602" max="14847" width="10" style="1"/>
    <col min="14848" max="14848" width="2.5546875" style="1" customWidth="1"/>
    <col min="14849" max="14849" width="7.109375" style="1" customWidth="1"/>
    <col min="14850" max="14850" width="23.5546875" style="1" customWidth="1"/>
    <col min="14851" max="14851" width="9.6640625" style="1" customWidth="1"/>
    <col min="14852" max="14852" width="8.5546875" style="1" bestFit="1" customWidth="1"/>
    <col min="14853" max="14853" width="14.44140625" style="1" customWidth="1"/>
    <col min="14854" max="14854" width="11.109375" style="1" customWidth="1"/>
    <col min="14855" max="14855" width="11.6640625" style="1" customWidth="1"/>
    <col min="14856" max="14856" width="13" style="1" customWidth="1"/>
    <col min="14857" max="14857" width="8.33203125" style="1" customWidth="1"/>
    <col min="14858" max="15103" width="10" style="1"/>
    <col min="15104" max="15104" width="2.5546875" style="1" customWidth="1"/>
    <col min="15105" max="15105" width="7.109375" style="1" customWidth="1"/>
    <col min="15106" max="15106" width="23.5546875" style="1" customWidth="1"/>
    <col min="15107" max="15107" width="9.6640625" style="1" customWidth="1"/>
    <col min="15108" max="15108" width="8.5546875" style="1" bestFit="1" customWidth="1"/>
    <col min="15109" max="15109" width="14.44140625" style="1" customWidth="1"/>
    <col min="15110" max="15110" width="11.109375" style="1" customWidth="1"/>
    <col min="15111" max="15111" width="11.6640625" style="1" customWidth="1"/>
    <col min="15112" max="15112" width="13" style="1" customWidth="1"/>
    <col min="15113" max="15113" width="8.33203125" style="1" customWidth="1"/>
    <col min="15114" max="15359" width="10" style="1"/>
    <col min="15360" max="15360" width="2.5546875" style="1" customWidth="1"/>
    <col min="15361" max="15361" width="7.109375" style="1" customWidth="1"/>
    <col min="15362" max="15362" width="23.5546875" style="1" customWidth="1"/>
    <col min="15363" max="15363" width="9.6640625" style="1" customWidth="1"/>
    <col min="15364" max="15364" width="8.5546875" style="1" bestFit="1" customWidth="1"/>
    <col min="15365" max="15365" width="14.44140625" style="1" customWidth="1"/>
    <col min="15366" max="15366" width="11.109375" style="1" customWidth="1"/>
    <col min="15367" max="15367" width="11.6640625" style="1" customWidth="1"/>
    <col min="15368" max="15368" width="13" style="1" customWidth="1"/>
    <col min="15369" max="15369" width="8.33203125" style="1" customWidth="1"/>
    <col min="15370" max="15615" width="10" style="1"/>
    <col min="15616" max="15616" width="2.5546875" style="1" customWidth="1"/>
    <col min="15617" max="15617" width="7.109375" style="1" customWidth="1"/>
    <col min="15618" max="15618" width="23.5546875" style="1" customWidth="1"/>
    <col min="15619" max="15619" width="9.6640625" style="1" customWidth="1"/>
    <col min="15620" max="15620" width="8.5546875" style="1" bestFit="1" customWidth="1"/>
    <col min="15621" max="15621" width="14.44140625" style="1" customWidth="1"/>
    <col min="15622" max="15622" width="11.109375" style="1" customWidth="1"/>
    <col min="15623" max="15623" width="11.6640625" style="1" customWidth="1"/>
    <col min="15624" max="15624" width="13" style="1" customWidth="1"/>
    <col min="15625" max="15625" width="8.33203125" style="1" customWidth="1"/>
    <col min="15626" max="15871" width="10" style="1"/>
    <col min="15872" max="15872" width="2.5546875" style="1" customWidth="1"/>
    <col min="15873" max="15873" width="7.109375" style="1" customWidth="1"/>
    <col min="15874" max="15874" width="23.5546875" style="1" customWidth="1"/>
    <col min="15875" max="15875" width="9.6640625" style="1" customWidth="1"/>
    <col min="15876" max="15876" width="8.5546875" style="1" bestFit="1" customWidth="1"/>
    <col min="15877" max="15877" width="14.44140625" style="1" customWidth="1"/>
    <col min="15878" max="15878" width="11.109375" style="1" customWidth="1"/>
    <col min="15879" max="15879" width="11.6640625" style="1" customWidth="1"/>
    <col min="15880" max="15880" width="13" style="1" customWidth="1"/>
    <col min="15881" max="15881" width="8.33203125" style="1" customWidth="1"/>
    <col min="15882" max="16127" width="10" style="1"/>
    <col min="16128" max="16128" width="2.5546875" style="1" customWidth="1"/>
    <col min="16129" max="16129" width="7.109375" style="1" customWidth="1"/>
    <col min="16130" max="16130" width="23.5546875" style="1" customWidth="1"/>
    <col min="16131" max="16131" width="9.6640625" style="1" customWidth="1"/>
    <col min="16132" max="16132" width="8.5546875" style="1" bestFit="1" customWidth="1"/>
    <col min="16133" max="16133" width="14.44140625" style="1" customWidth="1"/>
    <col min="16134" max="16134" width="11.109375" style="1" customWidth="1"/>
    <col min="16135" max="16135" width="11.6640625" style="1" customWidth="1"/>
    <col min="16136" max="16136" width="13" style="1" customWidth="1"/>
    <col min="16137" max="16137" width="8.33203125" style="1" customWidth="1"/>
    <col min="16138" max="16384" width="10" style="1"/>
  </cols>
  <sheetData>
    <row r="1" spans="1:15" ht="15.6" customHeight="1">
      <c r="A1" s="17" t="str">
        <f>RevReqSummary!A1</f>
        <v>PacifiCorp General Rate Case UE-140617</v>
      </c>
      <c r="B1" s="23"/>
      <c r="C1" s="23"/>
      <c r="F1" s="402"/>
      <c r="G1" s="42"/>
      <c r="H1" s="3"/>
      <c r="I1" s="24"/>
    </row>
    <row r="2" spans="1:15" ht="15.6" customHeight="1">
      <c r="A2" s="17" t="str">
        <f>RevReqSummary!A2</f>
        <v>For The Twelve Months Ended December 2013 - Staff Revenue Requirement</v>
      </c>
      <c r="B2" s="23"/>
      <c r="C2" s="23"/>
      <c r="D2" s="634"/>
      <c r="F2" s="402"/>
      <c r="H2" s="23"/>
      <c r="I2" s="24"/>
    </row>
    <row r="3" spans="1:15" ht="15.6" customHeight="1">
      <c r="A3" s="638" t="s">
        <v>1089</v>
      </c>
      <c r="B3" s="23"/>
      <c r="C3" s="23"/>
      <c r="D3" s="634"/>
      <c r="F3" s="402"/>
      <c r="H3" s="23"/>
      <c r="I3" s="24"/>
    </row>
    <row r="4" spans="1:15" ht="15.6" customHeight="1">
      <c r="A4" s="25" t="s">
        <v>509</v>
      </c>
      <c r="B4" s="23"/>
      <c r="C4" s="23"/>
      <c r="F4" s="402"/>
      <c r="H4" s="23"/>
      <c r="I4" s="24"/>
    </row>
    <row r="5" spans="1:15" ht="15.6" customHeight="1">
      <c r="A5" s="25" t="s">
        <v>201</v>
      </c>
      <c r="B5" s="23"/>
      <c r="C5" s="23"/>
      <c r="F5" s="402"/>
      <c r="H5" s="23"/>
      <c r="I5" s="24"/>
    </row>
    <row r="6" spans="1:15" ht="15.6" customHeight="1">
      <c r="B6" s="23"/>
      <c r="C6" s="23"/>
      <c r="D6" s="23" t="s">
        <v>131</v>
      </c>
      <c r="F6" s="23"/>
      <c r="G6" s="23" t="s">
        <v>236</v>
      </c>
      <c r="H6" s="23"/>
      <c r="I6" s="24"/>
    </row>
    <row r="7" spans="1:15" ht="15.6" customHeight="1">
      <c r="A7" s="53"/>
      <c r="B7" s="26" t="s">
        <v>132</v>
      </c>
      <c r="C7" s="26" t="s">
        <v>660</v>
      </c>
      <c r="D7" s="26" t="s">
        <v>134</v>
      </c>
      <c r="E7" s="26" t="s">
        <v>135</v>
      </c>
      <c r="F7" s="26" t="s">
        <v>136</v>
      </c>
      <c r="G7" s="26" t="s">
        <v>137</v>
      </c>
      <c r="H7" s="26"/>
      <c r="I7" s="27"/>
    </row>
    <row r="8" spans="1:15" ht="15.6" customHeight="1">
      <c r="A8" s="28" t="s">
        <v>222</v>
      </c>
      <c r="B8" s="30"/>
      <c r="C8" s="30"/>
      <c r="D8" s="30"/>
      <c r="E8" s="71"/>
      <c r="F8" s="646"/>
      <c r="G8" s="71"/>
      <c r="H8" s="62"/>
      <c r="K8" s="647"/>
    </row>
    <row r="9" spans="1:15" ht="15.6" customHeight="1">
      <c r="A9" s="6" t="s">
        <v>413</v>
      </c>
      <c r="B9" s="61">
        <v>399</v>
      </c>
      <c r="C9" s="61" t="s">
        <v>140</v>
      </c>
      <c r="D9" s="648">
        <v>305716950.23277771</v>
      </c>
      <c r="E9" s="70" t="s">
        <v>232</v>
      </c>
      <c r="F9" s="109">
        <f>INDEX(WCAAllocations,IFERROR(MATCH(E9,WCAFactors,0),2),IFERROR(MATCH(E9,WCAStates,0),4))</f>
        <v>0.22612324164332259</v>
      </c>
      <c r="G9" s="649">
        <f>+D9*F9</f>
        <v>69129707.81194602</v>
      </c>
      <c r="H9" s="61"/>
      <c r="I9" s="24"/>
      <c r="M9" s="29"/>
      <c r="N9" s="29"/>
      <c r="O9" s="29"/>
    </row>
    <row r="10" spans="1:15" ht="15.6" customHeight="1">
      <c r="A10" s="6" t="s">
        <v>39</v>
      </c>
      <c r="B10" s="61" t="s">
        <v>182</v>
      </c>
      <c r="C10" s="61" t="s">
        <v>140</v>
      </c>
      <c r="D10" s="648">
        <v>654381.79745594144</v>
      </c>
      <c r="E10" s="70" t="s">
        <v>232</v>
      </c>
      <c r="F10" s="109">
        <f>INDEX(WCAAllocations,IFERROR(MATCH(E10,WCAFactors,0),2),IFERROR(MATCH(E10,WCAStates,0),4))</f>
        <v>0.22612324164332259</v>
      </c>
      <c r="G10" s="649">
        <f>+D10*F10</f>
        <v>147970.93331312164</v>
      </c>
      <c r="H10" s="61"/>
      <c r="I10" s="24"/>
      <c r="M10" s="29"/>
      <c r="N10" s="29"/>
      <c r="O10" s="29"/>
    </row>
    <row r="11" spans="1:15" ht="15.6" customHeight="1">
      <c r="A11" s="650" t="s">
        <v>584</v>
      </c>
      <c r="B11" s="61" t="s">
        <v>176</v>
      </c>
      <c r="C11" s="61" t="s">
        <v>140</v>
      </c>
      <c r="D11" s="648">
        <v>-170046514.2367878</v>
      </c>
      <c r="E11" s="70" t="s">
        <v>232</v>
      </c>
      <c r="F11" s="109">
        <f>INDEX(WCAAllocations,IFERROR(MATCH(E11,WCAFactors,0),2),IFERROR(MATCH(E11,WCAStates,0),4))</f>
        <v>0.22612324164332259</v>
      </c>
      <c r="G11" s="649">
        <f>+D11*F11</f>
        <v>-38451469.029369861</v>
      </c>
      <c r="H11" s="61"/>
      <c r="I11" s="651"/>
      <c r="M11" s="35"/>
      <c r="N11" s="170"/>
      <c r="O11" s="29"/>
    </row>
    <row r="12" spans="1:15" ht="15.6" customHeight="1">
      <c r="A12" s="6"/>
      <c r="B12" s="61"/>
      <c r="C12" s="61"/>
      <c r="D12" s="652">
        <f>SUM(D9:D11)</f>
        <v>136324817.79344589</v>
      </c>
      <c r="E12" s="627"/>
      <c r="F12" s="653"/>
      <c r="G12" s="652">
        <f>SUM(G9:G11)</f>
        <v>30826209.715889275</v>
      </c>
      <c r="H12" s="61"/>
      <c r="I12" s="651"/>
      <c r="M12" s="35"/>
      <c r="N12" s="170"/>
      <c r="O12" s="29"/>
    </row>
    <row r="13" spans="1:15" ht="15.6" customHeight="1">
      <c r="A13" s="654"/>
      <c r="B13" s="61"/>
      <c r="C13" s="61"/>
      <c r="D13" s="655"/>
      <c r="E13" s="77"/>
      <c r="F13" s="656"/>
      <c r="G13" s="655"/>
      <c r="H13" s="77"/>
      <c r="I13" s="651"/>
      <c r="K13" s="144">
        <f>H12+H13</f>
        <v>0</v>
      </c>
      <c r="M13" s="262"/>
      <c r="N13" s="170"/>
      <c r="O13" s="29"/>
    </row>
    <row r="14" spans="1:15" ht="15.6" customHeight="1">
      <c r="A14" s="657" t="s">
        <v>583</v>
      </c>
      <c r="B14" s="658"/>
      <c r="C14" s="659"/>
      <c r="D14" s="660"/>
      <c r="E14" s="627"/>
      <c r="F14" s="661"/>
      <c r="G14" s="662"/>
      <c r="H14" s="77"/>
      <c r="I14" s="651"/>
      <c r="K14" s="144"/>
      <c r="M14" s="262"/>
      <c r="N14" s="170"/>
      <c r="O14" s="29"/>
    </row>
    <row r="15" spans="1:15" ht="15.6" customHeight="1">
      <c r="A15" s="1" t="s">
        <v>413</v>
      </c>
      <c r="B15" s="30">
        <v>399</v>
      </c>
      <c r="C15" s="23" t="s">
        <v>140</v>
      </c>
      <c r="D15" s="663">
        <f>D20-D9</f>
        <v>1640011.4338888526</v>
      </c>
      <c r="E15" s="70" t="s">
        <v>232</v>
      </c>
      <c r="F15" s="664">
        <f>INDEX(WCAAllocations,IFERROR(MATCH(E15,WCAFactors,0),2),IFERROR(MATCH(E15,WCAStates,0),4))</f>
        <v>0.22612324164332259</v>
      </c>
      <c r="G15" s="649">
        <f>+D15*F15</f>
        <v>370844.70176306099</v>
      </c>
      <c r="H15" s="77"/>
      <c r="I15" s="651"/>
      <c r="K15" s="144"/>
      <c r="M15" s="262"/>
      <c r="N15" s="170"/>
      <c r="O15" s="29"/>
    </row>
    <row r="16" spans="1:15" ht="15.6" customHeight="1">
      <c r="A16" s="1" t="s">
        <v>39</v>
      </c>
      <c r="B16" s="30" t="s">
        <v>182</v>
      </c>
      <c r="C16" s="23" t="s">
        <v>140</v>
      </c>
      <c r="D16" s="663">
        <f>D21-D10</f>
        <v>-216671.7149923832</v>
      </c>
      <c r="E16" s="70" t="s">
        <v>232</v>
      </c>
      <c r="F16" s="664">
        <f>INDEX(WCAAllocations,IFERROR(MATCH(E16,WCAFactors,0),2),IFERROR(MATCH(E16,WCAStates,0),4))</f>
        <v>0.22612324164332259</v>
      </c>
      <c r="G16" s="649">
        <f>+D16*F16</f>
        <v>-48994.510566495788</v>
      </c>
      <c r="H16" s="77"/>
      <c r="I16" s="651"/>
      <c r="K16" s="144"/>
      <c r="M16" s="262"/>
      <c r="N16" s="170"/>
      <c r="O16" s="29"/>
    </row>
    <row r="17" spans="1:15" ht="15.6" customHeight="1">
      <c r="A17" s="1" t="s">
        <v>584</v>
      </c>
      <c r="B17" s="30" t="s">
        <v>176</v>
      </c>
      <c r="C17" s="23" t="s">
        <v>140</v>
      </c>
      <c r="D17" s="665">
        <f>D22-D11</f>
        <v>-3556156.1669444442</v>
      </c>
      <c r="E17" s="70" t="s">
        <v>232</v>
      </c>
      <c r="F17" s="664">
        <f>INDEX(WCAAllocations,IFERROR(MATCH(E17,WCAFactors,0),2),IFERROR(MATCH(E17,WCAStates,0),4))</f>
        <v>0.22612324164332259</v>
      </c>
      <c r="G17" s="649">
        <f>+D17*F17</f>
        <v>-804129.56025937037</v>
      </c>
      <c r="H17" s="77"/>
      <c r="I17" s="651"/>
      <c r="K17" s="144"/>
      <c r="M17" s="262"/>
      <c r="N17" s="170"/>
      <c r="O17" s="29"/>
    </row>
    <row r="18" spans="1:15" ht="15.6" customHeight="1">
      <c r="A18" s="666"/>
      <c r="B18" s="659"/>
      <c r="C18" s="659"/>
      <c r="D18" s="667">
        <f>SUM(D15:D17)</f>
        <v>-2132816.4480479751</v>
      </c>
      <c r="E18" s="627"/>
      <c r="F18" s="661"/>
      <c r="G18" s="667">
        <f>SUM(G15:G17)</f>
        <v>-482279.36906280514</v>
      </c>
      <c r="H18" s="77"/>
      <c r="I18" s="651"/>
      <c r="K18" s="144"/>
      <c r="M18" s="262"/>
      <c r="N18" s="170"/>
      <c r="O18" s="29"/>
    </row>
    <row r="19" spans="1:15" ht="15.6" customHeight="1">
      <c r="A19" s="657" t="s">
        <v>585</v>
      </c>
      <c r="B19" s="658"/>
      <c r="C19" s="659"/>
      <c r="D19" s="660"/>
      <c r="E19" s="627"/>
      <c r="F19" s="661"/>
      <c r="G19" s="662"/>
      <c r="H19" s="77"/>
      <c r="I19" s="651"/>
      <c r="K19" s="144"/>
      <c r="M19" s="262"/>
      <c r="N19" s="170"/>
      <c r="O19" s="29"/>
    </row>
    <row r="20" spans="1:15" ht="15.6" customHeight="1">
      <c r="A20" s="668" t="s">
        <v>413</v>
      </c>
      <c r="B20" s="659"/>
      <c r="C20" s="659"/>
      <c r="D20" s="669">
        <v>307356961.66666657</v>
      </c>
      <c r="E20" s="627"/>
      <c r="F20" s="661"/>
      <c r="G20" s="662"/>
      <c r="H20" s="77"/>
      <c r="I20" s="651"/>
      <c r="K20" s="144"/>
      <c r="M20" s="262"/>
      <c r="N20" s="170"/>
      <c r="O20" s="29"/>
    </row>
    <row r="21" spans="1:15" ht="15.6" customHeight="1">
      <c r="A21" s="668" t="s">
        <v>39</v>
      </c>
      <c r="B21" s="659"/>
      <c r="C21" s="659"/>
      <c r="D21" s="669">
        <v>437710.08246355824</v>
      </c>
      <c r="E21" s="627"/>
      <c r="F21" s="661"/>
      <c r="G21" s="662"/>
      <c r="H21" s="61"/>
      <c r="I21" s="670"/>
      <c r="M21" s="35"/>
      <c r="N21" s="170"/>
      <c r="O21" s="29"/>
    </row>
    <row r="22" spans="1:15" ht="15.6" customHeight="1">
      <c r="A22" s="668" t="s">
        <v>584</v>
      </c>
      <c r="B22" s="659"/>
      <c r="C22" s="659"/>
      <c r="D22" s="669">
        <v>-173602670.40373224</v>
      </c>
      <c r="E22" s="627"/>
      <c r="F22" s="661"/>
      <c r="G22" s="662"/>
      <c r="H22" s="77"/>
      <c r="I22" s="651"/>
      <c r="M22" s="35"/>
      <c r="N22" s="170"/>
      <c r="O22" s="29"/>
    </row>
    <row r="23" spans="1:15" ht="15.6" customHeight="1">
      <c r="A23" s="666"/>
      <c r="B23" s="659"/>
      <c r="C23" s="659"/>
      <c r="D23" s="667">
        <f>SUM(D20:D22)</f>
        <v>134192001.34539789</v>
      </c>
      <c r="E23" s="627"/>
      <c r="F23" s="661"/>
      <c r="G23" s="660"/>
      <c r="H23" s="77"/>
      <c r="I23" s="651"/>
      <c r="J23" s="29"/>
      <c r="M23" s="35"/>
      <c r="N23" s="170"/>
      <c r="O23" s="29"/>
    </row>
    <row r="24" spans="1:15" ht="15.6" customHeight="1">
      <c r="A24" s="671" t="s">
        <v>234</v>
      </c>
      <c r="B24" s="659"/>
      <c r="C24" s="659"/>
      <c r="D24" s="660"/>
      <c r="E24" s="659"/>
      <c r="F24" s="672"/>
      <c r="G24" s="662"/>
      <c r="H24" s="77"/>
      <c r="I24" s="670"/>
      <c r="J24" s="29"/>
      <c r="M24" s="29"/>
      <c r="N24" s="29"/>
      <c r="O24" s="29"/>
    </row>
    <row r="25" spans="1:15" ht="15.6" customHeight="1">
      <c r="A25" s="1" t="s">
        <v>749</v>
      </c>
      <c r="B25" s="30">
        <v>190</v>
      </c>
      <c r="C25" s="23" t="s">
        <v>140</v>
      </c>
      <c r="D25" s="663">
        <v>-15960579.803499991</v>
      </c>
      <c r="E25" s="627" t="s">
        <v>232</v>
      </c>
      <c r="F25" s="673">
        <f>INDEX(WCAAllocations,IFERROR(MATCH(E25,WCAFactors,0),2),IFERROR(MATCH(E25,WCAStates,0),4))</f>
        <v>0.22612324164332259</v>
      </c>
      <c r="G25" s="662">
        <f>D25*F25</f>
        <v>-3609058.0436743628</v>
      </c>
      <c r="H25" s="77"/>
      <c r="I25" s="670"/>
      <c r="J25" s="29"/>
      <c r="M25" s="29"/>
      <c r="N25" s="29"/>
      <c r="O25" s="29"/>
    </row>
    <row r="26" spans="1:15" s="29" customFormat="1" ht="15.6" customHeight="1">
      <c r="A26" s="1" t="s">
        <v>235</v>
      </c>
      <c r="B26" s="30" t="s">
        <v>191</v>
      </c>
      <c r="C26" s="23" t="s">
        <v>140</v>
      </c>
      <c r="D26" s="663">
        <v>-123982</v>
      </c>
      <c r="E26" s="627" t="s">
        <v>232</v>
      </c>
      <c r="F26" s="673">
        <f>INDEX(WCAAllocations,IFERROR(MATCH(E26,WCAFactors,0),2),IFERROR(MATCH(E26,WCAStates,0),4))</f>
        <v>0.22612324164332259</v>
      </c>
      <c r="G26" s="662">
        <f>D26*F26</f>
        <v>-28035.211745422421</v>
      </c>
      <c r="H26" s="77"/>
      <c r="I26" s="670"/>
    </row>
    <row r="27" spans="1:15" s="29" customFormat="1" ht="15.6" customHeight="1">
      <c r="A27" s="1" t="s">
        <v>235</v>
      </c>
      <c r="B27" s="30" t="s">
        <v>193</v>
      </c>
      <c r="C27" s="23" t="s">
        <v>140</v>
      </c>
      <c r="D27" s="663">
        <v>-1904930</v>
      </c>
      <c r="E27" s="627" t="s">
        <v>232</v>
      </c>
      <c r="F27" s="673">
        <f>INDEX(WCAAllocations,IFERROR(MATCH(E27,WCAFactors,0),2),IFERROR(MATCH(E27,WCAStates,0),4))</f>
        <v>0.22612324164332259</v>
      </c>
      <c r="G27" s="662">
        <f>D27*F27</f>
        <v>-430748.94670361449</v>
      </c>
      <c r="H27" s="77"/>
      <c r="I27" s="78"/>
    </row>
    <row r="28" spans="1:15" s="29" customFormat="1" ht="15.6" customHeight="1">
      <c r="A28" s="1" t="s">
        <v>235</v>
      </c>
      <c r="B28" s="30" t="s">
        <v>193</v>
      </c>
      <c r="C28" s="23" t="s">
        <v>140</v>
      </c>
      <c r="D28" s="663">
        <v>97347</v>
      </c>
      <c r="E28" s="627" t="s">
        <v>130</v>
      </c>
      <c r="F28" s="673">
        <f>INDEX(WCAAllocations,IFERROR(MATCH(E28,WCAFactors,0),2),IFERROR(MATCH(E28,WCAStates,0),4))</f>
        <v>6.8539355270203509E-2</v>
      </c>
      <c r="G28" s="662">
        <f>D28*F28</f>
        <v>6672.1006174885006</v>
      </c>
      <c r="H28" s="77"/>
      <c r="I28" s="78"/>
    </row>
    <row r="29" spans="1:15" s="29" customFormat="1" ht="15.6" customHeight="1">
      <c r="A29" s="275"/>
      <c r="B29" s="61"/>
      <c r="C29" s="61"/>
      <c r="D29" s="655"/>
      <c r="E29" s="77"/>
      <c r="F29" s="656"/>
      <c r="G29" s="75"/>
      <c r="H29" s="77"/>
      <c r="I29" s="78"/>
    </row>
    <row r="30" spans="1:15" s="29" customFormat="1" ht="15.6" customHeight="1">
      <c r="A30" s="674" t="s">
        <v>145</v>
      </c>
      <c r="B30" s="71"/>
      <c r="C30" s="71"/>
      <c r="D30" s="675"/>
      <c r="E30" s="676"/>
      <c r="F30" s="677"/>
      <c r="G30" s="678"/>
      <c r="H30" s="71"/>
      <c r="I30" s="78"/>
    </row>
    <row r="31" spans="1:15" s="29" customFormat="1" ht="15.6" customHeight="1">
      <c r="A31" s="1392" t="s">
        <v>750</v>
      </c>
      <c r="B31" s="1392"/>
      <c r="C31" s="1392"/>
      <c r="D31" s="1392"/>
      <c r="E31" s="1392"/>
      <c r="F31" s="1392"/>
      <c r="G31" s="1392"/>
      <c r="H31" s="1316"/>
      <c r="I31" s="1316"/>
    </row>
    <row r="32" spans="1:15" s="29" customFormat="1" ht="15.6" customHeight="1">
      <c r="A32" s="1392"/>
      <c r="B32" s="1392"/>
      <c r="C32" s="1392"/>
      <c r="D32" s="1392"/>
      <c r="E32" s="1392"/>
      <c r="F32" s="1392"/>
      <c r="G32" s="1392"/>
      <c r="H32" s="1316"/>
      <c r="I32" s="1316"/>
    </row>
    <row r="33" spans="1:9" s="29" customFormat="1" ht="15.6" customHeight="1">
      <c r="A33" s="1392"/>
      <c r="B33" s="1392"/>
      <c r="C33" s="1392"/>
      <c r="D33" s="1392"/>
      <c r="E33" s="1392"/>
      <c r="F33" s="1392"/>
      <c r="G33" s="1392"/>
      <c r="H33" s="1316"/>
      <c r="I33" s="1316"/>
    </row>
    <row r="34" spans="1:9" s="29" customFormat="1" ht="15.6" customHeight="1">
      <c r="A34" s="1392"/>
      <c r="B34" s="1392"/>
      <c r="C34" s="1392"/>
      <c r="D34" s="1392"/>
      <c r="E34" s="1392"/>
      <c r="F34" s="1392"/>
      <c r="G34" s="1392"/>
      <c r="H34" s="1316"/>
      <c r="I34" s="1316"/>
    </row>
    <row r="35" spans="1:9" s="29" customFormat="1" ht="15.6" customHeight="1">
      <c r="A35" s="1392"/>
      <c r="B35" s="1392"/>
      <c r="C35" s="1392"/>
      <c r="D35" s="1392"/>
      <c r="E35" s="1392"/>
      <c r="F35" s="1392"/>
      <c r="G35" s="1392"/>
      <c r="H35" s="1316"/>
      <c r="I35" s="1316"/>
    </row>
    <row r="36" spans="1:9" s="29" customFormat="1" ht="15.6" customHeight="1">
      <c r="A36" s="1392"/>
      <c r="B36" s="1392"/>
      <c r="C36" s="1392"/>
      <c r="D36" s="1392"/>
      <c r="E36" s="1392"/>
      <c r="F36" s="1392"/>
      <c r="G36" s="1392"/>
      <c r="H36" s="1316"/>
      <c r="I36" s="1316"/>
    </row>
    <row r="37" spans="1:9" s="29" customFormat="1" ht="15.6" customHeight="1">
      <c r="A37" s="1392"/>
      <c r="B37" s="1392"/>
      <c r="C37" s="1392"/>
      <c r="D37" s="1392"/>
      <c r="E37" s="1392"/>
      <c r="F37" s="1392"/>
      <c r="G37" s="1392"/>
      <c r="H37" s="1316"/>
      <c r="I37" s="1316"/>
    </row>
    <row r="38" spans="1:9" s="29" customFormat="1" ht="15.6" customHeight="1">
      <c r="A38" s="1392"/>
      <c r="B38" s="1392"/>
      <c r="C38" s="1392"/>
      <c r="D38" s="1392"/>
      <c r="E38" s="1392"/>
      <c r="F38" s="1392"/>
      <c r="G38" s="1392"/>
      <c r="H38" s="1316"/>
      <c r="I38" s="1316"/>
    </row>
    <row r="39" spans="1:9" s="29" customFormat="1" ht="15.6" customHeight="1">
      <c r="A39" s="87"/>
      <c r="B39" s="71"/>
      <c r="C39" s="71"/>
      <c r="D39" s="87"/>
      <c r="E39" s="71"/>
      <c r="F39" s="646"/>
      <c r="G39" s="87"/>
      <c r="H39" s="71"/>
    </row>
    <row r="40" spans="1:9" s="29" customFormat="1" ht="15.6" customHeight="1">
      <c r="A40" s="679"/>
      <c r="B40" s="71"/>
      <c r="C40" s="71"/>
      <c r="D40" s="87"/>
      <c r="E40" s="71"/>
      <c r="F40" s="646"/>
      <c r="G40" s="87"/>
      <c r="H40" s="680"/>
    </row>
  </sheetData>
  <mergeCells count="1">
    <mergeCell ref="A31:G38"/>
  </mergeCells>
  <conditionalFormatting sqref="A8">
    <cfRule type="cellIs" dxfId="19" priority="10" stopIfTrue="1" operator="equal">
      <formula>"Adjustment to Income/Expense/Rate Base:"</formula>
    </cfRule>
  </conditionalFormatting>
  <conditionalFormatting sqref="I1:I2">
    <cfRule type="cellIs" dxfId="18" priority="9" stopIfTrue="1" operator="equal">
      <formula>"x.x"</formula>
    </cfRule>
  </conditionalFormatting>
  <conditionalFormatting sqref="A9:A10">
    <cfRule type="cellIs" dxfId="17" priority="8" stopIfTrue="1" operator="equal">
      <formula>"Title"</formula>
    </cfRule>
  </conditionalFormatting>
  <conditionalFormatting sqref="A15:A17">
    <cfRule type="cellIs" dxfId="16" priority="2" stopIfTrue="1" operator="equal">
      <formula>"Title"</formula>
    </cfRule>
  </conditionalFormatting>
  <conditionalFormatting sqref="A25:A28">
    <cfRule type="cellIs" dxfId="15" priority="1" stopIfTrue="1" operator="equal">
      <formula>"Title"</formula>
    </cfRule>
  </conditionalFormatting>
  <dataValidations count="10">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65297:D65311 VRX982794:VRX982795 IZ65308:IZ65322 SV65308:SV65322 ACR65308:ACR65322 AMN65308:AMN65322 AWJ65308:AWJ65322 BGF65308:BGF65322 BQB65308:BQB65322 BZX65308:BZX65322 CJT65308:CJT65322 CTP65308:CTP65322 DDL65308:DDL65322 DNH65308:DNH65322 DXD65308:DXD65322 EGZ65308:EGZ65322 EQV65308:EQV65322 FAR65308:FAR65322 FKN65308:FKN65322 FUJ65308:FUJ65322 GEF65308:GEF65322 GOB65308:GOB65322 GXX65308:GXX65322 HHT65308:HHT65322 HRP65308:HRP65322 IBL65308:IBL65322 ILH65308:ILH65322 IVD65308:IVD65322 JEZ65308:JEZ65322 JOV65308:JOV65322 JYR65308:JYR65322 KIN65308:KIN65322 KSJ65308:KSJ65322 LCF65308:LCF65322 LMB65308:LMB65322 LVX65308:LVX65322 MFT65308:MFT65322 MPP65308:MPP65322 MZL65308:MZL65322 NJH65308:NJH65322 NTD65308:NTD65322 OCZ65308:OCZ65322 OMV65308:OMV65322 OWR65308:OWR65322 PGN65308:PGN65322 PQJ65308:PQJ65322 QAF65308:QAF65322 QKB65308:QKB65322 QTX65308:QTX65322 RDT65308:RDT65322 RNP65308:RNP65322 RXL65308:RXL65322 SHH65308:SHH65322 SRD65308:SRD65322 TAZ65308:TAZ65322 TKV65308:TKV65322 TUR65308:TUR65322 UEN65308:UEN65322 UOJ65308:UOJ65322 UYF65308:UYF65322 VIB65308:VIB65322 VRX65308:VRX65322 WBT65308:WBT65322 WLP65308:WLP65322 WVL65308:WVL65322 IZ130844:IZ130858 SV130844:SV130858 ACR130844:ACR130858 AMN130844:AMN130858 AWJ130844:AWJ130858 BGF130844:BGF130858 BQB130844:BQB130858 BZX130844:BZX130858 CJT130844:CJT130858 CTP130844:CTP130858 DDL130844:DDL130858 DNH130844:DNH130858 DXD130844:DXD130858 EGZ130844:EGZ130858 EQV130844:EQV130858 FAR130844:FAR130858 FKN130844:FKN130858 FUJ130844:FUJ130858 GEF130844:GEF130858 GOB130844:GOB130858 GXX130844:GXX130858 HHT130844:HHT130858 HRP130844:HRP130858 IBL130844:IBL130858 ILH130844:ILH130858 IVD130844:IVD130858 JEZ130844:JEZ130858 JOV130844:JOV130858 JYR130844:JYR130858 KIN130844:KIN130858 KSJ130844:KSJ130858 LCF130844:LCF130858 LMB130844:LMB130858 LVX130844:LVX130858 MFT130844:MFT130858 MPP130844:MPP130858 MZL130844:MZL130858 NJH130844:NJH130858 NTD130844:NTD130858 OCZ130844:OCZ130858 OMV130844:OMV130858 OWR130844:OWR130858 PGN130844:PGN130858 PQJ130844:PQJ130858 QAF130844:QAF130858 QKB130844:QKB130858 QTX130844:QTX130858 RDT130844:RDT130858 RNP130844:RNP130858 RXL130844:RXL130858 SHH130844:SHH130858 SRD130844:SRD130858 TAZ130844:TAZ130858 TKV130844:TKV130858 TUR130844:TUR130858 UEN130844:UEN130858 UOJ130844:UOJ130858 UYF130844:UYF130858 VIB130844:VIB130858 VRX130844:VRX130858 WBT130844:WBT130858 WLP130844:WLP130858 WVL130844:WVL130858 IZ196380:IZ196394 SV196380:SV196394 ACR196380:ACR196394 AMN196380:AMN196394 AWJ196380:AWJ196394 BGF196380:BGF196394 BQB196380:BQB196394 BZX196380:BZX196394 CJT196380:CJT196394 CTP196380:CTP196394 DDL196380:DDL196394 DNH196380:DNH196394 DXD196380:DXD196394 EGZ196380:EGZ196394 EQV196380:EQV196394 FAR196380:FAR196394 FKN196380:FKN196394 FUJ196380:FUJ196394 GEF196380:GEF196394 GOB196380:GOB196394 GXX196380:GXX196394 HHT196380:HHT196394 HRP196380:HRP196394 IBL196380:IBL196394 ILH196380:ILH196394 IVD196380:IVD196394 JEZ196380:JEZ196394 JOV196380:JOV196394 JYR196380:JYR196394 KIN196380:KIN196394 KSJ196380:KSJ196394 LCF196380:LCF196394 LMB196380:LMB196394 LVX196380:LVX196394 MFT196380:MFT196394 MPP196380:MPP196394 MZL196380:MZL196394 NJH196380:NJH196394 NTD196380:NTD196394 OCZ196380:OCZ196394 OMV196380:OMV196394 OWR196380:OWR196394 PGN196380:PGN196394 PQJ196380:PQJ196394 QAF196380:QAF196394 QKB196380:QKB196394 QTX196380:QTX196394 RDT196380:RDT196394 RNP196380:RNP196394 RXL196380:RXL196394 SHH196380:SHH196394 SRD196380:SRD196394 TAZ196380:TAZ196394 TKV196380:TKV196394 TUR196380:TUR196394 UEN196380:UEN196394 UOJ196380:UOJ196394 UYF196380:UYF196394 VIB196380:VIB196394 VRX196380:VRX196394 WBT196380:WBT196394 WLP196380:WLP196394 WVL196380:WVL196394 IZ261916:IZ261930 SV261916:SV261930 ACR261916:ACR261930 AMN261916:AMN261930 AWJ261916:AWJ261930 BGF261916:BGF261930 BQB261916:BQB261930 BZX261916:BZX261930 CJT261916:CJT261930 CTP261916:CTP261930 DDL261916:DDL261930 DNH261916:DNH261930 DXD261916:DXD261930 EGZ261916:EGZ261930 EQV261916:EQV261930 FAR261916:FAR261930 FKN261916:FKN261930 FUJ261916:FUJ261930 GEF261916:GEF261930 GOB261916:GOB261930 GXX261916:GXX261930 HHT261916:HHT261930 HRP261916:HRP261930 IBL261916:IBL261930 ILH261916:ILH261930 IVD261916:IVD261930 JEZ261916:JEZ261930 JOV261916:JOV261930 JYR261916:JYR261930 KIN261916:KIN261930 KSJ261916:KSJ261930 LCF261916:LCF261930 LMB261916:LMB261930 LVX261916:LVX261930 MFT261916:MFT261930 MPP261916:MPP261930 MZL261916:MZL261930 NJH261916:NJH261930 NTD261916:NTD261930 OCZ261916:OCZ261930 OMV261916:OMV261930 OWR261916:OWR261930 PGN261916:PGN261930 PQJ261916:PQJ261930 QAF261916:QAF261930 QKB261916:QKB261930 QTX261916:QTX261930 RDT261916:RDT261930 RNP261916:RNP261930 RXL261916:RXL261930 SHH261916:SHH261930 SRD261916:SRD261930 TAZ261916:TAZ261930 TKV261916:TKV261930 TUR261916:TUR261930 UEN261916:UEN261930 UOJ261916:UOJ261930 UYF261916:UYF261930 VIB261916:VIB261930 VRX261916:VRX261930 WBT261916:WBT261930 WLP261916:WLP261930 WVL261916:WVL261930 IZ327452:IZ327466 SV327452:SV327466 ACR327452:ACR327466 AMN327452:AMN327466 AWJ327452:AWJ327466 BGF327452:BGF327466 BQB327452:BQB327466 BZX327452:BZX327466 CJT327452:CJT327466 CTP327452:CTP327466 DDL327452:DDL327466 DNH327452:DNH327466 DXD327452:DXD327466 EGZ327452:EGZ327466 EQV327452:EQV327466 FAR327452:FAR327466 FKN327452:FKN327466 FUJ327452:FUJ327466 GEF327452:GEF327466 GOB327452:GOB327466 GXX327452:GXX327466 HHT327452:HHT327466 HRP327452:HRP327466 IBL327452:IBL327466 ILH327452:ILH327466 IVD327452:IVD327466 JEZ327452:JEZ327466 JOV327452:JOV327466 JYR327452:JYR327466 KIN327452:KIN327466 KSJ327452:KSJ327466 LCF327452:LCF327466 LMB327452:LMB327466 LVX327452:LVX327466 MFT327452:MFT327466 MPP327452:MPP327466 MZL327452:MZL327466 NJH327452:NJH327466 NTD327452:NTD327466 OCZ327452:OCZ327466 OMV327452:OMV327466 OWR327452:OWR327466 PGN327452:PGN327466 PQJ327452:PQJ327466 QAF327452:QAF327466 QKB327452:QKB327466 QTX327452:QTX327466 RDT327452:RDT327466 RNP327452:RNP327466 RXL327452:RXL327466 SHH327452:SHH327466 SRD327452:SRD327466 TAZ327452:TAZ327466 TKV327452:TKV327466 TUR327452:TUR327466 UEN327452:UEN327466 UOJ327452:UOJ327466 UYF327452:UYF327466 VIB327452:VIB327466 VRX327452:VRX327466 WBT327452:WBT327466 WLP327452:WLP327466 WVL327452:WVL327466 IZ392988:IZ393002 SV392988:SV393002 ACR392988:ACR393002 AMN392988:AMN393002 AWJ392988:AWJ393002 BGF392988:BGF393002 BQB392988:BQB393002 BZX392988:BZX393002 CJT392988:CJT393002 CTP392988:CTP393002 DDL392988:DDL393002 DNH392988:DNH393002 DXD392988:DXD393002 EGZ392988:EGZ393002 EQV392988:EQV393002 FAR392988:FAR393002 FKN392988:FKN393002 FUJ392988:FUJ393002 GEF392988:GEF393002 GOB392988:GOB393002 GXX392988:GXX393002 HHT392988:HHT393002 HRP392988:HRP393002 IBL392988:IBL393002 ILH392988:ILH393002 IVD392988:IVD393002 JEZ392988:JEZ393002 JOV392988:JOV393002 JYR392988:JYR393002 KIN392988:KIN393002 KSJ392988:KSJ393002 LCF392988:LCF393002 LMB392988:LMB393002 LVX392988:LVX393002 MFT392988:MFT393002 MPP392988:MPP393002 MZL392988:MZL393002 NJH392988:NJH393002 NTD392988:NTD393002 OCZ392988:OCZ393002 OMV392988:OMV393002 OWR392988:OWR393002 PGN392988:PGN393002 PQJ392988:PQJ393002 QAF392988:QAF393002 QKB392988:QKB393002 QTX392988:QTX393002 RDT392988:RDT393002 RNP392988:RNP393002 RXL392988:RXL393002 SHH392988:SHH393002 SRD392988:SRD393002 TAZ392988:TAZ393002 TKV392988:TKV393002 TUR392988:TUR393002 UEN392988:UEN393002 UOJ392988:UOJ393002 UYF392988:UYF393002 VIB392988:VIB393002 VRX392988:VRX393002 WBT392988:WBT393002 WLP392988:WLP393002 WVL392988:WVL393002 IZ458524:IZ458538 SV458524:SV458538 ACR458524:ACR458538 AMN458524:AMN458538 AWJ458524:AWJ458538 BGF458524:BGF458538 BQB458524:BQB458538 BZX458524:BZX458538 CJT458524:CJT458538 CTP458524:CTP458538 DDL458524:DDL458538 DNH458524:DNH458538 DXD458524:DXD458538 EGZ458524:EGZ458538 EQV458524:EQV458538 FAR458524:FAR458538 FKN458524:FKN458538 FUJ458524:FUJ458538 GEF458524:GEF458538 GOB458524:GOB458538 GXX458524:GXX458538 HHT458524:HHT458538 HRP458524:HRP458538 IBL458524:IBL458538 ILH458524:ILH458538 IVD458524:IVD458538 JEZ458524:JEZ458538 JOV458524:JOV458538 JYR458524:JYR458538 KIN458524:KIN458538 KSJ458524:KSJ458538 LCF458524:LCF458538 LMB458524:LMB458538 LVX458524:LVX458538 MFT458524:MFT458538 MPP458524:MPP458538 MZL458524:MZL458538 NJH458524:NJH458538 NTD458524:NTD458538 OCZ458524:OCZ458538 OMV458524:OMV458538 OWR458524:OWR458538 PGN458524:PGN458538 PQJ458524:PQJ458538 QAF458524:QAF458538 QKB458524:QKB458538 QTX458524:QTX458538 RDT458524:RDT458538 RNP458524:RNP458538 RXL458524:RXL458538 SHH458524:SHH458538 SRD458524:SRD458538 TAZ458524:TAZ458538 TKV458524:TKV458538 TUR458524:TUR458538 UEN458524:UEN458538 UOJ458524:UOJ458538 UYF458524:UYF458538 VIB458524:VIB458538 VRX458524:VRX458538 WBT458524:WBT458538 WLP458524:WLP458538 WVL458524:WVL458538 IZ524060:IZ524074 SV524060:SV524074 ACR524060:ACR524074 AMN524060:AMN524074 AWJ524060:AWJ524074 BGF524060:BGF524074 BQB524060:BQB524074 BZX524060:BZX524074 CJT524060:CJT524074 CTP524060:CTP524074 DDL524060:DDL524074 DNH524060:DNH524074 DXD524060:DXD524074 EGZ524060:EGZ524074 EQV524060:EQV524074 FAR524060:FAR524074 FKN524060:FKN524074 FUJ524060:FUJ524074 GEF524060:GEF524074 GOB524060:GOB524074 GXX524060:GXX524074 HHT524060:HHT524074 HRP524060:HRP524074 IBL524060:IBL524074 ILH524060:ILH524074 IVD524060:IVD524074 JEZ524060:JEZ524074 JOV524060:JOV524074 JYR524060:JYR524074 KIN524060:KIN524074 KSJ524060:KSJ524074 LCF524060:LCF524074 LMB524060:LMB524074 LVX524060:LVX524074 MFT524060:MFT524074 MPP524060:MPP524074 MZL524060:MZL524074 NJH524060:NJH524074 NTD524060:NTD524074 OCZ524060:OCZ524074 OMV524060:OMV524074 OWR524060:OWR524074 PGN524060:PGN524074 PQJ524060:PQJ524074 QAF524060:QAF524074 QKB524060:QKB524074 QTX524060:QTX524074 RDT524060:RDT524074 RNP524060:RNP524074 RXL524060:RXL524074 SHH524060:SHH524074 SRD524060:SRD524074 TAZ524060:TAZ524074 TKV524060:TKV524074 TUR524060:TUR524074 UEN524060:UEN524074 UOJ524060:UOJ524074 UYF524060:UYF524074 VIB524060:VIB524074 VRX524060:VRX524074 WBT524060:WBT524074 WLP524060:WLP524074 WVL524060:WVL524074 IZ589596:IZ589610 SV589596:SV589610 ACR589596:ACR589610 AMN589596:AMN589610 AWJ589596:AWJ589610 BGF589596:BGF589610 BQB589596:BQB589610 BZX589596:BZX589610 CJT589596:CJT589610 CTP589596:CTP589610 DDL589596:DDL589610 DNH589596:DNH589610 DXD589596:DXD589610 EGZ589596:EGZ589610 EQV589596:EQV589610 FAR589596:FAR589610 FKN589596:FKN589610 FUJ589596:FUJ589610 GEF589596:GEF589610 GOB589596:GOB589610 GXX589596:GXX589610 HHT589596:HHT589610 HRP589596:HRP589610 IBL589596:IBL589610 ILH589596:ILH589610 IVD589596:IVD589610 JEZ589596:JEZ589610 JOV589596:JOV589610 JYR589596:JYR589610 KIN589596:KIN589610 KSJ589596:KSJ589610 LCF589596:LCF589610 LMB589596:LMB589610 LVX589596:LVX589610 MFT589596:MFT589610 MPP589596:MPP589610 MZL589596:MZL589610 NJH589596:NJH589610 NTD589596:NTD589610 OCZ589596:OCZ589610 OMV589596:OMV589610 OWR589596:OWR589610 PGN589596:PGN589610 PQJ589596:PQJ589610 QAF589596:QAF589610 QKB589596:QKB589610 QTX589596:QTX589610 RDT589596:RDT589610 RNP589596:RNP589610 RXL589596:RXL589610 SHH589596:SHH589610 SRD589596:SRD589610 TAZ589596:TAZ589610 TKV589596:TKV589610 TUR589596:TUR589610 UEN589596:UEN589610 UOJ589596:UOJ589610 UYF589596:UYF589610 VIB589596:VIB589610 VRX589596:VRX589610 WBT589596:WBT589610 WLP589596:WLP589610 WVL589596:WVL589610 IZ655132:IZ655146 SV655132:SV655146 ACR655132:ACR655146 AMN655132:AMN655146 AWJ655132:AWJ655146 BGF655132:BGF655146 BQB655132:BQB655146 BZX655132:BZX655146 CJT655132:CJT655146 CTP655132:CTP655146 DDL655132:DDL655146 DNH655132:DNH655146 DXD655132:DXD655146 EGZ655132:EGZ655146 EQV655132:EQV655146 FAR655132:FAR655146 FKN655132:FKN655146 FUJ655132:FUJ655146 GEF655132:GEF655146 GOB655132:GOB655146 GXX655132:GXX655146 HHT655132:HHT655146 HRP655132:HRP655146 IBL655132:IBL655146 ILH655132:ILH655146 IVD655132:IVD655146 JEZ655132:JEZ655146 JOV655132:JOV655146 JYR655132:JYR655146 KIN655132:KIN655146 KSJ655132:KSJ655146 LCF655132:LCF655146 LMB655132:LMB655146 LVX655132:LVX655146 MFT655132:MFT655146 MPP655132:MPP655146 MZL655132:MZL655146 NJH655132:NJH655146 NTD655132:NTD655146 OCZ655132:OCZ655146 OMV655132:OMV655146 OWR655132:OWR655146 PGN655132:PGN655146 PQJ655132:PQJ655146 QAF655132:QAF655146 QKB655132:QKB655146 QTX655132:QTX655146 RDT655132:RDT655146 RNP655132:RNP655146 RXL655132:RXL655146 SHH655132:SHH655146 SRD655132:SRD655146 TAZ655132:TAZ655146 TKV655132:TKV655146 TUR655132:TUR655146 UEN655132:UEN655146 UOJ655132:UOJ655146 UYF655132:UYF655146 VIB655132:VIB655146 VRX655132:VRX655146 WBT655132:WBT655146 WLP655132:WLP655146 WVL655132:WVL655146 IZ720668:IZ720682 SV720668:SV720682 ACR720668:ACR720682 AMN720668:AMN720682 AWJ720668:AWJ720682 BGF720668:BGF720682 BQB720668:BQB720682 BZX720668:BZX720682 CJT720668:CJT720682 CTP720668:CTP720682 DDL720668:DDL720682 DNH720668:DNH720682 DXD720668:DXD720682 EGZ720668:EGZ720682 EQV720668:EQV720682 FAR720668:FAR720682 FKN720668:FKN720682 FUJ720668:FUJ720682 GEF720668:GEF720682 GOB720668:GOB720682 GXX720668:GXX720682 HHT720668:HHT720682 HRP720668:HRP720682 IBL720668:IBL720682 ILH720668:ILH720682 IVD720668:IVD720682 JEZ720668:JEZ720682 JOV720668:JOV720682 JYR720668:JYR720682 KIN720668:KIN720682 KSJ720668:KSJ720682 LCF720668:LCF720682 LMB720668:LMB720682 LVX720668:LVX720682 MFT720668:MFT720682 MPP720668:MPP720682 MZL720668:MZL720682 NJH720668:NJH720682 NTD720668:NTD720682 OCZ720668:OCZ720682 OMV720668:OMV720682 OWR720668:OWR720682 PGN720668:PGN720682 PQJ720668:PQJ720682 QAF720668:QAF720682 QKB720668:QKB720682 QTX720668:QTX720682 RDT720668:RDT720682 RNP720668:RNP720682 RXL720668:RXL720682 SHH720668:SHH720682 SRD720668:SRD720682 TAZ720668:TAZ720682 TKV720668:TKV720682 TUR720668:TUR720682 UEN720668:UEN720682 UOJ720668:UOJ720682 UYF720668:UYF720682 VIB720668:VIB720682 VRX720668:VRX720682 WBT720668:WBT720682 WLP720668:WLP720682 WVL720668:WVL720682 IZ786204:IZ786218 SV786204:SV786218 ACR786204:ACR786218 AMN786204:AMN786218 AWJ786204:AWJ786218 BGF786204:BGF786218 BQB786204:BQB786218 BZX786204:BZX786218 CJT786204:CJT786218 CTP786204:CTP786218 DDL786204:DDL786218 DNH786204:DNH786218 DXD786204:DXD786218 EGZ786204:EGZ786218 EQV786204:EQV786218 FAR786204:FAR786218 FKN786204:FKN786218 FUJ786204:FUJ786218 GEF786204:GEF786218 GOB786204:GOB786218 GXX786204:GXX786218 HHT786204:HHT786218 HRP786204:HRP786218 IBL786204:IBL786218 ILH786204:ILH786218 IVD786204:IVD786218 JEZ786204:JEZ786218 JOV786204:JOV786218 JYR786204:JYR786218 KIN786204:KIN786218 KSJ786204:KSJ786218 LCF786204:LCF786218 LMB786204:LMB786218 LVX786204:LVX786218 MFT786204:MFT786218 MPP786204:MPP786218 MZL786204:MZL786218 NJH786204:NJH786218 NTD786204:NTD786218 OCZ786204:OCZ786218 OMV786204:OMV786218 OWR786204:OWR786218 PGN786204:PGN786218 PQJ786204:PQJ786218 QAF786204:QAF786218 QKB786204:QKB786218 QTX786204:QTX786218 RDT786204:RDT786218 RNP786204:RNP786218 RXL786204:RXL786218 SHH786204:SHH786218 SRD786204:SRD786218 TAZ786204:TAZ786218 TKV786204:TKV786218 TUR786204:TUR786218 UEN786204:UEN786218 UOJ786204:UOJ786218 UYF786204:UYF786218 VIB786204:VIB786218 VRX786204:VRX786218 WBT786204:WBT786218 WLP786204:WLP786218 WVL786204:WVL786218 IZ851740:IZ851754 SV851740:SV851754 ACR851740:ACR851754 AMN851740:AMN851754 AWJ851740:AWJ851754 BGF851740:BGF851754 BQB851740:BQB851754 BZX851740:BZX851754 CJT851740:CJT851754 CTP851740:CTP851754 DDL851740:DDL851754 DNH851740:DNH851754 DXD851740:DXD851754 EGZ851740:EGZ851754 EQV851740:EQV851754 FAR851740:FAR851754 FKN851740:FKN851754 FUJ851740:FUJ851754 GEF851740:GEF851754 GOB851740:GOB851754 GXX851740:GXX851754 HHT851740:HHT851754 HRP851740:HRP851754 IBL851740:IBL851754 ILH851740:ILH851754 IVD851740:IVD851754 JEZ851740:JEZ851754 JOV851740:JOV851754 JYR851740:JYR851754 KIN851740:KIN851754 KSJ851740:KSJ851754 LCF851740:LCF851754 LMB851740:LMB851754 LVX851740:LVX851754 MFT851740:MFT851754 MPP851740:MPP851754 MZL851740:MZL851754 NJH851740:NJH851754 NTD851740:NTD851754 OCZ851740:OCZ851754 OMV851740:OMV851754 OWR851740:OWR851754 PGN851740:PGN851754 PQJ851740:PQJ851754 QAF851740:QAF851754 QKB851740:QKB851754 QTX851740:QTX851754 RDT851740:RDT851754 RNP851740:RNP851754 RXL851740:RXL851754 SHH851740:SHH851754 SRD851740:SRD851754 TAZ851740:TAZ851754 TKV851740:TKV851754 TUR851740:TUR851754 UEN851740:UEN851754 UOJ851740:UOJ851754 UYF851740:UYF851754 VIB851740:VIB851754 VRX851740:VRX851754 WBT851740:WBT851754 WLP851740:WLP851754 WVL851740:WVL851754 IZ917276:IZ917290 SV917276:SV917290 ACR917276:ACR917290 AMN917276:AMN917290 AWJ917276:AWJ917290 BGF917276:BGF917290 BQB917276:BQB917290 BZX917276:BZX917290 CJT917276:CJT917290 CTP917276:CTP917290 DDL917276:DDL917290 DNH917276:DNH917290 DXD917276:DXD917290 EGZ917276:EGZ917290 EQV917276:EQV917290 FAR917276:FAR917290 FKN917276:FKN917290 FUJ917276:FUJ917290 GEF917276:GEF917290 GOB917276:GOB917290 GXX917276:GXX917290 HHT917276:HHT917290 HRP917276:HRP917290 IBL917276:IBL917290 ILH917276:ILH917290 IVD917276:IVD917290 JEZ917276:JEZ917290 JOV917276:JOV917290 JYR917276:JYR917290 KIN917276:KIN917290 KSJ917276:KSJ917290 LCF917276:LCF917290 LMB917276:LMB917290 LVX917276:LVX917290 MFT917276:MFT917290 MPP917276:MPP917290 MZL917276:MZL917290 NJH917276:NJH917290 NTD917276:NTD917290 OCZ917276:OCZ917290 OMV917276:OMV917290 OWR917276:OWR917290 PGN917276:PGN917290 PQJ917276:PQJ917290 QAF917276:QAF917290 QKB917276:QKB917290 QTX917276:QTX917290 RDT917276:RDT917290 RNP917276:RNP917290 RXL917276:RXL917290 SHH917276:SHH917290 SRD917276:SRD917290 TAZ917276:TAZ917290 TKV917276:TKV917290 TUR917276:TUR917290 UEN917276:UEN917290 UOJ917276:UOJ917290 UYF917276:UYF917290 VIB917276:VIB917290 VRX917276:VRX917290 WBT917276:WBT917290 WLP917276:WLP917290 WVL917276:WVL917290 IZ982812:IZ982826 SV982812:SV982826 ACR982812:ACR982826 AMN982812:AMN982826 AWJ982812:AWJ982826 BGF982812:BGF982826 BQB982812:BQB982826 BZX982812:BZX982826 CJT982812:CJT982826 CTP982812:CTP982826 DDL982812:DDL982826 DNH982812:DNH982826 DXD982812:DXD982826 EGZ982812:EGZ982826 EQV982812:EQV982826 FAR982812:FAR982826 FKN982812:FKN982826 FUJ982812:FUJ982826 GEF982812:GEF982826 GOB982812:GOB982826 GXX982812:GXX982826 HHT982812:HHT982826 HRP982812:HRP982826 IBL982812:IBL982826 ILH982812:ILH982826 IVD982812:IVD982826 JEZ982812:JEZ982826 JOV982812:JOV982826 JYR982812:JYR982826 KIN982812:KIN982826 KSJ982812:KSJ982826 LCF982812:LCF982826 LMB982812:LMB982826 LVX982812:LVX982826 MFT982812:MFT982826 MPP982812:MPP982826 MZL982812:MZL982826 NJH982812:NJH982826 NTD982812:NTD982826 OCZ982812:OCZ982826 OMV982812:OMV982826 OWR982812:OWR982826 PGN982812:PGN982826 PQJ982812:PQJ982826 QAF982812:QAF982826 QKB982812:QKB982826 QTX982812:QTX982826 RDT982812:RDT982826 RNP982812:RNP982826 RXL982812:RXL982826 SHH982812:SHH982826 SRD982812:SRD982826 TAZ982812:TAZ982826 TKV982812:TKV982826 TUR982812:TUR982826 UEN982812:UEN982826 UOJ982812:UOJ982826 UYF982812:UYF982826 VIB982812:VIB982826 VRX982812:VRX982826 WBT982812:WBT982826 WLP982812:WLP982826 WVL982812:WVL982826 WBT982794:WBT982795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IZ65305 SV65305 ACR65305 AMN65305 AWJ65305 BGF65305 BQB65305 BZX65305 CJT65305 CTP65305 DDL65305 DNH65305 DXD65305 EGZ65305 EQV65305 FAR65305 FKN65305 FUJ65305 GEF65305 GOB65305 GXX65305 HHT65305 HRP65305 IBL65305 ILH65305 IVD65305 JEZ65305 JOV65305 JYR65305 KIN65305 KSJ65305 LCF65305 LMB65305 LVX65305 MFT65305 MPP65305 MZL65305 NJH65305 NTD65305 OCZ65305 OMV65305 OWR65305 PGN65305 PQJ65305 QAF65305 QKB65305 QTX65305 RDT65305 RNP65305 RXL65305 SHH65305 SRD65305 TAZ65305 TKV65305 TUR65305 UEN65305 UOJ65305 UYF65305 VIB65305 VRX65305 WBT65305 WLP65305 WVL65305 IZ130841 SV130841 ACR130841 AMN130841 AWJ130841 BGF130841 BQB130841 BZX130841 CJT130841 CTP130841 DDL130841 DNH130841 DXD130841 EGZ130841 EQV130841 FAR130841 FKN130841 FUJ130841 GEF130841 GOB130841 GXX130841 HHT130841 HRP130841 IBL130841 ILH130841 IVD130841 JEZ130841 JOV130841 JYR130841 KIN130841 KSJ130841 LCF130841 LMB130841 LVX130841 MFT130841 MPP130841 MZL130841 NJH130841 NTD130841 OCZ130841 OMV130841 OWR130841 PGN130841 PQJ130841 QAF130841 QKB130841 QTX130841 RDT130841 RNP130841 RXL130841 SHH130841 SRD130841 TAZ130841 TKV130841 TUR130841 UEN130841 UOJ130841 UYF130841 VIB130841 VRX130841 WBT130841 WLP130841 WVL130841 IZ196377 SV196377 ACR196377 AMN196377 AWJ196377 BGF196377 BQB196377 BZX196377 CJT196377 CTP196377 DDL196377 DNH196377 DXD196377 EGZ196377 EQV196377 FAR196377 FKN196377 FUJ196377 GEF196377 GOB196377 GXX196377 HHT196377 HRP196377 IBL196377 ILH196377 IVD196377 JEZ196377 JOV196377 JYR196377 KIN196377 KSJ196377 LCF196377 LMB196377 LVX196377 MFT196377 MPP196377 MZL196377 NJH196377 NTD196377 OCZ196377 OMV196377 OWR196377 PGN196377 PQJ196377 QAF196377 QKB196377 QTX196377 RDT196377 RNP196377 RXL196377 SHH196377 SRD196377 TAZ196377 TKV196377 TUR196377 UEN196377 UOJ196377 UYF196377 VIB196377 VRX196377 WBT196377 WLP196377 WVL196377 IZ261913 SV261913 ACR261913 AMN261913 AWJ261913 BGF261913 BQB261913 BZX261913 CJT261913 CTP261913 DDL261913 DNH261913 DXD261913 EGZ261913 EQV261913 FAR261913 FKN261913 FUJ261913 GEF261913 GOB261913 GXX261913 HHT261913 HRP261913 IBL261913 ILH261913 IVD261913 JEZ261913 JOV261913 JYR261913 KIN261913 KSJ261913 LCF261913 LMB261913 LVX261913 MFT261913 MPP261913 MZL261913 NJH261913 NTD261913 OCZ261913 OMV261913 OWR261913 PGN261913 PQJ261913 QAF261913 QKB261913 QTX261913 RDT261913 RNP261913 RXL261913 SHH261913 SRD261913 TAZ261913 TKV261913 TUR261913 UEN261913 UOJ261913 UYF261913 VIB261913 VRX261913 WBT261913 WLP261913 WVL261913 IZ327449 SV327449 ACR327449 AMN327449 AWJ327449 BGF327449 BQB327449 BZX327449 CJT327449 CTP327449 DDL327449 DNH327449 DXD327449 EGZ327449 EQV327449 FAR327449 FKN327449 FUJ327449 GEF327449 GOB327449 GXX327449 HHT327449 HRP327449 IBL327449 ILH327449 IVD327449 JEZ327449 JOV327449 JYR327449 KIN327449 KSJ327449 LCF327449 LMB327449 LVX327449 MFT327449 MPP327449 MZL327449 NJH327449 NTD327449 OCZ327449 OMV327449 OWR327449 PGN327449 PQJ327449 QAF327449 QKB327449 QTX327449 RDT327449 RNP327449 RXL327449 SHH327449 SRD327449 TAZ327449 TKV327449 TUR327449 UEN327449 UOJ327449 UYF327449 VIB327449 VRX327449 WBT327449 WLP327449 WVL327449 IZ392985 SV392985 ACR392985 AMN392985 AWJ392985 BGF392985 BQB392985 BZX392985 CJT392985 CTP392985 DDL392985 DNH392985 DXD392985 EGZ392985 EQV392985 FAR392985 FKN392985 FUJ392985 GEF392985 GOB392985 GXX392985 HHT392985 HRP392985 IBL392985 ILH392985 IVD392985 JEZ392985 JOV392985 JYR392985 KIN392985 KSJ392985 LCF392985 LMB392985 LVX392985 MFT392985 MPP392985 MZL392985 NJH392985 NTD392985 OCZ392985 OMV392985 OWR392985 PGN392985 PQJ392985 QAF392985 QKB392985 QTX392985 RDT392985 RNP392985 RXL392985 SHH392985 SRD392985 TAZ392985 TKV392985 TUR392985 UEN392985 UOJ392985 UYF392985 VIB392985 VRX392985 WBT392985 WLP392985 WVL392985 IZ458521 SV458521 ACR458521 AMN458521 AWJ458521 BGF458521 BQB458521 BZX458521 CJT458521 CTP458521 DDL458521 DNH458521 DXD458521 EGZ458521 EQV458521 FAR458521 FKN458521 FUJ458521 GEF458521 GOB458521 GXX458521 HHT458521 HRP458521 IBL458521 ILH458521 IVD458521 JEZ458521 JOV458521 JYR458521 KIN458521 KSJ458521 LCF458521 LMB458521 LVX458521 MFT458521 MPP458521 MZL458521 NJH458521 NTD458521 OCZ458521 OMV458521 OWR458521 PGN458521 PQJ458521 QAF458521 QKB458521 QTX458521 RDT458521 RNP458521 RXL458521 SHH458521 SRD458521 TAZ458521 TKV458521 TUR458521 UEN458521 UOJ458521 UYF458521 VIB458521 VRX458521 WBT458521 WLP458521 WVL458521 IZ524057 SV524057 ACR524057 AMN524057 AWJ524057 BGF524057 BQB524057 BZX524057 CJT524057 CTP524057 DDL524057 DNH524057 DXD524057 EGZ524057 EQV524057 FAR524057 FKN524057 FUJ524057 GEF524057 GOB524057 GXX524057 HHT524057 HRP524057 IBL524057 ILH524057 IVD524057 JEZ524057 JOV524057 JYR524057 KIN524057 KSJ524057 LCF524057 LMB524057 LVX524057 MFT524057 MPP524057 MZL524057 NJH524057 NTD524057 OCZ524057 OMV524057 OWR524057 PGN524057 PQJ524057 QAF524057 QKB524057 QTX524057 RDT524057 RNP524057 RXL524057 SHH524057 SRD524057 TAZ524057 TKV524057 TUR524057 UEN524057 UOJ524057 UYF524057 VIB524057 VRX524057 WBT524057 WLP524057 WVL524057 IZ589593 SV589593 ACR589593 AMN589593 AWJ589593 BGF589593 BQB589593 BZX589593 CJT589593 CTP589593 DDL589593 DNH589593 DXD589593 EGZ589593 EQV589593 FAR589593 FKN589593 FUJ589593 GEF589593 GOB589593 GXX589593 HHT589593 HRP589593 IBL589593 ILH589593 IVD589593 JEZ589593 JOV589593 JYR589593 KIN589593 KSJ589593 LCF589593 LMB589593 LVX589593 MFT589593 MPP589593 MZL589593 NJH589593 NTD589593 OCZ589593 OMV589593 OWR589593 PGN589593 PQJ589593 QAF589593 QKB589593 QTX589593 RDT589593 RNP589593 RXL589593 SHH589593 SRD589593 TAZ589593 TKV589593 TUR589593 UEN589593 UOJ589593 UYF589593 VIB589593 VRX589593 WBT589593 WLP589593 WVL589593 IZ655129 SV655129 ACR655129 AMN655129 AWJ655129 BGF655129 BQB655129 BZX655129 CJT655129 CTP655129 DDL655129 DNH655129 DXD655129 EGZ655129 EQV655129 FAR655129 FKN655129 FUJ655129 GEF655129 GOB655129 GXX655129 HHT655129 HRP655129 IBL655129 ILH655129 IVD655129 JEZ655129 JOV655129 JYR655129 KIN655129 KSJ655129 LCF655129 LMB655129 LVX655129 MFT655129 MPP655129 MZL655129 NJH655129 NTD655129 OCZ655129 OMV655129 OWR655129 PGN655129 PQJ655129 QAF655129 QKB655129 QTX655129 RDT655129 RNP655129 RXL655129 SHH655129 SRD655129 TAZ655129 TKV655129 TUR655129 UEN655129 UOJ655129 UYF655129 VIB655129 VRX655129 WBT655129 WLP655129 WVL655129 IZ720665 SV720665 ACR720665 AMN720665 AWJ720665 BGF720665 BQB720665 BZX720665 CJT720665 CTP720665 DDL720665 DNH720665 DXD720665 EGZ720665 EQV720665 FAR720665 FKN720665 FUJ720665 GEF720665 GOB720665 GXX720665 HHT720665 HRP720665 IBL720665 ILH720665 IVD720665 JEZ720665 JOV720665 JYR720665 KIN720665 KSJ720665 LCF720665 LMB720665 LVX720665 MFT720665 MPP720665 MZL720665 NJH720665 NTD720665 OCZ720665 OMV720665 OWR720665 PGN720665 PQJ720665 QAF720665 QKB720665 QTX720665 RDT720665 RNP720665 RXL720665 SHH720665 SRD720665 TAZ720665 TKV720665 TUR720665 UEN720665 UOJ720665 UYF720665 VIB720665 VRX720665 WBT720665 WLP720665 WVL720665 IZ786201 SV786201 ACR786201 AMN786201 AWJ786201 BGF786201 BQB786201 BZX786201 CJT786201 CTP786201 DDL786201 DNH786201 DXD786201 EGZ786201 EQV786201 FAR786201 FKN786201 FUJ786201 GEF786201 GOB786201 GXX786201 HHT786201 HRP786201 IBL786201 ILH786201 IVD786201 JEZ786201 JOV786201 JYR786201 KIN786201 KSJ786201 LCF786201 LMB786201 LVX786201 MFT786201 MPP786201 MZL786201 NJH786201 NTD786201 OCZ786201 OMV786201 OWR786201 PGN786201 PQJ786201 QAF786201 QKB786201 QTX786201 RDT786201 RNP786201 RXL786201 SHH786201 SRD786201 TAZ786201 TKV786201 TUR786201 UEN786201 UOJ786201 UYF786201 VIB786201 VRX786201 WBT786201 WLP786201 WVL786201 IZ851737 SV851737 ACR851737 AMN851737 AWJ851737 BGF851737 BQB851737 BZX851737 CJT851737 CTP851737 DDL851737 DNH851737 DXD851737 EGZ851737 EQV851737 FAR851737 FKN851737 FUJ851737 GEF851737 GOB851737 GXX851737 HHT851737 HRP851737 IBL851737 ILH851737 IVD851737 JEZ851737 JOV851737 JYR851737 KIN851737 KSJ851737 LCF851737 LMB851737 LVX851737 MFT851737 MPP851737 MZL851737 NJH851737 NTD851737 OCZ851737 OMV851737 OWR851737 PGN851737 PQJ851737 QAF851737 QKB851737 QTX851737 RDT851737 RNP851737 RXL851737 SHH851737 SRD851737 TAZ851737 TKV851737 TUR851737 UEN851737 UOJ851737 UYF851737 VIB851737 VRX851737 WBT851737 WLP851737 WVL851737 IZ917273 SV917273 ACR917273 AMN917273 AWJ917273 BGF917273 BQB917273 BZX917273 CJT917273 CTP917273 DDL917273 DNH917273 DXD917273 EGZ917273 EQV917273 FAR917273 FKN917273 FUJ917273 GEF917273 GOB917273 GXX917273 HHT917273 HRP917273 IBL917273 ILH917273 IVD917273 JEZ917273 JOV917273 JYR917273 KIN917273 KSJ917273 LCF917273 LMB917273 LVX917273 MFT917273 MPP917273 MZL917273 NJH917273 NTD917273 OCZ917273 OMV917273 OWR917273 PGN917273 PQJ917273 QAF917273 QKB917273 QTX917273 RDT917273 RNP917273 RXL917273 SHH917273 SRD917273 TAZ917273 TKV917273 TUR917273 UEN917273 UOJ917273 UYF917273 VIB917273 VRX917273 WBT917273 WLP917273 WVL917273 IZ982809 SV982809 ACR982809 AMN982809 AWJ982809 BGF982809 BQB982809 BZX982809 CJT982809 CTP982809 DDL982809 DNH982809 DXD982809 EGZ982809 EQV982809 FAR982809 FKN982809 FUJ982809 GEF982809 GOB982809 GXX982809 HHT982809 HRP982809 IBL982809 ILH982809 IVD982809 JEZ982809 JOV982809 JYR982809 KIN982809 KSJ982809 LCF982809 LMB982809 LVX982809 MFT982809 MPP982809 MZL982809 NJH982809 NTD982809 OCZ982809 OMV982809 OWR982809 PGN982809 PQJ982809 QAF982809 QKB982809 QTX982809 RDT982809 RNP982809 RXL982809 SHH982809 SRD982809 TAZ982809 TKV982809 TUR982809 UEN982809 UOJ982809 UYF982809 VIB982809 VRX982809 WBT982809 WLP982809 WVL982809 WLP982794:WLP982795 IZ65293:IZ65302 SV65293:SV65302 ACR65293:ACR65302 AMN65293:AMN65302 AWJ65293:AWJ65302 BGF65293:BGF65302 BQB65293:BQB65302 BZX65293:BZX65302 CJT65293:CJT65302 CTP65293:CTP65302 DDL65293:DDL65302 DNH65293:DNH65302 DXD65293:DXD65302 EGZ65293:EGZ65302 EQV65293:EQV65302 FAR65293:FAR65302 FKN65293:FKN65302 FUJ65293:FUJ65302 GEF65293:GEF65302 GOB65293:GOB65302 GXX65293:GXX65302 HHT65293:HHT65302 HRP65293:HRP65302 IBL65293:IBL65302 ILH65293:ILH65302 IVD65293:IVD65302 JEZ65293:JEZ65302 JOV65293:JOV65302 JYR65293:JYR65302 KIN65293:KIN65302 KSJ65293:KSJ65302 LCF65293:LCF65302 LMB65293:LMB65302 LVX65293:LVX65302 MFT65293:MFT65302 MPP65293:MPP65302 MZL65293:MZL65302 NJH65293:NJH65302 NTD65293:NTD65302 OCZ65293:OCZ65302 OMV65293:OMV65302 OWR65293:OWR65302 PGN65293:PGN65302 PQJ65293:PQJ65302 QAF65293:QAF65302 QKB65293:QKB65302 QTX65293:QTX65302 RDT65293:RDT65302 RNP65293:RNP65302 RXL65293:RXL65302 SHH65293:SHH65302 SRD65293:SRD65302 TAZ65293:TAZ65302 TKV65293:TKV65302 TUR65293:TUR65302 UEN65293:UEN65302 UOJ65293:UOJ65302 UYF65293:UYF65302 VIB65293:VIB65302 VRX65293:VRX65302 WBT65293:WBT65302 WLP65293:WLP65302 WVL65293:WVL65302 IZ130829:IZ130838 SV130829:SV130838 ACR130829:ACR130838 AMN130829:AMN130838 AWJ130829:AWJ130838 BGF130829:BGF130838 BQB130829:BQB130838 BZX130829:BZX130838 CJT130829:CJT130838 CTP130829:CTP130838 DDL130829:DDL130838 DNH130829:DNH130838 DXD130829:DXD130838 EGZ130829:EGZ130838 EQV130829:EQV130838 FAR130829:FAR130838 FKN130829:FKN130838 FUJ130829:FUJ130838 GEF130829:GEF130838 GOB130829:GOB130838 GXX130829:GXX130838 HHT130829:HHT130838 HRP130829:HRP130838 IBL130829:IBL130838 ILH130829:ILH130838 IVD130829:IVD130838 JEZ130829:JEZ130838 JOV130829:JOV130838 JYR130829:JYR130838 KIN130829:KIN130838 KSJ130829:KSJ130838 LCF130829:LCF130838 LMB130829:LMB130838 LVX130829:LVX130838 MFT130829:MFT130838 MPP130829:MPP130838 MZL130829:MZL130838 NJH130829:NJH130838 NTD130829:NTD130838 OCZ130829:OCZ130838 OMV130829:OMV130838 OWR130829:OWR130838 PGN130829:PGN130838 PQJ130829:PQJ130838 QAF130829:QAF130838 QKB130829:QKB130838 QTX130829:QTX130838 RDT130829:RDT130838 RNP130829:RNP130838 RXL130829:RXL130838 SHH130829:SHH130838 SRD130829:SRD130838 TAZ130829:TAZ130838 TKV130829:TKV130838 TUR130829:TUR130838 UEN130829:UEN130838 UOJ130829:UOJ130838 UYF130829:UYF130838 VIB130829:VIB130838 VRX130829:VRX130838 WBT130829:WBT130838 WLP130829:WLP130838 WVL130829:WVL130838 IZ196365:IZ196374 SV196365:SV196374 ACR196365:ACR196374 AMN196365:AMN196374 AWJ196365:AWJ196374 BGF196365:BGF196374 BQB196365:BQB196374 BZX196365:BZX196374 CJT196365:CJT196374 CTP196365:CTP196374 DDL196365:DDL196374 DNH196365:DNH196374 DXD196365:DXD196374 EGZ196365:EGZ196374 EQV196365:EQV196374 FAR196365:FAR196374 FKN196365:FKN196374 FUJ196365:FUJ196374 GEF196365:GEF196374 GOB196365:GOB196374 GXX196365:GXX196374 HHT196365:HHT196374 HRP196365:HRP196374 IBL196365:IBL196374 ILH196365:ILH196374 IVD196365:IVD196374 JEZ196365:JEZ196374 JOV196365:JOV196374 JYR196365:JYR196374 KIN196365:KIN196374 KSJ196365:KSJ196374 LCF196365:LCF196374 LMB196365:LMB196374 LVX196365:LVX196374 MFT196365:MFT196374 MPP196365:MPP196374 MZL196365:MZL196374 NJH196365:NJH196374 NTD196365:NTD196374 OCZ196365:OCZ196374 OMV196365:OMV196374 OWR196365:OWR196374 PGN196365:PGN196374 PQJ196365:PQJ196374 QAF196365:QAF196374 QKB196365:QKB196374 QTX196365:QTX196374 RDT196365:RDT196374 RNP196365:RNP196374 RXL196365:RXL196374 SHH196365:SHH196374 SRD196365:SRD196374 TAZ196365:TAZ196374 TKV196365:TKV196374 TUR196365:TUR196374 UEN196365:UEN196374 UOJ196365:UOJ196374 UYF196365:UYF196374 VIB196365:VIB196374 VRX196365:VRX196374 WBT196365:WBT196374 WLP196365:WLP196374 WVL196365:WVL196374 IZ261901:IZ261910 SV261901:SV261910 ACR261901:ACR261910 AMN261901:AMN261910 AWJ261901:AWJ261910 BGF261901:BGF261910 BQB261901:BQB261910 BZX261901:BZX261910 CJT261901:CJT261910 CTP261901:CTP261910 DDL261901:DDL261910 DNH261901:DNH261910 DXD261901:DXD261910 EGZ261901:EGZ261910 EQV261901:EQV261910 FAR261901:FAR261910 FKN261901:FKN261910 FUJ261901:FUJ261910 GEF261901:GEF261910 GOB261901:GOB261910 GXX261901:GXX261910 HHT261901:HHT261910 HRP261901:HRP261910 IBL261901:IBL261910 ILH261901:ILH261910 IVD261901:IVD261910 JEZ261901:JEZ261910 JOV261901:JOV261910 JYR261901:JYR261910 KIN261901:KIN261910 KSJ261901:KSJ261910 LCF261901:LCF261910 LMB261901:LMB261910 LVX261901:LVX261910 MFT261901:MFT261910 MPP261901:MPP261910 MZL261901:MZL261910 NJH261901:NJH261910 NTD261901:NTD261910 OCZ261901:OCZ261910 OMV261901:OMV261910 OWR261901:OWR261910 PGN261901:PGN261910 PQJ261901:PQJ261910 QAF261901:QAF261910 QKB261901:QKB261910 QTX261901:QTX261910 RDT261901:RDT261910 RNP261901:RNP261910 RXL261901:RXL261910 SHH261901:SHH261910 SRD261901:SRD261910 TAZ261901:TAZ261910 TKV261901:TKV261910 TUR261901:TUR261910 UEN261901:UEN261910 UOJ261901:UOJ261910 UYF261901:UYF261910 VIB261901:VIB261910 VRX261901:VRX261910 WBT261901:WBT261910 WLP261901:WLP261910 WVL261901:WVL261910 IZ327437:IZ327446 SV327437:SV327446 ACR327437:ACR327446 AMN327437:AMN327446 AWJ327437:AWJ327446 BGF327437:BGF327446 BQB327437:BQB327446 BZX327437:BZX327446 CJT327437:CJT327446 CTP327437:CTP327446 DDL327437:DDL327446 DNH327437:DNH327446 DXD327437:DXD327446 EGZ327437:EGZ327446 EQV327437:EQV327446 FAR327437:FAR327446 FKN327437:FKN327446 FUJ327437:FUJ327446 GEF327437:GEF327446 GOB327437:GOB327446 GXX327437:GXX327446 HHT327437:HHT327446 HRP327437:HRP327446 IBL327437:IBL327446 ILH327437:ILH327446 IVD327437:IVD327446 JEZ327437:JEZ327446 JOV327437:JOV327446 JYR327437:JYR327446 KIN327437:KIN327446 KSJ327437:KSJ327446 LCF327437:LCF327446 LMB327437:LMB327446 LVX327437:LVX327446 MFT327437:MFT327446 MPP327437:MPP327446 MZL327437:MZL327446 NJH327437:NJH327446 NTD327437:NTD327446 OCZ327437:OCZ327446 OMV327437:OMV327446 OWR327437:OWR327446 PGN327437:PGN327446 PQJ327437:PQJ327446 QAF327437:QAF327446 QKB327437:QKB327446 QTX327437:QTX327446 RDT327437:RDT327446 RNP327437:RNP327446 RXL327437:RXL327446 SHH327437:SHH327446 SRD327437:SRD327446 TAZ327437:TAZ327446 TKV327437:TKV327446 TUR327437:TUR327446 UEN327437:UEN327446 UOJ327437:UOJ327446 UYF327437:UYF327446 VIB327437:VIB327446 VRX327437:VRX327446 WBT327437:WBT327446 WLP327437:WLP327446 WVL327437:WVL327446 IZ392973:IZ392982 SV392973:SV392982 ACR392973:ACR392982 AMN392973:AMN392982 AWJ392973:AWJ392982 BGF392973:BGF392982 BQB392973:BQB392982 BZX392973:BZX392982 CJT392973:CJT392982 CTP392973:CTP392982 DDL392973:DDL392982 DNH392973:DNH392982 DXD392973:DXD392982 EGZ392973:EGZ392982 EQV392973:EQV392982 FAR392973:FAR392982 FKN392973:FKN392982 FUJ392973:FUJ392982 GEF392973:GEF392982 GOB392973:GOB392982 GXX392973:GXX392982 HHT392973:HHT392982 HRP392973:HRP392982 IBL392973:IBL392982 ILH392973:ILH392982 IVD392973:IVD392982 JEZ392973:JEZ392982 JOV392973:JOV392982 JYR392973:JYR392982 KIN392973:KIN392982 KSJ392973:KSJ392982 LCF392973:LCF392982 LMB392973:LMB392982 LVX392973:LVX392982 MFT392973:MFT392982 MPP392973:MPP392982 MZL392973:MZL392982 NJH392973:NJH392982 NTD392973:NTD392982 OCZ392973:OCZ392982 OMV392973:OMV392982 OWR392973:OWR392982 PGN392973:PGN392982 PQJ392973:PQJ392982 QAF392973:QAF392982 QKB392973:QKB392982 QTX392973:QTX392982 RDT392973:RDT392982 RNP392973:RNP392982 RXL392973:RXL392982 SHH392973:SHH392982 SRD392973:SRD392982 TAZ392973:TAZ392982 TKV392973:TKV392982 TUR392973:TUR392982 UEN392973:UEN392982 UOJ392973:UOJ392982 UYF392973:UYF392982 VIB392973:VIB392982 VRX392973:VRX392982 WBT392973:WBT392982 WLP392973:WLP392982 WVL392973:WVL392982 IZ458509:IZ458518 SV458509:SV458518 ACR458509:ACR458518 AMN458509:AMN458518 AWJ458509:AWJ458518 BGF458509:BGF458518 BQB458509:BQB458518 BZX458509:BZX458518 CJT458509:CJT458518 CTP458509:CTP458518 DDL458509:DDL458518 DNH458509:DNH458518 DXD458509:DXD458518 EGZ458509:EGZ458518 EQV458509:EQV458518 FAR458509:FAR458518 FKN458509:FKN458518 FUJ458509:FUJ458518 GEF458509:GEF458518 GOB458509:GOB458518 GXX458509:GXX458518 HHT458509:HHT458518 HRP458509:HRP458518 IBL458509:IBL458518 ILH458509:ILH458518 IVD458509:IVD458518 JEZ458509:JEZ458518 JOV458509:JOV458518 JYR458509:JYR458518 KIN458509:KIN458518 KSJ458509:KSJ458518 LCF458509:LCF458518 LMB458509:LMB458518 LVX458509:LVX458518 MFT458509:MFT458518 MPP458509:MPP458518 MZL458509:MZL458518 NJH458509:NJH458518 NTD458509:NTD458518 OCZ458509:OCZ458518 OMV458509:OMV458518 OWR458509:OWR458518 PGN458509:PGN458518 PQJ458509:PQJ458518 QAF458509:QAF458518 QKB458509:QKB458518 QTX458509:QTX458518 RDT458509:RDT458518 RNP458509:RNP458518 RXL458509:RXL458518 SHH458509:SHH458518 SRD458509:SRD458518 TAZ458509:TAZ458518 TKV458509:TKV458518 TUR458509:TUR458518 UEN458509:UEN458518 UOJ458509:UOJ458518 UYF458509:UYF458518 VIB458509:VIB458518 VRX458509:VRX458518 WBT458509:WBT458518 WLP458509:WLP458518 WVL458509:WVL458518 IZ524045:IZ524054 SV524045:SV524054 ACR524045:ACR524054 AMN524045:AMN524054 AWJ524045:AWJ524054 BGF524045:BGF524054 BQB524045:BQB524054 BZX524045:BZX524054 CJT524045:CJT524054 CTP524045:CTP524054 DDL524045:DDL524054 DNH524045:DNH524054 DXD524045:DXD524054 EGZ524045:EGZ524054 EQV524045:EQV524054 FAR524045:FAR524054 FKN524045:FKN524054 FUJ524045:FUJ524054 GEF524045:GEF524054 GOB524045:GOB524054 GXX524045:GXX524054 HHT524045:HHT524054 HRP524045:HRP524054 IBL524045:IBL524054 ILH524045:ILH524054 IVD524045:IVD524054 JEZ524045:JEZ524054 JOV524045:JOV524054 JYR524045:JYR524054 KIN524045:KIN524054 KSJ524045:KSJ524054 LCF524045:LCF524054 LMB524045:LMB524054 LVX524045:LVX524054 MFT524045:MFT524054 MPP524045:MPP524054 MZL524045:MZL524054 NJH524045:NJH524054 NTD524045:NTD524054 OCZ524045:OCZ524054 OMV524045:OMV524054 OWR524045:OWR524054 PGN524045:PGN524054 PQJ524045:PQJ524054 QAF524045:QAF524054 QKB524045:QKB524054 QTX524045:QTX524054 RDT524045:RDT524054 RNP524045:RNP524054 RXL524045:RXL524054 SHH524045:SHH524054 SRD524045:SRD524054 TAZ524045:TAZ524054 TKV524045:TKV524054 TUR524045:TUR524054 UEN524045:UEN524054 UOJ524045:UOJ524054 UYF524045:UYF524054 VIB524045:VIB524054 VRX524045:VRX524054 WBT524045:WBT524054 WLP524045:WLP524054 WVL524045:WVL524054 IZ589581:IZ589590 SV589581:SV589590 ACR589581:ACR589590 AMN589581:AMN589590 AWJ589581:AWJ589590 BGF589581:BGF589590 BQB589581:BQB589590 BZX589581:BZX589590 CJT589581:CJT589590 CTP589581:CTP589590 DDL589581:DDL589590 DNH589581:DNH589590 DXD589581:DXD589590 EGZ589581:EGZ589590 EQV589581:EQV589590 FAR589581:FAR589590 FKN589581:FKN589590 FUJ589581:FUJ589590 GEF589581:GEF589590 GOB589581:GOB589590 GXX589581:GXX589590 HHT589581:HHT589590 HRP589581:HRP589590 IBL589581:IBL589590 ILH589581:ILH589590 IVD589581:IVD589590 JEZ589581:JEZ589590 JOV589581:JOV589590 JYR589581:JYR589590 KIN589581:KIN589590 KSJ589581:KSJ589590 LCF589581:LCF589590 LMB589581:LMB589590 LVX589581:LVX589590 MFT589581:MFT589590 MPP589581:MPP589590 MZL589581:MZL589590 NJH589581:NJH589590 NTD589581:NTD589590 OCZ589581:OCZ589590 OMV589581:OMV589590 OWR589581:OWR589590 PGN589581:PGN589590 PQJ589581:PQJ589590 QAF589581:QAF589590 QKB589581:QKB589590 QTX589581:QTX589590 RDT589581:RDT589590 RNP589581:RNP589590 RXL589581:RXL589590 SHH589581:SHH589590 SRD589581:SRD589590 TAZ589581:TAZ589590 TKV589581:TKV589590 TUR589581:TUR589590 UEN589581:UEN589590 UOJ589581:UOJ589590 UYF589581:UYF589590 VIB589581:VIB589590 VRX589581:VRX589590 WBT589581:WBT589590 WLP589581:WLP589590 WVL589581:WVL589590 IZ655117:IZ655126 SV655117:SV655126 ACR655117:ACR655126 AMN655117:AMN655126 AWJ655117:AWJ655126 BGF655117:BGF655126 BQB655117:BQB655126 BZX655117:BZX655126 CJT655117:CJT655126 CTP655117:CTP655126 DDL655117:DDL655126 DNH655117:DNH655126 DXD655117:DXD655126 EGZ655117:EGZ655126 EQV655117:EQV655126 FAR655117:FAR655126 FKN655117:FKN655126 FUJ655117:FUJ655126 GEF655117:GEF655126 GOB655117:GOB655126 GXX655117:GXX655126 HHT655117:HHT655126 HRP655117:HRP655126 IBL655117:IBL655126 ILH655117:ILH655126 IVD655117:IVD655126 JEZ655117:JEZ655126 JOV655117:JOV655126 JYR655117:JYR655126 KIN655117:KIN655126 KSJ655117:KSJ655126 LCF655117:LCF655126 LMB655117:LMB655126 LVX655117:LVX655126 MFT655117:MFT655126 MPP655117:MPP655126 MZL655117:MZL655126 NJH655117:NJH655126 NTD655117:NTD655126 OCZ655117:OCZ655126 OMV655117:OMV655126 OWR655117:OWR655126 PGN655117:PGN655126 PQJ655117:PQJ655126 QAF655117:QAF655126 QKB655117:QKB655126 QTX655117:QTX655126 RDT655117:RDT655126 RNP655117:RNP655126 RXL655117:RXL655126 SHH655117:SHH655126 SRD655117:SRD655126 TAZ655117:TAZ655126 TKV655117:TKV655126 TUR655117:TUR655126 UEN655117:UEN655126 UOJ655117:UOJ655126 UYF655117:UYF655126 VIB655117:VIB655126 VRX655117:VRX655126 WBT655117:WBT655126 WLP655117:WLP655126 WVL655117:WVL655126 IZ720653:IZ720662 SV720653:SV720662 ACR720653:ACR720662 AMN720653:AMN720662 AWJ720653:AWJ720662 BGF720653:BGF720662 BQB720653:BQB720662 BZX720653:BZX720662 CJT720653:CJT720662 CTP720653:CTP720662 DDL720653:DDL720662 DNH720653:DNH720662 DXD720653:DXD720662 EGZ720653:EGZ720662 EQV720653:EQV720662 FAR720653:FAR720662 FKN720653:FKN720662 FUJ720653:FUJ720662 GEF720653:GEF720662 GOB720653:GOB720662 GXX720653:GXX720662 HHT720653:HHT720662 HRP720653:HRP720662 IBL720653:IBL720662 ILH720653:ILH720662 IVD720653:IVD720662 JEZ720653:JEZ720662 JOV720653:JOV720662 JYR720653:JYR720662 KIN720653:KIN720662 KSJ720653:KSJ720662 LCF720653:LCF720662 LMB720653:LMB720662 LVX720653:LVX720662 MFT720653:MFT720662 MPP720653:MPP720662 MZL720653:MZL720662 NJH720653:NJH720662 NTD720653:NTD720662 OCZ720653:OCZ720662 OMV720653:OMV720662 OWR720653:OWR720662 PGN720653:PGN720662 PQJ720653:PQJ720662 QAF720653:QAF720662 QKB720653:QKB720662 QTX720653:QTX720662 RDT720653:RDT720662 RNP720653:RNP720662 RXL720653:RXL720662 SHH720653:SHH720662 SRD720653:SRD720662 TAZ720653:TAZ720662 TKV720653:TKV720662 TUR720653:TUR720662 UEN720653:UEN720662 UOJ720653:UOJ720662 UYF720653:UYF720662 VIB720653:VIB720662 VRX720653:VRX720662 WBT720653:WBT720662 WLP720653:WLP720662 WVL720653:WVL720662 IZ786189:IZ786198 SV786189:SV786198 ACR786189:ACR786198 AMN786189:AMN786198 AWJ786189:AWJ786198 BGF786189:BGF786198 BQB786189:BQB786198 BZX786189:BZX786198 CJT786189:CJT786198 CTP786189:CTP786198 DDL786189:DDL786198 DNH786189:DNH786198 DXD786189:DXD786198 EGZ786189:EGZ786198 EQV786189:EQV786198 FAR786189:FAR786198 FKN786189:FKN786198 FUJ786189:FUJ786198 GEF786189:GEF786198 GOB786189:GOB786198 GXX786189:GXX786198 HHT786189:HHT786198 HRP786189:HRP786198 IBL786189:IBL786198 ILH786189:ILH786198 IVD786189:IVD786198 JEZ786189:JEZ786198 JOV786189:JOV786198 JYR786189:JYR786198 KIN786189:KIN786198 KSJ786189:KSJ786198 LCF786189:LCF786198 LMB786189:LMB786198 LVX786189:LVX786198 MFT786189:MFT786198 MPP786189:MPP786198 MZL786189:MZL786198 NJH786189:NJH786198 NTD786189:NTD786198 OCZ786189:OCZ786198 OMV786189:OMV786198 OWR786189:OWR786198 PGN786189:PGN786198 PQJ786189:PQJ786198 QAF786189:QAF786198 QKB786189:QKB786198 QTX786189:QTX786198 RDT786189:RDT786198 RNP786189:RNP786198 RXL786189:RXL786198 SHH786189:SHH786198 SRD786189:SRD786198 TAZ786189:TAZ786198 TKV786189:TKV786198 TUR786189:TUR786198 UEN786189:UEN786198 UOJ786189:UOJ786198 UYF786189:UYF786198 VIB786189:VIB786198 VRX786189:VRX786198 WBT786189:WBT786198 WLP786189:WLP786198 WVL786189:WVL786198 IZ851725:IZ851734 SV851725:SV851734 ACR851725:ACR851734 AMN851725:AMN851734 AWJ851725:AWJ851734 BGF851725:BGF851734 BQB851725:BQB851734 BZX851725:BZX851734 CJT851725:CJT851734 CTP851725:CTP851734 DDL851725:DDL851734 DNH851725:DNH851734 DXD851725:DXD851734 EGZ851725:EGZ851734 EQV851725:EQV851734 FAR851725:FAR851734 FKN851725:FKN851734 FUJ851725:FUJ851734 GEF851725:GEF851734 GOB851725:GOB851734 GXX851725:GXX851734 HHT851725:HHT851734 HRP851725:HRP851734 IBL851725:IBL851734 ILH851725:ILH851734 IVD851725:IVD851734 JEZ851725:JEZ851734 JOV851725:JOV851734 JYR851725:JYR851734 KIN851725:KIN851734 KSJ851725:KSJ851734 LCF851725:LCF851734 LMB851725:LMB851734 LVX851725:LVX851734 MFT851725:MFT851734 MPP851725:MPP851734 MZL851725:MZL851734 NJH851725:NJH851734 NTD851725:NTD851734 OCZ851725:OCZ851734 OMV851725:OMV851734 OWR851725:OWR851734 PGN851725:PGN851734 PQJ851725:PQJ851734 QAF851725:QAF851734 QKB851725:QKB851734 QTX851725:QTX851734 RDT851725:RDT851734 RNP851725:RNP851734 RXL851725:RXL851734 SHH851725:SHH851734 SRD851725:SRD851734 TAZ851725:TAZ851734 TKV851725:TKV851734 TUR851725:TUR851734 UEN851725:UEN851734 UOJ851725:UOJ851734 UYF851725:UYF851734 VIB851725:VIB851734 VRX851725:VRX851734 WBT851725:WBT851734 WLP851725:WLP851734 WVL851725:WVL851734 IZ917261:IZ917270 SV917261:SV917270 ACR917261:ACR917270 AMN917261:AMN917270 AWJ917261:AWJ917270 BGF917261:BGF917270 BQB917261:BQB917270 BZX917261:BZX917270 CJT917261:CJT917270 CTP917261:CTP917270 DDL917261:DDL917270 DNH917261:DNH917270 DXD917261:DXD917270 EGZ917261:EGZ917270 EQV917261:EQV917270 FAR917261:FAR917270 FKN917261:FKN917270 FUJ917261:FUJ917270 GEF917261:GEF917270 GOB917261:GOB917270 GXX917261:GXX917270 HHT917261:HHT917270 HRP917261:HRP917270 IBL917261:IBL917270 ILH917261:ILH917270 IVD917261:IVD917270 JEZ917261:JEZ917270 JOV917261:JOV917270 JYR917261:JYR917270 KIN917261:KIN917270 KSJ917261:KSJ917270 LCF917261:LCF917270 LMB917261:LMB917270 LVX917261:LVX917270 MFT917261:MFT917270 MPP917261:MPP917270 MZL917261:MZL917270 NJH917261:NJH917270 NTD917261:NTD917270 OCZ917261:OCZ917270 OMV917261:OMV917270 OWR917261:OWR917270 PGN917261:PGN917270 PQJ917261:PQJ917270 QAF917261:QAF917270 QKB917261:QKB917270 QTX917261:QTX917270 RDT917261:RDT917270 RNP917261:RNP917270 RXL917261:RXL917270 SHH917261:SHH917270 SRD917261:SRD917270 TAZ917261:TAZ917270 TKV917261:TKV917270 TUR917261:TUR917270 UEN917261:UEN917270 UOJ917261:UOJ917270 UYF917261:UYF917270 VIB917261:VIB917270 VRX917261:VRX917270 WBT917261:WBT917270 WLP917261:WLP917270 WVL917261:WVL917270 IZ982797:IZ982806 SV982797:SV982806 ACR982797:ACR982806 AMN982797:AMN982806 AWJ982797:AWJ982806 BGF982797:BGF982806 BQB982797:BQB982806 BZX982797:BZX982806 CJT982797:CJT982806 CTP982797:CTP982806 DDL982797:DDL982806 DNH982797:DNH982806 DXD982797:DXD982806 EGZ982797:EGZ982806 EQV982797:EQV982806 FAR982797:FAR982806 FKN982797:FKN982806 FUJ982797:FUJ982806 GEF982797:GEF982806 GOB982797:GOB982806 GXX982797:GXX982806 HHT982797:HHT982806 HRP982797:HRP982806 IBL982797:IBL982806 ILH982797:ILH982806 IVD982797:IVD982806 JEZ982797:JEZ982806 JOV982797:JOV982806 JYR982797:JYR982806 KIN982797:KIN982806 KSJ982797:KSJ982806 LCF982797:LCF982806 LMB982797:LMB982806 LVX982797:LVX982806 MFT982797:MFT982806 MPP982797:MPP982806 MZL982797:MZL982806 NJH982797:NJH982806 NTD982797:NTD982806 OCZ982797:OCZ982806 OMV982797:OMV982806 OWR982797:OWR982806 PGN982797:PGN982806 PQJ982797:PQJ982806 QAF982797:QAF982806 QKB982797:QKB982806 QTX982797:QTX982806 RDT982797:RDT982806 RNP982797:RNP982806 RXL982797:RXL982806 SHH982797:SHH982806 SRD982797:SRD982806 TAZ982797:TAZ982806 TKV982797:TKV982806 TUR982797:TUR982806 UEN982797:UEN982806 UOJ982797:UOJ982806 UYF982797:UYF982806 VIB982797:VIB982806 VRX982797:VRX982806 WBT982797:WBT982806 WLP982797:WLP982806 WVL982797:WVL982806 WVL982794:WVL982795 IZ11:IZ12 SV11:SV12 ACR11:ACR12 AMN11:AMN12 AWJ11:AWJ12 BGF11:BGF12 BQB11:BQB12 BZX11:BZX12 CJT11:CJT12 CTP11:CTP12 DDL11:DDL12 DNH11:DNH12 DXD11:DXD12 EGZ11:EGZ12 EQV11:EQV12 FAR11:FAR12 FKN11:FKN12 FUJ11:FUJ12 GEF11:GEF12 GOB11:GOB12 GXX11:GXX12 HHT11:HHT12 HRP11:HRP12 IBL11:IBL12 ILH11:ILH12 IVD11:IVD12 JEZ11:JEZ12 JOV11:JOV12 JYR11:JYR12 KIN11:KIN12 KSJ11:KSJ12 LCF11:LCF12 LMB11:LMB12 LVX11:LVX12 MFT11:MFT12 MPP11:MPP12 MZL11:MZL12 NJH11:NJH12 NTD11:NTD12 OCZ11:OCZ12 OMV11:OMV12 OWR11:OWR12 PGN11:PGN12 PQJ11:PQJ12 QAF11:QAF12 QKB11:QKB12 QTX11:QTX12 RDT11:RDT12 RNP11:RNP12 RXL11:RXL12 SHH11:SHH12 SRD11:SRD12 TAZ11:TAZ12 TKV11:TKV12 TUR11:TUR12 UEN11:UEN12 UOJ11:UOJ12 UYF11:UYF12 VIB11:VIB12 VRX11:VRX12 WBT11:WBT12 WLP11:WLP12 WVL11:WVL12 IZ65290:IZ65291 SV65290:SV65291 ACR65290:ACR65291 AMN65290:AMN65291 AWJ65290:AWJ65291 BGF65290:BGF65291 BQB65290:BQB65291 BZX65290:BZX65291 CJT65290:CJT65291 CTP65290:CTP65291 DDL65290:DDL65291 DNH65290:DNH65291 DXD65290:DXD65291 EGZ65290:EGZ65291 EQV65290:EQV65291 FAR65290:FAR65291 FKN65290:FKN65291 FUJ65290:FUJ65291 GEF65290:GEF65291 GOB65290:GOB65291 GXX65290:GXX65291 HHT65290:HHT65291 HRP65290:HRP65291 IBL65290:IBL65291 ILH65290:ILH65291 IVD65290:IVD65291 JEZ65290:JEZ65291 JOV65290:JOV65291 JYR65290:JYR65291 KIN65290:KIN65291 KSJ65290:KSJ65291 LCF65290:LCF65291 LMB65290:LMB65291 LVX65290:LVX65291 MFT65290:MFT65291 MPP65290:MPP65291 MZL65290:MZL65291 NJH65290:NJH65291 NTD65290:NTD65291 OCZ65290:OCZ65291 OMV65290:OMV65291 OWR65290:OWR65291 PGN65290:PGN65291 PQJ65290:PQJ65291 QAF65290:QAF65291 QKB65290:QKB65291 QTX65290:QTX65291 RDT65290:RDT65291 RNP65290:RNP65291 RXL65290:RXL65291 SHH65290:SHH65291 SRD65290:SRD65291 TAZ65290:TAZ65291 TKV65290:TKV65291 TUR65290:TUR65291 UEN65290:UEN65291 UOJ65290:UOJ65291 UYF65290:UYF65291 VIB65290:VIB65291 VRX65290:VRX65291 WBT65290:WBT65291 WLP65290:WLP65291 WVL65290:WVL65291 IZ130826:IZ130827 SV130826:SV130827 ACR130826:ACR130827 AMN130826:AMN130827 AWJ130826:AWJ130827 BGF130826:BGF130827 BQB130826:BQB130827 BZX130826:BZX130827 CJT130826:CJT130827 CTP130826:CTP130827 DDL130826:DDL130827 DNH130826:DNH130827 DXD130826:DXD130827 EGZ130826:EGZ130827 EQV130826:EQV130827 FAR130826:FAR130827 FKN130826:FKN130827 FUJ130826:FUJ130827 GEF130826:GEF130827 GOB130826:GOB130827 GXX130826:GXX130827 HHT130826:HHT130827 HRP130826:HRP130827 IBL130826:IBL130827 ILH130826:ILH130827 IVD130826:IVD130827 JEZ130826:JEZ130827 JOV130826:JOV130827 JYR130826:JYR130827 KIN130826:KIN130827 KSJ130826:KSJ130827 LCF130826:LCF130827 LMB130826:LMB130827 LVX130826:LVX130827 MFT130826:MFT130827 MPP130826:MPP130827 MZL130826:MZL130827 NJH130826:NJH130827 NTD130826:NTD130827 OCZ130826:OCZ130827 OMV130826:OMV130827 OWR130826:OWR130827 PGN130826:PGN130827 PQJ130826:PQJ130827 QAF130826:QAF130827 QKB130826:QKB130827 QTX130826:QTX130827 RDT130826:RDT130827 RNP130826:RNP130827 RXL130826:RXL130827 SHH130826:SHH130827 SRD130826:SRD130827 TAZ130826:TAZ130827 TKV130826:TKV130827 TUR130826:TUR130827 UEN130826:UEN130827 UOJ130826:UOJ130827 UYF130826:UYF130827 VIB130826:VIB130827 VRX130826:VRX130827 WBT130826:WBT130827 WLP130826:WLP130827 WVL130826:WVL130827 IZ196362:IZ196363 SV196362:SV196363 ACR196362:ACR196363 AMN196362:AMN196363 AWJ196362:AWJ196363 BGF196362:BGF196363 BQB196362:BQB196363 BZX196362:BZX196363 CJT196362:CJT196363 CTP196362:CTP196363 DDL196362:DDL196363 DNH196362:DNH196363 DXD196362:DXD196363 EGZ196362:EGZ196363 EQV196362:EQV196363 FAR196362:FAR196363 FKN196362:FKN196363 FUJ196362:FUJ196363 GEF196362:GEF196363 GOB196362:GOB196363 GXX196362:GXX196363 HHT196362:HHT196363 HRP196362:HRP196363 IBL196362:IBL196363 ILH196362:ILH196363 IVD196362:IVD196363 JEZ196362:JEZ196363 JOV196362:JOV196363 JYR196362:JYR196363 KIN196362:KIN196363 KSJ196362:KSJ196363 LCF196362:LCF196363 LMB196362:LMB196363 LVX196362:LVX196363 MFT196362:MFT196363 MPP196362:MPP196363 MZL196362:MZL196363 NJH196362:NJH196363 NTD196362:NTD196363 OCZ196362:OCZ196363 OMV196362:OMV196363 OWR196362:OWR196363 PGN196362:PGN196363 PQJ196362:PQJ196363 QAF196362:QAF196363 QKB196362:QKB196363 QTX196362:QTX196363 RDT196362:RDT196363 RNP196362:RNP196363 RXL196362:RXL196363 SHH196362:SHH196363 SRD196362:SRD196363 TAZ196362:TAZ196363 TKV196362:TKV196363 TUR196362:TUR196363 UEN196362:UEN196363 UOJ196362:UOJ196363 UYF196362:UYF196363 VIB196362:VIB196363 VRX196362:VRX196363 WBT196362:WBT196363 WLP196362:WLP196363 WVL196362:WVL196363 IZ261898:IZ261899 SV261898:SV261899 ACR261898:ACR261899 AMN261898:AMN261899 AWJ261898:AWJ261899 BGF261898:BGF261899 BQB261898:BQB261899 BZX261898:BZX261899 CJT261898:CJT261899 CTP261898:CTP261899 DDL261898:DDL261899 DNH261898:DNH261899 DXD261898:DXD261899 EGZ261898:EGZ261899 EQV261898:EQV261899 FAR261898:FAR261899 FKN261898:FKN261899 FUJ261898:FUJ261899 GEF261898:GEF261899 GOB261898:GOB261899 GXX261898:GXX261899 HHT261898:HHT261899 HRP261898:HRP261899 IBL261898:IBL261899 ILH261898:ILH261899 IVD261898:IVD261899 JEZ261898:JEZ261899 JOV261898:JOV261899 JYR261898:JYR261899 KIN261898:KIN261899 KSJ261898:KSJ261899 LCF261898:LCF261899 LMB261898:LMB261899 LVX261898:LVX261899 MFT261898:MFT261899 MPP261898:MPP261899 MZL261898:MZL261899 NJH261898:NJH261899 NTD261898:NTD261899 OCZ261898:OCZ261899 OMV261898:OMV261899 OWR261898:OWR261899 PGN261898:PGN261899 PQJ261898:PQJ261899 QAF261898:QAF261899 QKB261898:QKB261899 QTX261898:QTX261899 RDT261898:RDT261899 RNP261898:RNP261899 RXL261898:RXL261899 SHH261898:SHH261899 SRD261898:SRD261899 TAZ261898:TAZ261899 TKV261898:TKV261899 TUR261898:TUR261899 UEN261898:UEN261899 UOJ261898:UOJ261899 UYF261898:UYF261899 VIB261898:VIB261899 VRX261898:VRX261899 WBT261898:WBT261899 WLP261898:WLP261899 WVL261898:WVL261899 IZ327434:IZ327435 SV327434:SV327435 ACR327434:ACR327435 AMN327434:AMN327435 AWJ327434:AWJ327435 BGF327434:BGF327435 BQB327434:BQB327435 BZX327434:BZX327435 CJT327434:CJT327435 CTP327434:CTP327435 DDL327434:DDL327435 DNH327434:DNH327435 DXD327434:DXD327435 EGZ327434:EGZ327435 EQV327434:EQV327435 FAR327434:FAR327435 FKN327434:FKN327435 FUJ327434:FUJ327435 GEF327434:GEF327435 GOB327434:GOB327435 GXX327434:GXX327435 HHT327434:HHT327435 HRP327434:HRP327435 IBL327434:IBL327435 ILH327434:ILH327435 IVD327434:IVD327435 JEZ327434:JEZ327435 JOV327434:JOV327435 JYR327434:JYR327435 KIN327434:KIN327435 KSJ327434:KSJ327435 LCF327434:LCF327435 LMB327434:LMB327435 LVX327434:LVX327435 MFT327434:MFT327435 MPP327434:MPP327435 MZL327434:MZL327435 NJH327434:NJH327435 NTD327434:NTD327435 OCZ327434:OCZ327435 OMV327434:OMV327435 OWR327434:OWR327435 PGN327434:PGN327435 PQJ327434:PQJ327435 QAF327434:QAF327435 QKB327434:QKB327435 QTX327434:QTX327435 RDT327434:RDT327435 RNP327434:RNP327435 RXL327434:RXL327435 SHH327434:SHH327435 SRD327434:SRD327435 TAZ327434:TAZ327435 TKV327434:TKV327435 TUR327434:TUR327435 UEN327434:UEN327435 UOJ327434:UOJ327435 UYF327434:UYF327435 VIB327434:VIB327435 VRX327434:VRX327435 WBT327434:WBT327435 WLP327434:WLP327435 WVL327434:WVL327435 IZ392970:IZ392971 SV392970:SV392971 ACR392970:ACR392971 AMN392970:AMN392971 AWJ392970:AWJ392971 BGF392970:BGF392971 BQB392970:BQB392971 BZX392970:BZX392971 CJT392970:CJT392971 CTP392970:CTP392971 DDL392970:DDL392971 DNH392970:DNH392971 DXD392970:DXD392971 EGZ392970:EGZ392971 EQV392970:EQV392971 FAR392970:FAR392971 FKN392970:FKN392971 FUJ392970:FUJ392971 GEF392970:GEF392971 GOB392970:GOB392971 GXX392970:GXX392971 HHT392970:HHT392971 HRP392970:HRP392971 IBL392970:IBL392971 ILH392970:ILH392971 IVD392970:IVD392971 JEZ392970:JEZ392971 JOV392970:JOV392971 JYR392970:JYR392971 KIN392970:KIN392971 KSJ392970:KSJ392971 LCF392970:LCF392971 LMB392970:LMB392971 LVX392970:LVX392971 MFT392970:MFT392971 MPP392970:MPP392971 MZL392970:MZL392971 NJH392970:NJH392971 NTD392970:NTD392971 OCZ392970:OCZ392971 OMV392970:OMV392971 OWR392970:OWR392971 PGN392970:PGN392971 PQJ392970:PQJ392971 QAF392970:QAF392971 QKB392970:QKB392971 QTX392970:QTX392971 RDT392970:RDT392971 RNP392970:RNP392971 RXL392970:RXL392971 SHH392970:SHH392971 SRD392970:SRD392971 TAZ392970:TAZ392971 TKV392970:TKV392971 TUR392970:TUR392971 UEN392970:UEN392971 UOJ392970:UOJ392971 UYF392970:UYF392971 VIB392970:VIB392971 VRX392970:VRX392971 WBT392970:WBT392971 WLP392970:WLP392971 WVL392970:WVL392971 IZ458506:IZ458507 SV458506:SV458507 ACR458506:ACR458507 AMN458506:AMN458507 AWJ458506:AWJ458507 BGF458506:BGF458507 BQB458506:BQB458507 BZX458506:BZX458507 CJT458506:CJT458507 CTP458506:CTP458507 DDL458506:DDL458507 DNH458506:DNH458507 DXD458506:DXD458507 EGZ458506:EGZ458507 EQV458506:EQV458507 FAR458506:FAR458507 FKN458506:FKN458507 FUJ458506:FUJ458507 GEF458506:GEF458507 GOB458506:GOB458507 GXX458506:GXX458507 HHT458506:HHT458507 HRP458506:HRP458507 IBL458506:IBL458507 ILH458506:ILH458507 IVD458506:IVD458507 JEZ458506:JEZ458507 JOV458506:JOV458507 JYR458506:JYR458507 KIN458506:KIN458507 KSJ458506:KSJ458507 LCF458506:LCF458507 LMB458506:LMB458507 LVX458506:LVX458507 MFT458506:MFT458507 MPP458506:MPP458507 MZL458506:MZL458507 NJH458506:NJH458507 NTD458506:NTD458507 OCZ458506:OCZ458507 OMV458506:OMV458507 OWR458506:OWR458507 PGN458506:PGN458507 PQJ458506:PQJ458507 QAF458506:QAF458507 QKB458506:QKB458507 QTX458506:QTX458507 RDT458506:RDT458507 RNP458506:RNP458507 RXL458506:RXL458507 SHH458506:SHH458507 SRD458506:SRD458507 TAZ458506:TAZ458507 TKV458506:TKV458507 TUR458506:TUR458507 UEN458506:UEN458507 UOJ458506:UOJ458507 UYF458506:UYF458507 VIB458506:VIB458507 VRX458506:VRX458507 WBT458506:WBT458507 WLP458506:WLP458507 WVL458506:WVL458507 IZ524042:IZ524043 SV524042:SV524043 ACR524042:ACR524043 AMN524042:AMN524043 AWJ524042:AWJ524043 BGF524042:BGF524043 BQB524042:BQB524043 BZX524042:BZX524043 CJT524042:CJT524043 CTP524042:CTP524043 DDL524042:DDL524043 DNH524042:DNH524043 DXD524042:DXD524043 EGZ524042:EGZ524043 EQV524042:EQV524043 FAR524042:FAR524043 FKN524042:FKN524043 FUJ524042:FUJ524043 GEF524042:GEF524043 GOB524042:GOB524043 GXX524042:GXX524043 HHT524042:HHT524043 HRP524042:HRP524043 IBL524042:IBL524043 ILH524042:ILH524043 IVD524042:IVD524043 JEZ524042:JEZ524043 JOV524042:JOV524043 JYR524042:JYR524043 KIN524042:KIN524043 KSJ524042:KSJ524043 LCF524042:LCF524043 LMB524042:LMB524043 LVX524042:LVX524043 MFT524042:MFT524043 MPP524042:MPP524043 MZL524042:MZL524043 NJH524042:NJH524043 NTD524042:NTD524043 OCZ524042:OCZ524043 OMV524042:OMV524043 OWR524042:OWR524043 PGN524042:PGN524043 PQJ524042:PQJ524043 QAF524042:QAF524043 QKB524042:QKB524043 QTX524042:QTX524043 RDT524042:RDT524043 RNP524042:RNP524043 RXL524042:RXL524043 SHH524042:SHH524043 SRD524042:SRD524043 TAZ524042:TAZ524043 TKV524042:TKV524043 TUR524042:TUR524043 UEN524042:UEN524043 UOJ524042:UOJ524043 UYF524042:UYF524043 VIB524042:VIB524043 VRX524042:VRX524043 WBT524042:WBT524043 WLP524042:WLP524043 WVL524042:WVL524043 IZ589578:IZ589579 SV589578:SV589579 ACR589578:ACR589579 AMN589578:AMN589579 AWJ589578:AWJ589579 BGF589578:BGF589579 BQB589578:BQB589579 BZX589578:BZX589579 CJT589578:CJT589579 CTP589578:CTP589579 DDL589578:DDL589579 DNH589578:DNH589579 DXD589578:DXD589579 EGZ589578:EGZ589579 EQV589578:EQV589579 FAR589578:FAR589579 FKN589578:FKN589579 FUJ589578:FUJ589579 GEF589578:GEF589579 GOB589578:GOB589579 GXX589578:GXX589579 HHT589578:HHT589579 HRP589578:HRP589579 IBL589578:IBL589579 ILH589578:ILH589579 IVD589578:IVD589579 JEZ589578:JEZ589579 JOV589578:JOV589579 JYR589578:JYR589579 KIN589578:KIN589579 KSJ589578:KSJ589579 LCF589578:LCF589579 LMB589578:LMB589579 LVX589578:LVX589579 MFT589578:MFT589579 MPP589578:MPP589579 MZL589578:MZL589579 NJH589578:NJH589579 NTD589578:NTD589579 OCZ589578:OCZ589579 OMV589578:OMV589579 OWR589578:OWR589579 PGN589578:PGN589579 PQJ589578:PQJ589579 QAF589578:QAF589579 QKB589578:QKB589579 QTX589578:QTX589579 RDT589578:RDT589579 RNP589578:RNP589579 RXL589578:RXL589579 SHH589578:SHH589579 SRD589578:SRD589579 TAZ589578:TAZ589579 TKV589578:TKV589579 TUR589578:TUR589579 UEN589578:UEN589579 UOJ589578:UOJ589579 UYF589578:UYF589579 VIB589578:VIB589579 VRX589578:VRX589579 WBT589578:WBT589579 WLP589578:WLP589579 WVL589578:WVL589579 IZ655114:IZ655115 SV655114:SV655115 ACR655114:ACR655115 AMN655114:AMN655115 AWJ655114:AWJ655115 BGF655114:BGF655115 BQB655114:BQB655115 BZX655114:BZX655115 CJT655114:CJT655115 CTP655114:CTP655115 DDL655114:DDL655115 DNH655114:DNH655115 DXD655114:DXD655115 EGZ655114:EGZ655115 EQV655114:EQV655115 FAR655114:FAR655115 FKN655114:FKN655115 FUJ655114:FUJ655115 GEF655114:GEF655115 GOB655114:GOB655115 GXX655114:GXX655115 HHT655114:HHT655115 HRP655114:HRP655115 IBL655114:IBL655115 ILH655114:ILH655115 IVD655114:IVD655115 JEZ655114:JEZ655115 JOV655114:JOV655115 JYR655114:JYR655115 KIN655114:KIN655115 KSJ655114:KSJ655115 LCF655114:LCF655115 LMB655114:LMB655115 LVX655114:LVX655115 MFT655114:MFT655115 MPP655114:MPP655115 MZL655114:MZL655115 NJH655114:NJH655115 NTD655114:NTD655115 OCZ655114:OCZ655115 OMV655114:OMV655115 OWR655114:OWR655115 PGN655114:PGN655115 PQJ655114:PQJ655115 QAF655114:QAF655115 QKB655114:QKB655115 QTX655114:QTX655115 RDT655114:RDT655115 RNP655114:RNP655115 RXL655114:RXL655115 SHH655114:SHH655115 SRD655114:SRD655115 TAZ655114:TAZ655115 TKV655114:TKV655115 TUR655114:TUR655115 UEN655114:UEN655115 UOJ655114:UOJ655115 UYF655114:UYF655115 VIB655114:VIB655115 VRX655114:VRX655115 WBT655114:WBT655115 WLP655114:WLP655115 WVL655114:WVL655115 IZ720650:IZ720651 SV720650:SV720651 ACR720650:ACR720651 AMN720650:AMN720651 AWJ720650:AWJ720651 BGF720650:BGF720651 BQB720650:BQB720651 BZX720650:BZX720651 CJT720650:CJT720651 CTP720650:CTP720651 DDL720650:DDL720651 DNH720650:DNH720651 DXD720650:DXD720651 EGZ720650:EGZ720651 EQV720650:EQV720651 FAR720650:FAR720651 FKN720650:FKN720651 FUJ720650:FUJ720651 GEF720650:GEF720651 GOB720650:GOB720651 GXX720650:GXX720651 HHT720650:HHT720651 HRP720650:HRP720651 IBL720650:IBL720651 ILH720650:ILH720651 IVD720650:IVD720651 JEZ720650:JEZ720651 JOV720650:JOV720651 JYR720650:JYR720651 KIN720650:KIN720651 KSJ720650:KSJ720651 LCF720650:LCF720651 LMB720650:LMB720651 LVX720650:LVX720651 MFT720650:MFT720651 MPP720650:MPP720651 MZL720650:MZL720651 NJH720650:NJH720651 NTD720650:NTD720651 OCZ720650:OCZ720651 OMV720650:OMV720651 OWR720650:OWR720651 PGN720650:PGN720651 PQJ720650:PQJ720651 QAF720650:QAF720651 QKB720650:QKB720651 QTX720650:QTX720651 RDT720650:RDT720651 RNP720650:RNP720651 RXL720650:RXL720651 SHH720650:SHH720651 SRD720650:SRD720651 TAZ720650:TAZ720651 TKV720650:TKV720651 TUR720650:TUR720651 UEN720650:UEN720651 UOJ720650:UOJ720651 UYF720650:UYF720651 VIB720650:VIB720651 VRX720650:VRX720651 WBT720650:WBT720651 WLP720650:WLP720651 WVL720650:WVL720651 IZ786186:IZ786187 SV786186:SV786187 ACR786186:ACR786187 AMN786186:AMN786187 AWJ786186:AWJ786187 BGF786186:BGF786187 BQB786186:BQB786187 BZX786186:BZX786187 CJT786186:CJT786187 CTP786186:CTP786187 DDL786186:DDL786187 DNH786186:DNH786187 DXD786186:DXD786187 EGZ786186:EGZ786187 EQV786186:EQV786187 FAR786186:FAR786187 FKN786186:FKN786187 FUJ786186:FUJ786187 GEF786186:GEF786187 GOB786186:GOB786187 GXX786186:GXX786187 HHT786186:HHT786187 HRP786186:HRP786187 IBL786186:IBL786187 ILH786186:ILH786187 IVD786186:IVD786187 JEZ786186:JEZ786187 JOV786186:JOV786187 JYR786186:JYR786187 KIN786186:KIN786187 KSJ786186:KSJ786187 LCF786186:LCF786187 LMB786186:LMB786187 LVX786186:LVX786187 MFT786186:MFT786187 MPP786186:MPP786187 MZL786186:MZL786187 NJH786186:NJH786187 NTD786186:NTD786187 OCZ786186:OCZ786187 OMV786186:OMV786187 OWR786186:OWR786187 PGN786186:PGN786187 PQJ786186:PQJ786187 QAF786186:QAF786187 QKB786186:QKB786187 QTX786186:QTX786187 RDT786186:RDT786187 RNP786186:RNP786187 RXL786186:RXL786187 SHH786186:SHH786187 SRD786186:SRD786187 TAZ786186:TAZ786187 TKV786186:TKV786187 TUR786186:TUR786187 UEN786186:UEN786187 UOJ786186:UOJ786187 UYF786186:UYF786187 VIB786186:VIB786187 VRX786186:VRX786187 WBT786186:WBT786187 WLP786186:WLP786187 WVL786186:WVL786187 IZ851722:IZ851723 SV851722:SV851723 ACR851722:ACR851723 AMN851722:AMN851723 AWJ851722:AWJ851723 BGF851722:BGF851723 BQB851722:BQB851723 BZX851722:BZX851723 CJT851722:CJT851723 CTP851722:CTP851723 DDL851722:DDL851723 DNH851722:DNH851723 DXD851722:DXD851723 EGZ851722:EGZ851723 EQV851722:EQV851723 FAR851722:FAR851723 FKN851722:FKN851723 FUJ851722:FUJ851723 GEF851722:GEF851723 GOB851722:GOB851723 GXX851722:GXX851723 HHT851722:HHT851723 HRP851722:HRP851723 IBL851722:IBL851723 ILH851722:ILH851723 IVD851722:IVD851723 JEZ851722:JEZ851723 JOV851722:JOV851723 JYR851722:JYR851723 KIN851722:KIN851723 KSJ851722:KSJ851723 LCF851722:LCF851723 LMB851722:LMB851723 LVX851722:LVX851723 MFT851722:MFT851723 MPP851722:MPP851723 MZL851722:MZL851723 NJH851722:NJH851723 NTD851722:NTD851723 OCZ851722:OCZ851723 OMV851722:OMV851723 OWR851722:OWR851723 PGN851722:PGN851723 PQJ851722:PQJ851723 QAF851722:QAF851723 QKB851722:QKB851723 QTX851722:QTX851723 RDT851722:RDT851723 RNP851722:RNP851723 RXL851722:RXL851723 SHH851722:SHH851723 SRD851722:SRD851723 TAZ851722:TAZ851723 TKV851722:TKV851723 TUR851722:TUR851723 UEN851722:UEN851723 UOJ851722:UOJ851723 UYF851722:UYF851723 VIB851722:VIB851723 VRX851722:VRX851723 WBT851722:WBT851723 WLP851722:WLP851723 WVL851722:WVL851723 IZ917258:IZ917259 SV917258:SV917259 ACR917258:ACR917259 AMN917258:AMN917259 AWJ917258:AWJ917259 BGF917258:BGF917259 BQB917258:BQB917259 BZX917258:BZX917259 CJT917258:CJT917259 CTP917258:CTP917259 DDL917258:DDL917259 DNH917258:DNH917259 DXD917258:DXD917259 EGZ917258:EGZ917259 EQV917258:EQV917259 FAR917258:FAR917259 FKN917258:FKN917259 FUJ917258:FUJ917259 GEF917258:GEF917259 GOB917258:GOB917259 GXX917258:GXX917259 HHT917258:HHT917259 HRP917258:HRP917259 IBL917258:IBL917259 ILH917258:ILH917259 IVD917258:IVD917259 JEZ917258:JEZ917259 JOV917258:JOV917259 JYR917258:JYR917259 KIN917258:KIN917259 KSJ917258:KSJ917259 LCF917258:LCF917259 LMB917258:LMB917259 LVX917258:LVX917259 MFT917258:MFT917259 MPP917258:MPP917259 MZL917258:MZL917259 NJH917258:NJH917259 NTD917258:NTD917259 OCZ917258:OCZ917259 OMV917258:OMV917259 OWR917258:OWR917259 PGN917258:PGN917259 PQJ917258:PQJ917259 QAF917258:QAF917259 QKB917258:QKB917259 QTX917258:QTX917259 RDT917258:RDT917259 RNP917258:RNP917259 RXL917258:RXL917259 SHH917258:SHH917259 SRD917258:SRD917259 TAZ917258:TAZ917259 TKV917258:TKV917259 TUR917258:TUR917259 UEN917258:UEN917259 UOJ917258:UOJ917259 UYF917258:UYF917259 VIB917258:VIB917259 VRX917258:VRX917259 WBT917258:WBT917259 WLP917258:WLP917259 WVL917258:WVL917259 IZ982794:IZ982795 SV982794:SV982795 ACR982794:ACR982795 AMN982794:AMN982795 AWJ982794:AWJ982795 BGF982794:BGF982795 BQB982794:BQB982795 BZX982794:BZX982795 CJT982794:CJT982795 CTP982794:CTP982795 DDL982794:DDL982795 DNH982794:DNH982795 DXD982794:DXD982795 EGZ982794:EGZ982795 EQV982794:EQV982795 FAR982794:FAR982795 FKN982794:FKN982795 FUJ982794:FUJ982795 GEF982794:GEF982795 GOB982794:GOB982795 GXX982794:GXX982795 HHT982794:HHT982795 HRP982794:HRP982795 IBL982794:IBL982795 ILH982794:ILH982795 IVD982794:IVD982795 JEZ982794:JEZ982795 JOV982794:JOV982795 JYR982794:JYR982795 KIN982794:KIN982795 KSJ982794:KSJ982795 LCF982794:LCF982795 LMB982794:LMB982795 LVX982794:LVX982795 MFT982794:MFT982795 MPP982794:MPP982795 MZL982794:MZL982795 NJH982794:NJH982795 NTD982794:NTD982795 OCZ982794:OCZ982795 OMV982794:OMV982795 OWR982794:OWR982795 PGN982794:PGN982795 PQJ982794:PQJ982795 QAF982794:QAF982795 QKB982794:QKB982795 QTX982794:QTX982795 RDT982794:RDT982795 RNP982794:RNP982795 RXL982794:RXL982795 SHH982794:SHH982795 SRD982794:SRD982795 TAZ982794:TAZ982795 TKV982794:TKV982795 TUR982794:TUR982795 UEN982794:UEN982795 UOJ982794:UOJ982795 UYF982794:UYF982795 VIB982794:VIB982795 C8 D982783:D982784 D917247:D917248 D851711:D851712 D786175:D786176 D720639:D720640 D655103:D655104 D589567:D589568 D524031:D524032 D458495:D458496 D392959:D392960 D327423:D327424 D261887:D261888 D196351:D196352 D130815:D130816 D65279:D65280 D982786:D982795 D917250:D917259 D851714:D851723 D786178:D786187 D720642:D720651 D655106:D655115 D589570:D589579 D524034:D524043 D458498:D458507 D392962:D392971 D327426:D327435 D261890:D261899 D196354:D196363 D130818:D130827 D65282:D65291 D982798 D917262 D851726 D786190 D720654 D655118 D589582 D524046 D458510 D392974 D327438 D261902 D196366 D130830 D65294 D982801:D982815 D917265:D917279 D851729:D851743 D786193:D786207 D720657:D720671 D655121:D655135 D589585:D589599 D524049:D524063 D458513:D458527 D392977:D392991 D327441:D327455 D261905:D261919 D196369:D196383 D130833:D130847 IZ24:IZ34 SV24:SV34 ACR24:ACR34 AMN24:AMN34 AWJ24:AWJ34 BGF24:BGF34 BQB24:BQB34 BZX24:BZX34 CJT24:CJT34 CTP24:CTP34 DDL24:DDL34 DNH24:DNH34 DXD24:DXD34 EGZ24:EGZ34 EQV24:EQV34 FAR24:FAR34 FKN24:FKN34 FUJ24:FUJ34 GEF24:GEF34 GOB24:GOB34 GXX24:GXX34 HHT24:HHT34 HRP24:HRP34 IBL24:IBL34 ILH24:ILH34 IVD24:IVD34 JEZ24:JEZ34 JOV24:JOV34 JYR24:JYR34 KIN24:KIN34 KSJ24:KSJ34 LCF24:LCF34 LMB24:LMB34 LVX24:LVX34 MFT24:MFT34 MPP24:MPP34 MZL24:MZL34 NJH24:NJH34 NTD24:NTD34 OCZ24:OCZ34 OMV24:OMV34 OWR24:OWR34 PGN24:PGN34 PQJ24:PQJ34 QAF24:QAF34 QKB24:QKB34 QTX24:QTX34 RDT24:RDT34 RNP24:RNP34 RXL24:RXL34 SHH24:SHH34 SRD24:SRD34 TAZ24:TAZ34 TKV24:TKV34 TUR24:TUR34 UEN24:UEN34 UOJ24:UOJ34 UYF24:UYF34 VIB24:VIB34 VRX24:VRX34 WBT24:WBT34 WLP24:WLP34 WVL24:WVL34">
      <formula1>"1, 2, 3"</formula1>
    </dataValidation>
    <dataValidation type="list" allowBlank="1" showInputMessage="1" showErrorMessage="1" errorTitle="Adjsutment Type Input Error" error="An invalid adjustment type was entered._x000a__x000a_Valid values are 1, 2, or 3." sqref="C39:C40">
      <formula1>"1,2,3"</formula1>
    </dataValidation>
    <dataValidation type="list" allowBlank="1" showInputMessage="1" showErrorMessage="1" errorTitle="Account Input Error" error="The account number entered is not valid." sqref="B39:B40">
      <formula1>ValidAccount</formula1>
    </dataValidation>
    <dataValidation type="list" errorStyle="warning" allowBlank="1" showInputMessage="1" showErrorMessage="1" errorTitle="Factor" error="This factor is not included in the drop-down list. Is this the factor you want to use?" sqref="E25:E28">
      <formula1>$F$53:$F$144</formula1>
    </dataValidation>
    <dataValidation type="list" errorStyle="warning" allowBlank="1" showInputMessage="1" showErrorMessage="1" errorTitle="Factor" error="This factor is not included in the drop-down list. Is this the factor you want to use?" sqref="F65289:F65291 WLR982804:WLR982806 WBV982804:WBV982806 VRZ982804:VRZ982806 VID982804:VID982806 UYH982804:UYH982806 UOL982804:UOL982806 UEP982804:UEP982806 TUT982804:TUT982806 TKX982804:TKX982806 TBB982804:TBB982806 SRF982804:SRF982806 SHJ982804:SHJ982806 RXN982804:RXN982806 RNR982804:RNR982806 RDV982804:RDV982806 QTZ982804:QTZ982806 QKD982804:QKD982806 QAH982804:QAH982806 PQL982804:PQL982806 PGP982804:PGP982806 OWT982804:OWT982806 OMX982804:OMX982806 ODB982804:ODB982806 NTF982804:NTF982806 NJJ982804:NJJ982806 MZN982804:MZN982806 MPR982804:MPR982806 MFV982804:MFV982806 LVZ982804:LVZ982806 LMD982804:LMD982806 LCH982804:LCH982806 KSL982804:KSL982806 KIP982804:KIP982806 JYT982804:JYT982806 JOX982804:JOX982806 JFB982804:JFB982806 IVF982804:IVF982806 ILJ982804:ILJ982806 IBN982804:IBN982806 HRR982804:HRR982806 HHV982804:HHV982806 GXZ982804:GXZ982806 GOD982804:GOD982806 GEH982804:GEH982806 FUL982804:FUL982806 FKP982804:FKP982806 FAT982804:FAT982806 EQX982804:EQX982806 EHB982804:EHB982806 DXF982804:DXF982806 DNJ982804:DNJ982806 DDN982804:DDN982806 CTR982804:CTR982806 CJV982804:CJV982806 BZZ982804:BZZ982806 BQD982804:BQD982806 BGH982804:BGH982806 AWL982804:AWL982806 AMP982804:AMP982806 ACT982804:ACT982806 SX982804:SX982806 JB982804:JB982806 F982793:F982795 WVN917268:WVN917270 WLR917268:WLR917270 WBV917268:WBV917270 VRZ917268:VRZ917270 VID917268:VID917270 UYH917268:UYH917270 UOL917268:UOL917270 UEP917268:UEP917270 TUT917268:TUT917270 TKX917268:TKX917270 TBB917268:TBB917270 SRF917268:SRF917270 SHJ917268:SHJ917270 RXN917268:RXN917270 RNR917268:RNR917270 RDV917268:RDV917270 QTZ917268:QTZ917270 QKD917268:QKD917270 QAH917268:QAH917270 PQL917268:PQL917270 PGP917268:PGP917270 OWT917268:OWT917270 OMX917268:OMX917270 ODB917268:ODB917270 NTF917268:NTF917270 NJJ917268:NJJ917270 MZN917268:MZN917270 MPR917268:MPR917270 MFV917268:MFV917270 LVZ917268:LVZ917270 LMD917268:LMD917270 LCH917268:LCH917270 KSL917268:KSL917270 KIP917268:KIP917270 JYT917268:JYT917270 JOX917268:JOX917270 JFB917268:JFB917270 IVF917268:IVF917270 ILJ917268:ILJ917270 IBN917268:IBN917270 HRR917268:HRR917270 HHV917268:HHV917270 GXZ917268:GXZ917270 GOD917268:GOD917270 GEH917268:GEH917270 FUL917268:FUL917270 FKP917268:FKP917270 FAT917268:FAT917270 EQX917268:EQX917270 EHB917268:EHB917270 DXF917268:DXF917270 DNJ917268:DNJ917270 DDN917268:DDN917270 CTR917268:CTR917270 CJV917268:CJV917270 BZZ917268:BZZ917270 BQD917268:BQD917270 BGH917268:BGH917270 AWL917268:AWL917270 AMP917268:AMP917270 ACT917268:ACT917270 SX917268:SX917270 JB917268:JB917270 F917257:F917259 WVN851732:WVN851734 WLR851732:WLR851734 WBV851732:WBV851734 VRZ851732:VRZ851734 VID851732:VID851734 UYH851732:UYH851734 UOL851732:UOL851734 UEP851732:UEP851734 TUT851732:TUT851734 TKX851732:TKX851734 TBB851732:TBB851734 SRF851732:SRF851734 SHJ851732:SHJ851734 RXN851732:RXN851734 RNR851732:RNR851734 RDV851732:RDV851734 QTZ851732:QTZ851734 QKD851732:QKD851734 QAH851732:QAH851734 PQL851732:PQL851734 PGP851732:PGP851734 OWT851732:OWT851734 OMX851732:OMX851734 ODB851732:ODB851734 NTF851732:NTF851734 NJJ851732:NJJ851734 MZN851732:MZN851734 MPR851732:MPR851734 MFV851732:MFV851734 LVZ851732:LVZ851734 LMD851732:LMD851734 LCH851732:LCH851734 KSL851732:KSL851734 KIP851732:KIP851734 JYT851732:JYT851734 JOX851732:JOX851734 JFB851732:JFB851734 IVF851732:IVF851734 ILJ851732:ILJ851734 IBN851732:IBN851734 HRR851732:HRR851734 HHV851732:HHV851734 GXZ851732:GXZ851734 GOD851732:GOD851734 GEH851732:GEH851734 FUL851732:FUL851734 FKP851732:FKP851734 FAT851732:FAT851734 EQX851732:EQX851734 EHB851732:EHB851734 DXF851732:DXF851734 DNJ851732:DNJ851734 DDN851732:DDN851734 CTR851732:CTR851734 CJV851732:CJV851734 BZZ851732:BZZ851734 BQD851732:BQD851734 BGH851732:BGH851734 AWL851732:AWL851734 AMP851732:AMP851734 ACT851732:ACT851734 SX851732:SX851734 JB851732:JB851734 F851721:F851723 WVN786196:WVN786198 WLR786196:WLR786198 WBV786196:WBV786198 VRZ786196:VRZ786198 VID786196:VID786198 UYH786196:UYH786198 UOL786196:UOL786198 UEP786196:UEP786198 TUT786196:TUT786198 TKX786196:TKX786198 TBB786196:TBB786198 SRF786196:SRF786198 SHJ786196:SHJ786198 RXN786196:RXN786198 RNR786196:RNR786198 RDV786196:RDV786198 QTZ786196:QTZ786198 QKD786196:QKD786198 QAH786196:QAH786198 PQL786196:PQL786198 PGP786196:PGP786198 OWT786196:OWT786198 OMX786196:OMX786198 ODB786196:ODB786198 NTF786196:NTF786198 NJJ786196:NJJ786198 MZN786196:MZN786198 MPR786196:MPR786198 MFV786196:MFV786198 LVZ786196:LVZ786198 LMD786196:LMD786198 LCH786196:LCH786198 KSL786196:KSL786198 KIP786196:KIP786198 JYT786196:JYT786198 JOX786196:JOX786198 JFB786196:JFB786198 IVF786196:IVF786198 ILJ786196:ILJ786198 IBN786196:IBN786198 HRR786196:HRR786198 HHV786196:HHV786198 GXZ786196:GXZ786198 GOD786196:GOD786198 GEH786196:GEH786198 FUL786196:FUL786198 FKP786196:FKP786198 FAT786196:FAT786198 EQX786196:EQX786198 EHB786196:EHB786198 DXF786196:DXF786198 DNJ786196:DNJ786198 DDN786196:DDN786198 CTR786196:CTR786198 CJV786196:CJV786198 BZZ786196:BZZ786198 BQD786196:BQD786198 BGH786196:BGH786198 AWL786196:AWL786198 AMP786196:AMP786198 ACT786196:ACT786198 SX786196:SX786198 JB786196:JB786198 F786185:F786187 WVN720660:WVN720662 WLR720660:WLR720662 WBV720660:WBV720662 VRZ720660:VRZ720662 VID720660:VID720662 UYH720660:UYH720662 UOL720660:UOL720662 UEP720660:UEP720662 TUT720660:TUT720662 TKX720660:TKX720662 TBB720660:TBB720662 SRF720660:SRF720662 SHJ720660:SHJ720662 RXN720660:RXN720662 RNR720660:RNR720662 RDV720660:RDV720662 QTZ720660:QTZ720662 QKD720660:QKD720662 QAH720660:QAH720662 PQL720660:PQL720662 PGP720660:PGP720662 OWT720660:OWT720662 OMX720660:OMX720662 ODB720660:ODB720662 NTF720660:NTF720662 NJJ720660:NJJ720662 MZN720660:MZN720662 MPR720660:MPR720662 MFV720660:MFV720662 LVZ720660:LVZ720662 LMD720660:LMD720662 LCH720660:LCH720662 KSL720660:KSL720662 KIP720660:KIP720662 JYT720660:JYT720662 JOX720660:JOX720662 JFB720660:JFB720662 IVF720660:IVF720662 ILJ720660:ILJ720662 IBN720660:IBN720662 HRR720660:HRR720662 HHV720660:HHV720662 GXZ720660:GXZ720662 GOD720660:GOD720662 GEH720660:GEH720662 FUL720660:FUL720662 FKP720660:FKP720662 FAT720660:FAT720662 EQX720660:EQX720662 EHB720660:EHB720662 DXF720660:DXF720662 DNJ720660:DNJ720662 DDN720660:DDN720662 CTR720660:CTR720662 CJV720660:CJV720662 BZZ720660:BZZ720662 BQD720660:BQD720662 BGH720660:BGH720662 AWL720660:AWL720662 AMP720660:AMP720662 ACT720660:ACT720662 SX720660:SX720662 JB720660:JB720662 F720649:F720651 WVN655124:WVN655126 WLR655124:WLR655126 WBV655124:WBV655126 VRZ655124:VRZ655126 VID655124:VID655126 UYH655124:UYH655126 UOL655124:UOL655126 UEP655124:UEP655126 TUT655124:TUT655126 TKX655124:TKX655126 TBB655124:TBB655126 SRF655124:SRF655126 SHJ655124:SHJ655126 RXN655124:RXN655126 RNR655124:RNR655126 RDV655124:RDV655126 QTZ655124:QTZ655126 QKD655124:QKD655126 QAH655124:QAH655126 PQL655124:PQL655126 PGP655124:PGP655126 OWT655124:OWT655126 OMX655124:OMX655126 ODB655124:ODB655126 NTF655124:NTF655126 NJJ655124:NJJ655126 MZN655124:MZN655126 MPR655124:MPR655126 MFV655124:MFV655126 LVZ655124:LVZ655126 LMD655124:LMD655126 LCH655124:LCH655126 KSL655124:KSL655126 KIP655124:KIP655126 JYT655124:JYT655126 JOX655124:JOX655126 JFB655124:JFB655126 IVF655124:IVF655126 ILJ655124:ILJ655126 IBN655124:IBN655126 HRR655124:HRR655126 HHV655124:HHV655126 GXZ655124:GXZ655126 GOD655124:GOD655126 GEH655124:GEH655126 FUL655124:FUL655126 FKP655124:FKP655126 FAT655124:FAT655126 EQX655124:EQX655126 EHB655124:EHB655126 DXF655124:DXF655126 DNJ655124:DNJ655126 DDN655124:DDN655126 CTR655124:CTR655126 CJV655124:CJV655126 BZZ655124:BZZ655126 BQD655124:BQD655126 BGH655124:BGH655126 AWL655124:AWL655126 AMP655124:AMP655126 ACT655124:ACT655126 SX655124:SX655126 JB655124:JB655126 F655113:F655115 WVN589588:WVN589590 WLR589588:WLR589590 WBV589588:WBV589590 VRZ589588:VRZ589590 VID589588:VID589590 UYH589588:UYH589590 UOL589588:UOL589590 UEP589588:UEP589590 TUT589588:TUT589590 TKX589588:TKX589590 TBB589588:TBB589590 SRF589588:SRF589590 SHJ589588:SHJ589590 RXN589588:RXN589590 RNR589588:RNR589590 RDV589588:RDV589590 QTZ589588:QTZ589590 QKD589588:QKD589590 QAH589588:QAH589590 PQL589588:PQL589590 PGP589588:PGP589590 OWT589588:OWT589590 OMX589588:OMX589590 ODB589588:ODB589590 NTF589588:NTF589590 NJJ589588:NJJ589590 MZN589588:MZN589590 MPR589588:MPR589590 MFV589588:MFV589590 LVZ589588:LVZ589590 LMD589588:LMD589590 LCH589588:LCH589590 KSL589588:KSL589590 KIP589588:KIP589590 JYT589588:JYT589590 JOX589588:JOX589590 JFB589588:JFB589590 IVF589588:IVF589590 ILJ589588:ILJ589590 IBN589588:IBN589590 HRR589588:HRR589590 HHV589588:HHV589590 GXZ589588:GXZ589590 GOD589588:GOD589590 GEH589588:GEH589590 FUL589588:FUL589590 FKP589588:FKP589590 FAT589588:FAT589590 EQX589588:EQX589590 EHB589588:EHB589590 DXF589588:DXF589590 DNJ589588:DNJ589590 DDN589588:DDN589590 CTR589588:CTR589590 CJV589588:CJV589590 BZZ589588:BZZ589590 BQD589588:BQD589590 BGH589588:BGH589590 AWL589588:AWL589590 AMP589588:AMP589590 ACT589588:ACT589590 SX589588:SX589590 JB589588:JB589590 F589577:F589579 WVN524052:WVN524054 WLR524052:WLR524054 WBV524052:WBV524054 VRZ524052:VRZ524054 VID524052:VID524054 UYH524052:UYH524054 UOL524052:UOL524054 UEP524052:UEP524054 TUT524052:TUT524054 TKX524052:TKX524054 TBB524052:TBB524054 SRF524052:SRF524054 SHJ524052:SHJ524054 RXN524052:RXN524054 RNR524052:RNR524054 RDV524052:RDV524054 QTZ524052:QTZ524054 QKD524052:QKD524054 QAH524052:QAH524054 PQL524052:PQL524054 PGP524052:PGP524054 OWT524052:OWT524054 OMX524052:OMX524054 ODB524052:ODB524054 NTF524052:NTF524054 NJJ524052:NJJ524054 MZN524052:MZN524054 MPR524052:MPR524054 MFV524052:MFV524054 LVZ524052:LVZ524054 LMD524052:LMD524054 LCH524052:LCH524054 KSL524052:KSL524054 KIP524052:KIP524054 JYT524052:JYT524054 JOX524052:JOX524054 JFB524052:JFB524054 IVF524052:IVF524054 ILJ524052:ILJ524054 IBN524052:IBN524054 HRR524052:HRR524054 HHV524052:HHV524054 GXZ524052:GXZ524054 GOD524052:GOD524054 GEH524052:GEH524054 FUL524052:FUL524054 FKP524052:FKP524054 FAT524052:FAT524054 EQX524052:EQX524054 EHB524052:EHB524054 DXF524052:DXF524054 DNJ524052:DNJ524054 DDN524052:DDN524054 CTR524052:CTR524054 CJV524052:CJV524054 BZZ524052:BZZ524054 BQD524052:BQD524054 BGH524052:BGH524054 AWL524052:AWL524054 AMP524052:AMP524054 ACT524052:ACT524054 SX524052:SX524054 JB524052:JB524054 F524041:F524043 WVN458516:WVN458518 WLR458516:WLR458518 WBV458516:WBV458518 VRZ458516:VRZ458518 VID458516:VID458518 UYH458516:UYH458518 UOL458516:UOL458518 UEP458516:UEP458518 TUT458516:TUT458518 TKX458516:TKX458518 TBB458516:TBB458518 SRF458516:SRF458518 SHJ458516:SHJ458518 RXN458516:RXN458518 RNR458516:RNR458518 RDV458516:RDV458518 QTZ458516:QTZ458518 QKD458516:QKD458518 QAH458516:QAH458518 PQL458516:PQL458518 PGP458516:PGP458518 OWT458516:OWT458518 OMX458516:OMX458518 ODB458516:ODB458518 NTF458516:NTF458518 NJJ458516:NJJ458518 MZN458516:MZN458518 MPR458516:MPR458518 MFV458516:MFV458518 LVZ458516:LVZ458518 LMD458516:LMD458518 LCH458516:LCH458518 KSL458516:KSL458518 KIP458516:KIP458518 JYT458516:JYT458518 JOX458516:JOX458518 JFB458516:JFB458518 IVF458516:IVF458518 ILJ458516:ILJ458518 IBN458516:IBN458518 HRR458516:HRR458518 HHV458516:HHV458518 GXZ458516:GXZ458518 GOD458516:GOD458518 GEH458516:GEH458518 FUL458516:FUL458518 FKP458516:FKP458518 FAT458516:FAT458518 EQX458516:EQX458518 EHB458516:EHB458518 DXF458516:DXF458518 DNJ458516:DNJ458518 DDN458516:DDN458518 CTR458516:CTR458518 CJV458516:CJV458518 BZZ458516:BZZ458518 BQD458516:BQD458518 BGH458516:BGH458518 AWL458516:AWL458518 AMP458516:AMP458518 ACT458516:ACT458518 SX458516:SX458518 JB458516:JB458518 F458505:F458507 WVN392980:WVN392982 WLR392980:WLR392982 WBV392980:WBV392982 VRZ392980:VRZ392982 VID392980:VID392982 UYH392980:UYH392982 UOL392980:UOL392982 UEP392980:UEP392982 TUT392980:TUT392982 TKX392980:TKX392982 TBB392980:TBB392982 SRF392980:SRF392982 SHJ392980:SHJ392982 RXN392980:RXN392982 RNR392980:RNR392982 RDV392980:RDV392982 QTZ392980:QTZ392982 QKD392980:QKD392982 QAH392980:QAH392982 PQL392980:PQL392982 PGP392980:PGP392982 OWT392980:OWT392982 OMX392980:OMX392982 ODB392980:ODB392982 NTF392980:NTF392982 NJJ392980:NJJ392982 MZN392980:MZN392982 MPR392980:MPR392982 MFV392980:MFV392982 LVZ392980:LVZ392982 LMD392980:LMD392982 LCH392980:LCH392982 KSL392980:KSL392982 KIP392980:KIP392982 JYT392980:JYT392982 JOX392980:JOX392982 JFB392980:JFB392982 IVF392980:IVF392982 ILJ392980:ILJ392982 IBN392980:IBN392982 HRR392980:HRR392982 HHV392980:HHV392982 GXZ392980:GXZ392982 GOD392980:GOD392982 GEH392980:GEH392982 FUL392980:FUL392982 FKP392980:FKP392982 FAT392980:FAT392982 EQX392980:EQX392982 EHB392980:EHB392982 DXF392980:DXF392982 DNJ392980:DNJ392982 DDN392980:DDN392982 CTR392980:CTR392982 CJV392980:CJV392982 BZZ392980:BZZ392982 BQD392980:BQD392982 BGH392980:BGH392982 AWL392980:AWL392982 AMP392980:AMP392982 ACT392980:ACT392982 SX392980:SX392982 JB392980:JB392982 F392969:F392971 WVN327444:WVN327446 WLR327444:WLR327446 WBV327444:WBV327446 VRZ327444:VRZ327446 VID327444:VID327446 UYH327444:UYH327446 UOL327444:UOL327446 UEP327444:UEP327446 TUT327444:TUT327446 TKX327444:TKX327446 TBB327444:TBB327446 SRF327444:SRF327446 SHJ327444:SHJ327446 RXN327444:RXN327446 RNR327444:RNR327446 RDV327444:RDV327446 QTZ327444:QTZ327446 QKD327444:QKD327446 QAH327444:QAH327446 PQL327444:PQL327446 PGP327444:PGP327446 OWT327444:OWT327446 OMX327444:OMX327446 ODB327444:ODB327446 NTF327444:NTF327446 NJJ327444:NJJ327446 MZN327444:MZN327446 MPR327444:MPR327446 MFV327444:MFV327446 LVZ327444:LVZ327446 LMD327444:LMD327446 LCH327444:LCH327446 KSL327444:KSL327446 KIP327444:KIP327446 JYT327444:JYT327446 JOX327444:JOX327446 JFB327444:JFB327446 IVF327444:IVF327446 ILJ327444:ILJ327446 IBN327444:IBN327446 HRR327444:HRR327446 HHV327444:HHV327446 GXZ327444:GXZ327446 GOD327444:GOD327446 GEH327444:GEH327446 FUL327444:FUL327446 FKP327444:FKP327446 FAT327444:FAT327446 EQX327444:EQX327446 EHB327444:EHB327446 DXF327444:DXF327446 DNJ327444:DNJ327446 DDN327444:DDN327446 CTR327444:CTR327446 CJV327444:CJV327446 BZZ327444:BZZ327446 BQD327444:BQD327446 BGH327444:BGH327446 AWL327444:AWL327446 AMP327444:AMP327446 ACT327444:ACT327446 SX327444:SX327446 JB327444:JB327446 F327433:F327435 WVN261908:WVN261910 WLR261908:WLR261910 WBV261908:WBV261910 VRZ261908:VRZ261910 VID261908:VID261910 UYH261908:UYH261910 UOL261908:UOL261910 UEP261908:UEP261910 TUT261908:TUT261910 TKX261908:TKX261910 TBB261908:TBB261910 SRF261908:SRF261910 SHJ261908:SHJ261910 RXN261908:RXN261910 RNR261908:RNR261910 RDV261908:RDV261910 QTZ261908:QTZ261910 QKD261908:QKD261910 QAH261908:QAH261910 PQL261908:PQL261910 PGP261908:PGP261910 OWT261908:OWT261910 OMX261908:OMX261910 ODB261908:ODB261910 NTF261908:NTF261910 NJJ261908:NJJ261910 MZN261908:MZN261910 MPR261908:MPR261910 MFV261908:MFV261910 LVZ261908:LVZ261910 LMD261908:LMD261910 LCH261908:LCH261910 KSL261908:KSL261910 KIP261908:KIP261910 JYT261908:JYT261910 JOX261908:JOX261910 JFB261908:JFB261910 IVF261908:IVF261910 ILJ261908:ILJ261910 IBN261908:IBN261910 HRR261908:HRR261910 HHV261908:HHV261910 GXZ261908:GXZ261910 GOD261908:GOD261910 GEH261908:GEH261910 FUL261908:FUL261910 FKP261908:FKP261910 FAT261908:FAT261910 EQX261908:EQX261910 EHB261908:EHB261910 DXF261908:DXF261910 DNJ261908:DNJ261910 DDN261908:DDN261910 CTR261908:CTR261910 CJV261908:CJV261910 BZZ261908:BZZ261910 BQD261908:BQD261910 BGH261908:BGH261910 AWL261908:AWL261910 AMP261908:AMP261910 ACT261908:ACT261910 SX261908:SX261910 JB261908:JB261910 F261897:F261899 WVN196372:WVN196374 WLR196372:WLR196374 WBV196372:WBV196374 VRZ196372:VRZ196374 VID196372:VID196374 UYH196372:UYH196374 UOL196372:UOL196374 UEP196372:UEP196374 TUT196372:TUT196374 TKX196372:TKX196374 TBB196372:TBB196374 SRF196372:SRF196374 SHJ196372:SHJ196374 RXN196372:RXN196374 RNR196372:RNR196374 RDV196372:RDV196374 QTZ196372:QTZ196374 QKD196372:QKD196374 QAH196372:QAH196374 PQL196372:PQL196374 PGP196372:PGP196374 OWT196372:OWT196374 OMX196372:OMX196374 ODB196372:ODB196374 NTF196372:NTF196374 NJJ196372:NJJ196374 MZN196372:MZN196374 MPR196372:MPR196374 MFV196372:MFV196374 LVZ196372:LVZ196374 LMD196372:LMD196374 LCH196372:LCH196374 KSL196372:KSL196374 KIP196372:KIP196374 JYT196372:JYT196374 JOX196372:JOX196374 JFB196372:JFB196374 IVF196372:IVF196374 ILJ196372:ILJ196374 IBN196372:IBN196374 HRR196372:HRR196374 HHV196372:HHV196374 GXZ196372:GXZ196374 GOD196372:GOD196374 GEH196372:GEH196374 FUL196372:FUL196374 FKP196372:FKP196374 FAT196372:FAT196374 EQX196372:EQX196374 EHB196372:EHB196374 DXF196372:DXF196374 DNJ196372:DNJ196374 DDN196372:DDN196374 CTR196372:CTR196374 CJV196372:CJV196374 BZZ196372:BZZ196374 BQD196372:BQD196374 BGH196372:BGH196374 AWL196372:AWL196374 AMP196372:AMP196374 ACT196372:ACT196374 SX196372:SX196374 JB196372:JB196374 F196361:F196363 WVN130836:WVN130838 WLR130836:WLR130838 WBV130836:WBV130838 VRZ130836:VRZ130838 VID130836:VID130838 UYH130836:UYH130838 UOL130836:UOL130838 UEP130836:UEP130838 TUT130836:TUT130838 TKX130836:TKX130838 TBB130836:TBB130838 SRF130836:SRF130838 SHJ130836:SHJ130838 RXN130836:RXN130838 RNR130836:RNR130838 RDV130836:RDV130838 QTZ130836:QTZ130838 QKD130836:QKD130838 QAH130836:QAH130838 PQL130836:PQL130838 PGP130836:PGP130838 OWT130836:OWT130838 OMX130836:OMX130838 ODB130836:ODB130838 NTF130836:NTF130838 NJJ130836:NJJ130838 MZN130836:MZN130838 MPR130836:MPR130838 MFV130836:MFV130838 LVZ130836:LVZ130838 LMD130836:LMD130838 LCH130836:LCH130838 KSL130836:KSL130838 KIP130836:KIP130838 JYT130836:JYT130838 JOX130836:JOX130838 JFB130836:JFB130838 IVF130836:IVF130838 ILJ130836:ILJ130838 IBN130836:IBN130838 HRR130836:HRR130838 HHV130836:HHV130838 GXZ130836:GXZ130838 GOD130836:GOD130838 GEH130836:GEH130838 FUL130836:FUL130838 FKP130836:FKP130838 FAT130836:FAT130838 EQX130836:EQX130838 EHB130836:EHB130838 DXF130836:DXF130838 DNJ130836:DNJ130838 DDN130836:DDN130838 CTR130836:CTR130838 CJV130836:CJV130838 BZZ130836:BZZ130838 BQD130836:BQD130838 BGH130836:BGH130838 AWL130836:AWL130838 AMP130836:AMP130838 ACT130836:ACT130838 SX130836:SX130838 JB130836:JB130838 F130825:F130827 WVN65300:WVN65302 WLR65300:WLR65302 WBV65300:WBV65302 VRZ65300:VRZ65302 VID65300:VID65302 UYH65300:UYH65302 UOL65300:UOL65302 UEP65300:UEP65302 TUT65300:TUT65302 TKX65300:TKX65302 TBB65300:TBB65302 SRF65300:SRF65302 SHJ65300:SHJ65302 RXN65300:RXN65302 RNR65300:RNR65302 RDV65300:RDV65302 QTZ65300:QTZ65302 QKD65300:QKD65302 QAH65300:QAH65302 PQL65300:PQL65302 PGP65300:PGP65302 OWT65300:OWT65302 OMX65300:OMX65302 ODB65300:ODB65302 NTF65300:NTF65302 NJJ65300:NJJ65302 MZN65300:MZN65302 MPR65300:MPR65302 MFV65300:MFV65302 LVZ65300:LVZ65302 LMD65300:LMD65302 LCH65300:LCH65302 KSL65300:KSL65302 KIP65300:KIP65302 JYT65300:JYT65302 JOX65300:JOX65302 JFB65300:JFB65302 IVF65300:IVF65302 ILJ65300:ILJ65302 IBN65300:IBN65302 HRR65300:HRR65302 HHV65300:HHV65302 GXZ65300:GXZ65302 GOD65300:GOD65302 GEH65300:GEH65302 FUL65300:FUL65302 FKP65300:FKP65302 FAT65300:FAT65302 EQX65300:EQX65302 EHB65300:EHB65302 DXF65300:DXF65302 DNJ65300:DNJ65302 DDN65300:DDN65302 CTR65300:CTR65302 CJV65300:CJV65302 BZZ65300:BZZ65302 BQD65300:BQD65302 BGH65300:BGH65302 AWL65300:AWL65302 AMP65300:AMP65302 ACT65300:ACT65302 SX65300:SX65302 JB65300:JB65302 WVN982804:WVN982806">
      <formula1>$F$41:$F$123</formula1>
    </dataValidation>
    <dataValidation type="list" errorStyle="warning" allowBlank="1" showInputMessage="1" showErrorMessage="1" errorTitle="FERC ACCOUNT" error="This FERC Account is not included in the drop-down list. Is this the account you want to use?" sqref="IY24:IY34 SU24:SU34 ACQ24:ACQ34 AMM24:AMM34 AWI24:AWI34 BGE24:BGE34 BQA24:BQA34 BZW24:BZW34 CJS24:CJS34 CTO24:CTO34 DDK24:DDK34 DNG24:DNG34 DXC24:DXC34 EGY24:EGY34 EQU24:EQU34 FAQ24:FAQ34 FKM24:FKM34 FUI24:FUI34 GEE24:GEE34 GOA24:GOA34 GXW24:GXW34 HHS24:HHS34 HRO24:HRO34 IBK24:IBK34 ILG24:ILG34 IVC24:IVC34 JEY24:JEY34 JOU24:JOU34 JYQ24:JYQ34 KIM24:KIM34 KSI24:KSI34 LCE24:LCE34 LMA24:LMA34 LVW24:LVW34 MFS24:MFS34 MPO24:MPO34 MZK24:MZK34 NJG24:NJG34 NTC24:NTC34 OCY24:OCY34 OMU24:OMU34 OWQ24:OWQ34 PGM24:PGM34 PQI24:PQI34 QAE24:QAE34 QKA24:QKA34 QTW24:QTW34 RDS24:RDS34 RNO24:RNO34 RXK24:RXK34 SHG24:SHG34 SRC24:SRC34 TAY24:TAY34 TKU24:TKU34 TUQ24:TUQ34 UEM24:UEM34 UOI24:UOI34 UYE24:UYE34 VIA24:VIA34 VRW24:VRW34 WBS24:WBS34 WLO24:WLO34 WVK24:WVK34 IY65308:IY65322 SU65308:SU65322 ACQ65308:ACQ65322 AMM65308:AMM65322 AWI65308:AWI65322 BGE65308:BGE65322 BQA65308:BQA65322 BZW65308:BZW65322 CJS65308:CJS65322 CTO65308:CTO65322 DDK65308:DDK65322 DNG65308:DNG65322 DXC65308:DXC65322 EGY65308:EGY65322 EQU65308:EQU65322 FAQ65308:FAQ65322 FKM65308:FKM65322 FUI65308:FUI65322 GEE65308:GEE65322 GOA65308:GOA65322 GXW65308:GXW65322 HHS65308:HHS65322 HRO65308:HRO65322 IBK65308:IBK65322 ILG65308:ILG65322 IVC65308:IVC65322 JEY65308:JEY65322 JOU65308:JOU65322 JYQ65308:JYQ65322 KIM65308:KIM65322 KSI65308:KSI65322 LCE65308:LCE65322 LMA65308:LMA65322 LVW65308:LVW65322 MFS65308:MFS65322 MPO65308:MPO65322 MZK65308:MZK65322 NJG65308:NJG65322 NTC65308:NTC65322 OCY65308:OCY65322 OMU65308:OMU65322 OWQ65308:OWQ65322 PGM65308:PGM65322 PQI65308:PQI65322 QAE65308:QAE65322 QKA65308:QKA65322 QTW65308:QTW65322 RDS65308:RDS65322 RNO65308:RNO65322 RXK65308:RXK65322 SHG65308:SHG65322 SRC65308:SRC65322 TAY65308:TAY65322 TKU65308:TKU65322 TUQ65308:TUQ65322 UEM65308:UEM65322 UOI65308:UOI65322 UYE65308:UYE65322 VIA65308:VIA65322 VRW65308:VRW65322 WBS65308:WBS65322 WLO65308:WLO65322 WVK65308:WVK65322 C130833:C130847 IY130844:IY130858 SU130844:SU130858 ACQ130844:ACQ130858 AMM130844:AMM130858 AWI130844:AWI130858 BGE130844:BGE130858 BQA130844:BQA130858 BZW130844:BZW130858 CJS130844:CJS130858 CTO130844:CTO130858 DDK130844:DDK130858 DNG130844:DNG130858 DXC130844:DXC130858 EGY130844:EGY130858 EQU130844:EQU130858 FAQ130844:FAQ130858 FKM130844:FKM130858 FUI130844:FUI130858 GEE130844:GEE130858 GOA130844:GOA130858 GXW130844:GXW130858 HHS130844:HHS130858 HRO130844:HRO130858 IBK130844:IBK130858 ILG130844:ILG130858 IVC130844:IVC130858 JEY130844:JEY130858 JOU130844:JOU130858 JYQ130844:JYQ130858 KIM130844:KIM130858 KSI130844:KSI130858 LCE130844:LCE130858 LMA130844:LMA130858 LVW130844:LVW130858 MFS130844:MFS130858 MPO130844:MPO130858 MZK130844:MZK130858 NJG130844:NJG130858 NTC130844:NTC130858 OCY130844:OCY130858 OMU130844:OMU130858 OWQ130844:OWQ130858 PGM130844:PGM130858 PQI130844:PQI130858 QAE130844:QAE130858 QKA130844:QKA130858 QTW130844:QTW130858 RDS130844:RDS130858 RNO130844:RNO130858 RXK130844:RXK130858 SHG130844:SHG130858 SRC130844:SRC130858 TAY130844:TAY130858 TKU130844:TKU130858 TUQ130844:TUQ130858 UEM130844:UEM130858 UOI130844:UOI130858 UYE130844:UYE130858 VIA130844:VIA130858 VRW130844:VRW130858 WBS130844:WBS130858 WLO130844:WLO130858 WVK130844:WVK130858 C196369:C196383 IY196380:IY196394 SU196380:SU196394 ACQ196380:ACQ196394 AMM196380:AMM196394 AWI196380:AWI196394 BGE196380:BGE196394 BQA196380:BQA196394 BZW196380:BZW196394 CJS196380:CJS196394 CTO196380:CTO196394 DDK196380:DDK196394 DNG196380:DNG196394 DXC196380:DXC196394 EGY196380:EGY196394 EQU196380:EQU196394 FAQ196380:FAQ196394 FKM196380:FKM196394 FUI196380:FUI196394 GEE196380:GEE196394 GOA196380:GOA196394 GXW196380:GXW196394 HHS196380:HHS196394 HRO196380:HRO196394 IBK196380:IBK196394 ILG196380:ILG196394 IVC196380:IVC196394 JEY196380:JEY196394 JOU196380:JOU196394 JYQ196380:JYQ196394 KIM196380:KIM196394 KSI196380:KSI196394 LCE196380:LCE196394 LMA196380:LMA196394 LVW196380:LVW196394 MFS196380:MFS196394 MPO196380:MPO196394 MZK196380:MZK196394 NJG196380:NJG196394 NTC196380:NTC196394 OCY196380:OCY196394 OMU196380:OMU196394 OWQ196380:OWQ196394 PGM196380:PGM196394 PQI196380:PQI196394 QAE196380:QAE196394 QKA196380:QKA196394 QTW196380:QTW196394 RDS196380:RDS196394 RNO196380:RNO196394 RXK196380:RXK196394 SHG196380:SHG196394 SRC196380:SRC196394 TAY196380:TAY196394 TKU196380:TKU196394 TUQ196380:TUQ196394 UEM196380:UEM196394 UOI196380:UOI196394 UYE196380:UYE196394 VIA196380:VIA196394 VRW196380:VRW196394 WBS196380:WBS196394 WLO196380:WLO196394 WVK196380:WVK196394 C261905:C261919 IY261916:IY261930 SU261916:SU261930 ACQ261916:ACQ261930 AMM261916:AMM261930 AWI261916:AWI261930 BGE261916:BGE261930 BQA261916:BQA261930 BZW261916:BZW261930 CJS261916:CJS261930 CTO261916:CTO261930 DDK261916:DDK261930 DNG261916:DNG261930 DXC261916:DXC261930 EGY261916:EGY261930 EQU261916:EQU261930 FAQ261916:FAQ261930 FKM261916:FKM261930 FUI261916:FUI261930 GEE261916:GEE261930 GOA261916:GOA261930 GXW261916:GXW261930 HHS261916:HHS261930 HRO261916:HRO261930 IBK261916:IBK261930 ILG261916:ILG261930 IVC261916:IVC261930 JEY261916:JEY261930 JOU261916:JOU261930 JYQ261916:JYQ261930 KIM261916:KIM261930 KSI261916:KSI261930 LCE261916:LCE261930 LMA261916:LMA261930 LVW261916:LVW261930 MFS261916:MFS261930 MPO261916:MPO261930 MZK261916:MZK261930 NJG261916:NJG261930 NTC261916:NTC261930 OCY261916:OCY261930 OMU261916:OMU261930 OWQ261916:OWQ261930 PGM261916:PGM261930 PQI261916:PQI261930 QAE261916:QAE261930 QKA261916:QKA261930 QTW261916:QTW261930 RDS261916:RDS261930 RNO261916:RNO261930 RXK261916:RXK261930 SHG261916:SHG261930 SRC261916:SRC261930 TAY261916:TAY261930 TKU261916:TKU261930 TUQ261916:TUQ261930 UEM261916:UEM261930 UOI261916:UOI261930 UYE261916:UYE261930 VIA261916:VIA261930 VRW261916:VRW261930 WBS261916:WBS261930 WLO261916:WLO261930 WVK261916:WVK261930 C327441:C327455 IY327452:IY327466 SU327452:SU327466 ACQ327452:ACQ327466 AMM327452:AMM327466 AWI327452:AWI327466 BGE327452:BGE327466 BQA327452:BQA327466 BZW327452:BZW327466 CJS327452:CJS327466 CTO327452:CTO327466 DDK327452:DDK327466 DNG327452:DNG327466 DXC327452:DXC327466 EGY327452:EGY327466 EQU327452:EQU327466 FAQ327452:FAQ327466 FKM327452:FKM327466 FUI327452:FUI327466 GEE327452:GEE327466 GOA327452:GOA327466 GXW327452:GXW327466 HHS327452:HHS327466 HRO327452:HRO327466 IBK327452:IBK327466 ILG327452:ILG327466 IVC327452:IVC327466 JEY327452:JEY327466 JOU327452:JOU327466 JYQ327452:JYQ327466 KIM327452:KIM327466 KSI327452:KSI327466 LCE327452:LCE327466 LMA327452:LMA327466 LVW327452:LVW327466 MFS327452:MFS327466 MPO327452:MPO327466 MZK327452:MZK327466 NJG327452:NJG327466 NTC327452:NTC327466 OCY327452:OCY327466 OMU327452:OMU327466 OWQ327452:OWQ327466 PGM327452:PGM327466 PQI327452:PQI327466 QAE327452:QAE327466 QKA327452:QKA327466 QTW327452:QTW327466 RDS327452:RDS327466 RNO327452:RNO327466 RXK327452:RXK327466 SHG327452:SHG327466 SRC327452:SRC327466 TAY327452:TAY327466 TKU327452:TKU327466 TUQ327452:TUQ327466 UEM327452:UEM327466 UOI327452:UOI327466 UYE327452:UYE327466 VIA327452:VIA327466 VRW327452:VRW327466 WBS327452:WBS327466 WLO327452:WLO327466 WVK327452:WVK327466 C392977:C392991 IY392988:IY393002 SU392988:SU393002 ACQ392988:ACQ393002 AMM392988:AMM393002 AWI392988:AWI393002 BGE392988:BGE393002 BQA392988:BQA393002 BZW392988:BZW393002 CJS392988:CJS393002 CTO392988:CTO393002 DDK392988:DDK393002 DNG392988:DNG393002 DXC392988:DXC393002 EGY392988:EGY393002 EQU392988:EQU393002 FAQ392988:FAQ393002 FKM392988:FKM393002 FUI392988:FUI393002 GEE392988:GEE393002 GOA392988:GOA393002 GXW392988:GXW393002 HHS392988:HHS393002 HRO392988:HRO393002 IBK392988:IBK393002 ILG392988:ILG393002 IVC392988:IVC393002 JEY392988:JEY393002 JOU392988:JOU393002 JYQ392988:JYQ393002 KIM392988:KIM393002 KSI392988:KSI393002 LCE392988:LCE393002 LMA392988:LMA393002 LVW392988:LVW393002 MFS392988:MFS393002 MPO392988:MPO393002 MZK392988:MZK393002 NJG392988:NJG393002 NTC392988:NTC393002 OCY392988:OCY393002 OMU392988:OMU393002 OWQ392988:OWQ393002 PGM392988:PGM393002 PQI392988:PQI393002 QAE392988:QAE393002 QKA392988:QKA393002 QTW392988:QTW393002 RDS392988:RDS393002 RNO392988:RNO393002 RXK392988:RXK393002 SHG392988:SHG393002 SRC392988:SRC393002 TAY392988:TAY393002 TKU392988:TKU393002 TUQ392988:TUQ393002 UEM392988:UEM393002 UOI392988:UOI393002 UYE392988:UYE393002 VIA392988:VIA393002 VRW392988:VRW393002 WBS392988:WBS393002 WLO392988:WLO393002 WVK392988:WVK393002 C458513:C458527 IY458524:IY458538 SU458524:SU458538 ACQ458524:ACQ458538 AMM458524:AMM458538 AWI458524:AWI458538 BGE458524:BGE458538 BQA458524:BQA458538 BZW458524:BZW458538 CJS458524:CJS458538 CTO458524:CTO458538 DDK458524:DDK458538 DNG458524:DNG458538 DXC458524:DXC458538 EGY458524:EGY458538 EQU458524:EQU458538 FAQ458524:FAQ458538 FKM458524:FKM458538 FUI458524:FUI458538 GEE458524:GEE458538 GOA458524:GOA458538 GXW458524:GXW458538 HHS458524:HHS458538 HRO458524:HRO458538 IBK458524:IBK458538 ILG458524:ILG458538 IVC458524:IVC458538 JEY458524:JEY458538 JOU458524:JOU458538 JYQ458524:JYQ458538 KIM458524:KIM458538 KSI458524:KSI458538 LCE458524:LCE458538 LMA458524:LMA458538 LVW458524:LVW458538 MFS458524:MFS458538 MPO458524:MPO458538 MZK458524:MZK458538 NJG458524:NJG458538 NTC458524:NTC458538 OCY458524:OCY458538 OMU458524:OMU458538 OWQ458524:OWQ458538 PGM458524:PGM458538 PQI458524:PQI458538 QAE458524:QAE458538 QKA458524:QKA458538 QTW458524:QTW458538 RDS458524:RDS458538 RNO458524:RNO458538 RXK458524:RXK458538 SHG458524:SHG458538 SRC458524:SRC458538 TAY458524:TAY458538 TKU458524:TKU458538 TUQ458524:TUQ458538 UEM458524:UEM458538 UOI458524:UOI458538 UYE458524:UYE458538 VIA458524:VIA458538 VRW458524:VRW458538 WBS458524:WBS458538 WLO458524:WLO458538 WVK458524:WVK458538 C524049:C524063 IY524060:IY524074 SU524060:SU524074 ACQ524060:ACQ524074 AMM524060:AMM524074 AWI524060:AWI524074 BGE524060:BGE524074 BQA524060:BQA524074 BZW524060:BZW524074 CJS524060:CJS524074 CTO524060:CTO524074 DDK524060:DDK524074 DNG524060:DNG524074 DXC524060:DXC524074 EGY524060:EGY524074 EQU524060:EQU524074 FAQ524060:FAQ524074 FKM524060:FKM524074 FUI524060:FUI524074 GEE524060:GEE524074 GOA524060:GOA524074 GXW524060:GXW524074 HHS524060:HHS524074 HRO524060:HRO524074 IBK524060:IBK524074 ILG524060:ILG524074 IVC524060:IVC524074 JEY524060:JEY524074 JOU524060:JOU524074 JYQ524060:JYQ524074 KIM524060:KIM524074 KSI524060:KSI524074 LCE524060:LCE524074 LMA524060:LMA524074 LVW524060:LVW524074 MFS524060:MFS524074 MPO524060:MPO524074 MZK524060:MZK524074 NJG524060:NJG524074 NTC524060:NTC524074 OCY524060:OCY524074 OMU524060:OMU524074 OWQ524060:OWQ524074 PGM524060:PGM524074 PQI524060:PQI524074 QAE524060:QAE524074 QKA524060:QKA524074 QTW524060:QTW524074 RDS524060:RDS524074 RNO524060:RNO524074 RXK524060:RXK524074 SHG524060:SHG524074 SRC524060:SRC524074 TAY524060:TAY524074 TKU524060:TKU524074 TUQ524060:TUQ524074 UEM524060:UEM524074 UOI524060:UOI524074 UYE524060:UYE524074 VIA524060:VIA524074 VRW524060:VRW524074 WBS524060:WBS524074 WLO524060:WLO524074 WVK524060:WVK524074 C589585:C589599 IY589596:IY589610 SU589596:SU589610 ACQ589596:ACQ589610 AMM589596:AMM589610 AWI589596:AWI589610 BGE589596:BGE589610 BQA589596:BQA589610 BZW589596:BZW589610 CJS589596:CJS589610 CTO589596:CTO589610 DDK589596:DDK589610 DNG589596:DNG589610 DXC589596:DXC589610 EGY589596:EGY589610 EQU589596:EQU589610 FAQ589596:FAQ589610 FKM589596:FKM589610 FUI589596:FUI589610 GEE589596:GEE589610 GOA589596:GOA589610 GXW589596:GXW589610 HHS589596:HHS589610 HRO589596:HRO589610 IBK589596:IBK589610 ILG589596:ILG589610 IVC589596:IVC589610 JEY589596:JEY589610 JOU589596:JOU589610 JYQ589596:JYQ589610 KIM589596:KIM589610 KSI589596:KSI589610 LCE589596:LCE589610 LMA589596:LMA589610 LVW589596:LVW589610 MFS589596:MFS589610 MPO589596:MPO589610 MZK589596:MZK589610 NJG589596:NJG589610 NTC589596:NTC589610 OCY589596:OCY589610 OMU589596:OMU589610 OWQ589596:OWQ589610 PGM589596:PGM589610 PQI589596:PQI589610 QAE589596:QAE589610 QKA589596:QKA589610 QTW589596:QTW589610 RDS589596:RDS589610 RNO589596:RNO589610 RXK589596:RXK589610 SHG589596:SHG589610 SRC589596:SRC589610 TAY589596:TAY589610 TKU589596:TKU589610 TUQ589596:TUQ589610 UEM589596:UEM589610 UOI589596:UOI589610 UYE589596:UYE589610 VIA589596:VIA589610 VRW589596:VRW589610 WBS589596:WBS589610 WLO589596:WLO589610 WVK589596:WVK589610 C655121:C655135 IY655132:IY655146 SU655132:SU655146 ACQ655132:ACQ655146 AMM655132:AMM655146 AWI655132:AWI655146 BGE655132:BGE655146 BQA655132:BQA655146 BZW655132:BZW655146 CJS655132:CJS655146 CTO655132:CTO655146 DDK655132:DDK655146 DNG655132:DNG655146 DXC655132:DXC655146 EGY655132:EGY655146 EQU655132:EQU655146 FAQ655132:FAQ655146 FKM655132:FKM655146 FUI655132:FUI655146 GEE655132:GEE655146 GOA655132:GOA655146 GXW655132:GXW655146 HHS655132:HHS655146 HRO655132:HRO655146 IBK655132:IBK655146 ILG655132:ILG655146 IVC655132:IVC655146 JEY655132:JEY655146 JOU655132:JOU655146 JYQ655132:JYQ655146 KIM655132:KIM655146 KSI655132:KSI655146 LCE655132:LCE655146 LMA655132:LMA655146 LVW655132:LVW655146 MFS655132:MFS655146 MPO655132:MPO655146 MZK655132:MZK655146 NJG655132:NJG655146 NTC655132:NTC655146 OCY655132:OCY655146 OMU655132:OMU655146 OWQ655132:OWQ655146 PGM655132:PGM655146 PQI655132:PQI655146 QAE655132:QAE655146 QKA655132:QKA655146 QTW655132:QTW655146 RDS655132:RDS655146 RNO655132:RNO655146 RXK655132:RXK655146 SHG655132:SHG655146 SRC655132:SRC655146 TAY655132:TAY655146 TKU655132:TKU655146 TUQ655132:TUQ655146 UEM655132:UEM655146 UOI655132:UOI655146 UYE655132:UYE655146 VIA655132:VIA655146 VRW655132:VRW655146 WBS655132:WBS655146 WLO655132:WLO655146 WVK655132:WVK655146 C720657:C720671 IY720668:IY720682 SU720668:SU720682 ACQ720668:ACQ720682 AMM720668:AMM720682 AWI720668:AWI720682 BGE720668:BGE720682 BQA720668:BQA720682 BZW720668:BZW720682 CJS720668:CJS720682 CTO720668:CTO720682 DDK720668:DDK720682 DNG720668:DNG720682 DXC720668:DXC720682 EGY720668:EGY720682 EQU720668:EQU720682 FAQ720668:FAQ720682 FKM720668:FKM720682 FUI720668:FUI720682 GEE720668:GEE720682 GOA720668:GOA720682 GXW720668:GXW720682 HHS720668:HHS720682 HRO720668:HRO720682 IBK720668:IBK720682 ILG720668:ILG720682 IVC720668:IVC720682 JEY720668:JEY720682 JOU720668:JOU720682 JYQ720668:JYQ720682 KIM720668:KIM720682 KSI720668:KSI720682 LCE720668:LCE720682 LMA720668:LMA720682 LVW720668:LVW720682 MFS720668:MFS720682 MPO720668:MPO720682 MZK720668:MZK720682 NJG720668:NJG720682 NTC720668:NTC720682 OCY720668:OCY720682 OMU720668:OMU720682 OWQ720668:OWQ720682 PGM720668:PGM720682 PQI720668:PQI720682 QAE720668:QAE720682 QKA720668:QKA720682 QTW720668:QTW720682 RDS720668:RDS720682 RNO720668:RNO720682 RXK720668:RXK720682 SHG720668:SHG720682 SRC720668:SRC720682 TAY720668:TAY720682 TKU720668:TKU720682 TUQ720668:TUQ720682 UEM720668:UEM720682 UOI720668:UOI720682 UYE720668:UYE720682 VIA720668:VIA720682 VRW720668:VRW720682 WBS720668:WBS720682 WLO720668:WLO720682 WVK720668:WVK720682 C786193:C786207 IY786204:IY786218 SU786204:SU786218 ACQ786204:ACQ786218 AMM786204:AMM786218 AWI786204:AWI786218 BGE786204:BGE786218 BQA786204:BQA786218 BZW786204:BZW786218 CJS786204:CJS786218 CTO786204:CTO786218 DDK786204:DDK786218 DNG786204:DNG786218 DXC786204:DXC786218 EGY786204:EGY786218 EQU786204:EQU786218 FAQ786204:FAQ786218 FKM786204:FKM786218 FUI786204:FUI786218 GEE786204:GEE786218 GOA786204:GOA786218 GXW786204:GXW786218 HHS786204:HHS786218 HRO786204:HRO786218 IBK786204:IBK786218 ILG786204:ILG786218 IVC786204:IVC786218 JEY786204:JEY786218 JOU786204:JOU786218 JYQ786204:JYQ786218 KIM786204:KIM786218 KSI786204:KSI786218 LCE786204:LCE786218 LMA786204:LMA786218 LVW786204:LVW786218 MFS786204:MFS786218 MPO786204:MPO786218 MZK786204:MZK786218 NJG786204:NJG786218 NTC786204:NTC786218 OCY786204:OCY786218 OMU786204:OMU786218 OWQ786204:OWQ786218 PGM786204:PGM786218 PQI786204:PQI786218 QAE786204:QAE786218 QKA786204:QKA786218 QTW786204:QTW786218 RDS786204:RDS786218 RNO786204:RNO786218 RXK786204:RXK786218 SHG786204:SHG786218 SRC786204:SRC786218 TAY786204:TAY786218 TKU786204:TKU786218 TUQ786204:TUQ786218 UEM786204:UEM786218 UOI786204:UOI786218 UYE786204:UYE786218 VIA786204:VIA786218 VRW786204:VRW786218 WBS786204:WBS786218 WLO786204:WLO786218 WVK786204:WVK786218 C851729:C851743 IY851740:IY851754 SU851740:SU851754 ACQ851740:ACQ851754 AMM851740:AMM851754 AWI851740:AWI851754 BGE851740:BGE851754 BQA851740:BQA851754 BZW851740:BZW851754 CJS851740:CJS851754 CTO851740:CTO851754 DDK851740:DDK851754 DNG851740:DNG851754 DXC851740:DXC851754 EGY851740:EGY851754 EQU851740:EQU851754 FAQ851740:FAQ851754 FKM851740:FKM851754 FUI851740:FUI851754 GEE851740:GEE851754 GOA851740:GOA851754 GXW851740:GXW851754 HHS851740:HHS851754 HRO851740:HRO851754 IBK851740:IBK851754 ILG851740:ILG851754 IVC851740:IVC851754 JEY851740:JEY851754 JOU851740:JOU851754 JYQ851740:JYQ851754 KIM851740:KIM851754 KSI851740:KSI851754 LCE851740:LCE851754 LMA851740:LMA851754 LVW851740:LVW851754 MFS851740:MFS851754 MPO851740:MPO851754 MZK851740:MZK851754 NJG851740:NJG851754 NTC851740:NTC851754 OCY851740:OCY851754 OMU851740:OMU851754 OWQ851740:OWQ851754 PGM851740:PGM851754 PQI851740:PQI851754 QAE851740:QAE851754 QKA851740:QKA851754 QTW851740:QTW851754 RDS851740:RDS851754 RNO851740:RNO851754 RXK851740:RXK851754 SHG851740:SHG851754 SRC851740:SRC851754 TAY851740:TAY851754 TKU851740:TKU851754 TUQ851740:TUQ851754 UEM851740:UEM851754 UOI851740:UOI851754 UYE851740:UYE851754 VIA851740:VIA851754 VRW851740:VRW851754 WBS851740:WBS851754 WLO851740:WLO851754 WVK851740:WVK851754 C917265:C917279 IY917276:IY917290 SU917276:SU917290 ACQ917276:ACQ917290 AMM917276:AMM917290 AWI917276:AWI917290 BGE917276:BGE917290 BQA917276:BQA917290 BZW917276:BZW917290 CJS917276:CJS917290 CTO917276:CTO917290 DDK917276:DDK917290 DNG917276:DNG917290 DXC917276:DXC917290 EGY917276:EGY917290 EQU917276:EQU917290 FAQ917276:FAQ917290 FKM917276:FKM917290 FUI917276:FUI917290 GEE917276:GEE917290 GOA917276:GOA917290 GXW917276:GXW917290 HHS917276:HHS917290 HRO917276:HRO917290 IBK917276:IBK917290 ILG917276:ILG917290 IVC917276:IVC917290 JEY917276:JEY917290 JOU917276:JOU917290 JYQ917276:JYQ917290 KIM917276:KIM917290 KSI917276:KSI917290 LCE917276:LCE917290 LMA917276:LMA917290 LVW917276:LVW917290 MFS917276:MFS917290 MPO917276:MPO917290 MZK917276:MZK917290 NJG917276:NJG917290 NTC917276:NTC917290 OCY917276:OCY917290 OMU917276:OMU917290 OWQ917276:OWQ917290 PGM917276:PGM917290 PQI917276:PQI917290 QAE917276:QAE917290 QKA917276:QKA917290 QTW917276:QTW917290 RDS917276:RDS917290 RNO917276:RNO917290 RXK917276:RXK917290 SHG917276:SHG917290 SRC917276:SRC917290 TAY917276:TAY917290 TKU917276:TKU917290 TUQ917276:TUQ917290 UEM917276:UEM917290 UOI917276:UOI917290 UYE917276:UYE917290 VIA917276:VIA917290 VRW917276:VRW917290 WBS917276:WBS917290 WLO917276:WLO917290 WVK917276:WVK917290 C982801:C982815 IY982812:IY982826 SU982812:SU982826 ACQ982812:ACQ982826 AMM982812:AMM982826 AWI982812:AWI982826 BGE982812:BGE982826 BQA982812:BQA982826 BZW982812:BZW982826 CJS982812:CJS982826 CTO982812:CTO982826 DDK982812:DDK982826 DNG982812:DNG982826 DXC982812:DXC982826 EGY982812:EGY982826 EQU982812:EQU982826 FAQ982812:FAQ982826 FKM982812:FKM982826 FUI982812:FUI982826 GEE982812:GEE982826 GOA982812:GOA982826 GXW982812:GXW982826 HHS982812:HHS982826 HRO982812:HRO982826 IBK982812:IBK982826 ILG982812:ILG982826 IVC982812:IVC982826 JEY982812:JEY982826 JOU982812:JOU982826 JYQ982812:JYQ982826 KIM982812:KIM982826 KSI982812:KSI982826 LCE982812:LCE982826 LMA982812:LMA982826 LVW982812:LVW982826 MFS982812:MFS982826 MPO982812:MPO982826 MZK982812:MZK982826 NJG982812:NJG982826 NTC982812:NTC982826 OCY982812:OCY982826 OMU982812:OMU982826 OWQ982812:OWQ982826 PGM982812:PGM982826 PQI982812:PQI982826 QAE982812:QAE982826 QKA982812:QKA982826 QTW982812:QTW982826 RDS982812:RDS982826 RNO982812:RNO982826 RXK982812:RXK982826 SHG982812:SHG982826 SRC982812:SRC982826 TAY982812:TAY982826 TKU982812:TKU982826 TUQ982812:TUQ982826 UEM982812:UEM982826 UOI982812:UOI982826 UYE982812:UYE982826 VIA982812:VIA982826 VRW982812:VRW982826 WBS982812:WBS982826 WLO982812:WLO982826 WVK982812:WVK982826 C65294 IY65305 SU65305 ACQ65305 AMM65305 AWI65305 BGE65305 BQA65305 BZW65305 CJS65305 CTO65305 DDK65305 DNG65305 DXC65305 EGY65305 EQU65305 FAQ65305 FKM65305 FUI65305 GEE65305 GOA65305 GXW65305 HHS65305 HRO65305 IBK65305 ILG65305 IVC65305 JEY65305 JOU65305 JYQ65305 KIM65305 KSI65305 LCE65305 LMA65305 LVW65305 MFS65305 MPO65305 MZK65305 NJG65305 NTC65305 OCY65305 OMU65305 OWQ65305 PGM65305 PQI65305 QAE65305 QKA65305 QTW65305 RDS65305 RNO65305 RXK65305 SHG65305 SRC65305 TAY65305 TKU65305 TUQ65305 UEM65305 UOI65305 UYE65305 VIA65305 VRW65305 WBS65305 WLO65305 WVK65305 C130830 IY130841 SU130841 ACQ130841 AMM130841 AWI130841 BGE130841 BQA130841 BZW130841 CJS130841 CTO130841 DDK130841 DNG130841 DXC130841 EGY130841 EQU130841 FAQ130841 FKM130841 FUI130841 GEE130841 GOA130841 GXW130841 HHS130841 HRO130841 IBK130841 ILG130841 IVC130841 JEY130841 JOU130841 JYQ130841 KIM130841 KSI130841 LCE130841 LMA130841 LVW130841 MFS130841 MPO130841 MZK130841 NJG130841 NTC130841 OCY130841 OMU130841 OWQ130841 PGM130841 PQI130841 QAE130841 QKA130841 QTW130841 RDS130841 RNO130841 RXK130841 SHG130841 SRC130841 TAY130841 TKU130841 TUQ130841 UEM130841 UOI130841 UYE130841 VIA130841 VRW130841 WBS130841 WLO130841 WVK130841 C196366 IY196377 SU196377 ACQ196377 AMM196377 AWI196377 BGE196377 BQA196377 BZW196377 CJS196377 CTO196377 DDK196377 DNG196377 DXC196377 EGY196377 EQU196377 FAQ196377 FKM196377 FUI196377 GEE196377 GOA196377 GXW196377 HHS196377 HRO196377 IBK196377 ILG196377 IVC196377 JEY196377 JOU196377 JYQ196377 KIM196377 KSI196377 LCE196377 LMA196377 LVW196377 MFS196377 MPO196377 MZK196377 NJG196377 NTC196377 OCY196377 OMU196377 OWQ196377 PGM196377 PQI196377 QAE196377 QKA196377 QTW196377 RDS196377 RNO196377 RXK196377 SHG196377 SRC196377 TAY196377 TKU196377 TUQ196377 UEM196377 UOI196377 UYE196377 VIA196377 VRW196377 WBS196377 WLO196377 WVK196377 C261902 IY261913 SU261913 ACQ261913 AMM261913 AWI261913 BGE261913 BQA261913 BZW261913 CJS261913 CTO261913 DDK261913 DNG261913 DXC261913 EGY261913 EQU261913 FAQ261913 FKM261913 FUI261913 GEE261913 GOA261913 GXW261913 HHS261913 HRO261913 IBK261913 ILG261913 IVC261913 JEY261913 JOU261913 JYQ261913 KIM261913 KSI261913 LCE261913 LMA261913 LVW261913 MFS261913 MPO261913 MZK261913 NJG261913 NTC261913 OCY261913 OMU261913 OWQ261913 PGM261913 PQI261913 QAE261913 QKA261913 QTW261913 RDS261913 RNO261913 RXK261913 SHG261913 SRC261913 TAY261913 TKU261913 TUQ261913 UEM261913 UOI261913 UYE261913 VIA261913 VRW261913 WBS261913 WLO261913 WVK261913 C327438 IY327449 SU327449 ACQ327449 AMM327449 AWI327449 BGE327449 BQA327449 BZW327449 CJS327449 CTO327449 DDK327449 DNG327449 DXC327449 EGY327449 EQU327449 FAQ327449 FKM327449 FUI327449 GEE327449 GOA327449 GXW327449 HHS327449 HRO327449 IBK327449 ILG327449 IVC327449 JEY327449 JOU327449 JYQ327449 KIM327449 KSI327449 LCE327449 LMA327449 LVW327449 MFS327449 MPO327449 MZK327449 NJG327449 NTC327449 OCY327449 OMU327449 OWQ327449 PGM327449 PQI327449 QAE327449 QKA327449 QTW327449 RDS327449 RNO327449 RXK327449 SHG327449 SRC327449 TAY327449 TKU327449 TUQ327449 UEM327449 UOI327449 UYE327449 VIA327449 VRW327449 WBS327449 WLO327449 WVK327449 C392974 IY392985 SU392985 ACQ392985 AMM392985 AWI392985 BGE392985 BQA392985 BZW392985 CJS392985 CTO392985 DDK392985 DNG392985 DXC392985 EGY392985 EQU392985 FAQ392985 FKM392985 FUI392985 GEE392985 GOA392985 GXW392985 HHS392985 HRO392985 IBK392985 ILG392985 IVC392985 JEY392985 JOU392985 JYQ392985 KIM392985 KSI392985 LCE392985 LMA392985 LVW392985 MFS392985 MPO392985 MZK392985 NJG392985 NTC392985 OCY392985 OMU392985 OWQ392985 PGM392985 PQI392985 QAE392985 QKA392985 QTW392985 RDS392985 RNO392985 RXK392985 SHG392985 SRC392985 TAY392985 TKU392985 TUQ392985 UEM392985 UOI392985 UYE392985 VIA392985 VRW392985 WBS392985 WLO392985 WVK392985 C458510 IY458521 SU458521 ACQ458521 AMM458521 AWI458521 BGE458521 BQA458521 BZW458521 CJS458521 CTO458521 DDK458521 DNG458521 DXC458521 EGY458521 EQU458521 FAQ458521 FKM458521 FUI458521 GEE458521 GOA458521 GXW458521 HHS458521 HRO458521 IBK458521 ILG458521 IVC458521 JEY458521 JOU458521 JYQ458521 KIM458521 KSI458521 LCE458521 LMA458521 LVW458521 MFS458521 MPO458521 MZK458521 NJG458521 NTC458521 OCY458521 OMU458521 OWQ458521 PGM458521 PQI458521 QAE458521 QKA458521 QTW458521 RDS458521 RNO458521 RXK458521 SHG458521 SRC458521 TAY458521 TKU458521 TUQ458521 UEM458521 UOI458521 UYE458521 VIA458521 VRW458521 WBS458521 WLO458521 WVK458521 C524046 IY524057 SU524057 ACQ524057 AMM524057 AWI524057 BGE524057 BQA524057 BZW524057 CJS524057 CTO524057 DDK524057 DNG524057 DXC524057 EGY524057 EQU524057 FAQ524057 FKM524057 FUI524057 GEE524057 GOA524057 GXW524057 HHS524057 HRO524057 IBK524057 ILG524057 IVC524057 JEY524057 JOU524057 JYQ524057 KIM524057 KSI524057 LCE524057 LMA524057 LVW524057 MFS524057 MPO524057 MZK524057 NJG524057 NTC524057 OCY524057 OMU524057 OWQ524057 PGM524057 PQI524057 QAE524057 QKA524057 QTW524057 RDS524057 RNO524057 RXK524057 SHG524057 SRC524057 TAY524057 TKU524057 TUQ524057 UEM524057 UOI524057 UYE524057 VIA524057 VRW524057 WBS524057 WLO524057 WVK524057 C589582 IY589593 SU589593 ACQ589593 AMM589593 AWI589593 BGE589593 BQA589593 BZW589593 CJS589593 CTO589593 DDK589593 DNG589593 DXC589593 EGY589593 EQU589593 FAQ589593 FKM589593 FUI589593 GEE589593 GOA589593 GXW589593 HHS589593 HRO589593 IBK589593 ILG589593 IVC589593 JEY589593 JOU589593 JYQ589593 KIM589593 KSI589593 LCE589593 LMA589593 LVW589593 MFS589593 MPO589593 MZK589593 NJG589593 NTC589593 OCY589593 OMU589593 OWQ589593 PGM589593 PQI589593 QAE589593 QKA589593 QTW589593 RDS589593 RNO589593 RXK589593 SHG589593 SRC589593 TAY589593 TKU589593 TUQ589593 UEM589593 UOI589593 UYE589593 VIA589593 VRW589593 WBS589593 WLO589593 WVK589593 C655118 IY655129 SU655129 ACQ655129 AMM655129 AWI655129 BGE655129 BQA655129 BZW655129 CJS655129 CTO655129 DDK655129 DNG655129 DXC655129 EGY655129 EQU655129 FAQ655129 FKM655129 FUI655129 GEE655129 GOA655129 GXW655129 HHS655129 HRO655129 IBK655129 ILG655129 IVC655129 JEY655129 JOU655129 JYQ655129 KIM655129 KSI655129 LCE655129 LMA655129 LVW655129 MFS655129 MPO655129 MZK655129 NJG655129 NTC655129 OCY655129 OMU655129 OWQ655129 PGM655129 PQI655129 QAE655129 QKA655129 QTW655129 RDS655129 RNO655129 RXK655129 SHG655129 SRC655129 TAY655129 TKU655129 TUQ655129 UEM655129 UOI655129 UYE655129 VIA655129 VRW655129 WBS655129 WLO655129 WVK655129 C720654 IY720665 SU720665 ACQ720665 AMM720665 AWI720665 BGE720665 BQA720665 BZW720665 CJS720665 CTO720665 DDK720665 DNG720665 DXC720665 EGY720665 EQU720665 FAQ720665 FKM720665 FUI720665 GEE720665 GOA720665 GXW720665 HHS720665 HRO720665 IBK720665 ILG720665 IVC720665 JEY720665 JOU720665 JYQ720665 KIM720665 KSI720665 LCE720665 LMA720665 LVW720665 MFS720665 MPO720665 MZK720665 NJG720665 NTC720665 OCY720665 OMU720665 OWQ720665 PGM720665 PQI720665 QAE720665 QKA720665 QTW720665 RDS720665 RNO720665 RXK720665 SHG720665 SRC720665 TAY720665 TKU720665 TUQ720665 UEM720665 UOI720665 UYE720665 VIA720665 VRW720665 WBS720665 WLO720665 WVK720665 C786190 IY786201 SU786201 ACQ786201 AMM786201 AWI786201 BGE786201 BQA786201 BZW786201 CJS786201 CTO786201 DDK786201 DNG786201 DXC786201 EGY786201 EQU786201 FAQ786201 FKM786201 FUI786201 GEE786201 GOA786201 GXW786201 HHS786201 HRO786201 IBK786201 ILG786201 IVC786201 JEY786201 JOU786201 JYQ786201 KIM786201 KSI786201 LCE786201 LMA786201 LVW786201 MFS786201 MPO786201 MZK786201 NJG786201 NTC786201 OCY786201 OMU786201 OWQ786201 PGM786201 PQI786201 QAE786201 QKA786201 QTW786201 RDS786201 RNO786201 RXK786201 SHG786201 SRC786201 TAY786201 TKU786201 TUQ786201 UEM786201 UOI786201 UYE786201 VIA786201 VRW786201 WBS786201 WLO786201 WVK786201 C851726 IY851737 SU851737 ACQ851737 AMM851737 AWI851737 BGE851737 BQA851737 BZW851737 CJS851737 CTO851737 DDK851737 DNG851737 DXC851737 EGY851737 EQU851737 FAQ851737 FKM851737 FUI851737 GEE851737 GOA851737 GXW851737 HHS851737 HRO851737 IBK851737 ILG851737 IVC851737 JEY851737 JOU851737 JYQ851737 KIM851737 KSI851737 LCE851737 LMA851737 LVW851737 MFS851737 MPO851737 MZK851737 NJG851737 NTC851737 OCY851737 OMU851737 OWQ851737 PGM851737 PQI851737 QAE851737 QKA851737 QTW851737 RDS851737 RNO851737 RXK851737 SHG851737 SRC851737 TAY851737 TKU851737 TUQ851737 UEM851737 UOI851737 UYE851737 VIA851737 VRW851737 WBS851737 WLO851737 WVK851737 C917262 IY917273 SU917273 ACQ917273 AMM917273 AWI917273 BGE917273 BQA917273 BZW917273 CJS917273 CTO917273 DDK917273 DNG917273 DXC917273 EGY917273 EQU917273 FAQ917273 FKM917273 FUI917273 GEE917273 GOA917273 GXW917273 HHS917273 HRO917273 IBK917273 ILG917273 IVC917273 JEY917273 JOU917273 JYQ917273 KIM917273 KSI917273 LCE917273 LMA917273 LVW917273 MFS917273 MPO917273 MZK917273 NJG917273 NTC917273 OCY917273 OMU917273 OWQ917273 PGM917273 PQI917273 QAE917273 QKA917273 QTW917273 RDS917273 RNO917273 RXK917273 SHG917273 SRC917273 TAY917273 TKU917273 TUQ917273 UEM917273 UOI917273 UYE917273 VIA917273 VRW917273 WBS917273 WLO917273 WVK917273 C982798 IY982809 SU982809 ACQ982809 AMM982809 AWI982809 BGE982809 BQA982809 BZW982809 CJS982809 CTO982809 DDK982809 DNG982809 DXC982809 EGY982809 EQU982809 FAQ982809 FKM982809 FUI982809 GEE982809 GOA982809 GXW982809 HHS982809 HRO982809 IBK982809 ILG982809 IVC982809 JEY982809 JOU982809 JYQ982809 KIM982809 KSI982809 LCE982809 LMA982809 LVW982809 MFS982809 MPO982809 MZK982809 NJG982809 NTC982809 OCY982809 OMU982809 OWQ982809 PGM982809 PQI982809 QAE982809 QKA982809 QTW982809 RDS982809 RNO982809 RXK982809 SHG982809 SRC982809 TAY982809 TKU982809 TUQ982809 UEM982809 UOI982809 UYE982809 VIA982809 VRW982809 WBS982809 WLO982809 WVK982809 IY11:IY21 SU11:SU21 ACQ11:ACQ21 AMM11:AMM21 AWI11:AWI21 BGE11:BGE21 BQA11:BQA21 BZW11:BZW21 CJS11:CJS21 CTO11:CTO21 DDK11:DDK21 DNG11:DNG21 DXC11:DXC21 EGY11:EGY21 EQU11:EQU21 FAQ11:FAQ21 FKM11:FKM21 FUI11:FUI21 GEE11:GEE21 GOA11:GOA21 GXW11:GXW21 HHS11:HHS21 HRO11:HRO21 IBK11:IBK21 ILG11:ILG21 IVC11:IVC21 JEY11:JEY21 JOU11:JOU21 JYQ11:JYQ21 KIM11:KIM21 KSI11:KSI21 LCE11:LCE21 LMA11:LMA21 LVW11:LVW21 MFS11:MFS21 MPO11:MPO21 MZK11:MZK21 NJG11:NJG21 NTC11:NTC21 OCY11:OCY21 OMU11:OMU21 OWQ11:OWQ21 PGM11:PGM21 PQI11:PQI21 QAE11:QAE21 QKA11:QKA21 QTW11:QTW21 RDS11:RDS21 RNO11:RNO21 RXK11:RXK21 SHG11:SHG21 SRC11:SRC21 TAY11:TAY21 TKU11:TKU21 TUQ11:TUQ21 UEM11:UEM21 UOI11:UOI21 UYE11:UYE21 VIA11:VIA21 VRW11:VRW21 WBS11:WBS21 WLO11:WLO21 WVK11:WVK21 C65279:C65291 WVK982794:WVK982806 IY65290:IY65302 SU65290:SU65302 ACQ65290:ACQ65302 AMM65290:AMM65302 AWI65290:AWI65302 BGE65290:BGE65302 BQA65290:BQA65302 BZW65290:BZW65302 CJS65290:CJS65302 CTO65290:CTO65302 DDK65290:DDK65302 DNG65290:DNG65302 DXC65290:DXC65302 EGY65290:EGY65302 EQU65290:EQU65302 FAQ65290:FAQ65302 FKM65290:FKM65302 FUI65290:FUI65302 GEE65290:GEE65302 GOA65290:GOA65302 GXW65290:GXW65302 HHS65290:HHS65302 HRO65290:HRO65302 IBK65290:IBK65302 ILG65290:ILG65302 IVC65290:IVC65302 JEY65290:JEY65302 JOU65290:JOU65302 JYQ65290:JYQ65302 KIM65290:KIM65302 KSI65290:KSI65302 LCE65290:LCE65302 LMA65290:LMA65302 LVW65290:LVW65302 MFS65290:MFS65302 MPO65290:MPO65302 MZK65290:MZK65302 NJG65290:NJG65302 NTC65290:NTC65302 OCY65290:OCY65302 OMU65290:OMU65302 OWQ65290:OWQ65302 PGM65290:PGM65302 PQI65290:PQI65302 QAE65290:QAE65302 QKA65290:QKA65302 QTW65290:QTW65302 RDS65290:RDS65302 RNO65290:RNO65302 RXK65290:RXK65302 SHG65290:SHG65302 SRC65290:SRC65302 TAY65290:TAY65302 TKU65290:TKU65302 TUQ65290:TUQ65302 UEM65290:UEM65302 UOI65290:UOI65302 UYE65290:UYE65302 VIA65290:VIA65302 VRW65290:VRW65302 WBS65290:WBS65302 WLO65290:WLO65302 WVK65290:WVK65302 C130815:C130827 IY130826:IY130838 SU130826:SU130838 ACQ130826:ACQ130838 AMM130826:AMM130838 AWI130826:AWI130838 BGE130826:BGE130838 BQA130826:BQA130838 BZW130826:BZW130838 CJS130826:CJS130838 CTO130826:CTO130838 DDK130826:DDK130838 DNG130826:DNG130838 DXC130826:DXC130838 EGY130826:EGY130838 EQU130826:EQU130838 FAQ130826:FAQ130838 FKM130826:FKM130838 FUI130826:FUI130838 GEE130826:GEE130838 GOA130826:GOA130838 GXW130826:GXW130838 HHS130826:HHS130838 HRO130826:HRO130838 IBK130826:IBK130838 ILG130826:ILG130838 IVC130826:IVC130838 JEY130826:JEY130838 JOU130826:JOU130838 JYQ130826:JYQ130838 KIM130826:KIM130838 KSI130826:KSI130838 LCE130826:LCE130838 LMA130826:LMA130838 LVW130826:LVW130838 MFS130826:MFS130838 MPO130826:MPO130838 MZK130826:MZK130838 NJG130826:NJG130838 NTC130826:NTC130838 OCY130826:OCY130838 OMU130826:OMU130838 OWQ130826:OWQ130838 PGM130826:PGM130838 PQI130826:PQI130838 QAE130826:QAE130838 QKA130826:QKA130838 QTW130826:QTW130838 RDS130826:RDS130838 RNO130826:RNO130838 RXK130826:RXK130838 SHG130826:SHG130838 SRC130826:SRC130838 TAY130826:TAY130838 TKU130826:TKU130838 TUQ130826:TUQ130838 UEM130826:UEM130838 UOI130826:UOI130838 UYE130826:UYE130838 VIA130826:VIA130838 VRW130826:VRW130838 WBS130826:WBS130838 WLO130826:WLO130838 WVK130826:WVK130838 C196351:C196363 IY196362:IY196374 SU196362:SU196374 ACQ196362:ACQ196374 AMM196362:AMM196374 AWI196362:AWI196374 BGE196362:BGE196374 BQA196362:BQA196374 BZW196362:BZW196374 CJS196362:CJS196374 CTO196362:CTO196374 DDK196362:DDK196374 DNG196362:DNG196374 DXC196362:DXC196374 EGY196362:EGY196374 EQU196362:EQU196374 FAQ196362:FAQ196374 FKM196362:FKM196374 FUI196362:FUI196374 GEE196362:GEE196374 GOA196362:GOA196374 GXW196362:GXW196374 HHS196362:HHS196374 HRO196362:HRO196374 IBK196362:IBK196374 ILG196362:ILG196374 IVC196362:IVC196374 JEY196362:JEY196374 JOU196362:JOU196374 JYQ196362:JYQ196374 KIM196362:KIM196374 KSI196362:KSI196374 LCE196362:LCE196374 LMA196362:LMA196374 LVW196362:LVW196374 MFS196362:MFS196374 MPO196362:MPO196374 MZK196362:MZK196374 NJG196362:NJG196374 NTC196362:NTC196374 OCY196362:OCY196374 OMU196362:OMU196374 OWQ196362:OWQ196374 PGM196362:PGM196374 PQI196362:PQI196374 QAE196362:QAE196374 QKA196362:QKA196374 QTW196362:QTW196374 RDS196362:RDS196374 RNO196362:RNO196374 RXK196362:RXK196374 SHG196362:SHG196374 SRC196362:SRC196374 TAY196362:TAY196374 TKU196362:TKU196374 TUQ196362:TUQ196374 UEM196362:UEM196374 UOI196362:UOI196374 UYE196362:UYE196374 VIA196362:VIA196374 VRW196362:VRW196374 WBS196362:WBS196374 WLO196362:WLO196374 WVK196362:WVK196374 C261887:C261899 IY261898:IY261910 SU261898:SU261910 ACQ261898:ACQ261910 AMM261898:AMM261910 AWI261898:AWI261910 BGE261898:BGE261910 BQA261898:BQA261910 BZW261898:BZW261910 CJS261898:CJS261910 CTO261898:CTO261910 DDK261898:DDK261910 DNG261898:DNG261910 DXC261898:DXC261910 EGY261898:EGY261910 EQU261898:EQU261910 FAQ261898:FAQ261910 FKM261898:FKM261910 FUI261898:FUI261910 GEE261898:GEE261910 GOA261898:GOA261910 GXW261898:GXW261910 HHS261898:HHS261910 HRO261898:HRO261910 IBK261898:IBK261910 ILG261898:ILG261910 IVC261898:IVC261910 JEY261898:JEY261910 JOU261898:JOU261910 JYQ261898:JYQ261910 KIM261898:KIM261910 KSI261898:KSI261910 LCE261898:LCE261910 LMA261898:LMA261910 LVW261898:LVW261910 MFS261898:MFS261910 MPO261898:MPO261910 MZK261898:MZK261910 NJG261898:NJG261910 NTC261898:NTC261910 OCY261898:OCY261910 OMU261898:OMU261910 OWQ261898:OWQ261910 PGM261898:PGM261910 PQI261898:PQI261910 QAE261898:QAE261910 QKA261898:QKA261910 QTW261898:QTW261910 RDS261898:RDS261910 RNO261898:RNO261910 RXK261898:RXK261910 SHG261898:SHG261910 SRC261898:SRC261910 TAY261898:TAY261910 TKU261898:TKU261910 TUQ261898:TUQ261910 UEM261898:UEM261910 UOI261898:UOI261910 UYE261898:UYE261910 VIA261898:VIA261910 VRW261898:VRW261910 WBS261898:WBS261910 WLO261898:WLO261910 WVK261898:WVK261910 C327423:C327435 IY327434:IY327446 SU327434:SU327446 ACQ327434:ACQ327446 AMM327434:AMM327446 AWI327434:AWI327446 BGE327434:BGE327446 BQA327434:BQA327446 BZW327434:BZW327446 CJS327434:CJS327446 CTO327434:CTO327446 DDK327434:DDK327446 DNG327434:DNG327446 DXC327434:DXC327446 EGY327434:EGY327446 EQU327434:EQU327446 FAQ327434:FAQ327446 FKM327434:FKM327446 FUI327434:FUI327446 GEE327434:GEE327446 GOA327434:GOA327446 GXW327434:GXW327446 HHS327434:HHS327446 HRO327434:HRO327446 IBK327434:IBK327446 ILG327434:ILG327446 IVC327434:IVC327446 JEY327434:JEY327446 JOU327434:JOU327446 JYQ327434:JYQ327446 KIM327434:KIM327446 KSI327434:KSI327446 LCE327434:LCE327446 LMA327434:LMA327446 LVW327434:LVW327446 MFS327434:MFS327446 MPO327434:MPO327446 MZK327434:MZK327446 NJG327434:NJG327446 NTC327434:NTC327446 OCY327434:OCY327446 OMU327434:OMU327446 OWQ327434:OWQ327446 PGM327434:PGM327446 PQI327434:PQI327446 QAE327434:QAE327446 QKA327434:QKA327446 QTW327434:QTW327446 RDS327434:RDS327446 RNO327434:RNO327446 RXK327434:RXK327446 SHG327434:SHG327446 SRC327434:SRC327446 TAY327434:TAY327446 TKU327434:TKU327446 TUQ327434:TUQ327446 UEM327434:UEM327446 UOI327434:UOI327446 UYE327434:UYE327446 VIA327434:VIA327446 VRW327434:VRW327446 WBS327434:WBS327446 WLO327434:WLO327446 WVK327434:WVK327446 C392959:C392971 IY392970:IY392982 SU392970:SU392982 ACQ392970:ACQ392982 AMM392970:AMM392982 AWI392970:AWI392982 BGE392970:BGE392982 BQA392970:BQA392982 BZW392970:BZW392982 CJS392970:CJS392982 CTO392970:CTO392982 DDK392970:DDK392982 DNG392970:DNG392982 DXC392970:DXC392982 EGY392970:EGY392982 EQU392970:EQU392982 FAQ392970:FAQ392982 FKM392970:FKM392982 FUI392970:FUI392982 GEE392970:GEE392982 GOA392970:GOA392982 GXW392970:GXW392982 HHS392970:HHS392982 HRO392970:HRO392982 IBK392970:IBK392982 ILG392970:ILG392982 IVC392970:IVC392982 JEY392970:JEY392982 JOU392970:JOU392982 JYQ392970:JYQ392982 KIM392970:KIM392982 KSI392970:KSI392982 LCE392970:LCE392982 LMA392970:LMA392982 LVW392970:LVW392982 MFS392970:MFS392982 MPO392970:MPO392982 MZK392970:MZK392982 NJG392970:NJG392982 NTC392970:NTC392982 OCY392970:OCY392982 OMU392970:OMU392982 OWQ392970:OWQ392982 PGM392970:PGM392982 PQI392970:PQI392982 QAE392970:QAE392982 QKA392970:QKA392982 QTW392970:QTW392982 RDS392970:RDS392982 RNO392970:RNO392982 RXK392970:RXK392982 SHG392970:SHG392982 SRC392970:SRC392982 TAY392970:TAY392982 TKU392970:TKU392982 TUQ392970:TUQ392982 UEM392970:UEM392982 UOI392970:UOI392982 UYE392970:UYE392982 VIA392970:VIA392982 VRW392970:VRW392982 WBS392970:WBS392982 WLO392970:WLO392982 WVK392970:WVK392982 C458495:C458507 IY458506:IY458518 SU458506:SU458518 ACQ458506:ACQ458518 AMM458506:AMM458518 AWI458506:AWI458518 BGE458506:BGE458518 BQA458506:BQA458518 BZW458506:BZW458518 CJS458506:CJS458518 CTO458506:CTO458518 DDK458506:DDK458518 DNG458506:DNG458518 DXC458506:DXC458518 EGY458506:EGY458518 EQU458506:EQU458518 FAQ458506:FAQ458518 FKM458506:FKM458518 FUI458506:FUI458518 GEE458506:GEE458518 GOA458506:GOA458518 GXW458506:GXW458518 HHS458506:HHS458518 HRO458506:HRO458518 IBK458506:IBK458518 ILG458506:ILG458518 IVC458506:IVC458518 JEY458506:JEY458518 JOU458506:JOU458518 JYQ458506:JYQ458518 KIM458506:KIM458518 KSI458506:KSI458518 LCE458506:LCE458518 LMA458506:LMA458518 LVW458506:LVW458518 MFS458506:MFS458518 MPO458506:MPO458518 MZK458506:MZK458518 NJG458506:NJG458518 NTC458506:NTC458518 OCY458506:OCY458518 OMU458506:OMU458518 OWQ458506:OWQ458518 PGM458506:PGM458518 PQI458506:PQI458518 QAE458506:QAE458518 QKA458506:QKA458518 QTW458506:QTW458518 RDS458506:RDS458518 RNO458506:RNO458518 RXK458506:RXK458518 SHG458506:SHG458518 SRC458506:SRC458518 TAY458506:TAY458518 TKU458506:TKU458518 TUQ458506:TUQ458518 UEM458506:UEM458518 UOI458506:UOI458518 UYE458506:UYE458518 VIA458506:VIA458518 VRW458506:VRW458518 WBS458506:WBS458518 WLO458506:WLO458518 WVK458506:WVK458518 C524031:C524043 IY524042:IY524054 SU524042:SU524054 ACQ524042:ACQ524054 AMM524042:AMM524054 AWI524042:AWI524054 BGE524042:BGE524054 BQA524042:BQA524054 BZW524042:BZW524054 CJS524042:CJS524054 CTO524042:CTO524054 DDK524042:DDK524054 DNG524042:DNG524054 DXC524042:DXC524054 EGY524042:EGY524054 EQU524042:EQU524054 FAQ524042:FAQ524054 FKM524042:FKM524054 FUI524042:FUI524054 GEE524042:GEE524054 GOA524042:GOA524054 GXW524042:GXW524054 HHS524042:HHS524054 HRO524042:HRO524054 IBK524042:IBK524054 ILG524042:ILG524054 IVC524042:IVC524054 JEY524042:JEY524054 JOU524042:JOU524054 JYQ524042:JYQ524054 KIM524042:KIM524054 KSI524042:KSI524054 LCE524042:LCE524054 LMA524042:LMA524054 LVW524042:LVW524054 MFS524042:MFS524054 MPO524042:MPO524054 MZK524042:MZK524054 NJG524042:NJG524054 NTC524042:NTC524054 OCY524042:OCY524054 OMU524042:OMU524054 OWQ524042:OWQ524054 PGM524042:PGM524054 PQI524042:PQI524054 QAE524042:QAE524054 QKA524042:QKA524054 QTW524042:QTW524054 RDS524042:RDS524054 RNO524042:RNO524054 RXK524042:RXK524054 SHG524042:SHG524054 SRC524042:SRC524054 TAY524042:TAY524054 TKU524042:TKU524054 TUQ524042:TUQ524054 UEM524042:UEM524054 UOI524042:UOI524054 UYE524042:UYE524054 VIA524042:VIA524054 VRW524042:VRW524054 WBS524042:WBS524054 WLO524042:WLO524054 WVK524042:WVK524054 C589567:C589579 IY589578:IY589590 SU589578:SU589590 ACQ589578:ACQ589590 AMM589578:AMM589590 AWI589578:AWI589590 BGE589578:BGE589590 BQA589578:BQA589590 BZW589578:BZW589590 CJS589578:CJS589590 CTO589578:CTO589590 DDK589578:DDK589590 DNG589578:DNG589590 DXC589578:DXC589590 EGY589578:EGY589590 EQU589578:EQU589590 FAQ589578:FAQ589590 FKM589578:FKM589590 FUI589578:FUI589590 GEE589578:GEE589590 GOA589578:GOA589590 GXW589578:GXW589590 HHS589578:HHS589590 HRO589578:HRO589590 IBK589578:IBK589590 ILG589578:ILG589590 IVC589578:IVC589590 JEY589578:JEY589590 JOU589578:JOU589590 JYQ589578:JYQ589590 KIM589578:KIM589590 KSI589578:KSI589590 LCE589578:LCE589590 LMA589578:LMA589590 LVW589578:LVW589590 MFS589578:MFS589590 MPO589578:MPO589590 MZK589578:MZK589590 NJG589578:NJG589590 NTC589578:NTC589590 OCY589578:OCY589590 OMU589578:OMU589590 OWQ589578:OWQ589590 PGM589578:PGM589590 PQI589578:PQI589590 QAE589578:QAE589590 QKA589578:QKA589590 QTW589578:QTW589590 RDS589578:RDS589590 RNO589578:RNO589590 RXK589578:RXK589590 SHG589578:SHG589590 SRC589578:SRC589590 TAY589578:TAY589590 TKU589578:TKU589590 TUQ589578:TUQ589590 UEM589578:UEM589590 UOI589578:UOI589590 UYE589578:UYE589590 VIA589578:VIA589590 VRW589578:VRW589590 WBS589578:WBS589590 WLO589578:WLO589590 WVK589578:WVK589590 C655103:C655115 IY655114:IY655126 SU655114:SU655126 ACQ655114:ACQ655126 AMM655114:AMM655126 AWI655114:AWI655126 BGE655114:BGE655126 BQA655114:BQA655126 BZW655114:BZW655126 CJS655114:CJS655126 CTO655114:CTO655126 DDK655114:DDK655126 DNG655114:DNG655126 DXC655114:DXC655126 EGY655114:EGY655126 EQU655114:EQU655126 FAQ655114:FAQ655126 FKM655114:FKM655126 FUI655114:FUI655126 GEE655114:GEE655126 GOA655114:GOA655126 GXW655114:GXW655126 HHS655114:HHS655126 HRO655114:HRO655126 IBK655114:IBK655126 ILG655114:ILG655126 IVC655114:IVC655126 JEY655114:JEY655126 JOU655114:JOU655126 JYQ655114:JYQ655126 KIM655114:KIM655126 KSI655114:KSI655126 LCE655114:LCE655126 LMA655114:LMA655126 LVW655114:LVW655126 MFS655114:MFS655126 MPO655114:MPO655126 MZK655114:MZK655126 NJG655114:NJG655126 NTC655114:NTC655126 OCY655114:OCY655126 OMU655114:OMU655126 OWQ655114:OWQ655126 PGM655114:PGM655126 PQI655114:PQI655126 QAE655114:QAE655126 QKA655114:QKA655126 QTW655114:QTW655126 RDS655114:RDS655126 RNO655114:RNO655126 RXK655114:RXK655126 SHG655114:SHG655126 SRC655114:SRC655126 TAY655114:TAY655126 TKU655114:TKU655126 TUQ655114:TUQ655126 UEM655114:UEM655126 UOI655114:UOI655126 UYE655114:UYE655126 VIA655114:VIA655126 VRW655114:VRW655126 WBS655114:WBS655126 WLO655114:WLO655126 WVK655114:WVK655126 C720639:C720651 IY720650:IY720662 SU720650:SU720662 ACQ720650:ACQ720662 AMM720650:AMM720662 AWI720650:AWI720662 BGE720650:BGE720662 BQA720650:BQA720662 BZW720650:BZW720662 CJS720650:CJS720662 CTO720650:CTO720662 DDK720650:DDK720662 DNG720650:DNG720662 DXC720650:DXC720662 EGY720650:EGY720662 EQU720650:EQU720662 FAQ720650:FAQ720662 FKM720650:FKM720662 FUI720650:FUI720662 GEE720650:GEE720662 GOA720650:GOA720662 GXW720650:GXW720662 HHS720650:HHS720662 HRO720650:HRO720662 IBK720650:IBK720662 ILG720650:ILG720662 IVC720650:IVC720662 JEY720650:JEY720662 JOU720650:JOU720662 JYQ720650:JYQ720662 KIM720650:KIM720662 KSI720650:KSI720662 LCE720650:LCE720662 LMA720650:LMA720662 LVW720650:LVW720662 MFS720650:MFS720662 MPO720650:MPO720662 MZK720650:MZK720662 NJG720650:NJG720662 NTC720650:NTC720662 OCY720650:OCY720662 OMU720650:OMU720662 OWQ720650:OWQ720662 PGM720650:PGM720662 PQI720650:PQI720662 QAE720650:QAE720662 QKA720650:QKA720662 QTW720650:QTW720662 RDS720650:RDS720662 RNO720650:RNO720662 RXK720650:RXK720662 SHG720650:SHG720662 SRC720650:SRC720662 TAY720650:TAY720662 TKU720650:TKU720662 TUQ720650:TUQ720662 UEM720650:UEM720662 UOI720650:UOI720662 UYE720650:UYE720662 VIA720650:VIA720662 VRW720650:VRW720662 WBS720650:WBS720662 WLO720650:WLO720662 WVK720650:WVK720662 C786175:C786187 IY786186:IY786198 SU786186:SU786198 ACQ786186:ACQ786198 AMM786186:AMM786198 AWI786186:AWI786198 BGE786186:BGE786198 BQA786186:BQA786198 BZW786186:BZW786198 CJS786186:CJS786198 CTO786186:CTO786198 DDK786186:DDK786198 DNG786186:DNG786198 DXC786186:DXC786198 EGY786186:EGY786198 EQU786186:EQU786198 FAQ786186:FAQ786198 FKM786186:FKM786198 FUI786186:FUI786198 GEE786186:GEE786198 GOA786186:GOA786198 GXW786186:GXW786198 HHS786186:HHS786198 HRO786186:HRO786198 IBK786186:IBK786198 ILG786186:ILG786198 IVC786186:IVC786198 JEY786186:JEY786198 JOU786186:JOU786198 JYQ786186:JYQ786198 KIM786186:KIM786198 KSI786186:KSI786198 LCE786186:LCE786198 LMA786186:LMA786198 LVW786186:LVW786198 MFS786186:MFS786198 MPO786186:MPO786198 MZK786186:MZK786198 NJG786186:NJG786198 NTC786186:NTC786198 OCY786186:OCY786198 OMU786186:OMU786198 OWQ786186:OWQ786198 PGM786186:PGM786198 PQI786186:PQI786198 QAE786186:QAE786198 QKA786186:QKA786198 QTW786186:QTW786198 RDS786186:RDS786198 RNO786186:RNO786198 RXK786186:RXK786198 SHG786186:SHG786198 SRC786186:SRC786198 TAY786186:TAY786198 TKU786186:TKU786198 TUQ786186:TUQ786198 UEM786186:UEM786198 UOI786186:UOI786198 UYE786186:UYE786198 VIA786186:VIA786198 VRW786186:VRW786198 WBS786186:WBS786198 WLO786186:WLO786198 WVK786186:WVK786198 C851711:C851723 IY851722:IY851734 SU851722:SU851734 ACQ851722:ACQ851734 AMM851722:AMM851734 AWI851722:AWI851734 BGE851722:BGE851734 BQA851722:BQA851734 BZW851722:BZW851734 CJS851722:CJS851734 CTO851722:CTO851734 DDK851722:DDK851734 DNG851722:DNG851734 DXC851722:DXC851734 EGY851722:EGY851734 EQU851722:EQU851734 FAQ851722:FAQ851734 FKM851722:FKM851734 FUI851722:FUI851734 GEE851722:GEE851734 GOA851722:GOA851734 GXW851722:GXW851734 HHS851722:HHS851734 HRO851722:HRO851734 IBK851722:IBK851734 ILG851722:ILG851734 IVC851722:IVC851734 JEY851722:JEY851734 JOU851722:JOU851734 JYQ851722:JYQ851734 KIM851722:KIM851734 KSI851722:KSI851734 LCE851722:LCE851734 LMA851722:LMA851734 LVW851722:LVW851734 MFS851722:MFS851734 MPO851722:MPO851734 MZK851722:MZK851734 NJG851722:NJG851734 NTC851722:NTC851734 OCY851722:OCY851734 OMU851722:OMU851734 OWQ851722:OWQ851734 PGM851722:PGM851734 PQI851722:PQI851734 QAE851722:QAE851734 QKA851722:QKA851734 QTW851722:QTW851734 RDS851722:RDS851734 RNO851722:RNO851734 RXK851722:RXK851734 SHG851722:SHG851734 SRC851722:SRC851734 TAY851722:TAY851734 TKU851722:TKU851734 TUQ851722:TUQ851734 UEM851722:UEM851734 UOI851722:UOI851734 UYE851722:UYE851734 VIA851722:VIA851734 VRW851722:VRW851734 WBS851722:WBS851734 WLO851722:WLO851734 WVK851722:WVK851734 C917247:C917259 IY917258:IY917270 SU917258:SU917270 ACQ917258:ACQ917270 AMM917258:AMM917270 AWI917258:AWI917270 BGE917258:BGE917270 BQA917258:BQA917270 BZW917258:BZW917270 CJS917258:CJS917270 CTO917258:CTO917270 DDK917258:DDK917270 DNG917258:DNG917270 DXC917258:DXC917270 EGY917258:EGY917270 EQU917258:EQU917270 FAQ917258:FAQ917270 FKM917258:FKM917270 FUI917258:FUI917270 GEE917258:GEE917270 GOA917258:GOA917270 GXW917258:GXW917270 HHS917258:HHS917270 HRO917258:HRO917270 IBK917258:IBK917270 ILG917258:ILG917270 IVC917258:IVC917270 JEY917258:JEY917270 JOU917258:JOU917270 JYQ917258:JYQ917270 KIM917258:KIM917270 KSI917258:KSI917270 LCE917258:LCE917270 LMA917258:LMA917270 LVW917258:LVW917270 MFS917258:MFS917270 MPO917258:MPO917270 MZK917258:MZK917270 NJG917258:NJG917270 NTC917258:NTC917270 OCY917258:OCY917270 OMU917258:OMU917270 OWQ917258:OWQ917270 PGM917258:PGM917270 PQI917258:PQI917270 QAE917258:QAE917270 QKA917258:QKA917270 QTW917258:QTW917270 RDS917258:RDS917270 RNO917258:RNO917270 RXK917258:RXK917270 SHG917258:SHG917270 SRC917258:SRC917270 TAY917258:TAY917270 TKU917258:TKU917270 TUQ917258:TUQ917270 UEM917258:UEM917270 UOI917258:UOI917270 UYE917258:UYE917270 VIA917258:VIA917270 VRW917258:VRW917270 WBS917258:WBS917270 WLO917258:WLO917270 WVK917258:WVK917270 C982783:C982795 IY982794:IY982806 SU982794:SU982806 ACQ982794:ACQ982806 AMM982794:AMM982806 AWI982794:AWI982806 BGE982794:BGE982806 BQA982794:BQA982806 BZW982794:BZW982806 CJS982794:CJS982806 CTO982794:CTO982806 DDK982794:DDK982806 DNG982794:DNG982806 DXC982794:DXC982806 EGY982794:EGY982806 EQU982794:EQU982806 FAQ982794:FAQ982806 FKM982794:FKM982806 FUI982794:FUI982806 GEE982794:GEE982806 GOA982794:GOA982806 GXW982794:GXW982806 HHS982794:HHS982806 HRO982794:HRO982806 IBK982794:IBK982806 ILG982794:ILG982806 IVC982794:IVC982806 JEY982794:JEY982806 JOU982794:JOU982806 JYQ982794:JYQ982806 KIM982794:KIM982806 KSI982794:KSI982806 LCE982794:LCE982806 LMA982794:LMA982806 LVW982794:LVW982806 MFS982794:MFS982806 MPO982794:MPO982806 MZK982794:MZK982806 NJG982794:NJG982806 NTC982794:NTC982806 OCY982794:OCY982806 OMU982794:OMU982806 OWQ982794:OWQ982806 PGM982794:PGM982806 PQI982794:PQI982806 QAE982794:QAE982806 QKA982794:QKA982806 QTW982794:QTW982806 RDS982794:RDS982806 RNO982794:RNO982806 RXK982794:RXK982806 SHG982794:SHG982806 SRC982794:SRC982806 TAY982794:TAY982806 TKU982794:TKU982806 TUQ982794:TUQ982806 UEM982794:UEM982806 UOI982794:UOI982806 UYE982794:UYE982806 VIA982794:VIA982806 VRW982794:VRW982806 WBS982794:WBS982806 WLO982794:WLO982806 C65297:C65311">
      <formula1>$C$41:$C$144</formula1>
    </dataValidation>
    <dataValidation type="list" errorStyle="warning" allowBlank="1" showInputMessage="1" showErrorMessage="1" errorTitle="Factor" error="This factor is not included in the drop-down list. Is this the factor you want to use?" sqref="F65297:F65311 VIB982796 UYF982796 UOJ982796 UEN982796 TUR982796 TKV982796 TAZ982796 SRD982796 SHH982796 RXL982796 RNP982796 RDT982796 QTX982796 QKB982796 QAF982796 PQJ982796 PGN982796 OWR982796 OMV982796 OCZ982796 NTD982796 NJH982796 MZL982796 MPP982796 MFT982796 LVX982796 LMB982796 LCF982796 KSJ982796 KIN982796 JYR982796 JOV982796 JEZ982796 IVD982796 ILH982796 IBL982796 HRP982796 HHT982796 GXX982796 GOB982796 GEF982796 FUJ982796 FKN982796 FAR982796 EQV982796 EGZ982796 DXD982796 DNH982796 DDL982796 CTP982796 CJT982796 BZX982796 BQB982796 BGF982796 AWJ982796 AMN982796 ACR982796 SV982796 IZ982796 D982785 WVL917260 WLP917260 WBT917260 VRX917260 VIB917260 UYF917260 UOJ917260 UEN917260 TUR917260 TKV917260 TAZ917260 SRD917260 SHH917260 RXL917260 RNP917260 RDT917260 QTX917260 QKB917260 QAF917260 PQJ917260 PGN917260 OWR917260 OMV917260 OCZ917260 NTD917260 NJH917260 MZL917260 MPP917260 MFT917260 LVX917260 LMB917260 LCF917260 KSJ917260 KIN917260 JYR917260 JOV917260 JEZ917260 IVD917260 ILH917260 IBL917260 HRP917260 HHT917260 GXX917260 GOB917260 GEF917260 FUJ917260 FKN917260 FAR917260 EQV917260 EGZ917260 DXD917260 DNH917260 DDL917260 CTP917260 CJT917260 BZX917260 BQB917260 BGF917260 AWJ917260 AMN917260 ACR917260 SV917260 IZ917260 D917249 WVL851724 WLP851724 WBT851724 VRX851724 VIB851724 UYF851724 UOJ851724 UEN851724 TUR851724 TKV851724 TAZ851724 SRD851724 SHH851724 RXL851724 RNP851724 RDT851724 QTX851724 QKB851724 QAF851724 PQJ851724 PGN851724 OWR851724 OMV851724 OCZ851724 NTD851724 NJH851724 MZL851724 MPP851724 MFT851724 LVX851724 LMB851724 LCF851724 KSJ851724 KIN851724 JYR851724 JOV851724 JEZ851724 IVD851724 ILH851724 IBL851724 HRP851724 HHT851724 GXX851724 GOB851724 GEF851724 FUJ851724 FKN851724 FAR851724 EQV851724 EGZ851724 DXD851724 DNH851724 DDL851724 CTP851724 CJT851724 BZX851724 BQB851724 BGF851724 AWJ851724 AMN851724 ACR851724 SV851724 IZ851724 D851713 WVL786188 WLP786188 WBT786188 VRX786188 VIB786188 UYF786188 UOJ786188 UEN786188 TUR786188 TKV786188 TAZ786188 SRD786188 SHH786188 RXL786188 RNP786188 RDT786188 QTX786188 QKB786188 QAF786188 PQJ786188 PGN786188 OWR786188 OMV786188 OCZ786188 NTD786188 NJH786188 MZL786188 MPP786188 MFT786188 LVX786188 LMB786188 LCF786188 KSJ786188 KIN786188 JYR786188 JOV786188 JEZ786188 IVD786188 ILH786188 IBL786188 HRP786188 HHT786188 GXX786188 GOB786188 GEF786188 FUJ786188 FKN786188 FAR786188 EQV786188 EGZ786188 DXD786188 DNH786188 DDL786188 CTP786188 CJT786188 BZX786188 BQB786188 BGF786188 AWJ786188 AMN786188 ACR786188 SV786188 IZ786188 D786177 WVL720652 WLP720652 WBT720652 VRX720652 VIB720652 UYF720652 UOJ720652 UEN720652 TUR720652 TKV720652 TAZ720652 SRD720652 SHH720652 RXL720652 RNP720652 RDT720652 QTX720652 QKB720652 QAF720652 PQJ720652 PGN720652 OWR720652 OMV720652 OCZ720652 NTD720652 NJH720652 MZL720652 MPP720652 MFT720652 LVX720652 LMB720652 LCF720652 KSJ720652 KIN720652 JYR720652 JOV720652 JEZ720652 IVD720652 ILH720652 IBL720652 HRP720652 HHT720652 GXX720652 GOB720652 GEF720652 FUJ720652 FKN720652 FAR720652 EQV720652 EGZ720652 DXD720652 DNH720652 DDL720652 CTP720652 CJT720652 BZX720652 BQB720652 BGF720652 AWJ720652 AMN720652 ACR720652 SV720652 IZ720652 D720641 WVL655116 WLP655116 WBT655116 VRX655116 VIB655116 UYF655116 UOJ655116 UEN655116 TUR655116 TKV655116 TAZ655116 SRD655116 SHH655116 RXL655116 RNP655116 RDT655116 QTX655116 QKB655116 QAF655116 PQJ655116 PGN655116 OWR655116 OMV655116 OCZ655116 NTD655116 NJH655116 MZL655116 MPP655116 MFT655116 LVX655116 LMB655116 LCF655116 KSJ655116 KIN655116 JYR655116 JOV655116 JEZ655116 IVD655116 ILH655116 IBL655116 HRP655116 HHT655116 GXX655116 GOB655116 GEF655116 FUJ655116 FKN655116 FAR655116 EQV655116 EGZ655116 DXD655116 DNH655116 DDL655116 CTP655116 CJT655116 BZX655116 BQB655116 BGF655116 AWJ655116 AMN655116 ACR655116 SV655116 IZ655116 D655105 WVL589580 WLP589580 WBT589580 VRX589580 VIB589580 UYF589580 UOJ589580 UEN589580 TUR589580 TKV589580 TAZ589580 SRD589580 SHH589580 RXL589580 RNP589580 RDT589580 QTX589580 QKB589580 QAF589580 PQJ589580 PGN589580 OWR589580 OMV589580 OCZ589580 NTD589580 NJH589580 MZL589580 MPP589580 MFT589580 LVX589580 LMB589580 LCF589580 KSJ589580 KIN589580 JYR589580 JOV589580 JEZ589580 IVD589580 ILH589580 IBL589580 HRP589580 HHT589580 GXX589580 GOB589580 GEF589580 FUJ589580 FKN589580 FAR589580 EQV589580 EGZ589580 DXD589580 DNH589580 DDL589580 CTP589580 CJT589580 BZX589580 BQB589580 BGF589580 AWJ589580 AMN589580 ACR589580 SV589580 IZ589580 D589569 WVL524044 WLP524044 WBT524044 VRX524044 VIB524044 UYF524044 UOJ524044 UEN524044 TUR524044 TKV524044 TAZ524044 SRD524044 SHH524044 RXL524044 RNP524044 RDT524044 QTX524044 QKB524044 QAF524044 PQJ524044 PGN524044 OWR524044 OMV524044 OCZ524044 NTD524044 NJH524044 MZL524044 MPP524044 MFT524044 LVX524044 LMB524044 LCF524044 KSJ524044 KIN524044 JYR524044 JOV524044 JEZ524044 IVD524044 ILH524044 IBL524044 HRP524044 HHT524044 GXX524044 GOB524044 GEF524044 FUJ524044 FKN524044 FAR524044 EQV524044 EGZ524044 DXD524044 DNH524044 DDL524044 CTP524044 CJT524044 BZX524044 BQB524044 BGF524044 AWJ524044 AMN524044 ACR524044 SV524044 IZ524044 D524033 WVL458508 WLP458508 WBT458508 VRX458508 VIB458508 UYF458508 UOJ458508 UEN458508 TUR458508 TKV458508 TAZ458508 SRD458508 SHH458508 RXL458508 RNP458508 RDT458508 QTX458508 QKB458508 QAF458508 PQJ458508 PGN458508 OWR458508 OMV458508 OCZ458508 NTD458508 NJH458508 MZL458508 MPP458508 MFT458508 LVX458508 LMB458508 LCF458508 KSJ458508 KIN458508 JYR458508 JOV458508 JEZ458508 IVD458508 ILH458508 IBL458508 HRP458508 HHT458508 GXX458508 GOB458508 GEF458508 FUJ458508 FKN458508 FAR458508 EQV458508 EGZ458508 DXD458508 DNH458508 DDL458508 CTP458508 CJT458508 BZX458508 BQB458508 BGF458508 AWJ458508 AMN458508 ACR458508 SV458508 IZ458508 D458497 WVL392972 WLP392972 WBT392972 VRX392972 VIB392972 UYF392972 UOJ392972 UEN392972 TUR392972 TKV392972 TAZ392972 SRD392972 SHH392972 RXL392972 RNP392972 RDT392972 QTX392972 QKB392972 QAF392972 PQJ392972 PGN392972 OWR392972 OMV392972 OCZ392972 NTD392972 NJH392972 MZL392972 MPP392972 MFT392972 LVX392972 LMB392972 LCF392972 KSJ392972 KIN392972 JYR392972 JOV392972 JEZ392972 IVD392972 ILH392972 IBL392972 HRP392972 HHT392972 GXX392972 GOB392972 GEF392972 FUJ392972 FKN392972 FAR392972 EQV392972 EGZ392972 DXD392972 DNH392972 DDL392972 CTP392972 CJT392972 BZX392972 BQB392972 BGF392972 AWJ392972 AMN392972 ACR392972 SV392972 IZ392972 D392961 WVL327436 WLP327436 WBT327436 VRX327436 VIB327436 UYF327436 UOJ327436 UEN327436 TUR327436 TKV327436 TAZ327436 SRD327436 SHH327436 RXL327436 RNP327436 RDT327436 QTX327436 QKB327436 QAF327436 PQJ327436 PGN327436 OWR327436 OMV327436 OCZ327436 NTD327436 NJH327436 MZL327436 MPP327436 MFT327436 LVX327436 LMB327436 LCF327436 KSJ327436 KIN327436 JYR327436 JOV327436 JEZ327436 IVD327436 ILH327436 IBL327436 HRP327436 HHT327436 GXX327436 GOB327436 GEF327436 FUJ327436 FKN327436 FAR327436 EQV327436 EGZ327436 DXD327436 DNH327436 DDL327436 CTP327436 CJT327436 BZX327436 BQB327436 BGF327436 AWJ327436 AMN327436 ACR327436 SV327436 IZ327436 D327425 WVL261900 WLP261900 WBT261900 VRX261900 VIB261900 UYF261900 UOJ261900 UEN261900 TUR261900 TKV261900 TAZ261900 SRD261900 SHH261900 RXL261900 RNP261900 RDT261900 QTX261900 QKB261900 QAF261900 PQJ261900 PGN261900 OWR261900 OMV261900 OCZ261900 NTD261900 NJH261900 MZL261900 MPP261900 MFT261900 LVX261900 LMB261900 LCF261900 KSJ261900 KIN261900 JYR261900 JOV261900 JEZ261900 IVD261900 ILH261900 IBL261900 HRP261900 HHT261900 GXX261900 GOB261900 GEF261900 FUJ261900 FKN261900 FAR261900 EQV261900 EGZ261900 DXD261900 DNH261900 DDL261900 CTP261900 CJT261900 BZX261900 BQB261900 BGF261900 AWJ261900 AMN261900 ACR261900 SV261900 IZ261900 D261889 WVL196364 WLP196364 WBT196364 VRX196364 VIB196364 UYF196364 UOJ196364 UEN196364 TUR196364 TKV196364 TAZ196364 SRD196364 SHH196364 RXL196364 RNP196364 RDT196364 QTX196364 QKB196364 QAF196364 PQJ196364 PGN196364 OWR196364 OMV196364 OCZ196364 NTD196364 NJH196364 MZL196364 MPP196364 MFT196364 LVX196364 LMB196364 LCF196364 KSJ196364 KIN196364 JYR196364 JOV196364 JEZ196364 IVD196364 ILH196364 IBL196364 HRP196364 HHT196364 GXX196364 GOB196364 GEF196364 FUJ196364 FKN196364 FAR196364 EQV196364 EGZ196364 DXD196364 DNH196364 DDL196364 CTP196364 CJT196364 BZX196364 BQB196364 BGF196364 AWJ196364 AMN196364 ACR196364 SV196364 IZ196364 D196353 WVL130828 WLP130828 WBT130828 VRX130828 VIB130828 UYF130828 UOJ130828 UEN130828 TUR130828 TKV130828 TAZ130828 SRD130828 SHH130828 RXL130828 RNP130828 RDT130828 QTX130828 QKB130828 QAF130828 PQJ130828 PGN130828 OWR130828 OMV130828 OCZ130828 NTD130828 NJH130828 MZL130828 MPP130828 MFT130828 LVX130828 LMB130828 LCF130828 KSJ130828 KIN130828 JYR130828 JOV130828 JEZ130828 IVD130828 ILH130828 IBL130828 HRP130828 HHT130828 GXX130828 GOB130828 GEF130828 FUJ130828 FKN130828 FAR130828 EQV130828 EGZ130828 DXD130828 DNH130828 DDL130828 CTP130828 CJT130828 BZX130828 BQB130828 BGF130828 AWJ130828 AMN130828 ACR130828 SV130828 IZ130828 D130817 WVL65292 WLP65292 WBT65292 VRX65292 VIB65292 UYF65292 UOJ65292 UEN65292 TUR65292 TKV65292 TAZ65292 SRD65292 SHH65292 RXL65292 RNP65292 RDT65292 QTX65292 QKB65292 QAF65292 PQJ65292 PGN65292 OWR65292 OMV65292 OCZ65292 NTD65292 NJH65292 MZL65292 MPP65292 MFT65292 LVX65292 LMB65292 LCF65292 KSJ65292 KIN65292 JYR65292 JOV65292 JEZ65292 IVD65292 ILH65292 IBL65292 HRP65292 HHT65292 GXX65292 GOB65292 GEF65292 FUJ65292 FKN65292 FAR65292 EQV65292 EGZ65292 DXD65292 DNH65292 DDL65292 CTP65292 CJT65292 BZX65292 BQB65292 BGF65292 AWJ65292 AMN65292 ACR65292 SV65292 IZ65292 D65281 WVL13:WVL20 WLP13:WLP20 WBT13:WBT20 VRX13:VRX20 VIB13:VIB20 UYF13:UYF20 UOJ13:UOJ20 UEN13:UEN20 TUR13:TUR20 TKV13:TKV20 TAZ13:TAZ20 SRD13:SRD20 SHH13:SHH20 RXL13:RXL20 RNP13:RNP20 RDT13:RDT20 QTX13:QTX20 QKB13:QKB20 QAF13:QAF20 PQJ13:PQJ20 PGN13:PGN20 OWR13:OWR20 OMV13:OMV20 OCZ13:OCZ20 NTD13:NTD20 NJH13:NJH20 MZL13:MZL20 MPP13:MPP20 MFT13:MFT20 LVX13:LVX20 LMB13:LMB20 LCF13:LCF20 KSJ13:KSJ20 KIN13:KIN20 JYR13:JYR20 JOV13:JOV20 JEZ13:JEZ20 IVD13:IVD20 ILH13:ILH20 IBL13:IBL20 HRP13:HRP20 HHT13:HHT20 GXX13:GXX20 GOB13:GOB20 GEF13:GEF20 FUJ13:FUJ20 FKN13:FKN20 FAR13:FAR20 EQV13:EQV20 EGZ13:EGZ20 DXD13:DXD20 DNH13:DNH20 DDL13:DDL20 CTP13:CTP20 CJT13:CJT20 BZX13:BZX20 BQB13:BQB20 BGF13:BGF20 AWJ13:AWJ20 AMN13:AMN20 ACR13:ACR20 SV13:SV20 IZ13:IZ20 WVL982796 WVN982809:WVN982810 WLR982809:WLR982810 WBV982809:WBV982810 VRZ982809:VRZ982810 VID982809:VID982810 UYH982809:UYH982810 UOL982809:UOL982810 UEP982809:UEP982810 TUT982809:TUT982810 TKX982809:TKX982810 TBB982809:TBB982810 SRF982809:SRF982810 SHJ982809:SHJ982810 RXN982809:RXN982810 RNR982809:RNR982810 RDV982809:RDV982810 QTZ982809:QTZ982810 QKD982809:QKD982810 QAH982809:QAH982810 PQL982809:PQL982810 PGP982809:PGP982810 OWT982809:OWT982810 OMX982809:OMX982810 ODB982809:ODB982810 NTF982809:NTF982810 NJJ982809:NJJ982810 MZN982809:MZN982810 MPR982809:MPR982810 MFV982809:MFV982810 LVZ982809:LVZ982810 LMD982809:LMD982810 LCH982809:LCH982810 KSL982809:KSL982810 KIP982809:KIP982810 JYT982809:JYT982810 JOX982809:JOX982810 JFB982809:JFB982810 IVF982809:IVF982810 ILJ982809:ILJ982810 IBN982809:IBN982810 HRR982809:HRR982810 HHV982809:HHV982810 GXZ982809:GXZ982810 GOD982809:GOD982810 GEH982809:GEH982810 FUL982809:FUL982810 FKP982809:FKP982810 FAT982809:FAT982810 EQX982809:EQX982810 EHB982809:EHB982810 DXF982809:DXF982810 DNJ982809:DNJ982810 DDN982809:DDN982810 CTR982809:CTR982810 CJV982809:CJV982810 BZZ982809:BZZ982810 BQD982809:BQD982810 BGH982809:BGH982810 AWL982809:AWL982810 AMP982809:AMP982810 ACT982809:ACT982810 SX982809:SX982810 JB982809:JB982810 F982798:F982799 WVN917273:WVN917274 WLR917273:WLR917274 WBV917273:WBV917274 VRZ917273:VRZ917274 VID917273:VID917274 UYH917273:UYH917274 UOL917273:UOL917274 UEP917273:UEP917274 TUT917273:TUT917274 TKX917273:TKX917274 TBB917273:TBB917274 SRF917273:SRF917274 SHJ917273:SHJ917274 RXN917273:RXN917274 RNR917273:RNR917274 RDV917273:RDV917274 QTZ917273:QTZ917274 QKD917273:QKD917274 QAH917273:QAH917274 PQL917273:PQL917274 PGP917273:PGP917274 OWT917273:OWT917274 OMX917273:OMX917274 ODB917273:ODB917274 NTF917273:NTF917274 NJJ917273:NJJ917274 MZN917273:MZN917274 MPR917273:MPR917274 MFV917273:MFV917274 LVZ917273:LVZ917274 LMD917273:LMD917274 LCH917273:LCH917274 KSL917273:KSL917274 KIP917273:KIP917274 JYT917273:JYT917274 JOX917273:JOX917274 JFB917273:JFB917274 IVF917273:IVF917274 ILJ917273:ILJ917274 IBN917273:IBN917274 HRR917273:HRR917274 HHV917273:HHV917274 GXZ917273:GXZ917274 GOD917273:GOD917274 GEH917273:GEH917274 FUL917273:FUL917274 FKP917273:FKP917274 FAT917273:FAT917274 EQX917273:EQX917274 EHB917273:EHB917274 DXF917273:DXF917274 DNJ917273:DNJ917274 DDN917273:DDN917274 CTR917273:CTR917274 CJV917273:CJV917274 BZZ917273:BZZ917274 BQD917273:BQD917274 BGH917273:BGH917274 AWL917273:AWL917274 AMP917273:AMP917274 ACT917273:ACT917274 SX917273:SX917274 JB917273:JB917274 F917262:F917263 WVN851737:WVN851738 WLR851737:WLR851738 WBV851737:WBV851738 VRZ851737:VRZ851738 VID851737:VID851738 UYH851737:UYH851738 UOL851737:UOL851738 UEP851737:UEP851738 TUT851737:TUT851738 TKX851737:TKX851738 TBB851737:TBB851738 SRF851737:SRF851738 SHJ851737:SHJ851738 RXN851737:RXN851738 RNR851737:RNR851738 RDV851737:RDV851738 QTZ851737:QTZ851738 QKD851737:QKD851738 QAH851737:QAH851738 PQL851737:PQL851738 PGP851737:PGP851738 OWT851737:OWT851738 OMX851737:OMX851738 ODB851737:ODB851738 NTF851737:NTF851738 NJJ851737:NJJ851738 MZN851737:MZN851738 MPR851737:MPR851738 MFV851737:MFV851738 LVZ851737:LVZ851738 LMD851737:LMD851738 LCH851737:LCH851738 KSL851737:KSL851738 KIP851737:KIP851738 JYT851737:JYT851738 JOX851737:JOX851738 JFB851737:JFB851738 IVF851737:IVF851738 ILJ851737:ILJ851738 IBN851737:IBN851738 HRR851737:HRR851738 HHV851737:HHV851738 GXZ851737:GXZ851738 GOD851737:GOD851738 GEH851737:GEH851738 FUL851737:FUL851738 FKP851737:FKP851738 FAT851737:FAT851738 EQX851737:EQX851738 EHB851737:EHB851738 DXF851737:DXF851738 DNJ851737:DNJ851738 DDN851737:DDN851738 CTR851737:CTR851738 CJV851737:CJV851738 BZZ851737:BZZ851738 BQD851737:BQD851738 BGH851737:BGH851738 AWL851737:AWL851738 AMP851737:AMP851738 ACT851737:ACT851738 SX851737:SX851738 JB851737:JB851738 F851726:F851727 WVN786201:WVN786202 WLR786201:WLR786202 WBV786201:WBV786202 VRZ786201:VRZ786202 VID786201:VID786202 UYH786201:UYH786202 UOL786201:UOL786202 UEP786201:UEP786202 TUT786201:TUT786202 TKX786201:TKX786202 TBB786201:TBB786202 SRF786201:SRF786202 SHJ786201:SHJ786202 RXN786201:RXN786202 RNR786201:RNR786202 RDV786201:RDV786202 QTZ786201:QTZ786202 QKD786201:QKD786202 QAH786201:QAH786202 PQL786201:PQL786202 PGP786201:PGP786202 OWT786201:OWT786202 OMX786201:OMX786202 ODB786201:ODB786202 NTF786201:NTF786202 NJJ786201:NJJ786202 MZN786201:MZN786202 MPR786201:MPR786202 MFV786201:MFV786202 LVZ786201:LVZ786202 LMD786201:LMD786202 LCH786201:LCH786202 KSL786201:KSL786202 KIP786201:KIP786202 JYT786201:JYT786202 JOX786201:JOX786202 JFB786201:JFB786202 IVF786201:IVF786202 ILJ786201:ILJ786202 IBN786201:IBN786202 HRR786201:HRR786202 HHV786201:HHV786202 GXZ786201:GXZ786202 GOD786201:GOD786202 GEH786201:GEH786202 FUL786201:FUL786202 FKP786201:FKP786202 FAT786201:FAT786202 EQX786201:EQX786202 EHB786201:EHB786202 DXF786201:DXF786202 DNJ786201:DNJ786202 DDN786201:DDN786202 CTR786201:CTR786202 CJV786201:CJV786202 BZZ786201:BZZ786202 BQD786201:BQD786202 BGH786201:BGH786202 AWL786201:AWL786202 AMP786201:AMP786202 ACT786201:ACT786202 SX786201:SX786202 JB786201:JB786202 F786190:F786191 WVN720665:WVN720666 WLR720665:WLR720666 WBV720665:WBV720666 VRZ720665:VRZ720666 VID720665:VID720666 UYH720665:UYH720666 UOL720665:UOL720666 UEP720665:UEP720666 TUT720665:TUT720666 TKX720665:TKX720666 TBB720665:TBB720666 SRF720665:SRF720666 SHJ720665:SHJ720666 RXN720665:RXN720666 RNR720665:RNR720666 RDV720665:RDV720666 QTZ720665:QTZ720666 QKD720665:QKD720666 QAH720665:QAH720666 PQL720665:PQL720666 PGP720665:PGP720666 OWT720665:OWT720666 OMX720665:OMX720666 ODB720665:ODB720666 NTF720665:NTF720666 NJJ720665:NJJ720666 MZN720665:MZN720666 MPR720665:MPR720666 MFV720665:MFV720666 LVZ720665:LVZ720666 LMD720665:LMD720666 LCH720665:LCH720666 KSL720665:KSL720666 KIP720665:KIP720666 JYT720665:JYT720666 JOX720665:JOX720666 JFB720665:JFB720666 IVF720665:IVF720666 ILJ720665:ILJ720666 IBN720665:IBN720666 HRR720665:HRR720666 HHV720665:HHV720666 GXZ720665:GXZ720666 GOD720665:GOD720666 GEH720665:GEH720666 FUL720665:FUL720666 FKP720665:FKP720666 FAT720665:FAT720666 EQX720665:EQX720666 EHB720665:EHB720666 DXF720665:DXF720666 DNJ720665:DNJ720666 DDN720665:DDN720666 CTR720665:CTR720666 CJV720665:CJV720666 BZZ720665:BZZ720666 BQD720665:BQD720666 BGH720665:BGH720666 AWL720665:AWL720666 AMP720665:AMP720666 ACT720665:ACT720666 SX720665:SX720666 JB720665:JB720666 F720654:F720655 WVN655129:WVN655130 WLR655129:WLR655130 WBV655129:WBV655130 VRZ655129:VRZ655130 VID655129:VID655130 UYH655129:UYH655130 UOL655129:UOL655130 UEP655129:UEP655130 TUT655129:TUT655130 TKX655129:TKX655130 TBB655129:TBB655130 SRF655129:SRF655130 SHJ655129:SHJ655130 RXN655129:RXN655130 RNR655129:RNR655130 RDV655129:RDV655130 QTZ655129:QTZ655130 QKD655129:QKD655130 QAH655129:QAH655130 PQL655129:PQL655130 PGP655129:PGP655130 OWT655129:OWT655130 OMX655129:OMX655130 ODB655129:ODB655130 NTF655129:NTF655130 NJJ655129:NJJ655130 MZN655129:MZN655130 MPR655129:MPR655130 MFV655129:MFV655130 LVZ655129:LVZ655130 LMD655129:LMD655130 LCH655129:LCH655130 KSL655129:KSL655130 KIP655129:KIP655130 JYT655129:JYT655130 JOX655129:JOX655130 JFB655129:JFB655130 IVF655129:IVF655130 ILJ655129:ILJ655130 IBN655129:IBN655130 HRR655129:HRR655130 HHV655129:HHV655130 GXZ655129:GXZ655130 GOD655129:GOD655130 GEH655129:GEH655130 FUL655129:FUL655130 FKP655129:FKP655130 FAT655129:FAT655130 EQX655129:EQX655130 EHB655129:EHB655130 DXF655129:DXF655130 DNJ655129:DNJ655130 DDN655129:DDN655130 CTR655129:CTR655130 CJV655129:CJV655130 BZZ655129:BZZ655130 BQD655129:BQD655130 BGH655129:BGH655130 AWL655129:AWL655130 AMP655129:AMP655130 ACT655129:ACT655130 SX655129:SX655130 JB655129:JB655130 F655118:F655119 WVN589593:WVN589594 WLR589593:WLR589594 WBV589593:WBV589594 VRZ589593:VRZ589594 VID589593:VID589594 UYH589593:UYH589594 UOL589593:UOL589594 UEP589593:UEP589594 TUT589593:TUT589594 TKX589593:TKX589594 TBB589593:TBB589594 SRF589593:SRF589594 SHJ589593:SHJ589594 RXN589593:RXN589594 RNR589593:RNR589594 RDV589593:RDV589594 QTZ589593:QTZ589594 QKD589593:QKD589594 QAH589593:QAH589594 PQL589593:PQL589594 PGP589593:PGP589594 OWT589593:OWT589594 OMX589593:OMX589594 ODB589593:ODB589594 NTF589593:NTF589594 NJJ589593:NJJ589594 MZN589593:MZN589594 MPR589593:MPR589594 MFV589593:MFV589594 LVZ589593:LVZ589594 LMD589593:LMD589594 LCH589593:LCH589594 KSL589593:KSL589594 KIP589593:KIP589594 JYT589593:JYT589594 JOX589593:JOX589594 JFB589593:JFB589594 IVF589593:IVF589594 ILJ589593:ILJ589594 IBN589593:IBN589594 HRR589593:HRR589594 HHV589593:HHV589594 GXZ589593:GXZ589594 GOD589593:GOD589594 GEH589593:GEH589594 FUL589593:FUL589594 FKP589593:FKP589594 FAT589593:FAT589594 EQX589593:EQX589594 EHB589593:EHB589594 DXF589593:DXF589594 DNJ589593:DNJ589594 DDN589593:DDN589594 CTR589593:CTR589594 CJV589593:CJV589594 BZZ589593:BZZ589594 BQD589593:BQD589594 BGH589593:BGH589594 AWL589593:AWL589594 AMP589593:AMP589594 ACT589593:ACT589594 SX589593:SX589594 JB589593:JB589594 F589582:F589583 WVN524057:WVN524058 WLR524057:WLR524058 WBV524057:WBV524058 VRZ524057:VRZ524058 VID524057:VID524058 UYH524057:UYH524058 UOL524057:UOL524058 UEP524057:UEP524058 TUT524057:TUT524058 TKX524057:TKX524058 TBB524057:TBB524058 SRF524057:SRF524058 SHJ524057:SHJ524058 RXN524057:RXN524058 RNR524057:RNR524058 RDV524057:RDV524058 QTZ524057:QTZ524058 QKD524057:QKD524058 QAH524057:QAH524058 PQL524057:PQL524058 PGP524057:PGP524058 OWT524057:OWT524058 OMX524057:OMX524058 ODB524057:ODB524058 NTF524057:NTF524058 NJJ524057:NJJ524058 MZN524057:MZN524058 MPR524057:MPR524058 MFV524057:MFV524058 LVZ524057:LVZ524058 LMD524057:LMD524058 LCH524057:LCH524058 KSL524057:KSL524058 KIP524057:KIP524058 JYT524057:JYT524058 JOX524057:JOX524058 JFB524057:JFB524058 IVF524057:IVF524058 ILJ524057:ILJ524058 IBN524057:IBN524058 HRR524057:HRR524058 HHV524057:HHV524058 GXZ524057:GXZ524058 GOD524057:GOD524058 GEH524057:GEH524058 FUL524057:FUL524058 FKP524057:FKP524058 FAT524057:FAT524058 EQX524057:EQX524058 EHB524057:EHB524058 DXF524057:DXF524058 DNJ524057:DNJ524058 DDN524057:DDN524058 CTR524057:CTR524058 CJV524057:CJV524058 BZZ524057:BZZ524058 BQD524057:BQD524058 BGH524057:BGH524058 AWL524057:AWL524058 AMP524057:AMP524058 ACT524057:ACT524058 SX524057:SX524058 JB524057:JB524058 F524046:F524047 WVN458521:WVN458522 WLR458521:WLR458522 WBV458521:WBV458522 VRZ458521:VRZ458522 VID458521:VID458522 UYH458521:UYH458522 UOL458521:UOL458522 UEP458521:UEP458522 TUT458521:TUT458522 TKX458521:TKX458522 TBB458521:TBB458522 SRF458521:SRF458522 SHJ458521:SHJ458522 RXN458521:RXN458522 RNR458521:RNR458522 RDV458521:RDV458522 QTZ458521:QTZ458522 QKD458521:QKD458522 QAH458521:QAH458522 PQL458521:PQL458522 PGP458521:PGP458522 OWT458521:OWT458522 OMX458521:OMX458522 ODB458521:ODB458522 NTF458521:NTF458522 NJJ458521:NJJ458522 MZN458521:MZN458522 MPR458521:MPR458522 MFV458521:MFV458522 LVZ458521:LVZ458522 LMD458521:LMD458522 LCH458521:LCH458522 KSL458521:KSL458522 KIP458521:KIP458522 JYT458521:JYT458522 JOX458521:JOX458522 JFB458521:JFB458522 IVF458521:IVF458522 ILJ458521:ILJ458522 IBN458521:IBN458522 HRR458521:HRR458522 HHV458521:HHV458522 GXZ458521:GXZ458522 GOD458521:GOD458522 GEH458521:GEH458522 FUL458521:FUL458522 FKP458521:FKP458522 FAT458521:FAT458522 EQX458521:EQX458522 EHB458521:EHB458522 DXF458521:DXF458522 DNJ458521:DNJ458522 DDN458521:DDN458522 CTR458521:CTR458522 CJV458521:CJV458522 BZZ458521:BZZ458522 BQD458521:BQD458522 BGH458521:BGH458522 AWL458521:AWL458522 AMP458521:AMP458522 ACT458521:ACT458522 SX458521:SX458522 JB458521:JB458522 F458510:F458511 WVN392985:WVN392986 WLR392985:WLR392986 WBV392985:WBV392986 VRZ392985:VRZ392986 VID392985:VID392986 UYH392985:UYH392986 UOL392985:UOL392986 UEP392985:UEP392986 TUT392985:TUT392986 TKX392985:TKX392986 TBB392985:TBB392986 SRF392985:SRF392986 SHJ392985:SHJ392986 RXN392985:RXN392986 RNR392985:RNR392986 RDV392985:RDV392986 QTZ392985:QTZ392986 QKD392985:QKD392986 QAH392985:QAH392986 PQL392985:PQL392986 PGP392985:PGP392986 OWT392985:OWT392986 OMX392985:OMX392986 ODB392985:ODB392986 NTF392985:NTF392986 NJJ392985:NJJ392986 MZN392985:MZN392986 MPR392985:MPR392986 MFV392985:MFV392986 LVZ392985:LVZ392986 LMD392985:LMD392986 LCH392985:LCH392986 KSL392985:KSL392986 KIP392985:KIP392986 JYT392985:JYT392986 JOX392985:JOX392986 JFB392985:JFB392986 IVF392985:IVF392986 ILJ392985:ILJ392986 IBN392985:IBN392986 HRR392985:HRR392986 HHV392985:HHV392986 GXZ392985:GXZ392986 GOD392985:GOD392986 GEH392985:GEH392986 FUL392985:FUL392986 FKP392985:FKP392986 FAT392985:FAT392986 EQX392985:EQX392986 EHB392985:EHB392986 DXF392985:DXF392986 DNJ392985:DNJ392986 DDN392985:DDN392986 CTR392985:CTR392986 CJV392985:CJV392986 BZZ392985:BZZ392986 BQD392985:BQD392986 BGH392985:BGH392986 AWL392985:AWL392986 AMP392985:AMP392986 ACT392985:ACT392986 SX392985:SX392986 JB392985:JB392986 F392974:F392975 WVN327449:WVN327450 WLR327449:WLR327450 WBV327449:WBV327450 VRZ327449:VRZ327450 VID327449:VID327450 UYH327449:UYH327450 UOL327449:UOL327450 UEP327449:UEP327450 TUT327449:TUT327450 TKX327449:TKX327450 TBB327449:TBB327450 SRF327449:SRF327450 SHJ327449:SHJ327450 RXN327449:RXN327450 RNR327449:RNR327450 RDV327449:RDV327450 QTZ327449:QTZ327450 QKD327449:QKD327450 QAH327449:QAH327450 PQL327449:PQL327450 PGP327449:PGP327450 OWT327449:OWT327450 OMX327449:OMX327450 ODB327449:ODB327450 NTF327449:NTF327450 NJJ327449:NJJ327450 MZN327449:MZN327450 MPR327449:MPR327450 MFV327449:MFV327450 LVZ327449:LVZ327450 LMD327449:LMD327450 LCH327449:LCH327450 KSL327449:KSL327450 KIP327449:KIP327450 JYT327449:JYT327450 JOX327449:JOX327450 JFB327449:JFB327450 IVF327449:IVF327450 ILJ327449:ILJ327450 IBN327449:IBN327450 HRR327449:HRR327450 HHV327449:HHV327450 GXZ327449:GXZ327450 GOD327449:GOD327450 GEH327449:GEH327450 FUL327449:FUL327450 FKP327449:FKP327450 FAT327449:FAT327450 EQX327449:EQX327450 EHB327449:EHB327450 DXF327449:DXF327450 DNJ327449:DNJ327450 DDN327449:DDN327450 CTR327449:CTR327450 CJV327449:CJV327450 BZZ327449:BZZ327450 BQD327449:BQD327450 BGH327449:BGH327450 AWL327449:AWL327450 AMP327449:AMP327450 ACT327449:ACT327450 SX327449:SX327450 JB327449:JB327450 F327438:F327439 WVN261913:WVN261914 WLR261913:WLR261914 WBV261913:WBV261914 VRZ261913:VRZ261914 VID261913:VID261914 UYH261913:UYH261914 UOL261913:UOL261914 UEP261913:UEP261914 TUT261913:TUT261914 TKX261913:TKX261914 TBB261913:TBB261914 SRF261913:SRF261914 SHJ261913:SHJ261914 RXN261913:RXN261914 RNR261913:RNR261914 RDV261913:RDV261914 QTZ261913:QTZ261914 QKD261913:QKD261914 QAH261913:QAH261914 PQL261913:PQL261914 PGP261913:PGP261914 OWT261913:OWT261914 OMX261913:OMX261914 ODB261913:ODB261914 NTF261913:NTF261914 NJJ261913:NJJ261914 MZN261913:MZN261914 MPR261913:MPR261914 MFV261913:MFV261914 LVZ261913:LVZ261914 LMD261913:LMD261914 LCH261913:LCH261914 KSL261913:KSL261914 KIP261913:KIP261914 JYT261913:JYT261914 JOX261913:JOX261914 JFB261913:JFB261914 IVF261913:IVF261914 ILJ261913:ILJ261914 IBN261913:IBN261914 HRR261913:HRR261914 HHV261913:HHV261914 GXZ261913:GXZ261914 GOD261913:GOD261914 GEH261913:GEH261914 FUL261913:FUL261914 FKP261913:FKP261914 FAT261913:FAT261914 EQX261913:EQX261914 EHB261913:EHB261914 DXF261913:DXF261914 DNJ261913:DNJ261914 DDN261913:DDN261914 CTR261913:CTR261914 CJV261913:CJV261914 BZZ261913:BZZ261914 BQD261913:BQD261914 BGH261913:BGH261914 AWL261913:AWL261914 AMP261913:AMP261914 ACT261913:ACT261914 SX261913:SX261914 JB261913:JB261914 F261902:F261903 WVN196377:WVN196378 WLR196377:WLR196378 WBV196377:WBV196378 VRZ196377:VRZ196378 VID196377:VID196378 UYH196377:UYH196378 UOL196377:UOL196378 UEP196377:UEP196378 TUT196377:TUT196378 TKX196377:TKX196378 TBB196377:TBB196378 SRF196377:SRF196378 SHJ196377:SHJ196378 RXN196377:RXN196378 RNR196377:RNR196378 RDV196377:RDV196378 QTZ196377:QTZ196378 QKD196377:QKD196378 QAH196377:QAH196378 PQL196377:PQL196378 PGP196377:PGP196378 OWT196377:OWT196378 OMX196377:OMX196378 ODB196377:ODB196378 NTF196377:NTF196378 NJJ196377:NJJ196378 MZN196377:MZN196378 MPR196377:MPR196378 MFV196377:MFV196378 LVZ196377:LVZ196378 LMD196377:LMD196378 LCH196377:LCH196378 KSL196377:KSL196378 KIP196377:KIP196378 JYT196377:JYT196378 JOX196377:JOX196378 JFB196377:JFB196378 IVF196377:IVF196378 ILJ196377:ILJ196378 IBN196377:IBN196378 HRR196377:HRR196378 HHV196377:HHV196378 GXZ196377:GXZ196378 GOD196377:GOD196378 GEH196377:GEH196378 FUL196377:FUL196378 FKP196377:FKP196378 FAT196377:FAT196378 EQX196377:EQX196378 EHB196377:EHB196378 DXF196377:DXF196378 DNJ196377:DNJ196378 DDN196377:DDN196378 CTR196377:CTR196378 CJV196377:CJV196378 BZZ196377:BZZ196378 BQD196377:BQD196378 BGH196377:BGH196378 AWL196377:AWL196378 AMP196377:AMP196378 ACT196377:ACT196378 SX196377:SX196378 JB196377:JB196378 F196366:F196367 WVN130841:WVN130842 WLR130841:WLR130842 WBV130841:WBV130842 VRZ130841:VRZ130842 VID130841:VID130842 UYH130841:UYH130842 UOL130841:UOL130842 UEP130841:UEP130842 TUT130841:TUT130842 TKX130841:TKX130842 TBB130841:TBB130842 SRF130841:SRF130842 SHJ130841:SHJ130842 RXN130841:RXN130842 RNR130841:RNR130842 RDV130841:RDV130842 QTZ130841:QTZ130842 QKD130841:QKD130842 QAH130841:QAH130842 PQL130841:PQL130842 PGP130841:PGP130842 OWT130841:OWT130842 OMX130841:OMX130842 ODB130841:ODB130842 NTF130841:NTF130842 NJJ130841:NJJ130842 MZN130841:MZN130842 MPR130841:MPR130842 MFV130841:MFV130842 LVZ130841:LVZ130842 LMD130841:LMD130842 LCH130841:LCH130842 KSL130841:KSL130842 KIP130841:KIP130842 JYT130841:JYT130842 JOX130841:JOX130842 JFB130841:JFB130842 IVF130841:IVF130842 ILJ130841:ILJ130842 IBN130841:IBN130842 HRR130841:HRR130842 HHV130841:HHV130842 GXZ130841:GXZ130842 GOD130841:GOD130842 GEH130841:GEH130842 FUL130841:FUL130842 FKP130841:FKP130842 FAT130841:FAT130842 EQX130841:EQX130842 EHB130841:EHB130842 DXF130841:DXF130842 DNJ130841:DNJ130842 DDN130841:DDN130842 CTR130841:CTR130842 CJV130841:CJV130842 BZZ130841:BZZ130842 BQD130841:BQD130842 BGH130841:BGH130842 AWL130841:AWL130842 AMP130841:AMP130842 ACT130841:ACT130842 SX130841:SX130842 JB130841:JB130842 F130830:F130831 WVN65305:WVN65306 WLR65305:WLR65306 WBV65305:WBV65306 VRZ65305:VRZ65306 VID65305:VID65306 UYH65305:UYH65306 UOL65305:UOL65306 UEP65305:UEP65306 TUT65305:TUT65306 TKX65305:TKX65306 TBB65305:TBB65306 SRF65305:SRF65306 SHJ65305:SHJ65306 RXN65305:RXN65306 RNR65305:RNR65306 RDV65305:RDV65306 QTZ65305:QTZ65306 QKD65305:QKD65306 QAH65305:QAH65306 PQL65305:PQL65306 PGP65305:PGP65306 OWT65305:OWT65306 OMX65305:OMX65306 ODB65305:ODB65306 NTF65305:NTF65306 NJJ65305:NJJ65306 MZN65305:MZN65306 MPR65305:MPR65306 MFV65305:MFV65306 LVZ65305:LVZ65306 LMD65305:LMD65306 LCH65305:LCH65306 KSL65305:KSL65306 KIP65305:KIP65306 JYT65305:JYT65306 JOX65305:JOX65306 JFB65305:JFB65306 IVF65305:IVF65306 ILJ65305:ILJ65306 IBN65305:IBN65306 HRR65305:HRR65306 HHV65305:HHV65306 GXZ65305:GXZ65306 GOD65305:GOD65306 GEH65305:GEH65306 FUL65305:FUL65306 FKP65305:FKP65306 FAT65305:FAT65306 EQX65305:EQX65306 EHB65305:EHB65306 DXF65305:DXF65306 DNJ65305:DNJ65306 DDN65305:DDN65306 CTR65305:CTR65306 CJV65305:CJV65306 BZZ65305:BZZ65306 BQD65305:BQD65306 BGH65305:BGH65306 AWL65305:AWL65306 AMP65305:AMP65306 ACT65305:ACT65306 SX65305:SX65306 JB65305:JB65306 F65294:F65295 WVN11:WVN22 WLR11:WLR22 WBV11:WBV22 VRZ11:VRZ22 VID11:VID22 UYH11:UYH22 UOL11:UOL22 UEP11:UEP22 TUT11:TUT22 TKX11:TKX22 TBB11:TBB22 SRF11:SRF22 SHJ11:SHJ22 RXN11:RXN22 RNR11:RNR22 RDV11:RDV22 QTZ11:QTZ22 QKD11:QKD22 QAH11:QAH22 PQL11:PQL22 PGP11:PGP22 OWT11:OWT22 OMX11:OMX22 ODB11:ODB22 NTF11:NTF22 NJJ11:NJJ22 MZN11:MZN22 MPR11:MPR22 MFV11:MFV22 LVZ11:LVZ22 LMD11:LMD22 LCH11:LCH22 KSL11:KSL22 KIP11:KIP22 JYT11:JYT22 JOX11:JOX22 JFB11:JFB22 IVF11:IVF22 ILJ11:ILJ22 IBN11:IBN22 HRR11:HRR22 HHV11:HHV22 GXZ11:GXZ22 GOD11:GOD22 GEH11:GEH22 FUL11:FUL22 FKP11:FKP22 FAT11:FAT22 EQX11:EQX22 EHB11:EHB22 DXF11:DXF22 DNJ11:DNJ22 DDN11:DDN22 CTR11:CTR22 CJV11:CJV22 BZZ11:BZZ22 BQD11:BQD22 BGH11:BGH22 AWL11:AWL22 AMP11:AMP22 ACT11:ACT22 SX11:SX22 JB11:JB22 WLP982796 WVN982794:WVN982803 WLR982794:WLR982803 WBV982794:WBV982803 VRZ982794:VRZ982803 VID982794:VID982803 UYH982794:UYH982803 UOL982794:UOL982803 UEP982794:UEP982803 TUT982794:TUT982803 TKX982794:TKX982803 TBB982794:TBB982803 SRF982794:SRF982803 SHJ982794:SHJ982803 RXN982794:RXN982803 RNR982794:RNR982803 RDV982794:RDV982803 QTZ982794:QTZ982803 QKD982794:QKD982803 QAH982794:QAH982803 PQL982794:PQL982803 PGP982794:PGP982803 OWT982794:OWT982803 OMX982794:OMX982803 ODB982794:ODB982803 NTF982794:NTF982803 NJJ982794:NJJ982803 MZN982794:MZN982803 MPR982794:MPR982803 MFV982794:MFV982803 LVZ982794:LVZ982803 LMD982794:LMD982803 LCH982794:LCH982803 KSL982794:KSL982803 KIP982794:KIP982803 JYT982794:JYT982803 JOX982794:JOX982803 JFB982794:JFB982803 IVF982794:IVF982803 ILJ982794:ILJ982803 IBN982794:IBN982803 HRR982794:HRR982803 HHV982794:HHV982803 GXZ982794:GXZ982803 GOD982794:GOD982803 GEH982794:GEH982803 FUL982794:FUL982803 FKP982794:FKP982803 FAT982794:FAT982803 EQX982794:EQX982803 EHB982794:EHB982803 DXF982794:DXF982803 DNJ982794:DNJ982803 DDN982794:DDN982803 CTR982794:CTR982803 CJV982794:CJV982803 BZZ982794:BZZ982803 BQD982794:BQD982803 BGH982794:BGH982803 AWL982794:AWL982803 AMP982794:AMP982803 ACT982794:ACT982803 SX982794:SX982803 JB982794:JB982803 F982783:F982792 WVN917258:WVN917267 WLR917258:WLR917267 WBV917258:WBV917267 VRZ917258:VRZ917267 VID917258:VID917267 UYH917258:UYH917267 UOL917258:UOL917267 UEP917258:UEP917267 TUT917258:TUT917267 TKX917258:TKX917267 TBB917258:TBB917267 SRF917258:SRF917267 SHJ917258:SHJ917267 RXN917258:RXN917267 RNR917258:RNR917267 RDV917258:RDV917267 QTZ917258:QTZ917267 QKD917258:QKD917267 QAH917258:QAH917267 PQL917258:PQL917267 PGP917258:PGP917267 OWT917258:OWT917267 OMX917258:OMX917267 ODB917258:ODB917267 NTF917258:NTF917267 NJJ917258:NJJ917267 MZN917258:MZN917267 MPR917258:MPR917267 MFV917258:MFV917267 LVZ917258:LVZ917267 LMD917258:LMD917267 LCH917258:LCH917267 KSL917258:KSL917267 KIP917258:KIP917267 JYT917258:JYT917267 JOX917258:JOX917267 JFB917258:JFB917267 IVF917258:IVF917267 ILJ917258:ILJ917267 IBN917258:IBN917267 HRR917258:HRR917267 HHV917258:HHV917267 GXZ917258:GXZ917267 GOD917258:GOD917267 GEH917258:GEH917267 FUL917258:FUL917267 FKP917258:FKP917267 FAT917258:FAT917267 EQX917258:EQX917267 EHB917258:EHB917267 DXF917258:DXF917267 DNJ917258:DNJ917267 DDN917258:DDN917267 CTR917258:CTR917267 CJV917258:CJV917267 BZZ917258:BZZ917267 BQD917258:BQD917267 BGH917258:BGH917267 AWL917258:AWL917267 AMP917258:AMP917267 ACT917258:ACT917267 SX917258:SX917267 JB917258:JB917267 F917247:F917256 WVN851722:WVN851731 WLR851722:WLR851731 WBV851722:WBV851731 VRZ851722:VRZ851731 VID851722:VID851731 UYH851722:UYH851731 UOL851722:UOL851731 UEP851722:UEP851731 TUT851722:TUT851731 TKX851722:TKX851731 TBB851722:TBB851731 SRF851722:SRF851731 SHJ851722:SHJ851731 RXN851722:RXN851731 RNR851722:RNR851731 RDV851722:RDV851731 QTZ851722:QTZ851731 QKD851722:QKD851731 QAH851722:QAH851731 PQL851722:PQL851731 PGP851722:PGP851731 OWT851722:OWT851731 OMX851722:OMX851731 ODB851722:ODB851731 NTF851722:NTF851731 NJJ851722:NJJ851731 MZN851722:MZN851731 MPR851722:MPR851731 MFV851722:MFV851731 LVZ851722:LVZ851731 LMD851722:LMD851731 LCH851722:LCH851731 KSL851722:KSL851731 KIP851722:KIP851731 JYT851722:JYT851731 JOX851722:JOX851731 JFB851722:JFB851731 IVF851722:IVF851731 ILJ851722:ILJ851731 IBN851722:IBN851731 HRR851722:HRR851731 HHV851722:HHV851731 GXZ851722:GXZ851731 GOD851722:GOD851731 GEH851722:GEH851731 FUL851722:FUL851731 FKP851722:FKP851731 FAT851722:FAT851731 EQX851722:EQX851731 EHB851722:EHB851731 DXF851722:DXF851731 DNJ851722:DNJ851731 DDN851722:DDN851731 CTR851722:CTR851731 CJV851722:CJV851731 BZZ851722:BZZ851731 BQD851722:BQD851731 BGH851722:BGH851731 AWL851722:AWL851731 AMP851722:AMP851731 ACT851722:ACT851731 SX851722:SX851731 JB851722:JB851731 F851711:F851720 WVN786186:WVN786195 WLR786186:WLR786195 WBV786186:WBV786195 VRZ786186:VRZ786195 VID786186:VID786195 UYH786186:UYH786195 UOL786186:UOL786195 UEP786186:UEP786195 TUT786186:TUT786195 TKX786186:TKX786195 TBB786186:TBB786195 SRF786186:SRF786195 SHJ786186:SHJ786195 RXN786186:RXN786195 RNR786186:RNR786195 RDV786186:RDV786195 QTZ786186:QTZ786195 QKD786186:QKD786195 QAH786186:QAH786195 PQL786186:PQL786195 PGP786186:PGP786195 OWT786186:OWT786195 OMX786186:OMX786195 ODB786186:ODB786195 NTF786186:NTF786195 NJJ786186:NJJ786195 MZN786186:MZN786195 MPR786186:MPR786195 MFV786186:MFV786195 LVZ786186:LVZ786195 LMD786186:LMD786195 LCH786186:LCH786195 KSL786186:KSL786195 KIP786186:KIP786195 JYT786186:JYT786195 JOX786186:JOX786195 JFB786186:JFB786195 IVF786186:IVF786195 ILJ786186:ILJ786195 IBN786186:IBN786195 HRR786186:HRR786195 HHV786186:HHV786195 GXZ786186:GXZ786195 GOD786186:GOD786195 GEH786186:GEH786195 FUL786186:FUL786195 FKP786186:FKP786195 FAT786186:FAT786195 EQX786186:EQX786195 EHB786186:EHB786195 DXF786186:DXF786195 DNJ786186:DNJ786195 DDN786186:DDN786195 CTR786186:CTR786195 CJV786186:CJV786195 BZZ786186:BZZ786195 BQD786186:BQD786195 BGH786186:BGH786195 AWL786186:AWL786195 AMP786186:AMP786195 ACT786186:ACT786195 SX786186:SX786195 JB786186:JB786195 F786175:F786184 WVN720650:WVN720659 WLR720650:WLR720659 WBV720650:WBV720659 VRZ720650:VRZ720659 VID720650:VID720659 UYH720650:UYH720659 UOL720650:UOL720659 UEP720650:UEP720659 TUT720650:TUT720659 TKX720650:TKX720659 TBB720650:TBB720659 SRF720650:SRF720659 SHJ720650:SHJ720659 RXN720650:RXN720659 RNR720650:RNR720659 RDV720650:RDV720659 QTZ720650:QTZ720659 QKD720650:QKD720659 QAH720650:QAH720659 PQL720650:PQL720659 PGP720650:PGP720659 OWT720650:OWT720659 OMX720650:OMX720659 ODB720650:ODB720659 NTF720650:NTF720659 NJJ720650:NJJ720659 MZN720650:MZN720659 MPR720650:MPR720659 MFV720650:MFV720659 LVZ720650:LVZ720659 LMD720650:LMD720659 LCH720650:LCH720659 KSL720650:KSL720659 KIP720650:KIP720659 JYT720650:JYT720659 JOX720650:JOX720659 JFB720650:JFB720659 IVF720650:IVF720659 ILJ720650:ILJ720659 IBN720650:IBN720659 HRR720650:HRR720659 HHV720650:HHV720659 GXZ720650:GXZ720659 GOD720650:GOD720659 GEH720650:GEH720659 FUL720650:FUL720659 FKP720650:FKP720659 FAT720650:FAT720659 EQX720650:EQX720659 EHB720650:EHB720659 DXF720650:DXF720659 DNJ720650:DNJ720659 DDN720650:DDN720659 CTR720650:CTR720659 CJV720650:CJV720659 BZZ720650:BZZ720659 BQD720650:BQD720659 BGH720650:BGH720659 AWL720650:AWL720659 AMP720650:AMP720659 ACT720650:ACT720659 SX720650:SX720659 JB720650:JB720659 F720639:F720648 WVN655114:WVN655123 WLR655114:WLR655123 WBV655114:WBV655123 VRZ655114:VRZ655123 VID655114:VID655123 UYH655114:UYH655123 UOL655114:UOL655123 UEP655114:UEP655123 TUT655114:TUT655123 TKX655114:TKX655123 TBB655114:TBB655123 SRF655114:SRF655123 SHJ655114:SHJ655123 RXN655114:RXN655123 RNR655114:RNR655123 RDV655114:RDV655123 QTZ655114:QTZ655123 QKD655114:QKD655123 QAH655114:QAH655123 PQL655114:PQL655123 PGP655114:PGP655123 OWT655114:OWT655123 OMX655114:OMX655123 ODB655114:ODB655123 NTF655114:NTF655123 NJJ655114:NJJ655123 MZN655114:MZN655123 MPR655114:MPR655123 MFV655114:MFV655123 LVZ655114:LVZ655123 LMD655114:LMD655123 LCH655114:LCH655123 KSL655114:KSL655123 KIP655114:KIP655123 JYT655114:JYT655123 JOX655114:JOX655123 JFB655114:JFB655123 IVF655114:IVF655123 ILJ655114:ILJ655123 IBN655114:IBN655123 HRR655114:HRR655123 HHV655114:HHV655123 GXZ655114:GXZ655123 GOD655114:GOD655123 GEH655114:GEH655123 FUL655114:FUL655123 FKP655114:FKP655123 FAT655114:FAT655123 EQX655114:EQX655123 EHB655114:EHB655123 DXF655114:DXF655123 DNJ655114:DNJ655123 DDN655114:DDN655123 CTR655114:CTR655123 CJV655114:CJV655123 BZZ655114:BZZ655123 BQD655114:BQD655123 BGH655114:BGH655123 AWL655114:AWL655123 AMP655114:AMP655123 ACT655114:ACT655123 SX655114:SX655123 JB655114:JB655123 F655103:F655112 WVN589578:WVN589587 WLR589578:WLR589587 WBV589578:WBV589587 VRZ589578:VRZ589587 VID589578:VID589587 UYH589578:UYH589587 UOL589578:UOL589587 UEP589578:UEP589587 TUT589578:TUT589587 TKX589578:TKX589587 TBB589578:TBB589587 SRF589578:SRF589587 SHJ589578:SHJ589587 RXN589578:RXN589587 RNR589578:RNR589587 RDV589578:RDV589587 QTZ589578:QTZ589587 QKD589578:QKD589587 QAH589578:QAH589587 PQL589578:PQL589587 PGP589578:PGP589587 OWT589578:OWT589587 OMX589578:OMX589587 ODB589578:ODB589587 NTF589578:NTF589587 NJJ589578:NJJ589587 MZN589578:MZN589587 MPR589578:MPR589587 MFV589578:MFV589587 LVZ589578:LVZ589587 LMD589578:LMD589587 LCH589578:LCH589587 KSL589578:KSL589587 KIP589578:KIP589587 JYT589578:JYT589587 JOX589578:JOX589587 JFB589578:JFB589587 IVF589578:IVF589587 ILJ589578:ILJ589587 IBN589578:IBN589587 HRR589578:HRR589587 HHV589578:HHV589587 GXZ589578:GXZ589587 GOD589578:GOD589587 GEH589578:GEH589587 FUL589578:FUL589587 FKP589578:FKP589587 FAT589578:FAT589587 EQX589578:EQX589587 EHB589578:EHB589587 DXF589578:DXF589587 DNJ589578:DNJ589587 DDN589578:DDN589587 CTR589578:CTR589587 CJV589578:CJV589587 BZZ589578:BZZ589587 BQD589578:BQD589587 BGH589578:BGH589587 AWL589578:AWL589587 AMP589578:AMP589587 ACT589578:ACT589587 SX589578:SX589587 JB589578:JB589587 F589567:F589576 WVN524042:WVN524051 WLR524042:WLR524051 WBV524042:WBV524051 VRZ524042:VRZ524051 VID524042:VID524051 UYH524042:UYH524051 UOL524042:UOL524051 UEP524042:UEP524051 TUT524042:TUT524051 TKX524042:TKX524051 TBB524042:TBB524051 SRF524042:SRF524051 SHJ524042:SHJ524051 RXN524042:RXN524051 RNR524042:RNR524051 RDV524042:RDV524051 QTZ524042:QTZ524051 QKD524042:QKD524051 QAH524042:QAH524051 PQL524042:PQL524051 PGP524042:PGP524051 OWT524042:OWT524051 OMX524042:OMX524051 ODB524042:ODB524051 NTF524042:NTF524051 NJJ524042:NJJ524051 MZN524042:MZN524051 MPR524042:MPR524051 MFV524042:MFV524051 LVZ524042:LVZ524051 LMD524042:LMD524051 LCH524042:LCH524051 KSL524042:KSL524051 KIP524042:KIP524051 JYT524042:JYT524051 JOX524042:JOX524051 JFB524042:JFB524051 IVF524042:IVF524051 ILJ524042:ILJ524051 IBN524042:IBN524051 HRR524042:HRR524051 HHV524042:HHV524051 GXZ524042:GXZ524051 GOD524042:GOD524051 GEH524042:GEH524051 FUL524042:FUL524051 FKP524042:FKP524051 FAT524042:FAT524051 EQX524042:EQX524051 EHB524042:EHB524051 DXF524042:DXF524051 DNJ524042:DNJ524051 DDN524042:DDN524051 CTR524042:CTR524051 CJV524042:CJV524051 BZZ524042:BZZ524051 BQD524042:BQD524051 BGH524042:BGH524051 AWL524042:AWL524051 AMP524042:AMP524051 ACT524042:ACT524051 SX524042:SX524051 JB524042:JB524051 F524031:F524040 WVN458506:WVN458515 WLR458506:WLR458515 WBV458506:WBV458515 VRZ458506:VRZ458515 VID458506:VID458515 UYH458506:UYH458515 UOL458506:UOL458515 UEP458506:UEP458515 TUT458506:TUT458515 TKX458506:TKX458515 TBB458506:TBB458515 SRF458506:SRF458515 SHJ458506:SHJ458515 RXN458506:RXN458515 RNR458506:RNR458515 RDV458506:RDV458515 QTZ458506:QTZ458515 QKD458506:QKD458515 QAH458506:QAH458515 PQL458506:PQL458515 PGP458506:PGP458515 OWT458506:OWT458515 OMX458506:OMX458515 ODB458506:ODB458515 NTF458506:NTF458515 NJJ458506:NJJ458515 MZN458506:MZN458515 MPR458506:MPR458515 MFV458506:MFV458515 LVZ458506:LVZ458515 LMD458506:LMD458515 LCH458506:LCH458515 KSL458506:KSL458515 KIP458506:KIP458515 JYT458506:JYT458515 JOX458506:JOX458515 JFB458506:JFB458515 IVF458506:IVF458515 ILJ458506:ILJ458515 IBN458506:IBN458515 HRR458506:HRR458515 HHV458506:HHV458515 GXZ458506:GXZ458515 GOD458506:GOD458515 GEH458506:GEH458515 FUL458506:FUL458515 FKP458506:FKP458515 FAT458506:FAT458515 EQX458506:EQX458515 EHB458506:EHB458515 DXF458506:DXF458515 DNJ458506:DNJ458515 DDN458506:DDN458515 CTR458506:CTR458515 CJV458506:CJV458515 BZZ458506:BZZ458515 BQD458506:BQD458515 BGH458506:BGH458515 AWL458506:AWL458515 AMP458506:AMP458515 ACT458506:ACT458515 SX458506:SX458515 JB458506:JB458515 F458495:F458504 WVN392970:WVN392979 WLR392970:WLR392979 WBV392970:WBV392979 VRZ392970:VRZ392979 VID392970:VID392979 UYH392970:UYH392979 UOL392970:UOL392979 UEP392970:UEP392979 TUT392970:TUT392979 TKX392970:TKX392979 TBB392970:TBB392979 SRF392970:SRF392979 SHJ392970:SHJ392979 RXN392970:RXN392979 RNR392970:RNR392979 RDV392970:RDV392979 QTZ392970:QTZ392979 QKD392970:QKD392979 QAH392970:QAH392979 PQL392970:PQL392979 PGP392970:PGP392979 OWT392970:OWT392979 OMX392970:OMX392979 ODB392970:ODB392979 NTF392970:NTF392979 NJJ392970:NJJ392979 MZN392970:MZN392979 MPR392970:MPR392979 MFV392970:MFV392979 LVZ392970:LVZ392979 LMD392970:LMD392979 LCH392970:LCH392979 KSL392970:KSL392979 KIP392970:KIP392979 JYT392970:JYT392979 JOX392970:JOX392979 JFB392970:JFB392979 IVF392970:IVF392979 ILJ392970:ILJ392979 IBN392970:IBN392979 HRR392970:HRR392979 HHV392970:HHV392979 GXZ392970:GXZ392979 GOD392970:GOD392979 GEH392970:GEH392979 FUL392970:FUL392979 FKP392970:FKP392979 FAT392970:FAT392979 EQX392970:EQX392979 EHB392970:EHB392979 DXF392970:DXF392979 DNJ392970:DNJ392979 DDN392970:DDN392979 CTR392970:CTR392979 CJV392970:CJV392979 BZZ392970:BZZ392979 BQD392970:BQD392979 BGH392970:BGH392979 AWL392970:AWL392979 AMP392970:AMP392979 ACT392970:ACT392979 SX392970:SX392979 JB392970:JB392979 F392959:F392968 WVN327434:WVN327443 WLR327434:WLR327443 WBV327434:WBV327443 VRZ327434:VRZ327443 VID327434:VID327443 UYH327434:UYH327443 UOL327434:UOL327443 UEP327434:UEP327443 TUT327434:TUT327443 TKX327434:TKX327443 TBB327434:TBB327443 SRF327434:SRF327443 SHJ327434:SHJ327443 RXN327434:RXN327443 RNR327434:RNR327443 RDV327434:RDV327443 QTZ327434:QTZ327443 QKD327434:QKD327443 QAH327434:QAH327443 PQL327434:PQL327443 PGP327434:PGP327443 OWT327434:OWT327443 OMX327434:OMX327443 ODB327434:ODB327443 NTF327434:NTF327443 NJJ327434:NJJ327443 MZN327434:MZN327443 MPR327434:MPR327443 MFV327434:MFV327443 LVZ327434:LVZ327443 LMD327434:LMD327443 LCH327434:LCH327443 KSL327434:KSL327443 KIP327434:KIP327443 JYT327434:JYT327443 JOX327434:JOX327443 JFB327434:JFB327443 IVF327434:IVF327443 ILJ327434:ILJ327443 IBN327434:IBN327443 HRR327434:HRR327443 HHV327434:HHV327443 GXZ327434:GXZ327443 GOD327434:GOD327443 GEH327434:GEH327443 FUL327434:FUL327443 FKP327434:FKP327443 FAT327434:FAT327443 EQX327434:EQX327443 EHB327434:EHB327443 DXF327434:DXF327443 DNJ327434:DNJ327443 DDN327434:DDN327443 CTR327434:CTR327443 CJV327434:CJV327443 BZZ327434:BZZ327443 BQD327434:BQD327443 BGH327434:BGH327443 AWL327434:AWL327443 AMP327434:AMP327443 ACT327434:ACT327443 SX327434:SX327443 JB327434:JB327443 F327423:F327432 WVN261898:WVN261907 WLR261898:WLR261907 WBV261898:WBV261907 VRZ261898:VRZ261907 VID261898:VID261907 UYH261898:UYH261907 UOL261898:UOL261907 UEP261898:UEP261907 TUT261898:TUT261907 TKX261898:TKX261907 TBB261898:TBB261907 SRF261898:SRF261907 SHJ261898:SHJ261907 RXN261898:RXN261907 RNR261898:RNR261907 RDV261898:RDV261907 QTZ261898:QTZ261907 QKD261898:QKD261907 QAH261898:QAH261907 PQL261898:PQL261907 PGP261898:PGP261907 OWT261898:OWT261907 OMX261898:OMX261907 ODB261898:ODB261907 NTF261898:NTF261907 NJJ261898:NJJ261907 MZN261898:MZN261907 MPR261898:MPR261907 MFV261898:MFV261907 LVZ261898:LVZ261907 LMD261898:LMD261907 LCH261898:LCH261907 KSL261898:KSL261907 KIP261898:KIP261907 JYT261898:JYT261907 JOX261898:JOX261907 JFB261898:JFB261907 IVF261898:IVF261907 ILJ261898:ILJ261907 IBN261898:IBN261907 HRR261898:HRR261907 HHV261898:HHV261907 GXZ261898:GXZ261907 GOD261898:GOD261907 GEH261898:GEH261907 FUL261898:FUL261907 FKP261898:FKP261907 FAT261898:FAT261907 EQX261898:EQX261907 EHB261898:EHB261907 DXF261898:DXF261907 DNJ261898:DNJ261907 DDN261898:DDN261907 CTR261898:CTR261907 CJV261898:CJV261907 BZZ261898:BZZ261907 BQD261898:BQD261907 BGH261898:BGH261907 AWL261898:AWL261907 AMP261898:AMP261907 ACT261898:ACT261907 SX261898:SX261907 JB261898:JB261907 F261887:F261896 WVN196362:WVN196371 WLR196362:WLR196371 WBV196362:WBV196371 VRZ196362:VRZ196371 VID196362:VID196371 UYH196362:UYH196371 UOL196362:UOL196371 UEP196362:UEP196371 TUT196362:TUT196371 TKX196362:TKX196371 TBB196362:TBB196371 SRF196362:SRF196371 SHJ196362:SHJ196371 RXN196362:RXN196371 RNR196362:RNR196371 RDV196362:RDV196371 QTZ196362:QTZ196371 QKD196362:QKD196371 QAH196362:QAH196371 PQL196362:PQL196371 PGP196362:PGP196371 OWT196362:OWT196371 OMX196362:OMX196371 ODB196362:ODB196371 NTF196362:NTF196371 NJJ196362:NJJ196371 MZN196362:MZN196371 MPR196362:MPR196371 MFV196362:MFV196371 LVZ196362:LVZ196371 LMD196362:LMD196371 LCH196362:LCH196371 KSL196362:KSL196371 KIP196362:KIP196371 JYT196362:JYT196371 JOX196362:JOX196371 JFB196362:JFB196371 IVF196362:IVF196371 ILJ196362:ILJ196371 IBN196362:IBN196371 HRR196362:HRR196371 HHV196362:HHV196371 GXZ196362:GXZ196371 GOD196362:GOD196371 GEH196362:GEH196371 FUL196362:FUL196371 FKP196362:FKP196371 FAT196362:FAT196371 EQX196362:EQX196371 EHB196362:EHB196371 DXF196362:DXF196371 DNJ196362:DNJ196371 DDN196362:DDN196371 CTR196362:CTR196371 CJV196362:CJV196371 BZZ196362:BZZ196371 BQD196362:BQD196371 BGH196362:BGH196371 AWL196362:AWL196371 AMP196362:AMP196371 ACT196362:ACT196371 SX196362:SX196371 JB196362:JB196371 F196351:F196360 WVN130826:WVN130835 WLR130826:WLR130835 WBV130826:WBV130835 VRZ130826:VRZ130835 VID130826:VID130835 UYH130826:UYH130835 UOL130826:UOL130835 UEP130826:UEP130835 TUT130826:TUT130835 TKX130826:TKX130835 TBB130826:TBB130835 SRF130826:SRF130835 SHJ130826:SHJ130835 RXN130826:RXN130835 RNR130826:RNR130835 RDV130826:RDV130835 QTZ130826:QTZ130835 QKD130826:QKD130835 QAH130826:QAH130835 PQL130826:PQL130835 PGP130826:PGP130835 OWT130826:OWT130835 OMX130826:OMX130835 ODB130826:ODB130835 NTF130826:NTF130835 NJJ130826:NJJ130835 MZN130826:MZN130835 MPR130826:MPR130835 MFV130826:MFV130835 LVZ130826:LVZ130835 LMD130826:LMD130835 LCH130826:LCH130835 KSL130826:KSL130835 KIP130826:KIP130835 JYT130826:JYT130835 JOX130826:JOX130835 JFB130826:JFB130835 IVF130826:IVF130835 ILJ130826:ILJ130835 IBN130826:IBN130835 HRR130826:HRR130835 HHV130826:HHV130835 GXZ130826:GXZ130835 GOD130826:GOD130835 GEH130826:GEH130835 FUL130826:FUL130835 FKP130826:FKP130835 FAT130826:FAT130835 EQX130826:EQX130835 EHB130826:EHB130835 DXF130826:DXF130835 DNJ130826:DNJ130835 DDN130826:DDN130835 CTR130826:CTR130835 CJV130826:CJV130835 BZZ130826:BZZ130835 BQD130826:BQD130835 BGH130826:BGH130835 AWL130826:AWL130835 AMP130826:AMP130835 ACT130826:ACT130835 SX130826:SX130835 JB130826:JB130835 F130815:F130824 WVN65290:WVN65299 WLR65290:WLR65299 WBV65290:WBV65299 VRZ65290:VRZ65299 VID65290:VID65299 UYH65290:UYH65299 UOL65290:UOL65299 UEP65290:UEP65299 TUT65290:TUT65299 TKX65290:TKX65299 TBB65290:TBB65299 SRF65290:SRF65299 SHJ65290:SHJ65299 RXN65290:RXN65299 RNR65290:RNR65299 RDV65290:RDV65299 QTZ65290:QTZ65299 QKD65290:QKD65299 QAH65290:QAH65299 PQL65290:PQL65299 PGP65290:PGP65299 OWT65290:OWT65299 OMX65290:OMX65299 ODB65290:ODB65299 NTF65290:NTF65299 NJJ65290:NJJ65299 MZN65290:MZN65299 MPR65290:MPR65299 MFV65290:MFV65299 LVZ65290:LVZ65299 LMD65290:LMD65299 LCH65290:LCH65299 KSL65290:KSL65299 KIP65290:KIP65299 JYT65290:JYT65299 JOX65290:JOX65299 JFB65290:JFB65299 IVF65290:IVF65299 ILJ65290:ILJ65299 IBN65290:IBN65299 HRR65290:HRR65299 HHV65290:HHV65299 GXZ65290:GXZ65299 GOD65290:GOD65299 GEH65290:GEH65299 FUL65290:FUL65299 FKP65290:FKP65299 FAT65290:FAT65299 EQX65290:EQX65299 EHB65290:EHB65299 DXF65290:DXF65299 DNJ65290:DNJ65299 DDN65290:DDN65299 CTR65290:CTR65299 CJV65290:CJV65299 BZZ65290:BZZ65299 BQD65290:BQD65299 BGH65290:BGH65299 AWL65290:AWL65299 AMP65290:AMP65299 ACT65290:ACT65299 SX65290:SX65299 JB65290:JB65299 F65279:F65288 WBT982796 WVN982812:WVN982826 WLR982812:WLR982826 WBV982812:WBV982826 VRZ982812:VRZ982826 VID982812:VID982826 UYH982812:UYH982826 UOL982812:UOL982826 UEP982812:UEP982826 TUT982812:TUT982826 TKX982812:TKX982826 TBB982812:TBB982826 SRF982812:SRF982826 SHJ982812:SHJ982826 RXN982812:RXN982826 RNR982812:RNR982826 RDV982812:RDV982826 QTZ982812:QTZ982826 QKD982812:QKD982826 QAH982812:QAH982826 PQL982812:PQL982826 PGP982812:PGP982826 OWT982812:OWT982826 OMX982812:OMX982826 ODB982812:ODB982826 NTF982812:NTF982826 NJJ982812:NJJ982826 MZN982812:MZN982826 MPR982812:MPR982826 MFV982812:MFV982826 LVZ982812:LVZ982826 LMD982812:LMD982826 LCH982812:LCH982826 KSL982812:KSL982826 KIP982812:KIP982826 JYT982812:JYT982826 JOX982812:JOX982826 JFB982812:JFB982826 IVF982812:IVF982826 ILJ982812:ILJ982826 IBN982812:IBN982826 HRR982812:HRR982826 HHV982812:HHV982826 GXZ982812:GXZ982826 GOD982812:GOD982826 GEH982812:GEH982826 FUL982812:FUL982826 FKP982812:FKP982826 FAT982812:FAT982826 EQX982812:EQX982826 EHB982812:EHB982826 DXF982812:DXF982826 DNJ982812:DNJ982826 DDN982812:DDN982826 CTR982812:CTR982826 CJV982812:CJV982826 BZZ982812:BZZ982826 BQD982812:BQD982826 BGH982812:BGH982826 AWL982812:AWL982826 AMP982812:AMP982826 ACT982812:ACT982826 SX982812:SX982826 JB982812:JB982826 F982801:F982815 WVN917276:WVN917290 WLR917276:WLR917290 WBV917276:WBV917290 VRZ917276:VRZ917290 VID917276:VID917290 UYH917276:UYH917290 UOL917276:UOL917290 UEP917276:UEP917290 TUT917276:TUT917290 TKX917276:TKX917290 TBB917276:TBB917290 SRF917276:SRF917290 SHJ917276:SHJ917290 RXN917276:RXN917290 RNR917276:RNR917290 RDV917276:RDV917290 QTZ917276:QTZ917290 QKD917276:QKD917290 QAH917276:QAH917290 PQL917276:PQL917290 PGP917276:PGP917290 OWT917276:OWT917290 OMX917276:OMX917290 ODB917276:ODB917290 NTF917276:NTF917290 NJJ917276:NJJ917290 MZN917276:MZN917290 MPR917276:MPR917290 MFV917276:MFV917290 LVZ917276:LVZ917290 LMD917276:LMD917290 LCH917276:LCH917290 KSL917276:KSL917290 KIP917276:KIP917290 JYT917276:JYT917290 JOX917276:JOX917290 JFB917276:JFB917290 IVF917276:IVF917290 ILJ917276:ILJ917290 IBN917276:IBN917290 HRR917276:HRR917290 HHV917276:HHV917290 GXZ917276:GXZ917290 GOD917276:GOD917290 GEH917276:GEH917290 FUL917276:FUL917290 FKP917276:FKP917290 FAT917276:FAT917290 EQX917276:EQX917290 EHB917276:EHB917290 DXF917276:DXF917290 DNJ917276:DNJ917290 DDN917276:DDN917290 CTR917276:CTR917290 CJV917276:CJV917290 BZZ917276:BZZ917290 BQD917276:BQD917290 BGH917276:BGH917290 AWL917276:AWL917290 AMP917276:AMP917290 ACT917276:ACT917290 SX917276:SX917290 JB917276:JB917290 F917265:F917279 WVN851740:WVN851754 WLR851740:WLR851754 WBV851740:WBV851754 VRZ851740:VRZ851754 VID851740:VID851754 UYH851740:UYH851754 UOL851740:UOL851754 UEP851740:UEP851754 TUT851740:TUT851754 TKX851740:TKX851754 TBB851740:TBB851754 SRF851740:SRF851754 SHJ851740:SHJ851754 RXN851740:RXN851754 RNR851740:RNR851754 RDV851740:RDV851754 QTZ851740:QTZ851754 QKD851740:QKD851754 QAH851740:QAH851754 PQL851740:PQL851754 PGP851740:PGP851754 OWT851740:OWT851754 OMX851740:OMX851754 ODB851740:ODB851754 NTF851740:NTF851754 NJJ851740:NJJ851754 MZN851740:MZN851754 MPR851740:MPR851754 MFV851740:MFV851754 LVZ851740:LVZ851754 LMD851740:LMD851754 LCH851740:LCH851754 KSL851740:KSL851754 KIP851740:KIP851754 JYT851740:JYT851754 JOX851740:JOX851754 JFB851740:JFB851754 IVF851740:IVF851754 ILJ851740:ILJ851754 IBN851740:IBN851754 HRR851740:HRR851754 HHV851740:HHV851754 GXZ851740:GXZ851754 GOD851740:GOD851754 GEH851740:GEH851754 FUL851740:FUL851754 FKP851740:FKP851754 FAT851740:FAT851754 EQX851740:EQX851754 EHB851740:EHB851754 DXF851740:DXF851754 DNJ851740:DNJ851754 DDN851740:DDN851754 CTR851740:CTR851754 CJV851740:CJV851754 BZZ851740:BZZ851754 BQD851740:BQD851754 BGH851740:BGH851754 AWL851740:AWL851754 AMP851740:AMP851754 ACT851740:ACT851754 SX851740:SX851754 JB851740:JB851754 F851729:F851743 WVN786204:WVN786218 WLR786204:WLR786218 WBV786204:WBV786218 VRZ786204:VRZ786218 VID786204:VID786218 UYH786204:UYH786218 UOL786204:UOL786218 UEP786204:UEP786218 TUT786204:TUT786218 TKX786204:TKX786218 TBB786204:TBB786218 SRF786204:SRF786218 SHJ786204:SHJ786218 RXN786204:RXN786218 RNR786204:RNR786218 RDV786204:RDV786218 QTZ786204:QTZ786218 QKD786204:QKD786218 QAH786204:QAH786218 PQL786204:PQL786218 PGP786204:PGP786218 OWT786204:OWT786218 OMX786204:OMX786218 ODB786204:ODB786218 NTF786204:NTF786218 NJJ786204:NJJ786218 MZN786204:MZN786218 MPR786204:MPR786218 MFV786204:MFV786218 LVZ786204:LVZ786218 LMD786204:LMD786218 LCH786204:LCH786218 KSL786204:KSL786218 KIP786204:KIP786218 JYT786204:JYT786218 JOX786204:JOX786218 JFB786204:JFB786218 IVF786204:IVF786218 ILJ786204:ILJ786218 IBN786204:IBN786218 HRR786204:HRR786218 HHV786204:HHV786218 GXZ786204:GXZ786218 GOD786204:GOD786218 GEH786204:GEH786218 FUL786204:FUL786218 FKP786204:FKP786218 FAT786204:FAT786218 EQX786204:EQX786218 EHB786204:EHB786218 DXF786204:DXF786218 DNJ786204:DNJ786218 DDN786204:DDN786218 CTR786204:CTR786218 CJV786204:CJV786218 BZZ786204:BZZ786218 BQD786204:BQD786218 BGH786204:BGH786218 AWL786204:AWL786218 AMP786204:AMP786218 ACT786204:ACT786218 SX786204:SX786218 JB786204:JB786218 F786193:F786207 WVN720668:WVN720682 WLR720668:WLR720682 WBV720668:WBV720682 VRZ720668:VRZ720682 VID720668:VID720682 UYH720668:UYH720682 UOL720668:UOL720682 UEP720668:UEP720682 TUT720668:TUT720682 TKX720668:TKX720682 TBB720668:TBB720682 SRF720668:SRF720682 SHJ720668:SHJ720682 RXN720668:RXN720682 RNR720668:RNR720682 RDV720668:RDV720682 QTZ720668:QTZ720682 QKD720668:QKD720682 QAH720668:QAH720682 PQL720668:PQL720682 PGP720668:PGP720682 OWT720668:OWT720682 OMX720668:OMX720682 ODB720668:ODB720682 NTF720668:NTF720682 NJJ720668:NJJ720682 MZN720668:MZN720682 MPR720668:MPR720682 MFV720668:MFV720682 LVZ720668:LVZ720682 LMD720668:LMD720682 LCH720668:LCH720682 KSL720668:KSL720682 KIP720668:KIP720682 JYT720668:JYT720682 JOX720668:JOX720682 JFB720668:JFB720682 IVF720668:IVF720682 ILJ720668:ILJ720682 IBN720668:IBN720682 HRR720668:HRR720682 HHV720668:HHV720682 GXZ720668:GXZ720682 GOD720668:GOD720682 GEH720668:GEH720682 FUL720668:FUL720682 FKP720668:FKP720682 FAT720668:FAT720682 EQX720668:EQX720682 EHB720668:EHB720682 DXF720668:DXF720682 DNJ720668:DNJ720682 DDN720668:DDN720682 CTR720668:CTR720682 CJV720668:CJV720682 BZZ720668:BZZ720682 BQD720668:BQD720682 BGH720668:BGH720682 AWL720668:AWL720682 AMP720668:AMP720682 ACT720668:ACT720682 SX720668:SX720682 JB720668:JB720682 F720657:F720671 WVN655132:WVN655146 WLR655132:WLR655146 WBV655132:WBV655146 VRZ655132:VRZ655146 VID655132:VID655146 UYH655132:UYH655146 UOL655132:UOL655146 UEP655132:UEP655146 TUT655132:TUT655146 TKX655132:TKX655146 TBB655132:TBB655146 SRF655132:SRF655146 SHJ655132:SHJ655146 RXN655132:RXN655146 RNR655132:RNR655146 RDV655132:RDV655146 QTZ655132:QTZ655146 QKD655132:QKD655146 QAH655132:QAH655146 PQL655132:PQL655146 PGP655132:PGP655146 OWT655132:OWT655146 OMX655132:OMX655146 ODB655132:ODB655146 NTF655132:NTF655146 NJJ655132:NJJ655146 MZN655132:MZN655146 MPR655132:MPR655146 MFV655132:MFV655146 LVZ655132:LVZ655146 LMD655132:LMD655146 LCH655132:LCH655146 KSL655132:KSL655146 KIP655132:KIP655146 JYT655132:JYT655146 JOX655132:JOX655146 JFB655132:JFB655146 IVF655132:IVF655146 ILJ655132:ILJ655146 IBN655132:IBN655146 HRR655132:HRR655146 HHV655132:HHV655146 GXZ655132:GXZ655146 GOD655132:GOD655146 GEH655132:GEH655146 FUL655132:FUL655146 FKP655132:FKP655146 FAT655132:FAT655146 EQX655132:EQX655146 EHB655132:EHB655146 DXF655132:DXF655146 DNJ655132:DNJ655146 DDN655132:DDN655146 CTR655132:CTR655146 CJV655132:CJV655146 BZZ655132:BZZ655146 BQD655132:BQD655146 BGH655132:BGH655146 AWL655132:AWL655146 AMP655132:AMP655146 ACT655132:ACT655146 SX655132:SX655146 JB655132:JB655146 F655121:F655135 WVN589596:WVN589610 WLR589596:WLR589610 WBV589596:WBV589610 VRZ589596:VRZ589610 VID589596:VID589610 UYH589596:UYH589610 UOL589596:UOL589610 UEP589596:UEP589610 TUT589596:TUT589610 TKX589596:TKX589610 TBB589596:TBB589610 SRF589596:SRF589610 SHJ589596:SHJ589610 RXN589596:RXN589610 RNR589596:RNR589610 RDV589596:RDV589610 QTZ589596:QTZ589610 QKD589596:QKD589610 QAH589596:QAH589610 PQL589596:PQL589610 PGP589596:PGP589610 OWT589596:OWT589610 OMX589596:OMX589610 ODB589596:ODB589610 NTF589596:NTF589610 NJJ589596:NJJ589610 MZN589596:MZN589610 MPR589596:MPR589610 MFV589596:MFV589610 LVZ589596:LVZ589610 LMD589596:LMD589610 LCH589596:LCH589610 KSL589596:KSL589610 KIP589596:KIP589610 JYT589596:JYT589610 JOX589596:JOX589610 JFB589596:JFB589610 IVF589596:IVF589610 ILJ589596:ILJ589610 IBN589596:IBN589610 HRR589596:HRR589610 HHV589596:HHV589610 GXZ589596:GXZ589610 GOD589596:GOD589610 GEH589596:GEH589610 FUL589596:FUL589610 FKP589596:FKP589610 FAT589596:FAT589610 EQX589596:EQX589610 EHB589596:EHB589610 DXF589596:DXF589610 DNJ589596:DNJ589610 DDN589596:DDN589610 CTR589596:CTR589610 CJV589596:CJV589610 BZZ589596:BZZ589610 BQD589596:BQD589610 BGH589596:BGH589610 AWL589596:AWL589610 AMP589596:AMP589610 ACT589596:ACT589610 SX589596:SX589610 JB589596:JB589610 F589585:F589599 WVN524060:WVN524074 WLR524060:WLR524074 WBV524060:WBV524074 VRZ524060:VRZ524074 VID524060:VID524074 UYH524060:UYH524074 UOL524060:UOL524074 UEP524060:UEP524074 TUT524060:TUT524074 TKX524060:TKX524074 TBB524060:TBB524074 SRF524060:SRF524074 SHJ524060:SHJ524074 RXN524060:RXN524074 RNR524060:RNR524074 RDV524060:RDV524074 QTZ524060:QTZ524074 QKD524060:QKD524074 QAH524060:QAH524074 PQL524060:PQL524074 PGP524060:PGP524074 OWT524060:OWT524074 OMX524060:OMX524074 ODB524060:ODB524074 NTF524060:NTF524074 NJJ524060:NJJ524074 MZN524060:MZN524074 MPR524060:MPR524074 MFV524060:MFV524074 LVZ524060:LVZ524074 LMD524060:LMD524074 LCH524060:LCH524074 KSL524060:KSL524074 KIP524060:KIP524074 JYT524060:JYT524074 JOX524060:JOX524074 JFB524060:JFB524074 IVF524060:IVF524074 ILJ524060:ILJ524074 IBN524060:IBN524074 HRR524060:HRR524074 HHV524060:HHV524074 GXZ524060:GXZ524074 GOD524060:GOD524074 GEH524060:GEH524074 FUL524060:FUL524074 FKP524060:FKP524074 FAT524060:FAT524074 EQX524060:EQX524074 EHB524060:EHB524074 DXF524060:DXF524074 DNJ524060:DNJ524074 DDN524060:DDN524074 CTR524060:CTR524074 CJV524060:CJV524074 BZZ524060:BZZ524074 BQD524060:BQD524074 BGH524060:BGH524074 AWL524060:AWL524074 AMP524060:AMP524074 ACT524060:ACT524074 SX524060:SX524074 JB524060:JB524074 F524049:F524063 WVN458524:WVN458538 WLR458524:WLR458538 WBV458524:WBV458538 VRZ458524:VRZ458538 VID458524:VID458538 UYH458524:UYH458538 UOL458524:UOL458538 UEP458524:UEP458538 TUT458524:TUT458538 TKX458524:TKX458538 TBB458524:TBB458538 SRF458524:SRF458538 SHJ458524:SHJ458538 RXN458524:RXN458538 RNR458524:RNR458538 RDV458524:RDV458538 QTZ458524:QTZ458538 QKD458524:QKD458538 QAH458524:QAH458538 PQL458524:PQL458538 PGP458524:PGP458538 OWT458524:OWT458538 OMX458524:OMX458538 ODB458524:ODB458538 NTF458524:NTF458538 NJJ458524:NJJ458538 MZN458524:MZN458538 MPR458524:MPR458538 MFV458524:MFV458538 LVZ458524:LVZ458538 LMD458524:LMD458538 LCH458524:LCH458538 KSL458524:KSL458538 KIP458524:KIP458538 JYT458524:JYT458538 JOX458524:JOX458538 JFB458524:JFB458538 IVF458524:IVF458538 ILJ458524:ILJ458538 IBN458524:IBN458538 HRR458524:HRR458538 HHV458524:HHV458538 GXZ458524:GXZ458538 GOD458524:GOD458538 GEH458524:GEH458538 FUL458524:FUL458538 FKP458524:FKP458538 FAT458524:FAT458538 EQX458524:EQX458538 EHB458524:EHB458538 DXF458524:DXF458538 DNJ458524:DNJ458538 DDN458524:DDN458538 CTR458524:CTR458538 CJV458524:CJV458538 BZZ458524:BZZ458538 BQD458524:BQD458538 BGH458524:BGH458538 AWL458524:AWL458538 AMP458524:AMP458538 ACT458524:ACT458538 SX458524:SX458538 JB458524:JB458538 F458513:F458527 WVN392988:WVN393002 WLR392988:WLR393002 WBV392988:WBV393002 VRZ392988:VRZ393002 VID392988:VID393002 UYH392988:UYH393002 UOL392988:UOL393002 UEP392988:UEP393002 TUT392988:TUT393002 TKX392988:TKX393002 TBB392988:TBB393002 SRF392988:SRF393002 SHJ392988:SHJ393002 RXN392988:RXN393002 RNR392988:RNR393002 RDV392988:RDV393002 QTZ392988:QTZ393002 QKD392988:QKD393002 QAH392988:QAH393002 PQL392988:PQL393002 PGP392988:PGP393002 OWT392988:OWT393002 OMX392988:OMX393002 ODB392988:ODB393002 NTF392988:NTF393002 NJJ392988:NJJ393002 MZN392988:MZN393002 MPR392988:MPR393002 MFV392988:MFV393002 LVZ392988:LVZ393002 LMD392988:LMD393002 LCH392988:LCH393002 KSL392988:KSL393002 KIP392988:KIP393002 JYT392988:JYT393002 JOX392988:JOX393002 JFB392988:JFB393002 IVF392988:IVF393002 ILJ392988:ILJ393002 IBN392988:IBN393002 HRR392988:HRR393002 HHV392988:HHV393002 GXZ392988:GXZ393002 GOD392988:GOD393002 GEH392988:GEH393002 FUL392988:FUL393002 FKP392988:FKP393002 FAT392988:FAT393002 EQX392988:EQX393002 EHB392988:EHB393002 DXF392988:DXF393002 DNJ392988:DNJ393002 DDN392988:DDN393002 CTR392988:CTR393002 CJV392988:CJV393002 BZZ392988:BZZ393002 BQD392988:BQD393002 BGH392988:BGH393002 AWL392988:AWL393002 AMP392988:AMP393002 ACT392988:ACT393002 SX392988:SX393002 JB392988:JB393002 F392977:F392991 WVN327452:WVN327466 WLR327452:WLR327466 WBV327452:WBV327466 VRZ327452:VRZ327466 VID327452:VID327466 UYH327452:UYH327466 UOL327452:UOL327466 UEP327452:UEP327466 TUT327452:TUT327466 TKX327452:TKX327466 TBB327452:TBB327466 SRF327452:SRF327466 SHJ327452:SHJ327466 RXN327452:RXN327466 RNR327452:RNR327466 RDV327452:RDV327466 QTZ327452:QTZ327466 QKD327452:QKD327466 QAH327452:QAH327466 PQL327452:PQL327466 PGP327452:PGP327466 OWT327452:OWT327466 OMX327452:OMX327466 ODB327452:ODB327466 NTF327452:NTF327466 NJJ327452:NJJ327466 MZN327452:MZN327466 MPR327452:MPR327466 MFV327452:MFV327466 LVZ327452:LVZ327466 LMD327452:LMD327466 LCH327452:LCH327466 KSL327452:KSL327466 KIP327452:KIP327466 JYT327452:JYT327466 JOX327452:JOX327466 JFB327452:JFB327466 IVF327452:IVF327466 ILJ327452:ILJ327466 IBN327452:IBN327466 HRR327452:HRR327466 HHV327452:HHV327466 GXZ327452:GXZ327466 GOD327452:GOD327466 GEH327452:GEH327466 FUL327452:FUL327466 FKP327452:FKP327466 FAT327452:FAT327466 EQX327452:EQX327466 EHB327452:EHB327466 DXF327452:DXF327466 DNJ327452:DNJ327466 DDN327452:DDN327466 CTR327452:CTR327466 CJV327452:CJV327466 BZZ327452:BZZ327466 BQD327452:BQD327466 BGH327452:BGH327466 AWL327452:AWL327466 AMP327452:AMP327466 ACT327452:ACT327466 SX327452:SX327466 JB327452:JB327466 F327441:F327455 WVN261916:WVN261930 WLR261916:WLR261930 WBV261916:WBV261930 VRZ261916:VRZ261930 VID261916:VID261930 UYH261916:UYH261930 UOL261916:UOL261930 UEP261916:UEP261930 TUT261916:TUT261930 TKX261916:TKX261930 TBB261916:TBB261930 SRF261916:SRF261930 SHJ261916:SHJ261930 RXN261916:RXN261930 RNR261916:RNR261930 RDV261916:RDV261930 QTZ261916:QTZ261930 QKD261916:QKD261930 QAH261916:QAH261930 PQL261916:PQL261930 PGP261916:PGP261930 OWT261916:OWT261930 OMX261916:OMX261930 ODB261916:ODB261930 NTF261916:NTF261930 NJJ261916:NJJ261930 MZN261916:MZN261930 MPR261916:MPR261930 MFV261916:MFV261930 LVZ261916:LVZ261930 LMD261916:LMD261930 LCH261916:LCH261930 KSL261916:KSL261930 KIP261916:KIP261930 JYT261916:JYT261930 JOX261916:JOX261930 JFB261916:JFB261930 IVF261916:IVF261930 ILJ261916:ILJ261930 IBN261916:IBN261930 HRR261916:HRR261930 HHV261916:HHV261930 GXZ261916:GXZ261930 GOD261916:GOD261930 GEH261916:GEH261930 FUL261916:FUL261930 FKP261916:FKP261930 FAT261916:FAT261930 EQX261916:EQX261930 EHB261916:EHB261930 DXF261916:DXF261930 DNJ261916:DNJ261930 DDN261916:DDN261930 CTR261916:CTR261930 CJV261916:CJV261930 BZZ261916:BZZ261930 BQD261916:BQD261930 BGH261916:BGH261930 AWL261916:AWL261930 AMP261916:AMP261930 ACT261916:ACT261930 SX261916:SX261930 JB261916:JB261930 F261905:F261919 WVN196380:WVN196394 WLR196380:WLR196394 WBV196380:WBV196394 VRZ196380:VRZ196394 VID196380:VID196394 UYH196380:UYH196394 UOL196380:UOL196394 UEP196380:UEP196394 TUT196380:TUT196394 TKX196380:TKX196394 TBB196380:TBB196394 SRF196380:SRF196394 SHJ196380:SHJ196394 RXN196380:RXN196394 RNR196380:RNR196394 RDV196380:RDV196394 QTZ196380:QTZ196394 QKD196380:QKD196394 QAH196380:QAH196394 PQL196380:PQL196394 PGP196380:PGP196394 OWT196380:OWT196394 OMX196380:OMX196394 ODB196380:ODB196394 NTF196380:NTF196394 NJJ196380:NJJ196394 MZN196380:MZN196394 MPR196380:MPR196394 MFV196380:MFV196394 LVZ196380:LVZ196394 LMD196380:LMD196394 LCH196380:LCH196394 KSL196380:KSL196394 KIP196380:KIP196394 JYT196380:JYT196394 JOX196380:JOX196394 JFB196380:JFB196394 IVF196380:IVF196394 ILJ196380:ILJ196394 IBN196380:IBN196394 HRR196380:HRR196394 HHV196380:HHV196394 GXZ196380:GXZ196394 GOD196380:GOD196394 GEH196380:GEH196394 FUL196380:FUL196394 FKP196380:FKP196394 FAT196380:FAT196394 EQX196380:EQX196394 EHB196380:EHB196394 DXF196380:DXF196394 DNJ196380:DNJ196394 DDN196380:DDN196394 CTR196380:CTR196394 CJV196380:CJV196394 BZZ196380:BZZ196394 BQD196380:BQD196394 BGH196380:BGH196394 AWL196380:AWL196394 AMP196380:AMP196394 ACT196380:ACT196394 SX196380:SX196394 JB196380:JB196394 F196369:F196383 WVN130844:WVN130858 WLR130844:WLR130858 WBV130844:WBV130858 VRZ130844:VRZ130858 VID130844:VID130858 UYH130844:UYH130858 UOL130844:UOL130858 UEP130844:UEP130858 TUT130844:TUT130858 TKX130844:TKX130858 TBB130844:TBB130858 SRF130844:SRF130858 SHJ130844:SHJ130858 RXN130844:RXN130858 RNR130844:RNR130858 RDV130844:RDV130858 QTZ130844:QTZ130858 QKD130844:QKD130858 QAH130844:QAH130858 PQL130844:PQL130858 PGP130844:PGP130858 OWT130844:OWT130858 OMX130844:OMX130858 ODB130844:ODB130858 NTF130844:NTF130858 NJJ130844:NJJ130858 MZN130844:MZN130858 MPR130844:MPR130858 MFV130844:MFV130858 LVZ130844:LVZ130858 LMD130844:LMD130858 LCH130844:LCH130858 KSL130844:KSL130858 KIP130844:KIP130858 JYT130844:JYT130858 JOX130844:JOX130858 JFB130844:JFB130858 IVF130844:IVF130858 ILJ130844:ILJ130858 IBN130844:IBN130858 HRR130844:HRR130858 HHV130844:HHV130858 GXZ130844:GXZ130858 GOD130844:GOD130858 GEH130844:GEH130858 FUL130844:FUL130858 FKP130844:FKP130858 FAT130844:FAT130858 EQX130844:EQX130858 EHB130844:EHB130858 DXF130844:DXF130858 DNJ130844:DNJ130858 DDN130844:DDN130858 CTR130844:CTR130858 CJV130844:CJV130858 BZZ130844:BZZ130858 BQD130844:BQD130858 BGH130844:BGH130858 AWL130844:AWL130858 AMP130844:AMP130858 ACT130844:ACT130858 SX130844:SX130858 JB130844:JB130858 F130833:F130847 WVN65308:WVN65322 WLR65308:WLR65322 WBV65308:WBV65322 VRZ65308:VRZ65322 VID65308:VID65322 UYH65308:UYH65322 UOL65308:UOL65322 UEP65308:UEP65322 TUT65308:TUT65322 TKX65308:TKX65322 TBB65308:TBB65322 SRF65308:SRF65322 SHJ65308:SHJ65322 RXN65308:RXN65322 RNR65308:RNR65322 RDV65308:RDV65322 QTZ65308:QTZ65322 QKD65308:QKD65322 QAH65308:QAH65322 PQL65308:PQL65322 PGP65308:PGP65322 OWT65308:OWT65322 OMX65308:OMX65322 ODB65308:ODB65322 NTF65308:NTF65322 NJJ65308:NJJ65322 MZN65308:MZN65322 MPR65308:MPR65322 MFV65308:MFV65322 LVZ65308:LVZ65322 LMD65308:LMD65322 LCH65308:LCH65322 KSL65308:KSL65322 KIP65308:KIP65322 JYT65308:JYT65322 JOX65308:JOX65322 JFB65308:JFB65322 IVF65308:IVF65322 ILJ65308:ILJ65322 IBN65308:IBN65322 HRR65308:HRR65322 HHV65308:HHV65322 GXZ65308:GXZ65322 GOD65308:GOD65322 GEH65308:GEH65322 FUL65308:FUL65322 FKP65308:FKP65322 FAT65308:FAT65322 EQX65308:EQX65322 EHB65308:EHB65322 DXF65308:DXF65322 DNJ65308:DNJ65322 DDN65308:DDN65322 CTR65308:CTR65322 CJV65308:CJV65322 BZZ65308:BZZ65322 BQD65308:BQD65322 BGH65308:BGH65322 AWL65308:AWL65322 AMP65308:AMP65322 ACT65308:ACT65322 SX65308:SX65322 JB65308:JB65322 WVN24:WVN34 WLR24:WLR34 WBV24:WBV34 VRZ24:VRZ34 VID24:VID34 UYH24:UYH34 UOL24:UOL34 UEP24:UEP34 TUT24:TUT34 TKX24:TKX34 TBB24:TBB34 SRF24:SRF34 SHJ24:SHJ34 RXN24:RXN34 RNR24:RNR34 RDV24:RDV34 QTZ24:QTZ34 QKD24:QKD34 QAH24:QAH34 PQL24:PQL34 PGP24:PGP34 OWT24:OWT34 OMX24:OMX34 ODB24:ODB34 NTF24:NTF34 NJJ24:NJJ34 MZN24:MZN34 MPR24:MPR34 MFV24:MFV34 LVZ24:LVZ34 LMD24:LMD34 LCH24:LCH34 KSL24:KSL34 KIP24:KIP34 JYT24:JYT34 JOX24:JOX34 JFB24:JFB34 IVF24:IVF34 ILJ24:ILJ34 IBN24:IBN34 HRR24:HRR34 HHV24:HHV34 GXZ24:GXZ34 GOD24:GOD34 GEH24:GEH34 FUL24:FUL34 FKP24:FKP34 FAT24:FAT34 EQX24:EQX34 EHB24:EHB34 DXF24:DXF34 DNJ24:DNJ34 DDN24:DDN34 CTR24:CTR34 CJV24:CJV34 BZZ24:BZZ34 BQD24:BQD34 BGH24:BGH34 AWL24:AWL34 AMP24:AMP34 ACT24:ACT34 SX24:SX34 JB24:JB34 VRX982796">
      <formula1>$F$41:$F$118</formula1>
    </dataValidation>
    <dataValidation type="list" errorStyle="warning" allowBlank="1" showInputMessage="1" showErrorMessage="1" errorTitle="Factor" error="This factor is not included in the drop-down list. Is this the factor you want to use?" sqref="E15:E17">
      <formula1>$F$55:$F$144</formula1>
    </dataValidation>
    <dataValidation type="list" errorStyle="warning" allowBlank="1" showInputMessage="1" showErrorMessage="1" errorTitle="FERC ACCOUNT" error="This FERC Account is not included in the drop-down list. Is this the account you want to use?" sqref="B15:B17">
      <formula1>$C$55:$C$151</formula1>
    </dataValidation>
    <dataValidation type="list" errorStyle="warning" allowBlank="1" showInputMessage="1" showErrorMessage="1" errorTitle="FERC ACCOUNT" error="This FERC Account is not included in the drop-down list. Is this the account you want to use?" sqref="B25:B28">
      <formula1>$C$53:$C$149</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J39"/>
  <sheetViews>
    <sheetView workbookViewId="0">
      <selection activeCell="F16" sqref="F16"/>
    </sheetView>
  </sheetViews>
  <sheetFormatPr defaultColWidth="8.88671875" defaultRowHeight="13.2"/>
  <cols>
    <col min="1" max="1" width="41.77734375" style="1" customWidth="1"/>
    <col min="2" max="2" width="9.6640625" style="1" bestFit="1" customWidth="1"/>
    <col min="3" max="3" width="5.44140625" style="1" bestFit="1" customWidth="1"/>
    <col min="4" max="4" width="11.88671875" style="1" bestFit="1" customWidth="1"/>
    <col min="5" max="5" width="8" style="1" bestFit="1" customWidth="1"/>
    <col min="6" max="6" width="10" style="1" bestFit="1" customWidth="1"/>
    <col min="7" max="7" width="13.33203125" style="1" bestFit="1" customWidth="1"/>
    <col min="8" max="8" width="9.109375" style="23" customWidth="1"/>
    <col min="9" max="9" width="8.88671875" style="1"/>
    <col min="10" max="10" width="9.109375" style="1" bestFit="1" customWidth="1"/>
    <col min="11" max="254" width="8.88671875" style="1"/>
    <col min="255" max="255" width="2.33203125" style="1" customWidth="1"/>
    <col min="256" max="256" width="11.88671875" style="1" customWidth="1"/>
    <col min="257" max="257" width="13.33203125" style="1" customWidth="1"/>
    <col min="258" max="258" width="8.109375" style="1" bestFit="1" customWidth="1"/>
    <col min="259" max="259" width="4.6640625" style="1" bestFit="1" customWidth="1"/>
    <col min="260" max="260" width="10.5546875" style="1" bestFit="1" customWidth="1"/>
    <col min="261" max="261" width="8.88671875" style="1" customWidth="1"/>
    <col min="262" max="262" width="13.33203125" style="1" bestFit="1" customWidth="1"/>
    <col min="263" max="263" width="10.33203125" style="1" customWidth="1"/>
    <col min="264" max="264" width="11.33203125" style="1" customWidth="1"/>
    <col min="265" max="510" width="8.88671875" style="1"/>
    <col min="511" max="511" width="2.33203125" style="1" customWidth="1"/>
    <col min="512" max="512" width="11.88671875" style="1" customWidth="1"/>
    <col min="513" max="513" width="13.33203125" style="1" customWidth="1"/>
    <col min="514" max="514" width="8.109375" style="1" bestFit="1" customWidth="1"/>
    <col min="515" max="515" width="4.6640625" style="1" bestFit="1" customWidth="1"/>
    <col min="516" max="516" width="10.5546875" style="1" bestFit="1" customWidth="1"/>
    <col min="517" max="517" width="8.88671875" style="1" customWidth="1"/>
    <col min="518" max="518" width="13.33203125" style="1" bestFit="1" customWidth="1"/>
    <col min="519" max="519" width="10.33203125" style="1" customWidth="1"/>
    <col min="520" max="520" width="11.33203125" style="1" customWidth="1"/>
    <col min="521" max="766" width="8.88671875" style="1"/>
    <col min="767" max="767" width="2.33203125" style="1" customWidth="1"/>
    <col min="768" max="768" width="11.88671875" style="1" customWidth="1"/>
    <col min="769" max="769" width="13.33203125" style="1" customWidth="1"/>
    <col min="770" max="770" width="8.109375" style="1" bestFit="1" customWidth="1"/>
    <col min="771" max="771" width="4.6640625" style="1" bestFit="1" customWidth="1"/>
    <col min="772" max="772" width="10.5546875" style="1" bestFit="1" customWidth="1"/>
    <col min="773" max="773" width="8.88671875" style="1" customWidth="1"/>
    <col min="774" max="774" width="13.33203125" style="1" bestFit="1" customWidth="1"/>
    <col min="775" max="775" width="10.33203125" style="1" customWidth="1"/>
    <col min="776" max="776" width="11.33203125" style="1" customWidth="1"/>
    <col min="777" max="1022" width="8.88671875" style="1"/>
    <col min="1023" max="1023" width="2.33203125" style="1" customWidth="1"/>
    <col min="1024" max="1024" width="11.88671875" style="1" customWidth="1"/>
    <col min="1025" max="1025" width="13.33203125" style="1" customWidth="1"/>
    <col min="1026" max="1026" width="8.109375" style="1" bestFit="1" customWidth="1"/>
    <col min="1027" max="1027" width="4.6640625" style="1" bestFit="1" customWidth="1"/>
    <col min="1028" max="1028" width="10.5546875" style="1" bestFit="1" customWidth="1"/>
    <col min="1029" max="1029" width="8.88671875" style="1" customWidth="1"/>
    <col min="1030" max="1030" width="13.33203125" style="1" bestFit="1" customWidth="1"/>
    <col min="1031" max="1031" width="10.33203125" style="1" customWidth="1"/>
    <col min="1032" max="1032" width="11.33203125" style="1" customWidth="1"/>
    <col min="1033" max="1278" width="8.88671875" style="1"/>
    <col min="1279" max="1279" width="2.33203125" style="1" customWidth="1"/>
    <col min="1280" max="1280" width="11.88671875" style="1" customWidth="1"/>
    <col min="1281" max="1281" width="13.33203125" style="1" customWidth="1"/>
    <col min="1282" max="1282" width="8.109375" style="1" bestFit="1" customWidth="1"/>
    <col min="1283" max="1283" width="4.6640625" style="1" bestFit="1" customWidth="1"/>
    <col min="1284" max="1284" width="10.5546875" style="1" bestFit="1" customWidth="1"/>
    <col min="1285" max="1285" width="8.88671875" style="1" customWidth="1"/>
    <col min="1286" max="1286" width="13.33203125" style="1" bestFit="1" customWidth="1"/>
    <col min="1287" max="1287" width="10.33203125" style="1" customWidth="1"/>
    <col min="1288" max="1288" width="11.33203125" style="1" customWidth="1"/>
    <col min="1289" max="1534" width="8.88671875" style="1"/>
    <col min="1535" max="1535" width="2.33203125" style="1" customWidth="1"/>
    <col min="1536" max="1536" width="11.88671875" style="1" customWidth="1"/>
    <col min="1537" max="1537" width="13.33203125" style="1" customWidth="1"/>
    <col min="1538" max="1538" width="8.109375" style="1" bestFit="1" customWidth="1"/>
    <col min="1539" max="1539" width="4.6640625" style="1" bestFit="1" customWidth="1"/>
    <col min="1540" max="1540" width="10.5546875" style="1" bestFit="1" customWidth="1"/>
    <col min="1541" max="1541" width="8.88671875" style="1" customWidth="1"/>
    <col min="1542" max="1542" width="13.33203125" style="1" bestFit="1" customWidth="1"/>
    <col min="1543" max="1543" width="10.33203125" style="1" customWidth="1"/>
    <col min="1544" max="1544" width="11.33203125" style="1" customWidth="1"/>
    <col min="1545" max="1790" width="8.88671875" style="1"/>
    <col min="1791" max="1791" width="2.33203125" style="1" customWidth="1"/>
    <col min="1792" max="1792" width="11.88671875" style="1" customWidth="1"/>
    <col min="1793" max="1793" width="13.33203125" style="1" customWidth="1"/>
    <col min="1794" max="1794" width="8.109375" style="1" bestFit="1" customWidth="1"/>
    <col min="1795" max="1795" width="4.6640625" style="1" bestFit="1" customWidth="1"/>
    <col min="1796" max="1796" width="10.5546875" style="1" bestFit="1" customWidth="1"/>
    <col min="1797" max="1797" width="8.88671875" style="1" customWidth="1"/>
    <col min="1798" max="1798" width="13.33203125" style="1" bestFit="1" customWidth="1"/>
    <col min="1799" max="1799" width="10.33203125" style="1" customWidth="1"/>
    <col min="1800" max="1800" width="11.33203125" style="1" customWidth="1"/>
    <col min="1801" max="2046" width="8.88671875" style="1"/>
    <col min="2047" max="2047" width="2.33203125" style="1" customWidth="1"/>
    <col min="2048" max="2048" width="11.88671875" style="1" customWidth="1"/>
    <col min="2049" max="2049" width="13.33203125" style="1" customWidth="1"/>
    <col min="2050" max="2050" width="8.109375" style="1" bestFit="1" customWidth="1"/>
    <col min="2051" max="2051" width="4.6640625" style="1" bestFit="1" customWidth="1"/>
    <col min="2052" max="2052" width="10.5546875" style="1" bestFit="1" customWidth="1"/>
    <col min="2053" max="2053" width="8.88671875" style="1" customWidth="1"/>
    <col min="2054" max="2054" width="13.33203125" style="1" bestFit="1" customWidth="1"/>
    <col min="2055" max="2055" width="10.33203125" style="1" customWidth="1"/>
    <col min="2056" max="2056" width="11.33203125" style="1" customWidth="1"/>
    <col min="2057" max="2302" width="8.88671875" style="1"/>
    <col min="2303" max="2303" width="2.33203125" style="1" customWidth="1"/>
    <col min="2304" max="2304" width="11.88671875" style="1" customWidth="1"/>
    <col min="2305" max="2305" width="13.33203125" style="1" customWidth="1"/>
    <col min="2306" max="2306" width="8.109375" style="1" bestFit="1" customWidth="1"/>
    <col min="2307" max="2307" width="4.6640625" style="1" bestFit="1" customWidth="1"/>
    <col min="2308" max="2308" width="10.5546875" style="1" bestFit="1" customWidth="1"/>
    <col min="2309" max="2309" width="8.88671875" style="1" customWidth="1"/>
    <col min="2310" max="2310" width="13.33203125" style="1" bestFit="1" customWidth="1"/>
    <col min="2311" max="2311" width="10.33203125" style="1" customWidth="1"/>
    <col min="2312" max="2312" width="11.33203125" style="1" customWidth="1"/>
    <col min="2313" max="2558" width="8.88671875" style="1"/>
    <col min="2559" max="2559" width="2.33203125" style="1" customWidth="1"/>
    <col min="2560" max="2560" width="11.88671875" style="1" customWidth="1"/>
    <col min="2561" max="2561" width="13.33203125" style="1" customWidth="1"/>
    <col min="2562" max="2562" width="8.109375" style="1" bestFit="1" customWidth="1"/>
    <col min="2563" max="2563" width="4.6640625" style="1" bestFit="1" customWidth="1"/>
    <col min="2564" max="2564" width="10.5546875" style="1" bestFit="1" customWidth="1"/>
    <col min="2565" max="2565" width="8.88671875" style="1" customWidth="1"/>
    <col min="2566" max="2566" width="13.33203125" style="1" bestFit="1" customWidth="1"/>
    <col min="2567" max="2567" width="10.33203125" style="1" customWidth="1"/>
    <col min="2568" max="2568" width="11.33203125" style="1" customWidth="1"/>
    <col min="2569" max="2814" width="8.88671875" style="1"/>
    <col min="2815" max="2815" width="2.33203125" style="1" customWidth="1"/>
    <col min="2816" max="2816" width="11.88671875" style="1" customWidth="1"/>
    <col min="2817" max="2817" width="13.33203125" style="1" customWidth="1"/>
    <col min="2818" max="2818" width="8.109375" style="1" bestFit="1" customWidth="1"/>
    <col min="2819" max="2819" width="4.6640625" style="1" bestFit="1" customWidth="1"/>
    <col min="2820" max="2820" width="10.5546875" style="1" bestFit="1" customWidth="1"/>
    <col min="2821" max="2821" width="8.88671875" style="1" customWidth="1"/>
    <col min="2822" max="2822" width="13.33203125" style="1" bestFit="1" customWidth="1"/>
    <col min="2823" max="2823" width="10.33203125" style="1" customWidth="1"/>
    <col min="2824" max="2824" width="11.33203125" style="1" customWidth="1"/>
    <col min="2825" max="3070" width="8.88671875" style="1"/>
    <col min="3071" max="3071" width="2.33203125" style="1" customWidth="1"/>
    <col min="3072" max="3072" width="11.88671875" style="1" customWidth="1"/>
    <col min="3073" max="3073" width="13.33203125" style="1" customWidth="1"/>
    <col min="3074" max="3074" width="8.109375" style="1" bestFit="1" customWidth="1"/>
    <col min="3075" max="3075" width="4.6640625" style="1" bestFit="1" customWidth="1"/>
    <col min="3076" max="3076" width="10.5546875" style="1" bestFit="1" customWidth="1"/>
    <col min="3077" max="3077" width="8.88671875" style="1" customWidth="1"/>
    <col min="3078" max="3078" width="13.33203125" style="1" bestFit="1" customWidth="1"/>
    <col min="3079" max="3079" width="10.33203125" style="1" customWidth="1"/>
    <col min="3080" max="3080" width="11.33203125" style="1" customWidth="1"/>
    <col min="3081" max="3326" width="8.88671875" style="1"/>
    <col min="3327" max="3327" width="2.33203125" style="1" customWidth="1"/>
    <col min="3328" max="3328" width="11.88671875" style="1" customWidth="1"/>
    <col min="3329" max="3329" width="13.33203125" style="1" customWidth="1"/>
    <col min="3330" max="3330" width="8.109375" style="1" bestFit="1" customWidth="1"/>
    <col min="3331" max="3331" width="4.6640625" style="1" bestFit="1" customWidth="1"/>
    <col min="3332" max="3332" width="10.5546875" style="1" bestFit="1" customWidth="1"/>
    <col min="3333" max="3333" width="8.88671875" style="1" customWidth="1"/>
    <col min="3334" max="3334" width="13.33203125" style="1" bestFit="1" customWidth="1"/>
    <col min="3335" max="3335" width="10.33203125" style="1" customWidth="1"/>
    <col min="3336" max="3336" width="11.33203125" style="1" customWidth="1"/>
    <col min="3337" max="3582" width="8.88671875" style="1"/>
    <col min="3583" max="3583" width="2.33203125" style="1" customWidth="1"/>
    <col min="3584" max="3584" width="11.88671875" style="1" customWidth="1"/>
    <col min="3585" max="3585" width="13.33203125" style="1" customWidth="1"/>
    <col min="3586" max="3586" width="8.109375" style="1" bestFit="1" customWidth="1"/>
    <col min="3587" max="3587" width="4.6640625" style="1" bestFit="1" customWidth="1"/>
    <col min="3588" max="3588" width="10.5546875" style="1" bestFit="1" customWidth="1"/>
    <col min="3589" max="3589" width="8.88671875" style="1" customWidth="1"/>
    <col min="3590" max="3590" width="13.33203125" style="1" bestFit="1" customWidth="1"/>
    <col min="3591" max="3591" width="10.33203125" style="1" customWidth="1"/>
    <col min="3592" max="3592" width="11.33203125" style="1" customWidth="1"/>
    <col min="3593" max="3838" width="8.88671875" style="1"/>
    <col min="3839" max="3839" width="2.33203125" style="1" customWidth="1"/>
    <col min="3840" max="3840" width="11.88671875" style="1" customWidth="1"/>
    <col min="3841" max="3841" width="13.33203125" style="1" customWidth="1"/>
    <col min="3842" max="3842" width="8.109375" style="1" bestFit="1" customWidth="1"/>
    <col min="3843" max="3843" width="4.6640625" style="1" bestFit="1" customWidth="1"/>
    <col min="3844" max="3844" width="10.5546875" style="1" bestFit="1" customWidth="1"/>
    <col min="3845" max="3845" width="8.88671875" style="1" customWidth="1"/>
    <col min="3846" max="3846" width="13.33203125" style="1" bestFit="1" customWidth="1"/>
    <col min="3847" max="3847" width="10.33203125" style="1" customWidth="1"/>
    <col min="3848" max="3848" width="11.33203125" style="1" customWidth="1"/>
    <col min="3849" max="4094" width="8.88671875" style="1"/>
    <col min="4095" max="4095" width="2.33203125" style="1" customWidth="1"/>
    <col min="4096" max="4096" width="11.88671875" style="1" customWidth="1"/>
    <col min="4097" max="4097" width="13.33203125" style="1" customWidth="1"/>
    <col min="4098" max="4098" width="8.109375" style="1" bestFit="1" customWidth="1"/>
    <col min="4099" max="4099" width="4.6640625" style="1" bestFit="1" customWidth="1"/>
    <col min="4100" max="4100" width="10.5546875" style="1" bestFit="1" customWidth="1"/>
    <col min="4101" max="4101" width="8.88671875" style="1" customWidth="1"/>
    <col min="4102" max="4102" width="13.33203125" style="1" bestFit="1" customWidth="1"/>
    <col min="4103" max="4103" width="10.33203125" style="1" customWidth="1"/>
    <col min="4104" max="4104" width="11.33203125" style="1" customWidth="1"/>
    <col min="4105" max="4350" width="8.88671875" style="1"/>
    <col min="4351" max="4351" width="2.33203125" style="1" customWidth="1"/>
    <col min="4352" max="4352" width="11.88671875" style="1" customWidth="1"/>
    <col min="4353" max="4353" width="13.33203125" style="1" customWidth="1"/>
    <col min="4354" max="4354" width="8.109375" style="1" bestFit="1" customWidth="1"/>
    <col min="4355" max="4355" width="4.6640625" style="1" bestFit="1" customWidth="1"/>
    <col min="4356" max="4356" width="10.5546875" style="1" bestFit="1" customWidth="1"/>
    <col min="4357" max="4357" width="8.88671875" style="1" customWidth="1"/>
    <col min="4358" max="4358" width="13.33203125" style="1" bestFit="1" customWidth="1"/>
    <col min="4359" max="4359" width="10.33203125" style="1" customWidth="1"/>
    <col min="4360" max="4360" width="11.33203125" style="1" customWidth="1"/>
    <col min="4361" max="4606" width="8.88671875" style="1"/>
    <col min="4607" max="4607" width="2.33203125" style="1" customWidth="1"/>
    <col min="4608" max="4608" width="11.88671875" style="1" customWidth="1"/>
    <col min="4609" max="4609" width="13.33203125" style="1" customWidth="1"/>
    <col min="4610" max="4610" width="8.109375" style="1" bestFit="1" customWidth="1"/>
    <col min="4611" max="4611" width="4.6640625" style="1" bestFit="1" customWidth="1"/>
    <col min="4612" max="4612" width="10.5546875" style="1" bestFit="1" customWidth="1"/>
    <col min="4613" max="4613" width="8.88671875" style="1" customWidth="1"/>
    <col min="4614" max="4614" width="13.33203125" style="1" bestFit="1" customWidth="1"/>
    <col min="4615" max="4615" width="10.33203125" style="1" customWidth="1"/>
    <col min="4616" max="4616" width="11.33203125" style="1" customWidth="1"/>
    <col min="4617" max="4862" width="8.88671875" style="1"/>
    <col min="4863" max="4863" width="2.33203125" style="1" customWidth="1"/>
    <col min="4864" max="4864" width="11.88671875" style="1" customWidth="1"/>
    <col min="4865" max="4865" width="13.33203125" style="1" customWidth="1"/>
    <col min="4866" max="4866" width="8.109375" style="1" bestFit="1" customWidth="1"/>
    <col min="4867" max="4867" width="4.6640625" style="1" bestFit="1" customWidth="1"/>
    <col min="4868" max="4868" width="10.5546875" style="1" bestFit="1" customWidth="1"/>
    <col min="4869" max="4869" width="8.88671875" style="1" customWidth="1"/>
    <col min="4870" max="4870" width="13.33203125" style="1" bestFit="1" customWidth="1"/>
    <col min="4871" max="4871" width="10.33203125" style="1" customWidth="1"/>
    <col min="4872" max="4872" width="11.33203125" style="1" customWidth="1"/>
    <col min="4873" max="5118" width="8.88671875" style="1"/>
    <col min="5119" max="5119" width="2.33203125" style="1" customWidth="1"/>
    <col min="5120" max="5120" width="11.88671875" style="1" customWidth="1"/>
    <col min="5121" max="5121" width="13.33203125" style="1" customWidth="1"/>
    <col min="5122" max="5122" width="8.109375" style="1" bestFit="1" customWidth="1"/>
    <col min="5123" max="5123" width="4.6640625" style="1" bestFit="1" customWidth="1"/>
    <col min="5124" max="5124" width="10.5546875" style="1" bestFit="1" customWidth="1"/>
    <col min="5125" max="5125" width="8.88671875" style="1" customWidth="1"/>
    <col min="5126" max="5126" width="13.33203125" style="1" bestFit="1" customWidth="1"/>
    <col min="5127" max="5127" width="10.33203125" style="1" customWidth="1"/>
    <col min="5128" max="5128" width="11.33203125" style="1" customWidth="1"/>
    <col min="5129" max="5374" width="8.88671875" style="1"/>
    <col min="5375" max="5375" width="2.33203125" style="1" customWidth="1"/>
    <col min="5376" max="5376" width="11.88671875" style="1" customWidth="1"/>
    <col min="5377" max="5377" width="13.33203125" style="1" customWidth="1"/>
    <col min="5378" max="5378" width="8.109375" style="1" bestFit="1" customWidth="1"/>
    <col min="5379" max="5379" width="4.6640625" style="1" bestFit="1" customWidth="1"/>
    <col min="5380" max="5380" width="10.5546875" style="1" bestFit="1" customWidth="1"/>
    <col min="5381" max="5381" width="8.88671875" style="1" customWidth="1"/>
    <col min="5382" max="5382" width="13.33203125" style="1" bestFit="1" customWidth="1"/>
    <col min="5383" max="5383" width="10.33203125" style="1" customWidth="1"/>
    <col min="5384" max="5384" width="11.33203125" style="1" customWidth="1"/>
    <col min="5385" max="5630" width="8.88671875" style="1"/>
    <col min="5631" max="5631" width="2.33203125" style="1" customWidth="1"/>
    <col min="5632" max="5632" width="11.88671875" style="1" customWidth="1"/>
    <col min="5633" max="5633" width="13.33203125" style="1" customWidth="1"/>
    <col min="5634" max="5634" width="8.109375" style="1" bestFit="1" customWidth="1"/>
    <col min="5635" max="5635" width="4.6640625" style="1" bestFit="1" customWidth="1"/>
    <col min="5636" max="5636" width="10.5546875" style="1" bestFit="1" customWidth="1"/>
    <col min="5637" max="5637" width="8.88671875" style="1" customWidth="1"/>
    <col min="5638" max="5638" width="13.33203125" style="1" bestFit="1" customWidth="1"/>
    <col min="5639" max="5639" width="10.33203125" style="1" customWidth="1"/>
    <col min="5640" max="5640" width="11.33203125" style="1" customWidth="1"/>
    <col min="5641" max="5886" width="8.88671875" style="1"/>
    <col min="5887" max="5887" width="2.33203125" style="1" customWidth="1"/>
    <col min="5888" max="5888" width="11.88671875" style="1" customWidth="1"/>
    <col min="5889" max="5889" width="13.33203125" style="1" customWidth="1"/>
    <col min="5890" max="5890" width="8.109375" style="1" bestFit="1" customWidth="1"/>
    <col min="5891" max="5891" width="4.6640625" style="1" bestFit="1" customWidth="1"/>
    <col min="5892" max="5892" width="10.5546875" style="1" bestFit="1" customWidth="1"/>
    <col min="5893" max="5893" width="8.88671875" style="1" customWidth="1"/>
    <col min="5894" max="5894" width="13.33203125" style="1" bestFit="1" customWidth="1"/>
    <col min="5895" max="5895" width="10.33203125" style="1" customWidth="1"/>
    <col min="5896" max="5896" width="11.33203125" style="1" customWidth="1"/>
    <col min="5897" max="6142" width="8.88671875" style="1"/>
    <col min="6143" max="6143" width="2.33203125" style="1" customWidth="1"/>
    <col min="6144" max="6144" width="11.88671875" style="1" customWidth="1"/>
    <col min="6145" max="6145" width="13.33203125" style="1" customWidth="1"/>
    <col min="6146" max="6146" width="8.109375" style="1" bestFit="1" customWidth="1"/>
    <col min="6147" max="6147" width="4.6640625" style="1" bestFit="1" customWidth="1"/>
    <col min="6148" max="6148" width="10.5546875" style="1" bestFit="1" customWidth="1"/>
    <col min="6149" max="6149" width="8.88671875" style="1" customWidth="1"/>
    <col min="6150" max="6150" width="13.33203125" style="1" bestFit="1" customWidth="1"/>
    <col min="6151" max="6151" width="10.33203125" style="1" customWidth="1"/>
    <col min="6152" max="6152" width="11.33203125" style="1" customWidth="1"/>
    <col min="6153" max="6398" width="8.88671875" style="1"/>
    <col min="6399" max="6399" width="2.33203125" style="1" customWidth="1"/>
    <col min="6400" max="6400" width="11.88671875" style="1" customWidth="1"/>
    <col min="6401" max="6401" width="13.33203125" style="1" customWidth="1"/>
    <col min="6402" max="6402" width="8.109375" style="1" bestFit="1" customWidth="1"/>
    <col min="6403" max="6403" width="4.6640625" style="1" bestFit="1" customWidth="1"/>
    <col min="6404" max="6404" width="10.5546875" style="1" bestFit="1" customWidth="1"/>
    <col min="6405" max="6405" width="8.88671875" style="1" customWidth="1"/>
    <col min="6406" max="6406" width="13.33203125" style="1" bestFit="1" customWidth="1"/>
    <col min="6407" max="6407" width="10.33203125" style="1" customWidth="1"/>
    <col min="6408" max="6408" width="11.33203125" style="1" customWidth="1"/>
    <col min="6409" max="6654" width="8.88671875" style="1"/>
    <col min="6655" max="6655" width="2.33203125" style="1" customWidth="1"/>
    <col min="6656" max="6656" width="11.88671875" style="1" customWidth="1"/>
    <col min="6657" max="6657" width="13.33203125" style="1" customWidth="1"/>
    <col min="6658" max="6658" width="8.109375" style="1" bestFit="1" customWidth="1"/>
    <col min="6659" max="6659" width="4.6640625" style="1" bestFit="1" customWidth="1"/>
    <col min="6660" max="6660" width="10.5546875" style="1" bestFit="1" customWidth="1"/>
    <col min="6661" max="6661" width="8.88671875" style="1" customWidth="1"/>
    <col min="6662" max="6662" width="13.33203125" style="1" bestFit="1" customWidth="1"/>
    <col min="6663" max="6663" width="10.33203125" style="1" customWidth="1"/>
    <col min="6664" max="6664" width="11.33203125" style="1" customWidth="1"/>
    <col min="6665" max="6910" width="8.88671875" style="1"/>
    <col min="6911" max="6911" width="2.33203125" style="1" customWidth="1"/>
    <col min="6912" max="6912" width="11.88671875" style="1" customWidth="1"/>
    <col min="6913" max="6913" width="13.33203125" style="1" customWidth="1"/>
    <col min="6914" max="6914" width="8.109375" style="1" bestFit="1" customWidth="1"/>
    <col min="6915" max="6915" width="4.6640625" style="1" bestFit="1" customWidth="1"/>
    <col min="6916" max="6916" width="10.5546875" style="1" bestFit="1" customWidth="1"/>
    <col min="6917" max="6917" width="8.88671875" style="1" customWidth="1"/>
    <col min="6918" max="6918" width="13.33203125" style="1" bestFit="1" customWidth="1"/>
    <col min="6919" max="6919" width="10.33203125" style="1" customWidth="1"/>
    <col min="6920" max="6920" width="11.33203125" style="1" customWidth="1"/>
    <col min="6921" max="7166" width="8.88671875" style="1"/>
    <col min="7167" max="7167" width="2.33203125" style="1" customWidth="1"/>
    <col min="7168" max="7168" width="11.88671875" style="1" customWidth="1"/>
    <col min="7169" max="7169" width="13.33203125" style="1" customWidth="1"/>
    <col min="7170" max="7170" width="8.109375" style="1" bestFit="1" customWidth="1"/>
    <col min="7171" max="7171" width="4.6640625" style="1" bestFit="1" customWidth="1"/>
    <col min="7172" max="7172" width="10.5546875" style="1" bestFit="1" customWidth="1"/>
    <col min="7173" max="7173" width="8.88671875" style="1" customWidth="1"/>
    <col min="7174" max="7174" width="13.33203125" style="1" bestFit="1" customWidth="1"/>
    <col min="7175" max="7175" width="10.33203125" style="1" customWidth="1"/>
    <col min="7176" max="7176" width="11.33203125" style="1" customWidth="1"/>
    <col min="7177" max="7422" width="8.88671875" style="1"/>
    <col min="7423" max="7423" width="2.33203125" style="1" customWidth="1"/>
    <col min="7424" max="7424" width="11.88671875" style="1" customWidth="1"/>
    <col min="7425" max="7425" width="13.33203125" style="1" customWidth="1"/>
    <col min="7426" max="7426" width="8.109375" style="1" bestFit="1" customWidth="1"/>
    <col min="7427" max="7427" width="4.6640625" style="1" bestFit="1" customWidth="1"/>
    <col min="7428" max="7428" width="10.5546875" style="1" bestFit="1" customWidth="1"/>
    <col min="7429" max="7429" width="8.88671875" style="1" customWidth="1"/>
    <col min="7430" max="7430" width="13.33203125" style="1" bestFit="1" customWidth="1"/>
    <col min="7431" max="7431" width="10.33203125" style="1" customWidth="1"/>
    <col min="7432" max="7432" width="11.33203125" style="1" customWidth="1"/>
    <col min="7433" max="7678" width="8.88671875" style="1"/>
    <col min="7679" max="7679" width="2.33203125" style="1" customWidth="1"/>
    <col min="7680" max="7680" width="11.88671875" style="1" customWidth="1"/>
    <col min="7681" max="7681" width="13.33203125" style="1" customWidth="1"/>
    <col min="7682" max="7682" width="8.109375" style="1" bestFit="1" customWidth="1"/>
    <col min="7683" max="7683" width="4.6640625" style="1" bestFit="1" customWidth="1"/>
    <col min="7684" max="7684" width="10.5546875" style="1" bestFit="1" customWidth="1"/>
    <col min="7685" max="7685" width="8.88671875" style="1" customWidth="1"/>
    <col min="7686" max="7686" width="13.33203125" style="1" bestFit="1" customWidth="1"/>
    <col min="7687" max="7687" width="10.33203125" style="1" customWidth="1"/>
    <col min="7688" max="7688" width="11.33203125" style="1" customWidth="1"/>
    <col min="7689" max="7934" width="8.88671875" style="1"/>
    <col min="7935" max="7935" width="2.33203125" style="1" customWidth="1"/>
    <col min="7936" max="7936" width="11.88671875" style="1" customWidth="1"/>
    <col min="7937" max="7937" width="13.33203125" style="1" customWidth="1"/>
    <col min="7938" max="7938" width="8.109375" style="1" bestFit="1" customWidth="1"/>
    <col min="7939" max="7939" width="4.6640625" style="1" bestFit="1" customWidth="1"/>
    <col min="7940" max="7940" width="10.5546875" style="1" bestFit="1" customWidth="1"/>
    <col min="7941" max="7941" width="8.88671875" style="1" customWidth="1"/>
    <col min="7942" max="7942" width="13.33203125" style="1" bestFit="1" customWidth="1"/>
    <col min="7943" max="7943" width="10.33203125" style="1" customWidth="1"/>
    <col min="7944" max="7944" width="11.33203125" style="1" customWidth="1"/>
    <col min="7945" max="8190" width="8.88671875" style="1"/>
    <col min="8191" max="8191" width="2.33203125" style="1" customWidth="1"/>
    <col min="8192" max="8192" width="11.88671875" style="1" customWidth="1"/>
    <col min="8193" max="8193" width="13.33203125" style="1" customWidth="1"/>
    <col min="8194" max="8194" width="8.109375" style="1" bestFit="1" customWidth="1"/>
    <col min="8195" max="8195" width="4.6640625" style="1" bestFit="1" customWidth="1"/>
    <col min="8196" max="8196" width="10.5546875" style="1" bestFit="1" customWidth="1"/>
    <col min="8197" max="8197" width="8.88671875" style="1" customWidth="1"/>
    <col min="8198" max="8198" width="13.33203125" style="1" bestFit="1" customWidth="1"/>
    <col min="8199" max="8199" width="10.33203125" style="1" customWidth="1"/>
    <col min="8200" max="8200" width="11.33203125" style="1" customWidth="1"/>
    <col min="8201" max="8446" width="8.88671875" style="1"/>
    <col min="8447" max="8447" width="2.33203125" style="1" customWidth="1"/>
    <col min="8448" max="8448" width="11.88671875" style="1" customWidth="1"/>
    <col min="8449" max="8449" width="13.33203125" style="1" customWidth="1"/>
    <col min="8450" max="8450" width="8.109375" style="1" bestFit="1" customWidth="1"/>
    <col min="8451" max="8451" width="4.6640625" style="1" bestFit="1" customWidth="1"/>
    <col min="8452" max="8452" width="10.5546875" style="1" bestFit="1" customWidth="1"/>
    <col min="8453" max="8453" width="8.88671875" style="1" customWidth="1"/>
    <col min="8454" max="8454" width="13.33203125" style="1" bestFit="1" customWidth="1"/>
    <col min="8455" max="8455" width="10.33203125" style="1" customWidth="1"/>
    <col min="8456" max="8456" width="11.33203125" style="1" customWidth="1"/>
    <col min="8457" max="8702" width="8.88671875" style="1"/>
    <col min="8703" max="8703" width="2.33203125" style="1" customWidth="1"/>
    <col min="8704" max="8704" width="11.88671875" style="1" customWidth="1"/>
    <col min="8705" max="8705" width="13.33203125" style="1" customWidth="1"/>
    <col min="8706" max="8706" width="8.109375" style="1" bestFit="1" customWidth="1"/>
    <col min="8707" max="8707" width="4.6640625" style="1" bestFit="1" customWidth="1"/>
    <col min="8708" max="8708" width="10.5546875" style="1" bestFit="1" customWidth="1"/>
    <col min="8709" max="8709" width="8.88671875" style="1" customWidth="1"/>
    <col min="8710" max="8710" width="13.33203125" style="1" bestFit="1" customWidth="1"/>
    <col min="8711" max="8711" width="10.33203125" style="1" customWidth="1"/>
    <col min="8712" max="8712" width="11.33203125" style="1" customWidth="1"/>
    <col min="8713" max="8958" width="8.88671875" style="1"/>
    <col min="8959" max="8959" width="2.33203125" style="1" customWidth="1"/>
    <col min="8960" max="8960" width="11.88671875" style="1" customWidth="1"/>
    <col min="8961" max="8961" width="13.33203125" style="1" customWidth="1"/>
    <col min="8962" max="8962" width="8.109375" style="1" bestFit="1" customWidth="1"/>
    <col min="8963" max="8963" width="4.6640625" style="1" bestFit="1" customWidth="1"/>
    <col min="8964" max="8964" width="10.5546875" style="1" bestFit="1" customWidth="1"/>
    <col min="8965" max="8965" width="8.88671875" style="1" customWidth="1"/>
    <col min="8966" max="8966" width="13.33203125" style="1" bestFit="1" customWidth="1"/>
    <col min="8967" max="8967" width="10.33203125" style="1" customWidth="1"/>
    <col min="8968" max="8968" width="11.33203125" style="1" customWidth="1"/>
    <col min="8969" max="9214" width="8.88671875" style="1"/>
    <col min="9215" max="9215" width="2.33203125" style="1" customWidth="1"/>
    <col min="9216" max="9216" width="11.88671875" style="1" customWidth="1"/>
    <col min="9217" max="9217" width="13.33203125" style="1" customWidth="1"/>
    <col min="9218" max="9218" width="8.109375" style="1" bestFit="1" customWidth="1"/>
    <col min="9219" max="9219" width="4.6640625" style="1" bestFit="1" customWidth="1"/>
    <col min="9220" max="9220" width="10.5546875" style="1" bestFit="1" customWidth="1"/>
    <col min="9221" max="9221" width="8.88671875" style="1" customWidth="1"/>
    <col min="9222" max="9222" width="13.33203125" style="1" bestFit="1" customWidth="1"/>
    <col min="9223" max="9223" width="10.33203125" style="1" customWidth="1"/>
    <col min="9224" max="9224" width="11.33203125" style="1" customWidth="1"/>
    <col min="9225" max="9470" width="8.88671875" style="1"/>
    <col min="9471" max="9471" width="2.33203125" style="1" customWidth="1"/>
    <col min="9472" max="9472" width="11.88671875" style="1" customWidth="1"/>
    <col min="9473" max="9473" width="13.33203125" style="1" customWidth="1"/>
    <col min="9474" max="9474" width="8.109375" style="1" bestFit="1" customWidth="1"/>
    <col min="9475" max="9475" width="4.6640625" style="1" bestFit="1" customWidth="1"/>
    <col min="9476" max="9476" width="10.5546875" style="1" bestFit="1" customWidth="1"/>
    <col min="9477" max="9477" width="8.88671875" style="1" customWidth="1"/>
    <col min="9478" max="9478" width="13.33203125" style="1" bestFit="1" customWidth="1"/>
    <col min="9479" max="9479" width="10.33203125" style="1" customWidth="1"/>
    <col min="9480" max="9480" width="11.33203125" style="1" customWidth="1"/>
    <col min="9481" max="9726" width="8.88671875" style="1"/>
    <col min="9727" max="9727" width="2.33203125" style="1" customWidth="1"/>
    <col min="9728" max="9728" width="11.88671875" style="1" customWidth="1"/>
    <col min="9729" max="9729" width="13.33203125" style="1" customWidth="1"/>
    <col min="9730" max="9730" width="8.109375" style="1" bestFit="1" customWidth="1"/>
    <col min="9731" max="9731" width="4.6640625" style="1" bestFit="1" customWidth="1"/>
    <col min="9732" max="9732" width="10.5546875" style="1" bestFit="1" customWidth="1"/>
    <col min="9733" max="9733" width="8.88671875" style="1" customWidth="1"/>
    <col min="9734" max="9734" width="13.33203125" style="1" bestFit="1" customWidth="1"/>
    <col min="9735" max="9735" width="10.33203125" style="1" customWidth="1"/>
    <col min="9736" max="9736" width="11.33203125" style="1" customWidth="1"/>
    <col min="9737" max="9982" width="8.88671875" style="1"/>
    <col min="9983" max="9983" width="2.33203125" style="1" customWidth="1"/>
    <col min="9984" max="9984" width="11.88671875" style="1" customWidth="1"/>
    <col min="9985" max="9985" width="13.33203125" style="1" customWidth="1"/>
    <col min="9986" max="9986" width="8.109375" style="1" bestFit="1" customWidth="1"/>
    <col min="9987" max="9987" width="4.6640625" style="1" bestFit="1" customWidth="1"/>
    <col min="9988" max="9988" width="10.5546875" style="1" bestFit="1" customWidth="1"/>
    <col min="9989" max="9989" width="8.88671875" style="1" customWidth="1"/>
    <col min="9990" max="9990" width="13.33203125" style="1" bestFit="1" customWidth="1"/>
    <col min="9991" max="9991" width="10.33203125" style="1" customWidth="1"/>
    <col min="9992" max="9992" width="11.33203125" style="1" customWidth="1"/>
    <col min="9993" max="10238" width="8.88671875" style="1"/>
    <col min="10239" max="10239" width="2.33203125" style="1" customWidth="1"/>
    <col min="10240" max="10240" width="11.88671875" style="1" customWidth="1"/>
    <col min="10241" max="10241" width="13.33203125" style="1" customWidth="1"/>
    <col min="10242" max="10242" width="8.109375" style="1" bestFit="1" customWidth="1"/>
    <col min="10243" max="10243" width="4.6640625" style="1" bestFit="1" customWidth="1"/>
    <col min="10244" max="10244" width="10.5546875" style="1" bestFit="1" customWidth="1"/>
    <col min="10245" max="10245" width="8.88671875" style="1" customWidth="1"/>
    <col min="10246" max="10246" width="13.33203125" style="1" bestFit="1" customWidth="1"/>
    <col min="10247" max="10247" width="10.33203125" style="1" customWidth="1"/>
    <col min="10248" max="10248" width="11.33203125" style="1" customWidth="1"/>
    <col min="10249" max="10494" width="8.88671875" style="1"/>
    <col min="10495" max="10495" width="2.33203125" style="1" customWidth="1"/>
    <col min="10496" max="10496" width="11.88671875" style="1" customWidth="1"/>
    <col min="10497" max="10497" width="13.33203125" style="1" customWidth="1"/>
    <col min="10498" max="10498" width="8.109375" style="1" bestFit="1" customWidth="1"/>
    <col min="10499" max="10499" width="4.6640625" style="1" bestFit="1" customWidth="1"/>
    <col min="10500" max="10500" width="10.5546875" style="1" bestFit="1" customWidth="1"/>
    <col min="10501" max="10501" width="8.88671875" style="1" customWidth="1"/>
    <col min="10502" max="10502" width="13.33203125" style="1" bestFit="1" customWidth="1"/>
    <col min="10503" max="10503" width="10.33203125" style="1" customWidth="1"/>
    <col min="10504" max="10504" width="11.33203125" style="1" customWidth="1"/>
    <col min="10505" max="10750" width="8.88671875" style="1"/>
    <col min="10751" max="10751" width="2.33203125" style="1" customWidth="1"/>
    <col min="10752" max="10752" width="11.88671875" style="1" customWidth="1"/>
    <col min="10753" max="10753" width="13.33203125" style="1" customWidth="1"/>
    <col min="10754" max="10754" width="8.109375" style="1" bestFit="1" customWidth="1"/>
    <col min="10755" max="10755" width="4.6640625" style="1" bestFit="1" customWidth="1"/>
    <col min="10756" max="10756" width="10.5546875" style="1" bestFit="1" customWidth="1"/>
    <col min="10757" max="10757" width="8.88671875" style="1" customWidth="1"/>
    <col min="10758" max="10758" width="13.33203125" style="1" bestFit="1" customWidth="1"/>
    <col min="10759" max="10759" width="10.33203125" style="1" customWidth="1"/>
    <col min="10760" max="10760" width="11.33203125" style="1" customWidth="1"/>
    <col min="10761" max="11006" width="8.88671875" style="1"/>
    <col min="11007" max="11007" width="2.33203125" style="1" customWidth="1"/>
    <col min="11008" max="11008" width="11.88671875" style="1" customWidth="1"/>
    <col min="11009" max="11009" width="13.33203125" style="1" customWidth="1"/>
    <col min="11010" max="11010" width="8.109375" style="1" bestFit="1" customWidth="1"/>
    <col min="11011" max="11011" width="4.6640625" style="1" bestFit="1" customWidth="1"/>
    <col min="11012" max="11012" width="10.5546875" style="1" bestFit="1" customWidth="1"/>
    <col min="11013" max="11013" width="8.88671875" style="1" customWidth="1"/>
    <col min="11014" max="11014" width="13.33203125" style="1" bestFit="1" customWidth="1"/>
    <col min="11015" max="11015" width="10.33203125" style="1" customWidth="1"/>
    <col min="11016" max="11016" width="11.33203125" style="1" customWidth="1"/>
    <col min="11017" max="11262" width="8.88671875" style="1"/>
    <col min="11263" max="11263" width="2.33203125" style="1" customWidth="1"/>
    <col min="11264" max="11264" width="11.88671875" style="1" customWidth="1"/>
    <col min="11265" max="11265" width="13.33203125" style="1" customWidth="1"/>
    <col min="11266" max="11266" width="8.109375" style="1" bestFit="1" customWidth="1"/>
    <col min="11267" max="11267" width="4.6640625" style="1" bestFit="1" customWidth="1"/>
    <col min="11268" max="11268" width="10.5546875" style="1" bestFit="1" customWidth="1"/>
    <col min="11269" max="11269" width="8.88671875" style="1" customWidth="1"/>
    <col min="11270" max="11270" width="13.33203125" style="1" bestFit="1" customWidth="1"/>
    <col min="11271" max="11271" width="10.33203125" style="1" customWidth="1"/>
    <col min="11272" max="11272" width="11.33203125" style="1" customWidth="1"/>
    <col min="11273" max="11518" width="8.88671875" style="1"/>
    <col min="11519" max="11519" width="2.33203125" style="1" customWidth="1"/>
    <col min="11520" max="11520" width="11.88671875" style="1" customWidth="1"/>
    <col min="11521" max="11521" width="13.33203125" style="1" customWidth="1"/>
    <col min="11522" max="11522" width="8.109375" style="1" bestFit="1" customWidth="1"/>
    <col min="11523" max="11523" width="4.6640625" style="1" bestFit="1" customWidth="1"/>
    <col min="11524" max="11524" width="10.5546875" style="1" bestFit="1" customWidth="1"/>
    <col min="11525" max="11525" width="8.88671875" style="1" customWidth="1"/>
    <col min="11526" max="11526" width="13.33203125" style="1" bestFit="1" customWidth="1"/>
    <col min="11527" max="11527" width="10.33203125" style="1" customWidth="1"/>
    <col min="11528" max="11528" width="11.33203125" style="1" customWidth="1"/>
    <col min="11529" max="11774" width="8.88671875" style="1"/>
    <col min="11775" max="11775" width="2.33203125" style="1" customWidth="1"/>
    <col min="11776" max="11776" width="11.88671875" style="1" customWidth="1"/>
    <col min="11777" max="11777" width="13.33203125" style="1" customWidth="1"/>
    <col min="11778" max="11778" width="8.109375" style="1" bestFit="1" customWidth="1"/>
    <col min="11779" max="11779" width="4.6640625" style="1" bestFit="1" customWidth="1"/>
    <col min="11780" max="11780" width="10.5546875" style="1" bestFit="1" customWidth="1"/>
    <col min="11781" max="11781" width="8.88671875" style="1" customWidth="1"/>
    <col min="11782" max="11782" width="13.33203125" style="1" bestFit="1" customWidth="1"/>
    <col min="11783" max="11783" width="10.33203125" style="1" customWidth="1"/>
    <col min="11784" max="11784" width="11.33203125" style="1" customWidth="1"/>
    <col min="11785" max="12030" width="8.88671875" style="1"/>
    <col min="12031" max="12031" width="2.33203125" style="1" customWidth="1"/>
    <col min="12032" max="12032" width="11.88671875" style="1" customWidth="1"/>
    <col min="12033" max="12033" width="13.33203125" style="1" customWidth="1"/>
    <col min="12034" max="12034" width="8.109375" style="1" bestFit="1" customWidth="1"/>
    <col min="12035" max="12035" width="4.6640625" style="1" bestFit="1" customWidth="1"/>
    <col min="12036" max="12036" width="10.5546875" style="1" bestFit="1" customWidth="1"/>
    <col min="12037" max="12037" width="8.88671875" style="1" customWidth="1"/>
    <col min="12038" max="12038" width="13.33203125" style="1" bestFit="1" customWidth="1"/>
    <col min="12039" max="12039" width="10.33203125" style="1" customWidth="1"/>
    <col min="12040" max="12040" width="11.33203125" style="1" customWidth="1"/>
    <col min="12041" max="12286" width="8.88671875" style="1"/>
    <col min="12287" max="12287" width="2.33203125" style="1" customWidth="1"/>
    <col min="12288" max="12288" width="11.88671875" style="1" customWidth="1"/>
    <col min="12289" max="12289" width="13.33203125" style="1" customWidth="1"/>
    <col min="12290" max="12290" width="8.109375" style="1" bestFit="1" customWidth="1"/>
    <col min="12291" max="12291" width="4.6640625" style="1" bestFit="1" customWidth="1"/>
    <col min="12292" max="12292" width="10.5546875" style="1" bestFit="1" customWidth="1"/>
    <col min="12293" max="12293" width="8.88671875" style="1" customWidth="1"/>
    <col min="12294" max="12294" width="13.33203125" style="1" bestFit="1" customWidth="1"/>
    <col min="12295" max="12295" width="10.33203125" style="1" customWidth="1"/>
    <col min="12296" max="12296" width="11.33203125" style="1" customWidth="1"/>
    <col min="12297" max="12542" width="8.88671875" style="1"/>
    <col min="12543" max="12543" width="2.33203125" style="1" customWidth="1"/>
    <col min="12544" max="12544" width="11.88671875" style="1" customWidth="1"/>
    <col min="12545" max="12545" width="13.33203125" style="1" customWidth="1"/>
    <col min="12546" max="12546" width="8.109375" style="1" bestFit="1" customWidth="1"/>
    <col min="12547" max="12547" width="4.6640625" style="1" bestFit="1" customWidth="1"/>
    <col min="12548" max="12548" width="10.5546875" style="1" bestFit="1" customWidth="1"/>
    <col min="12549" max="12549" width="8.88671875" style="1" customWidth="1"/>
    <col min="12550" max="12550" width="13.33203125" style="1" bestFit="1" customWidth="1"/>
    <col min="12551" max="12551" width="10.33203125" style="1" customWidth="1"/>
    <col min="12552" max="12552" width="11.33203125" style="1" customWidth="1"/>
    <col min="12553" max="12798" width="8.88671875" style="1"/>
    <col min="12799" max="12799" width="2.33203125" style="1" customWidth="1"/>
    <col min="12800" max="12800" width="11.88671875" style="1" customWidth="1"/>
    <col min="12801" max="12801" width="13.33203125" style="1" customWidth="1"/>
    <col min="12802" max="12802" width="8.109375" style="1" bestFit="1" customWidth="1"/>
    <col min="12803" max="12803" width="4.6640625" style="1" bestFit="1" customWidth="1"/>
    <col min="12804" max="12804" width="10.5546875" style="1" bestFit="1" customWidth="1"/>
    <col min="12805" max="12805" width="8.88671875" style="1" customWidth="1"/>
    <col min="12806" max="12806" width="13.33203125" style="1" bestFit="1" customWidth="1"/>
    <col min="12807" max="12807" width="10.33203125" style="1" customWidth="1"/>
    <col min="12808" max="12808" width="11.33203125" style="1" customWidth="1"/>
    <col min="12809" max="13054" width="8.88671875" style="1"/>
    <col min="13055" max="13055" width="2.33203125" style="1" customWidth="1"/>
    <col min="13056" max="13056" width="11.88671875" style="1" customWidth="1"/>
    <col min="13057" max="13057" width="13.33203125" style="1" customWidth="1"/>
    <col min="13058" max="13058" width="8.109375" style="1" bestFit="1" customWidth="1"/>
    <col min="13059" max="13059" width="4.6640625" style="1" bestFit="1" customWidth="1"/>
    <col min="13060" max="13060" width="10.5546875" style="1" bestFit="1" customWidth="1"/>
    <col min="13061" max="13061" width="8.88671875" style="1" customWidth="1"/>
    <col min="13062" max="13062" width="13.33203125" style="1" bestFit="1" customWidth="1"/>
    <col min="13063" max="13063" width="10.33203125" style="1" customWidth="1"/>
    <col min="13064" max="13064" width="11.33203125" style="1" customWidth="1"/>
    <col min="13065" max="13310" width="8.88671875" style="1"/>
    <col min="13311" max="13311" width="2.33203125" style="1" customWidth="1"/>
    <col min="13312" max="13312" width="11.88671875" style="1" customWidth="1"/>
    <col min="13313" max="13313" width="13.33203125" style="1" customWidth="1"/>
    <col min="13314" max="13314" width="8.109375" style="1" bestFit="1" customWidth="1"/>
    <col min="13315" max="13315" width="4.6640625" style="1" bestFit="1" customWidth="1"/>
    <col min="13316" max="13316" width="10.5546875" style="1" bestFit="1" customWidth="1"/>
    <col min="13317" max="13317" width="8.88671875" style="1" customWidth="1"/>
    <col min="13318" max="13318" width="13.33203125" style="1" bestFit="1" customWidth="1"/>
    <col min="13319" max="13319" width="10.33203125" style="1" customWidth="1"/>
    <col min="13320" max="13320" width="11.33203125" style="1" customWidth="1"/>
    <col min="13321" max="13566" width="8.88671875" style="1"/>
    <col min="13567" max="13567" width="2.33203125" style="1" customWidth="1"/>
    <col min="13568" max="13568" width="11.88671875" style="1" customWidth="1"/>
    <col min="13569" max="13569" width="13.33203125" style="1" customWidth="1"/>
    <col min="13570" max="13570" width="8.109375" style="1" bestFit="1" customWidth="1"/>
    <col min="13571" max="13571" width="4.6640625" style="1" bestFit="1" customWidth="1"/>
    <col min="13572" max="13572" width="10.5546875" style="1" bestFit="1" customWidth="1"/>
    <col min="13573" max="13573" width="8.88671875" style="1" customWidth="1"/>
    <col min="13574" max="13574" width="13.33203125" style="1" bestFit="1" customWidth="1"/>
    <col min="13575" max="13575" width="10.33203125" style="1" customWidth="1"/>
    <col min="13576" max="13576" width="11.33203125" style="1" customWidth="1"/>
    <col min="13577" max="13822" width="8.88671875" style="1"/>
    <col min="13823" max="13823" width="2.33203125" style="1" customWidth="1"/>
    <col min="13824" max="13824" width="11.88671875" style="1" customWidth="1"/>
    <col min="13825" max="13825" width="13.33203125" style="1" customWidth="1"/>
    <col min="13826" max="13826" width="8.109375" style="1" bestFit="1" customWidth="1"/>
    <col min="13827" max="13827" width="4.6640625" style="1" bestFit="1" customWidth="1"/>
    <col min="13828" max="13828" width="10.5546875" style="1" bestFit="1" customWidth="1"/>
    <col min="13829" max="13829" width="8.88671875" style="1" customWidth="1"/>
    <col min="13830" max="13830" width="13.33203125" style="1" bestFit="1" customWidth="1"/>
    <col min="13831" max="13831" width="10.33203125" style="1" customWidth="1"/>
    <col min="13832" max="13832" width="11.33203125" style="1" customWidth="1"/>
    <col min="13833" max="14078" width="8.88671875" style="1"/>
    <col min="14079" max="14079" width="2.33203125" style="1" customWidth="1"/>
    <col min="14080" max="14080" width="11.88671875" style="1" customWidth="1"/>
    <col min="14081" max="14081" width="13.33203125" style="1" customWidth="1"/>
    <col min="14082" max="14082" width="8.109375" style="1" bestFit="1" customWidth="1"/>
    <col min="14083" max="14083" width="4.6640625" style="1" bestFit="1" customWidth="1"/>
    <col min="14084" max="14084" width="10.5546875" style="1" bestFit="1" customWidth="1"/>
    <col min="14085" max="14085" width="8.88671875" style="1" customWidth="1"/>
    <col min="14086" max="14086" width="13.33203125" style="1" bestFit="1" customWidth="1"/>
    <col min="14087" max="14087" width="10.33203125" style="1" customWidth="1"/>
    <col min="14088" max="14088" width="11.33203125" style="1" customWidth="1"/>
    <col min="14089" max="14334" width="8.88671875" style="1"/>
    <col min="14335" max="14335" width="2.33203125" style="1" customWidth="1"/>
    <col min="14336" max="14336" width="11.88671875" style="1" customWidth="1"/>
    <col min="14337" max="14337" width="13.33203125" style="1" customWidth="1"/>
    <col min="14338" max="14338" width="8.109375" style="1" bestFit="1" customWidth="1"/>
    <col min="14339" max="14339" width="4.6640625" style="1" bestFit="1" customWidth="1"/>
    <col min="14340" max="14340" width="10.5546875" style="1" bestFit="1" customWidth="1"/>
    <col min="14341" max="14341" width="8.88671875" style="1" customWidth="1"/>
    <col min="14342" max="14342" width="13.33203125" style="1" bestFit="1" customWidth="1"/>
    <col min="14343" max="14343" width="10.33203125" style="1" customWidth="1"/>
    <col min="14344" max="14344" width="11.33203125" style="1" customWidth="1"/>
    <col min="14345" max="14590" width="8.88671875" style="1"/>
    <col min="14591" max="14591" width="2.33203125" style="1" customWidth="1"/>
    <col min="14592" max="14592" width="11.88671875" style="1" customWidth="1"/>
    <col min="14593" max="14593" width="13.33203125" style="1" customWidth="1"/>
    <col min="14594" max="14594" width="8.109375" style="1" bestFit="1" customWidth="1"/>
    <col min="14595" max="14595" width="4.6640625" style="1" bestFit="1" customWidth="1"/>
    <col min="14596" max="14596" width="10.5546875" style="1" bestFit="1" customWidth="1"/>
    <col min="14597" max="14597" width="8.88671875" style="1" customWidth="1"/>
    <col min="14598" max="14598" width="13.33203125" style="1" bestFit="1" customWidth="1"/>
    <col min="14599" max="14599" width="10.33203125" style="1" customWidth="1"/>
    <col min="14600" max="14600" width="11.33203125" style="1" customWidth="1"/>
    <col min="14601" max="14846" width="8.88671875" style="1"/>
    <col min="14847" max="14847" width="2.33203125" style="1" customWidth="1"/>
    <col min="14848" max="14848" width="11.88671875" style="1" customWidth="1"/>
    <col min="14849" max="14849" width="13.33203125" style="1" customWidth="1"/>
    <col min="14850" max="14850" width="8.109375" style="1" bestFit="1" customWidth="1"/>
    <col min="14851" max="14851" width="4.6640625" style="1" bestFit="1" customWidth="1"/>
    <col min="14852" max="14852" width="10.5546875" style="1" bestFit="1" customWidth="1"/>
    <col min="14853" max="14853" width="8.88671875" style="1" customWidth="1"/>
    <col min="14854" max="14854" width="13.33203125" style="1" bestFit="1" customWidth="1"/>
    <col min="14855" max="14855" width="10.33203125" style="1" customWidth="1"/>
    <col min="14856" max="14856" width="11.33203125" style="1" customWidth="1"/>
    <col min="14857" max="15102" width="8.88671875" style="1"/>
    <col min="15103" max="15103" width="2.33203125" style="1" customWidth="1"/>
    <col min="15104" max="15104" width="11.88671875" style="1" customWidth="1"/>
    <col min="15105" max="15105" width="13.33203125" style="1" customWidth="1"/>
    <col min="15106" max="15106" width="8.109375" style="1" bestFit="1" customWidth="1"/>
    <col min="15107" max="15107" width="4.6640625" style="1" bestFit="1" customWidth="1"/>
    <col min="15108" max="15108" width="10.5546875" style="1" bestFit="1" customWidth="1"/>
    <col min="15109" max="15109" width="8.88671875" style="1" customWidth="1"/>
    <col min="15110" max="15110" width="13.33203125" style="1" bestFit="1" customWidth="1"/>
    <col min="15111" max="15111" width="10.33203125" style="1" customWidth="1"/>
    <col min="15112" max="15112" width="11.33203125" style="1" customWidth="1"/>
    <col min="15113" max="15358" width="8.88671875" style="1"/>
    <col min="15359" max="15359" width="2.33203125" style="1" customWidth="1"/>
    <col min="15360" max="15360" width="11.88671875" style="1" customWidth="1"/>
    <col min="15361" max="15361" width="13.33203125" style="1" customWidth="1"/>
    <col min="15362" max="15362" width="8.109375" style="1" bestFit="1" customWidth="1"/>
    <col min="15363" max="15363" width="4.6640625" style="1" bestFit="1" customWidth="1"/>
    <col min="15364" max="15364" width="10.5546875" style="1" bestFit="1" customWidth="1"/>
    <col min="15365" max="15365" width="8.88671875" style="1" customWidth="1"/>
    <col min="15366" max="15366" width="13.33203125" style="1" bestFit="1" customWidth="1"/>
    <col min="15367" max="15367" width="10.33203125" style="1" customWidth="1"/>
    <col min="15368" max="15368" width="11.33203125" style="1" customWidth="1"/>
    <col min="15369" max="15614" width="8.88671875" style="1"/>
    <col min="15615" max="15615" width="2.33203125" style="1" customWidth="1"/>
    <col min="15616" max="15616" width="11.88671875" style="1" customWidth="1"/>
    <col min="15617" max="15617" width="13.33203125" style="1" customWidth="1"/>
    <col min="15618" max="15618" width="8.109375" style="1" bestFit="1" customWidth="1"/>
    <col min="15619" max="15619" width="4.6640625" style="1" bestFit="1" customWidth="1"/>
    <col min="15620" max="15620" width="10.5546875" style="1" bestFit="1" customWidth="1"/>
    <col min="15621" max="15621" width="8.88671875" style="1" customWidth="1"/>
    <col min="15622" max="15622" width="13.33203125" style="1" bestFit="1" customWidth="1"/>
    <col min="15623" max="15623" width="10.33203125" style="1" customWidth="1"/>
    <col min="15624" max="15624" width="11.33203125" style="1" customWidth="1"/>
    <col min="15625" max="15870" width="8.88671875" style="1"/>
    <col min="15871" max="15871" width="2.33203125" style="1" customWidth="1"/>
    <col min="15872" max="15872" width="11.88671875" style="1" customWidth="1"/>
    <col min="15873" max="15873" width="13.33203125" style="1" customWidth="1"/>
    <col min="15874" max="15874" width="8.109375" style="1" bestFit="1" customWidth="1"/>
    <col min="15875" max="15875" width="4.6640625" style="1" bestFit="1" customWidth="1"/>
    <col min="15876" max="15876" width="10.5546875" style="1" bestFit="1" customWidth="1"/>
    <col min="15877" max="15877" width="8.88671875" style="1" customWidth="1"/>
    <col min="15878" max="15878" width="13.33203125" style="1" bestFit="1" customWidth="1"/>
    <col min="15879" max="15879" width="10.33203125" style="1" customWidth="1"/>
    <col min="15880" max="15880" width="11.33203125" style="1" customWidth="1"/>
    <col min="15881" max="16126" width="8.88671875" style="1"/>
    <col min="16127" max="16127" width="2.33203125" style="1" customWidth="1"/>
    <col min="16128" max="16128" width="11.88671875" style="1" customWidth="1"/>
    <col min="16129" max="16129" width="13.33203125" style="1" customWidth="1"/>
    <col min="16130" max="16130" width="8.109375" style="1" bestFit="1" customWidth="1"/>
    <col min="16131" max="16131" width="4.6640625" style="1" bestFit="1" customWidth="1"/>
    <col min="16132" max="16132" width="10.5546875" style="1" bestFit="1" customWidth="1"/>
    <col min="16133" max="16133" width="8.88671875" style="1" customWidth="1"/>
    <col min="16134" max="16134" width="13.33203125" style="1" bestFit="1" customWidth="1"/>
    <col min="16135" max="16135" width="10.33203125" style="1" customWidth="1"/>
    <col min="16136" max="16136" width="11.33203125" style="1" customWidth="1"/>
    <col min="16137" max="16384" width="8.88671875" style="1"/>
  </cols>
  <sheetData>
    <row r="1" spans="1:8">
      <c r="A1" s="17" t="str">
        <f>RevReqSummary!A1</f>
        <v>PacifiCorp General Rate Case UE-140617</v>
      </c>
      <c r="C1" s="23"/>
      <c r="F1" s="630"/>
      <c r="G1" s="42"/>
      <c r="H1" s="631"/>
    </row>
    <row r="2" spans="1:8">
      <c r="A2" s="17" t="str">
        <f>RevReqSummary!A2</f>
        <v>For The Twelve Months Ended December 2013 - Staff Revenue Requirement</v>
      </c>
      <c r="C2" s="23"/>
      <c r="F2" s="630"/>
      <c r="G2" s="632"/>
    </row>
    <row r="3" spans="1:8">
      <c r="A3" s="174" t="s">
        <v>1088</v>
      </c>
      <c r="C3" s="23"/>
      <c r="F3" s="630"/>
      <c r="G3" s="630"/>
      <c r="H3" s="633"/>
    </row>
    <row r="4" spans="1:8">
      <c r="A4" s="25" t="s">
        <v>644</v>
      </c>
      <c r="C4" s="23"/>
      <c r="F4" s="630"/>
      <c r="G4" s="630"/>
      <c r="H4" s="633"/>
    </row>
    <row r="5" spans="1:8">
      <c r="C5" s="23"/>
      <c r="G5" s="23"/>
    </row>
    <row r="6" spans="1:8">
      <c r="B6" s="23"/>
      <c r="C6" s="23"/>
      <c r="D6" s="23" t="s">
        <v>131</v>
      </c>
      <c r="E6" s="23"/>
      <c r="F6" s="23"/>
      <c r="G6" s="23" t="s">
        <v>236</v>
      </c>
    </row>
    <row r="7" spans="1:8">
      <c r="B7" s="26" t="s">
        <v>132</v>
      </c>
      <c r="C7" s="26" t="s">
        <v>660</v>
      </c>
      <c r="D7" s="26" t="s">
        <v>134</v>
      </c>
      <c r="E7" s="26" t="s">
        <v>135</v>
      </c>
      <c r="F7" s="26" t="s">
        <v>136</v>
      </c>
      <c r="G7" s="26" t="s">
        <v>137</v>
      </c>
      <c r="H7" s="26"/>
    </row>
    <row r="8" spans="1:8">
      <c r="A8" s="25" t="s">
        <v>218</v>
      </c>
      <c r="C8" s="23"/>
    </row>
    <row r="9" spans="1:8">
      <c r="A9" s="634" t="s">
        <v>751</v>
      </c>
      <c r="B9" s="23">
        <v>925</v>
      </c>
      <c r="C9" s="23" t="s">
        <v>140</v>
      </c>
      <c r="D9" s="635">
        <v>-2474315.3299999898</v>
      </c>
      <c r="E9" s="162" t="s">
        <v>130</v>
      </c>
      <c r="F9" s="457">
        <f>INDEX(WCAAllocations,IFERROR(MATCH(E9,WCAFactors,0),2),IFERROR(MATCH(E9,WCAStates,0),4))</f>
        <v>6.8539355270203509E-2</v>
      </c>
      <c r="G9" s="31">
        <f>+F9*D9</f>
        <v>-169587.97745338012</v>
      </c>
    </row>
    <row r="10" spans="1:8">
      <c r="A10" s="29" t="s">
        <v>370</v>
      </c>
      <c r="B10" s="30">
        <v>925</v>
      </c>
      <c r="C10" s="627" t="s">
        <v>140</v>
      </c>
      <c r="D10" s="636">
        <v>343657.26</v>
      </c>
      <c r="E10" s="30" t="s">
        <v>130</v>
      </c>
      <c r="F10" s="457">
        <f>INDEX(WCAAllocations,IFERROR(MATCH(E10,WCAFactors,0),2),IFERROR(MATCH(E10,WCAStates,0),4))</f>
        <v>6.8539355270203509E-2</v>
      </c>
      <c r="G10" s="31">
        <f>+F10*D10</f>
        <v>23554.0470343247</v>
      </c>
      <c r="H10" s="30"/>
    </row>
    <row r="11" spans="1:8">
      <c r="A11" s="29" t="s">
        <v>752</v>
      </c>
      <c r="B11" s="30">
        <v>925</v>
      </c>
      <c r="C11" s="627" t="s">
        <v>140</v>
      </c>
      <c r="D11" s="636">
        <v>4592978.8</v>
      </c>
      <c r="E11" s="30" t="s">
        <v>130</v>
      </c>
      <c r="F11" s="457">
        <f>INDEX(WCAAllocations,IFERROR(MATCH(E11,WCAFactors,0),2),IFERROR(MATCH(E11,WCAStates,0),4))</f>
        <v>6.8539355270203509E-2</v>
      </c>
      <c r="G11" s="31">
        <f>+F11*D11</f>
        <v>314799.805721713</v>
      </c>
      <c r="H11" s="30"/>
    </row>
    <row r="12" spans="1:8" ht="13.8" thickBot="1">
      <c r="A12" s="29" t="s">
        <v>272</v>
      </c>
      <c r="B12" s="30"/>
      <c r="C12" s="30"/>
      <c r="D12" s="637">
        <f>SUM(D9:D11)</f>
        <v>2462320.7300000098</v>
      </c>
      <c r="E12" s="30"/>
      <c r="F12" s="227"/>
      <c r="G12" s="637">
        <f>SUM(G9:G11)</f>
        <v>168765.87530265757</v>
      </c>
      <c r="H12" s="30"/>
    </row>
    <row r="13" spans="1:8" ht="13.8" thickTop="1">
      <c r="A13" s="638"/>
      <c r="B13" s="30"/>
      <c r="C13" s="30"/>
      <c r="D13" s="170"/>
      <c r="E13" s="30"/>
      <c r="F13" s="227"/>
      <c r="G13" s="156"/>
      <c r="H13" s="30"/>
    </row>
    <row r="14" spans="1:8">
      <c r="A14" s="25" t="s">
        <v>219</v>
      </c>
      <c r="B14" s="30"/>
      <c r="C14" s="627"/>
      <c r="D14" s="144"/>
      <c r="E14" s="30"/>
      <c r="F14" s="182"/>
      <c r="G14" s="31"/>
      <c r="H14" s="30"/>
    </row>
    <row r="15" spans="1:8">
      <c r="A15" s="29" t="s">
        <v>753</v>
      </c>
      <c r="B15" s="30" t="s">
        <v>181</v>
      </c>
      <c r="C15" s="30" t="s">
        <v>140</v>
      </c>
      <c r="D15" s="639">
        <v>-12931799.638749974</v>
      </c>
      <c r="E15" s="162" t="s">
        <v>130</v>
      </c>
      <c r="F15" s="457">
        <f>INDEX(WCAAllocations,IFERROR(MATCH(E15,WCAFactors,0),2),IFERROR(MATCH(E15,WCAStates,0),4))</f>
        <v>6.8539355270203509E-2</v>
      </c>
      <c r="G15" s="31">
        <f>+F15*D15</f>
        <v>-886337.20972337388</v>
      </c>
    </row>
    <row r="16" spans="1:8">
      <c r="A16" s="29" t="s">
        <v>753</v>
      </c>
      <c r="B16" s="30" t="s">
        <v>181</v>
      </c>
      <c r="C16" s="30" t="s">
        <v>140</v>
      </c>
      <c r="D16" s="635">
        <v>996885.00624999916</v>
      </c>
      <c r="E16" s="30" t="s">
        <v>141</v>
      </c>
      <c r="F16" s="457">
        <f>INDEX(WCAAllocations,IFERROR(MATCH(E16,WCAFactors,0),2),IFERROR(MATCH(E16,WCAStates,0),4))</f>
        <v>1</v>
      </c>
      <c r="G16" s="31">
        <f>D16</f>
        <v>996885.00624999916</v>
      </c>
      <c r="H16" s="30"/>
    </row>
    <row r="17" spans="1:10">
      <c r="A17" s="29" t="s">
        <v>371</v>
      </c>
      <c r="B17" s="30" t="s">
        <v>181</v>
      </c>
      <c r="C17" s="30" t="s">
        <v>140</v>
      </c>
      <c r="D17" s="635">
        <v>293102.42500000121</v>
      </c>
      <c r="E17" s="30" t="s">
        <v>130</v>
      </c>
      <c r="F17" s="457">
        <f>INDEX(WCAAllocations,IFERROR(MATCH(E17,WCAFactors,0),2),IFERROR(MATCH(E17,WCAStates,0),4))</f>
        <v>6.8539355270203509E-2</v>
      </c>
      <c r="G17" s="31">
        <f>+F17*D17</f>
        <v>20089.051237633263</v>
      </c>
      <c r="H17" s="30"/>
    </row>
    <row r="18" spans="1:10" ht="13.8" thickBot="1">
      <c r="A18" s="29"/>
      <c r="B18" s="30"/>
      <c r="C18" s="30"/>
      <c r="D18" s="640">
        <f>SUM(D15:D17)</f>
        <v>-11641812.207499973</v>
      </c>
      <c r="E18" s="30"/>
      <c r="F18" s="227"/>
      <c r="G18" s="640">
        <f>SUM(G15:G17)</f>
        <v>130636.84776425855</v>
      </c>
      <c r="H18" s="30"/>
    </row>
    <row r="19" spans="1:10" ht="13.8" thickTop="1">
      <c r="A19" s="25" t="s">
        <v>234</v>
      </c>
      <c r="B19" s="23"/>
      <c r="C19" s="23"/>
      <c r="D19" s="144"/>
      <c r="E19" s="23"/>
      <c r="F19" s="402"/>
      <c r="G19" s="144"/>
    </row>
    <row r="20" spans="1:10">
      <c r="A20" s="37" t="s">
        <v>235</v>
      </c>
      <c r="B20" s="30" t="s">
        <v>193</v>
      </c>
      <c r="C20" s="30" t="s">
        <v>140</v>
      </c>
      <c r="D20" s="641">
        <v>-4688608</v>
      </c>
      <c r="E20" s="30" t="s">
        <v>130</v>
      </c>
      <c r="F20" s="642">
        <f t="shared" ref="F20:F27" si="0">INDEX(WCAAllocations,IFERROR(MATCH(E20,WCAFactors,0),2),IFERROR(MATCH(E20,WCAStates,0),4))</f>
        <v>6.8539355270203509E-2</v>
      </c>
      <c r="G20" s="31">
        <f>+F20*D20</f>
        <v>-321354.16943471832</v>
      </c>
    </row>
    <row r="21" spans="1:10" ht="13.2" customHeight="1">
      <c r="A21" s="1" t="s">
        <v>235</v>
      </c>
      <c r="B21" s="23" t="s">
        <v>191</v>
      </c>
      <c r="C21" s="30" t="s">
        <v>140</v>
      </c>
      <c r="D21" s="635">
        <v>-2281625</v>
      </c>
      <c r="E21" s="23" t="s">
        <v>130</v>
      </c>
      <c r="F21" s="643">
        <f t="shared" si="0"/>
        <v>6.8539355270203509E-2</v>
      </c>
      <c r="G21" s="31">
        <f t="shared" ref="G21:G27" si="1">+F21*D21</f>
        <v>-156381.10646837807</v>
      </c>
    </row>
    <row r="22" spans="1:10" ht="13.2" customHeight="1">
      <c r="A22" s="1" t="s">
        <v>235</v>
      </c>
      <c r="B22" s="30" t="s">
        <v>191</v>
      </c>
      <c r="C22" s="30" t="s">
        <v>140</v>
      </c>
      <c r="D22" s="243">
        <v>-161748</v>
      </c>
      <c r="E22" s="30" t="s">
        <v>141</v>
      </c>
      <c r="F22" s="457">
        <f t="shared" si="0"/>
        <v>1</v>
      </c>
      <c r="G22" s="31">
        <f t="shared" si="1"/>
        <v>-161748</v>
      </c>
    </row>
    <row r="23" spans="1:10" ht="13.95" customHeight="1">
      <c r="A23" s="1" t="s">
        <v>341</v>
      </c>
      <c r="B23" s="30">
        <v>41110</v>
      </c>
      <c r="C23" s="30" t="s">
        <v>140</v>
      </c>
      <c r="D23" s="243">
        <v>61385</v>
      </c>
      <c r="E23" s="30" t="s">
        <v>141</v>
      </c>
      <c r="F23" s="457">
        <f t="shared" si="0"/>
        <v>1</v>
      </c>
      <c r="G23" s="31">
        <f t="shared" si="1"/>
        <v>61385</v>
      </c>
    </row>
    <row r="24" spans="1:10">
      <c r="A24" s="1" t="s">
        <v>368</v>
      </c>
      <c r="B24" s="23">
        <v>283</v>
      </c>
      <c r="C24" s="30" t="s">
        <v>140</v>
      </c>
      <c r="D24" s="645">
        <v>-373047.20833333331</v>
      </c>
      <c r="E24" s="23" t="s">
        <v>141</v>
      </c>
      <c r="F24" s="643">
        <f t="shared" si="0"/>
        <v>1</v>
      </c>
      <c r="G24" s="31">
        <f t="shared" si="1"/>
        <v>-373047.20833333331</v>
      </c>
      <c r="H24" s="1"/>
      <c r="J24" s="144"/>
    </row>
    <row r="25" spans="1:10">
      <c r="A25" s="1" t="s">
        <v>754</v>
      </c>
      <c r="B25" s="23" t="s">
        <v>191</v>
      </c>
      <c r="C25" s="30" t="s">
        <v>140</v>
      </c>
      <c r="D25" s="645">
        <v>343657.26</v>
      </c>
      <c r="E25" s="23" t="s">
        <v>130</v>
      </c>
      <c r="F25" s="643">
        <f>INDEX(WCAAllocations,IFERROR(MATCH(E25,WCAFactors,0),2),IFERROR(MATCH(E25,WCAStates,0),4))</f>
        <v>6.8539355270203509E-2</v>
      </c>
      <c r="G25" s="31">
        <f t="shared" si="1"/>
        <v>23554.0470343247</v>
      </c>
      <c r="H25" s="1"/>
      <c r="J25" s="144"/>
    </row>
    <row r="26" spans="1:10">
      <c r="A26" s="1" t="s">
        <v>755</v>
      </c>
      <c r="B26" s="23">
        <v>41110</v>
      </c>
      <c r="C26" s="30" t="s">
        <v>140</v>
      </c>
      <c r="D26" s="645">
        <v>-130421</v>
      </c>
      <c r="E26" s="23" t="s">
        <v>130</v>
      </c>
      <c r="F26" s="643">
        <f>INDEX(WCAAllocations,IFERROR(MATCH(E26,WCAFactors,0),2),IFERROR(MATCH(E26,WCAStates,0),4))</f>
        <v>6.8539355270203509E-2</v>
      </c>
      <c r="G26" s="31">
        <f t="shared" si="1"/>
        <v>-8938.971253695212</v>
      </c>
      <c r="H26" s="1"/>
      <c r="J26" s="144"/>
    </row>
    <row r="27" spans="1:10">
      <c r="A27" s="1" t="s">
        <v>756</v>
      </c>
      <c r="B27" s="23">
        <v>283</v>
      </c>
      <c r="C27" s="30" t="s">
        <v>140</v>
      </c>
      <c r="D27" s="32">
        <v>-111235</v>
      </c>
      <c r="E27" s="23" t="s">
        <v>130</v>
      </c>
      <c r="F27" s="643">
        <f t="shared" si="0"/>
        <v>6.8539355270203509E-2</v>
      </c>
      <c r="G27" s="31">
        <f t="shared" si="1"/>
        <v>-7623.9751834810877</v>
      </c>
    </row>
    <row r="28" spans="1:10">
      <c r="B28" s="23"/>
      <c r="E28" s="23"/>
      <c r="G28" s="4"/>
    </row>
    <row r="30" spans="1:10">
      <c r="A30" s="25" t="s">
        <v>212</v>
      </c>
      <c r="I30" s="29"/>
    </row>
    <row r="31" spans="1:10">
      <c r="A31" s="1399" t="s">
        <v>1074</v>
      </c>
      <c r="B31" s="1411"/>
      <c r="C31" s="1411"/>
      <c r="D31" s="1411"/>
      <c r="E31" s="1411"/>
      <c r="F31" s="1411"/>
      <c r="G31" s="1411"/>
    </row>
    <row r="32" spans="1:10">
      <c r="A32" s="1411"/>
      <c r="B32" s="1411"/>
      <c r="C32" s="1411"/>
      <c r="D32" s="1411"/>
      <c r="E32" s="1411"/>
      <c r="F32" s="1411"/>
      <c r="G32" s="1411"/>
    </row>
    <row r="33" spans="1:7">
      <c r="A33" s="1411"/>
      <c r="B33" s="1411"/>
      <c r="C33" s="1411"/>
      <c r="D33" s="1411"/>
      <c r="E33" s="1411"/>
      <c r="F33" s="1411"/>
      <c r="G33" s="1411"/>
    </row>
    <row r="34" spans="1:7">
      <c r="A34" s="1411"/>
      <c r="B34" s="1411"/>
      <c r="C34" s="1411"/>
      <c r="D34" s="1411"/>
      <c r="E34" s="1411"/>
      <c r="F34" s="1411"/>
      <c r="G34" s="1411"/>
    </row>
    <row r="35" spans="1:7">
      <c r="A35" s="1411"/>
      <c r="B35" s="1411"/>
      <c r="C35" s="1411"/>
      <c r="D35" s="1411"/>
      <c r="E35" s="1411"/>
      <c r="F35" s="1411"/>
      <c r="G35" s="1411"/>
    </row>
    <row r="36" spans="1:7">
      <c r="A36" s="1411"/>
      <c r="B36" s="1411"/>
      <c r="C36" s="1411"/>
      <c r="D36" s="1411"/>
      <c r="E36" s="1411"/>
      <c r="F36" s="1411"/>
      <c r="G36" s="1411"/>
    </row>
    <row r="37" spans="1:7">
      <c r="A37" s="1411"/>
      <c r="B37" s="1411"/>
      <c r="C37" s="1411"/>
      <c r="D37" s="1411"/>
      <c r="E37" s="1411"/>
      <c r="F37" s="1411"/>
      <c r="G37" s="1411"/>
    </row>
    <row r="38" spans="1:7">
      <c r="A38" s="1411"/>
      <c r="B38" s="1411"/>
      <c r="C38" s="1411"/>
      <c r="D38" s="1411"/>
      <c r="E38" s="1411"/>
      <c r="F38" s="1411"/>
      <c r="G38" s="1411"/>
    </row>
    <row r="39" spans="1:7">
      <c r="A39" s="1411"/>
      <c r="B39" s="1411"/>
      <c r="C39" s="1411"/>
      <c r="D39" s="1411"/>
      <c r="E39" s="1411"/>
      <c r="F39" s="1411"/>
      <c r="G39" s="1411"/>
    </row>
  </sheetData>
  <mergeCells count="1">
    <mergeCell ref="A31:G39"/>
  </mergeCells>
  <conditionalFormatting sqref="A22:A23">
    <cfRule type="cellIs" dxfId="14" priority="2" stopIfTrue="1" operator="equal">
      <formula>"Title"</formula>
    </cfRule>
  </conditionalFormatting>
  <conditionalFormatting sqref="A20">
    <cfRule type="cellIs" dxfId="13" priority="1" stopIfTrue="1" operator="equal">
      <formula>"Adjustment to Income/Expense/Rate Base:"</formula>
    </cfRule>
  </conditionalFormatting>
  <dataValidations count="7">
    <dataValidation type="list" allowBlank="1" showInputMessage="1" showErrorMessage="1" errorTitle="Adjsutment Type Input Error" error="An invalid adjustment type was entered._x000a__x000a_Valid values are 1, 2, or 3." sqref="C65541:C65551 IY65541:IY65551 SU65541:SU65551 ACQ65541:ACQ65551 AMM65541:AMM65551 AWI65541:AWI65551 BGE65541:BGE65551 BQA65541:BQA65551 BZW65541:BZW65551 CJS65541:CJS65551 CTO65541:CTO65551 DDK65541:DDK65551 DNG65541:DNG65551 DXC65541:DXC65551 EGY65541:EGY65551 EQU65541:EQU65551 FAQ65541:FAQ65551 FKM65541:FKM65551 FUI65541:FUI65551 GEE65541:GEE65551 GOA65541:GOA65551 GXW65541:GXW65551 HHS65541:HHS65551 HRO65541:HRO65551 IBK65541:IBK65551 ILG65541:ILG65551 IVC65541:IVC65551 JEY65541:JEY65551 JOU65541:JOU65551 JYQ65541:JYQ65551 KIM65541:KIM65551 KSI65541:KSI65551 LCE65541:LCE65551 LMA65541:LMA65551 LVW65541:LVW65551 MFS65541:MFS65551 MPO65541:MPO65551 MZK65541:MZK65551 NJG65541:NJG65551 NTC65541:NTC65551 OCY65541:OCY65551 OMU65541:OMU65551 OWQ65541:OWQ65551 PGM65541:PGM65551 PQI65541:PQI65551 QAE65541:QAE65551 QKA65541:QKA65551 QTW65541:QTW65551 RDS65541:RDS65551 RNO65541:RNO65551 RXK65541:RXK65551 SHG65541:SHG65551 SRC65541:SRC65551 TAY65541:TAY65551 TKU65541:TKU65551 TUQ65541:TUQ65551 UEM65541:UEM65551 UOI65541:UOI65551 UYE65541:UYE65551 VIA65541:VIA65551 VRW65541:VRW65551 WBS65541:WBS65551 WLO65541:WLO65551 WVK65541:WVK65551 C131077:C131087 IY131077:IY131087 SU131077:SU131087 ACQ131077:ACQ131087 AMM131077:AMM131087 AWI131077:AWI131087 BGE131077:BGE131087 BQA131077:BQA131087 BZW131077:BZW131087 CJS131077:CJS131087 CTO131077:CTO131087 DDK131077:DDK131087 DNG131077:DNG131087 DXC131077:DXC131087 EGY131077:EGY131087 EQU131077:EQU131087 FAQ131077:FAQ131087 FKM131077:FKM131087 FUI131077:FUI131087 GEE131077:GEE131087 GOA131077:GOA131087 GXW131077:GXW131087 HHS131077:HHS131087 HRO131077:HRO131087 IBK131077:IBK131087 ILG131077:ILG131087 IVC131077:IVC131087 JEY131077:JEY131087 JOU131077:JOU131087 JYQ131077:JYQ131087 KIM131077:KIM131087 KSI131077:KSI131087 LCE131077:LCE131087 LMA131077:LMA131087 LVW131077:LVW131087 MFS131077:MFS131087 MPO131077:MPO131087 MZK131077:MZK131087 NJG131077:NJG131087 NTC131077:NTC131087 OCY131077:OCY131087 OMU131077:OMU131087 OWQ131077:OWQ131087 PGM131077:PGM131087 PQI131077:PQI131087 QAE131077:QAE131087 QKA131077:QKA131087 QTW131077:QTW131087 RDS131077:RDS131087 RNO131077:RNO131087 RXK131077:RXK131087 SHG131077:SHG131087 SRC131077:SRC131087 TAY131077:TAY131087 TKU131077:TKU131087 TUQ131077:TUQ131087 UEM131077:UEM131087 UOI131077:UOI131087 UYE131077:UYE131087 VIA131077:VIA131087 VRW131077:VRW131087 WBS131077:WBS131087 WLO131077:WLO131087 WVK131077:WVK131087 C196613:C196623 IY196613:IY196623 SU196613:SU196623 ACQ196613:ACQ196623 AMM196613:AMM196623 AWI196613:AWI196623 BGE196613:BGE196623 BQA196613:BQA196623 BZW196613:BZW196623 CJS196613:CJS196623 CTO196613:CTO196623 DDK196613:DDK196623 DNG196613:DNG196623 DXC196613:DXC196623 EGY196613:EGY196623 EQU196613:EQU196623 FAQ196613:FAQ196623 FKM196613:FKM196623 FUI196613:FUI196623 GEE196613:GEE196623 GOA196613:GOA196623 GXW196613:GXW196623 HHS196613:HHS196623 HRO196613:HRO196623 IBK196613:IBK196623 ILG196613:ILG196623 IVC196613:IVC196623 JEY196613:JEY196623 JOU196613:JOU196623 JYQ196613:JYQ196623 KIM196613:KIM196623 KSI196613:KSI196623 LCE196613:LCE196623 LMA196613:LMA196623 LVW196613:LVW196623 MFS196613:MFS196623 MPO196613:MPO196623 MZK196613:MZK196623 NJG196613:NJG196623 NTC196613:NTC196623 OCY196613:OCY196623 OMU196613:OMU196623 OWQ196613:OWQ196623 PGM196613:PGM196623 PQI196613:PQI196623 QAE196613:QAE196623 QKA196613:QKA196623 QTW196613:QTW196623 RDS196613:RDS196623 RNO196613:RNO196623 RXK196613:RXK196623 SHG196613:SHG196623 SRC196613:SRC196623 TAY196613:TAY196623 TKU196613:TKU196623 TUQ196613:TUQ196623 UEM196613:UEM196623 UOI196613:UOI196623 UYE196613:UYE196623 VIA196613:VIA196623 VRW196613:VRW196623 WBS196613:WBS196623 WLO196613:WLO196623 WVK196613:WVK196623 C262149:C262159 IY262149:IY262159 SU262149:SU262159 ACQ262149:ACQ262159 AMM262149:AMM262159 AWI262149:AWI262159 BGE262149:BGE262159 BQA262149:BQA262159 BZW262149:BZW262159 CJS262149:CJS262159 CTO262149:CTO262159 DDK262149:DDK262159 DNG262149:DNG262159 DXC262149:DXC262159 EGY262149:EGY262159 EQU262149:EQU262159 FAQ262149:FAQ262159 FKM262149:FKM262159 FUI262149:FUI262159 GEE262149:GEE262159 GOA262149:GOA262159 GXW262149:GXW262159 HHS262149:HHS262159 HRO262149:HRO262159 IBK262149:IBK262159 ILG262149:ILG262159 IVC262149:IVC262159 JEY262149:JEY262159 JOU262149:JOU262159 JYQ262149:JYQ262159 KIM262149:KIM262159 KSI262149:KSI262159 LCE262149:LCE262159 LMA262149:LMA262159 LVW262149:LVW262159 MFS262149:MFS262159 MPO262149:MPO262159 MZK262149:MZK262159 NJG262149:NJG262159 NTC262149:NTC262159 OCY262149:OCY262159 OMU262149:OMU262159 OWQ262149:OWQ262159 PGM262149:PGM262159 PQI262149:PQI262159 QAE262149:QAE262159 QKA262149:QKA262159 QTW262149:QTW262159 RDS262149:RDS262159 RNO262149:RNO262159 RXK262149:RXK262159 SHG262149:SHG262159 SRC262149:SRC262159 TAY262149:TAY262159 TKU262149:TKU262159 TUQ262149:TUQ262159 UEM262149:UEM262159 UOI262149:UOI262159 UYE262149:UYE262159 VIA262149:VIA262159 VRW262149:VRW262159 WBS262149:WBS262159 WLO262149:WLO262159 WVK262149:WVK262159 C327685:C327695 IY327685:IY327695 SU327685:SU327695 ACQ327685:ACQ327695 AMM327685:AMM327695 AWI327685:AWI327695 BGE327685:BGE327695 BQA327685:BQA327695 BZW327685:BZW327695 CJS327685:CJS327695 CTO327685:CTO327695 DDK327685:DDK327695 DNG327685:DNG327695 DXC327685:DXC327695 EGY327685:EGY327695 EQU327685:EQU327695 FAQ327685:FAQ327695 FKM327685:FKM327695 FUI327685:FUI327695 GEE327685:GEE327695 GOA327685:GOA327695 GXW327685:GXW327695 HHS327685:HHS327695 HRO327685:HRO327695 IBK327685:IBK327695 ILG327685:ILG327695 IVC327685:IVC327695 JEY327685:JEY327695 JOU327685:JOU327695 JYQ327685:JYQ327695 KIM327685:KIM327695 KSI327685:KSI327695 LCE327685:LCE327695 LMA327685:LMA327695 LVW327685:LVW327695 MFS327685:MFS327695 MPO327685:MPO327695 MZK327685:MZK327695 NJG327685:NJG327695 NTC327685:NTC327695 OCY327685:OCY327695 OMU327685:OMU327695 OWQ327685:OWQ327695 PGM327685:PGM327695 PQI327685:PQI327695 QAE327685:QAE327695 QKA327685:QKA327695 QTW327685:QTW327695 RDS327685:RDS327695 RNO327685:RNO327695 RXK327685:RXK327695 SHG327685:SHG327695 SRC327685:SRC327695 TAY327685:TAY327695 TKU327685:TKU327695 TUQ327685:TUQ327695 UEM327685:UEM327695 UOI327685:UOI327695 UYE327685:UYE327695 VIA327685:VIA327695 VRW327685:VRW327695 WBS327685:WBS327695 WLO327685:WLO327695 WVK327685:WVK327695 C393221:C393231 IY393221:IY393231 SU393221:SU393231 ACQ393221:ACQ393231 AMM393221:AMM393231 AWI393221:AWI393231 BGE393221:BGE393231 BQA393221:BQA393231 BZW393221:BZW393231 CJS393221:CJS393231 CTO393221:CTO393231 DDK393221:DDK393231 DNG393221:DNG393231 DXC393221:DXC393231 EGY393221:EGY393231 EQU393221:EQU393231 FAQ393221:FAQ393231 FKM393221:FKM393231 FUI393221:FUI393231 GEE393221:GEE393231 GOA393221:GOA393231 GXW393221:GXW393231 HHS393221:HHS393231 HRO393221:HRO393231 IBK393221:IBK393231 ILG393221:ILG393231 IVC393221:IVC393231 JEY393221:JEY393231 JOU393221:JOU393231 JYQ393221:JYQ393231 KIM393221:KIM393231 KSI393221:KSI393231 LCE393221:LCE393231 LMA393221:LMA393231 LVW393221:LVW393231 MFS393221:MFS393231 MPO393221:MPO393231 MZK393221:MZK393231 NJG393221:NJG393231 NTC393221:NTC393231 OCY393221:OCY393231 OMU393221:OMU393231 OWQ393221:OWQ393231 PGM393221:PGM393231 PQI393221:PQI393231 QAE393221:QAE393231 QKA393221:QKA393231 QTW393221:QTW393231 RDS393221:RDS393231 RNO393221:RNO393231 RXK393221:RXK393231 SHG393221:SHG393231 SRC393221:SRC393231 TAY393221:TAY393231 TKU393221:TKU393231 TUQ393221:TUQ393231 UEM393221:UEM393231 UOI393221:UOI393231 UYE393221:UYE393231 VIA393221:VIA393231 VRW393221:VRW393231 WBS393221:WBS393231 WLO393221:WLO393231 WVK393221:WVK393231 C458757:C458767 IY458757:IY458767 SU458757:SU458767 ACQ458757:ACQ458767 AMM458757:AMM458767 AWI458757:AWI458767 BGE458757:BGE458767 BQA458757:BQA458767 BZW458757:BZW458767 CJS458757:CJS458767 CTO458757:CTO458767 DDK458757:DDK458767 DNG458757:DNG458767 DXC458757:DXC458767 EGY458757:EGY458767 EQU458757:EQU458767 FAQ458757:FAQ458767 FKM458757:FKM458767 FUI458757:FUI458767 GEE458757:GEE458767 GOA458757:GOA458767 GXW458757:GXW458767 HHS458757:HHS458767 HRO458757:HRO458767 IBK458757:IBK458767 ILG458757:ILG458767 IVC458757:IVC458767 JEY458757:JEY458767 JOU458757:JOU458767 JYQ458757:JYQ458767 KIM458757:KIM458767 KSI458757:KSI458767 LCE458757:LCE458767 LMA458757:LMA458767 LVW458757:LVW458767 MFS458757:MFS458767 MPO458757:MPO458767 MZK458757:MZK458767 NJG458757:NJG458767 NTC458757:NTC458767 OCY458757:OCY458767 OMU458757:OMU458767 OWQ458757:OWQ458767 PGM458757:PGM458767 PQI458757:PQI458767 QAE458757:QAE458767 QKA458757:QKA458767 QTW458757:QTW458767 RDS458757:RDS458767 RNO458757:RNO458767 RXK458757:RXK458767 SHG458757:SHG458767 SRC458757:SRC458767 TAY458757:TAY458767 TKU458757:TKU458767 TUQ458757:TUQ458767 UEM458757:UEM458767 UOI458757:UOI458767 UYE458757:UYE458767 VIA458757:VIA458767 VRW458757:VRW458767 WBS458757:WBS458767 WLO458757:WLO458767 WVK458757:WVK458767 C524293:C524303 IY524293:IY524303 SU524293:SU524303 ACQ524293:ACQ524303 AMM524293:AMM524303 AWI524293:AWI524303 BGE524293:BGE524303 BQA524293:BQA524303 BZW524293:BZW524303 CJS524293:CJS524303 CTO524293:CTO524303 DDK524293:DDK524303 DNG524293:DNG524303 DXC524293:DXC524303 EGY524293:EGY524303 EQU524293:EQU524303 FAQ524293:FAQ524303 FKM524293:FKM524303 FUI524293:FUI524303 GEE524293:GEE524303 GOA524293:GOA524303 GXW524293:GXW524303 HHS524293:HHS524303 HRO524293:HRO524303 IBK524293:IBK524303 ILG524293:ILG524303 IVC524293:IVC524303 JEY524293:JEY524303 JOU524293:JOU524303 JYQ524293:JYQ524303 KIM524293:KIM524303 KSI524293:KSI524303 LCE524293:LCE524303 LMA524293:LMA524303 LVW524293:LVW524303 MFS524293:MFS524303 MPO524293:MPO524303 MZK524293:MZK524303 NJG524293:NJG524303 NTC524293:NTC524303 OCY524293:OCY524303 OMU524293:OMU524303 OWQ524293:OWQ524303 PGM524293:PGM524303 PQI524293:PQI524303 QAE524293:QAE524303 QKA524293:QKA524303 QTW524293:QTW524303 RDS524293:RDS524303 RNO524293:RNO524303 RXK524293:RXK524303 SHG524293:SHG524303 SRC524293:SRC524303 TAY524293:TAY524303 TKU524293:TKU524303 TUQ524293:TUQ524303 UEM524293:UEM524303 UOI524293:UOI524303 UYE524293:UYE524303 VIA524293:VIA524303 VRW524293:VRW524303 WBS524293:WBS524303 WLO524293:WLO524303 WVK524293:WVK524303 C589829:C589839 IY589829:IY589839 SU589829:SU589839 ACQ589829:ACQ589839 AMM589829:AMM589839 AWI589829:AWI589839 BGE589829:BGE589839 BQA589829:BQA589839 BZW589829:BZW589839 CJS589829:CJS589839 CTO589829:CTO589839 DDK589829:DDK589839 DNG589829:DNG589839 DXC589829:DXC589839 EGY589829:EGY589839 EQU589829:EQU589839 FAQ589829:FAQ589839 FKM589829:FKM589839 FUI589829:FUI589839 GEE589829:GEE589839 GOA589829:GOA589839 GXW589829:GXW589839 HHS589829:HHS589839 HRO589829:HRO589839 IBK589829:IBK589839 ILG589829:ILG589839 IVC589829:IVC589839 JEY589829:JEY589839 JOU589829:JOU589839 JYQ589829:JYQ589839 KIM589829:KIM589839 KSI589829:KSI589839 LCE589829:LCE589839 LMA589829:LMA589839 LVW589829:LVW589839 MFS589829:MFS589839 MPO589829:MPO589839 MZK589829:MZK589839 NJG589829:NJG589839 NTC589829:NTC589839 OCY589829:OCY589839 OMU589829:OMU589839 OWQ589829:OWQ589839 PGM589829:PGM589839 PQI589829:PQI589839 QAE589829:QAE589839 QKA589829:QKA589839 QTW589829:QTW589839 RDS589829:RDS589839 RNO589829:RNO589839 RXK589829:RXK589839 SHG589829:SHG589839 SRC589829:SRC589839 TAY589829:TAY589839 TKU589829:TKU589839 TUQ589829:TUQ589839 UEM589829:UEM589839 UOI589829:UOI589839 UYE589829:UYE589839 VIA589829:VIA589839 VRW589829:VRW589839 WBS589829:WBS589839 WLO589829:WLO589839 WVK589829:WVK589839 C655365:C655375 IY655365:IY655375 SU655365:SU655375 ACQ655365:ACQ655375 AMM655365:AMM655375 AWI655365:AWI655375 BGE655365:BGE655375 BQA655365:BQA655375 BZW655365:BZW655375 CJS655365:CJS655375 CTO655365:CTO655375 DDK655365:DDK655375 DNG655365:DNG655375 DXC655365:DXC655375 EGY655365:EGY655375 EQU655365:EQU655375 FAQ655365:FAQ655375 FKM655365:FKM655375 FUI655365:FUI655375 GEE655365:GEE655375 GOA655365:GOA655375 GXW655365:GXW655375 HHS655365:HHS655375 HRO655365:HRO655375 IBK655365:IBK655375 ILG655365:ILG655375 IVC655365:IVC655375 JEY655365:JEY655375 JOU655365:JOU655375 JYQ655365:JYQ655375 KIM655365:KIM655375 KSI655365:KSI655375 LCE655365:LCE655375 LMA655365:LMA655375 LVW655365:LVW655375 MFS655365:MFS655375 MPO655365:MPO655375 MZK655365:MZK655375 NJG655365:NJG655375 NTC655365:NTC655375 OCY655365:OCY655375 OMU655365:OMU655375 OWQ655365:OWQ655375 PGM655365:PGM655375 PQI655365:PQI655375 QAE655365:QAE655375 QKA655365:QKA655375 QTW655365:QTW655375 RDS655365:RDS655375 RNO655365:RNO655375 RXK655365:RXK655375 SHG655365:SHG655375 SRC655365:SRC655375 TAY655365:TAY655375 TKU655365:TKU655375 TUQ655365:TUQ655375 UEM655365:UEM655375 UOI655365:UOI655375 UYE655365:UYE655375 VIA655365:VIA655375 VRW655365:VRW655375 WBS655365:WBS655375 WLO655365:WLO655375 WVK655365:WVK655375 C720901:C720911 IY720901:IY720911 SU720901:SU720911 ACQ720901:ACQ720911 AMM720901:AMM720911 AWI720901:AWI720911 BGE720901:BGE720911 BQA720901:BQA720911 BZW720901:BZW720911 CJS720901:CJS720911 CTO720901:CTO720911 DDK720901:DDK720911 DNG720901:DNG720911 DXC720901:DXC720911 EGY720901:EGY720911 EQU720901:EQU720911 FAQ720901:FAQ720911 FKM720901:FKM720911 FUI720901:FUI720911 GEE720901:GEE720911 GOA720901:GOA720911 GXW720901:GXW720911 HHS720901:HHS720911 HRO720901:HRO720911 IBK720901:IBK720911 ILG720901:ILG720911 IVC720901:IVC720911 JEY720901:JEY720911 JOU720901:JOU720911 JYQ720901:JYQ720911 KIM720901:KIM720911 KSI720901:KSI720911 LCE720901:LCE720911 LMA720901:LMA720911 LVW720901:LVW720911 MFS720901:MFS720911 MPO720901:MPO720911 MZK720901:MZK720911 NJG720901:NJG720911 NTC720901:NTC720911 OCY720901:OCY720911 OMU720901:OMU720911 OWQ720901:OWQ720911 PGM720901:PGM720911 PQI720901:PQI720911 QAE720901:QAE720911 QKA720901:QKA720911 QTW720901:QTW720911 RDS720901:RDS720911 RNO720901:RNO720911 RXK720901:RXK720911 SHG720901:SHG720911 SRC720901:SRC720911 TAY720901:TAY720911 TKU720901:TKU720911 TUQ720901:TUQ720911 UEM720901:UEM720911 UOI720901:UOI720911 UYE720901:UYE720911 VIA720901:VIA720911 VRW720901:VRW720911 WBS720901:WBS720911 WLO720901:WLO720911 WVK720901:WVK720911 C786437:C786447 IY786437:IY786447 SU786437:SU786447 ACQ786437:ACQ786447 AMM786437:AMM786447 AWI786437:AWI786447 BGE786437:BGE786447 BQA786437:BQA786447 BZW786437:BZW786447 CJS786437:CJS786447 CTO786437:CTO786447 DDK786437:DDK786447 DNG786437:DNG786447 DXC786437:DXC786447 EGY786437:EGY786447 EQU786437:EQU786447 FAQ786437:FAQ786447 FKM786437:FKM786447 FUI786437:FUI786447 GEE786437:GEE786447 GOA786437:GOA786447 GXW786437:GXW786447 HHS786437:HHS786447 HRO786437:HRO786447 IBK786437:IBK786447 ILG786437:ILG786447 IVC786437:IVC786447 JEY786437:JEY786447 JOU786437:JOU786447 JYQ786437:JYQ786447 KIM786437:KIM786447 KSI786437:KSI786447 LCE786437:LCE786447 LMA786437:LMA786447 LVW786437:LVW786447 MFS786437:MFS786447 MPO786437:MPO786447 MZK786437:MZK786447 NJG786437:NJG786447 NTC786437:NTC786447 OCY786437:OCY786447 OMU786437:OMU786447 OWQ786437:OWQ786447 PGM786437:PGM786447 PQI786437:PQI786447 QAE786437:QAE786447 QKA786437:QKA786447 QTW786437:QTW786447 RDS786437:RDS786447 RNO786437:RNO786447 RXK786437:RXK786447 SHG786437:SHG786447 SRC786437:SRC786447 TAY786437:TAY786447 TKU786437:TKU786447 TUQ786437:TUQ786447 UEM786437:UEM786447 UOI786437:UOI786447 UYE786437:UYE786447 VIA786437:VIA786447 VRW786437:VRW786447 WBS786437:WBS786447 WLO786437:WLO786447 WVK786437:WVK786447 C851973:C851983 IY851973:IY851983 SU851973:SU851983 ACQ851973:ACQ851983 AMM851973:AMM851983 AWI851973:AWI851983 BGE851973:BGE851983 BQA851973:BQA851983 BZW851973:BZW851983 CJS851973:CJS851983 CTO851973:CTO851983 DDK851973:DDK851983 DNG851973:DNG851983 DXC851973:DXC851983 EGY851973:EGY851983 EQU851973:EQU851983 FAQ851973:FAQ851983 FKM851973:FKM851983 FUI851973:FUI851983 GEE851973:GEE851983 GOA851973:GOA851983 GXW851973:GXW851983 HHS851973:HHS851983 HRO851973:HRO851983 IBK851973:IBK851983 ILG851973:ILG851983 IVC851973:IVC851983 JEY851973:JEY851983 JOU851973:JOU851983 JYQ851973:JYQ851983 KIM851973:KIM851983 KSI851973:KSI851983 LCE851973:LCE851983 LMA851973:LMA851983 LVW851973:LVW851983 MFS851973:MFS851983 MPO851973:MPO851983 MZK851973:MZK851983 NJG851973:NJG851983 NTC851973:NTC851983 OCY851973:OCY851983 OMU851973:OMU851983 OWQ851973:OWQ851983 PGM851973:PGM851983 PQI851973:PQI851983 QAE851973:QAE851983 QKA851973:QKA851983 QTW851973:QTW851983 RDS851973:RDS851983 RNO851973:RNO851983 RXK851973:RXK851983 SHG851973:SHG851983 SRC851973:SRC851983 TAY851973:TAY851983 TKU851973:TKU851983 TUQ851973:TUQ851983 UEM851973:UEM851983 UOI851973:UOI851983 UYE851973:UYE851983 VIA851973:VIA851983 VRW851973:VRW851983 WBS851973:WBS851983 WLO851973:WLO851983 WVK851973:WVK851983 C917509:C917519 IY917509:IY917519 SU917509:SU917519 ACQ917509:ACQ917519 AMM917509:AMM917519 AWI917509:AWI917519 BGE917509:BGE917519 BQA917509:BQA917519 BZW917509:BZW917519 CJS917509:CJS917519 CTO917509:CTO917519 DDK917509:DDK917519 DNG917509:DNG917519 DXC917509:DXC917519 EGY917509:EGY917519 EQU917509:EQU917519 FAQ917509:FAQ917519 FKM917509:FKM917519 FUI917509:FUI917519 GEE917509:GEE917519 GOA917509:GOA917519 GXW917509:GXW917519 HHS917509:HHS917519 HRO917509:HRO917519 IBK917509:IBK917519 ILG917509:ILG917519 IVC917509:IVC917519 JEY917509:JEY917519 JOU917509:JOU917519 JYQ917509:JYQ917519 KIM917509:KIM917519 KSI917509:KSI917519 LCE917509:LCE917519 LMA917509:LMA917519 LVW917509:LVW917519 MFS917509:MFS917519 MPO917509:MPO917519 MZK917509:MZK917519 NJG917509:NJG917519 NTC917509:NTC917519 OCY917509:OCY917519 OMU917509:OMU917519 OWQ917509:OWQ917519 PGM917509:PGM917519 PQI917509:PQI917519 QAE917509:QAE917519 QKA917509:QKA917519 QTW917509:QTW917519 RDS917509:RDS917519 RNO917509:RNO917519 RXK917509:RXK917519 SHG917509:SHG917519 SRC917509:SRC917519 TAY917509:TAY917519 TKU917509:TKU917519 TUQ917509:TUQ917519 UEM917509:UEM917519 UOI917509:UOI917519 UYE917509:UYE917519 VIA917509:VIA917519 VRW917509:VRW917519 WBS917509:WBS917519 WLO917509:WLO917519 WVK917509:WVK917519 C983045:C983055 IY983045:IY983055 SU983045:SU983055 ACQ983045:ACQ983055 AMM983045:AMM983055 AWI983045:AWI983055 BGE983045:BGE983055 BQA983045:BQA983055 BZW983045:BZW983055 CJS983045:CJS983055 CTO983045:CTO983055 DDK983045:DDK983055 DNG983045:DNG983055 DXC983045:DXC983055 EGY983045:EGY983055 EQU983045:EQU983055 FAQ983045:FAQ983055 FKM983045:FKM983055 FUI983045:FUI983055 GEE983045:GEE983055 GOA983045:GOA983055 GXW983045:GXW983055 HHS983045:HHS983055 HRO983045:HRO983055 IBK983045:IBK983055 ILG983045:ILG983055 IVC983045:IVC983055 JEY983045:JEY983055 JOU983045:JOU983055 JYQ983045:JYQ983055 KIM983045:KIM983055 KSI983045:KSI983055 LCE983045:LCE983055 LMA983045:LMA983055 LVW983045:LVW983055 MFS983045:MFS983055 MPO983045:MPO983055 MZK983045:MZK983055 NJG983045:NJG983055 NTC983045:NTC983055 OCY983045:OCY983055 OMU983045:OMU983055 OWQ983045:OWQ983055 PGM983045:PGM983055 PQI983045:PQI983055 QAE983045:QAE983055 QKA983045:QKA983055 QTW983045:QTW983055 RDS983045:RDS983055 RNO983045:RNO983055 RXK983045:RXK983055 SHG983045:SHG983055 SRC983045:SRC983055 TAY983045:TAY983055 TKU983045:TKU983055 TUQ983045:TUQ983055 UEM983045:UEM983055 UOI983045:UOI983055 UYE983045:UYE983055 VIA983045:VIA983055 VRW983045:VRW983055 WBS983045:WBS983055 WLO983045:WLO983055 WVK983045:WVK983055 C65522:C65523 IY65522:IY65523 SU65522:SU65523 ACQ65522:ACQ65523 AMM65522:AMM65523 AWI65522:AWI65523 BGE65522:BGE65523 BQA65522:BQA65523 BZW65522:BZW65523 CJS65522:CJS65523 CTO65522:CTO65523 DDK65522:DDK65523 DNG65522:DNG65523 DXC65522:DXC65523 EGY65522:EGY65523 EQU65522:EQU65523 FAQ65522:FAQ65523 FKM65522:FKM65523 FUI65522:FUI65523 GEE65522:GEE65523 GOA65522:GOA65523 GXW65522:GXW65523 HHS65522:HHS65523 HRO65522:HRO65523 IBK65522:IBK65523 ILG65522:ILG65523 IVC65522:IVC65523 JEY65522:JEY65523 JOU65522:JOU65523 JYQ65522:JYQ65523 KIM65522:KIM65523 KSI65522:KSI65523 LCE65522:LCE65523 LMA65522:LMA65523 LVW65522:LVW65523 MFS65522:MFS65523 MPO65522:MPO65523 MZK65522:MZK65523 NJG65522:NJG65523 NTC65522:NTC65523 OCY65522:OCY65523 OMU65522:OMU65523 OWQ65522:OWQ65523 PGM65522:PGM65523 PQI65522:PQI65523 QAE65522:QAE65523 QKA65522:QKA65523 QTW65522:QTW65523 RDS65522:RDS65523 RNO65522:RNO65523 RXK65522:RXK65523 SHG65522:SHG65523 SRC65522:SRC65523 TAY65522:TAY65523 TKU65522:TKU65523 TUQ65522:TUQ65523 UEM65522:UEM65523 UOI65522:UOI65523 UYE65522:UYE65523 VIA65522:VIA65523 VRW65522:VRW65523 WBS65522:WBS65523 WLO65522:WLO65523 WVK65522:WVK65523 C131058:C131059 IY131058:IY131059 SU131058:SU131059 ACQ131058:ACQ131059 AMM131058:AMM131059 AWI131058:AWI131059 BGE131058:BGE131059 BQA131058:BQA131059 BZW131058:BZW131059 CJS131058:CJS131059 CTO131058:CTO131059 DDK131058:DDK131059 DNG131058:DNG131059 DXC131058:DXC131059 EGY131058:EGY131059 EQU131058:EQU131059 FAQ131058:FAQ131059 FKM131058:FKM131059 FUI131058:FUI131059 GEE131058:GEE131059 GOA131058:GOA131059 GXW131058:GXW131059 HHS131058:HHS131059 HRO131058:HRO131059 IBK131058:IBK131059 ILG131058:ILG131059 IVC131058:IVC131059 JEY131058:JEY131059 JOU131058:JOU131059 JYQ131058:JYQ131059 KIM131058:KIM131059 KSI131058:KSI131059 LCE131058:LCE131059 LMA131058:LMA131059 LVW131058:LVW131059 MFS131058:MFS131059 MPO131058:MPO131059 MZK131058:MZK131059 NJG131058:NJG131059 NTC131058:NTC131059 OCY131058:OCY131059 OMU131058:OMU131059 OWQ131058:OWQ131059 PGM131058:PGM131059 PQI131058:PQI131059 QAE131058:QAE131059 QKA131058:QKA131059 QTW131058:QTW131059 RDS131058:RDS131059 RNO131058:RNO131059 RXK131058:RXK131059 SHG131058:SHG131059 SRC131058:SRC131059 TAY131058:TAY131059 TKU131058:TKU131059 TUQ131058:TUQ131059 UEM131058:UEM131059 UOI131058:UOI131059 UYE131058:UYE131059 VIA131058:VIA131059 VRW131058:VRW131059 WBS131058:WBS131059 WLO131058:WLO131059 WVK131058:WVK131059 C196594:C196595 IY196594:IY196595 SU196594:SU196595 ACQ196594:ACQ196595 AMM196594:AMM196595 AWI196594:AWI196595 BGE196594:BGE196595 BQA196594:BQA196595 BZW196594:BZW196595 CJS196594:CJS196595 CTO196594:CTO196595 DDK196594:DDK196595 DNG196594:DNG196595 DXC196594:DXC196595 EGY196594:EGY196595 EQU196594:EQU196595 FAQ196594:FAQ196595 FKM196594:FKM196595 FUI196594:FUI196595 GEE196594:GEE196595 GOA196594:GOA196595 GXW196594:GXW196595 HHS196594:HHS196595 HRO196594:HRO196595 IBK196594:IBK196595 ILG196594:ILG196595 IVC196594:IVC196595 JEY196594:JEY196595 JOU196594:JOU196595 JYQ196594:JYQ196595 KIM196594:KIM196595 KSI196594:KSI196595 LCE196594:LCE196595 LMA196594:LMA196595 LVW196594:LVW196595 MFS196594:MFS196595 MPO196594:MPO196595 MZK196594:MZK196595 NJG196594:NJG196595 NTC196594:NTC196595 OCY196594:OCY196595 OMU196594:OMU196595 OWQ196594:OWQ196595 PGM196594:PGM196595 PQI196594:PQI196595 QAE196594:QAE196595 QKA196594:QKA196595 QTW196594:QTW196595 RDS196594:RDS196595 RNO196594:RNO196595 RXK196594:RXK196595 SHG196594:SHG196595 SRC196594:SRC196595 TAY196594:TAY196595 TKU196594:TKU196595 TUQ196594:TUQ196595 UEM196594:UEM196595 UOI196594:UOI196595 UYE196594:UYE196595 VIA196594:VIA196595 VRW196594:VRW196595 WBS196594:WBS196595 WLO196594:WLO196595 WVK196594:WVK196595 C262130:C262131 IY262130:IY262131 SU262130:SU262131 ACQ262130:ACQ262131 AMM262130:AMM262131 AWI262130:AWI262131 BGE262130:BGE262131 BQA262130:BQA262131 BZW262130:BZW262131 CJS262130:CJS262131 CTO262130:CTO262131 DDK262130:DDK262131 DNG262130:DNG262131 DXC262130:DXC262131 EGY262130:EGY262131 EQU262130:EQU262131 FAQ262130:FAQ262131 FKM262130:FKM262131 FUI262130:FUI262131 GEE262130:GEE262131 GOA262130:GOA262131 GXW262130:GXW262131 HHS262130:HHS262131 HRO262130:HRO262131 IBK262130:IBK262131 ILG262130:ILG262131 IVC262130:IVC262131 JEY262130:JEY262131 JOU262130:JOU262131 JYQ262130:JYQ262131 KIM262130:KIM262131 KSI262130:KSI262131 LCE262130:LCE262131 LMA262130:LMA262131 LVW262130:LVW262131 MFS262130:MFS262131 MPO262130:MPO262131 MZK262130:MZK262131 NJG262130:NJG262131 NTC262130:NTC262131 OCY262130:OCY262131 OMU262130:OMU262131 OWQ262130:OWQ262131 PGM262130:PGM262131 PQI262130:PQI262131 QAE262130:QAE262131 QKA262130:QKA262131 QTW262130:QTW262131 RDS262130:RDS262131 RNO262130:RNO262131 RXK262130:RXK262131 SHG262130:SHG262131 SRC262130:SRC262131 TAY262130:TAY262131 TKU262130:TKU262131 TUQ262130:TUQ262131 UEM262130:UEM262131 UOI262130:UOI262131 UYE262130:UYE262131 VIA262130:VIA262131 VRW262130:VRW262131 WBS262130:WBS262131 WLO262130:WLO262131 WVK262130:WVK262131 C327666:C327667 IY327666:IY327667 SU327666:SU327667 ACQ327666:ACQ327667 AMM327666:AMM327667 AWI327666:AWI327667 BGE327666:BGE327667 BQA327666:BQA327667 BZW327666:BZW327667 CJS327666:CJS327667 CTO327666:CTO327667 DDK327666:DDK327667 DNG327666:DNG327667 DXC327666:DXC327667 EGY327666:EGY327667 EQU327666:EQU327667 FAQ327666:FAQ327667 FKM327666:FKM327667 FUI327666:FUI327667 GEE327666:GEE327667 GOA327666:GOA327667 GXW327666:GXW327667 HHS327666:HHS327667 HRO327666:HRO327667 IBK327666:IBK327667 ILG327666:ILG327667 IVC327666:IVC327667 JEY327666:JEY327667 JOU327666:JOU327667 JYQ327666:JYQ327667 KIM327666:KIM327667 KSI327666:KSI327667 LCE327666:LCE327667 LMA327666:LMA327667 LVW327666:LVW327667 MFS327666:MFS327667 MPO327666:MPO327667 MZK327666:MZK327667 NJG327666:NJG327667 NTC327666:NTC327667 OCY327666:OCY327667 OMU327666:OMU327667 OWQ327666:OWQ327667 PGM327666:PGM327667 PQI327666:PQI327667 QAE327666:QAE327667 QKA327666:QKA327667 QTW327666:QTW327667 RDS327666:RDS327667 RNO327666:RNO327667 RXK327666:RXK327667 SHG327666:SHG327667 SRC327666:SRC327667 TAY327666:TAY327667 TKU327666:TKU327667 TUQ327666:TUQ327667 UEM327666:UEM327667 UOI327666:UOI327667 UYE327666:UYE327667 VIA327666:VIA327667 VRW327666:VRW327667 WBS327666:WBS327667 WLO327666:WLO327667 WVK327666:WVK327667 C393202:C393203 IY393202:IY393203 SU393202:SU393203 ACQ393202:ACQ393203 AMM393202:AMM393203 AWI393202:AWI393203 BGE393202:BGE393203 BQA393202:BQA393203 BZW393202:BZW393203 CJS393202:CJS393203 CTO393202:CTO393203 DDK393202:DDK393203 DNG393202:DNG393203 DXC393202:DXC393203 EGY393202:EGY393203 EQU393202:EQU393203 FAQ393202:FAQ393203 FKM393202:FKM393203 FUI393202:FUI393203 GEE393202:GEE393203 GOA393202:GOA393203 GXW393202:GXW393203 HHS393202:HHS393203 HRO393202:HRO393203 IBK393202:IBK393203 ILG393202:ILG393203 IVC393202:IVC393203 JEY393202:JEY393203 JOU393202:JOU393203 JYQ393202:JYQ393203 KIM393202:KIM393203 KSI393202:KSI393203 LCE393202:LCE393203 LMA393202:LMA393203 LVW393202:LVW393203 MFS393202:MFS393203 MPO393202:MPO393203 MZK393202:MZK393203 NJG393202:NJG393203 NTC393202:NTC393203 OCY393202:OCY393203 OMU393202:OMU393203 OWQ393202:OWQ393203 PGM393202:PGM393203 PQI393202:PQI393203 QAE393202:QAE393203 QKA393202:QKA393203 QTW393202:QTW393203 RDS393202:RDS393203 RNO393202:RNO393203 RXK393202:RXK393203 SHG393202:SHG393203 SRC393202:SRC393203 TAY393202:TAY393203 TKU393202:TKU393203 TUQ393202:TUQ393203 UEM393202:UEM393203 UOI393202:UOI393203 UYE393202:UYE393203 VIA393202:VIA393203 VRW393202:VRW393203 WBS393202:WBS393203 WLO393202:WLO393203 WVK393202:WVK393203 C458738:C458739 IY458738:IY458739 SU458738:SU458739 ACQ458738:ACQ458739 AMM458738:AMM458739 AWI458738:AWI458739 BGE458738:BGE458739 BQA458738:BQA458739 BZW458738:BZW458739 CJS458738:CJS458739 CTO458738:CTO458739 DDK458738:DDK458739 DNG458738:DNG458739 DXC458738:DXC458739 EGY458738:EGY458739 EQU458738:EQU458739 FAQ458738:FAQ458739 FKM458738:FKM458739 FUI458738:FUI458739 GEE458738:GEE458739 GOA458738:GOA458739 GXW458738:GXW458739 HHS458738:HHS458739 HRO458738:HRO458739 IBK458738:IBK458739 ILG458738:ILG458739 IVC458738:IVC458739 JEY458738:JEY458739 JOU458738:JOU458739 JYQ458738:JYQ458739 KIM458738:KIM458739 KSI458738:KSI458739 LCE458738:LCE458739 LMA458738:LMA458739 LVW458738:LVW458739 MFS458738:MFS458739 MPO458738:MPO458739 MZK458738:MZK458739 NJG458738:NJG458739 NTC458738:NTC458739 OCY458738:OCY458739 OMU458738:OMU458739 OWQ458738:OWQ458739 PGM458738:PGM458739 PQI458738:PQI458739 QAE458738:QAE458739 QKA458738:QKA458739 QTW458738:QTW458739 RDS458738:RDS458739 RNO458738:RNO458739 RXK458738:RXK458739 SHG458738:SHG458739 SRC458738:SRC458739 TAY458738:TAY458739 TKU458738:TKU458739 TUQ458738:TUQ458739 UEM458738:UEM458739 UOI458738:UOI458739 UYE458738:UYE458739 VIA458738:VIA458739 VRW458738:VRW458739 WBS458738:WBS458739 WLO458738:WLO458739 WVK458738:WVK458739 C524274:C524275 IY524274:IY524275 SU524274:SU524275 ACQ524274:ACQ524275 AMM524274:AMM524275 AWI524274:AWI524275 BGE524274:BGE524275 BQA524274:BQA524275 BZW524274:BZW524275 CJS524274:CJS524275 CTO524274:CTO524275 DDK524274:DDK524275 DNG524274:DNG524275 DXC524274:DXC524275 EGY524274:EGY524275 EQU524274:EQU524275 FAQ524274:FAQ524275 FKM524274:FKM524275 FUI524274:FUI524275 GEE524274:GEE524275 GOA524274:GOA524275 GXW524274:GXW524275 HHS524274:HHS524275 HRO524274:HRO524275 IBK524274:IBK524275 ILG524274:ILG524275 IVC524274:IVC524275 JEY524274:JEY524275 JOU524274:JOU524275 JYQ524274:JYQ524275 KIM524274:KIM524275 KSI524274:KSI524275 LCE524274:LCE524275 LMA524274:LMA524275 LVW524274:LVW524275 MFS524274:MFS524275 MPO524274:MPO524275 MZK524274:MZK524275 NJG524274:NJG524275 NTC524274:NTC524275 OCY524274:OCY524275 OMU524274:OMU524275 OWQ524274:OWQ524275 PGM524274:PGM524275 PQI524274:PQI524275 QAE524274:QAE524275 QKA524274:QKA524275 QTW524274:QTW524275 RDS524274:RDS524275 RNO524274:RNO524275 RXK524274:RXK524275 SHG524274:SHG524275 SRC524274:SRC524275 TAY524274:TAY524275 TKU524274:TKU524275 TUQ524274:TUQ524275 UEM524274:UEM524275 UOI524274:UOI524275 UYE524274:UYE524275 VIA524274:VIA524275 VRW524274:VRW524275 WBS524274:WBS524275 WLO524274:WLO524275 WVK524274:WVK524275 C589810:C589811 IY589810:IY589811 SU589810:SU589811 ACQ589810:ACQ589811 AMM589810:AMM589811 AWI589810:AWI589811 BGE589810:BGE589811 BQA589810:BQA589811 BZW589810:BZW589811 CJS589810:CJS589811 CTO589810:CTO589811 DDK589810:DDK589811 DNG589810:DNG589811 DXC589810:DXC589811 EGY589810:EGY589811 EQU589810:EQU589811 FAQ589810:FAQ589811 FKM589810:FKM589811 FUI589810:FUI589811 GEE589810:GEE589811 GOA589810:GOA589811 GXW589810:GXW589811 HHS589810:HHS589811 HRO589810:HRO589811 IBK589810:IBK589811 ILG589810:ILG589811 IVC589810:IVC589811 JEY589810:JEY589811 JOU589810:JOU589811 JYQ589810:JYQ589811 KIM589810:KIM589811 KSI589810:KSI589811 LCE589810:LCE589811 LMA589810:LMA589811 LVW589810:LVW589811 MFS589810:MFS589811 MPO589810:MPO589811 MZK589810:MZK589811 NJG589810:NJG589811 NTC589810:NTC589811 OCY589810:OCY589811 OMU589810:OMU589811 OWQ589810:OWQ589811 PGM589810:PGM589811 PQI589810:PQI589811 QAE589810:QAE589811 QKA589810:QKA589811 QTW589810:QTW589811 RDS589810:RDS589811 RNO589810:RNO589811 RXK589810:RXK589811 SHG589810:SHG589811 SRC589810:SRC589811 TAY589810:TAY589811 TKU589810:TKU589811 TUQ589810:TUQ589811 UEM589810:UEM589811 UOI589810:UOI589811 UYE589810:UYE589811 VIA589810:VIA589811 VRW589810:VRW589811 WBS589810:WBS589811 WLO589810:WLO589811 WVK589810:WVK589811 C655346:C655347 IY655346:IY655347 SU655346:SU655347 ACQ655346:ACQ655347 AMM655346:AMM655347 AWI655346:AWI655347 BGE655346:BGE655347 BQA655346:BQA655347 BZW655346:BZW655347 CJS655346:CJS655347 CTO655346:CTO655347 DDK655346:DDK655347 DNG655346:DNG655347 DXC655346:DXC655347 EGY655346:EGY655347 EQU655346:EQU655347 FAQ655346:FAQ655347 FKM655346:FKM655347 FUI655346:FUI655347 GEE655346:GEE655347 GOA655346:GOA655347 GXW655346:GXW655347 HHS655346:HHS655347 HRO655346:HRO655347 IBK655346:IBK655347 ILG655346:ILG655347 IVC655346:IVC655347 JEY655346:JEY655347 JOU655346:JOU655347 JYQ655346:JYQ655347 KIM655346:KIM655347 KSI655346:KSI655347 LCE655346:LCE655347 LMA655346:LMA655347 LVW655346:LVW655347 MFS655346:MFS655347 MPO655346:MPO655347 MZK655346:MZK655347 NJG655346:NJG655347 NTC655346:NTC655347 OCY655346:OCY655347 OMU655346:OMU655347 OWQ655346:OWQ655347 PGM655346:PGM655347 PQI655346:PQI655347 QAE655346:QAE655347 QKA655346:QKA655347 QTW655346:QTW655347 RDS655346:RDS655347 RNO655346:RNO655347 RXK655346:RXK655347 SHG655346:SHG655347 SRC655346:SRC655347 TAY655346:TAY655347 TKU655346:TKU655347 TUQ655346:TUQ655347 UEM655346:UEM655347 UOI655346:UOI655347 UYE655346:UYE655347 VIA655346:VIA655347 VRW655346:VRW655347 WBS655346:WBS655347 WLO655346:WLO655347 WVK655346:WVK655347 C720882:C720883 IY720882:IY720883 SU720882:SU720883 ACQ720882:ACQ720883 AMM720882:AMM720883 AWI720882:AWI720883 BGE720882:BGE720883 BQA720882:BQA720883 BZW720882:BZW720883 CJS720882:CJS720883 CTO720882:CTO720883 DDK720882:DDK720883 DNG720882:DNG720883 DXC720882:DXC720883 EGY720882:EGY720883 EQU720882:EQU720883 FAQ720882:FAQ720883 FKM720882:FKM720883 FUI720882:FUI720883 GEE720882:GEE720883 GOA720882:GOA720883 GXW720882:GXW720883 HHS720882:HHS720883 HRO720882:HRO720883 IBK720882:IBK720883 ILG720882:ILG720883 IVC720882:IVC720883 JEY720882:JEY720883 JOU720882:JOU720883 JYQ720882:JYQ720883 KIM720882:KIM720883 KSI720882:KSI720883 LCE720882:LCE720883 LMA720882:LMA720883 LVW720882:LVW720883 MFS720882:MFS720883 MPO720882:MPO720883 MZK720882:MZK720883 NJG720882:NJG720883 NTC720882:NTC720883 OCY720882:OCY720883 OMU720882:OMU720883 OWQ720882:OWQ720883 PGM720882:PGM720883 PQI720882:PQI720883 QAE720882:QAE720883 QKA720882:QKA720883 QTW720882:QTW720883 RDS720882:RDS720883 RNO720882:RNO720883 RXK720882:RXK720883 SHG720882:SHG720883 SRC720882:SRC720883 TAY720882:TAY720883 TKU720882:TKU720883 TUQ720882:TUQ720883 UEM720882:UEM720883 UOI720882:UOI720883 UYE720882:UYE720883 VIA720882:VIA720883 VRW720882:VRW720883 WBS720882:WBS720883 WLO720882:WLO720883 WVK720882:WVK720883 C786418:C786419 IY786418:IY786419 SU786418:SU786419 ACQ786418:ACQ786419 AMM786418:AMM786419 AWI786418:AWI786419 BGE786418:BGE786419 BQA786418:BQA786419 BZW786418:BZW786419 CJS786418:CJS786419 CTO786418:CTO786419 DDK786418:DDK786419 DNG786418:DNG786419 DXC786418:DXC786419 EGY786418:EGY786419 EQU786418:EQU786419 FAQ786418:FAQ786419 FKM786418:FKM786419 FUI786418:FUI786419 GEE786418:GEE786419 GOA786418:GOA786419 GXW786418:GXW786419 HHS786418:HHS786419 HRO786418:HRO786419 IBK786418:IBK786419 ILG786418:ILG786419 IVC786418:IVC786419 JEY786418:JEY786419 JOU786418:JOU786419 JYQ786418:JYQ786419 KIM786418:KIM786419 KSI786418:KSI786419 LCE786418:LCE786419 LMA786418:LMA786419 LVW786418:LVW786419 MFS786418:MFS786419 MPO786418:MPO786419 MZK786418:MZK786419 NJG786418:NJG786419 NTC786418:NTC786419 OCY786418:OCY786419 OMU786418:OMU786419 OWQ786418:OWQ786419 PGM786418:PGM786419 PQI786418:PQI786419 QAE786418:QAE786419 QKA786418:QKA786419 QTW786418:QTW786419 RDS786418:RDS786419 RNO786418:RNO786419 RXK786418:RXK786419 SHG786418:SHG786419 SRC786418:SRC786419 TAY786418:TAY786419 TKU786418:TKU786419 TUQ786418:TUQ786419 UEM786418:UEM786419 UOI786418:UOI786419 UYE786418:UYE786419 VIA786418:VIA786419 VRW786418:VRW786419 WBS786418:WBS786419 WLO786418:WLO786419 WVK786418:WVK786419 C851954:C851955 IY851954:IY851955 SU851954:SU851955 ACQ851954:ACQ851955 AMM851954:AMM851955 AWI851954:AWI851955 BGE851954:BGE851955 BQA851954:BQA851955 BZW851954:BZW851955 CJS851954:CJS851955 CTO851954:CTO851955 DDK851954:DDK851955 DNG851954:DNG851955 DXC851954:DXC851955 EGY851954:EGY851955 EQU851954:EQU851955 FAQ851954:FAQ851955 FKM851954:FKM851955 FUI851954:FUI851955 GEE851954:GEE851955 GOA851954:GOA851955 GXW851954:GXW851955 HHS851954:HHS851955 HRO851954:HRO851955 IBK851954:IBK851955 ILG851954:ILG851955 IVC851954:IVC851955 JEY851954:JEY851955 JOU851954:JOU851955 JYQ851954:JYQ851955 KIM851954:KIM851955 KSI851954:KSI851955 LCE851954:LCE851955 LMA851954:LMA851955 LVW851954:LVW851955 MFS851954:MFS851955 MPO851954:MPO851955 MZK851954:MZK851955 NJG851954:NJG851955 NTC851954:NTC851955 OCY851954:OCY851955 OMU851954:OMU851955 OWQ851954:OWQ851955 PGM851954:PGM851955 PQI851954:PQI851955 QAE851954:QAE851955 QKA851954:QKA851955 QTW851954:QTW851955 RDS851954:RDS851955 RNO851954:RNO851955 RXK851954:RXK851955 SHG851954:SHG851955 SRC851954:SRC851955 TAY851954:TAY851955 TKU851954:TKU851955 TUQ851954:TUQ851955 UEM851954:UEM851955 UOI851954:UOI851955 UYE851954:UYE851955 VIA851954:VIA851955 VRW851954:VRW851955 WBS851954:WBS851955 WLO851954:WLO851955 WVK851954:WVK851955 C917490:C917491 IY917490:IY917491 SU917490:SU917491 ACQ917490:ACQ917491 AMM917490:AMM917491 AWI917490:AWI917491 BGE917490:BGE917491 BQA917490:BQA917491 BZW917490:BZW917491 CJS917490:CJS917491 CTO917490:CTO917491 DDK917490:DDK917491 DNG917490:DNG917491 DXC917490:DXC917491 EGY917490:EGY917491 EQU917490:EQU917491 FAQ917490:FAQ917491 FKM917490:FKM917491 FUI917490:FUI917491 GEE917490:GEE917491 GOA917490:GOA917491 GXW917490:GXW917491 HHS917490:HHS917491 HRO917490:HRO917491 IBK917490:IBK917491 ILG917490:ILG917491 IVC917490:IVC917491 JEY917490:JEY917491 JOU917490:JOU917491 JYQ917490:JYQ917491 KIM917490:KIM917491 KSI917490:KSI917491 LCE917490:LCE917491 LMA917490:LMA917491 LVW917490:LVW917491 MFS917490:MFS917491 MPO917490:MPO917491 MZK917490:MZK917491 NJG917490:NJG917491 NTC917490:NTC917491 OCY917490:OCY917491 OMU917490:OMU917491 OWQ917490:OWQ917491 PGM917490:PGM917491 PQI917490:PQI917491 QAE917490:QAE917491 QKA917490:QKA917491 QTW917490:QTW917491 RDS917490:RDS917491 RNO917490:RNO917491 RXK917490:RXK917491 SHG917490:SHG917491 SRC917490:SRC917491 TAY917490:TAY917491 TKU917490:TKU917491 TUQ917490:TUQ917491 UEM917490:UEM917491 UOI917490:UOI917491 UYE917490:UYE917491 VIA917490:VIA917491 VRW917490:VRW917491 WBS917490:WBS917491 WLO917490:WLO917491 WVK917490:WVK917491 C983026:C983027 IY983026:IY983027 SU983026:SU983027 ACQ983026:ACQ983027 AMM983026:AMM983027 AWI983026:AWI983027 BGE983026:BGE983027 BQA983026:BQA983027 BZW983026:BZW983027 CJS983026:CJS983027 CTO983026:CTO983027 DDK983026:DDK983027 DNG983026:DNG983027 DXC983026:DXC983027 EGY983026:EGY983027 EQU983026:EQU983027 FAQ983026:FAQ983027 FKM983026:FKM983027 FUI983026:FUI983027 GEE983026:GEE983027 GOA983026:GOA983027 GXW983026:GXW983027 HHS983026:HHS983027 HRO983026:HRO983027 IBK983026:IBK983027 ILG983026:ILG983027 IVC983026:IVC983027 JEY983026:JEY983027 JOU983026:JOU983027 JYQ983026:JYQ983027 KIM983026:KIM983027 KSI983026:KSI983027 LCE983026:LCE983027 LMA983026:LMA983027 LVW983026:LVW983027 MFS983026:MFS983027 MPO983026:MPO983027 MZK983026:MZK983027 NJG983026:NJG983027 NTC983026:NTC983027 OCY983026:OCY983027 OMU983026:OMU983027 OWQ983026:OWQ983027 PGM983026:PGM983027 PQI983026:PQI983027 QAE983026:QAE983027 QKA983026:QKA983027 QTW983026:QTW983027 RDS983026:RDS983027 RNO983026:RNO983027 RXK983026:RXK983027 SHG983026:SHG983027 SRC983026:SRC983027 TAY983026:TAY983027 TKU983026:TKU983027 TUQ983026:TUQ983027 UEM983026:UEM983027 UOI983026:UOI983027 UYE983026:UYE983027 VIA983026:VIA983027 VRW983026:VRW983027 WBS983026:WBS983027 WLO983026:WLO983027 WVK983026:WVK983027 C65525 IY65525 SU65525 ACQ65525 AMM65525 AWI65525 BGE65525 BQA65525 BZW65525 CJS65525 CTO65525 DDK65525 DNG65525 DXC65525 EGY65525 EQU65525 FAQ65525 FKM65525 FUI65525 GEE65525 GOA65525 GXW65525 HHS65525 HRO65525 IBK65525 ILG65525 IVC65525 JEY65525 JOU65525 JYQ65525 KIM65525 KSI65525 LCE65525 LMA65525 LVW65525 MFS65525 MPO65525 MZK65525 NJG65525 NTC65525 OCY65525 OMU65525 OWQ65525 PGM65525 PQI65525 QAE65525 QKA65525 QTW65525 RDS65525 RNO65525 RXK65525 SHG65525 SRC65525 TAY65525 TKU65525 TUQ65525 UEM65525 UOI65525 UYE65525 VIA65525 VRW65525 WBS65525 WLO65525 WVK65525 C131061 IY131061 SU131061 ACQ131061 AMM131061 AWI131061 BGE131061 BQA131061 BZW131061 CJS131061 CTO131061 DDK131061 DNG131061 DXC131061 EGY131061 EQU131061 FAQ131061 FKM131061 FUI131061 GEE131061 GOA131061 GXW131061 HHS131061 HRO131061 IBK131061 ILG131061 IVC131061 JEY131061 JOU131061 JYQ131061 KIM131061 KSI131061 LCE131061 LMA131061 LVW131061 MFS131061 MPO131061 MZK131061 NJG131061 NTC131061 OCY131061 OMU131061 OWQ131061 PGM131061 PQI131061 QAE131061 QKA131061 QTW131061 RDS131061 RNO131061 RXK131061 SHG131061 SRC131061 TAY131061 TKU131061 TUQ131061 UEM131061 UOI131061 UYE131061 VIA131061 VRW131061 WBS131061 WLO131061 WVK131061 C196597 IY196597 SU196597 ACQ196597 AMM196597 AWI196597 BGE196597 BQA196597 BZW196597 CJS196597 CTO196597 DDK196597 DNG196597 DXC196597 EGY196597 EQU196597 FAQ196597 FKM196597 FUI196597 GEE196597 GOA196597 GXW196597 HHS196597 HRO196597 IBK196597 ILG196597 IVC196597 JEY196597 JOU196597 JYQ196597 KIM196597 KSI196597 LCE196597 LMA196597 LVW196597 MFS196597 MPO196597 MZK196597 NJG196597 NTC196597 OCY196597 OMU196597 OWQ196597 PGM196597 PQI196597 QAE196597 QKA196597 QTW196597 RDS196597 RNO196597 RXK196597 SHG196597 SRC196597 TAY196597 TKU196597 TUQ196597 UEM196597 UOI196597 UYE196597 VIA196597 VRW196597 WBS196597 WLO196597 WVK196597 C262133 IY262133 SU262133 ACQ262133 AMM262133 AWI262133 BGE262133 BQA262133 BZW262133 CJS262133 CTO262133 DDK262133 DNG262133 DXC262133 EGY262133 EQU262133 FAQ262133 FKM262133 FUI262133 GEE262133 GOA262133 GXW262133 HHS262133 HRO262133 IBK262133 ILG262133 IVC262133 JEY262133 JOU262133 JYQ262133 KIM262133 KSI262133 LCE262133 LMA262133 LVW262133 MFS262133 MPO262133 MZK262133 NJG262133 NTC262133 OCY262133 OMU262133 OWQ262133 PGM262133 PQI262133 QAE262133 QKA262133 QTW262133 RDS262133 RNO262133 RXK262133 SHG262133 SRC262133 TAY262133 TKU262133 TUQ262133 UEM262133 UOI262133 UYE262133 VIA262133 VRW262133 WBS262133 WLO262133 WVK262133 C327669 IY327669 SU327669 ACQ327669 AMM327669 AWI327669 BGE327669 BQA327669 BZW327669 CJS327669 CTO327669 DDK327669 DNG327669 DXC327669 EGY327669 EQU327669 FAQ327669 FKM327669 FUI327669 GEE327669 GOA327669 GXW327669 HHS327669 HRO327669 IBK327669 ILG327669 IVC327669 JEY327669 JOU327669 JYQ327669 KIM327669 KSI327669 LCE327669 LMA327669 LVW327669 MFS327669 MPO327669 MZK327669 NJG327669 NTC327669 OCY327669 OMU327669 OWQ327669 PGM327669 PQI327669 QAE327669 QKA327669 QTW327669 RDS327669 RNO327669 RXK327669 SHG327669 SRC327669 TAY327669 TKU327669 TUQ327669 UEM327669 UOI327669 UYE327669 VIA327669 VRW327669 WBS327669 WLO327669 WVK327669 C393205 IY393205 SU393205 ACQ393205 AMM393205 AWI393205 BGE393205 BQA393205 BZW393205 CJS393205 CTO393205 DDK393205 DNG393205 DXC393205 EGY393205 EQU393205 FAQ393205 FKM393205 FUI393205 GEE393205 GOA393205 GXW393205 HHS393205 HRO393205 IBK393205 ILG393205 IVC393205 JEY393205 JOU393205 JYQ393205 KIM393205 KSI393205 LCE393205 LMA393205 LVW393205 MFS393205 MPO393205 MZK393205 NJG393205 NTC393205 OCY393205 OMU393205 OWQ393205 PGM393205 PQI393205 QAE393205 QKA393205 QTW393205 RDS393205 RNO393205 RXK393205 SHG393205 SRC393205 TAY393205 TKU393205 TUQ393205 UEM393205 UOI393205 UYE393205 VIA393205 VRW393205 WBS393205 WLO393205 WVK393205 C458741 IY458741 SU458741 ACQ458741 AMM458741 AWI458741 BGE458741 BQA458741 BZW458741 CJS458741 CTO458741 DDK458741 DNG458741 DXC458741 EGY458741 EQU458741 FAQ458741 FKM458741 FUI458741 GEE458741 GOA458741 GXW458741 HHS458741 HRO458741 IBK458741 ILG458741 IVC458741 JEY458741 JOU458741 JYQ458741 KIM458741 KSI458741 LCE458741 LMA458741 LVW458741 MFS458741 MPO458741 MZK458741 NJG458741 NTC458741 OCY458741 OMU458741 OWQ458741 PGM458741 PQI458741 QAE458741 QKA458741 QTW458741 RDS458741 RNO458741 RXK458741 SHG458741 SRC458741 TAY458741 TKU458741 TUQ458741 UEM458741 UOI458741 UYE458741 VIA458741 VRW458741 WBS458741 WLO458741 WVK458741 C524277 IY524277 SU524277 ACQ524277 AMM524277 AWI524277 BGE524277 BQA524277 BZW524277 CJS524277 CTO524277 DDK524277 DNG524277 DXC524277 EGY524277 EQU524277 FAQ524277 FKM524277 FUI524277 GEE524277 GOA524277 GXW524277 HHS524277 HRO524277 IBK524277 ILG524277 IVC524277 JEY524277 JOU524277 JYQ524277 KIM524277 KSI524277 LCE524277 LMA524277 LVW524277 MFS524277 MPO524277 MZK524277 NJG524277 NTC524277 OCY524277 OMU524277 OWQ524277 PGM524277 PQI524277 QAE524277 QKA524277 QTW524277 RDS524277 RNO524277 RXK524277 SHG524277 SRC524277 TAY524277 TKU524277 TUQ524277 UEM524277 UOI524277 UYE524277 VIA524277 VRW524277 WBS524277 WLO524277 WVK524277 C589813 IY589813 SU589813 ACQ589813 AMM589813 AWI589813 BGE589813 BQA589813 BZW589813 CJS589813 CTO589813 DDK589813 DNG589813 DXC589813 EGY589813 EQU589813 FAQ589813 FKM589813 FUI589813 GEE589813 GOA589813 GXW589813 HHS589813 HRO589813 IBK589813 ILG589813 IVC589813 JEY589813 JOU589813 JYQ589813 KIM589813 KSI589813 LCE589813 LMA589813 LVW589813 MFS589813 MPO589813 MZK589813 NJG589813 NTC589813 OCY589813 OMU589813 OWQ589813 PGM589813 PQI589813 QAE589813 QKA589813 QTW589813 RDS589813 RNO589813 RXK589813 SHG589813 SRC589813 TAY589813 TKU589813 TUQ589813 UEM589813 UOI589813 UYE589813 VIA589813 VRW589813 WBS589813 WLO589813 WVK589813 C655349 IY655349 SU655349 ACQ655349 AMM655349 AWI655349 BGE655349 BQA655349 BZW655349 CJS655349 CTO655349 DDK655349 DNG655349 DXC655349 EGY655349 EQU655349 FAQ655349 FKM655349 FUI655349 GEE655349 GOA655349 GXW655349 HHS655349 HRO655349 IBK655349 ILG655349 IVC655349 JEY655349 JOU655349 JYQ655349 KIM655349 KSI655349 LCE655349 LMA655349 LVW655349 MFS655349 MPO655349 MZK655349 NJG655349 NTC655349 OCY655349 OMU655349 OWQ655349 PGM655349 PQI655349 QAE655349 QKA655349 QTW655349 RDS655349 RNO655349 RXK655349 SHG655349 SRC655349 TAY655349 TKU655349 TUQ655349 UEM655349 UOI655349 UYE655349 VIA655349 VRW655349 WBS655349 WLO655349 WVK655349 C720885 IY720885 SU720885 ACQ720885 AMM720885 AWI720885 BGE720885 BQA720885 BZW720885 CJS720885 CTO720885 DDK720885 DNG720885 DXC720885 EGY720885 EQU720885 FAQ720885 FKM720885 FUI720885 GEE720885 GOA720885 GXW720885 HHS720885 HRO720885 IBK720885 ILG720885 IVC720885 JEY720885 JOU720885 JYQ720885 KIM720885 KSI720885 LCE720885 LMA720885 LVW720885 MFS720885 MPO720885 MZK720885 NJG720885 NTC720885 OCY720885 OMU720885 OWQ720885 PGM720885 PQI720885 QAE720885 QKA720885 QTW720885 RDS720885 RNO720885 RXK720885 SHG720885 SRC720885 TAY720885 TKU720885 TUQ720885 UEM720885 UOI720885 UYE720885 VIA720885 VRW720885 WBS720885 WLO720885 WVK720885 C786421 IY786421 SU786421 ACQ786421 AMM786421 AWI786421 BGE786421 BQA786421 BZW786421 CJS786421 CTO786421 DDK786421 DNG786421 DXC786421 EGY786421 EQU786421 FAQ786421 FKM786421 FUI786421 GEE786421 GOA786421 GXW786421 HHS786421 HRO786421 IBK786421 ILG786421 IVC786421 JEY786421 JOU786421 JYQ786421 KIM786421 KSI786421 LCE786421 LMA786421 LVW786421 MFS786421 MPO786421 MZK786421 NJG786421 NTC786421 OCY786421 OMU786421 OWQ786421 PGM786421 PQI786421 QAE786421 QKA786421 QTW786421 RDS786421 RNO786421 RXK786421 SHG786421 SRC786421 TAY786421 TKU786421 TUQ786421 UEM786421 UOI786421 UYE786421 VIA786421 VRW786421 WBS786421 WLO786421 WVK786421 C851957 IY851957 SU851957 ACQ851957 AMM851957 AWI851957 BGE851957 BQA851957 BZW851957 CJS851957 CTO851957 DDK851957 DNG851957 DXC851957 EGY851957 EQU851957 FAQ851957 FKM851957 FUI851957 GEE851957 GOA851957 GXW851957 HHS851957 HRO851957 IBK851957 ILG851957 IVC851957 JEY851957 JOU851957 JYQ851957 KIM851957 KSI851957 LCE851957 LMA851957 LVW851957 MFS851957 MPO851957 MZK851957 NJG851957 NTC851957 OCY851957 OMU851957 OWQ851957 PGM851957 PQI851957 QAE851957 QKA851957 QTW851957 RDS851957 RNO851957 RXK851957 SHG851957 SRC851957 TAY851957 TKU851957 TUQ851957 UEM851957 UOI851957 UYE851957 VIA851957 VRW851957 WBS851957 WLO851957 WVK851957 C917493 IY917493 SU917493 ACQ917493 AMM917493 AWI917493 BGE917493 BQA917493 BZW917493 CJS917493 CTO917493 DDK917493 DNG917493 DXC917493 EGY917493 EQU917493 FAQ917493 FKM917493 FUI917493 GEE917493 GOA917493 GXW917493 HHS917493 HRO917493 IBK917493 ILG917493 IVC917493 JEY917493 JOU917493 JYQ917493 KIM917493 KSI917493 LCE917493 LMA917493 LVW917493 MFS917493 MPO917493 MZK917493 NJG917493 NTC917493 OCY917493 OMU917493 OWQ917493 PGM917493 PQI917493 QAE917493 QKA917493 QTW917493 RDS917493 RNO917493 RXK917493 SHG917493 SRC917493 TAY917493 TKU917493 TUQ917493 UEM917493 UOI917493 UYE917493 VIA917493 VRW917493 WBS917493 WLO917493 WVK917493 C983029 IY983029 SU983029 ACQ983029 AMM983029 AWI983029 BGE983029 BQA983029 BZW983029 CJS983029 CTO983029 DDK983029 DNG983029 DXC983029 EGY983029 EQU983029 FAQ983029 FKM983029 FUI983029 GEE983029 GOA983029 GXW983029 HHS983029 HRO983029 IBK983029 ILG983029 IVC983029 JEY983029 JOU983029 JYQ983029 KIM983029 KSI983029 LCE983029 LMA983029 LVW983029 MFS983029 MPO983029 MZK983029 NJG983029 NTC983029 OCY983029 OMU983029 OWQ983029 PGM983029 PQI983029 QAE983029 QKA983029 QTW983029 RDS983029 RNO983029 RXK983029 SHG983029 SRC983029 TAY983029 TKU983029 TUQ983029 UEM983029 UOI983029 UYE983029 VIA983029 VRW983029 WBS983029 WLO983029 WVK983029 C65528 IY65528 SU65528 ACQ65528 AMM65528 AWI65528 BGE65528 BQA65528 BZW65528 CJS65528 CTO65528 DDK65528 DNG65528 DXC65528 EGY65528 EQU65528 FAQ65528 FKM65528 FUI65528 GEE65528 GOA65528 GXW65528 HHS65528 HRO65528 IBK65528 ILG65528 IVC65528 JEY65528 JOU65528 JYQ65528 KIM65528 KSI65528 LCE65528 LMA65528 LVW65528 MFS65528 MPO65528 MZK65528 NJG65528 NTC65528 OCY65528 OMU65528 OWQ65528 PGM65528 PQI65528 QAE65528 QKA65528 QTW65528 RDS65528 RNO65528 RXK65528 SHG65528 SRC65528 TAY65528 TKU65528 TUQ65528 UEM65528 UOI65528 UYE65528 VIA65528 VRW65528 WBS65528 WLO65528 WVK65528 C131064 IY131064 SU131064 ACQ131064 AMM131064 AWI131064 BGE131064 BQA131064 BZW131064 CJS131064 CTO131064 DDK131064 DNG131064 DXC131064 EGY131064 EQU131064 FAQ131064 FKM131064 FUI131064 GEE131064 GOA131064 GXW131064 HHS131064 HRO131064 IBK131064 ILG131064 IVC131064 JEY131064 JOU131064 JYQ131064 KIM131064 KSI131064 LCE131064 LMA131064 LVW131064 MFS131064 MPO131064 MZK131064 NJG131064 NTC131064 OCY131064 OMU131064 OWQ131064 PGM131064 PQI131064 QAE131064 QKA131064 QTW131064 RDS131064 RNO131064 RXK131064 SHG131064 SRC131064 TAY131064 TKU131064 TUQ131064 UEM131064 UOI131064 UYE131064 VIA131064 VRW131064 WBS131064 WLO131064 WVK131064 C196600 IY196600 SU196600 ACQ196600 AMM196600 AWI196600 BGE196600 BQA196600 BZW196600 CJS196600 CTO196600 DDK196600 DNG196600 DXC196600 EGY196600 EQU196600 FAQ196600 FKM196600 FUI196600 GEE196600 GOA196600 GXW196600 HHS196600 HRO196600 IBK196600 ILG196600 IVC196600 JEY196600 JOU196600 JYQ196600 KIM196600 KSI196600 LCE196600 LMA196600 LVW196600 MFS196600 MPO196600 MZK196600 NJG196600 NTC196600 OCY196600 OMU196600 OWQ196600 PGM196600 PQI196600 QAE196600 QKA196600 QTW196600 RDS196600 RNO196600 RXK196600 SHG196600 SRC196600 TAY196600 TKU196600 TUQ196600 UEM196600 UOI196600 UYE196600 VIA196600 VRW196600 WBS196600 WLO196600 WVK196600 C262136 IY262136 SU262136 ACQ262136 AMM262136 AWI262136 BGE262136 BQA262136 BZW262136 CJS262136 CTO262136 DDK262136 DNG262136 DXC262136 EGY262136 EQU262136 FAQ262136 FKM262136 FUI262136 GEE262136 GOA262136 GXW262136 HHS262136 HRO262136 IBK262136 ILG262136 IVC262136 JEY262136 JOU262136 JYQ262136 KIM262136 KSI262136 LCE262136 LMA262136 LVW262136 MFS262136 MPO262136 MZK262136 NJG262136 NTC262136 OCY262136 OMU262136 OWQ262136 PGM262136 PQI262136 QAE262136 QKA262136 QTW262136 RDS262136 RNO262136 RXK262136 SHG262136 SRC262136 TAY262136 TKU262136 TUQ262136 UEM262136 UOI262136 UYE262136 VIA262136 VRW262136 WBS262136 WLO262136 WVK262136 C327672 IY327672 SU327672 ACQ327672 AMM327672 AWI327672 BGE327672 BQA327672 BZW327672 CJS327672 CTO327672 DDK327672 DNG327672 DXC327672 EGY327672 EQU327672 FAQ327672 FKM327672 FUI327672 GEE327672 GOA327672 GXW327672 HHS327672 HRO327672 IBK327672 ILG327672 IVC327672 JEY327672 JOU327672 JYQ327672 KIM327672 KSI327672 LCE327672 LMA327672 LVW327672 MFS327672 MPO327672 MZK327672 NJG327672 NTC327672 OCY327672 OMU327672 OWQ327672 PGM327672 PQI327672 QAE327672 QKA327672 QTW327672 RDS327672 RNO327672 RXK327672 SHG327672 SRC327672 TAY327672 TKU327672 TUQ327672 UEM327672 UOI327672 UYE327672 VIA327672 VRW327672 WBS327672 WLO327672 WVK327672 C393208 IY393208 SU393208 ACQ393208 AMM393208 AWI393208 BGE393208 BQA393208 BZW393208 CJS393208 CTO393208 DDK393208 DNG393208 DXC393208 EGY393208 EQU393208 FAQ393208 FKM393208 FUI393208 GEE393208 GOA393208 GXW393208 HHS393208 HRO393208 IBK393208 ILG393208 IVC393208 JEY393208 JOU393208 JYQ393208 KIM393208 KSI393208 LCE393208 LMA393208 LVW393208 MFS393208 MPO393208 MZK393208 NJG393208 NTC393208 OCY393208 OMU393208 OWQ393208 PGM393208 PQI393208 QAE393208 QKA393208 QTW393208 RDS393208 RNO393208 RXK393208 SHG393208 SRC393208 TAY393208 TKU393208 TUQ393208 UEM393208 UOI393208 UYE393208 VIA393208 VRW393208 WBS393208 WLO393208 WVK393208 C458744 IY458744 SU458744 ACQ458744 AMM458744 AWI458744 BGE458744 BQA458744 BZW458744 CJS458744 CTO458744 DDK458744 DNG458744 DXC458744 EGY458744 EQU458744 FAQ458744 FKM458744 FUI458744 GEE458744 GOA458744 GXW458744 HHS458744 HRO458744 IBK458744 ILG458744 IVC458744 JEY458744 JOU458744 JYQ458744 KIM458744 KSI458744 LCE458744 LMA458744 LVW458744 MFS458744 MPO458744 MZK458744 NJG458744 NTC458744 OCY458744 OMU458744 OWQ458744 PGM458744 PQI458744 QAE458744 QKA458744 QTW458744 RDS458744 RNO458744 RXK458744 SHG458744 SRC458744 TAY458744 TKU458744 TUQ458744 UEM458744 UOI458744 UYE458744 VIA458744 VRW458744 WBS458744 WLO458744 WVK458744 C524280 IY524280 SU524280 ACQ524280 AMM524280 AWI524280 BGE524280 BQA524280 BZW524280 CJS524280 CTO524280 DDK524280 DNG524280 DXC524280 EGY524280 EQU524280 FAQ524280 FKM524280 FUI524280 GEE524280 GOA524280 GXW524280 HHS524280 HRO524280 IBK524280 ILG524280 IVC524280 JEY524280 JOU524280 JYQ524280 KIM524280 KSI524280 LCE524280 LMA524280 LVW524280 MFS524280 MPO524280 MZK524280 NJG524280 NTC524280 OCY524280 OMU524280 OWQ524280 PGM524280 PQI524280 QAE524280 QKA524280 QTW524280 RDS524280 RNO524280 RXK524280 SHG524280 SRC524280 TAY524280 TKU524280 TUQ524280 UEM524280 UOI524280 UYE524280 VIA524280 VRW524280 WBS524280 WLO524280 WVK524280 C589816 IY589816 SU589816 ACQ589816 AMM589816 AWI589816 BGE589816 BQA589816 BZW589816 CJS589816 CTO589816 DDK589816 DNG589816 DXC589816 EGY589816 EQU589816 FAQ589816 FKM589816 FUI589816 GEE589816 GOA589816 GXW589816 HHS589816 HRO589816 IBK589816 ILG589816 IVC589816 JEY589816 JOU589816 JYQ589816 KIM589816 KSI589816 LCE589816 LMA589816 LVW589816 MFS589816 MPO589816 MZK589816 NJG589816 NTC589816 OCY589816 OMU589816 OWQ589816 PGM589816 PQI589816 QAE589816 QKA589816 QTW589816 RDS589816 RNO589816 RXK589816 SHG589816 SRC589816 TAY589816 TKU589816 TUQ589816 UEM589816 UOI589816 UYE589816 VIA589816 VRW589816 WBS589816 WLO589816 WVK589816 C655352 IY655352 SU655352 ACQ655352 AMM655352 AWI655352 BGE655352 BQA655352 BZW655352 CJS655352 CTO655352 DDK655352 DNG655352 DXC655352 EGY655352 EQU655352 FAQ655352 FKM655352 FUI655352 GEE655352 GOA655352 GXW655352 HHS655352 HRO655352 IBK655352 ILG655352 IVC655352 JEY655352 JOU655352 JYQ655352 KIM655352 KSI655352 LCE655352 LMA655352 LVW655352 MFS655352 MPO655352 MZK655352 NJG655352 NTC655352 OCY655352 OMU655352 OWQ655352 PGM655352 PQI655352 QAE655352 QKA655352 QTW655352 RDS655352 RNO655352 RXK655352 SHG655352 SRC655352 TAY655352 TKU655352 TUQ655352 UEM655352 UOI655352 UYE655352 VIA655352 VRW655352 WBS655352 WLO655352 WVK655352 C720888 IY720888 SU720888 ACQ720888 AMM720888 AWI720888 BGE720888 BQA720888 BZW720888 CJS720888 CTO720888 DDK720888 DNG720888 DXC720888 EGY720888 EQU720888 FAQ720888 FKM720888 FUI720888 GEE720888 GOA720888 GXW720888 HHS720888 HRO720888 IBK720888 ILG720888 IVC720888 JEY720888 JOU720888 JYQ720888 KIM720888 KSI720888 LCE720888 LMA720888 LVW720888 MFS720888 MPO720888 MZK720888 NJG720888 NTC720888 OCY720888 OMU720888 OWQ720888 PGM720888 PQI720888 QAE720888 QKA720888 QTW720888 RDS720888 RNO720888 RXK720888 SHG720888 SRC720888 TAY720888 TKU720888 TUQ720888 UEM720888 UOI720888 UYE720888 VIA720888 VRW720888 WBS720888 WLO720888 WVK720888 C786424 IY786424 SU786424 ACQ786424 AMM786424 AWI786424 BGE786424 BQA786424 BZW786424 CJS786424 CTO786424 DDK786424 DNG786424 DXC786424 EGY786424 EQU786424 FAQ786424 FKM786424 FUI786424 GEE786424 GOA786424 GXW786424 HHS786424 HRO786424 IBK786424 ILG786424 IVC786424 JEY786424 JOU786424 JYQ786424 KIM786424 KSI786424 LCE786424 LMA786424 LVW786424 MFS786424 MPO786424 MZK786424 NJG786424 NTC786424 OCY786424 OMU786424 OWQ786424 PGM786424 PQI786424 QAE786424 QKA786424 QTW786424 RDS786424 RNO786424 RXK786424 SHG786424 SRC786424 TAY786424 TKU786424 TUQ786424 UEM786424 UOI786424 UYE786424 VIA786424 VRW786424 WBS786424 WLO786424 WVK786424 C851960 IY851960 SU851960 ACQ851960 AMM851960 AWI851960 BGE851960 BQA851960 BZW851960 CJS851960 CTO851960 DDK851960 DNG851960 DXC851960 EGY851960 EQU851960 FAQ851960 FKM851960 FUI851960 GEE851960 GOA851960 GXW851960 HHS851960 HRO851960 IBK851960 ILG851960 IVC851960 JEY851960 JOU851960 JYQ851960 KIM851960 KSI851960 LCE851960 LMA851960 LVW851960 MFS851960 MPO851960 MZK851960 NJG851960 NTC851960 OCY851960 OMU851960 OWQ851960 PGM851960 PQI851960 QAE851960 QKA851960 QTW851960 RDS851960 RNO851960 RXK851960 SHG851960 SRC851960 TAY851960 TKU851960 TUQ851960 UEM851960 UOI851960 UYE851960 VIA851960 VRW851960 WBS851960 WLO851960 WVK851960 C917496 IY917496 SU917496 ACQ917496 AMM917496 AWI917496 BGE917496 BQA917496 BZW917496 CJS917496 CTO917496 DDK917496 DNG917496 DXC917496 EGY917496 EQU917496 FAQ917496 FKM917496 FUI917496 GEE917496 GOA917496 GXW917496 HHS917496 HRO917496 IBK917496 ILG917496 IVC917496 JEY917496 JOU917496 JYQ917496 KIM917496 KSI917496 LCE917496 LMA917496 LVW917496 MFS917496 MPO917496 MZK917496 NJG917496 NTC917496 OCY917496 OMU917496 OWQ917496 PGM917496 PQI917496 QAE917496 QKA917496 QTW917496 RDS917496 RNO917496 RXK917496 SHG917496 SRC917496 TAY917496 TKU917496 TUQ917496 UEM917496 UOI917496 UYE917496 VIA917496 VRW917496 WBS917496 WLO917496 WVK917496 C983032 IY983032 SU983032 ACQ983032 AMM983032 AWI983032 BGE983032 BQA983032 BZW983032 CJS983032 CTO983032 DDK983032 DNG983032 DXC983032 EGY983032 EQU983032 FAQ983032 FKM983032 FUI983032 GEE983032 GOA983032 GXW983032 HHS983032 HRO983032 IBK983032 ILG983032 IVC983032 JEY983032 JOU983032 JYQ983032 KIM983032 KSI983032 LCE983032 LMA983032 LVW983032 MFS983032 MPO983032 MZK983032 NJG983032 NTC983032 OCY983032 OMU983032 OWQ983032 PGM983032 PQI983032 QAE983032 QKA983032 QTW983032 RDS983032 RNO983032 RXK983032 SHG983032 SRC983032 TAY983032 TKU983032 TUQ983032 UEM983032 UOI983032 UYE983032 VIA983032 VRW983032 WBS983032 WLO983032 WVK983032 B65526:B65527 IX65526:IX65527 ST65526:ST65527 ACP65526:ACP65527 AML65526:AML65527 AWH65526:AWH65527 BGD65526:BGD65527 BPZ65526:BPZ65527 BZV65526:BZV65527 CJR65526:CJR65527 CTN65526:CTN65527 DDJ65526:DDJ65527 DNF65526:DNF65527 DXB65526:DXB65527 EGX65526:EGX65527 EQT65526:EQT65527 FAP65526:FAP65527 FKL65526:FKL65527 FUH65526:FUH65527 GED65526:GED65527 GNZ65526:GNZ65527 GXV65526:GXV65527 HHR65526:HHR65527 HRN65526:HRN65527 IBJ65526:IBJ65527 ILF65526:ILF65527 IVB65526:IVB65527 JEX65526:JEX65527 JOT65526:JOT65527 JYP65526:JYP65527 KIL65526:KIL65527 KSH65526:KSH65527 LCD65526:LCD65527 LLZ65526:LLZ65527 LVV65526:LVV65527 MFR65526:MFR65527 MPN65526:MPN65527 MZJ65526:MZJ65527 NJF65526:NJF65527 NTB65526:NTB65527 OCX65526:OCX65527 OMT65526:OMT65527 OWP65526:OWP65527 PGL65526:PGL65527 PQH65526:PQH65527 QAD65526:QAD65527 QJZ65526:QJZ65527 QTV65526:QTV65527 RDR65526:RDR65527 RNN65526:RNN65527 RXJ65526:RXJ65527 SHF65526:SHF65527 SRB65526:SRB65527 TAX65526:TAX65527 TKT65526:TKT65527 TUP65526:TUP65527 UEL65526:UEL65527 UOH65526:UOH65527 UYD65526:UYD65527 VHZ65526:VHZ65527 VRV65526:VRV65527 WBR65526:WBR65527 WLN65526:WLN65527 WVJ65526:WVJ65527 B131062:B131063 IX131062:IX131063 ST131062:ST131063 ACP131062:ACP131063 AML131062:AML131063 AWH131062:AWH131063 BGD131062:BGD131063 BPZ131062:BPZ131063 BZV131062:BZV131063 CJR131062:CJR131063 CTN131062:CTN131063 DDJ131062:DDJ131063 DNF131062:DNF131063 DXB131062:DXB131063 EGX131062:EGX131063 EQT131062:EQT131063 FAP131062:FAP131063 FKL131062:FKL131063 FUH131062:FUH131063 GED131062:GED131063 GNZ131062:GNZ131063 GXV131062:GXV131063 HHR131062:HHR131063 HRN131062:HRN131063 IBJ131062:IBJ131063 ILF131062:ILF131063 IVB131062:IVB131063 JEX131062:JEX131063 JOT131062:JOT131063 JYP131062:JYP131063 KIL131062:KIL131063 KSH131062:KSH131063 LCD131062:LCD131063 LLZ131062:LLZ131063 LVV131062:LVV131063 MFR131062:MFR131063 MPN131062:MPN131063 MZJ131062:MZJ131063 NJF131062:NJF131063 NTB131062:NTB131063 OCX131062:OCX131063 OMT131062:OMT131063 OWP131062:OWP131063 PGL131062:PGL131063 PQH131062:PQH131063 QAD131062:QAD131063 QJZ131062:QJZ131063 QTV131062:QTV131063 RDR131062:RDR131063 RNN131062:RNN131063 RXJ131062:RXJ131063 SHF131062:SHF131063 SRB131062:SRB131063 TAX131062:TAX131063 TKT131062:TKT131063 TUP131062:TUP131063 UEL131062:UEL131063 UOH131062:UOH131063 UYD131062:UYD131063 VHZ131062:VHZ131063 VRV131062:VRV131063 WBR131062:WBR131063 WLN131062:WLN131063 WVJ131062:WVJ131063 B196598:B196599 IX196598:IX196599 ST196598:ST196599 ACP196598:ACP196599 AML196598:AML196599 AWH196598:AWH196599 BGD196598:BGD196599 BPZ196598:BPZ196599 BZV196598:BZV196599 CJR196598:CJR196599 CTN196598:CTN196599 DDJ196598:DDJ196599 DNF196598:DNF196599 DXB196598:DXB196599 EGX196598:EGX196599 EQT196598:EQT196599 FAP196598:FAP196599 FKL196598:FKL196599 FUH196598:FUH196599 GED196598:GED196599 GNZ196598:GNZ196599 GXV196598:GXV196599 HHR196598:HHR196599 HRN196598:HRN196599 IBJ196598:IBJ196599 ILF196598:ILF196599 IVB196598:IVB196599 JEX196598:JEX196599 JOT196598:JOT196599 JYP196598:JYP196599 KIL196598:KIL196599 KSH196598:KSH196599 LCD196598:LCD196599 LLZ196598:LLZ196599 LVV196598:LVV196599 MFR196598:MFR196599 MPN196598:MPN196599 MZJ196598:MZJ196599 NJF196598:NJF196599 NTB196598:NTB196599 OCX196598:OCX196599 OMT196598:OMT196599 OWP196598:OWP196599 PGL196598:PGL196599 PQH196598:PQH196599 QAD196598:QAD196599 QJZ196598:QJZ196599 QTV196598:QTV196599 RDR196598:RDR196599 RNN196598:RNN196599 RXJ196598:RXJ196599 SHF196598:SHF196599 SRB196598:SRB196599 TAX196598:TAX196599 TKT196598:TKT196599 TUP196598:TUP196599 UEL196598:UEL196599 UOH196598:UOH196599 UYD196598:UYD196599 VHZ196598:VHZ196599 VRV196598:VRV196599 WBR196598:WBR196599 WLN196598:WLN196599 WVJ196598:WVJ196599 B262134:B262135 IX262134:IX262135 ST262134:ST262135 ACP262134:ACP262135 AML262134:AML262135 AWH262134:AWH262135 BGD262134:BGD262135 BPZ262134:BPZ262135 BZV262134:BZV262135 CJR262134:CJR262135 CTN262134:CTN262135 DDJ262134:DDJ262135 DNF262134:DNF262135 DXB262134:DXB262135 EGX262134:EGX262135 EQT262134:EQT262135 FAP262134:FAP262135 FKL262134:FKL262135 FUH262134:FUH262135 GED262134:GED262135 GNZ262134:GNZ262135 GXV262134:GXV262135 HHR262134:HHR262135 HRN262134:HRN262135 IBJ262134:IBJ262135 ILF262134:ILF262135 IVB262134:IVB262135 JEX262134:JEX262135 JOT262134:JOT262135 JYP262134:JYP262135 KIL262134:KIL262135 KSH262134:KSH262135 LCD262134:LCD262135 LLZ262134:LLZ262135 LVV262134:LVV262135 MFR262134:MFR262135 MPN262134:MPN262135 MZJ262134:MZJ262135 NJF262134:NJF262135 NTB262134:NTB262135 OCX262134:OCX262135 OMT262134:OMT262135 OWP262134:OWP262135 PGL262134:PGL262135 PQH262134:PQH262135 QAD262134:QAD262135 QJZ262134:QJZ262135 QTV262134:QTV262135 RDR262134:RDR262135 RNN262134:RNN262135 RXJ262134:RXJ262135 SHF262134:SHF262135 SRB262134:SRB262135 TAX262134:TAX262135 TKT262134:TKT262135 TUP262134:TUP262135 UEL262134:UEL262135 UOH262134:UOH262135 UYD262134:UYD262135 VHZ262134:VHZ262135 VRV262134:VRV262135 WBR262134:WBR262135 WLN262134:WLN262135 WVJ262134:WVJ262135 B327670:B327671 IX327670:IX327671 ST327670:ST327671 ACP327670:ACP327671 AML327670:AML327671 AWH327670:AWH327671 BGD327670:BGD327671 BPZ327670:BPZ327671 BZV327670:BZV327671 CJR327670:CJR327671 CTN327670:CTN327671 DDJ327670:DDJ327671 DNF327670:DNF327671 DXB327670:DXB327671 EGX327670:EGX327671 EQT327670:EQT327671 FAP327670:FAP327671 FKL327670:FKL327671 FUH327670:FUH327671 GED327670:GED327671 GNZ327670:GNZ327671 GXV327670:GXV327671 HHR327670:HHR327671 HRN327670:HRN327671 IBJ327670:IBJ327671 ILF327670:ILF327671 IVB327670:IVB327671 JEX327670:JEX327671 JOT327670:JOT327671 JYP327670:JYP327671 KIL327670:KIL327671 KSH327670:KSH327671 LCD327670:LCD327671 LLZ327670:LLZ327671 LVV327670:LVV327671 MFR327670:MFR327671 MPN327670:MPN327671 MZJ327670:MZJ327671 NJF327670:NJF327671 NTB327670:NTB327671 OCX327670:OCX327671 OMT327670:OMT327671 OWP327670:OWP327671 PGL327670:PGL327671 PQH327670:PQH327671 QAD327670:QAD327671 QJZ327670:QJZ327671 QTV327670:QTV327671 RDR327670:RDR327671 RNN327670:RNN327671 RXJ327670:RXJ327671 SHF327670:SHF327671 SRB327670:SRB327671 TAX327670:TAX327671 TKT327670:TKT327671 TUP327670:TUP327671 UEL327670:UEL327671 UOH327670:UOH327671 UYD327670:UYD327671 VHZ327670:VHZ327671 VRV327670:VRV327671 WBR327670:WBR327671 WLN327670:WLN327671 WVJ327670:WVJ327671 B393206:B393207 IX393206:IX393207 ST393206:ST393207 ACP393206:ACP393207 AML393206:AML393207 AWH393206:AWH393207 BGD393206:BGD393207 BPZ393206:BPZ393207 BZV393206:BZV393207 CJR393206:CJR393207 CTN393206:CTN393207 DDJ393206:DDJ393207 DNF393206:DNF393207 DXB393206:DXB393207 EGX393206:EGX393207 EQT393206:EQT393207 FAP393206:FAP393207 FKL393206:FKL393207 FUH393206:FUH393207 GED393206:GED393207 GNZ393206:GNZ393207 GXV393206:GXV393207 HHR393206:HHR393207 HRN393206:HRN393207 IBJ393206:IBJ393207 ILF393206:ILF393207 IVB393206:IVB393207 JEX393206:JEX393207 JOT393206:JOT393207 JYP393206:JYP393207 KIL393206:KIL393207 KSH393206:KSH393207 LCD393206:LCD393207 LLZ393206:LLZ393207 LVV393206:LVV393207 MFR393206:MFR393207 MPN393206:MPN393207 MZJ393206:MZJ393207 NJF393206:NJF393207 NTB393206:NTB393207 OCX393206:OCX393207 OMT393206:OMT393207 OWP393206:OWP393207 PGL393206:PGL393207 PQH393206:PQH393207 QAD393206:QAD393207 QJZ393206:QJZ393207 QTV393206:QTV393207 RDR393206:RDR393207 RNN393206:RNN393207 RXJ393206:RXJ393207 SHF393206:SHF393207 SRB393206:SRB393207 TAX393206:TAX393207 TKT393206:TKT393207 TUP393206:TUP393207 UEL393206:UEL393207 UOH393206:UOH393207 UYD393206:UYD393207 VHZ393206:VHZ393207 VRV393206:VRV393207 WBR393206:WBR393207 WLN393206:WLN393207 WVJ393206:WVJ393207 B458742:B458743 IX458742:IX458743 ST458742:ST458743 ACP458742:ACP458743 AML458742:AML458743 AWH458742:AWH458743 BGD458742:BGD458743 BPZ458742:BPZ458743 BZV458742:BZV458743 CJR458742:CJR458743 CTN458742:CTN458743 DDJ458742:DDJ458743 DNF458742:DNF458743 DXB458742:DXB458743 EGX458742:EGX458743 EQT458742:EQT458743 FAP458742:FAP458743 FKL458742:FKL458743 FUH458742:FUH458743 GED458742:GED458743 GNZ458742:GNZ458743 GXV458742:GXV458743 HHR458742:HHR458743 HRN458742:HRN458743 IBJ458742:IBJ458743 ILF458742:ILF458743 IVB458742:IVB458743 JEX458742:JEX458743 JOT458742:JOT458743 JYP458742:JYP458743 KIL458742:KIL458743 KSH458742:KSH458743 LCD458742:LCD458743 LLZ458742:LLZ458743 LVV458742:LVV458743 MFR458742:MFR458743 MPN458742:MPN458743 MZJ458742:MZJ458743 NJF458742:NJF458743 NTB458742:NTB458743 OCX458742:OCX458743 OMT458742:OMT458743 OWP458742:OWP458743 PGL458742:PGL458743 PQH458742:PQH458743 QAD458742:QAD458743 QJZ458742:QJZ458743 QTV458742:QTV458743 RDR458742:RDR458743 RNN458742:RNN458743 RXJ458742:RXJ458743 SHF458742:SHF458743 SRB458742:SRB458743 TAX458742:TAX458743 TKT458742:TKT458743 TUP458742:TUP458743 UEL458742:UEL458743 UOH458742:UOH458743 UYD458742:UYD458743 VHZ458742:VHZ458743 VRV458742:VRV458743 WBR458742:WBR458743 WLN458742:WLN458743 WVJ458742:WVJ458743 B524278:B524279 IX524278:IX524279 ST524278:ST524279 ACP524278:ACP524279 AML524278:AML524279 AWH524278:AWH524279 BGD524278:BGD524279 BPZ524278:BPZ524279 BZV524278:BZV524279 CJR524278:CJR524279 CTN524278:CTN524279 DDJ524278:DDJ524279 DNF524278:DNF524279 DXB524278:DXB524279 EGX524278:EGX524279 EQT524278:EQT524279 FAP524278:FAP524279 FKL524278:FKL524279 FUH524278:FUH524279 GED524278:GED524279 GNZ524278:GNZ524279 GXV524278:GXV524279 HHR524278:HHR524279 HRN524278:HRN524279 IBJ524278:IBJ524279 ILF524278:ILF524279 IVB524278:IVB524279 JEX524278:JEX524279 JOT524278:JOT524279 JYP524278:JYP524279 KIL524278:KIL524279 KSH524278:KSH524279 LCD524278:LCD524279 LLZ524278:LLZ524279 LVV524278:LVV524279 MFR524278:MFR524279 MPN524278:MPN524279 MZJ524278:MZJ524279 NJF524278:NJF524279 NTB524278:NTB524279 OCX524278:OCX524279 OMT524278:OMT524279 OWP524278:OWP524279 PGL524278:PGL524279 PQH524278:PQH524279 QAD524278:QAD524279 QJZ524278:QJZ524279 QTV524278:QTV524279 RDR524278:RDR524279 RNN524278:RNN524279 RXJ524278:RXJ524279 SHF524278:SHF524279 SRB524278:SRB524279 TAX524278:TAX524279 TKT524278:TKT524279 TUP524278:TUP524279 UEL524278:UEL524279 UOH524278:UOH524279 UYD524278:UYD524279 VHZ524278:VHZ524279 VRV524278:VRV524279 WBR524278:WBR524279 WLN524278:WLN524279 WVJ524278:WVJ524279 B589814:B589815 IX589814:IX589815 ST589814:ST589815 ACP589814:ACP589815 AML589814:AML589815 AWH589814:AWH589815 BGD589814:BGD589815 BPZ589814:BPZ589815 BZV589814:BZV589815 CJR589814:CJR589815 CTN589814:CTN589815 DDJ589814:DDJ589815 DNF589814:DNF589815 DXB589814:DXB589815 EGX589814:EGX589815 EQT589814:EQT589815 FAP589814:FAP589815 FKL589814:FKL589815 FUH589814:FUH589815 GED589814:GED589815 GNZ589814:GNZ589815 GXV589814:GXV589815 HHR589814:HHR589815 HRN589814:HRN589815 IBJ589814:IBJ589815 ILF589814:ILF589815 IVB589814:IVB589815 JEX589814:JEX589815 JOT589814:JOT589815 JYP589814:JYP589815 KIL589814:KIL589815 KSH589814:KSH589815 LCD589814:LCD589815 LLZ589814:LLZ589815 LVV589814:LVV589815 MFR589814:MFR589815 MPN589814:MPN589815 MZJ589814:MZJ589815 NJF589814:NJF589815 NTB589814:NTB589815 OCX589814:OCX589815 OMT589814:OMT589815 OWP589814:OWP589815 PGL589814:PGL589815 PQH589814:PQH589815 QAD589814:QAD589815 QJZ589814:QJZ589815 QTV589814:QTV589815 RDR589814:RDR589815 RNN589814:RNN589815 RXJ589814:RXJ589815 SHF589814:SHF589815 SRB589814:SRB589815 TAX589814:TAX589815 TKT589814:TKT589815 TUP589814:TUP589815 UEL589814:UEL589815 UOH589814:UOH589815 UYD589814:UYD589815 VHZ589814:VHZ589815 VRV589814:VRV589815 WBR589814:WBR589815 WLN589814:WLN589815 WVJ589814:WVJ589815 B655350:B655351 IX655350:IX655351 ST655350:ST655351 ACP655350:ACP655351 AML655350:AML655351 AWH655350:AWH655351 BGD655350:BGD655351 BPZ655350:BPZ655351 BZV655350:BZV655351 CJR655350:CJR655351 CTN655350:CTN655351 DDJ655350:DDJ655351 DNF655350:DNF655351 DXB655350:DXB655351 EGX655350:EGX655351 EQT655350:EQT655351 FAP655350:FAP655351 FKL655350:FKL655351 FUH655350:FUH655351 GED655350:GED655351 GNZ655350:GNZ655351 GXV655350:GXV655351 HHR655350:HHR655351 HRN655350:HRN655351 IBJ655350:IBJ655351 ILF655350:ILF655351 IVB655350:IVB655351 JEX655350:JEX655351 JOT655350:JOT655351 JYP655350:JYP655351 KIL655350:KIL655351 KSH655350:KSH655351 LCD655350:LCD655351 LLZ655350:LLZ655351 LVV655350:LVV655351 MFR655350:MFR655351 MPN655350:MPN655351 MZJ655350:MZJ655351 NJF655350:NJF655351 NTB655350:NTB655351 OCX655350:OCX655351 OMT655350:OMT655351 OWP655350:OWP655351 PGL655350:PGL655351 PQH655350:PQH655351 QAD655350:QAD655351 QJZ655350:QJZ655351 QTV655350:QTV655351 RDR655350:RDR655351 RNN655350:RNN655351 RXJ655350:RXJ655351 SHF655350:SHF655351 SRB655350:SRB655351 TAX655350:TAX655351 TKT655350:TKT655351 TUP655350:TUP655351 UEL655350:UEL655351 UOH655350:UOH655351 UYD655350:UYD655351 VHZ655350:VHZ655351 VRV655350:VRV655351 WBR655350:WBR655351 WLN655350:WLN655351 WVJ655350:WVJ655351 B720886:B720887 IX720886:IX720887 ST720886:ST720887 ACP720886:ACP720887 AML720886:AML720887 AWH720886:AWH720887 BGD720886:BGD720887 BPZ720886:BPZ720887 BZV720886:BZV720887 CJR720886:CJR720887 CTN720886:CTN720887 DDJ720886:DDJ720887 DNF720886:DNF720887 DXB720886:DXB720887 EGX720886:EGX720887 EQT720886:EQT720887 FAP720886:FAP720887 FKL720886:FKL720887 FUH720886:FUH720887 GED720886:GED720887 GNZ720886:GNZ720887 GXV720886:GXV720887 HHR720886:HHR720887 HRN720886:HRN720887 IBJ720886:IBJ720887 ILF720886:ILF720887 IVB720886:IVB720887 JEX720886:JEX720887 JOT720886:JOT720887 JYP720886:JYP720887 KIL720886:KIL720887 KSH720886:KSH720887 LCD720886:LCD720887 LLZ720886:LLZ720887 LVV720886:LVV720887 MFR720886:MFR720887 MPN720886:MPN720887 MZJ720886:MZJ720887 NJF720886:NJF720887 NTB720886:NTB720887 OCX720886:OCX720887 OMT720886:OMT720887 OWP720886:OWP720887 PGL720886:PGL720887 PQH720886:PQH720887 QAD720886:QAD720887 QJZ720886:QJZ720887 QTV720886:QTV720887 RDR720886:RDR720887 RNN720886:RNN720887 RXJ720886:RXJ720887 SHF720886:SHF720887 SRB720886:SRB720887 TAX720886:TAX720887 TKT720886:TKT720887 TUP720886:TUP720887 UEL720886:UEL720887 UOH720886:UOH720887 UYD720886:UYD720887 VHZ720886:VHZ720887 VRV720886:VRV720887 WBR720886:WBR720887 WLN720886:WLN720887 WVJ720886:WVJ720887 B786422:B786423 IX786422:IX786423 ST786422:ST786423 ACP786422:ACP786423 AML786422:AML786423 AWH786422:AWH786423 BGD786422:BGD786423 BPZ786422:BPZ786423 BZV786422:BZV786423 CJR786422:CJR786423 CTN786422:CTN786423 DDJ786422:DDJ786423 DNF786422:DNF786423 DXB786422:DXB786423 EGX786422:EGX786423 EQT786422:EQT786423 FAP786422:FAP786423 FKL786422:FKL786423 FUH786422:FUH786423 GED786422:GED786423 GNZ786422:GNZ786423 GXV786422:GXV786423 HHR786422:HHR786423 HRN786422:HRN786423 IBJ786422:IBJ786423 ILF786422:ILF786423 IVB786422:IVB786423 JEX786422:JEX786423 JOT786422:JOT786423 JYP786422:JYP786423 KIL786422:KIL786423 KSH786422:KSH786423 LCD786422:LCD786423 LLZ786422:LLZ786423 LVV786422:LVV786423 MFR786422:MFR786423 MPN786422:MPN786423 MZJ786422:MZJ786423 NJF786422:NJF786423 NTB786422:NTB786423 OCX786422:OCX786423 OMT786422:OMT786423 OWP786422:OWP786423 PGL786422:PGL786423 PQH786422:PQH786423 QAD786422:QAD786423 QJZ786422:QJZ786423 QTV786422:QTV786423 RDR786422:RDR786423 RNN786422:RNN786423 RXJ786422:RXJ786423 SHF786422:SHF786423 SRB786422:SRB786423 TAX786422:TAX786423 TKT786422:TKT786423 TUP786422:TUP786423 UEL786422:UEL786423 UOH786422:UOH786423 UYD786422:UYD786423 VHZ786422:VHZ786423 VRV786422:VRV786423 WBR786422:WBR786423 WLN786422:WLN786423 WVJ786422:WVJ786423 B851958:B851959 IX851958:IX851959 ST851958:ST851959 ACP851958:ACP851959 AML851958:AML851959 AWH851958:AWH851959 BGD851958:BGD851959 BPZ851958:BPZ851959 BZV851958:BZV851959 CJR851958:CJR851959 CTN851958:CTN851959 DDJ851958:DDJ851959 DNF851958:DNF851959 DXB851958:DXB851959 EGX851958:EGX851959 EQT851958:EQT851959 FAP851958:FAP851959 FKL851958:FKL851959 FUH851958:FUH851959 GED851958:GED851959 GNZ851958:GNZ851959 GXV851958:GXV851959 HHR851958:HHR851959 HRN851958:HRN851959 IBJ851958:IBJ851959 ILF851958:ILF851959 IVB851958:IVB851959 JEX851958:JEX851959 JOT851958:JOT851959 JYP851958:JYP851959 KIL851958:KIL851959 KSH851958:KSH851959 LCD851958:LCD851959 LLZ851958:LLZ851959 LVV851958:LVV851959 MFR851958:MFR851959 MPN851958:MPN851959 MZJ851958:MZJ851959 NJF851958:NJF851959 NTB851958:NTB851959 OCX851958:OCX851959 OMT851958:OMT851959 OWP851958:OWP851959 PGL851958:PGL851959 PQH851958:PQH851959 QAD851958:QAD851959 QJZ851958:QJZ851959 QTV851958:QTV851959 RDR851958:RDR851959 RNN851958:RNN851959 RXJ851958:RXJ851959 SHF851958:SHF851959 SRB851958:SRB851959 TAX851958:TAX851959 TKT851958:TKT851959 TUP851958:TUP851959 UEL851958:UEL851959 UOH851958:UOH851959 UYD851958:UYD851959 VHZ851958:VHZ851959 VRV851958:VRV851959 WBR851958:WBR851959 WLN851958:WLN851959 WVJ851958:WVJ851959 B917494:B917495 IX917494:IX917495 ST917494:ST917495 ACP917494:ACP917495 AML917494:AML917495 AWH917494:AWH917495 BGD917494:BGD917495 BPZ917494:BPZ917495 BZV917494:BZV917495 CJR917494:CJR917495 CTN917494:CTN917495 DDJ917494:DDJ917495 DNF917494:DNF917495 DXB917494:DXB917495 EGX917494:EGX917495 EQT917494:EQT917495 FAP917494:FAP917495 FKL917494:FKL917495 FUH917494:FUH917495 GED917494:GED917495 GNZ917494:GNZ917495 GXV917494:GXV917495 HHR917494:HHR917495 HRN917494:HRN917495 IBJ917494:IBJ917495 ILF917494:ILF917495 IVB917494:IVB917495 JEX917494:JEX917495 JOT917494:JOT917495 JYP917494:JYP917495 KIL917494:KIL917495 KSH917494:KSH917495 LCD917494:LCD917495 LLZ917494:LLZ917495 LVV917494:LVV917495 MFR917494:MFR917495 MPN917494:MPN917495 MZJ917494:MZJ917495 NJF917494:NJF917495 NTB917494:NTB917495 OCX917494:OCX917495 OMT917494:OMT917495 OWP917494:OWP917495 PGL917494:PGL917495 PQH917494:PQH917495 QAD917494:QAD917495 QJZ917494:QJZ917495 QTV917494:QTV917495 RDR917494:RDR917495 RNN917494:RNN917495 RXJ917494:RXJ917495 SHF917494:SHF917495 SRB917494:SRB917495 TAX917494:TAX917495 TKT917494:TKT917495 TUP917494:TUP917495 UEL917494:UEL917495 UOH917494:UOH917495 UYD917494:UYD917495 VHZ917494:VHZ917495 VRV917494:VRV917495 WBR917494:WBR917495 WLN917494:WLN917495 WVJ917494:WVJ917495 B983030:B983031 IX983030:IX983031 ST983030:ST983031 ACP983030:ACP983031 AML983030:AML983031 AWH983030:AWH983031 BGD983030:BGD983031 BPZ983030:BPZ983031 BZV983030:BZV983031 CJR983030:CJR983031 CTN983030:CTN983031 DDJ983030:DDJ983031 DNF983030:DNF983031 DXB983030:DXB983031 EGX983030:EGX983031 EQT983030:EQT983031 FAP983030:FAP983031 FKL983030:FKL983031 FUH983030:FUH983031 GED983030:GED983031 GNZ983030:GNZ983031 GXV983030:GXV983031 HHR983030:HHR983031 HRN983030:HRN983031 IBJ983030:IBJ983031 ILF983030:ILF983031 IVB983030:IVB983031 JEX983030:JEX983031 JOT983030:JOT983031 JYP983030:JYP983031 KIL983030:KIL983031 KSH983030:KSH983031 LCD983030:LCD983031 LLZ983030:LLZ983031 LVV983030:LVV983031 MFR983030:MFR983031 MPN983030:MPN983031 MZJ983030:MZJ983031 NJF983030:NJF983031 NTB983030:NTB983031 OCX983030:OCX983031 OMT983030:OMT983031 OWP983030:OWP983031 PGL983030:PGL983031 PQH983030:PQH983031 QAD983030:QAD983031 QJZ983030:QJZ983031 QTV983030:QTV983031 RDR983030:RDR983031 RNN983030:RNN983031 RXJ983030:RXJ983031 SHF983030:SHF983031 SRB983030:SRB983031 TAX983030:TAX983031 TKT983030:TKT983031 TUP983030:TUP983031 UEL983030:UEL983031 UOH983030:UOH983031 UYD983030:UYD983031 VHZ983030:VHZ983031 VRV983030:VRV983031 WBR983030:WBR983031 WLN983030:WLN983031 WVJ983030:WVJ983031 B65514:B65524 IX65514:IX65524 ST65514:ST65524 ACP65514:ACP65524 AML65514:AML65524 AWH65514:AWH65524 BGD65514:BGD65524 BPZ65514:BPZ65524 BZV65514:BZV65524 CJR65514:CJR65524 CTN65514:CTN65524 DDJ65514:DDJ65524 DNF65514:DNF65524 DXB65514:DXB65524 EGX65514:EGX65524 EQT65514:EQT65524 FAP65514:FAP65524 FKL65514:FKL65524 FUH65514:FUH65524 GED65514:GED65524 GNZ65514:GNZ65524 GXV65514:GXV65524 HHR65514:HHR65524 HRN65514:HRN65524 IBJ65514:IBJ65524 ILF65514:ILF65524 IVB65514:IVB65524 JEX65514:JEX65524 JOT65514:JOT65524 JYP65514:JYP65524 KIL65514:KIL65524 KSH65514:KSH65524 LCD65514:LCD65524 LLZ65514:LLZ65524 LVV65514:LVV65524 MFR65514:MFR65524 MPN65514:MPN65524 MZJ65514:MZJ65524 NJF65514:NJF65524 NTB65514:NTB65524 OCX65514:OCX65524 OMT65514:OMT65524 OWP65514:OWP65524 PGL65514:PGL65524 PQH65514:PQH65524 QAD65514:QAD65524 QJZ65514:QJZ65524 QTV65514:QTV65524 RDR65514:RDR65524 RNN65514:RNN65524 RXJ65514:RXJ65524 SHF65514:SHF65524 SRB65514:SRB65524 TAX65514:TAX65524 TKT65514:TKT65524 TUP65514:TUP65524 UEL65514:UEL65524 UOH65514:UOH65524 UYD65514:UYD65524 VHZ65514:VHZ65524 VRV65514:VRV65524 WBR65514:WBR65524 WLN65514:WLN65524 WVJ65514:WVJ65524 B131050:B131060 IX131050:IX131060 ST131050:ST131060 ACP131050:ACP131060 AML131050:AML131060 AWH131050:AWH131060 BGD131050:BGD131060 BPZ131050:BPZ131060 BZV131050:BZV131060 CJR131050:CJR131060 CTN131050:CTN131060 DDJ131050:DDJ131060 DNF131050:DNF131060 DXB131050:DXB131060 EGX131050:EGX131060 EQT131050:EQT131060 FAP131050:FAP131060 FKL131050:FKL131060 FUH131050:FUH131060 GED131050:GED131060 GNZ131050:GNZ131060 GXV131050:GXV131060 HHR131050:HHR131060 HRN131050:HRN131060 IBJ131050:IBJ131060 ILF131050:ILF131060 IVB131050:IVB131060 JEX131050:JEX131060 JOT131050:JOT131060 JYP131050:JYP131060 KIL131050:KIL131060 KSH131050:KSH131060 LCD131050:LCD131060 LLZ131050:LLZ131060 LVV131050:LVV131060 MFR131050:MFR131060 MPN131050:MPN131060 MZJ131050:MZJ131060 NJF131050:NJF131060 NTB131050:NTB131060 OCX131050:OCX131060 OMT131050:OMT131060 OWP131050:OWP131060 PGL131050:PGL131060 PQH131050:PQH131060 QAD131050:QAD131060 QJZ131050:QJZ131060 QTV131050:QTV131060 RDR131050:RDR131060 RNN131050:RNN131060 RXJ131050:RXJ131060 SHF131050:SHF131060 SRB131050:SRB131060 TAX131050:TAX131060 TKT131050:TKT131060 TUP131050:TUP131060 UEL131050:UEL131060 UOH131050:UOH131060 UYD131050:UYD131060 VHZ131050:VHZ131060 VRV131050:VRV131060 WBR131050:WBR131060 WLN131050:WLN131060 WVJ131050:WVJ131060 B196586:B196596 IX196586:IX196596 ST196586:ST196596 ACP196586:ACP196596 AML196586:AML196596 AWH196586:AWH196596 BGD196586:BGD196596 BPZ196586:BPZ196596 BZV196586:BZV196596 CJR196586:CJR196596 CTN196586:CTN196596 DDJ196586:DDJ196596 DNF196586:DNF196596 DXB196586:DXB196596 EGX196586:EGX196596 EQT196586:EQT196596 FAP196586:FAP196596 FKL196586:FKL196596 FUH196586:FUH196596 GED196586:GED196596 GNZ196586:GNZ196596 GXV196586:GXV196596 HHR196586:HHR196596 HRN196586:HRN196596 IBJ196586:IBJ196596 ILF196586:ILF196596 IVB196586:IVB196596 JEX196586:JEX196596 JOT196586:JOT196596 JYP196586:JYP196596 KIL196586:KIL196596 KSH196586:KSH196596 LCD196586:LCD196596 LLZ196586:LLZ196596 LVV196586:LVV196596 MFR196586:MFR196596 MPN196586:MPN196596 MZJ196586:MZJ196596 NJF196586:NJF196596 NTB196586:NTB196596 OCX196586:OCX196596 OMT196586:OMT196596 OWP196586:OWP196596 PGL196586:PGL196596 PQH196586:PQH196596 QAD196586:QAD196596 QJZ196586:QJZ196596 QTV196586:QTV196596 RDR196586:RDR196596 RNN196586:RNN196596 RXJ196586:RXJ196596 SHF196586:SHF196596 SRB196586:SRB196596 TAX196586:TAX196596 TKT196586:TKT196596 TUP196586:TUP196596 UEL196586:UEL196596 UOH196586:UOH196596 UYD196586:UYD196596 VHZ196586:VHZ196596 VRV196586:VRV196596 WBR196586:WBR196596 WLN196586:WLN196596 WVJ196586:WVJ196596 B262122:B262132 IX262122:IX262132 ST262122:ST262132 ACP262122:ACP262132 AML262122:AML262132 AWH262122:AWH262132 BGD262122:BGD262132 BPZ262122:BPZ262132 BZV262122:BZV262132 CJR262122:CJR262132 CTN262122:CTN262132 DDJ262122:DDJ262132 DNF262122:DNF262132 DXB262122:DXB262132 EGX262122:EGX262132 EQT262122:EQT262132 FAP262122:FAP262132 FKL262122:FKL262132 FUH262122:FUH262132 GED262122:GED262132 GNZ262122:GNZ262132 GXV262122:GXV262132 HHR262122:HHR262132 HRN262122:HRN262132 IBJ262122:IBJ262132 ILF262122:ILF262132 IVB262122:IVB262132 JEX262122:JEX262132 JOT262122:JOT262132 JYP262122:JYP262132 KIL262122:KIL262132 KSH262122:KSH262132 LCD262122:LCD262132 LLZ262122:LLZ262132 LVV262122:LVV262132 MFR262122:MFR262132 MPN262122:MPN262132 MZJ262122:MZJ262132 NJF262122:NJF262132 NTB262122:NTB262132 OCX262122:OCX262132 OMT262122:OMT262132 OWP262122:OWP262132 PGL262122:PGL262132 PQH262122:PQH262132 QAD262122:QAD262132 QJZ262122:QJZ262132 QTV262122:QTV262132 RDR262122:RDR262132 RNN262122:RNN262132 RXJ262122:RXJ262132 SHF262122:SHF262132 SRB262122:SRB262132 TAX262122:TAX262132 TKT262122:TKT262132 TUP262122:TUP262132 UEL262122:UEL262132 UOH262122:UOH262132 UYD262122:UYD262132 VHZ262122:VHZ262132 VRV262122:VRV262132 WBR262122:WBR262132 WLN262122:WLN262132 WVJ262122:WVJ262132 B327658:B327668 IX327658:IX327668 ST327658:ST327668 ACP327658:ACP327668 AML327658:AML327668 AWH327658:AWH327668 BGD327658:BGD327668 BPZ327658:BPZ327668 BZV327658:BZV327668 CJR327658:CJR327668 CTN327658:CTN327668 DDJ327658:DDJ327668 DNF327658:DNF327668 DXB327658:DXB327668 EGX327658:EGX327668 EQT327658:EQT327668 FAP327658:FAP327668 FKL327658:FKL327668 FUH327658:FUH327668 GED327658:GED327668 GNZ327658:GNZ327668 GXV327658:GXV327668 HHR327658:HHR327668 HRN327658:HRN327668 IBJ327658:IBJ327668 ILF327658:ILF327668 IVB327658:IVB327668 JEX327658:JEX327668 JOT327658:JOT327668 JYP327658:JYP327668 KIL327658:KIL327668 KSH327658:KSH327668 LCD327658:LCD327668 LLZ327658:LLZ327668 LVV327658:LVV327668 MFR327658:MFR327668 MPN327658:MPN327668 MZJ327658:MZJ327668 NJF327658:NJF327668 NTB327658:NTB327668 OCX327658:OCX327668 OMT327658:OMT327668 OWP327658:OWP327668 PGL327658:PGL327668 PQH327658:PQH327668 QAD327658:QAD327668 QJZ327658:QJZ327668 QTV327658:QTV327668 RDR327658:RDR327668 RNN327658:RNN327668 RXJ327658:RXJ327668 SHF327658:SHF327668 SRB327658:SRB327668 TAX327658:TAX327668 TKT327658:TKT327668 TUP327658:TUP327668 UEL327658:UEL327668 UOH327658:UOH327668 UYD327658:UYD327668 VHZ327658:VHZ327668 VRV327658:VRV327668 WBR327658:WBR327668 WLN327658:WLN327668 WVJ327658:WVJ327668 B393194:B393204 IX393194:IX393204 ST393194:ST393204 ACP393194:ACP393204 AML393194:AML393204 AWH393194:AWH393204 BGD393194:BGD393204 BPZ393194:BPZ393204 BZV393194:BZV393204 CJR393194:CJR393204 CTN393194:CTN393204 DDJ393194:DDJ393204 DNF393194:DNF393204 DXB393194:DXB393204 EGX393194:EGX393204 EQT393194:EQT393204 FAP393194:FAP393204 FKL393194:FKL393204 FUH393194:FUH393204 GED393194:GED393204 GNZ393194:GNZ393204 GXV393194:GXV393204 HHR393194:HHR393204 HRN393194:HRN393204 IBJ393194:IBJ393204 ILF393194:ILF393204 IVB393194:IVB393204 JEX393194:JEX393204 JOT393194:JOT393204 JYP393194:JYP393204 KIL393194:KIL393204 KSH393194:KSH393204 LCD393194:LCD393204 LLZ393194:LLZ393204 LVV393194:LVV393204 MFR393194:MFR393204 MPN393194:MPN393204 MZJ393194:MZJ393204 NJF393194:NJF393204 NTB393194:NTB393204 OCX393194:OCX393204 OMT393194:OMT393204 OWP393194:OWP393204 PGL393194:PGL393204 PQH393194:PQH393204 QAD393194:QAD393204 QJZ393194:QJZ393204 QTV393194:QTV393204 RDR393194:RDR393204 RNN393194:RNN393204 RXJ393194:RXJ393204 SHF393194:SHF393204 SRB393194:SRB393204 TAX393194:TAX393204 TKT393194:TKT393204 TUP393194:TUP393204 UEL393194:UEL393204 UOH393194:UOH393204 UYD393194:UYD393204 VHZ393194:VHZ393204 VRV393194:VRV393204 WBR393194:WBR393204 WLN393194:WLN393204 WVJ393194:WVJ393204 B458730:B458740 IX458730:IX458740 ST458730:ST458740 ACP458730:ACP458740 AML458730:AML458740 AWH458730:AWH458740 BGD458730:BGD458740 BPZ458730:BPZ458740 BZV458730:BZV458740 CJR458730:CJR458740 CTN458730:CTN458740 DDJ458730:DDJ458740 DNF458730:DNF458740 DXB458730:DXB458740 EGX458730:EGX458740 EQT458730:EQT458740 FAP458730:FAP458740 FKL458730:FKL458740 FUH458730:FUH458740 GED458730:GED458740 GNZ458730:GNZ458740 GXV458730:GXV458740 HHR458730:HHR458740 HRN458730:HRN458740 IBJ458730:IBJ458740 ILF458730:ILF458740 IVB458730:IVB458740 JEX458730:JEX458740 JOT458730:JOT458740 JYP458730:JYP458740 KIL458730:KIL458740 KSH458730:KSH458740 LCD458730:LCD458740 LLZ458730:LLZ458740 LVV458730:LVV458740 MFR458730:MFR458740 MPN458730:MPN458740 MZJ458730:MZJ458740 NJF458730:NJF458740 NTB458730:NTB458740 OCX458730:OCX458740 OMT458730:OMT458740 OWP458730:OWP458740 PGL458730:PGL458740 PQH458730:PQH458740 QAD458730:QAD458740 QJZ458730:QJZ458740 QTV458730:QTV458740 RDR458730:RDR458740 RNN458730:RNN458740 RXJ458730:RXJ458740 SHF458730:SHF458740 SRB458730:SRB458740 TAX458730:TAX458740 TKT458730:TKT458740 TUP458730:TUP458740 UEL458730:UEL458740 UOH458730:UOH458740 UYD458730:UYD458740 VHZ458730:VHZ458740 VRV458730:VRV458740 WBR458730:WBR458740 WLN458730:WLN458740 WVJ458730:WVJ458740 B524266:B524276 IX524266:IX524276 ST524266:ST524276 ACP524266:ACP524276 AML524266:AML524276 AWH524266:AWH524276 BGD524266:BGD524276 BPZ524266:BPZ524276 BZV524266:BZV524276 CJR524266:CJR524276 CTN524266:CTN524276 DDJ524266:DDJ524276 DNF524266:DNF524276 DXB524266:DXB524276 EGX524266:EGX524276 EQT524266:EQT524276 FAP524266:FAP524276 FKL524266:FKL524276 FUH524266:FUH524276 GED524266:GED524276 GNZ524266:GNZ524276 GXV524266:GXV524276 HHR524266:HHR524276 HRN524266:HRN524276 IBJ524266:IBJ524276 ILF524266:ILF524276 IVB524266:IVB524276 JEX524266:JEX524276 JOT524266:JOT524276 JYP524266:JYP524276 KIL524266:KIL524276 KSH524266:KSH524276 LCD524266:LCD524276 LLZ524266:LLZ524276 LVV524266:LVV524276 MFR524266:MFR524276 MPN524266:MPN524276 MZJ524266:MZJ524276 NJF524266:NJF524276 NTB524266:NTB524276 OCX524266:OCX524276 OMT524266:OMT524276 OWP524266:OWP524276 PGL524266:PGL524276 PQH524266:PQH524276 QAD524266:QAD524276 QJZ524266:QJZ524276 QTV524266:QTV524276 RDR524266:RDR524276 RNN524266:RNN524276 RXJ524266:RXJ524276 SHF524266:SHF524276 SRB524266:SRB524276 TAX524266:TAX524276 TKT524266:TKT524276 TUP524266:TUP524276 UEL524266:UEL524276 UOH524266:UOH524276 UYD524266:UYD524276 VHZ524266:VHZ524276 VRV524266:VRV524276 WBR524266:WBR524276 WLN524266:WLN524276 WVJ524266:WVJ524276 B589802:B589812 IX589802:IX589812 ST589802:ST589812 ACP589802:ACP589812 AML589802:AML589812 AWH589802:AWH589812 BGD589802:BGD589812 BPZ589802:BPZ589812 BZV589802:BZV589812 CJR589802:CJR589812 CTN589802:CTN589812 DDJ589802:DDJ589812 DNF589802:DNF589812 DXB589802:DXB589812 EGX589802:EGX589812 EQT589802:EQT589812 FAP589802:FAP589812 FKL589802:FKL589812 FUH589802:FUH589812 GED589802:GED589812 GNZ589802:GNZ589812 GXV589802:GXV589812 HHR589802:HHR589812 HRN589802:HRN589812 IBJ589802:IBJ589812 ILF589802:ILF589812 IVB589802:IVB589812 JEX589802:JEX589812 JOT589802:JOT589812 JYP589802:JYP589812 KIL589802:KIL589812 KSH589802:KSH589812 LCD589802:LCD589812 LLZ589802:LLZ589812 LVV589802:LVV589812 MFR589802:MFR589812 MPN589802:MPN589812 MZJ589802:MZJ589812 NJF589802:NJF589812 NTB589802:NTB589812 OCX589802:OCX589812 OMT589802:OMT589812 OWP589802:OWP589812 PGL589802:PGL589812 PQH589802:PQH589812 QAD589802:QAD589812 QJZ589802:QJZ589812 QTV589802:QTV589812 RDR589802:RDR589812 RNN589802:RNN589812 RXJ589802:RXJ589812 SHF589802:SHF589812 SRB589802:SRB589812 TAX589802:TAX589812 TKT589802:TKT589812 TUP589802:TUP589812 UEL589802:UEL589812 UOH589802:UOH589812 UYD589802:UYD589812 VHZ589802:VHZ589812 VRV589802:VRV589812 WBR589802:WBR589812 WLN589802:WLN589812 WVJ589802:WVJ589812 B655338:B655348 IX655338:IX655348 ST655338:ST655348 ACP655338:ACP655348 AML655338:AML655348 AWH655338:AWH655348 BGD655338:BGD655348 BPZ655338:BPZ655348 BZV655338:BZV655348 CJR655338:CJR655348 CTN655338:CTN655348 DDJ655338:DDJ655348 DNF655338:DNF655348 DXB655338:DXB655348 EGX655338:EGX655348 EQT655338:EQT655348 FAP655338:FAP655348 FKL655338:FKL655348 FUH655338:FUH655348 GED655338:GED655348 GNZ655338:GNZ655348 GXV655338:GXV655348 HHR655338:HHR655348 HRN655338:HRN655348 IBJ655338:IBJ655348 ILF655338:ILF655348 IVB655338:IVB655348 JEX655338:JEX655348 JOT655338:JOT655348 JYP655338:JYP655348 KIL655338:KIL655348 KSH655338:KSH655348 LCD655338:LCD655348 LLZ655338:LLZ655348 LVV655338:LVV655348 MFR655338:MFR655348 MPN655338:MPN655348 MZJ655338:MZJ655348 NJF655338:NJF655348 NTB655338:NTB655348 OCX655338:OCX655348 OMT655338:OMT655348 OWP655338:OWP655348 PGL655338:PGL655348 PQH655338:PQH655348 QAD655338:QAD655348 QJZ655338:QJZ655348 QTV655338:QTV655348 RDR655338:RDR655348 RNN655338:RNN655348 RXJ655338:RXJ655348 SHF655338:SHF655348 SRB655338:SRB655348 TAX655338:TAX655348 TKT655338:TKT655348 TUP655338:TUP655348 UEL655338:UEL655348 UOH655338:UOH655348 UYD655338:UYD655348 VHZ655338:VHZ655348 VRV655338:VRV655348 WBR655338:WBR655348 WLN655338:WLN655348 WVJ655338:WVJ655348 B720874:B720884 IX720874:IX720884 ST720874:ST720884 ACP720874:ACP720884 AML720874:AML720884 AWH720874:AWH720884 BGD720874:BGD720884 BPZ720874:BPZ720884 BZV720874:BZV720884 CJR720874:CJR720884 CTN720874:CTN720884 DDJ720874:DDJ720884 DNF720874:DNF720884 DXB720874:DXB720884 EGX720874:EGX720884 EQT720874:EQT720884 FAP720874:FAP720884 FKL720874:FKL720884 FUH720874:FUH720884 GED720874:GED720884 GNZ720874:GNZ720884 GXV720874:GXV720884 HHR720874:HHR720884 HRN720874:HRN720884 IBJ720874:IBJ720884 ILF720874:ILF720884 IVB720874:IVB720884 JEX720874:JEX720884 JOT720874:JOT720884 JYP720874:JYP720884 KIL720874:KIL720884 KSH720874:KSH720884 LCD720874:LCD720884 LLZ720874:LLZ720884 LVV720874:LVV720884 MFR720874:MFR720884 MPN720874:MPN720884 MZJ720874:MZJ720884 NJF720874:NJF720884 NTB720874:NTB720884 OCX720874:OCX720884 OMT720874:OMT720884 OWP720874:OWP720884 PGL720874:PGL720884 PQH720874:PQH720884 QAD720874:QAD720884 QJZ720874:QJZ720884 QTV720874:QTV720884 RDR720874:RDR720884 RNN720874:RNN720884 RXJ720874:RXJ720884 SHF720874:SHF720884 SRB720874:SRB720884 TAX720874:TAX720884 TKT720874:TKT720884 TUP720874:TUP720884 UEL720874:UEL720884 UOH720874:UOH720884 UYD720874:UYD720884 VHZ720874:VHZ720884 VRV720874:VRV720884 WBR720874:WBR720884 WLN720874:WLN720884 WVJ720874:WVJ720884 B786410:B786420 IX786410:IX786420 ST786410:ST786420 ACP786410:ACP786420 AML786410:AML786420 AWH786410:AWH786420 BGD786410:BGD786420 BPZ786410:BPZ786420 BZV786410:BZV786420 CJR786410:CJR786420 CTN786410:CTN786420 DDJ786410:DDJ786420 DNF786410:DNF786420 DXB786410:DXB786420 EGX786410:EGX786420 EQT786410:EQT786420 FAP786410:FAP786420 FKL786410:FKL786420 FUH786410:FUH786420 GED786410:GED786420 GNZ786410:GNZ786420 GXV786410:GXV786420 HHR786410:HHR786420 HRN786410:HRN786420 IBJ786410:IBJ786420 ILF786410:ILF786420 IVB786410:IVB786420 JEX786410:JEX786420 JOT786410:JOT786420 JYP786410:JYP786420 KIL786410:KIL786420 KSH786410:KSH786420 LCD786410:LCD786420 LLZ786410:LLZ786420 LVV786410:LVV786420 MFR786410:MFR786420 MPN786410:MPN786420 MZJ786410:MZJ786420 NJF786410:NJF786420 NTB786410:NTB786420 OCX786410:OCX786420 OMT786410:OMT786420 OWP786410:OWP786420 PGL786410:PGL786420 PQH786410:PQH786420 QAD786410:QAD786420 QJZ786410:QJZ786420 QTV786410:QTV786420 RDR786410:RDR786420 RNN786410:RNN786420 RXJ786410:RXJ786420 SHF786410:SHF786420 SRB786410:SRB786420 TAX786410:TAX786420 TKT786410:TKT786420 TUP786410:TUP786420 UEL786410:UEL786420 UOH786410:UOH786420 UYD786410:UYD786420 VHZ786410:VHZ786420 VRV786410:VRV786420 WBR786410:WBR786420 WLN786410:WLN786420 WVJ786410:WVJ786420 B851946:B851956 IX851946:IX851956 ST851946:ST851956 ACP851946:ACP851956 AML851946:AML851956 AWH851946:AWH851956 BGD851946:BGD851956 BPZ851946:BPZ851956 BZV851946:BZV851956 CJR851946:CJR851956 CTN851946:CTN851956 DDJ851946:DDJ851956 DNF851946:DNF851956 DXB851946:DXB851956 EGX851946:EGX851956 EQT851946:EQT851956 FAP851946:FAP851956 FKL851946:FKL851956 FUH851946:FUH851956 GED851946:GED851956 GNZ851946:GNZ851956 GXV851946:GXV851956 HHR851946:HHR851956 HRN851946:HRN851956 IBJ851946:IBJ851956 ILF851946:ILF851956 IVB851946:IVB851956 JEX851946:JEX851956 JOT851946:JOT851956 JYP851946:JYP851956 KIL851946:KIL851956 KSH851946:KSH851956 LCD851946:LCD851956 LLZ851946:LLZ851956 LVV851946:LVV851956 MFR851946:MFR851956 MPN851946:MPN851956 MZJ851946:MZJ851956 NJF851946:NJF851956 NTB851946:NTB851956 OCX851946:OCX851956 OMT851946:OMT851956 OWP851946:OWP851956 PGL851946:PGL851956 PQH851946:PQH851956 QAD851946:QAD851956 QJZ851946:QJZ851956 QTV851946:QTV851956 RDR851946:RDR851956 RNN851946:RNN851956 RXJ851946:RXJ851956 SHF851946:SHF851956 SRB851946:SRB851956 TAX851946:TAX851956 TKT851946:TKT851956 TUP851946:TUP851956 UEL851946:UEL851956 UOH851946:UOH851956 UYD851946:UYD851956 VHZ851946:VHZ851956 VRV851946:VRV851956 WBR851946:WBR851956 WLN851946:WLN851956 WVJ851946:WVJ851956 B917482:B917492 IX917482:IX917492 ST917482:ST917492 ACP917482:ACP917492 AML917482:AML917492 AWH917482:AWH917492 BGD917482:BGD917492 BPZ917482:BPZ917492 BZV917482:BZV917492 CJR917482:CJR917492 CTN917482:CTN917492 DDJ917482:DDJ917492 DNF917482:DNF917492 DXB917482:DXB917492 EGX917482:EGX917492 EQT917482:EQT917492 FAP917482:FAP917492 FKL917482:FKL917492 FUH917482:FUH917492 GED917482:GED917492 GNZ917482:GNZ917492 GXV917482:GXV917492 HHR917482:HHR917492 HRN917482:HRN917492 IBJ917482:IBJ917492 ILF917482:ILF917492 IVB917482:IVB917492 JEX917482:JEX917492 JOT917482:JOT917492 JYP917482:JYP917492 KIL917482:KIL917492 KSH917482:KSH917492 LCD917482:LCD917492 LLZ917482:LLZ917492 LVV917482:LVV917492 MFR917482:MFR917492 MPN917482:MPN917492 MZJ917482:MZJ917492 NJF917482:NJF917492 NTB917482:NTB917492 OCX917482:OCX917492 OMT917482:OMT917492 OWP917482:OWP917492 PGL917482:PGL917492 PQH917482:PQH917492 QAD917482:QAD917492 QJZ917482:QJZ917492 QTV917482:QTV917492 RDR917482:RDR917492 RNN917482:RNN917492 RXJ917482:RXJ917492 SHF917482:SHF917492 SRB917482:SRB917492 TAX917482:TAX917492 TKT917482:TKT917492 TUP917482:TUP917492 UEL917482:UEL917492 UOH917482:UOH917492 UYD917482:UYD917492 VHZ917482:VHZ917492 VRV917482:VRV917492 WBR917482:WBR917492 WLN917482:WLN917492 WVJ917482:WVJ917492 B983018:B983028 IX983018:IX983028 ST983018:ST983028 ACP983018:ACP983028 AML983018:AML983028 AWH983018:AWH983028 BGD983018:BGD983028 BPZ983018:BPZ983028 BZV983018:BZV983028 CJR983018:CJR983028 CTN983018:CTN983028 DDJ983018:DDJ983028 DNF983018:DNF983028 DXB983018:DXB983028 EGX983018:EGX983028 EQT983018:EQT983028 FAP983018:FAP983028 FKL983018:FKL983028 FUH983018:FUH983028 GED983018:GED983028 GNZ983018:GNZ983028 GXV983018:GXV983028 HHR983018:HHR983028 HRN983018:HRN983028 IBJ983018:IBJ983028 ILF983018:ILF983028 IVB983018:IVB983028 JEX983018:JEX983028 JOT983018:JOT983028 JYP983018:JYP983028 KIL983018:KIL983028 KSH983018:KSH983028 LCD983018:LCD983028 LLZ983018:LLZ983028 LVV983018:LVV983028 MFR983018:MFR983028 MPN983018:MPN983028 MZJ983018:MZJ983028 NJF983018:NJF983028 NTB983018:NTB983028 OCX983018:OCX983028 OMT983018:OMT983028 OWP983018:OWP983028 PGL983018:PGL983028 PQH983018:PQH983028 QAD983018:QAD983028 QJZ983018:QJZ983028 QTV983018:QTV983028 RDR983018:RDR983028 RNN983018:RNN983028 RXJ983018:RXJ983028 SHF983018:SHF983028 SRB983018:SRB983028 TAX983018:TAX983028 TKT983018:TKT983028 TUP983018:TUP983028 UEL983018:UEL983028 UOH983018:UOH983028 UYD983018:UYD983028 VHZ983018:VHZ983028 VRV983018:VRV983028 WBR983018:WBR983028 WLN983018:WLN983028 WVJ983018:WVJ983028 C65518 IY65518 SU65518 ACQ65518 AMM65518 AWI65518 BGE65518 BQA65518 BZW65518 CJS65518 CTO65518 DDK65518 DNG65518 DXC65518 EGY65518 EQU65518 FAQ65518 FKM65518 FUI65518 GEE65518 GOA65518 GXW65518 HHS65518 HRO65518 IBK65518 ILG65518 IVC65518 JEY65518 JOU65518 JYQ65518 KIM65518 KSI65518 LCE65518 LMA65518 LVW65518 MFS65518 MPO65518 MZK65518 NJG65518 NTC65518 OCY65518 OMU65518 OWQ65518 PGM65518 PQI65518 QAE65518 QKA65518 QTW65518 RDS65518 RNO65518 RXK65518 SHG65518 SRC65518 TAY65518 TKU65518 TUQ65518 UEM65518 UOI65518 UYE65518 VIA65518 VRW65518 WBS65518 WLO65518 WVK65518 C131054 IY131054 SU131054 ACQ131054 AMM131054 AWI131054 BGE131054 BQA131054 BZW131054 CJS131054 CTO131054 DDK131054 DNG131054 DXC131054 EGY131054 EQU131054 FAQ131054 FKM131054 FUI131054 GEE131054 GOA131054 GXW131054 HHS131054 HRO131054 IBK131054 ILG131054 IVC131054 JEY131054 JOU131054 JYQ131054 KIM131054 KSI131054 LCE131054 LMA131054 LVW131054 MFS131054 MPO131054 MZK131054 NJG131054 NTC131054 OCY131054 OMU131054 OWQ131054 PGM131054 PQI131054 QAE131054 QKA131054 QTW131054 RDS131054 RNO131054 RXK131054 SHG131054 SRC131054 TAY131054 TKU131054 TUQ131054 UEM131054 UOI131054 UYE131054 VIA131054 VRW131054 WBS131054 WLO131054 WVK131054 C196590 IY196590 SU196590 ACQ196590 AMM196590 AWI196590 BGE196590 BQA196590 BZW196590 CJS196590 CTO196590 DDK196590 DNG196590 DXC196590 EGY196590 EQU196590 FAQ196590 FKM196590 FUI196590 GEE196590 GOA196590 GXW196590 HHS196590 HRO196590 IBK196590 ILG196590 IVC196590 JEY196590 JOU196590 JYQ196590 KIM196590 KSI196590 LCE196590 LMA196590 LVW196590 MFS196590 MPO196590 MZK196590 NJG196590 NTC196590 OCY196590 OMU196590 OWQ196590 PGM196590 PQI196590 QAE196590 QKA196590 QTW196590 RDS196590 RNO196590 RXK196590 SHG196590 SRC196590 TAY196590 TKU196590 TUQ196590 UEM196590 UOI196590 UYE196590 VIA196590 VRW196590 WBS196590 WLO196590 WVK196590 C262126 IY262126 SU262126 ACQ262126 AMM262126 AWI262126 BGE262126 BQA262126 BZW262126 CJS262126 CTO262126 DDK262126 DNG262126 DXC262126 EGY262126 EQU262126 FAQ262126 FKM262126 FUI262126 GEE262126 GOA262126 GXW262126 HHS262126 HRO262126 IBK262126 ILG262126 IVC262126 JEY262126 JOU262126 JYQ262126 KIM262126 KSI262126 LCE262126 LMA262126 LVW262126 MFS262126 MPO262126 MZK262126 NJG262126 NTC262126 OCY262126 OMU262126 OWQ262126 PGM262126 PQI262126 QAE262126 QKA262126 QTW262126 RDS262126 RNO262126 RXK262126 SHG262126 SRC262126 TAY262126 TKU262126 TUQ262126 UEM262126 UOI262126 UYE262126 VIA262126 VRW262126 WBS262126 WLO262126 WVK262126 C327662 IY327662 SU327662 ACQ327662 AMM327662 AWI327662 BGE327662 BQA327662 BZW327662 CJS327662 CTO327662 DDK327662 DNG327662 DXC327662 EGY327662 EQU327662 FAQ327662 FKM327662 FUI327662 GEE327662 GOA327662 GXW327662 HHS327662 HRO327662 IBK327662 ILG327662 IVC327662 JEY327662 JOU327662 JYQ327662 KIM327662 KSI327662 LCE327662 LMA327662 LVW327662 MFS327662 MPO327662 MZK327662 NJG327662 NTC327662 OCY327662 OMU327662 OWQ327662 PGM327662 PQI327662 QAE327662 QKA327662 QTW327662 RDS327662 RNO327662 RXK327662 SHG327662 SRC327662 TAY327662 TKU327662 TUQ327662 UEM327662 UOI327662 UYE327662 VIA327662 VRW327662 WBS327662 WLO327662 WVK327662 C393198 IY393198 SU393198 ACQ393198 AMM393198 AWI393198 BGE393198 BQA393198 BZW393198 CJS393198 CTO393198 DDK393198 DNG393198 DXC393198 EGY393198 EQU393198 FAQ393198 FKM393198 FUI393198 GEE393198 GOA393198 GXW393198 HHS393198 HRO393198 IBK393198 ILG393198 IVC393198 JEY393198 JOU393198 JYQ393198 KIM393198 KSI393198 LCE393198 LMA393198 LVW393198 MFS393198 MPO393198 MZK393198 NJG393198 NTC393198 OCY393198 OMU393198 OWQ393198 PGM393198 PQI393198 QAE393198 QKA393198 QTW393198 RDS393198 RNO393198 RXK393198 SHG393198 SRC393198 TAY393198 TKU393198 TUQ393198 UEM393198 UOI393198 UYE393198 VIA393198 VRW393198 WBS393198 WLO393198 WVK393198 C458734 IY458734 SU458734 ACQ458734 AMM458734 AWI458734 BGE458734 BQA458734 BZW458734 CJS458734 CTO458734 DDK458734 DNG458734 DXC458734 EGY458734 EQU458734 FAQ458734 FKM458734 FUI458734 GEE458734 GOA458734 GXW458734 HHS458734 HRO458734 IBK458734 ILG458734 IVC458734 JEY458734 JOU458734 JYQ458734 KIM458734 KSI458734 LCE458734 LMA458734 LVW458734 MFS458734 MPO458734 MZK458734 NJG458734 NTC458734 OCY458734 OMU458734 OWQ458734 PGM458734 PQI458734 QAE458734 QKA458734 QTW458734 RDS458734 RNO458734 RXK458734 SHG458734 SRC458734 TAY458734 TKU458734 TUQ458734 UEM458734 UOI458734 UYE458734 VIA458734 VRW458734 WBS458734 WLO458734 WVK458734 C524270 IY524270 SU524270 ACQ524270 AMM524270 AWI524270 BGE524270 BQA524270 BZW524270 CJS524270 CTO524270 DDK524270 DNG524270 DXC524270 EGY524270 EQU524270 FAQ524270 FKM524270 FUI524270 GEE524270 GOA524270 GXW524270 HHS524270 HRO524270 IBK524270 ILG524270 IVC524270 JEY524270 JOU524270 JYQ524270 KIM524270 KSI524270 LCE524270 LMA524270 LVW524270 MFS524270 MPO524270 MZK524270 NJG524270 NTC524270 OCY524270 OMU524270 OWQ524270 PGM524270 PQI524270 QAE524270 QKA524270 QTW524270 RDS524270 RNO524270 RXK524270 SHG524270 SRC524270 TAY524270 TKU524270 TUQ524270 UEM524270 UOI524270 UYE524270 VIA524270 VRW524270 WBS524270 WLO524270 WVK524270 C589806 IY589806 SU589806 ACQ589806 AMM589806 AWI589806 BGE589806 BQA589806 BZW589806 CJS589806 CTO589806 DDK589806 DNG589806 DXC589806 EGY589806 EQU589806 FAQ589806 FKM589806 FUI589806 GEE589806 GOA589806 GXW589806 HHS589806 HRO589806 IBK589806 ILG589806 IVC589806 JEY589806 JOU589806 JYQ589806 KIM589806 KSI589806 LCE589806 LMA589806 LVW589806 MFS589806 MPO589806 MZK589806 NJG589806 NTC589806 OCY589806 OMU589806 OWQ589806 PGM589806 PQI589806 QAE589806 QKA589806 QTW589806 RDS589806 RNO589806 RXK589806 SHG589806 SRC589806 TAY589806 TKU589806 TUQ589806 UEM589806 UOI589806 UYE589806 VIA589806 VRW589806 WBS589806 WLO589806 WVK589806 C655342 IY655342 SU655342 ACQ655342 AMM655342 AWI655342 BGE655342 BQA655342 BZW655342 CJS655342 CTO655342 DDK655342 DNG655342 DXC655342 EGY655342 EQU655342 FAQ655342 FKM655342 FUI655342 GEE655342 GOA655342 GXW655342 HHS655342 HRO655342 IBK655342 ILG655342 IVC655342 JEY655342 JOU655342 JYQ655342 KIM655342 KSI655342 LCE655342 LMA655342 LVW655342 MFS655342 MPO655342 MZK655342 NJG655342 NTC655342 OCY655342 OMU655342 OWQ655342 PGM655342 PQI655342 QAE655342 QKA655342 QTW655342 RDS655342 RNO655342 RXK655342 SHG655342 SRC655342 TAY655342 TKU655342 TUQ655342 UEM655342 UOI655342 UYE655342 VIA655342 VRW655342 WBS655342 WLO655342 WVK655342 C720878 IY720878 SU720878 ACQ720878 AMM720878 AWI720878 BGE720878 BQA720878 BZW720878 CJS720878 CTO720878 DDK720878 DNG720878 DXC720878 EGY720878 EQU720878 FAQ720878 FKM720878 FUI720878 GEE720878 GOA720878 GXW720878 HHS720878 HRO720878 IBK720878 ILG720878 IVC720878 JEY720878 JOU720878 JYQ720878 KIM720878 KSI720878 LCE720878 LMA720878 LVW720878 MFS720878 MPO720878 MZK720878 NJG720878 NTC720878 OCY720878 OMU720878 OWQ720878 PGM720878 PQI720878 QAE720878 QKA720878 QTW720878 RDS720878 RNO720878 RXK720878 SHG720878 SRC720878 TAY720878 TKU720878 TUQ720878 UEM720878 UOI720878 UYE720878 VIA720878 VRW720878 WBS720878 WLO720878 WVK720878 C786414 IY786414 SU786414 ACQ786414 AMM786414 AWI786414 BGE786414 BQA786414 BZW786414 CJS786414 CTO786414 DDK786414 DNG786414 DXC786414 EGY786414 EQU786414 FAQ786414 FKM786414 FUI786414 GEE786414 GOA786414 GXW786414 HHS786414 HRO786414 IBK786414 ILG786414 IVC786414 JEY786414 JOU786414 JYQ786414 KIM786414 KSI786414 LCE786414 LMA786414 LVW786414 MFS786414 MPO786414 MZK786414 NJG786414 NTC786414 OCY786414 OMU786414 OWQ786414 PGM786414 PQI786414 QAE786414 QKA786414 QTW786414 RDS786414 RNO786414 RXK786414 SHG786414 SRC786414 TAY786414 TKU786414 TUQ786414 UEM786414 UOI786414 UYE786414 VIA786414 VRW786414 WBS786414 WLO786414 WVK786414 C851950 IY851950 SU851950 ACQ851950 AMM851950 AWI851950 BGE851950 BQA851950 BZW851950 CJS851950 CTO851950 DDK851950 DNG851950 DXC851950 EGY851950 EQU851950 FAQ851950 FKM851950 FUI851950 GEE851950 GOA851950 GXW851950 HHS851950 HRO851950 IBK851950 ILG851950 IVC851950 JEY851950 JOU851950 JYQ851950 KIM851950 KSI851950 LCE851950 LMA851950 LVW851950 MFS851950 MPO851950 MZK851950 NJG851950 NTC851950 OCY851950 OMU851950 OWQ851950 PGM851950 PQI851950 QAE851950 QKA851950 QTW851950 RDS851950 RNO851950 RXK851950 SHG851950 SRC851950 TAY851950 TKU851950 TUQ851950 UEM851950 UOI851950 UYE851950 VIA851950 VRW851950 WBS851950 WLO851950 WVK851950 C917486 IY917486 SU917486 ACQ917486 AMM917486 AWI917486 BGE917486 BQA917486 BZW917486 CJS917486 CTO917486 DDK917486 DNG917486 DXC917486 EGY917486 EQU917486 FAQ917486 FKM917486 FUI917486 GEE917486 GOA917486 GXW917486 HHS917486 HRO917486 IBK917486 ILG917486 IVC917486 JEY917486 JOU917486 JYQ917486 KIM917486 KSI917486 LCE917486 LMA917486 LVW917486 MFS917486 MPO917486 MZK917486 NJG917486 NTC917486 OCY917486 OMU917486 OWQ917486 PGM917486 PQI917486 QAE917486 QKA917486 QTW917486 RDS917486 RNO917486 RXK917486 SHG917486 SRC917486 TAY917486 TKU917486 TUQ917486 UEM917486 UOI917486 UYE917486 VIA917486 VRW917486 WBS917486 WLO917486 WVK917486 C983022 IY983022 SU983022 ACQ983022 AMM983022 AWI983022 BGE983022 BQA983022 BZW983022 CJS983022 CTO983022 DDK983022 DNG983022 DXC983022 EGY983022 EQU983022 FAQ983022 FKM983022 FUI983022 GEE983022 GOA983022 GXW983022 HHS983022 HRO983022 IBK983022 ILG983022 IVC983022 JEY983022 JOU983022 JYQ983022 KIM983022 KSI983022 LCE983022 LMA983022 LVW983022 MFS983022 MPO983022 MZK983022 NJG983022 NTC983022 OCY983022 OMU983022 OWQ983022 PGM983022 PQI983022 QAE983022 QKA983022 QTW983022 RDS983022 RNO983022 RXK983022 SHG983022 SRC983022 TAY983022 TKU983022 TUQ983022 UEM983022 UOI983022 UYE983022 VIA983022 VRW983022 WBS983022 WLO983022 WVK983022 AWI28:AWI29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WVJ4:WVJ14 WLN4:WLN14 WBR4:WBR14 VRV4:VRV14 VHZ4:VHZ14 UYD4:UYD14 UOH4:UOH14 UEL4:UEL14 TUP4:TUP14 TKT4:TKT14 TAX4:TAX14 SRB4:SRB14 SHF4:SHF14 RXJ4:RXJ14 RNN4:RNN14 RDR4:RDR14 QTV4:QTV14 QJZ4:QJZ14 QAD4:QAD14 PQH4:PQH14 PGL4:PGL14 OWP4:OWP14 OMT4:OMT14 OCX4:OCX14 NTB4:NTB14 NJF4:NJF14 MZJ4:MZJ14 MPN4:MPN14 MFR4:MFR14 LVV4:LVV14 LLZ4:LLZ14 LCD4:LCD14 KSH4:KSH14 KIL4:KIL14 JYP4:JYP14 JOT4:JOT14 JEX4:JEX14 IVB4:IVB14 ILF4:ILF14 IBJ4:IBJ14 HRN4:HRN14 HHR4:HHR14 GXV4:GXV14 GNZ4:GNZ14 GED4:GED14 FUH4:FUH14 FKL4:FKL14 FAP4:FAP14 EQT4:EQT14 EGX4:EGX14 DXB4:DXB14 DNF4:DNF14 DDJ4:DDJ14 CTN4:CTN14 CJR4:CJR14 BZV4:BZV14 BPZ4:BPZ14 BGD4:BGD14 AWH4:AWH14 AML4:AML14 ACP4:ACP14 ST4:ST14 IX4:IX14 WVK18 WLO18 WBS18 VRW18 VIA18 UYE18 UOI18 UEM18 TUQ18 TKU18 TAY18 SRC18 SHG18 RXK18 RNO18 RDS18 QTW18 QKA18 QAE18 PQI18 PGM18 OWQ18 OMU18 OCY18 NTC18 NJG18 MZK18 MPO18 MFS18 LVW18 LMA18 LCE18 KSI18 KIM18 JYQ18 JOU18 JEY18 IVC18 ILG18 IBK18 HRO18 HHS18 GXW18 GOA18 GEE18 FUI18 FKM18 FAQ18 EQU18 EGY18 DXC18 DNG18 DDK18 CTO18 CJS18 BZW18 BQA18 BGE18 AWI18 AMM18 ACQ18 SU18 IY18 WVK15 WLO15 WBS15 VRW15 VIA15 UYE15 UOI15 UEM15 TUQ15 TKU15 TAY15 SRC15 SHG15 RXK15 RNO15 RDS15 QTW15 QKA15 QAE15 PQI15 PGM15 OWQ15 OMU15 OCY15 NTC15 NJG15 MZK15 MPO15 MFS15 LVW15 LMA15 LCE15 KSI15 KIM15 JYQ15 JOU15 JEY15 IVC15 ILG15 IBK15 HRO15 HHS15 GXW15 GOA15 GEE15 FUI15 FKM15 FAQ15 EQU15 EGY15 DXC15 DNG15 DDK15 CTO15 CJS15 BZW15 BQA15 BGE15 AWI15 AMM15 ACQ15 SU15 IY15 WVK12:WVK13 WLO12:WLO13 WBS12:WBS13 VRW12:VRW13 VIA12:VIA13 UYE12:UYE13 UOI12:UOI13 UEM12:UEM13 TUQ12:TUQ13 TKU12:TKU13 TAY12:TAY13 SRC12:SRC13 SHG12:SHG13 RXK12:RXK13 RNO12:RNO13 RDS12:RDS13 QTW12:QTW13 QKA12:QKA13 QAE12:QAE13 PQI12:PQI13 PGM12:PGM13 OWQ12:OWQ13 OMU12:OMU13 OCY12:OCY13 NTC12:NTC13 NJG12:NJG13 MZK12:MZK13 MPO12:MPO13 MFS12:MFS13 LVW12:LVW13 LMA12:LMA13 LCE12:LCE13 KSI12:KSI13 KIM12:KIM13 JYQ12:JYQ13 JOU12:JOU13 JEY12:JEY13 IVC12:IVC13 ILG12:ILG13 IBK12:IBK13 HRO12:HRO13 HHS12:HHS13 GXW12:GXW13 GOA12:GOA13 GEE12:GEE13 FUI12:FUI13 FKM12:FKM13 FAQ12:FAQ13 EQU12:EQU13 EGY12:EGY13 DXC12:DXC13 DNG12:DNG13 DDK12:DDK13 CTO12:CTO13 CJS12:CJS13 BZW12:BZW13 BQA12:BQA13 BGE12:BGE13 AWI12:AWI13 AMM12:AMM13 ACQ12:ACQ13 SU12:SU13 IY12:IY13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IY28:IY29 SU28:SU29 ACQ28:ACQ29 AMM28:AMM29 B4:B5 B8:C8">
      <formula1>"1,2,3"</formula1>
    </dataValidation>
    <dataValidation type="list" allowBlank="1" showInputMessage="1" showErrorMessage="1" errorTitle="Account Input Error" error="The account number entered is not valid." sqref="B65541:B65551 IX65541:IX65551 ST65541:ST65551 ACP65541:ACP65551 AML65541:AML65551 AWH65541:AWH65551 BGD65541:BGD65551 BPZ65541:BPZ65551 BZV65541:BZV65551 CJR65541:CJR65551 CTN65541:CTN65551 DDJ65541:DDJ65551 DNF65541:DNF65551 DXB65541:DXB65551 EGX65541:EGX65551 EQT65541:EQT65551 FAP65541:FAP65551 FKL65541:FKL65551 FUH65541:FUH65551 GED65541:GED65551 GNZ65541:GNZ65551 GXV65541:GXV65551 HHR65541:HHR65551 HRN65541:HRN65551 IBJ65541:IBJ65551 ILF65541:ILF65551 IVB65541:IVB65551 JEX65541:JEX65551 JOT65541:JOT65551 JYP65541:JYP65551 KIL65541:KIL65551 KSH65541:KSH65551 LCD65541:LCD65551 LLZ65541:LLZ65551 LVV65541:LVV65551 MFR65541:MFR65551 MPN65541:MPN65551 MZJ65541:MZJ65551 NJF65541:NJF65551 NTB65541:NTB65551 OCX65541:OCX65551 OMT65541:OMT65551 OWP65541:OWP65551 PGL65541:PGL65551 PQH65541:PQH65551 QAD65541:QAD65551 QJZ65541:QJZ65551 QTV65541:QTV65551 RDR65541:RDR65551 RNN65541:RNN65551 RXJ65541:RXJ65551 SHF65541:SHF65551 SRB65541:SRB65551 TAX65541:TAX65551 TKT65541:TKT65551 TUP65541:TUP65551 UEL65541:UEL65551 UOH65541:UOH65551 UYD65541:UYD65551 VHZ65541:VHZ65551 VRV65541:VRV65551 WBR65541:WBR65551 WLN65541:WLN65551 WVJ65541:WVJ65551 B131077:B131087 IX131077:IX131087 ST131077:ST131087 ACP131077:ACP131087 AML131077:AML131087 AWH131077:AWH131087 BGD131077:BGD131087 BPZ131077:BPZ131087 BZV131077:BZV131087 CJR131077:CJR131087 CTN131077:CTN131087 DDJ131077:DDJ131087 DNF131077:DNF131087 DXB131077:DXB131087 EGX131077:EGX131087 EQT131077:EQT131087 FAP131077:FAP131087 FKL131077:FKL131087 FUH131077:FUH131087 GED131077:GED131087 GNZ131077:GNZ131087 GXV131077:GXV131087 HHR131077:HHR131087 HRN131077:HRN131087 IBJ131077:IBJ131087 ILF131077:ILF131087 IVB131077:IVB131087 JEX131077:JEX131087 JOT131077:JOT131087 JYP131077:JYP131087 KIL131077:KIL131087 KSH131077:KSH131087 LCD131077:LCD131087 LLZ131077:LLZ131087 LVV131077:LVV131087 MFR131077:MFR131087 MPN131077:MPN131087 MZJ131077:MZJ131087 NJF131077:NJF131087 NTB131077:NTB131087 OCX131077:OCX131087 OMT131077:OMT131087 OWP131077:OWP131087 PGL131077:PGL131087 PQH131077:PQH131087 QAD131077:QAD131087 QJZ131077:QJZ131087 QTV131077:QTV131087 RDR131077:RDR131087 RNN131077:RNN131087 RXJ131077:RXJ131087 SHF131077:SHF131087 SRB131077:SRB131087 TAX131077:TAX131087 TKT131077:TKT131087 TUP131077:TUP131087 UEL131077:UEL131087 UOH131077:UOH131087 UYD131077:UYD131087 VHZ131077:VHZ131087 VRV131077:VRV131087 WBR131077:WBR131087 WLN131077:WLN131087 WVJ131077:WVJ131087 B196613:B196623 IX196613:IX196623 ST196613:ST196623 ACP196613:ACP196623 AML196613:AML196623 AWH196613:AWH196623 BGD196613:BGD196623 BPZ196613:BPZ196623 BZV196613:BZV196623 CJR196613:CJR196623 CTN196613:CTN196623 DDJ196613:DDJ196623 DNF196613:DNF196623 DXB196613:DXB196623 EGX196613:EGX196623 EQT196613:EQT196623 FAP196613:FAP196623 FKL196613:FKL196623 FUH196613:FUH196623 GED196613:GED196623 GNZ196613:GNZ196623 GXV196613:GXV196623 HHR196613:HHR196623 HRN196613:HRN196623 IBJ196613:IBJ196623 ILF196613:ILF196623 IVB196613:IVB196623 JEX196613:JEX196623 JOT196613:JOT196623 JYP196613:JYP196623 KIL196613:KIL196623 KSH196613:KSH196623 LCD196613:LCD196623 LLZ196613:LLZ196623 LVV196613:LVV196623 MFR196613:MFR196623 MPN196613:MPN196623 MZJ196613:MZJ196623 NJF196613:NJF196623 NTB196613:NTB196623 OCX196613:OCX196623 OMT196613:OMT196623 OWP196613:OWP196623 PGL196613:PGL196623 PQH196613:PQH196623 QAD196613:QAD196623 QJZ196613:QJZ196623 QTV196613:QTV196623 RDR196613:RDR196623 RNN196613:RNN196623 RXJ196613:RXJ196623 SHF196613:SHF196623 SRB196613:SRB196623 TAX196613:TAX196623 TKT196613:TKT196623 TUP196613:TUP196623 UEL196613:UEL196623 UOH196613:UOH196623 UYD196613:UYD196623 VHZ196613:VHZ196623 VRV196613:VRV196623 WBR196613:WBR196623 WLN196613:WLN196623 WVJ196613:WVJ196623 B262149:B262159 IX262149:IX262159 ST262149:ST262159 ACP262149:ACP262159 AML262149:AML262159 AWH262149:AWH262159 BGD262149:BGD262159 BPZ262149:BPZ262159 BZV262149:BZV262159 CJR262149:CJR262159 CTN262149:CTN262159 DDJ262149:DDJ262159 DNF262149:DNF262159 DXB262149:DXB262159 EGX262149:EGX262159 EQT262149:EQT262159 FAP262149:FAP262159 FKL262149:FKL262159 FUH262149:FUH262159 GED262149:GED262159 GNZ262149:GNZ262159 GXV262149:GXV262159 HHR262149:HHR262159 HRN262149:HRN262159 IBJ262149:IBJ262159 ILF262149:ILF262159 IVB262149:IVB262159 JEX262149:JEX262159 JOT262149:JOT262159 JYP262149:JYP262159 KIL262149:KIL262159 KSH262149:KSH262159 LCD262149:LCD262159 LLZ262149:LLZ262159 LVV262149:LVV262159 MFR262149:MFR262159 MPN262149:MPN262159 MZJ262149:MZJ262159 NJF262149:NJF262159 NTB262149:NTB262159 OCX262149:OCX262159 OMT262149:OMT262159 OWP262149:OWP262159 PGL262149:PGL262159 PQH262149:PQH262159 QAD262149:QAD262159 QJZ262149:QJZ262159 QTV262149:QTV262159 RDR262149:RDR262159 RNN262149:RNN262159 RXJ262149:RXJ262159 SHF262149:SHF262159 SRB262149:SRB262159 TAX262149:TAX262159 TKT262149:TKT262159 TUP262149:TUP262159 UEL262149:UEL262159 UOH262149:UOH262159 UYD262149:UYD262159 VHZ262149:VHZ262159 VRV262149:VRV262159 WBR262149:WBR262159 WLN262149:WLN262159 WVJ262149:WVJ262159 B327685:B327695 IX327685:IX327695 ST327685:ST327695 ACP327685:ACP327695 AML327685:AML327695 AWH327685:AWH327695 BGD327685:BGD327695 BPZ327685:BPZ327695 BZV327685:BZV327695 CJR327685:CJR327695 CTN327685:CTN327695 DDJ327685:DDJ327695 DNF327685:DNF327695 DXB327685:DXB327695 EGX327685:EGX327695 EQT327685:EQT327695 FAP327685:FAP327695 FKL327685:FKL327695 FUH327685:FUH327695 GED327685:GED327695 GNZ327685:GNZ327695 GXV327685:GXV327695 HHR327685:HHR327695 HRN327685:HRN327695 IBJ327685:IBJ327695 ILF327685:ILF327695 IVB327685:IVB327695 JEX327685:JEX327695 JOT327685:JOT327695 JYP327685:JYP327695 KIL327685:KIL327695 KSH327685:KSH327695 LCD327685:LCD327695 LLZ327685:LLZ327695 LVV327685:LVV327695 MFR327685:MFR327695 MPN327685:MPN327695 MZJ327685:MZJ327695 NJF327685:NJF327695 NTB327685:NTB327695 OCX327685:OCX327695 OMT327685:OMT327695 OWP327685:OWP327695 PGL327685:PGL327695 PQH327685:PQH327695 QAD327685:QAD327695 QJZ327685:QJZ327695 QTV327685:QTV327695 RDR327685:RDR327695 RNN327685:RNN327695 RXJ327685:RXJ327695 SHF327685:SHF327695 SRB327685:SRB327695 TAX327685:TAX327695 TKT327685:TKT327695 TUP327685:TUP327695 UEL327685:UEL327695 UOH327685:UOH327695 UYD327685:UYD327695 VHZ327685:VHZ327695 VRV327685:VRV327695 WBR327685:WBR327695 WLN327685:WLN327695 WVJ327685:WVJ327695 B393221:B393231 IX393221:IX393231 ST393221:ST393231 ACP393221:ACP393231 AML393221:AML393231 AWH393221:AWH393231 BGD393221:BGD393231 BPZ393221:BPZ393231 BZV393221:BZV393231 CJR393221:CJR393231 CTN393221:CTN393231 DDJ393221:DDJ393231 DNF393221:DNF393231 DXB393221:DXB393231 EGX393221:EGX393231 EQT393221:EQT393231 FAP393221:FAP393231 FKL393221:FKL393231 FUH393221:FUH393231 GED393221:GED393231 GNZ393221:GNZ393231 GXV393221:GXV393231 HHR393221:HHR393231 HRN393221:HRN393231 IBJ393221:IBJ393231 ILF393221:ILF393231 IVB393221:IVB393231 JEX393221:JEX393231 JOT393221:JOT393231 JYP393221:JYP393231 KIL393221:KIL393231 KSH393221:KSH393231 LCD393221:LCD393231 LLZ393221:LLZ393231 LVV393221:LVV393231 MFR393221:MFR393231 MPN393221:MPN393231 MZJ393221:MZJ393231 NJF393221:NJF393231 NTB393221:NTB393231 OCX393221:OCX393231 OMT393221:OMT393231 OWP393221:OWP393231 PGL393221:PGL393231 PQH393221:PQH393231 QAD393221:QAD393231 QJZ393221:QJZ393231 QTV393221:QTV393231 RDR393221:RDR393231 RNN393221:RNN393231 RXJ393221:RXJ393231 SHF393221:SHF393231 SRB393221:SRB393231 TAX393221:TAX393231 TKT393221:TKT393231 TUP393221:TUP393231 UEL393221:UEL393231 UOH393221:UOH393231 UYD393221:UYD393231 VHZ393221:VHZ393231 VRV393221:VRV393231 WBR393221:WBR393231 WLN393221:WLN393231 WVJ393221:WVJ393231 B458757:B458767 IX458757:IX458767 ST458757:ST458767 ACP458757:ACP458767 AML458757:AML458767 AWH458757:AWH458767 BGD458757:BGD458767 BPZ458757:BPZ458767 BZV458757:BZV458767 CJR458757:CJR458767 CTN458757:CTN458767 DDJ458757:DDJ458767 DNF458757:DNF458767 DXB458757:DXB458767 EGX458757:EGX458767 EQT458757:EQT458767 FAP458757:FAP458767 FKL458757:FKL458767 FUH458757:FUH458767 GED458757:GED458767 GNZ458757:GNZ458767 GXV458757:GXV458767 HHR458757:HHR458767 HRN458757:HRN458767 IBJ458757:IBJ458767 ILF458757:ILF458767 IVB458757:IVB458767 JEX458757:JEX458767 JOT458757:JOT458767 JYP458757:JYP458767 KIL458757:KIL458767 KSH458757:KSH458767 LCD458757:LCD458767 LLZ458757:LLZ458767 LVV458757:LVV458767 MFR458757:MFR458767 MPN458757:MPN458767 MZJ458757:MZJ458767 NJF458757:NJF458767 NTB458757:NTB458767 OCX458757:OCX458767 OMT458757:OMT458767 OWP458757:OWP458767 PGL458757:PGL458767 PQH458757:PQH458767 QAD458757:QAD458767 QJZ458757:QJZ458767 QTV458757:QTV458767 RDR458757:RDR458767 RNN458757:RNN458767 RXJ458757:RXJ458767 SHF458757:SHF458767 SRB458757:SRB458767 TAX458757:TAX458767 TKT458757:TKT458767 TUP458757:TUP458767 UEL458757:UEL458767 UOH458757:UOH458767 UYD458757:UYD458767 VHZ458757:VHZ458767 VRV458757:VRV458767 WBR458757:WBR458767 WLN458757:WLN458767 WVJ458757:WVJ458767 B524293:B524303 IX524293:IX524303 ST524293:ST524303 ACP524293:ACP524303 AML524293:AML524303 AWH524293:AWH524303 BGD524293:BGD524303 BPZ524293:BPZ524303 BZV524293:BZV524303 CJR524293:CJR524303 CTN524293:CTN524303 DDJ524293:DDJ524303 DNF524293:DNF524303 DXB524293:DXB524303 EGX524293:EGX524303 EQT524293:EQT524303 FAP524293:FAP524303 FKL524293:FKL524303 FUH524293:FUH524303 GED524293:GED524303 GNZ524293:GNZ524303 GXV524293:GXV524303 HHR524293:HHR524303 HRN524293:HRN524303 IBJ524293:IBJ524303 ILF524293:ILF524303 IVB524293:IVB524303 JEX524293:JEX524303 JOT524293:JOT524303 JYP524293:JYP524303 KIL524293:KIL524303 KSH524293:KSH524303 LCD524293:LCD524303 LLZ524293:LLZ524303 LVV524293:LVV524303 MFR524293:MFR524303 MPN524293:MPN524303 MZJ524293:MZJ524303 NJF524293:NJF524303 NTB524293:NTB524303 OCX524293:OCX524303 OMT524293:OMT524303 OWP524293:OWP524303 PGL524293:PGL524303 PQH524293:PQH524303 QAD524293:QAD524303 QJZ524293:QJZ524303 QTV524293:QTV524303 RDR524293:RDR524303 RNN524293:RNN524303 RXJ524293:RXJ524303 SHF524293:SHF524303 SRB524293:SRB524303 TAX524293:TAX524303 TKT524293:TKT524303 TUP524293:TUP524303 UEL524293:UEL524303 UOH524293:UOH524303 UYD524293:UYD524303 VHZ524293:VHZ524303 VRV524293:VRV524303 WBR524293:WBR524303 WLN524293:WLN524303 WVJ524293:WVJ524303 B589829:B589839 IX589829:IX589839 ST589829:ST589839 ACP589829:ACP589839 AML589829:AML589839 AWH589829:AWH589839 BGD589829:BGD589839 BPZ589829:BPZ589839 BZV589829:BZV589839 CJR589829:CJR589839 CTN589829:CTN589839 DDJ589829:DDJ589839 DNF589829:DNF589839 DXB589829:DXB589839 EGX589829:EGX589839 EQT589829:EQT589839 FAP589829:FAP589839 FKL589829:FKL589839 FUH589829:FUH589839 GED589829:GED589839 GNZ589829:GNZ589839 GXV589829:GXV589839 HHR589829:HHR589839 HRN589829:HRN589839 IBJ589829:IBJ589839 ILF589829:ILF589839 IVB589829:IVB589839 JEX589829:JEX589839 JOT589829:JOT589839 JYP589829:JYP589839 KIL589829:KIL589839 KSH589829:KSH589839 LCD589829:LCD589839 LLZ589829:LLZ589839 LVV589829:LVV589839 MFR589829:MFR589839 MPN589829:MPN589839 MZJ589829:MZJ589839 NJF589829:NJF589839 NTB589829:NTB589839 OCX589829:OCX589839 OMT589829:OMT589839 OWP589829:OWP589839 PGL589829:PGL589839 PQH589829:PQH589839 QAD589829:QAD589839 QJZ589829:QJZ589839 QTV589829:QTV589839 RDR589829:RDR589839 RNN589829:RNN589839 RXJ589829:RXJ589839 SHF589829:SHF589839 SRB589829:SRB589839 TAX589829:TAX589839 TKT589829:TKT589839 TUP589829:TUP589839 UEL589829:UEL589839 UOH589829:UOH589839 UYD589829:UYD589839 VHZ589829:VHZ589839 VRV589829:VRV589839 WBR589829:WBR589839 WLN589829:WLN589839 WVJ589829:WVJ589839 B655365:B655375 IX655365:IX655375 ST655365:ST655375 ACP655365:ACP655375 AML655365:AML655375 AWH655365:AWH655375 BGD655365:BGD655375 BPZ655365:BPZ655375 BZV655365:BZV655375 CJR655365:CJR655375 CTN655365:CTN655375 DDJ655365:DDJ655375 DNF655365:DNF655375 DXB655365:DXB655375 EGX655365:EGX655375 EQT655365:EQT655375 FAP655365:FAP655375 FKL655365:FKL655375 FUH655365:FUH655375 GED655365:GED655375 GNZ655365:GNZ655375 GXV655365:GXV655375 HHR655365:HHR655375 HRN655365:HRN655375 IBJ655365:IBJ655375 ILF655365:ILF655375 IVB655365:IVB655375 JEX655365:JEX655375 JOT655365:JOT655375 JYP655365:JYP655375 KIL655365:KIL655375 KSH655365:KSH655375 LCD655365:LCD655375 LLZ655365:LLZ655375 LVV655365:LVV655375 MFR655365:MFR655375 MPN655365:MPN655375 MZJ655365:MZJ655375 NJF655365:NJF655375 NTB655365:NTB655375 OCX655365:OCX655375 OMT655365:OMT655375 OWP655365:OWP655375 PGL655365:PGL655375 PQH655365:PQH655375 QAD655365:QAD655375 QJZ655365:QJZ655375 QTV655365:QTV655375 RDR655365:RDR655375 RNN655365:RNN655375 RXJ655365:RXJ655375 SHF655365:SHF655375 SRB655365:SRB655375 TAX655365:TAX655375 TKT655365:TKT655375 TUP655365:TUP655375 UEL655365:UEL655375 UOH655365:UOH655375 UYD655365:UYD655375 VHZ655365:VHZ655375 VRV655365:VRV655375 WBR655365:WBR655375 WLN655365:WLN655375 WVJ655365:WVJ655375 B720901:B720911 IX720901:IX720911 ST720901:ST720911 ACP720901:ACP720911 AML720901:AML720911 AWH720901:AWH720911 BGD720901:BGD720911 BPZ720901:BPZ720911 BZV720901:BZV720911 CJR720901:CJR720911 CTN720901:CTN720911 DDJ720901:DDJ720911 DNF720901:DNF720911 DXB720901:DXB720911 EGX720901:EGX720911 EQT720901:EQT720911 FAP720901:FAP720911 FKL720901:FKL720911 FUH720901:FUH720911 GED720901:GED720911 GNZ720901:GNZ720911 GXV720901:GXV720911 HHR720901:HHR720911 HRN720901:HRN720911 IBJ720901:IBJ720911 ILF720901:ILF720911 IVB720901:IVB720911 JEX720901:JEX720911 JOT720901:JOT720911 JYP720901:JYP720911 KIL720901:KIL720911 KSH720901:KSH720911 LCD720901:LCD720911 LLZ720901:LLZ720911 LVV720901:LVV720911 MFR720901:MFR720911 MPN720901:MPN720911 MZJ720901:MZJ720911 NJF720901:NJF720911 NTB720901:NTB720911 OCX720901:OCX720911 OMT720901:OMT720911 OWP720901:OWP720911 PGL720901:PGL720911 PQH720901:PQH720911 QAD720901:QAD720911 QJZ720901:QJZ720911 QTV720901:QTV720911 RDR720901:RDR720911 RNN720901:RNN720911 RXJ720901:RXJ720911 SHF720901:SHF720911 SRB720901:SRB720911 TAX720901:TAX720911 TKT720901:TKT720911 TUP720901:TUP720911 UEL720901:UEL720911 UOH720901:UOH720911 UYD720901:UYD720911 VHZ720901:VHZ720911 VRV720901:VRV720911 WBR720901:WBR720911 WLN720901:WLN720911 WVJ720901:WVJ720911 B786437:B786447 IX786437:IX786447 ST786437:ST786447 ACP786437:ACP786447 AML786437:AML786447 AWH786437:AWH786447 BGD786437:BGD786447 BPZ786437:BPZ786447 BZV786437:BZV786447 CJR786437:CJR786447 CTN786437:CTN786447 DDJ786437:DDJ786447 DNF786437:DNF786447 DXB786437:DXB786447 EGX786437:EGX786447 EQT786437:EQT786447 FAP786437:FAP786447 FKL786437:FKL786447 FUH786437:FUH786447 GED786437:GED786447 GNZ786437:GNZ786447 GXV786437:GXV786447 HHR786437:HHR786447 HRN786437:HRN786447 IBJ786437:IBJ786447 ILF786437:ILF786447 IVB786437:IVB786447 JEX786437:JEX786447 JOT786437:JOT786447 JYP786437:JYP786447 KIL786437:KIL786447 KSH786437:KSH786447 LCD786437:LCD786447 LLZ786437:LLZ786447 LVV786437:LVV786447 MFR786437:MFR786447 MPN786437:MPN786447 MZJ786437:MZJ786447 NJF786437:NJF786447 NTB786437:NTB786447 OCX786437:OCX786447 OMT786437:OMT786447 OWP786437:OWP786447 PGL786437:PGL786447 PQH786437:PQH786447 QAD786437:QAD786447 QJZ786437:QJZ786447 QTV786437:QTV786447 RDR786437:RDR786447 RNN786437:RNN786447 RXJ786437:RXJ786447 SHF786437:SHF786447 SRB786437:SRB786447 TAX786437:TAX786447 TKT786437:TKT786447 TUP786437:TUP786447 UEL786437:UEL786447 UOH786437:UOH786447 UYD786437:UYD786447 VHZ786437:VHZ786447 VRV786437:VRV786447 WBR786437:WBR786447 WLN786437:WLN786447 WVJ786437:WVJ786447 B851973:B851983 IX851973:IX851983 ST851973:ST851983 ACP851973:ACP851983 AML851973:AML851983 AWH851973:AWH851983 BGD851973:BGD851983 BPZ851973:BPZ851983 BZV851973:BZV851983 CJR851973:CJR851983 CTN851973:CTN851983 DDJ851973:DDJ851983 DNF851973:DNF851983 DXB851973:DXB851983 EGX851973:EGX851983 EQT851973:EQT851983 FAP851973:FAP851983 FKL851973:FKL851983 FUH851973:FUH851983 GED851973:GED851983 GNZ851973:GNZ851983 GXV851973:GXV851983 HHR851973:HHR851983 HRN851973:HRN851983 IBJ851973:IBJ851983 ILF851973:ILF851983 IVB851973:IVB851983 JEX851973:JEX851983 JOT851973:JOT851983 JYP851973:JYP851983 KIL851973:KIL851983 KSH851973:KSH851983 LCD851973:LCD851983 LLZ851973:LLZ851983 LVV851973:LVV851983 MFR851973:MFR851983 MPN851973:MPN851983 MZJ851973:MZJ851983 NJF851973:NJF851983 NTB851973:NTB851983 OCX851973:OCX851983 OMT851973:OMT851983 OWP851973:OWP851983 PGL851973:PGL851983 PQH851973:PQH851983 QAD851973:QAD851983 QJZ851973:QJZ851983 QTV851973:QTV851983 RDR851973:RDR851983 RNN851973:RNN851983 RXJ851973:RXJ851983 SHF851973:SHF851983 SRB851973:SRB851983 TAX851973:TAX851983 TKT851973:TKT851983 TUP851973:TUP851983 UEL851973:UEL851983 UOH851973:UOH851983 UYD851973:UYD851983 VHZ851973:VHZ851983 VRV851973:VRV851983 WBR851973:WBR851983 WLN851973:WLN851983 WVJ851973:WVJ851983 B917509:B917519 IX917509:IX917519 ST917509:ST917519 ACP917509:ACP917519 AML917509:AML917519 AWH917509:AWH917519 BGD917509:BGD917519 BPZ917509:BPZ917519 BZV917509:BZV917519 CJR917509:CJR917519 CTN917509:CTN917519 DDJ917509:DDJ917519 DNF917509:DNF917519 DXB917509:DXB917519 EGX917509:EGX917519 EQT917509:EQT917519 FAP917509:FAP917519 FKL917509:FKL917519 FUH917509:FUH917519 GED917509:GED917519 GNZ917509:GNZ917519 GXV917509:GXV917519 HHR917509:HHR917519 HRN917509:HRN917519 IBJ917509:IBJ917519 ILF917509:ILF917519 IVB917509:IVB917519 JEX917509:JEX917519 JOT917509:JOT917519 JYP917509:JYP917519 KIL917509:KIL917519 KSH917509:KSH917519 LCD917509:LCD917519 LLZ917509:LLZ917519 LVV917509:LVV917519 MFR917509:MFR917519 MPN917509:MPN917519 MZJ917509:MZJ917519 NJF917509:NJF917519 NTB917509:NTB917519 OCX917509:OCX917519 OMT917509:OMT917519 OWP917509:OWP917519 PGL917509:PGL917519 PQH917509:PQH917519 QAD917509:QAD917519 QJZ917509:QJZ917519 QTV917509:QTV917519 RDR917509:RDR917519 RNN917509:RNN917519 RXJ917509:RXJ917519 SHF917509:SHF917519 SRB917509:SRB917519 TAX917509:TAX917519 TKT917509:TKT917519 TUP917509:TUP917519 UEL917509:UEL917519 UOH917509:UOH917519 UYD917509:UYD917519 VHZ917509:VHZ917519 VRV917509:VRV917519 WBR917509:WBR917519 WLN917509:WLN917519 WVJ917509:WVJ917519 B983045:B983055 IX983045:IX983055 ST983045:ST983055 ACP983045:ACP983055 AML983045:AML983055 AWH983045:AWH983055 BGD983045:BGD983055 BPZ983045:BPZ983055 BZV983045:BZV983055 CJR983045:CJR983055 CTN983045:CTN983055 DDJ983045:DDJ983055 DNF983045:DNF983055 DXB983045:DXB983055 EGX983045:EGX983055 EQT983045:EQT983055 FAP983045:FAP983055 FKL983045:FKL983055 FUH983045:FUH983055 GED983045:GED983055 GNZ983045:GNZ983055 GXV983045:GXV983055 HHR983045:HHR983055 HRN983045:HRN983055 IBJ983045:IBJ983055 ILF983045:ILF983055 IVB983045:IVB983055 JEX983045:JEX983055 JOT983045:JOT983055 JYP983045:JYP983055 KIL983045:KIL983055 KSH983045:KSH983055 LCD983045:LCD983055 LLZ983045:LLZ983055 LVV983045:LVV983055 MFR983045:MFR983055 MPN983045:MPN983055 MZJ983045:MZJ983055 NJF983045:NJF983055 NTB983045:NTB983055 OCX983045:OCX983055 OMT983045:OMT983055 OWP983045:OWP983055 PGL983045:PGL983055 PQH983045:PQH983055 QAD983045:QAD983055 QJZ983045:QJZ983055 QTV983045:QTV983055 RDR983045:RDR983055 RNN983045:RNN983055 RXJ983045:RXJ983055 SHF983045:SHF983055 SRB983045:SRB983055 TAX983045:TAX983055 TKT983045:TKT983055 TUP983045:TUP983055 UEL983045:UEL983055 UOH983045:UOH983055 UYD983045:UYD983055 VHZ983045:VHZ983055 VRV983045:VRV983055 WBR983045:WBR983055 WLN983045:WLN983055 WVJ983045:WVJ983055 B65520:B65528 IX65520:IX65528 ST65520:ST65528 ACP65520:ACP65528 AML65520:AML65528 AWH65520:AWH65528 BGD65520:BGD65528 BPZ65520:BPZ65528 BZV65520:BZV65528 CJR65520:CJR65528 CTN65520:CTN65528 DDJ65520:DDJ65528 DNF65520:DNF65528 DXB65520:DXB65528 EGX65520:EGX65528 EQT65520:EQT65528 FAP65520:FAP65528 FKL65520:FKL65528 FUH65520:FUH65528 GED65520:GED65528 GNZ65520:GNZ65528 GXV65520:GXV65528 HHR65520:HHR65528 HRN65520:HRN65528 IBJ65520:IBJ65528 ILF65520:ILF65528 IVB65520:IVB65528 JEX65520:JEX65528 JOT65520:JOT65528 JYP65520:JYP65528 KIL65520:KIL65528 KSH65520:KSH65528 LCD65520:LCD65528 LLZ65520:LLZ65528 LVV65520:LVV65528 MFR65520:MFR65528 MPN65520:MPN65528 MZJ65520:MZJ65528 NJF65520:NJF65528 NTB65520:NTB65528 OCX65520:OCX65528 OMT65520:OMT65528 OWP65520:OWP65528 PGL65520:PGL65528 PQH65520:PQH65528 QAD65520:QAD65528 QJZ65520:QJZ65528 QTV65520:QTV65528 RDR65520:RDR65528 RNN65520:RNN65528 RXJ65520:RXJ65528 SHF65520:SHF65528 SRB65520:SRB65528 TAX65520:TAX65528 TKT65520:TKT65528 TUP65520:TUP65528 UEL65520:UEL65528 UOH65520:UOH65528 UYD65520:UYD65528 VHZ65520:VHZ65528 VRV65520:VRV65528 WBR65520:WBR65528 WLN65520:WLN65528 WVJ65520:WVJ65528 B131056:B131064 IX131056:IX131064 ST131056:ST131064 ACP131056:ACP131064 AML131056:AML131064 AWH131056:AWH131064 BGD131056:BGD131064 BPZ131056:BPZ131064 BZV131056:BZV131064 CJR131056:CJR131064 CTN131056:CTN131064 DDJ131056:DDJ131064 DNF131056:DNF131064 DXB131056:DXB131064 EGX131056:EGX131064 EQT131056:EQT131064 FAP131056:FAP131064 FKL131056:FKL131064 FUH131056:FUH131064 GED131056:GED131064 GNZ131056:GNZ131064 GXV131056:GXV131064 HHR131056:HHR131064 HRN131056:HRN131064 IBJ131056:IBJ131064 ILF131056:ILF131064 IVB131056:IVB131064 JEX131056:JEX131064 JOT131056:JOT131064 JYP131056:JYP131064 KIL131056:KIL131064 KSH131056:KSH131064 LCD131056:LCD131064 LLZ131056:LLZ131064 LVV131056:LVV131064 MFR131056:MFR131064 MPN131056:MPN131064 MZJ131056:MZJ131064 NJF131056:NJF131064 NTB131056:NTB131064 OCX131056:OCX131064 OMT131056:OMT131064 OWP131056:OWP131064 PGL131056:PGL131064 PQH131056:PQH131064 QAD131056:QAD131064 QJZ131056:QJZ131064 QTV131056:QTV131064 RDR131056:RDR131064 RNN131056:RNN131064 RXJ131056:RXJ131064 SHF131056:SHF131064 SRB131056:SRB131064 TAX131056:TAX131064 TKT131056:TKT131064 TUP131056:TUP131064 UEL131056:UEL131064 UOH131056:UOH131064 UYD131056:UYD131064 VHZ131056:VHZ131064 VRV131056:VRV131064 WBR131056:WBR131064 WLN131056:WLN131064 WVJ131056:WVJ131064 B196592:B196600 IX196592:IX196600 ST196592:ST196600 ACP196592:ACP196600 AML196592:AML196600 AWH196592:AWH196600 BGD196592:BGD196600 BPZ196592:BPZ196600 BZV196592:BZV196600 CJR196592:CJR196600 CTN196592:CTN196600 DDJ196592:DDJ196600 DNF196592:DNF196600 DXB196592:DXB196600 EGX196592:EGX196600 EQT196592:EQT196600 FAP196592:FAP196600 FKL196592:FKL196600 FUH196592:FUH196600 GED196592:GED196600 GNZ196592:GNZ196600 GXV196592:GXV196600 HHR196592:HHR196600 HRN196592:HRN196600 IBJ196592:IBJ196600 ILF196592:ILF196600 IVB196592:IVB196600 JEX196592:JEX196600 JOT196592:JOT196600 JYP196592:JYP196600 KIL196592:KIL196600 KSH196592:KSH196600 LCD196592:LCD196600 LLZ196592:LLZ196600 LVV196592:LVV196600 MFR196592:MFR196600 MPN196592:MPN196600 MZJ196592:MZJ196600 NJF196592:NJF196600 NTB196592:NTB196600 OCX196592:OCX196600 OMT196592:OMT196600 OWP196592:OWP196600 PGL196592:PGL196600 PQH196592:PQH196600 QAD196592:QAD196600 QJZ196592:QJZ196600 QTV196592:QTV196600 RDR196592:RDR196600 RNN196592:RNN196600 RXJ196592:RXJ196600 SHF196592:SHF196600 SRB196592:SRB196600 TAX196592:TAX196600 TKT196592:TKT196600 TUP196592:TUP196600 UEL196592:UEL196600 UOH196592:UOH196600 UYD196592:UYD196600 VHZ196592:VHZ196600 VRV196592:VRV196600 WBR196592:WBR196600 WLN196592:WLN196600 WVJ196592:WVJ196600 B262128:B262136 IX262128:IX262136 ST262128:ST262136 ACP262128:ACP262136 AML262128:AML262136 AWH262128:AWH262136 BGD262128:BGD262136 BPZ262128:BPZ262136 BZV262128:BZV262136 CJR262128:CJR262136 CTN262128:CTN262136 DDJ262128:DDJ262136 DNF262128:DNF262136 DXB262128:DXB262136 EGX262128:EGX262136 EQT262128:EQT262136 FAP262128:FAP262136 FKL262128:FKL262136 FUH262128:FUH262136 GED262128:GED262136 GNZ262128:GNZ262136 GXV262128:GXV262136 HHR262128:HHR262136 HRN262128:HRN262136 IBJ262128:IBJ262136 ILF262128:ILF262136 IVB262128:IVB262136 JEX262128:JEX262136 JOT262128:JOT262136 JYP262128:JYP262136 KIL262128:KIL262136 KSH262128:KSH262136 LCD262128:LCD262136 LLZ262128:LLZ262136 LVV262128:LVV262136 MFR262128:MFR262136 MPN262128:MPN262136 MZJ262128:MZJ262136 NJF262128:NJF262136 NTB262128:NTB262136 OCX262128:OCX262136 OMT262128:OMT262136 OWP262128:OWP262136 PGL262128:PGL262136 PQH262128:PQH262136 QAD262128:QAD262136 QJZ262128:QJZ262136 QTV262128:QTV262136 RDR262128:RDR262136 RNN262128:RNN262136 RXJ262128:RXJ262136 SHF262128:SHF262136 SRB262128:SRB262136 TAX262128:TAX262136 TKT262128:TKT262136 TUP262128:TUP262136 UEL262128:UEL262136 UOH262128:UOH262136 UYD262128:UYD262136 VHZ262128:VHZ262136 VRV262128:VRV262136 WBR262128:WBR262136 WLN262128:WLN262136 WVJ262128:WVJ262136 B327664:B327672 IX327664:IX327672 ST327664:ST327672 ACP327664:ACP327672 AML327664:AML327672 AWH327664:AWH327672 BGD327664:BGD327672 BPZ327664:BPZ327672 BZV327664:BZV327672 CJR327664:CJR327672 CTN327664:CTN327672 DDJ327664:DDJ327672 DNF327664:DNF327672 DXB327664:DXB327672 EGX327664:EGX327672 EQT327664:EQT327672 FAP327664:FAP327672 FKL327664:FKL327672 FUH327664:FUH327672 GED327664:GED327672 GNZ327664:GNZ327672 GXV327664:GXV327672 HHR327664:HHR327672 HRN327664:HRN327672 IBJ327664:IBJ327672 ILF327664:ILF327672 IVB327664:IVB327672 JEX327664:JEX327672 JOT327664:JOT327672 JYP327664:JYP327672 KIL327664:KIL327672 KSH327664:KSH327672 LCD327664:LCD327672 LLZ327664:LLZ327672 LVV327664:LVV327672 MFR327664:MFR327672 MPN327664:MPN327672 MZJ327664:MZJ327672 NJF327664:NJF327672 NTB327664:NTB327672 OCX327664:OCX327672 OMT327664:OMT327672 OWP327664:OWP327672 PGL327664:PGL327672 PQH327664:PQH327672 QAD327664:QAD327672 QJZ327664:QJZ327672 QTV327664:QTV327672 RDR327664:RDR327672 RNN327664:RNN327672 RXJ327664:RXJ327672 SHF327664:SHF327672 SRB327664:SRB327672 TAX327664:TAX327672 TKT327664:TKT327672 TUP327664:TUP327672 UEL327664:UEL327672 UOH327664:UOH327672 UYD327664:UYD327672 VHZ327664:VHZ327672 VRV327664:VRV327672 WBR327664:WBR327672 WLN327664:WLN327672 WVJ327664:WVJ327672 B393200:B393208 IX393200:IX393208 ST393200:ST393208 ACP393200:ACP393208 AML393200:AML393208 AWH393200:AWH393208 BGD393200:BGD393208 BPZ393200:BPZ393208 BZV393200:BZV393208 CJR393200:CJR393208 CTN393200:CTN393208 DDJ393200:DDJ393208 DNF393200:DNF393208 DXB393200:DXB393208 EGX393200:EGX393208 EQT393200:EQT393208 FAP393200:FAP393208 FKL393200:FKL393208 FUH393200:FUH393208 GED393200:GED393208 GNZ393200:GNZ393208 GXV393200:GXV393208 HHR393200:HHR393208 HRN393200:HRN393208 IBJ393200:IBJ393208 ILF393200:ILF393208 IVB393200:IVB393208 JEX393200:JEX393208 JOT393200:JOT393208 JYP393200:JYP393208 KIL393200:KIL393208 KSH393200:KSH393208 LCD393200:LCD393208 LLZ393200:LLZ393208 LVV393200:LVV393208 MFR393200:MFR393208 MPN393200:MPN393208 MZJ393200:MZJ393208 NJF393200:NJF393208 NTB393200:NTB393208 OCX393200:OCX393208 OMT393200:OMT393208 OWP393200:OWP393208 PGL393200:PGL393208 PQH393200:PQH393208 QAD393200:QAD393208 QJZ393200:QJZ393208 QTV393200:QTV393208 RDR393200:RDR393208 RNN393200:RNN393208 RXJ393200:RXJ393208 SHF393200:SHF393208 SRB393200:SRB393208 TAX393200:TAX393208 TKT393200:TKT393208 TUP393200:TUP393208 UEL393200:UEL393208 UOH393200:UOH393208 UYD393200:UYD393208 VHZ393200:VHZ393208 VRV393200:VRV393208 WBR393200:WBR393208 WLN393200:WLN393208 WVJ393200:WVJ393208 B458736:B458744 IX458736:IX458744 ST458736:ST458744 ACP458736:ACP458744 AML458736:AML458744 AWH458736:AWH458744 BGD458736:BGD458744 BPZ458736:BPZ458744 BZV458736:BZV458744 CJR458736:CJR458744 CTN458736:CTN458744 DDJ458736:DDJ458744 DNF458736:DNF458744 DXB458736:DXB458744 EGX458736:EGX458744 EQT458736:EQT458744 FAP458736:FAP458744 FKL458736:FKL458744 FUH458736:FUH458744 GED458736:GED458744 GNZ458736:GNZ458744 GXV458736:GXV458744 HHR458736:HHR458744 HRN458736:HRN458744 IBJ458736:IBJ458744 ILF458736:ILF458744 IVB458736:IVB458744 JEX458736:JEX458744 JOT458736:JOT458744 JYP458736:JYP458744 KIL458736:KIL458744 KSH458736:KSH458744 LCD458736:LCD458744 LLZ458736:LLZ458744 LVV458736:LVV458744 MFR458736:MFR458744 MPN458736:MPN458744 MZJ458736:MZJ458744 NJF458736:NJF458744 NTB458736:NTB458744 OCX458736:OCX458744 OMT458736:OMT458744 OWP458736:OWP458744 PGL458736:PGL458744 PQH458736:PQH458744 QAD458736:QAD458744 QJZ458736:QJZ458744 QTV458736:QTV458744 RDR458736:RDR458744 RNN458736:RNN458744 RXJ458736:RXJ458744 SHF458736:SHF458744 SRB458736:SRB458744 TAX458736:TAX458744 TKT458736:TKT458744 TUP458736:TUP458744 UEL458736:UEL458744 UOH458736:UOH458744 UYD458736:UYD458744 VHZ458736:VHZ458744 VRV458736:VRV458744 WBR458736:WBR458744 WLN458736:WLN458744 WVJ458736:WVJ458744 B524272:B524280 IX524272:IX524280 ST524272:ST524280 ACP524272:ACP524280 AML524272:AML524280 AWH524272:AWH524280 BGD524272:BGD524280 BPZ524272:BPZ524280 BZV524272:BZV524280 CJR524272:CJR524280 CTN524272:CTN524280 DDJ524272:DDJ524280 DNF524272:DNF524280 DXB524272:DXB524280 EGX524272:EGX524280 EQT524272:EQT524280 FAP524272:FAP524280 FKL524272:FKL524280 FUH524272:FUH524280 GED524272:GED524280 GNZ524272:GNZ524280 GXV524272:GXV524280 HHR524272:HHR524280 HRN524272:HRN524280 IBJ524272:IBJ524280 ILF524272:ILF524280 IVB524272:IVB524280 JEX524272:JEX524280 JOT524272:JOT524280 JYP524272:JYP524280 KIL524272:KIL524280 KSH524272:KSH524280 LCD524272:LCD524280 LLZ524272:LLZ524280 LVV524272:LVV524280 MFR524272:MFR524280 MPN524272:MPN524280 MZJ524272:MZJ524280 NJF524272:NJF524280 NTB524272:NTB524280 OCX524272:OCX524280 OMT524272:OMT524280 OWP524272:OWP524280 PGL524272:PGL524280 PQH524272:PQH524280 QAD524272:QAD524280 QJZ524272:QJZ524280 QTV524272:QTV524280 RDR524272:RDR524280 RNN524272:RNN524280 RXJ524272:RXJ524280 SHF524272:SHF524280 SRB524272:SRB524280 TAX524272:TAX524280 TKT524272:TKT524280 TUP524272:TUP524280 UEL524272:UEL524280 UOH524272:UOH524280 UYD524272:UYD524280 VHZ524272:VHZ524280 VRV524272:VRV524280 WBR524272:WBR524280 WLN524272:WLN524280 WVJ524272:WVJ524280 B589808:B589816 IX589808:IX589816 ST589808:ST589816 ACP589808:ACP589816 AML589808:AML589816 AWH589808:AWH589816 BGD589808:BGD589816 BPZ589808:BPZ589816 BZV589808:BZV589816 CJR589808:CJR589816 CTN589808:CTN589816 DDJ589808:DDJ589816 DNF589808:DNF589816 DXB589808:DXB589816 EGX589808:EGX589816 EQT589808:EQT589816 FAP589808:FAP589816 FKL589808:FKL589816 FUH589808:FUH589816 GED589808:GED589816 GNZ589808:GNZ589816 GXV589808:GXV589816 HHR589808:HHR589816 HRN589808:HRN589816 IBJ589808:IBJ589816 ILF589808:ILF589816 IVB589808:IVB589816 JEX589808:JEX589816 JOT589808:JOT589816 JYP589808:JYP589816 KIL589808:KIL589816 KSH589808:KSH589816 LCD589808:LCD589816 LLZ589808:LLZ589816 LVV589808:LVV589816 MFR589808:MFR589816 MPN589808:MPN589816 MZJ589808:MZJ589816 NJF589808:NJF589816 NTB589808:NTB589816 OCX589808:OCX589816 OMT589808:OMT589816 OWP589808:OWP589816 PGL589808:PGL589816 PQH589808:PQH589816 QAD589808:QAD589816 QJZ589808:QJZ589816 QTV589808:QTV589816 RDR589808:RDR589816 RNN589808:RNN589816 RXJ589808:RXJ589816 SHF589808:SHF589816 SRB589808:SRB589816 TAX589808:TAX589816 TKT589808:TKT589816 TUP589808:TUP589816 UEL589808:UEL589816 UOH589808:UOH589816 UYD589808:UYD589816 VHZ589808:VHZ589816 VRV589808:VRV589816 WBR589808:WBR589816 WLN589808:WLN589816 WVJ589808:WVJ589816 B655344:B655352 IX655344:IX655352 ST655344:ST655352 ACP655344:ACP655352 AML655344:AML655352 AWH655344:AWH655352 BGD655344:BGD655352 BPZ655344:BPZ655352 BZV655344:BZV655352 CJR655344:CJR655352 CTN655344:CTN655352 DDJ655344:DDJ655352 DNF655344:DNF655352 DXB655344:DXB655352 EGX655344:EGX655352 EQT655344:EQT655352 FAP655344:FAP655352 FKL655344:FKL655352 FUH655344:FUH655352 GED655344:GED655352 GNZ655344:GNZ655352 GXV655344:GXV655352 HHR655344:HHR655352 HRN655344:HRN655352 IBJ655344:IBJ655352 ILF655344:ILF655352 IVB655344:IVB655352 JEX655344:JEX655352 JOT655344:JOT655352 JYP655344:JYP655352 KIL655344:KIL655352 KSH655344:KSH655352 LCD655344:LCD655352 LLZ655344:LLZ655352 LVV655344:LVV655352 MFR655344:MFR655352 MPN655344:MPN655352 MZJ655344:MZJ655352 NJF655344:NJF655352 NTB655344:NTB655352 OCX655344:OCX655352 OMT655344:OMT655352 OWP655344:OWP655352 PGL655344:PGL655352 PQH655344:PQH655352 QAD655344:QAD655352 QJZ655344:QJZ655352 QTV655344:QTV655352 RDR655344:RDR655352 RNN655344:RNN655352 RXJ655344:RXJ655352 SHF655344:SHF655352 SRB655344:SRB655352 TAX655344:TAX655352 TKT655344:TKT655352 TUP655344:TUP655352 UEL655344:UEL655352 UOH655344:UOH655352 UYD655344:UYD655352 VHZ655344:VHZ655352 VRV655344:VRV655352 WBR655344:WBR655352 WLN655344:WLN655352 WVJ655344:WVJ655352 B720880:B720888 IX720880:IX720888 ST720880:ST720888 ACP720880:ACP720888 AML720880:AML720888 AWH720880:AWH720888 BGD720880:BGD720888 BPZ720880:BPZ720888 BZV720880:BZV720888 CJR720880:CJR720888 CTN720880:CTN720888 DDJ720880:DDJ720888 DNF720880:DNF720888 DXB720880:DXB720888 EGX720880:EGX720888 EQT720880:EQT720888 FAP720880:FAP720888 FKL720880:FKL720888 FUH720880:FUH720888 GED720880:GED720888 GNZ720880:GNZ720888 GXV720880:GXV720888 HHR720880:HHR720888 HRN720880:HRN720888 IBJ720880:IBJ720888 ILF720880:ILF720888 IVB720880:IVB720888 JEX720880:JEX720888 JOT720880:JOT720888 JYP720880:JYP720888 KIL720880:KIL720888 KSH720880:KSH720888 LCD720880:LCD720888 LLZ720880:LLZ720888 LVV720880:LVV720888 MFR720880:MFR720888 MPN720880:MPN720888 MZJ720880:MZJ720888 NJF720880:NJF720888 NTB720880:NTB720888 OCX720880:OCX720888 OMT720880:OMT720888 OWP720880:OWP720888 PGL720880:PGL720888 PQH720880:PQH720888 QAD720880:QAD720888 QJZ720880:QJZ720888 QTV720880:QTV720888 RDR720880:RDR720888 RNN720880:RNN720888 RXJ720880:RXJ720888 SHF720880:SHF720888 SRB720880:SRB720888 TAX720880:TAX720888 TKT720880:TKT720888 TUP720880:TUP720888 UEL720880:UEL720888 UOH720880:UOH720888 UYD720880:UYD720888 VHZ720880:VHZ720888 VRV720880:VRV720888 WBR720880:WBR720888 WLN720880:WLN720888 WVJ720880:WVJ720888 B786416:B786424 IX786416:IX786424 ST786416:ST786424 ACP786416:ACP786424 AML786416:AML786424 AWH786416:AWH786424 BGD786416:BGD786424 BPZ786416:BPZ786424 BZV786416:BZV786424 CJR786416:CJR786424 CTN786416:CTN786424 DDJ786416:DDJ786424 DNF786416:DNF786424 DXB786416:DXB786424 EGX786416:EGX786424 EQT786416:EQT786424 FAP786416:FAP786424 FKL786416:FKL786424 FUH786416:FUH786424 GED786416:GED786424 GNZ786416:GNZ786424 GXV786416:GXV786424 HHR786416:HHR786424 HRN786416:HRN786424 IBJ786416:IBJ786424 ILF786416:ILF786424 IVB786416:IVB786424 JEX786416:JEX786424 JOT786416:JOT786424 JYP786416:JYP786424 KIL786416:KIL786424 KSH786416:KSH786424 LCD786416:LCD786424 LLZ786416:LLZ786424 LVV786416:LVV786424 MFR786416:MFR786424 MPN786416:MPN786424 MZJ786416:MZJ786424 NJF786416:NJF786424 NTB786416:NTB786424 OCX786416:OCX786424 OMT786416:OMT786424 OWP786416:OWP786424 PGL786416:PGL786424 PQH786416:PQH786424 QAD786416:QAD786424 QJZ786416:QJZ786424 QTV786416:QTV786424 RDR786416:RDR786424 RNN786416:RNN786424 RXJ786416:RXJ786424 SHF786416:SHF786424 SRB786416:SRB786424 TAX786416:TAX786424 TKT786416:TKT786424 TUP786416:TUP786424 UEL786416:UEL786424 UOH786416:UOH786424 UYD786416:UYD786424 VHZ786416:VHZ786424 VRV786416:VRV786424 WBR786416:WBR786424 WLN786416:WLN786424 WVJ786416:WVJ786424 B851952:B851960 IX851952:IX851960 ST851952:ST851960 ACP851952:ACP851960 AML851952:AML851960 AWH851952:AWH851960 BGD851952:BGD851960 BPZ851952:BPZ851960 BZV851952:BZV851960 CJR851952:CJR851960 CTN851952:CTN851960 DDJ851952:DDJ851960 DNF851952:DNF851960 DXB851952:DXB851960 EGX851952:EGX851960 EQT851952:EQT851960 FAP851952:FAP851960 FKL851952:FKL851960 FUH851952:FUH851960 GED851952:GED851960 GNZ851952:GNZ851960 GXV851952:GXV851960 HHR851952:HHR851960 HRN851952:HRN851960 IBJ851952:IBJ851960 ILF851952:ILF851960 IVB851952:IVB851960 JEX851952:JEX851960 JOT851952:JOT851960 JYP851952:JYP851960 KIL851952:KIL851960 KSH851952:KSH851960 LCD851952:LCD851960 LLZ851952:LLZ851960 LVV851952:LVV851960 MFR851952:MFR851960 MPN851952:MPN851960 MZJ851952:MZJ851960 NJF851952:NJF851960 NTB851952:NTB851960 OCX851952:OCX851960 OMT851952:OMT851960 OWP851952:OWP851960 PGL851952:PGL851960 PQH851952:PQH851960 QAD851952:QAD851960 QJZ851952:QJZ851960 QTV851952:QTV851960 RDR851952:RDR851960 RNN851952:RNN851960 RXJ851952:RXJ851960 SHF851952:SHF851960 SRB851952:SRB851960 TAX851952:TAX851960 TKT851952:TKT851960 TUP851952:TUP851960 UEL851952:UEL851960 UOH851952:UOH851960 UYD851952:UYD851960 VHZ851952:VHZ851960 VRV851952:VRV851960 WBR851952:WBR851960 WLN851952:WLN851960 WVJ851952:WVJ851960 B917488:B917496 IX917488:IX917496 ST917488:ST917496 ACP917488:ACP917496 AML917488:AML917496 AWH917488:AWH917496 BGD917488:BGD917496 BPZ917488:BPZ917496 BZV917488:BZV917496 CJR917488:CJR917496 CTN917488:CTN917496 DDJ917488:DDJ917496 DNF917488:DNF917496 DXB917488:DXB917496 EGX917488:EGX917496 EQT917488:EQT917496 FAP917488:FAP917496 FKL917488:FKL917496 FUH917488:FUH917496 GED917488:GED917496 GNZ917488:GNZ917496 GXV917488:GXV917496 HHR917488:HHR917496 HRN917488:HRN917496 IBJ917488:IBJ917496 ILF917488:ILF917496 IVB917488:IVB917496 JEX917488:JEX917496 JOT917488:JOT917496 JYP917488:JYP917496 KIL917488:KIL917496 KSH917488:KSH917496 LCD917488:LCD917496 LLZ917488:LLZ917496 LVV917488:LVV917496 MFR917488:MFR917496 MPN917488:MPN917496 MZJ917488:MZJ917496 NJF917488:NJF917496 NTB917488:NTB917496 OCX917488:OCX917496 OMT917488:OMT917496 OWP917488:OWP917496 PGL917488:PGL917496 PQH917488:PQH917496 QAD917488:QAD917496 QJZ917488:QJZ917496 QTV917488:QTV917496 RDR917488:RDR917496 RNN917488:RNN917496 RXJ917488:RXJ917496 SHF917488:SHF917496 SRB917488:SRB917496 TAX917488:TAX917496 TKT917488:TKT917496 TUP917488:TUP917496 UEL917488:UEL917496 UOH917488:UOH917496 UYD917488:UYD917496 VHZ917488:VHZ917496 VRV917488:VRV917496 WBR917488:WBR917496 WLN917488:WLN917496 WVJ917488:WVJ917496 B983024:B983032 IX983024:IX983032 ST983024:ST983032 ACP983024:ACP983032 AML983024:AML983032 AWH983024:AWH983032 BGD983024:BGD983032 BPZ983024:BPZ983032 BZV983024:BZV983032 CJR983024:CJR983032 CTN983024:CTN983032 DDJ983024:DDJ983032 DNF983024:DNF983032 DXB983024:DXB983032 EGX983024:EGX983032 EQT983024:EQT983032 FAP983024:FAP983032 FKL983024:FKL983032 FUH983024:FUH983032 GED983024:GED983032 GNZ983024:GNZ983032 GXV983024:GXV983032 HHR983024:HHR983032 HRN983024:HRN983032 IBJ983024:IBJ983032 ILF983024:ILF983032 IVB983024:IVB983032 JEX983024:JEX983032 JOT983024:JOT983032 JYP983024:JYP983032 KIL983024:KIL983032 KSH983024:KSH983032 LCD983024:LCD983032 LLZ983024:LLZ983032 LVV983024:LVV983032 MFR983024:MFR983032 MPN983024:MPN983032 MZJ983024:MZJ983032 NJF983024:NJF983032 NTB983024:NTB983032 OCX983024:OCX983032 OMT983024:OMT983032 OWP983024:OWP983032 PGL983024:PGL983032 PQH983024:PQH983032 QAD983024:QAD983032 QJZ983024:QJZ983032 QTV983024:QTV983032 RDR983024:RDR983032 RNN983024:RNN983032 RXJ983024:RXJ983032 SHF983024:SHF983032 SRB983024:SRB983032 TAX983024:TAX983032 TKT983024:TKT983032 TUP983024:TUP983032 UEL983024:UEL983032 UOH983024:UOH983032 UYD983024:UYD983032 VHZ983024:VHZ983032 VRV983024:VRV983032 WBR983024:WBR983032 WLN983024:WLN983032 WVJ983024:WVJ983032 IW65526:IW65527 SS65526:SS65527 ACO65526:ACO65527 AMK65526:AMK65527 AWG65526:AWG65527 BGC65526:BGC65527 BPY65526:BPY65527 BZU65526:BZU65527 CJQ65526:CJQ65527 CTM65526:CTM65527 DDI65526:DDI65527 DNE65526:DNE65527 DXA65526:DXA65527 EGW65526:EGW65527 EQS65526:EQS65527 FAO65526:FAO65527 FKK65526:FKK65527 FUG65526:FUG65527 GEC65526:GEC65527 GNY65526:GNY65527 GXU65526:GXU65527 HHQ65526:HHQ65527 HRM65526:HRM65527 IBI65526:IBI65527 ILE65526:ILE65527 IVA65526:IVA65527 JEW65526:JEW65527 JOS65526:JOS65527 JYO65526:JYO65527 KIK65526:KIK65527 KSG65526:KSG65527 LCC65526:LCC65527 LLY65526:LLY65527 LVU65526:LVU65527 MFQ65526:MFQ65527 MPM65526:MPM65527 MZI65526:MZI65527 NJE65526:NJE65527 NTA65526:NTA65527 OCW65526:OCW65527 OMS65526:OMS65527 OWO65526:OWO65527 PGK65526:PGK65527 PQG65526:PQG65527 QAC65526:QAC65527 QJY65526:QJY65527 QTU65526:QTU65527 RDQ65526:RDQ65527 RNM65526:RNM65527 RXI65526:RXI65527 SHE65526:SHE65527 SRA65526:SRA65527 TAW65526:TAW65527 TKS65526:TKS65527 TUO65526:TUO65527 UEK65526:UEK65527 UOG65526:UOG65527 UYC65526:UYC65527 VHY65526:VHY65527 VRU65526:VRU65527 WBQ65526:WBQ65527 WLM65526:WLM65527 WVI65526:WVI65527 IW131062:IW131063 SS131062:SS131063 ACO131062:ACO131063 AMK131062:AMK131063 AWG131062:AWG131063 BGC131062:BGC131063 BPY131062:BPY131063 BZU131062:BZU131063 CJQ131062:CJQ131063 CTM131062:CTM131063 DDI131062:DDI131063 DNE131062:DNE131063 DXA131062:DXA131063 EGW131062:EGW131063 EQS131062:EQS131063 FAO131062:FAO131063 FKK131062:FKK131063 FUG131062:FUG131063 GEC131062:GEC131063 GNY131062:GNY131063 GXU131062:GXU131063 HHQ131062:HHQ131063 HRM131062:HRM131063 IBI131062:IBI131063 ILE131062:ILE131063 IVA131062:IVA131063 JEW131062:JEW131063 JOS131062:JOS131063 JYO131062:JYO131063 KIK131062:KIK131063 KSG131062:KSG131063 LCC131062:LCC131063 LLY131062:LLY131063 LVU131062:LVU131063 MFQ131062:MFQ131063 MPM131062:MPM131063 MZI131062:MZI131063 NJE131062:NJE131063 NTA131062:NTA131063 OCW131062:OCW131063 OMS131062:OMS131063 OWO131062:OWO131063 PGK131062:PGK131063 PQG131062:PQG131063 QAC131062:QAC131063 QJY131062:QJY131063 QTU131062:QTU131063 RDQ131062:RDQ131063 RNM131062:RNM131063 RXI131062:RXI131063 SHE131062:SHE131063 SRA131062:SRA131063 TAW131062:TAW131063 TKS131062:TKS131063 TUO131062:TUO131063 UEK131062:UEK131063 UOG131062:UOG131063 UYC131062:UYC131063 VHY131062:VHY131063 VRU131062:VRU131063 WBQ131062:WBQ131063 WLM131062:WLM131063 WVI131062:WVI131063 IW196598:IW196599 SS196598:SS196599 ACO196598:ACO196599 AMK196598:AMK196599 AWG196598:AWG196599 BGC196598:BGC196599 BPY196598:BPY196599 BZU196598:BZU196599 CJQ196598:CJQ196599 CTM196598:CTM196599 DDI196598:DDI196599 DNE196598:DNE196599 DXA196598:DXA196599 EGW196598:EGW196599 EQS196598:EQS196599 FAO196598:FAO196599 FKK196598:FKK196599 FUG196598:FUG196599 GEC196598:GEC196599 GNY196598:GNY196599 GXU196598:GXU196599 HHQ196598:HHQ196599 HRM196598:HRM196599 IBI196598:IBI196599 ILE196598:ILE196599 IVA196598:IVA196599 JEW196598:JEW196599 JOS196598:JOS196599 JYO196598:JYO196599 KIK196598:KIK196599 KSG196598:KSG196599 LCC196598:LCC196599 LLY196598:LLY196599 LVU196598:LVU196599 MFQ196598:MFQ196599 MPM196598:MPM196599 MZI196598:MZI196599 NJE196598:NJE196599 NTA196598:NTA196599 OCW196598:OCW196599 OMS196598:OMS196599 OWO196598:OWO196599 PGK196598:PGK196599 PQG196598:PQG196599 QAC196598:QAC196599 QJY196598:QJY196599 QTU196598:QTU196599 RDQ196598:RDQ196599 RNM196598:RNM196599 RXI196598:RXI196599 SHE196598:SHE196599 SRA196598:SRA196599 TAW196598:TAW196599 TKS196598:TKS196599 TUO196598:TUO196599 UEK196598:UEK196599 UOG196598:UOG196599 UYC196598:UYC196599 VHY196598:VHY196599 VRU196598:VRU196599 WBQ196598:WBQ196599 WLM196598:WLM196599 WVI196598:WVI196599 IW262134:IW262135 SS262134:SS262135 ACO262134:ACO262135 AMK262134:AMK262135 AWG262134:AWG262135 BGC262134:BGC262135 BPY262134:BPY262135 BZU262134:BZU262135 CJQ262134:CJQ262135 CTM262134:CTM262135 DDI262134:DDI262135 DNE262134:DNE262135 DXA262134:DXA262135 EGW262134:EGW262135 EQS262134:EQS262135 FAO262134:FAO262135 FKK262134:FKK262135 FUG262134:FUG262135 GEC262134:GEC262135 GNY262134:GNY262135 GXU262134:GXU262135 HHQ262134:HHQ262135 HRM262134:HRM262135 IBI262134:IBI262135 ILE262134:ILE262135 IVA262134:IVA262135 JEW262134:JEW262135 JOS262134:JOS262135 JYO262134:JYO262135 KIK262134:KIK262135 KSG262134:KSG262135 LCC262134:LCC262135 LLY262134:LLY262135 LVU262134:LVU262135 MFQ262134:MFQ262135 MPM262134:MPM262135 MZI262134:MZI262135 NJE262134:NJE262135 NTA262134:NTA262135 OCW262134:OCW262135 OMS262134:OMS262135 OWO262134:OWO262135 PGK262134:PGK262135 PQG262134:PQG262135 QAC262134:QAC262135 QJY262134:QJY262135 QTU262134:QTU262135 RDQ262134:RDQ262135 RNM262134:RNM262135 RXI262134:RXI262135 SHE262134:SHE262135 SRA262134:SRA262135 TAW262134:TAW262135 TKS262134:TKS262135 TUO262134:TUO262135 UEK262134:UEK262135 UOG262134:UOG262135 UYC262134:UYC262135 VHY262134:VHY262135 VRU262134:VRU262135 WBQ262134:WBQ262135 WLM262134:WLM262135 WVI262134:WVI262135 IW327670:IW327671 SS327670:SS327671 ACO327670:ACO327671 AMK327670:AMK327671 AWG327670:AWG327671 BGC327670:BGC327671 BPY327670:BPY327671 BZU327670:BZU327671 CJQ327670:CJQ327671 CTM327670:CTM327671 DDI327670:DDI327671 DNE327670:DNE327671 DXA327670:DXA327671 EGW327670:EGW327671 EQS327670:EQS327671 FAO327670:FAO327671 FKK327670:FKK327671 FUG327670:FUG327671 GEC327670:GEC327671 GNY327670:GNY327671 GXU327670:GXU327671 HHQ327670:HHQ327671 HRM327670:HRM327671 IBI327670:IBI327671 ILE327670:ILE327671 IVA327670:IVA327671 JEW327670:JEW327671 JOS327670:JOS327671 JYO327670:JYO327671 KIK327670:KIK327671 KSG327670:KSG327671 LCC327670:LCC327671 LLY327670:LLY327671 LVU327670:LVU327671 MFQ327670:MFQ327671 MPM327670:MPM327671 MZI327670:MZI327671 NJE327670:NJE327671 NTA327670:NTA327671 OCW327670:OCW327671 OMS327670:OMS327671 OWO327670:OWO327671 PGK327670:PGK327671 PQG327670:PQG327671 QAC327670:QAC327671 QJY327670:QJY327671 QTU327670:QTU327671 RDQ327670:RDQ327671 RNM327670:RNM327671 RXI327670:RXI327671 SHE327670:SHE327671 SRA327670:SRA327671 TAW327670:TAW327671 TKS327670:TKS327671 TUO327670:TUO327671 UEK327670:UEK327671 UOG327670:UOG327671 UYC327670:UYC327671 VHY327670:VHY327671 VRU327670:VRU327671 WBQ327670:WBQ327671 WLM327670:WLM327671 WVI327670:WVI327671 IW393206:IW393207 SS393206:SS393207 ACO393206:ACO393207 AMK393206:AMK393207 AWG393206:AWG393207 BGC393206:BGC393207 BPY393206:BPY393207 BZU393206:BZU393207 CJQ393206:CJQ393207 CTM393206:CTM393207 DDI393206:DDI393207 DNE393206:DNE393207 DXA393206:DXA393207 EGW393206:EGW393207 EQS393206:EQS393207 FAO393206:FAO393207 FKK393206:FKK393207 FUG393206:FUG393207 GEC393206:GEC393207 GNY393206:GNY393207 GXU393206:GXU393207 HHQ393206:HHQ393207 HRM393206:HRM393207 IBI393206:IBI393207 ILE393206:ILE393207 IVA393206:IVA393207 JEW393206:JEW393207 JOS393206:JOS393207 JYO393206:JYO393207 KIK393206:KIK393207 KSG393206:KSG393207 LCC393206:LCC393207 LLY393206:LLY393207 LVU393206:LVU393207 MFQ393206:MFQ393207 MPM393206:MPM393207 MZI393206:MZI393207 NJE393206:NJE393207 NTA393206:NTA393207 OCW393206:OCW393207 OMS393206:OMS393207 OWO393206:OWO393207 PGK393206:PGK393207 PQG393206:PQG393207 QAC393206:QAC393207 QJY393206:QJY393207 QTU393206:QTU393207 RDQ393206:RDQ393207 RNM393206:RNM393207 RXI393206:RXI393207 SHE393206:SHE393207 SRA393206:SRA393207 TAW393206:TAW393207 TKS393206:TKS393207 TUO393206:TUO393207 UEK393206:UEK393207 UOG393206:UOG393207 UYC393206:UYC393207 VHY393206:VHY393207 VRU393206:VRU393207 WBQ393206:WBQ393207 WLM393206:WLM393207 WVI393206:WVI393207 IW458742:IW458743 SS458742:SS458743 ACO458742:ACO458743 AMK458742:AMK458743 AWG458742:AWG458743 BGC458742:BGC458743 BPY458742:BPY458743 BZU458742:BZU458743 CJQ458742:CJQ458743 CTM458742:CTM458743 DDI458742:DDI458743 DNE458742:DNE458743 DXA458742:DXA458743 EGW458742:EGW458743 EQS458742:EQS458743 FAO458742:FAO458743 FKK458742:FKK458743 FUG458742:FUG458743 GEC458742:GEC458743 GNY458742:GNY458743 GXU458742:GXU458743 HHQ458742:HHQ458743 HRM458742:HRM458743 IBI458742:IBI458743 ILE458742:ILE458743 IVA458742:IVA458743 JEW458742:JEW458743 JOS458742:JOS458743 JYO458742:JYO458743 KIK458742:KIK458743 KSG458742:KSG458743 LCC458742:LCC458743 LLY458742:LLY458743 LVU458742:LVU458743 MFQ458742:MFQ458743 MPM458742:MPM458743 MZI458742:MZI458743 NJE458742:NJE458743 NTA458742:NTA458743 OCW458742:OCW458743 OMS458742:OMS458743 OWO458742:OWO458743 PGK458742:PGK458743 PQG458742:PQG458743 QAC458742:QAC458743 QJY458742:QJY458743 QTU458742:QTU458743 RDQ458742:RDQ458743 RNM458742:RNM458743 RXI458742:RXI458743 SHE458742:SHE458743 SRA458742:SRA458743 TAW458742:TAW458743 TKS458742:TKS458743 TUO458742:TUO458743 UEK458742:UEK458743 UOG458742:UOG458743 UYC458742:UYC458743 VHY458742:VHY458743 VRU458742:VRU458743 WBQ458742:WBQ458743 WLM458742:WLM458743 WVI458742:WVI458743 IW524278:IW524279 SS524278:SS524279 ACO524278:ACO524279 AMK524278:AMK524279 AWG524278:AWG524279 BGC524278:BGC524279 BPY524278:BPY524279 BZU524278:BZU524279 CJQ524278:CJQ524279 CTM524278:CTM524279 DDI524278:DDI524279 DNE524278:DNE524279 DXA524278:DXA524279 EGW524278:EGW524279 EQS524278:EQS524279 FAO524278:FAO524279 FKK524278:FKK524279 FUG524278:FUG524279 GEC524278:GEC524279 GNY524278:GNY524279 GXU524278:GXU524279 HHQ524278:HHQ524279 HRM524278:HRM524279 IBI524278:IBI524279 ILE524278:ILE524279 IVA524278:IVA524279 JEW524278:JEW524279 JOS524278:JOS524279 JYO524278:JYO524279 KIK524278:KIK524279 KSG524278:KSG524279 LCC524278:LCC524279 LLY524278:LLY524279 LVU524278:LVU524279 MFQ524278:MFQ524279 MPM524278:MPM524279 MZI524278:MZI524279 NJE524278:NJE524279 NTA524278:NTA524279 OCW524278:OCW524279 OMS524278:OMS524279 OWO524278:OWO524279 PGK524278:PGK524279 PQG524278:PQG524279 QAC524278:QAC524279 QJY524278:QJY524279 QTU524278:QTU524279 RDQ524278:RDQ524279 RNM524278:RNM524279 RXI524278:RXI524279 SHE524278:SHE524279 SRA524278:SRA524279 TAW524278:TAW524279 TKS524278:TKS524279 TUO524278:TUO524279 UEK524278:UEK524279 UOG524278:UOG524279 UYC524278:UYC524279 VHY524278:VHY524279 VRU524278:VRU524279 WBQ524278:WBQ524279 WLM524278:WLM524279 WVI524278:WVI524279 IW589814:IW589815 SS589814:SS589815 ACO589814:ACO589815 AMK589814:AMK589815 AWG589814:AWG589815 BGC589814:BGC589815 BPY589814:BPY589815 BZU589814:BZU589815 CJQ589814:CJQ589815 CTM589814:CTM589815 DDI589814:DDI589815 DNE589814:DNE589815 DXA589814:DXA589815 EGW589814:EGW589815 EQS589814:EQS589815 FAO589814:FAO589815 FKK589814:FKK589815 FUG589814:FUG589815 GEC589814:GEC589815 GNY589814:GNY589815 GXU589814:GXU589815 HHQ589814:HHQ589815 HRM589814:HRM589815 IBI589814:IBI589815 ILE589814:ILE589815 IVA589814:IVA589815 JEW589814:JEW589815 JOS589814:JOS589815 JYO589814:JYO589815 KIK589814:KIK589815 KSG589814:KSG589815 LCC589814:LCC589815 LLY589814:LLY589815 LVU589814:LVU589815 MFQ589814:MFQ589815 MPM589814:MPM589815 MZI589814:MZI589815 NJE589814:NJE589815 NTA589814:NTA589815 OCW589814:OCW589815 OMS589814:OMS589815 OWO589814:OWO589815 PGK589814:PGK589815 PQG589814:PQG589815 QAC589814:QAC589815 QJY589814:QJY589815 QTU589814:QTU589815 RDQ589814:RDQ589815 RNM589814:RNM589815 RXI589814:RXI589815 SHE589814:SHE589815 SRA589814:SRA589815 TAW589814:TAW589815 TKS589814:TKS589815 TUO589814:TUO589815 UEK589814:UEK589815 UOG589814:UOG589815 UYC589814:UYC589815 VHY589814:VHY589815 VRU589814:VRU589815 WBQ589814:WBQ589815 WLM589814:WLM589815 WVI589814:WVI589815 IW655350:IW655351 SS655350:SS655351 ACO655350:ACO655351 AMK655350:AMK655351 AWG655350:AWG655351 BGC655350:BGC655351 BPY655350:BPY655351 BZU655350:BZU655351 CJQ655350:CJQ655351 CTM655350:CTM655351 DDI655350:DDI655351 DNE655350:DNE655351 DXA655350:DXA655351 EGW655350:EGW655351 EQS655350:EQS655351 FAO655350:FAO655351 FKK655350:FKK655351 FUG655350:FUG655351 GEC655350:GEC655351 GNY655350:GNY655351 GXU655350:GXU655351 HHQ655350:HHQ655351 HRM655350:HRM655351 IBI655350:IBI655351 ILE655350:ILE655351 IVA655350:IVA655351 JEW655350:JEW655351 JOS655350:JOS655351 JYO655350:JYO655351 KIK655350:KIK655351 KSG655350:KSG655351 LCC655350:LCC655351 LLY655350:LLY655351 LVU655350:LVU655351 MFQ655350:MFQ655351 MPM655350:MPM655351 MZI655350:MZI655351 NJE655350:NJE655351 NTA655350:NTA655351 OCW655350:OCW655351 OMS655350:OMS655351 OWO655350:OWO655351 PGK655350:PGK655351 PQG655350:PQG655351 QAC655350:QAC655351 QJY655350:QJY655351 QTU655350:QTU655351 RDQ655350:RDQ655351 RNM655350:RNM655351 RXI655350:RXI655351 SHE655350:SHE655351 SRA655350:SRA655351 TAW655350:TAW655351 TKS655350:TKS655351 TUO655350:TUO655351 UEK655350:UEK655351 UOG655350:UOG655351 UYC655350:UYC655351 VHY655350:VHY655351 VRU655350:VRU655351 WBQ655350:WBQ655351 WLM655350:WLM655351 WVI655350:WVI655351 IW720886:IW720887 SS720886:SS720887 ACO720886:ACO720887 AMK720886:AMK720887 AWG720886:AWG720887 BGC720886:BGC720887 BPY720886:BPY720887 BZU720886:BZU720887 CJQ720886:CJQ720887 CTM720886:CTM720887 DDI720886:DDI720887 DNE720886:DNE720887 DXA720886:DXA720887 EGW720886:EGW720887 EQS720886:EQS720887 FAO720886:FAO720887 FKK720886:FKK720887 FUG720886:FUG720887 GEC720886:GEC720887 GNY720886:GNY720887 GXU720886:GXU720887 HHQ720886:HHQ720887 HRM720886:HRM720887 IBI720886:IBI720887 ILE720886:ILE720887 IVA720886:IVA720887 JEW720886:JEW720887 JOS720886:JOS720887 JYO720886:JYO720887 KIK720886:KIK720887 KSG720886:KSG720887 LCC720886:LCC720887 LLY720886:LLY720887 LVU720886:LVU720887 MFQ720886:MFQ720887 MPM720886:MPM720887 MZI720886:MZI720887 NJE720886:NJE720887 NTA720886:NTA720887 OCW720886:OCW720887 OMS720886:OMS720887 OWO720886:OWO720887 PGK720886:PGK720887 PQG720886:PQG720887 QAC720886:QAC720887 QJY720886:QJY720887 QTU720886:QTU720887 RDQ720886:RDQ720887 RNM720886:RNM720887 RXI720886:RXI720887 SHE720886:SHE720887 SRA720886:SRA720887 TAW720886:TAW720887 TKS720886:TKS720887 TUO720886:TUO720887 UEK720886:UEK720887 UOG720886:UOG720887 UYC720886:UYC720887 VHY720886:VHY720887 VRU720886:VRU720887 WBQ720886:WBQ720887 WLM720886:WLM720887 WVI720886:WVI720887 IW786422:IW786423 SS786422:SS786423 ACO786422:ACO786423 AMK786422:AMK786423 AWG786422:AWG786423 BGC786422:BGC786423 BPY786422:BPY786423 BZU786422:BZU786423 CJQ786422:CJQ786423 CTM786422:CTM786423 DDI786422:DDI786423 DNE786422:DNE786423 DXA786422:DXA786423 EGW786422:EGW786423 EQS786422:EQS786423 FAO786422:FAO786423 FKK786422:FKK786423 FUG786422:FUG786423 GEC786422:GEC786423 GNY786422:GNY786423 GXU786422:GXU786423 HHQ786422:HHQ786423 HRM786422:HRM786423 IBI786422:IBI786423 ILE786422:ILE786423 IVA786422:IVA786423 JEW786422:JEW786423 JOS786422:JOS786423 JYO786422:JYO786423 KIK786422:KIK786423 KSG786422:KSG786423 LCC786422:LCC786423 LLY786422:LLY786423 LVU786422:LVU786423 MFQ786422:MFQ786423 MPM786422:MPM786423 MZI786422:MZI786423 NJE786422:NJE786423 NTA786422:NTA786423 OCW786422:OCW786423 OMS786422:OMS786423 OWO786422:OWO786423 PGK786422:PGK786423 PQG786422:PQG786423 QAC786422:QAC786423 QJY786422:QJY786423 QTU786422:QTU786423 RDQ786422:RDQ786423 RNM786422:RNM786423 RXI786422:RXI786423 SHE786422:SHE786423 SRA786422:SRA786423 TAW786422:TAW786423 TKS786422:TKS786423 TUO786422:TUO786423 UEK786422:UEK786423 UOG786422:UOG786423 UYC786422:UYC786423 VHY786422:VHY786423 VRU786422:VRU786423 WBQ786422:WBQ786423 WLM786422:WLM786423 WVI786422:WVI786423 IW851958:IW851959 SS851958:SS851959 ACO851958:ACO851959 AMK851958:AMK851959 AWG851958:AWG851959 BGC851958:BGC851959 BPY851958:BPY851959 BZU851958:BZU851959 CJQ851958:CJQ851959 CTM851958:CTM851959 DDI851958:DDI851959 DNE851958:DNE851959 DXA851958:DXA851959 EGW851958:EGW851959 EQS851958:EQS851959 FAO851958:FAO851959 FKK851958:FKK851959 FUG851958:FUG851959 GEC851958:GEC851959 GNY851958:GNY851959 GXU851958:GXU851959 HHQ851958:HHQ851959 HRM851958:HRM851959 IBI851958:IBI851959 ILE851958:ILE851959 IVA851958:IVA851959 JEW851958:JEW851959 JOS851958:JOS851959 JYO851958:JYO851959 KIK851958:KIK851959 KSG851958:KSG851959 LCC851958:LCC851959 LLY851958:LLY851959 LVU851958:LVU851959 MFQ851958:MFQ851959 MPM851958:MPM851959 MZI851958:MZI851959 NJE851958:NJE851959 NTA851958:NTA851959 OCW851958:OCW851959 OMS851958:OMS851959 OWO851958:OWO851959 PGK851958:PGK851959 PQG851958:PQG851959 QAC851958:QAC851959 QJY851958:QJY851959 QTU851958:QTU851959 RDQ851958:RDQ851959 RNM851958:RNM851959 RXI851958:RXI851959 SHE851958:SHE851959 SRA851958:SRA851959 TAW851958:TAW851959 TKS851958:TKS851959 TUO851958:TUO851959 UEK851958:UEK851959 UOG851958:UOG851959 UYC851958:UYC851959 VHY851958:VHY851959 VRU851958:VRU851959 WBQ851958:WBQ851959 WLM851958:WLM851959 WVI851958:WVI851959 IW917494:IW917495 SS917494:SS917495 ACO917494:ACO917495 AMK917494:AMK917495 AWG917494:AWG917495 BGC917494:BGC917495 BPY917494:BPY917495 BZU917494:BZU917495 CJQ917494:CJQ917495 CTM917494:CTM917495 DDI917494:DDI917495 DNE917494:DNE917495 DXA917494:DXA917495 EGW917494:EGW917495 EQS917494:EQS917495 FAO917494:FAO917495 FKK917494:FKK917495 FUG917494:FUG917495 GEC917494:GEC917495 GNY917494:GNY917495 GXU917494:GXU917495 HHQ917494:HHQ917495 HRM917494:HRM917495 IBI917494:IBI917495 ILE917494:ILE917495 IVA917494:IVA917495 JEW917494:JEW917495 JOS917494:JOS917495 JYO917494:JYO917495 KIK917494:KIK917495 KSG917494:KSG917495 LCC917494:LCC917495 LLY917494:LLY917495 LVU917494:LVU917495 MFQ917494:MFQ917495 MPM917494:MPM917495 MZI917494:MZI917495 NJE917494:NJE917495 NTA917494:NTA917495 OCW917494:OCW917495 OMS917494:OMS917495 OWO917494:OWO917495 PGK917494:PGK917495 PQG917494:PQG917495 QAC917494:QAC917495 QJY917494:QJY917495 QTU917494:QTU917495 RDQ917494:RDQ917495 RNM917494:RNM917495 RXI917494:RXI917495 SHE917494:SHE917495 SRA917494:SRA917495 TAW917494:TAW917495 TKS917494:TKS917495 TUO917494:TUO917495 UEK917494:UEK917495 UOG917494:UOG917495 UYC917494:UYC917495 VHY917494:VHY917495 VRU917494:VRU917495 WBQ917494:WBQ917495 WLM917494:WLM917495 WVI917494:WVI917495 IW983030:IW983031 SS983030:SS983031 ACO983030:ACO983031 AMK983030:AMK983031 AWG983030:AWG983031 BGC983030:BGC983031 BPY983030:BPY983031 BZU983030:BZU983031 CJQ983030:CJQ983031 CTM983030:CTM983031 DDI983030:DDI983031 DNE983030:DNE983031 DXA983030:DXA983031 EGW983030:EGW983031 EQS983030:EQS983031 FAO983030:FAO983031 FKK983030:FKK983031 FUG983030:FUG983031 GEC983030:GEC983031 GNY983030:GNY983031 GXU983030:GXU983031 HHQ983030:HHQ983031 HRM983030:HRM983031 IBI983030:IBI983031 ILE983030:ILE983031 IVA983030:IVA983031 JEW983030:JEW983031 JOS983030:JOS983031 JYO983030:JYO983031 KIK983030:KIK983031 KSG983030:KSG983031 LCC983030:LCC983031 LLY983030:LLY983031 LVU983030:LVU983031 MFQ983030:MFQ983031 MPM983030:MPM983031 MZI983030:MZI983031 NJE983030:NJE983031 NTA983030:NTA983031 OCW983030:OCW983031 OMS983030:OMS983031 OWO983030:OWO983031 PGK983030:PGK983031 PQG983030:PQG983031 QAC983030:QAC983031 QJY983030:QJY983031 QTU983030:QTU983031 RDQ983030:RDQ983031 RNM983030:RNM983031 RXI983030:RXI983031 SHE983030:SHE983031 SRA983030:SRA983031 TAW983030:TAW983031 TKS983030:TKS983031 TUO983030:TUO983031 UEK983030:UEK983031 UOG983030:UOG983031 UYC983030:UYC983031 VHY983030:VHY983031 VRU983030:VRU983031 WBQ983030:WBQ983031 WLM983030:WLM983031 WVI983030:WVI983031 B65518 IX65518 ST65518 ACP65518 AML65518 AWH65518 BGD65518 BPZ65518 BZV65518 CJR65518 CTN65518 DDJ65518 DNF65518 DXB65518 EGX65518 EQT65518 FAP65518 FKL65518 FUH65518 GED65518 GNZ65518 GXV65518 HHR65518 HRN65518 IBJ65518 ILF65518 IVB65518 JEX65518 JOT65518 JYP65518 KIL65518 KSH65518 LCD65518 LLZ65518 LVV65518 MFR65518 MPN65518 MZJ65518 NJF65518 NTB65518 OCX65518 OMT65518 OWP65518 PGL65518 PQH65518 QAD65518 QJZ65518 QTV65518 RDR65518 RNN65518 RXJ65518 SHF65518 SRB65518 TAX65518 TKT65518 TUP65518 UEL65518 UOH65518 UYD65518 VHZ65518 VRV65518 WBR65518 WLN65518 WVJ65518 B131054 IX131054 ST131054 ACP131054 AML131054 AWH131054 BGD131054 BPZ131054 BZV131054 CJR131054 CTN131054 DDJ131054 DNF131054 DXB131054 EGX131054 EQT131054 FAP131054 FKL131054 FUH131054 GED131054 GNZ131054 GXV131054 HHR131054 HRN131054 IBJ131054 ILF131054 IVB131054 JEX131054 JOT131054 JYP131054 KIL131054 KSH131054 LCD131054 LLZ131054 LVV131054 MFR131054 MPN131054 MZJ131054 NJF131054 NTB131054 OCX131054 OMT131054 OWP131054 PGL131054 PQH131054 QAD131054 QJZ131054 QTV131054 RDR131054 RNN131054 RXJ131054 SHF131054 SRB131054 TAX131054 TKT131054 TUP131054 UEL131054 UOH131054 UYD131054 VHZ131054 VRV131054 WBR131054 WLN131054 WVJ131054 B196590 IX196590 ST196590 ACP196590 AML196590 AWH196590 BGD196590 BPZ196590 BZV196590 CJR196590 CTN196590 DDJ196590 DNF196590 DXB196590 EGX196590 EQT196590 FAP196590 FKL196590 FUH196590 GED196590 GNZ196590 GXV196590 HHR196590 HRN196590 IBJ196590 ILF196590 IVB196590 JEX196590 JOT196590 JYP196590 KIL196590 KSH196590 LCD196590 LLZ196590 LVV196590 MFR196590 MPN196590 MZJ196590 NJF196590 NTB196590 OCX196590 OMT196590 OWP196590 PGL196590 PQH196590 QAD196590 QJZ196590 QTV196590 RDR196590 RNN196590 RXJ196590 SHF196590 SRB196590 TAX196590 TKT196590 TUP196590 UEL196590 UOH196590 UYD196590 VHZ196590 VRV196590 WBR196590 WLN196590 WVJ196590 B262126 IX262126 ST262126 ACP262126 AML262126 AWH262126 BGD262126 BPZ262126 BZV262126 CJR262126 CTN262126 DDJ262126 DNF262126 DXB262126 EGX262126 EQT262126 FAP262126 FKL262126 FUH262126 GED262126 GNZ262126 GXV262126 HHR262126 HRN262126 IBJ262126 ILF262126 IVB262126 JEX262126 JOT262126 JYP262126 KIL262126 KSH262126 LCD262126 LLZ262126 LVV262126 MFR262126 MPN262126 MZJ262126 NJF262126 NTB262126 OCX262126 OMT262126 OWP262126 PGL262126 PQH262126 QAD262126 QJZ262126 QTV262126 RDR262126 RNN262126 RXJ262126 SHF262126 SRB262126 TAX262126 TKT262126 TUP262126 UEL262126 UOH262126 UYD262126 VHZ262126 VRV262126 WBR262126 WLN262126 WVJ262126 B327662 IX327662 ST327662 ACP327662 AML327662 AWH327662 BGD327662 BPZ327662 BZV327662 CJR327662 CTN327662 DDJ327662 DNF327662 DXB327662 EGX327662 EQT327662 FAP327662 FKL327662 FUH327662 GED327662 GNZ327662 GXV327662 HHR327662 HRN327662 IBJ327662 ILF327662 IVB327662 JEX327662 JOT327662 JYP327662 KIL327662 KSH327662 LCD327662 LLZ327662 LVV327662 MFR327662 MPN327662 MZJ327662 NJF327662 NTB327662 OCX327662 OMT327662 OWP327662 PGL327662 PQH327662 QAD327662 QJZ327662 QTV327662 RDR327662 RNN327662 RXJ327662 SHF327662 SRB327662 TAX327662 TKT327662 TUP327662 UEL327662 UOH327662 UYD327662 VHZ327662 VRV327662 WBR327662 WLN327662 WVJ327662 B393198 IX393198 ST393198 ACP393198 AML393198 AWH393198 BGD393198 BPZ393198 BZV393198 CJR393198 CTN393198 DDJ393198 DNF393198 DXB393198 EGX393198 EQT393198 FAP393198 FKL393198 FUH393198 GED393198 GNZ393198 GXV393198 HHR393198 HRN393198 IBJ393198 ILF393198 IVB393198 JEX393198 JOT393198 JYP393198 KIL393198 KSH393198 LCD393198 LLZ393198 LVV393198 MFR393198 MPN393198 MZJ393198 NJF393198 NTB393198 OCX393198 OMT393198 OWP393198 PGL393198 PQH393198 QAD393198 QJZ393198 QTV393198 RDR393198 RNN393198 RXJ393198 SHF393198 SRB393198 TAX393198 TKT393198 TUP393198 UEL393198 UOH393198 UYD393198 VHZ393198 VRV393198 WBR393198 WLN393198 WVJ393198 B458734 IX458734 ST458734 ACP458734 AML458734 AWH458734 BGD458734 BPZ458734 BZV458734 CJR458734 CTN458734 DDJ458734 DNF458734 DXB458734 EGX458734 EQT458734 FAP458734 FKL458734 FUH458734 GED458734 GNZ458734 GXV458734 HHR458734 HRN458734 IBJ458734 ILF458734 IVB458734 JEX458734 JOT458734 JYP458734 KIL458734 KSH458734 LCD458734 LLZ458734 LVV458734 MFR458734 MPN458734 MZJ458734 NJF458734 NTB458734 OCX458734 OMT458734 OWP458734 PGL458734 PQH458734 QAD458734 QJZ458734 QTV458734 RDR458734 RNN458734 RXJ458734 SHF458734 SRB458734 TAX458734 TKT458734 TUP458734 UEL458734 UOH458734 UYD458734 VHZ458734 VRV458734 WBR458734 WLN458734 WVJ458734 B524270 IX524270 ST524270 ACP524270 AML524270 AWH524270 BGD524270 BPZ524270 BZV524270 CJR524270 CTN524270 DDJ524270 DNF524270 DXB524270 EGX524270 EQT524270 FAP524270 FKL524270 FUH524270 GED524270 GNZ524270 GXV524270 HHR524270 HRN524270 IBJ524270 ILF524270 IVB524270 JEX524270 JOT524270 JYP524270 KIL524270 KSH524270 LCD524270 LLZ524270 LVV524270 MFR524270 MPN524270 MZJ524270 NJF524270 NTB524270 OCX524270 OMT524270 OWP524270 PGL524270 PQH524270 QAD524270 QJZ524270 QTV524270 RDR524270 RNN524270 RXJ524270 SHF524270 SRB524270 TAX524270 TKT524270 TUP524270 UEL524270 UOH524270 UYD524270 VHZ524270 VRV524270 WBR524270 WLN524270 WVJ524270 B589806 IX589806 ST589806 ACP589806 AML589806 AWH589806 BGD589806 BPZ589806 BZV589806 CJR589806 CTN589806 DDJ589806 DNF589806 DXB589806 EGX589806 EQT589806 FAP589806 FKL589806 FUH589806 GED589806 GNZ589806 GXV589806 HHR589806 HRN589806 IBJ589806 ILF589806 IVB589806 JEX589806 JOT589806 JYP589806 KIL589806 KSH589806 LCD589806 LLZ589806 LVV589806 MFR589806 MPN589806 MZJ589806 NJF589806 NTB589806 OCX589806 OMT589806 OWP589806 PGL589806 PQH589806 QAD589806 QJZ589806 QTV589806 RDR589806 RNN589806 RXJ589806 SHF589806 SRB589806 TAX589806 TKT589806 TUP589806 UEL589806 UOH589806 UYD589806 VHZ589806 VRV589806 WBR589806 WLN589806 WVJ589806 B655342 IX655342 ST655342 ACP655342 AML655342 AWH655342 BGD655342 BPZ655342 BZV655342 CJR655342 CTN655342 DDJ655342 DNF655342 DXB655342 EGX655342 EQT655342 FAP655342 FKL655342 FUH655342 GED655342 GNZ655342 GXV655342 HHR655342 HRN655342 IBJ655342 ILF655342 IVB655342 JEX655342 JOT655342 JYP655342 KIL655342 KSH655342 LCD655342 LLZ655342 LVV655342 MFR655342 MPN655342 MZJ655342 NJF655342 NTB655342 OCX655342 OMT655342 OWP655342 PGL655342 PQH655342 QAD655342 QJZ655342 QTV655342 RDR655342 RNN655342 RXJ655342 SHF655342 SRB655342 TAX655342 TKT655342 TUP655342 UEL655342 UOH655342 UYD655342 VHZ655342 VRV655342 WBR655342 WLN655342 WVJ655342 B720878 IX720878 ST720878 ACP720878 AML720878 AWH720878 BGD720878 BPZ720878 BZV720878 CJR720878 CTN720878 DDJ720878 DNF720878 DXB720878 EGX720878 EQT720878 FAP720878 FKL720878 FUH720878 GED720878 GNZ720878 GXV720878 HHR720878 HRN720878 IBJ720878 ILF720878 IVB720878 JEX720878 JOT720878 JYP720878 KIL720878 KSH720878 LCD720878 LLZ720878 LVV720878 MFR720878 MPN720878 MZJ720878 NJF720878 NTB720878 OCX720878 OMT720878 OWP720878 PGL720878 PQH720878 QAD720878 QJZ720878 QTV720878 RDR720878 RNN720878 RXJ720878 SHF720878 SRB720878 TAX720878 TKT720878 TUP720878 UEL720878 UOH720878 UYD720878 VHZ720878 VRV720878 WBR720878 WLN720878 WVJ720878 B786414 IX786414 ST786414 ACP786414 AML786414 AWH786414 BGD786414 BPZ786414 BZV786414 CJR786414 CTN786414 DDJ786414 DNF786414 DXB786414 EGX786414 EQT786414 FAP786414 FKL786414 FUH786414 GED786414 GNZ786414 GXV786414 HHR786414 HRN786414 IBJ786414 ILF786414 IVB786414 JEX786414 JOT786414 JYP786414 KIL786414 KSH786414 LCD786414 LLZ786414 LVV786414 MFR786414 MPN786414 MZJ786414 NJF786414 NTB786414 OCX786414 OMT786414 OWP786414 PGL786414 PQH786414 QAD786414 QJZ786414 QTV786414 RDR786414 RNN786414 RXJ786414 SHF786414 SRB786414 TAX786414 TKT786414 TUP786414 UEL786414 UOH786414 UYD786414 VHZ786414 VRV786414 WBR786414 WLN786414 WVJ786414 B851950 IX851950 ST851950 ACP851950 AML851950 AWH851950 BGD851950 BPZ851950 BZV851950 CJR851950 CTN851950 DDJ851950 DNF851950 DXB851950 EGX851950 EQT851950 FAP851950 FKL851950 FUH851950 GED851950 GNZ851950 GXV851950 HHR851950 HRN851950 IBJ851950 ILF851950 IVB851950 JEX851950 JOT851950 JYP851950 KIL851950 KSH851950 LCD851950 LLZ851950 LVV851950 MFR851950 MPN851950 MZJ851950 NJF851950 NTB851950 OCX851950 OMT851950 OWP851950 PGL851950 PQH851950 QAD851950 QJZ851950 QTV851950 RDR851950 RNN851950 RXJ851950 SHF851950 SRB851950 TAX851950 TKT851950 TUP851950 UEL851950 UOH851950 UYD851950 VHZ851950 VRV851950 WBR851950 WLN851950 WVJ851950 B917486 IX917486 ST917486 ACP917486 AML917486 AWH917486 BGD917486 BPZ917486 BZV917486 CJR917486 CTN917486 DDJ917486 DNF917486 DXB917486 EGX917486 EQT917486 FAP917486 FKL917486 FUH917486 GED917486 GNZ917486 GXV917486 HHR917486 HRN917486 IBJ917486 ILF917486 IVB917486 JEX917486 JOT917486 JYP917486 KIL917486 KSH917486 LCD917486 LLZ917486 LVV917486 MFR917486 MPN917486 MZJ917486 NJF917486 NTB917486 OCX917486 OMT917486 OWP917486 PGL917486 PQH917486 QAD917486 QJZ917486 QTV917486 RDR917486 RNN917486 RXJ917486 SHF917486 SRB917486 TAX917486 TKT917486 TUP917486 UEL917486 UOH917486 UYD917486 VHZ917486 VRV917486 WBR917486 WLN917486 WVJ917486 B983022 IX983022 ST983022 ACP983022 AML983022 AWH983022 BGD983022 BPZ983022 BZV983022 CJR983022 CTN983022 DDJ983022 DNF983022 DXB983022 EGX983022 EQT983022 FAP983022 FKL983022 FUH983022 GED983022 GNZ983022 GXV983022 HHR983022 HRN983022 IBJ983022 ILF983022 IVB983022 JEX983022 JOT983022 JYP983022 KIL983022 KSH983022 LCD983022 LLZ983022 LVV983022 MFR983022 MPN983022 MZJ983022 NJF983022 NTB983022 OCX983022 OMT983022 OWP983022 PGL983022 PQH983022 QAD983022 QJZ983022 QTV983022 RDR983022 RNN983022 RXJ983022 SHF983022 SRB983022 TAX983022 TKT983022 TUP983022 UEL983022 UOH983022 UYD983022 VHZ983022 VRV983022 WBR983022 WLN983022 WVJ983022 IW65514:IW65524 SS65514:SS65524 ACO65514:ACO65524 AMK65514:AMK65524 AWG65514:AWG65524 BGC65514:BGC65524 BPY65514:BPY65524 BZU65514:BZU65524 CJQ65514:CJQ65524 CTM65514:CTM65524 DDI65514:DDI65524 DNE65514:DNE65524 DXA65514:DXA65524 EGW65514:EGW65524 EQS65514:EQS65524 FAO65514:FAO65524 FKK65514:FKK65524 FUG65514:FUG65524 GEC65514:GEC65524 GNY65514:GNY65524 GXU65514:GXU65524 HHQ65514:HHQ65524 HRM65514:HRM65524 IBI65514:IBI65524 ILE65514:ILE65524 IVA65514:IVA65524 JEW65514:JEW65524 JOS65514:JOS65524 JYO65514:JYO65524 KIK65514:KIK65524 KSG65514:KSG65524 LCC65514:LCC65524 LLY65514:LLY65524 LVU65514:LVU65524 MFQ65514:MFQ65524 MPM65514:MPM65524 MZI65514:MZI65524 NJE65514:NJE65524 NTA65514:NTA65524 OCW65514:OCW65524 OMS65514:OMS65524 OWO65514:OWO65524 PGK65514:PGK65524 PQG65514:PQG65524 QAC65514:QAC65524 QJY65514:QJY65524 QTU65514:QTU65524 RDQ65514:RDQ65524 RNM65514:RNM65524 RXI65514:RXI65524 SHE65514:SHE65524 SRA65514:SRA65524 TAW65514:TAW65524 TKS65514:TKS65524 TUO65514:TUO65524 UEK65514:UEK65524 UOG65514:UOG65524 UYC65514:UYC65524 VHY65514:VHY65524 VRU65514:VRU65524 WBQ65514:WBQ65524 WLM65514:WLM65524 WVI65514:WVI65524 IW131050:IW131060 SS131050:SS131060 ACO131050:ACO131060 AMK131050:AMK131060 AWG131050:AWG131060 BGC131050:BGC131060 BPY131050:BPY131060 BZU131050:BZU131060 CJQ131050:CJQ131060 CTM131050:CTM131060 DDI131050:DDI131060 DNE131050:DNE131060 DXA131050:DXA131060 EGW131050:EGW131060 EQS131050:EQS131060 FAO131050:FAO131060 FKK131050:FKK131060 FUG131050:FUG131060 GEC131050:GEC131060 GNY131050:GNY131060 GXU131050:GXU131060 HHQ131050:HHQ131060 HRM131050:HRM131060 IBI131050:IBI131060 ILE131050:ILE131060 IVA131050:IVA131060 JEW131050:JEW131060 JOS131050:JOS131060 JYO131050:JYO131060 KIK131050:KIK131060 KSG131050:KSG131060 LCC131050:LCC131060 LLY131050:LLY131060 LVU131050:LVU131060 MFQ131050:MFQ131060 MPM131050:MPM131060 MZI131050:MZI131060 NJE131050:NJE131060 NTA131050:NTA131060 OCW131050:OCW131060 OMS131050:OMS131060 OWO131050:OWO131060 PGK131050:PGK131060 PQG131050:PQG131060 QAC131050:QAC131060 QJY131050:QJY131060 QTU131050:QTU131060 RDQ131050:RDQ131060 RNM131050:RNM131060 RXI131050:RXI131060 SHE131050:SHE131060 SRA131050:SRA131060 TAW131050:TAW131060 TKS131050:TKS131060 TUO131050:TUO131060 UEK131050:UEK131060 UOG131050:UOG131060 UYC131050:UYC131060 VHY131050:VHY131060 VRU131050:VRU131060 WBQ131050:WBQ131060 WLM131050:WLM131060 WVI131050:WVI131060 IW196586:IW196596 SS196586:SS196596 ACO196586:ACO196596 AMK196586:AMK196596 AWG196586:AWG196596 BGC196586:BGC196596 BPY196586:BPY196596 BZU196586:BZU196596 CJQ196586:CJQ196596 CTM196586:CTM196596 DDI196586:DDI196596 DNE196586:DNE196596 DXA196586:DXA196596 EGW196586:EGW196596 EQS196586:EQS196596 FAO196586:FAO196596 FKK196586:FKK196596 FUG196586:FUG196596 GEC196586:GEC196596 GNY196586:GNY196596 GXU196586:GXU196596 HHQ196586:HHQ196596 HRM196586:HRM196596 IBI196586:IBI196596 ILE196586:ILE196596 IVA196586:IVA196596 JEW196586:JEW196596 JOS196586:JOS196596 JYO196586:JYO196596 KIK196586:KIK196596 KSG196586:KSG196596 LCC196586:LCC196596 LLY196586:LLY196596 LVU196586:LVU196596 MFQ196586:MFQ196596 MPM196586:MPM196596 MZI196586:MZI196596 NJE196586:NJE196596 NTA196586:NTA196596 OCW196586:OCW196596 OMS196586:OMS196596 OWO196586:OWO196596 PGK196586:PGK196596 PQG196586:PQG196596 QAC196586:QAC196596 QJY196586:QJY196596 QTU196586:QTU196596 RDQ196586:RDQ196596 RNM196586:RNM196596 RXI196586:RXI196596 SHE196586:SHE196596 SRA196586:SRA196596 TAW196586:TAW196596 TKS196586:TKS196596 TUO196586:TUO196596 UEK196586:UEK196596 UOG196586:UOG196596 UYC196586:UYC196596 VHY196586:VHY196596 VRU196586:VRU196596 WBQ196586:WBQ196596 WLM196586:WLM196596 WVI196586:WVI196596 IW262122:IW262132 SS262122:SS262132 ACO262122:ACO262132 AMK262122:AMK262132 AWG262122:AWG262132 BGC262122:BGC262132 BPY262122:BPY262132 BZU262122:BZU262132 CJQ262122:CJQ262132 CTM262122:CTM262132 DDI262122:DDI262132 DNE262122:DNE262132 DXA262122:DXA262132 EGW262122:EGW262132 EQS262122:EQS262132 FAO262122:FAO262132 FKK262122:FKK262132 FUG262122:FUG262132 GEC262122:GEC262132 GNY262122:GNY262132 GXU262122:GXU262132 HHQ262122:HHQ262132 HRM262122:HRM262132 IBI262122:IBI262132 ILE262122:ILE262132 IVA262122:IVA262132 JEW262122:JEW262132 JOS262122:JOS262132 JYO262122:JYO262132 KIK262122:KIK262132 KSG262122:KSG262132 LCC262122:LCC262132 LLY262122:LLY262132 LVU262122:LVU262132 MFQ262122:MFQ262132 MPM262122:MPM262132 MZI262122:MZI262132 NJE262122:NJE262132 NTA262122:NTA262132 OCW262122:OCW262132 OMS262122:OMS262132 OWO262122:OWO262132 PGK262122:PGK262132 PQG262122:PQG262132 QAC262122:QAC262132 QJY262122:QJY262132 QTU262122:QTU262132 RDQ262122:RDQ262132 RNM262122:RNM262132 RXI262122:RXI262132 SHE262122:SHE262132 SRA262122:SRA262132 TAW262122:TAW262132 TKS262122:TKS262132 TUO262122:TUO262132 UEK262122:UEK262132 UOG262122:UOG262132 UYC262122:UYC262132 VHY262122:VHY262132 VRU262122:VRU262132 WBQ262122:WBQ262132 WLM262122:WLM262132 WVI262122:WVI262132 IW327658:IW327668 SS327658:SS327668 ACO327658:ACO327668 AMK327658:AMK327668 AWG327658:AWG327668 BGC327658:BGC327668 BPY327658:BPY327668 BZU327658:BZU327668 CJQ327658:CJQ327668 CTM327658:CTM327668 DDI327658:DDI327668 DNE327658:DNE327668 DXA327658:DXA327668 EGW327658:EGW327668 EQS327658:EQS327668 FAO327658:FAO327668 FKK327658:FKK327668 FUG327658:FUG327668 GEC327658:GEC327668 GNY327658:GNY327668 GXU327658:GXU327668 HHQ327658:HHQ327668 HRM327658:HRM327668 IBI327658:IBI327668 ILE327658:ILE327668 IVA327658:IVA327668 JEW327658:JEW327668 JOS327658:JOS327668 JYO327658:JYO327668 KIK327658:KIK327668 KSG327658:KSG327668 LCC327658:LCC327668 LLY327658:LLY327668 LVU327658:LVU327668 MFQ327658:MFQ327668 MPM327658:MPM327668 MZI327658:MZI327668 NJE327658:NJE327668 NTA327658:NTA327668 OCW327658:OCW327668 OMS327658:OMS327668 OWO327658:OWO327668 PGK327658:PGK327668 PQG327658:PQG327668 QAC327658:QAC327668 QJY327658:QJY327668 QTU327658:QTU327668 RDQ327658:RDQ327668 RNM327658:RNM327668 RXI327658:RXI327668 SHE327658:SHE327668 SRA327658:SRA327668 TAW327658:TAW327668 TKS327658:TKS327668 TUO327658:TUO327668 UEK327658:UEK327668 UOG327658:UOG327668 UYC327658:UYC327668 VHY327658:VHY327668 VRU327658:VRU327668 WBQ327658:WBQ327668 WLM327658:WLM327668 WVI327658:WVI327668 IW393194:IW393204 SS393194:SS393204 ACO393194:ACO393204 AMK393194:AMK393204 AWG393194:AWG393204 BGC393194:BGC393204 BPY393194:BPY393204 BZU393194:BZU393204 CJQ393194:CJQ393204 CTM393194:CTM393204 DDI393194:DDI393204 DNE393194:DNE393204 DXA393194:DXA393204 EGW393194:EGW393204 EQS393194:EQS393204 FAO393194:FAO393204 FKK393194:FKK393204 FUG393194:FUG393204 GEC393194:GEC393204 GNY393194:GNY393204 GXU393194:GXU393204 HHQ393194:HHQ393204 HRM393194:HRM393204 IBI393194:IBI393204 ILE393194:ILE393204 IVA393194:IVA393204 JEW393194:JEW393204 JOS393194:JOS393204 JYO393194:JYO393204 KIK393194:KIK393204 KSG393194:KSG393204 LCC393194:LCC393204 LLY393194:LLY393204 LVU393194:LVU393204 MFQ393194:MFQ393204 MPM393194:MPM393204 MZI393194:MZI393204 NJE393194:NJE393204 NTA393194:NTA393204 OCW393194:OCW393204 OMS393194:OMS393204 OWO393194:OWO393204 PGK393194:PGK393204 PQG393194:PQG393204 QAC393194:QAC393204 QJY393194:QJY393204 QTU393194:QTU393204 RDQ393194:RDQ393204 RNM393194:RNM393204 RXI393194:RXI393204 SHE393194:SHE393204 SRA393194:SRA393204 TAW393194:TAW393204 TKS393194:TKS393204 TUO393194:TUO393204 UEK393194:UEK393204 UOG393194:UOG393204 UYC393194:UYC393204 VHY393194:VHY393204 VRU393194:VRU393204 WBQ393194:WBQ393204 WLM393194:WLM393204 WVI393194:WVI393204 IW458730:IW458740 SS458730:SS458740 ACO458730:ACO458740 AMK458730:AMK458740 AWG458730:AWG458740 BGC458730:BGC458740 BPY458730:BPY458740 BZU458730:BZU458740 CJQ458730:CJQ458740 CTM458730:CTM458740 DDI458730:DDI458740 DNE458730:DNE458740 DXA458730:DXA458740 EGW458730:EGW458740 EQS458730:EQS458740 FAO458730:FAO458740 FKK458730:FKK458740 FUG458730:FUG458740 GEC458730:GEC458740 GNY458730:GNY458740 GXU458730:GXU458740 HHQ458730:HHQ458740 HRM458730:HRM458740 IBI458730:IBI458740 ILE458730:ILE458740 IVA458730:IVA458740 JEW458730:JEW458740 JOS458730:JOS458740 JYO458730:JYO458740 KIK458730:KIK458740 KSG458730:KSG458740 LCC458730:LCC458740 LLY458730:LLY458740 LVU458730:LVU458740 MFQ458730:MFQ458740 MPM458730:MPM458740 MZI458730:MZI458740 NJE458730:NJE458740 NTA458730:NTA458740 OCW458730:OCW458740 OMS458730:OMS458740 OWO458730:OWO458740 PGK458730:PGK458740 PQG458730:PQG458740 QAC458730:QAC458740 QJY458730:QJY458740 QTU458730:QTU458740 RDQ458730:RDQ458740 RNM458730:RNM458740 RXI458730:RXI458740 SHE458730:SHE458740 SRA458730:SRA458740 TAW458730:TAW458740 TKS458730:TKS458740 TUO458730:TUO458740 UEK458730:UEK458740 UOG458730:UOG458740 UYC458730:UYC458740 VHY458730:VHY458740 VRU458730:VRU458740 WBQ458730:WBQ458740 WLM458730:WLM458740 WVI458730:WVI458740 IW524266:IW524276 SS524266:SS524276 ACO524266:ACO524276 AMK524266:AMK524276 AWG524266:AWG524276 BGC524266:BGC524276 BPY524266:BPY524276 BZU524266:BZU524276 CJQ524266:CJQ524276 CTM524266:CTM524276 DDI524266:DDI524276 DNE524266:DNE524276 DXA524266:DXA524276 EGW524266:EGW524276 EQS524266:EQS524276 FAO524266:FAO524276 FKK524266:FKK524276 FUG524266:FUG524276 GEC524266:GEC524276 GNY524266:GNY524276 GXU524266:GXU524276 HHQ524266:HHQ524276 HRM524266:HRM524276 IBI524266:IBI524276 ILE524266:ILE524276 IVA524266:IVA524276 JEW524266:JEW524276 JOS524266:JOS524276 JYO524266:JYO524276 KIK524266:KIK524276 KSG524266:KSG524276 LCC524266:LCC524276 LLY524266:LLY524276 LVU524266:LVU524276 MFQ524266:MFQ524276 MPM524266:MPM524276 MZI524266:MZI524276 NJE524266:NJE524276 NTA524266:NTA524276 OCW524266:OCW524276 OMS524266:OMS524276 OWO524266:OWO524276 PGK524266:PGK524276 PQG524266:PQG524276 QAC524266:QAC524276 QJY524266:QJY524276 QTU524266:QTU524276 RDQ524266:RDQ524276 RNM524266:RNM524276 RXI524266:RXI524276 SHE524266:SHE524276 SRA524266:SRA524276 TAW524266:TAW524276 TKS524266:TKS524276 TUO524266:TUO524276 UEK524266:UEK524276 UOG524266:UOG524276 UYC524266:UYC524276 VHY524266:VHY524276 VRU524266:VRU524276 WBQ524266:WBQ524276 WLM524266:WLM524276 WVI524266:WVI524276 IW589802:IW589812 SS589802:SS589812 ACO589802:ACO589812 AMK589802:AMK589812 AWG589802:AWG589812 BGC589802:BGC589812 BPY589802:BPY589812 BZU589802:BZU589812 CJQ589802:CJQ589812 CTM589802:CTM589812 DDI589802:DDI589812 DNE589802:DNE589812 DXA589802:DXA589812 EGW589802:EGW589812 EQS589802:EQS589812 FAO589802:FAO589812 FKK589802:FKK589812 FUG589802:FUG589812 GEC589802:GEC589812 GNY589802:GNY589812 GXU589802:GXU589812 HHQ589802:HHQ589812 HRM589802:HRM589812 IBI589802:IBI589812 ILE589802:ILE589812 IVA589802:IVA589812 JEW589802:JEW589812 JOS589802:JOS589812 JYO589802:JYO589812 KIK589802:KIK589812 KSG589802:KSG589812 LCC589802:LCC589812 LLY589802:LLY589812 LVU589802:LVU589812 MFQ589802:MFQ589812 MPM589802:MPM589812 MZI589802:MZI589812 NJE589802:NJE589812 NTA589802:NTA589812 OCW589802:OCW589812 OMS589802:OMS589812 OWO589802:OWO589812 PGK589802:PGK589812 PQG589802:PQG589812 QAC589802:QAC589812 QJY589802:QJY589812 QTU589802:QTU589812 RDQ589802:RDQ589812 RNM589802:RNM589812 RXI589802:RXI589812 SHE589802:SHE589812 SRA589802:SRA589812 TAW589802:TAW589812 TKS589802:TKS589812 TUO589802:TUO589812 UEK589802:UEK589812 UOG589802:UOG589812 UYC589802:UYC589812 VHY589802:VHY589812 VRU589802:VRU589812 WBQ589802:WBQ589812 WLM589802:WLM589812 WVI589802:WVI589812 IW655338:IW655348 SS655338:SS655348 ACO655338:ACO655348 AMK655338:AMK655348 AWG655338:AWG655348 BGC655338:BGC655348 BPY655338:BPY655348 BZU655338:BZU655348 CJQ655338:CJQ655348 CTM655338:CTM655348 DDI655338:DDI655348 DNE655338:DNE655348 DXA655338:DXA655348 EGW655338:EGW655348 EQS655338:EQS655348 FAO655338:FAO655348 FKK655338:FKK655348 FUG655338:FUG655348 GEC655338:GEC655348 GNY655338:GNY655348 GXU655338:GXU655348 HHQ655338:HHQ655348 HRM655338:HRM655348 IBI655338:IBI655348 ILE655338:ILE655348 IVA655338:IVA655348 JEW655338:JEW655348 JOS655338:JOS655348 JYO655338:JYO655348 KIK655338:KIK655348 KSG655338:KSG655348 LCC655338:LCC655348 LLY655338:LLY655348 LVU655338:LVU655348 MFQ655338:MFQ655348 MPM655338:MPM655348 MZI655338:MZI655348 NJE655338:NJE655348 NTA655338:NTA655348 OCW655338:OCW655348 OMS655338:OMS655348 OWO655338:OWO655348 PGK655338:PGK655348 PQG655338:PQG655348 QAC655338:QAC655348 QJY655338:QJY655348 QTU655338:QTU655348 RDQ655338:RDQ655348 RNM655338:RNM655348 RXI655338:RXI655348 SHE655338:SHE655348 SRA655338:SRA655348 TAW655338:TAW655348 TKS655338:TKS655348 TUO655338:TUO655348 UEK655338:UEK655348 UOG655338:UOG655348 UYC655338:UYC655348 VHY655338:VHY655348 VRU655338:VRU655348 WBQ655338:WBQ655348 WLM655338:WLM655348 WVI655338:WVI655348 IW720874:IW720884 SS720874:SS720884 ACO720874:ACO720884 AMK720874:AMK720884 AWG720874:AWG720884 BGC720874:BGC720884 BPY720874:BPY720884 BZU720874:BZU720884 CJQ720874:CJQ720884 CTM720874:CTM720884 DDI720874:DDI720884 DNE720874:DNE720884 DXA720874:DXA720884 EGW720874:EGW720884 EQS720874:EQS720884 FAO720874:FAO720884 FKK720874:FKK720884 FUG720874:FUG720884 GEC720874:GEC720884 GNY720874:GNY720884 GXU720874:GXU720884 HHQ720874:HHQ720884 HRM720874:HRM720884 IBI720874:IBI720884 ILE720874:ILE720884 IVA720874:IVA720884 JEW720874:JEW720884 JOS720874:JOS720884 JYO720874:JYO720884 KIK720874:KIK720884 KSG720874:KSG720884 LCC720874:LCC720884 LLY720874:LLY720884 LVU720874:LVU720884 MFQ720874:MFQ720884 MPM720874:MPM720884 MZI720874:MZI720884 NJE720874:NJE720884 NTA720874:NTA720884 OCW720874:OCW720884 OMS720874:OMS720884 OWO720874:OWO720884 PGK720874:PGK720884 PQG720874:PQG720884 QAC720874:QAC720884 QJY720874:QJY720884 QTU720874:QTU720884 RDQ720874:RDQ720884 RNM720874:RNM720884 RXI720874:RXI720884 SHE720874:SHE720884 SRA720874:SRA720884 TAW720874:TAW720884 TKS720874:TKS720884 TUO720874:TUO720884 UEK720874:UEK720884 UOG720874:UOG720884 UYC720874:UYC720884 VHY720874:VHY720884 VRU720874:VRU720884 WBQ720874:WBQ720884 WLM720874:WLM720884 WVI720874:WVI720884 IW786410:IW786420 SS786410:SS786420 ACO786410:ACO786420 AMK786410:AMK786420 AWG786410:AWG786420 BGC786410:BGC786420 BPY786410:BPY786420 BZU786410:BZU786420 CJQ786410:CJQ786420 CTM786410:CTM786420 DDI786410:DDI786420 DNE786410:DNE786420 DXA786410:DXA786420 EGW786410:EGW786420 EQS786410:EQS786420 FAO786410:FAO786420 FKK786410:FKK786420 FUG786410:FUG786420 GEC786410:GEC786420 GNY786410:GNY786420 GXU786410:GXU786420 HHQ786410:HHQ786420 HRM786410:HRM786420 IBI786410:IBI786420 ILE786410:ILE786420 IVA786410:IVA786420 JEW786410:JEW786420 JOS786410:JOS786420 JYO786410:JYO786420 KIK786410:KIK786420 KSG786410:KSG786420 LCC786410:LCC786420 LLY786410:LLY786420 LVU786410:LVU786420 MFQ786410:MFQ786420 MPM786410:MPM786420 MZI786410:MZI786420 NJE786410:NJE786420 NTA786410:NTA786420 OCW786410:OCW786420 OMS786410:OMS786420 OWO786410:OWO786420 PGK786410:PGK786420 PQG786410:PQG786420 QAC786410:QAC786420 QJY786410:QJY786420 QTU786410:QTU786420 RDQ786410:RDQ786420 RNM786410:RNM786420 RXI786410:RXI786420 SHE786410:SHE786420 SRA786410:SRA786420 TAW786410:TAW786420 TKS786410:TKS786420 TUO786410:TUO786420 UEK786410:UEK786420 UOG786410:UOG786420 UYC786410:UYC786420 VHY786410:VHY786420 VRU786410:VRU786420 WBQ786410:WBQ786420 WLM786410:WLM786420 WVI786410:WVI786420 IW851946:IW851956 SS851946:SS851956 ACO851946:ACO851956 AMK851946:AMK851956 AWG851946:AWG851956 BGC851946:BGC851956 BPY851946:BPY851956 BZU851946:BZU851956 CJQ851946:CJQ851956 CTM851946:CTM851956 DDI851946:DDI851956 DNE851946:DNE851956 DXA851946:DXA851956 EGW851946:EGW851956 EQS851946:EQS851956 FAO851946:FAO851956 FKK851946:FKK851956 FUG851946:FUG851956 GEC851946:GEC851956 GNY851946:GNY851956 GXU851946:GXU851956 HHQ851946:HHQ851956 HRM851946:HRM851956 IBI851946:IBI851956 ILE851946:ILE851956 IVA851946:IVA851956 JEW851946:JEW851956 JOS851946:JOS851956 JYO851946:JYO851956 KIK851946:KIK851956 KSG851946:KSG851956 LCC851946:LCC851956 LLY851946:LLY851956 LVU851946:LVU851956 MFQ851946:MFQ851956 MPM851946:MPM851956 MZI851946:MZI851956 NJE851946:NJE851956 NTA851946:NTA851956 OCW851946:OCW851956 OMS851946:OMS851956 OWO851946:OWO851956 PGK851946:PGK851956 PQG851946:PQG851956 QAC851946:QAC851956 QJY851946:QJY851956 QTU851946:QTU851956 RDQ851946:RDQ851956 RNM851946:RNM851956 RXI851946:RXI851956 SHE851946:SHE851956 SRA851946:SRA851956 TAW851946:TAW851956 TKS851946:TKS851956 TUO851946:TUO851956 UEK851946:UEK851956 UOG851946:UOG851956 UYC851946:UYC851956 VHY851946:VHY851956 VRU851946:VRU851956 WBQ851946:WBQ851956 WLM851946:WLM851956 WVI851946:WVI851956 IW917482:IW917492 SS917482:SS917492 ACO917482:ACO917492 AMK917482:AMK917492 AWG917482:AWG917492 BGC917482:BGC917492 BPY917482:BPY917492 BZU917482:BZU917492 CJQ917482:CJQ917492 CTM917482:CTM917492 DDI917482:DDI917492 DNE917482:DNE917492 DXA917482:DXA917492 EGW917482:EGW917492 EQS917482:EQS917492 FAO917482:FAO917492 FKK917482:FKK917492 FUG917482:FUG917492 GEC917482:GEC917492 GNY917482:GNY917492 GXU917482:GXU917492 HHQ917482:HHQ917492 HRM917482:HRM917492 IBI917482:IBI917492 ILE917482:ILE917492 IVA917482:IVA917492 JEW917482:JEW917492 JOS917482:JOS917492 JYO917482:JYO917492 KIK917482:KIK917492 KSG917482:KSG917492 LCC917482:LCC917492 LLY917482:LLY917492 LVU917482:LVU917492 MFQ917482:MFQ917492 MPM917482:MPM917492 MZI917482:MZI917492 NJE917482:NJE917492 NTA917482:NTA917492 OCW917482:OCW917492 OMS917482:OMS917492 OWO917482:OWO917492 PGK917482:PGK917492 PQG917482:PQG917492 QAC917482:QAC917492 QJY917482:QJY917492 QTU917482:QTU917492 RDQ917482:RDQ917492 RNM917482:RNM917492 RXI917482:RXI917492 SHE917482:SHE917492 SRA917482:SRA917492 TAW917482:TAW917492 TKS917482:TKS917492 TUO917482:TUO917492 UEK917482:UEK917492 UOG917482:UOG917492 UYC917482:UYC917492 VHY917482:VHY917492 VRU917482:VRU917492 WBQ917482:WBQ917492 WLM917482:WLM917492 WVI917482:WVI917492 IW983018:IW983028 SS983018:SS983028 ACO983018:ACO983028 AMK983018:AMK983028 AWG983018:AWG983028 BGC983018:BGC983028 BPY983018:BPY983028 BZU983018:BZU983028 CJQ983018:CJQ983028 CTM983018:CTM983028 DDI983018:DDI983028 DNE983018:DNE983028 DXA983018:DXA983028 EGW983018:EGW983028 EQS983018:EQS983028 FAO983018:FAO983028 FKK983018:FKK983028 FUG983018:FUG983028 GEC983018:GEC983028 GNY983018:GNY983028 GXU983018:GXU983028 HHQ983018:HHQ983028 HRM983018:HRM983028 IBI983018:IBI983028 ILE983018:ILE983028 IVA983018:IVA983028 JEW983018:JEW983028 JOS983018:JOS983028 JYO983018:JYO983028 KIK983018:KIK983028 KSG983018:KSG983028 LCC983018:LCC983028 LLY983018:LLY983028 LVU983018:LVU983028 MFQ983018:MFQ983028 MPM983018:MPM983028 MZI983018:MZI983028 NJE983018:NJE983028 NTA983018:NTA983028 OCW983018:OCW983028 OMS983018:OMS983028 OWO983018:OWO983028 PGK983018:PGK983028 PQG983018:PQG983028 QAC983018:QAC983028 QJY983018:QJY983028 QTU983018:QTU983028 RDQ983018:RDQ983028 RNM983018:RNM983028 RXI983018:RXI983028 SHE983018:SHE983028 SRA983018:SRA983028 TAW983018:TAW983028 TKS983018:TKS983028 TUO983018:TUO983028 UEK983018:UEK983028 UOG983018:UOG983028 UYC983018:UYC983028 VHY983018:VHY983028 VRU983018:VRU983028 WBQ983018:WBQ983028 WLM983018:WLM983028 WVI983018:WVI983028 WVI4:WVI14 WLM4:WLM14 WBQ4:WBQ14 VRU4:VRU14 VHY4:VHY14 UYC4:UYC14 UOG4:UOG14 UEK4:UEK14 TUO4:TUO14 TKS4:TKS14 TAW4:TAW14 SRA4:SRA14 SHE4:SHE14 RXI4:RXI14 RNM4:RNM14 RDQ4:RDQ14 QTU4:QTU14 QJY4:QJY14 QAC4:QAC14 PQG4:PQG14 PGK4:PGK14 OWO4:OWO14 OMS4:OMS14 OCW4:OCW14 NTA4:NTA14 NJE4:NJE14 MZI4:MZI14 MPM4:MPM14 MFQ4:MFQ14 LVU4:LVU14 LLY4:LLY14 LCC4:LCC14 KSG4:KSG14 KIK4:KIK14 JYO4:JYO14 JOS4:JOS14 JEW4:JEW14 IVA4:IVA14 ILE4:ILE14 IBI4:IBI14 HRM4:HRM14 HHQ4:HHQ14 GXU4:GXU14 GNY4:GNY14 GEC4:GEC14 FUG4:FUG14 FKK4:FKK14 FAO4:FAO14 EQS4:EQS14 EGW4:EGW14 DXA4:DXA14 DNE4:DNE14 DDI4:DDI14 CTM4:CTM14 CJQ4:CJQ14 BZU4:BZU14 BPY4:BPY14 BGC4:BGC14 AWG4:AWG14 AMK4:AMK14 ACO4:ACO14 SS4:SS14 IW4:IW1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B8 IX10:IX18 ST10:ST18 ACP10:ACP18 AML10:AML18 AWH10:AWH18 BGD10:BGD18 BPZ10:BPZ18 BZV10:BZV18 CJR10:CJR18 CTN10:CTN18 DDJ10:DDJ18 DNF10:DNF18 DXB10:DXB18 EGX10:EGX18 EQT10:EQT18 FAP10:FAP18 FKL10:FKL18 FUH10:FUH18 GED10:GED18 GNZ10:GNZ18 GXV10:GXV18 HHR10:HHR18 HRN10:HRN18 IBJ10:IBJ18 ILF10:ILF18 IVB10:IVB18 JEX10:JEX18 JOT10:JOT18 JYP10:JYP18 KIL10:KIL18 KSH10:KSH18 LCD10:LCD18 LLZ10:LLZ18 LVV10:LVV18 MFR10:MFR18 MPN10:MPN18 MZJ10:MZJ18 NJF10:NJF18 NTB10:NTB18 OCX10:OCX18 OMT10:OMT18 OWP10:OWP18 PGL10:PGL18 PQH10:PQH18 QAD10:QAD18 QJZ10:QJZ18 QTV10:QTV18 RDR10:RDR18 RNN10:RNN18 RXJ10:RXJ18 SHF10:SHF18 SRB10:SRB18 TAX10:TAX18 TKT10:TKT18 TUP10:TUP18 UEL10:UEL18 UOH10:UOH18 UYD10:UYD18 VHZ10:VHZ18 VRV10:VRV18 WBR10:WBR18 WLN10:WLN18 WVJ10:WVJ18 IW16:IW17 SS16:SS17 ACO16:ACO17 AMK16:AMK17 AWG16:AWG17 BGC16:BGC17 BPY16:BPY17 BZU16:BZU17 CJQ16:CJQ17 CTM16:CTM17 DDI16:DDI17 DNE16:DNE17 DXA16:DXA17 EGW16:EGW17 EQS16:EQS17 FAO16:FAO17 FKK16:FKK17 FUG16:FUG17 GEC16:GEC17 GNY16:GNY17 GXU16:GXU17 HHQ16:HHQ17 HRM16:HRM17 IBI16:IBI17 ILE16:ILE17 IVA16:IVA17 JEW16:JEW17 JOS16:JOS17 JYO16:JYO17 KIK16:KIK17 KSG16:KSG17 LCC16:LCC17 LLY16:LLY17 LVU16:LVU17 MFQ16:MFQ17 MPM16:MPM17 MZI16:MZI17 NJE16:NJE17 NTA16:NTA17 OCW16:OCW17 OMS16:OMS17 OWO16:OWO17 PGK16:PGK17 PQG16:PQG17 QAC16:QAC17 QJY16:QJY17 QTU16:QTU17 RDQ16:RDQ17 RNM16:RNM17 RXI16:RXI17 SHE16:SHE17 SRA16:SRA17 TAW16:TAW17 TKS16:TKS17 TUO16:TUO17 UEK16:UEK17 UOG16:UOG17 UYC16:UYC17 VHY16:VHY17 VRU16:VRU17 WBQ16:WBQ17 WLM16:WLM17 WVI16:WVI17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IX28:IX29 ACP28:ACP29 ST28:ST29">
      <formula1>ValidAccount</formula1>
    </dataValidation>
    <dataValidation type="list" errorStyle="warning" allowBlank="1" showInputMessage="1" showErrorMessage="1" errorTitle="Factor" error="This factor is not included in the drop-down list. Is this the factor you want to use?" sqref="C65526:C65527 WVK983024:WVK983025 WLO983024:WLO983025 WBS983024:WBS983025 VRW983024:VRW983025 VIA983024:VIA983025 UYE983024:UYE983025 UOI983024:UOI983025 UEM983024:UEM983025 TUQ983024:TUQ983025 TKU983024:TKU983025 TAY983024:TAY983025 SRC983024:SRC983025 SHG983024:SHG983025 RXK983024:RXK983025 RNO983024:RNO983025 RDS983024:RDS983025 QTW983024:QTW983025 QKA983024:QKA983025 QAE983024:QAE983025 PQI983024:PQI983025 PGM983024:PGM983025 OWQ983024:OWQ983025 OMU983024:OMU983025 OCY983024:OCY983025 NTC983024:NTC983025 NJG983024:NJG983025 MZK983024:MZK983025 MPO983024:MPO983025 MFS983024:MFS983025 LVW983024:LVW983025 LMA983024:LMA983025 LCE983024:LCE983025 KSI983024:KSI983025 KIM983024:KIM983025 JYQ983024:JYQ983025 JOU983024:JOU983025 JEY983024:JEY983025 IVC983024:IVC983025 ILG983024:ILG983025 IBK983024:IBK983025 HRO983024:HRO983025 HHS983024:HHS983025 GXW983024:GXW983025 GOA983024:GOA983025 GEE983024:GEE983025 FUI983024:FUI983025 FKM983024:FKM983025 FAQ983024:FAQ983025 EQU983024:EQU983025 EGY983024:EGY983025 DXC983024:DXC983025 DNG983024:DNG983025 DDK983024:DDK983025 CTO983024:CTO983025 CJS983024:CJS983025 BZW983024:BZW983025 BQA983024:BQA983025 BGE983024:BGE983025 AWI983024:AWI983025 AMM983024:AMM983025 ACQ983024:ACQ983025 SU983024:SU983025 IY983024:IY983025 C983024:C983025 WVK917488:WVK917489 WLO917488:WLO917489 WBS917488:WBS917489 VRW917488:VRW917489 VIA917488:VIA917489 UYE917488:UYE917489 UOI917488:UOI917489 UEM917488:UEM917489 TUQ917488:TUQ917489 TKU917488:TKU917489 TAY917488:TAY917489 SRC917488:SRC917489 SHG917488:SHG917489 RXK917488:RXK917489 RNO917488:RNO917489 RDS917488:RDS917489 QTW917488:QTW917489 QKA917488:QKA917489 QAE917488:QAE917489 PQI917488:PQI917489 PGM917488:PGM917489 OWQ917488:OWQ917489 OMU917488:OMU917489 OCY917488:OCY917489 NTC917488:NTC917489 NJG917488:NJG917489 MZK917488:MZK917489 MPO917488:MPO917489 MFS917488:MFS917489 LVW917488:LVW917489 LMA917488:LMA917489 LCE917488:LCE917489 KSI917488:KSI917489 KIM917488:KIM917489 JYQ917488:JYQ917489 JOU917488:JOU917489 JEY917488:JEY917489 IVC917488:IVC917489 ILG917488:ILG917489 IBK917488:IBK917489 HRO917488:HRO917489 HHS917488:HHS917489 GXW917488:GXW917489 GOA917488:GOA917489 GEE917488:GEE917489 FUI917488:FUI917489 FKM917488:FKM917489 FAQ917488:FAQ917489 EQU917488:EQU917489 EGY917488:EGY917489 DXC917488:DXC917489 DNG917488:DNG917489 DDK917488:DDK917489 CTO917488:CTO917489 CJS917488:CJS917489 BZW917488:BZW917489 BQA917488:BQA917489 BGE917488:BGE917489 AWI917488:AWI917489 AMM917488:AMM917489 ACQ917488:ACQ917489 SU917488:SU917489 IY917488:IY917489 C917488:C917489 WVK851952:WVK851953 WLO851952:WLO851953 WBS851952:WBS851953 VRW851952:VRW851953 VIA851952:VIA851953 UYE851952:UYE851953 UOI851952:UOI851953 UEM851952:UEM851953 TUQ851952:TUQ851953 TKU851952:TKU851953 TAY851952:TAY851953 SRC851952:SRC851953 SHG851952:SHG851953 RXK851952:RXK851953 RNO851952:RNO851953 RDS851952:RDS851953 QTW851952:QTW851953 QKA851952:QKA851953 QAE851952:QAE851953 PQI851952:PQI851953 PGM851952:PGM851953 OWQ851952:OWQ851953 OMU851952:OMU851953 OCY851952:OCY851953 NTC851952:NTC851953 NJG851952:NJG851953 MZK851952:MZK851953 MPO851952:MPO851953 MFS851952:MFS851953 LVW851952:LVW851953 LMA851952:LMA851953 LCE851952:LCE851953 KSI851952:KSI851953 KIM851952:KIM851953 JYQ851952:JYQ851953 JOU851952:JOU851953 JEY851952:JEY851953 IVC851952:IVC851953 ILG851952:ILG851953 IBK851952:IBK851953 HRO851952:HRO851953 HHS851952:HHS851953 GXW851952:GXW851953 GOA851952:GOA851953 GEE851952:GEE851953 FUI851952:FUI851953 FKM851952:FKM851953 FAQ851952:FAQ851953 EQU851952:EQU851953 EGY851952:EGY851953 DXC851952:DXC851953 DNG851952:DNG851953 DDK851952:DDK851953 CTO851952:CTO851953 CJS851952:CJS851953 BZW851952:BZW851953 BQA851952:BQA851953 BGE851952:BGE851953 AWI851952:AWI851953 AMM851952:AMM851953 ACQ851952:ACQ851953 SU851952:SU851953 IY851952:IY851953 C851952:C851953 WVK786416:WVK786417 WLO786416:WLO786417 WBS786416:WBS786417 VRW786416:VRW786417 VIA786416:VIA786417 UYE786416:UYE786417 UOI786416:UOI786417 UEM786416:UEM786417 TUQ786416:TUQ786417 TKU786416:TKU786417 TAY786416:TAY786417 SRC786416:SRC786417 SHG786416:SHG786417 RXK786416:RXK786417 RNO786416:RNO786417 RDS786416:RDS786417 QTW786416:QTW786417 QKA786416:QKA786417 QAE786416:QAE786417 PQI786416:PQI786417 PGM786416:PGM786417 OWQ786416:OWQ786417 OMU786416:OMU786417 OCY786416:OCY786417 NTC786416:NTC786417 NJG786416:NJG786417 MZK786416:MZK786417 MPO786416:MPO786417 MFS786416:MFS786417 LVW786416:LVW786417 LMA786416:LMA786417 LCE786416:LCE786417 KSI786416:KSI786417 KIM786416:KIM786417 JYQ786416:JYQ786417 JOU786416:JOU786417 JEY786416:JEY786417 IVC786416:IVC786417 ILG786416:ILG786417 IBK786416:IBK786417 HRO786416:HRO786417 HHS786416:HHS786417 GXW786416:GXW786417 GOA786416:GOA786417 GEE786416:GEE786417 FUI786416:FUI786417 FKM786416:FKM786417 FAQ786416:FAQ786417 EQU786416:EQU786417 EGY786416:EGY786417 DXC786416:DXC786417 DNG786416:DNG786417 DDK786416:DDK786417 CTO786416:CTO786417 CJS786416:CJS786417 BZW786416:BZW786417 BQA786416:BQA786417 BGE786416:BGE786417 AWI786416:AWI786417 AMM786416:AMM786417 ACQ786416:ACQ786417 SU786416:SU786417 IY786416:IY786417 C786416:C786417 WVK720880:WVK720881 WLO720880:WLO720881 WBS720880:WBS720881 VRW720880:VRW720881 VIA720880:VIA720881 UYE720880:UYE720881 UOI720880:UOI720881 UEM720880:UEM720881 TUQ720880:TUQ720881 TKU720880:TKU720881 TAY720880:TAY720881 SRC720880:SRC720881 SHG720880:SHG720881 RXK720880:RXK720881 RNO720880:RNO720881 RDS720880:RDS720881 QTW720880:QTW720881 QKA720880:QKA720881 QAE720880:QAE720881 PQI720880:PQI720881 PGM720880:PGM720881 OWQ720880:OWQ720881 OMU720880:OMU720881 OCY720880:OCY720881 NTC720880:NTC720881 NJG720880:NJG720881 MZK720880:MZK720881 MPO720880:MPO720881 MFS720880:MFS720881 LVW720880:LVW720881 LMA720880:LMA720881 LCE720880:LCE720881 KSI720880:KSI720881 KIM720880:KIM720881 JYQ720880:JYQ720881 JOU720880:JOU720881 JEY720880:JEY720881 IVC720880:IVC720881 ILG720880:ILG720881 IBK720880:IBK720881 HRO720880:HRO720881 HHS720880:HHS720881 GXW720880:GXW720881 GOA720880:GOA720881 GEE720880:GEE720881 FUI720880:FUI720881 FKM720880:FKM720881 FAQ720880:FAQ720881 EQU720880:EQU720881 EGY720880:EGY720881 DXC720880:DXC720881 DNG720880:DNG720881 DDK720880:DDK720881 CTO720880:CTO720881 CJS720880:CJS720881 BZW720880:BZW720881 BQA720880:BQA720881 BGE720880:BGE720881 AWI720880:AWI720881 AMM720880:AMM720881 ACQ720880:ACQ720881 SU720880:SU720881 IY720880:IY720881 C720880:C720881 WVK655344:WVK655345 WLO655344:WLO655345 WBS655344:WBS655345 VRW655344:VRW655345 VIA655344:VIA655345 UYE655344:UYE655345 UOI655344:UOI655345 UEM655344:UEM655345 TUQ655344:TUQ655345 TKU655344:TKU655345 TAY655344:TAY655345 SRC655344:SRC655345 SHG655344:SHG655345 RXK655344:RXK655345 RNO655344:RNO655345 RDS655344:RDS655345 QTW655344:QTW655345 QKA655344:QKA655345 QAE655344:QAE655345 PQI655344:PQI655345 PGM655344:PGM655345 OWQ655344:OWQ655345 OMU655344:OMU655345 OCY655344:OCY655345 NTC655344:NTC655345 NJG655344:NJG655345 MZK655344:MZK655345 MPO655344:MPO655345 MFS655344:MFS655345 LVW655344:LVW655345 LMA655344:LMA655345 LCE655344:LCE655345 KSI655344:KSI655345 KIM655344:KIM655345 JYQ655344:JYQ655345 JOU655344:JOU655345 JEY655344:JEY655345 IVC655344:IVC655345 ILG655344:ILG655345 IBK655344:IBK655345 HRO655344:HRO655345 HHS655344:HHS655345 GXW655344:GXW655345 GOA655344:GOA655345 GEE655344:GEE655345 FUI655344:FUI655345 FKM655344:FKM655345 FAQ655344:FAQ655345 EQU655344:EQU655345 EGY655344:EGY655345 DXC655344:DXC655345 DNG655344:DNG655345 DDK655344:DDK655345 CTO655344:CTO655345 CJS655344:CJS655345 BZW655344:BZW655345 BQA655344:BQA655345 BGE655344:BGE655345 AWI655344:AWI655345 AMM655344:AMM655345 ACQ655344:ACQ655345 SU655344:SU655345 IY655344:IY655345 C655344:C655345 WVK589808:WVK589809 WLO589808:WLO589809 WBS589808:WBS589809 VRW589808:VRW589809 VIA589808:VIA589809 UYE589808:UYE589809 UOI589808:UOI589809 UEM589808:UEM589809 TUQ589808:TUQ589809 TKU589808:TKU589809 TAY589808:TAY589809 SRC589808:SRC589809 SHG589808:SHG589809 RXK589808:RXK589809 RNO589808:RNO589809 RDS589808:RDS589809 QTW589808:QTW589809 QKA589808:QKA589809 QAE589808:QAE589809 PQI589808:PQI589809 PGM589808:PGM589809 OWQ589808:OWQ589809 OMU589808:OMU589809 OCY589808:OCY589809 NTC589808:NTC589809 NJG589808:NJG589809 MZK589808:MZK589809 MPO589808:MPO589809 MFS589808:MFS589809 LVW589808:LVW589809 LMA589808:LMA589809 LCE589808:LCE589809 KSI589808:KSI589809 KIM589808:KIM589809 JYQ589808:JYQ589809 JOU589808:JOU589809 JEY589808:JEY589809 IVC589808:IVC589809 ILG589808:ILG589809 IBK589808:IBK589809 HRO589808:HRO589809 HHS589808:HHS589809 GXW589808:GXW589809 GOA589808:GOA589809 GEE589808:GEE589809 FUI589808:FUI589809 FKM589808:FKM589809 FAQ589808:FAQ589809 EQU589808:EQU589809 EGY589808:EGY589809 DXC589808:DXC589809 DNG589808:DNG589809 DDK589808:DDK589809 CTO589808:CTO589809 CJS589808:CJS589809 BZW589808:BZW589809 BQA589808:BQA589809 BGE589808:BGE589809 AWI589808:AWI589809 AMM589808:AMM589809 ACQ589808:ACQ589809 SU589808:SU589809 IY589808:IY589809 C589808:C589809 WVK524272:WVK524273 WLO524272:WLO524273 WBS524272:WBS524273 VRW524272:VRW524273 VIA524272:VIA524273 UYE524272:UYE524273 UOI524272:UOI524273 UEM524272:UEM524273 TUQ524272:TUQ524273 TKU524272:TKU524273 TAY524272:TAY524273 SRC524272:SRC524273 SHG524272:SHG524273 RXK524272:RXK524273 RNO524272:RNO524273 RDS524272:RDS524273 QTW524272:QTW524273 QKA524272:QKA524273 QAE524272:QAE524273 PQI524272:PQI524273 PGM524272:PGM524273 OWQ524272:OWQ524273 OMU524272:OMU524273 OCY524272:OCY524273 NTC524272:NTC524273 NJG524272:NJG524273 MZK524272:MZK524273 MPO524272:MPO524273 MFS524272:MFS524273 LVW524272:LVW524273 LMA524272:LMA524273 LCE524272:LCE524273 KSI524272:KSI524273 KIM524272:KIM524273 JYQ524272:JYQ524273 JOU524272:JOU524273 JEY524272:JEY524273 IVC524272:IVC524273 ILG524272:ILG524273 IBK524272:IBK524273 HRO524272:HRO524273 HHS524272:HHS524273 GXW524272:GXW524273 GOA524272:GOA524273 GEE524272:GEE524273 FUI524272:FUI524273 FKM524272:FKM524273 FAQ524272:FAQ524273 EQU524272:EQU524273 EGY524272:EGY524273 DXC524272:DXC524273 DNG524272:DNG524273 DDK524272:DDK524273 CTO524272:CTO524273 CJS524272:CJS524273 BZW524272:BZW524273 BQA524272:BQA524273 BGE524272:BGE524273 AWI524272:AWI524273 AMM524272:AMM524273 ACQ524272:ACQ524273 SU524272:SU524273 IY524272:IY524273 C524272:C524273 WVK458736:WVK458737 WLO458736:WLO458737 WBS458736:WBS458737 VRW458736:VRW458737 VIA458736:VIA458737 UYE458736:UYE458737 UOI458736:UOI458737 UEM458736:UEM458737 TUQ458736:TUQ458737 TKU458736:TKU458737 TAY458736:TAY458737 SRC458736:SRC458737 SHG458736:SHG458737 RXK458736:RXK458737 RNO458736:RNO458737 RDS458736:RDS458737 QTW458736:QTW458737 QKA458736:QKA458737 QAE458736:QAE458737 PQI458736:PQI458737 PGM458736:PGM458737 OWQ458736:OWQ458737 OMU458736:OMU458737 OCY458736:OCY458737 NTC458736:NTC458737 NJG458736:NJG458737 MZK458736:MZK458737 MPO458736:MPO458737 MFS458736:MFS458737 LVW458736:LVW458737 LMA458736:LMA458737 LCE458736:LCE458737 KSI458736:KSI458737 KIM458736:KIM458737 JYQ458736:JYQ458737 JOU458736:JOU458737 JEY458736:JEY458737 IVC458736:IVC458737 ILG458736:ILG458737 IBK458736:IBK458737 HRO458736:HRO458737 HHS458736:HHS458737 GXW458736:GXW458737 GOA458736:GOA458737 GEE458736:GEE458737 FUI458736:FUI458737 FKM458736:FKM458737 FAQ458736:FAQ458737 EQU458736:EQU458737 EGY458736:EGY458737 DXC458736:DXC458737 DNG458736:DNG458737 DDK458736:DDK458737 CTO458736:CTO458737 CJS458736:CJS458737 BZW458736:BZW458737 BQA458736:BQA458737 BGE458736:BGE458737 AWI458736:AWI458737 AMM458736:AMM458737 ACQ458736:ACQ458737 SU458736:SU458737 IY458736:IY458737 C458736:C458737 WVK393200:WVK393201 WLO393200:WLO393201 WBS393200:WBS393201 VRW393200:VRW393201 VIA393200:VIA393201 UYE393200:UYE393201 UOI393200:UOI393201 UEM393200:UEM393201 TUQ393200:TUQ393201 TKU393200:TKU393201 TAY393200:TAY393201 SRC393200:SRC393201 SHG393200:SHG393201 RXK393200:RXK393201 RNO393200:RNO393201 RDS393200:RDS393201 QTW393200:QTW393201 QKA393200:QKA393201 QAE393200:QAE393201 PQI393200:PQI393201 PGM393200:PGM393201 OWQ393200:OWQ393201 OMU393200:OMU393201 OCY393200:OCY393201 NTC393200:NTC393201 NJG393200:NJG393201 MZK393200:MZK393201 MPO393200:MPO393201 MFS393200:MFS393201 LVW393200:LVW393201 LMA393200:LMA393201 LCE393200:LCE393201 KSI393200:KSI393201 KIM393200:KIM393201 JYQ393200:JYQ393201 JOU393200:JOU393201 JEY393200:JEY393201 IVC393200:IVC393201 ILG393200:ILG393201 IBK393200:IBK393201 HRO393200:HRO393201 HHS393200:HHS393201 GXW393200:GXW393201 GOA393200:GOA393201 GEE393200:GEE393201 FUI393200:FUI393201 FKM393200:FKM393201 FAQ393200:FAQ393201 EQU393200:EQU393201 EGY393200:EGY393201 DXC393200:DXC393201 DNG393200:DNG393201 DDK393200:DDK393201 CTO393200:CTO393201 CJS393200:CJS393201 BZW393200:BZW393201 BQA393200:BQA393201 BGE393200:BGE393201 AWI393200:AWI393201 AMM393200:AMM393201 ACQ393200:ACQ393201 SU393200:SU393201 IY393200:IY393201 C393200:C393201 WVK327664:WVK327665 WLO327664:WLO327665 WBS327664:WBS327665 VRW327664:VRW327665 VIA327664:VIA327665 UYE327664:UYE327665 UOI327664:UOI327665 UEM327664:UEM327665 TUQ327664:TUQ327665 TKU327664:TKU327665 TAY327664:TAY327665 SRC327664:SRC327665 SHG327664:SHG327665 RXK327664:RXK327665 RNO327664:RNO327665 RDS327664:RDS327665 QTW327664:QTW327665 QKA327664:QKA327665 QAE327664:QAE327665 PQI327664:PQI327665 PGM327664:PGM327665 OWQ327664:OWQ327665 OMU327664:OMU327665 OCY327664:OCY327665 NTC327664:NTC327665 NJG327664:NJG327665 MZK327664:MZK327665 MPO327664:MPO327665 MFS327664:MFS327665 LVW327664:LVW327665 LMA327664:LMA327665 LCE327664:LCE327665 KSI327664:KSI327665 KIM327664:KIM327665 JYQ327664:JYQ327665 JOU327664:JOU327665 JEY327664:JEY327665 IVC327664:IVC327665 ILG327664:ILG327665 IBK327664:IBK327665 HRO327664:HRO327665 HHS327664:HHS327665 GXW327664:GXW327665 GOA327664:GOA327665 GEE327664:GEE327665 FUI327664:FUI327665 FKM327664:FKM327665 FAQ327664:FAQ327665 EQU327664:EQU327665 EGY327664:EGY327665 DXC327664:DXC327665 DNG327664:DNG327665 DDK327664:DDK327665 CTO327664:CTO327665 CJS327664:CJS327665 BZW327664:BZW327665 BQA327664:BQA327665 BGE327664:BGE327665 AWI327664:AWI327665 AMM327664:AMM327665 ACQ327664:ACQ327665 SU327664:SU327665 IY327664:IY327665 C327664:C327665 WVK262128:WVK262129 WLO262128:WLO262129 WBS262128:WBS262129 VRW262128:VRW262129 VIA262128:VIA262129 UYE262128:UYE262129 UOI262128:UOI262129 UEM262128:UEM262129 TUQ262128:TUQ262129 TKU262128:TKU262129 TAY262128:TAY262129 SRC262128:SRC262129 SHG262128:SHG262129 RXK262128:RXK262129 RNO262128:RNO262129 RDS262128:RDS262129 QTW262128:QTW262129 QKA262128:QKA262129 QAE262128:QAE262129 PQI262128:PQI262129 PGM262128:PGM262129 OWQ262128:OWQ262129 OMU262128:OMU262129 OCY262128:OCY262129 NTC262128:NTC262129 NJG262128:NJG262129 MZK262128:MZK262129 MPO262128:MPO262129 MFS262128:MFS262129 LVW262128:LVW262129 LMA262128:LMA262129 LCE262128:LCE262129 KSI262128:KSI262129 KIM262128:KIM262129 JYQ262128:JYQ262129 JOU262128:JOU262129 JEY262128:JEY262129 IVC262128:IVC262129 ILG262128:ILG262129 IBK262128:IBK262129 HRO262128:HRO262129 HHS262128:HHS262129 GXW262128:GXW262129 GOA262128:GOA262129 GEE262128:GEE262129 FUI262128:FUI262129 FKM262128:FKM262129 FAQ262128:FAQ262129 EQU262128:EQU262129 EGY262128:EGY262129 DXC262128:DXC262129 DNG262128:DNG262129 DDK262128:DDK262129 CTO262128:CTO262129 CJS262128:CJS262129 BZW262128:BZW262129 BQA262128:BQA262129 BGE262128:BGE262129 AWI262128:AWI262129 AMM262128:AMM262129 ACQ262128:ACQ262129 SU262128:SU262129 IY262128:IY262129 C262128:C262129 WVK196592:WVK196593 WLO196592:WLO196593 WBS196592:WBS196593 VRW196592:VRW196593 VIA196592:VIA196593 UYE196592:UYE196593 UOI196592:UOI196593 UEM196592:UEM196593 TUQ196592:TUQ196593 TKU196592:TKU196593 TAY196592:TAY196593 SRC196592:SRC196593 SHG196592:SHG196593 RXK196592:RXK196593 RNO196592:RNO196593 RDS196592:RDS196593 QTW196592:QTW196593 QKA196592:QKA196593 QAE196592:QAE196593 PQI196592:PQI196593 PGM196592:PGM196593 OWQ196592:OWQ196593 OMU196592:OMU196593 OCY196592:OCY196593 NTC196592:NTC196593 NJG196592:NJG196593 MZK196592:MZK196593 MPO196592:MPO196593 MFS196592:MFS196593 LVW196592:LVW196593 LMA196592:LMA196593 LCE196592:LCE196593 KSI196592:KSI196593 KIM196592:KIM196593 JYQ196592:JYQ196593 JOU196592:JOU196593 JEY196592:JEY196593 IVC196592:IVC196593 ILG196592:ILG196593 IBK196592:IBK196593 HRO196592:HRO196593 HHS196592:HHS196593 GXW196592:GXW196593 GOA196592:GOA196593 GEE196592:GEE196593 FUI196592:FUI196593 FKM196592:FKM196593 FAQ196592:FAQ196593 EQU196592:EQU196593 EGY196592:EGY196593 DXC196592:DXC196593 DNG196592:DNG196593 DDK196592:DDK196593 CTO196592:CTO196593 CJS196592:CJS196593 BZW196592:BZW196593 BQA196592:BQA196593 BGE196592:BGE196593 AWI196592:AWI196593 AMM196592:AMM196593 ACQ196592:ACQ196593 SU196592:SU196593 IY196592:IY196593 C196592:C196593 WVK131056:WVK131057 WLO131056:WLO131057 WBS131056:WBS131057 VRW131056:VRW131057 VIA131056:VIA131057 UYE131056:UYE131057 UOI131056:UOI131057 UEM131056:UEM131057 TUQ131056:TUQ131057 TKU131056:TKU131057 TAY131056:TAY131057 SRC131056:SRC131057 SHG131056:SHG131057 RXK131056:RXK131057 RNO131056:RNO131057 RDS131056:RDS131057 QTW131056:QTW131057 QKA131056:QKA131057 QAE131056:QAE131057 PQI131056:PQI131057 PGM131056:PGM131057 OWQ131056:OWQ131057 OMU131056:OMU131057 OCY131056:OCY131057 NTC131056:NTC131057 NJG131056:NJG131057 MZK131056:MZK131057 MPO131056:MPO131057 MFS131056:MFS131057 LVW131056:LVW131057 LMA131056:LMA131057 LCE131056:LCE131057 KSI131056:KSI131057 KIM131056:KIM131057 JYQ131056:JYQ131057 JOU131056:JOU131057 JEY131056:JEY131057 IVC131056:IVC131057 ILG131056:ILG131057 IBK131056:IBK131057 HRO131056:HRO131057 HHS131056:HHS131057 GXW131056:GXW131057 GOA131056:GOA131057 GEE131056:GEE131057 FUI131056:FUI131057 FKM131056:FKM131057 FAQ131056:FAQ131057 EQU131056:EQU131057 EGY131056:EGY131057 DXC131056:DXC131057 DNG131056:DNG131057 DDK131056:DDK131057 CTO131056:CTO131057 CJS131056:CJS131057 BZW131056:BZW131057 BQA131056:BQA131057 BGE131056:BGE131057 AWI131056:AWI131057 AMM131056:AMM131057 ACQ131056:ACQ131057 SU131056:SU131057 IY131056:IY131057 C131056:C131057 WVK65520:WVK65521 WLO65520:WLO65521 WBS65520:WBS65521 VRW65520:VRW65521 VIA65520:VIA65521 UYE65520:UYE65521 UOI65520:UOI65521 UEM65520:UEM65521 TUQ65520:TUQ65521 TKU65520:TKU65521 TAY65520:TAY65521 SRC65520:SRC65521 SHG65520:SHG65521 RXK65520:RXK65521 RNO65520:RNO65521 RDS65520:RDS65521 QTW65520:QTW65521 QKA65520:QKA65521 QAE65520:QAE65521 PQI65520:PQI65521 PGM65520:PGM65521 OWQ65520:OWQ65521 OMU65520:OMU65521 OCY65520:OCY65521 NTC65520:NTC65521 NJG65520:NJG65521 MZK65520:MZK65521 MPO65520:MPO65521 MFS65520:MFS65521 LVW65520:LVW65521 LMA65520:LMA65521 LCE65520:LCE65521 KSI65520:KSI65521 KIM65520:KIM65521 JYQ65520:JYQ65521 JOU65520:JOU65521 JEY65520:JEY65521 IVC65520:IVC65521 ILG65520:ILG65521 IBK65520:IBK65521 HRO65520:HRO65521 HHS65520:HHS65521 GXW65520:GXW65521 GOA65520:GOA65521 GEE65520:GEE65521 FUI65520:FUI65521 FKM65520:FKM65521 FAQ65520:FAQ65521 EQU65520:EQU65521 EGY65520:EGY65521 DXC65520:DXC65521 DNG65520:DNG65521 DDK65520:DDK65521 CTO65520:CTO65521 CJS65520:CJS65521 BZW65520:BZW65521 BQA65520:BQA65521 BGE65520:BGE65521 AWI65520:AWI65521 AMM65520:AMM65521 ACQ65520:ACQ65521 SU65520:SU65521 IY65520:IY65521 C65520:C65521 WVK10:WVK11 WLO10:WLO11 WBS10:WBS11 VRW10:VRW11 VIA10:VIA11 UYE10:UYE11 UOI10:UOI11 UEM10:UEM11 TUQ10:TUQ11 TKU10:TKU11 TAY10:TAY11 SRC10:SRC11 SHG10:SHG11 RXK10:RXK11 RNO10:RNO11 RDS10:RDS11 QTW10:QTW11 QKA10:QKA11 QAE10:QAE11 PQI10:PQI11 PGM10:PGM11 OWQ10:OWQ11 OMU10:OMU11 OCY10:OCY11 NTC10:NTC11 NJG10:NJG11 MZK10:MZK11 MPO10:MPO11 MFS10:MFS11 LVW10:LVW11 LMA10:LMA11 LCE10:LCE11 KSI10:KSI11 KIM10:KIM11 JYQ10:JYQ11 JOU10:JOU11 JEY10:JEY11 IVC10:IVC11 ILG10:ILG11 IBK10:IBK11 HRO10:HRO11 HHS10:HHS11 GXW10:GXW11 GOA10:GOA11 GEE10:GEE11 FUI10:FUI11 FKM10:FKM11 FAQ10:FAQ11 EQU10:EQU11 EGY10:EGY11 DXC10:DXC11 DNG10:DNG11 DDK10:DDK11 CTO10:CTO11 CJS10:CJS11 BZW10:BZW11 BQA10:BQA11 BGE10:BGE11 AWI10:AWI11 AMM10:AMM11 ACQ10:ACQ11 SU10:SU11 IY10:IY11 AMM16:AMM17 WVK983028 WLO983028 WBS983028 VRW983028 VIA983028 UYE983028 UOI983028 UEM983028 TUQ983028 TKU983028 TAY983028 SRC983028 SHG983028 RXK983028 RNO983028 RDS983028 QTW983028 QKA983028 QAE983028 PQI983028 PGM983028 OWQ983028 OMU983028 OCY983028 NTC983028 NJG983028 MZK983028 MPO983028 MFS983028 LVW983028 LMA983028 LCE983028 KSI983028 KIM983028 JYQ983028 JOU983028 JEY983028 IVC983028 ILG983028 IBK983028 HRO983028 HHS983028 GXW983028 GOA983028 GEE983028 FUI983028 FKM983028 FAQ983028 EQU983028 EGY983028 DXC983028 DNG983028 DDK983028 CTO983028 CJS983028 BZW983028 BQA983028 BGE983028 AWI983028 AMM983028 ACQ983028 SU983028 IY983028 C983028 WVK917492 WLO917492 WBS917492 VRW917492 VIA917492 UYE917492 UOI917492 UEM917492 TUQ917492 TKU917492 TAY917492 SRC917492 SHG917492 RXK917492 RNO917492 RDS917492 QTW917492 QKA917492 QAE917492 PQI917492 PGM917492 OWQ917492 OMU917492 OCY917492 NTC917492 NJG917492 MZK917492 MPO917492 MFS917492 LVW917492 LMA917492 LCE917492 KSI917492 KIM917492 JYQ917492 JOU917492 JEY917492 IVC917492 ILG917492 IBK917492 HRO917492 HHS917492 GXW917492 GOA917492 GEE917492 FUI917492 FKM917492 FAQ917492 EQU917492 EGY917492 DXC917492 DNG917492 DDK917492 CTO917492 CJS917492 BZW917492 BQA917492 BGE917492 AWI917492 AMM917492 ACQ917492 SU917492 IY917492 C917492 WVK851956 WLO851956 WBS851956 VRW851956 VIA851956 UYE851956 UOI851956 UEM851956 TUQ851956 TKU851956 TAY851956 SRC851956 SHG851956 RXK851956 RNO851956 RDS851956 QTW851956 QKA851956 QAE851956 PQI851956 PGM851956 OWQ851956 OMU851956 OCY851956 NTC851956 NJG851956 MZK851956 MPO851956 MFS851956 LVW851956 LMA851956 LCE851956 KSI851956 KIM851956 JYQ851956 JOU851956 JEY851956 IVC851956 ILG851956 IBK851956 HRO851956 HHS851956 GXW851956 GOA851956 GEE851956 FUI851956 FKM851956 FAQ851956 EQU851956 EGY851956 DXC851956 DNG851956 DDK851956 CTO851956 CJS851956 BZW851956 BQA851956 BGE851956 AWI851956 AMM851956 ACQ851956 SU851956 IY851956 C851956 WVK786420 WLO786420 WBS786420 VRW786420 VIA786420 UYE786420 UOI786420 UEM786420 TUQ786420 TKU786420 TAY786420 SRC786420 SHG786420 RXK786420 RNO786420 RDS786420 QTW786420 QKA786420 QAE786420 PQI786420 PGM786420 OWQ786420 OMU786420 OCY786420 NTC786420 NJG786420 MZK786420 MPO786420 MFS786420 LVW786420 LMA786420 LCE786420 KSI786420 KIM786420 JYQ786420 JOU786420 JEY786420 IVC786420 ILG786420 IBK786420 HRO786420 HHS786420 GXW786420 GOA786420 GEE786420 FUI786420 FKM786420 FAQ786420 EQU786420 EGY786420 DXC786420 DNG786420 DDK786420 CTO786420 CJS786420 BZW786420 BQA786420 BGE786420 AWI786420 AMM786420 ACQ786420 SU786420 IY786420 C786420 WVK720884 WLO720884 WBS720884 VRW720884 VIA720884 UYE720884 UOI720884 UEM720884 TUQ720884 TKU720884 TAY720884 SRC720884 SHG720884 RXK720884 RNO720884 RDS720884 QTW720884 QKA720884 QAE720884 PQI720884 PGM720884 OWQ720884 OMU720884 OCY720884 NTC720884 NJG720884 MZK720884 MPO720884 MFS720884 LVW720884 LMA720884 LCE720884 KSI720884 KIM720884 JYQ720884 JOU720884 JEY720884 IVC720884 ILG720884 IBK720884 HRO720884 HHS720884 GXW720884 GOA720884 GEE720884 FUI720884 FKM720884 FAQ720884 EQU720884 EGY720884 DXC720884 DNG720884 DDK720884 CTO720884 CJS720884 BZW720884 BQA720884 BGE720884 AWI720884 AMM720884 ACQ720884 SU720884 IY720884 C720884 WVK655348 WLO655348 WBS655348 VRW655348 VIA655348 UYE655348 UOI655348 UEM655348 TUQ655348 TKU655348 TAY655348 SRC655348 SHG655348 RXK655348 RNO655348 RDS655348 QTW655348 QKA655348 QAE655348 PQI655348 PGM655348 OWQ655348 OMU655348 OCY655348 NTC655348 NJG655348 MZK655348 MPO655348 MFS655348 LVW655348 LMA655348 LCE655348 KSI655348 KIM655348 JYQ655348 JOU655348 JEY655348 IVC655348 ILG655348 IBK655348 HRO655348 HHS655348 GXW655348 GOA655348 GEE655348 FUI655348 FKM655348 FAQ655348 EQU655348 EGY655348 DXC655348 DNG655348 DDK655348 CTO655348 CJS655348 BZW655348 BQA655348 BGE655348 AWI655348 AMM655348 ACQ655348 SU655348 IY655348 C655348 WVK589812 WLO589812 WBS589812 VRW589812 VIA589812 UYE589812 UOI589812 UEM589812 TUQ589812 TKU589812 TAY589812 SRC589812 SHG589812 RXK589812 RNO589812 RDS589812 QTW589812 QKA589812 QAE589812 PQI589812 PGM589812 OWQ589812 OMU589812 OCY589812 NTC589812 NJG589812 MZK589812 MPO589812 MFS589812 LVW589812 LMA589812 LCE589812 KSI589812 KIM589812 JYQ589812 JOU589812 JEY589812 IVC589812 ILG589812 IBK589812 HRO589812 HHS589812 GXW589812 GOA589812 GEE589812 FUI589812 FKM589812 FAQ589812 EQU589812 EGY589812 DXC589812 DNG589812 DDK589812 CTO589812 CJS589812 BZW589812 BQA589812 BGE589812 AWI589812 AMM589812 ACQ589812 SU589812 IY589812 C589812 WVK524276 WLO524276 WBS524276 VRW524276 VIA524276 UYE524276 UOI524276 UEM524276 TUQ524276 TKU524276 TAY524276 SRC524276 SHG524276 RXK524276 RNO524276 RDS524276 QTW524276 QKA524276 QAE524276 PQI524276 PGM524276 OWQ524276 OMU524276 OCY524276 NTC524276 NJG524276 MZK524276 MPO524276 MFS524276 LVW524276 LMA524276 LCE524276 KSI524276 KIM524276 JYQ524276 JOU524276 JEY524276 IVC524276 ILG524276 IBK524276 HRO524276 HHS524276 GXW524276 GOA524276 GEE524276 FUI524276 FKM524276 FAQ524276 EQU524276 EGY524276 DXC524276 DNG524276 DDK524276 CTO524276 CJS524276 BZW524276 BQA524276 BGE524276 AWI524276 AMM524276 ACQ524276 SU524276 IY524276 C524276 WVK458740 WLO458740 WBS458740 VRW458740 VIA458740 UYE458740 UOI458740 UEM458740 TUQ458740 TKU458740 TAY458740 SRC458740 SHG458740 RXK458740 RNO458740 RDS458740 QTW458740 QKA458740 QAE458740 PQI458740 PGM458740 OWQ458740 OMU458740 OCY458740 NTC458740 NJG458740 MZK458740 MPO458740 MFS458740 LVW458740 LMA458740 LCE458740 KSI458740 KIM458740 JYQ458740 JOU458740 JEY458740 IVC458740 ILG458740 IBK458740 HRO458740 HHS458740 GXW458740 GOA458740 GEE458740 FUI458740 FKM458740 FAQ458740 EQU458740 EGY458740 DXC458740 DNG458740 DDK458740 CTO458740 CJS458740 BZW458740 BQA458740 BGE458740 AWI458740 AMM458740 ACQ458740 SU458740 IY458740 C458740 WVK393204 WLO393204 WBS393204 VRW393204 VIA393204 UYE393204 UOI393204 UEM393204 TUQ393204 TKU393204 TAY393204 SRC393204 SHG393204 RXK393204 RNO393204 RDS393204 QTW393204 QKA393204 QAE393204 PQI393204 PGM393204 OWQ393204 OMU393204 OCY393204 NTC393204 NJG393204 MZK393204 MPO393204 MFS393204 LVW393204 LMA393204 LCE393204 KSI393204 KIM393204 JYQ393204 JOU393204 JEY393204 IVC393204 ILG393204 IBK393204 HRO393204 HHS393204 GXW393204 GOA393204 GEE393204 FUI393204 FKM393204 FAQ393204 EQU393204 EGY393204 DXC393204 DNG393204 DDK393204 CTO393204 CJS393204 BZW393204 BQA393204 BGE393204 AWI393204 AMM393204 ACQ393204 SU393204 IY393204 C393204 WVK327668 WLO327668 WBS327668 VRW327668 VIA327668 UYE327668 UOI327668 UEM327668 TUQ327668 TKU327668 TAY327668 SRC327668 SHG327668 RXK327668 RNO327668 RDS327668 QTW327668 QKA327668 QAE327668 PQI327668 PGM327668 OWQ327668 OMU327668 OCY327668 NTC327668 NJG327668 MZK327668 MPO327668 MFS327668 LVW327668 LMA327668 LCE327668 KSI327668 KIM327668 JYQ327668 JOU327668 JEY327668 IVC327668 ILG327668 IBK327668 HRO327668 HHS327668 GXW327668 GOA327668 GEE327668 FUI327668 FKM327668 FAQ327668 EQU327668 EGY327668 DXC327668 DNG327668 DDK327668 CTO327668 CJS327668 BZW327668 BQA327668 BGE327668 AWI327668 AMM327668 ACQ327668 SU327668 IY327668 C327668 WVK262132 WLO262132 WBS262132 VRW262132 VIA262132 UYE262132 UOI262132 UEM262132 TUQ262132 TKU262132 TAY262132 SRC262132 SHG262132 RXK262132 RNO262132 RDS262132 QTW262132 QKA262132 QAE262132 PQI262132 PGM262132 OWQ262132 OMU262132 OCY262132 NTC262132 NJG262132 MZK262132 MPO262132 MFS262132 LVW262132 LMA262132 LCE262132 KSI262132 KIM262132 JYQ262132 JOU262132 JEY262132 IVC262132 ILG262132 IBK262132 HRO262132 HHS262132 GXW262132 GOA262132 GEE262132 FUI262132 FKM262132 FAQ262132 EQU262132 EGY262132 DXC262132 DNG262132 DDK262132 CTO262132 CJS262132 BZW262132 BQA262132 BGE262132 AWI262132 AMM262132 ACQ262132 SU262132 IY262132 C262132 WVK196596 WLO196596 WBS196596 VRW196596 VIA196596 UYE196596 UOI196596 UEM196596 TUQ196596 TKU196596 TAY196596 SRC196596 SHG196596 RXK196596 RNO196596 RDS196596 QTW196596 QKA196596 QAE196596 PQI196596 PGM196596 OWQ196596 OMU196596 OCY196596 NTC196596 NJG196596 MZK196596 MPO196596 MFS196596 LVW196596 LMA196596 LCE196596 KSI196596 KIM196596 JYQ196596 JOU196596 JEY196596 IVC196596 ILG196596 IBK196596 HRO196596 HHS196596 GXW196596 GOA196596 GEE196596 FUI196596 FKM196596 FAQ196596 EQU196596 EGY196596 DXC196596 DNG196596 DDK196596 CTO196596 CJS196596 BZW196596 BQA196596 BGE196596 AWI196596 AMM196596 ACQ196596 SU196596 IY196596 C196596 WVK131060 WLO131060 WBS131060 VRW131060 VIA131060 UYE131060 UOI131060 UEM131060 TUQ131060 TKU131060 TAY131060 SRC131060 SHG131060 RXK131060 RNO131060 RDS131060 QTW131060 QKA131060 QAE131060 PQI131060 PGM131060 OWQ131060 OMU131060 OCY131060 NTC131060 NJG131060 MZK131060 MPO131060 MFS131060 LVW131060 LMA131060 LCE131060 KSI131060 KIM131060 JYQ131060 JOU131060 JEY131060 IVC131060 ILG131060 IBK131060 HRO131060 HHS131060 GXW131060 GOA131060 GEE131060 FUI131060 FKM131060 FAQ131060 EQU131060 EGY131060 DXC131060 DNG131060 DDK131060 CTO131060 CJS131060 BZW131060 BQA131060 BGE131060 AWI131060 AMM131060 ACQ131060 SU131060 IY131060 C131060 WVK65524 WLO65524 WBS65524 VRW65524 VIA65524 UYE65524 UOI65524 UEM65524 TUQ65524 TKU65524 TAY65524 SRC65524 SHG65524 RXK65524 RNO65524 RDS65524 QTW65524 QKA65524 QAE65524 PQI65524 PGM65524 OWQ65524 OMU65524 OCY65524 NTC65524 NJG65524 MZK65524 MPO65524 MFS65524 LVW65524 LMA65524 LCE65524 KSI65524 KIM65524 JYQ65524 JOU65524 JEY65524 IVC65524 ILG65524 IBK65524 HRO65524 HHS65524 GXW65524 GOA65524 GEE65524 FUI65524 FKM65524 FAQ65524 EQU65524 EGY65524 DXC65524 DNG65524 DDK65524 CTO65524 CJS65524 BZW65524 BQA65524 BGE65524 AWI65524 AMM65524 ACQ65524 SU65524 IY65524 C65524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ACQ16:ACQ17 WVK983035:WVK983037 WLO983035:WLO983037 WBS983035:WBS983037 VRW983035:VRW983037 VIA983035:VIA983037 UYE983035:UYE983037 UOI983035:UOI983037 UEM983035:UEM983037 TUQ983035:TUQ983037 TKU983035:TKU983037 TAY983035:TAY983037 SRC983035:SRC983037 SHG983035:SHG983037 RXK983035:RXK983037 RNO983035:RNO983037 RDS983035:RDS983037 QTW983035:QTW983037 QKA983035:QKA983037 QAE983035:QAE983037 PQI983035:PQI983037 PGM983035:PGM983037 OWQ983035:OWQ983037 OMU983035:OMU983037 OCY983035:OCY983037 NTC983035:NTC983037 NJG983035:NJG983037 MZK983035:MZK983037 MPO983035:MPO983037 MFS983035:MFS983037 LVW983035:LVW983037 LMA983035:LMA983037 LCE983035:LCE983037 KSI983035:KSI983037 KIM983035:KIM983037 JYQ983035:JYQ983037 JOU983035:JOU983037 JEY983035:JEY983037 IVC983035:IVC983037 ILG983035:ILG983037 IBK983035:IBK983037 HRO983035:HRO983037 HHS983035:HHS983037 GXW983035:GXW983037 GOA983035:GOA983037 GEE983035:GEE983037 FUI983035:FUI983037 FKM983035:FKM983037 FAQ983035:FAQ983037 EQU983035:EQU983037 EGY983035:EGY983037 DXC983035:DXC983037 DNG983035:DNG983037 DDK983035:DDK983037 CTO983035:CTO983037 CJS983035:CJS983037 BZW983035:BZW983037 BQA983035:BQA983037 BGE983035:BGE983037 AWI983035:AWI983037 AMM983035:AMM983037 ACQ983035:ACQ983037 SU983035:SU983037 IY983035:IY983037 C983035:C983037 WVK917499:WVK917501 WLO917499:WLO917501 WBS917499:WBS917501 VRW917499:VRW917501 VIA917499:VIA917501 UYE917499:UYE917501 UOI917499:UOI917501 UEM917499:UEM917501 TUQ917499:TUQ917501 TKU917499:TKU917501 TAY917499:TAY917501 SRC917499:SRC917501 SHG917499:SHG917501 RXK917499:RXK917501 RNO917499:RNO917501 RDS917499:RDS917501 QTW917499:QTW917501 QKA917499:QKA917501 QAE917499:QAE917501 PQI917499:PQI917501 PGM917499:PGM917501 OWQ917499:OWQ917501 OMU917499:OMU917501 OCY917499:OCY917501 NTC917499:NTC917501 NJG917499:NJG917501 MZK917499:MZK917501 MPO917499:MPO917501 MFS917499:MFS917501 LVW917499:LVW917501 LMA917499:LMA917501 LCE917499:LCE917501 KSI917499:KSI917501 KIM917499:KIM917501 JYQ917499:JYQ917501 JOU917499:JOU917501 JEY917499:JEY917501 IVC917499:IVC917501 ILG917499:ILG917501 IBK917499:IBK917501 HRO917499:HRO917501 HHS917499:HHS917501 GXW917499:GXW917501 GOA917499:GOA917501 GEE917499:GEE917501 FUI917499:FUI917501 FKM917499:FKM917501 FAQ917499:FAQ917501 EQU917499:EQU917501 EGY917499:EGY917501 DXC917499:DXC917501 DNG917499:DNG917501 DDK917499:DDK917501 CTO917499:CTO917501 CJS917499:CJS917501 BZW917499:BZW917501 BQA917499:BQA917501 BGE917499:BGE917501 AWI917499:AWI917501 AMM917499:AMM917501 ACQ917499:ACQ917501 SU917499:SU917501 IY917499:IY917501 C917499:C917501 WVK851963:WVK851965 WLO851963:WLO851965 WBS851963:WBS851965 VRW851963:VRW851965 VIA851963:VIA851965 UYE851963:UYE851965 UOI851963:UOI851965 UEM851963:UEM851965 TUQ851963:TUQ851965 TKU851963:TKU851965 TAY851963:TAY851965 SRC851963:SRC851965 SHG851963:SHG851965 RXK851963:RXK851965 RNO851963:RNO851965 RDS851963:RDS851965 QTW851963:QTW851965 QKA851963:QKA851965 QAE851963:QAE851965 PQI851963:PQI851965 PGM851963:PGM851965 OWQ851963:OWQ851965 OMU851963:OMU851965 OCY851963:OCY851965 NTC851963:NTC851965 NJG851963:NJG851965 MZK851963:MZK851965 MPO851963:MPO851965 MFS851963:MFS851965 LVW851963:LVW851965 LMA851963:LMA851965 LCE851963:LCE851965 KSI851963:KSI851965 KIM851963:KIM851965 JYQ851963:JYQ851965 JOU851963:JOU851965 JEY851963:JEY851965 IVC851963:IVC851965 ILG851963:ILG851965 IBK851963:IBK851965 HRO851963:HRO851965 HHS851963:HHS851965 GXW851963:GXW851965 GOA851963:GOA851965 GEE851963:GEE851965 FUI851963:FUI851965 FKM851963:FKM851965 FAQ851963:FAQ851965 EQU851963:EQU851965 EGY851963:EGY851965 DXC851963:DXC851965 DNG851963:DNG851965 DDK851963:DDK851965 CTO851963:CTO851965 CJS851963:CJS851965 BZW851963:BZW851965 BQA851963:BQA851965 BGE851963:BGE851965 AWI851963:AWI851965 AMM851963:AMM851965 ACQ851963:ACQ851965 SU851963:SU851965 IY851963:IY851965 C851963:C851965 WVK786427:WVK786429 WLO786427:WLO786429 WBS786427:WBS786429 VRW786427:VRW786429 VIA786427:VIA786429 UYE786427:UYE786429 UOI786427:UOI786429 UEM786427:UEM786429 TUQ786427:TUQ786429 TKU786427:TKU786429 TAY786427:TAY786429 SRC786427:SRC786429 SHG786427:SHG786429 RXK786427:RXK786429 RNO786427:RNO786429 RDS786427:RDS786429 QTW786427:QTW786429 QKA786427:QKA786429 QAE786427:QAE786429 PQI786427:PQI786429 PGM786427:PGM786429 OWQ786427:OWQ786429 OMU786427:OMU786429 OCY786427:OCY786429 NTC786427:NTC786429 NJG786427:NJG786429 MZK786427:MZK786429 MPO786427:MPO786429 MFS786427:MFS786429 LVW786427:LVW786429 LMA786427:LMA786429 LCE786427:LCE786429 KSI786427:KSI786429 KIM786427:KIM786429 JYQ786427:JYQ786429 JOU786427:JOU786429 JEY786427:JEY786429 IVC786427:IVC786429 ILG786427:ILG786429 IBK786427:IBK786429 HRO786427:HRO786429 HHS786427:HHS786429 GXW786427:GXW786429 GOA786427:GOA786429 GEE786427:GEE786429 FUI786427:FUI786429 FKM786427:FKM786429 FAQ786427:FAQ786429 EQU786427:EQU786429 EGY786427:EGY786429 DXC786427:DXC786429 DNG786427:DNG786429 DDK786427:DDK786429 CTO786427:CTO786429 CJS786427:CJS786429 BZW786427:BZW786429 BQA786427:BQA786429 BGE786427:BGE786429 AWI786427:AWI786429 AMM786427:AMM786429 ACQ786427:ACQ786429 SU786427:SU786429 IY786427:IY786429 C786427:C786429 WVK720891:WVK720893 WLO720891:WLO720893 WBS720891:WBS720893 VRW720891:VRW720893 VIA720891:VIA720893 UYE720891:UYE720893 UOI720891:UOI720893 UEM720891:UEM720893 TUQ720891:TUQ720893 TKU720891:TKU720893 TAY720891:TAY720893 SRC720891:SRC720893 SHG720891:SHG720893 RXK720891:RXK720893 RNO720891:RNO720893 RDS720891:RDS720893 QTW720891:QTW720893 QKA720891:QKA720893 QAE720891:QAE720893 PQI720891:PQI720893 PGM720891:PGM720893 OWQ720891:OWQ720893 OMU720891:OMU720893 OCY720891:OCY720893 NTC720891:NTC720893 NJG720891:NJG720893 MZK720891:MZK720893 MPO720891:MPO720893 MFS720891:MFS720893 LVW720891:LVW720893 LMA720891:LMA720893 LCE720891:LCE720893 KSI720891:KSI720893 KIM720891:KIM720893 JYQ720891:JYQ720893 JOU720891:JOU720893 JEY720891:JEY720893 IVC720891:IVC720893 ILG720891:ILG720893 IBK720891:IBK720893 HRO720891:HRO720893 HHS720891:HHS720893 GXW720891:GXW720893 GOA720891:GOA720893 GEE720891:GEE720893 FUI720891:FUI720893 FKM720891:FKM720893 FAQ720891:FAQ720893 EQU720891:EQU720893 EGY720891:EGY720893 DXC720891:DXC720893 DNG720891:DNG720893 DDK720891:DDK720893 CTO720891:CTO720893 CJS720891:CJS720893 BZW720891:BZW720893 BQA720891:BQA720893 BGE720891:BGE720893 AWI720891:AWI720893 AMM720891:AMM720893 ACQ720891:ACQ720893 SU720891:SU720893 IY720891:IY720893 C720891:C720893 WVK655355:WVK655357 WLO655355:WLO655357 WBS655355:WBS655357 VRW655355:VRW655357 VIA655355:VIA655357 UYE655355:UYE655357 UOI655355:UOI655357 UEM655355:UEM655357 TUQ655355:TUQ655357 TKU655355:TKU655357 TAY655355:TAY655357 SRC655355:SRC655357 SHG655355:SHG655357 RXK655355:RXK655357 RNO655355:RNO655357 RDS655355:RDS655357 QTW655355:QTW655357 QKA655355:QKA655357 QAE655355:QAE655357 PQI655355:PQI655357 PGM655355:PGM655357 OWQ655355:OWQ655357 OMU655355:OMU655357 OCY655355:OCY655357 NTC655355:NTC655357 NJG655355:NJG655357 MZK655355:MZK655357 MPO655355:MPO655357 MFS655355:MFS655357 LVW655355:LVW655357 LMA655355:LMA655357 LCE655355:LCE655357 KSI655355:KSI655357 KIM655355:KIM655357 JYQ655355:JYQ655357 JOU655355:JOU655357 JEY655355:JEY655357 IVC655355:IVC655357 ILG655355:ILG655357 IBK655355:IBK655357 HRO655355:HRO655357 HHS655355:HHS655357 GXW655355:GXW655357 GOA655355:GOA655357 GEE655355:GEE655357 FUI655355:FUI655357 FKM655355:FKM655357 FAQ655355:FAQ655357 EQU655355:EQU655357 EGY655355:EGY655357 DXC655355:DXC655357 DNG655355:DNG655357 DDK655355:DDK655357 CTO655355:CTO655357 CJS655355:CJS655357 BZW655355:BZW655357 BQA655355:BQA655357 BGE655355:BGE655357 AWI655355:AWI655357 AMM655355:AMM655357 ACQ655355:ACQ655357 SU655355:SU655357 IY655355:IY655357 C655355:C655357 WVK589819:WVK589821 WLO589819:WLO589821 WBS589819:WBS589821 VRW589819:VRW589821 VIA589819:VIA589821 UYE589819:UYE589821 UOI589819:UOI589821 UEM589819:UEM589821 TUQ589819:TUQ589821 TKU589819:TKU589821 TAY589819:TAY589821 SRC589819:SRC589821 SHG589819:SHG589821 RXK589819:RXK589821 RNO589819:RNO589821 RDS589819:RDS589821 QTW589819:QTW589821 QKA589819:QKA589821 QAE589819:QAE589821 PQI589819:PQI589821 PGM589819:PGM589821 OWQ589819:OWQ589821 OMU589819:OMU589821 OCY589819:OCY589821 NTC589819:NTC589821 NJG589819:NJG589821 MZK589819:MZK589821 MPO589819:MPO589821 MFS589819:MFS589821 LVW589819:LVW589821 LMA589819:LMA589821 LCE589819:LCE589821 KSI589819:KSI589821 KIM589819:KIM589821 JYQ589819:JYQ589821 JOU589819:JOU589821 JEY589819:JEY589821 IVC589819:IVC589821 ILG589819:ILG589821 IBK589819:IBK589821 HRO589819:HRO589821 HHS589819:HHS589821 GXW589819:GXW589821 GOA589819:GOA589821 GEE589819:GEE589821 FUI589819:FUI589821 FKM589819:FKM589821 FAQ589819:FAQ589821 EQU589819:EQU589821 EGY589819:EGY589821 DXC589819:DXC589821 DNG589819:DNG589821 DDK589819:DDK589821 CTO589819:CTO589821 CJS589819:CJS589821 BZW589819:BZW589821 BQA589819:BQA589821 BGE589819:BGE589821 AWI589819:AWI589821 AMM589819:AMM589821 ACQ589819:ACQ589821 SU589819:SU589821 IY589819:IY589821 C589819:C589821 WVK524283:WVK524285 WLO524283:WLO524285 WBS524283:WBS524285 VRW524283:VRW524285 VIA524283:VIA524285 UYE524283:UYE524285 UOI524283:UOI524285 UEM524283:UEM524285 TUQ524283:TUQ524285 TKU524283:TKU524285 TAY524283:TAY524285 SRC524283:SRC524285 SHG524283:SHG524285 RXK524283:RXK524285 RNO524283:RNO524285 RDS524283:RDS524285 QTW524283:QTW524285 QKA524283:QKA524285 QAE524283:QAE524285 PQI524283:PQI524285 PGM524283:PGM524285 OWQ524283:OWQ524285 OMU524283:OMU524285 OCY524283:OCY524285 NTC524283:NTC524285 NJG524283:NJG524285 MZK524283:MZK524285 MPO524283:MPO524285 MFS524283:MFS524285 LVW524283:LVW524285 LMA524283:LMA524285 LCE524283:LCE524285 KSI524283:KSI524285 KIM524283:KIM524285 JYQ524283:JYQ524285 JOU524283:JOU524285 JEY524283:JEY524285 IVC524283:IVC524285 ILG524283:ILG524285 IBK524283:IBK524285 HRO524283:HRO524285 HHS524283:HHS524285 GXW524283:GXW524285 GOA524283:GOA524285 GEE524283:GEE524285 FUI524283:FUI524285 FKM524283:FKM524285 FAQ524283:FAQ524285 EQU524283:EQU524285 EGY524283:EGY524285 DXC524283:DXC524285 DNG524283:DNG524285 DDK524283:DDK524285 CTO524283:CTO524285 CJS524283:CJS524285 BZW524283:BZW524285 BQA524283:BQA524285 BGE524283:BGE524285 AWI524283:AWI524285 AMM524283:AMM524285 ACQ524283:ACQ524285 SU524283:SU524285 IY524283:IY524285 C524283:C524285 WVK458747:WVK458749 WLO458747:WLO458749 WBS458747:WBS458749 VRW458747:VRW458749 VIA458747:VIA458749 UYE458747:UYE458749 UOI458747:UOI458749 UEM458747:UEM458749 TUQ458747:TUQ458749 TKU458747:TKU458749 TAY458747:TAY458749 SRC458747:SRC458749 SHG458747:SHG458749 RXK458747:RXK458749 RNO458747:RNO458749 RDS458747:RDS458749 QTW458747:QTW458749 QKA458747:QKA458749 QAE458747:QAE458749 PQI458747:PQI458749 PGM458747:PGM458749 OWQ458747:OWQ458749 OMU458747:OMU458749 OCY458747:OCY458749 NTC458747:NTC458749 NJG458747:NJG458749 MZK458747:MZK458749 MPO458747:MPO458749 MFS458747:MFS458749 LVW458747:LVW458749 LMA458747:LMA458749 LCE458747:LCE458749 KSI458747:KSI458749 KIM458747:KIM458749 JYQ458747:JYQ458749 JOU458747:JOU458749 JEY458747:JEY458749 IVC458747:IVC458749 ILG458747:ILG458749 IBK458747:IBK458749 HRO458747:HRO458749 HHS458747:HHS458749 GXW458747:GXW458749 GOA458747:GOA458749 GEE458747:GEE458749 FUI458747:FUI458749 FKM458747:FKM458749 FAQ458747:FAQ458749 EQU458747:EQU458749 EGY458747:EGY458749 DXC458747:DXC458749 DNG458747:DNG458749 DDK458747:DDK458749 CTO458747:CTO458749 CJS458747:CJS458749 BZW458747:BZW458749 BQA458747:BQA458749 BGE458747:BGE458749 AWI458747:AWI458749 AMM458747:AMM458749 ACQ458747:ACQ458749 SU458747:SU458749 IY458747:IY458749 C458747:C458749 WVK393211:WVK393213 WLO393211:WLO393213 WBS393211:WBS393213 VRW393211:VRW393213 VIA393211:VIA393213 UYE393211:UYE393213 UOI393211:UOI393213 UEM393211:UEM393213 TUQ393211:TUQ393213 TKU393211:TKU393213 TAY393211:TAY393213 SRC393211:SRC393213 SHG393211:SHG393213 RXK393211:RXK393213 RNO393211:RNO393213 RDS393211:RDS393213 QTW393211:QTW393213 QKA393211:QKA393213 QAE393211:QAE393213 PQI393211:PQI393213 PGM393211:PGM393213 OWQ393211:OWQ393213 OMU393211:OMU393213 OCY393211:OCY393213 NTC393211:NTC393213 NJG393211:NJG393213 MZK393211:MZK393213 MPO393211:MPO393213 MFS393211:MFS393213 LVW393211:LVW393213 LMA393211:LMA393213 LCE393211:LCE393213 KSI393211:KSI393213 KIM393211:KIM393213 JYQ393211:JYQ393213 JOU393211:JOU393213 JEY393211:JEY393213 IVC393211:IVC393213 ILG393211:ILG393213 IBK393211:IBK393213 HRO393211:HRO393213 HHS393211:HHS393213 GXW393211:GXW393213 GOA393211:GOA393213 GEE393211:GEE393213 FUI393211:FUI393213 FKM393211:FKM393213 FAQ393211:FAQ393213 EQU393211:EQU393213 EGY393211:EGY393213 DXC393211:DXC393213 DNG393211:DNG393213 DDK393211:DDK393213 CTO393211:CTO393213 CJS393211:CJS393213 BZW393211:BZW393213 BQA393211:BQA393213 BGE393211:BGE393213 AWI393211:AWI393213 AMM393211:AMM393213 ACQ393211:ACQ393213 SU393211:SU393213 IY393211:IY393213 C393211:C393213 WVK327675:WVK327677 WLO327675:WLO327677 WBS327675:WBS327677 VRW327675:VRW327677 VIA327675:VIA327677 UYE327675:UYE327677 UOI327675:UOI327677 UEM327675:UEM327677 TUQ327675:TUQ327677 TKU327675:TKU327677 TAY327675:TAY327677 SRC327675:SRC327677 SHG327675:SHG327677 RXK327675:RXK327677 RNO327675:RNO327677 RDS327675:RDS327677 QTW327675:QTW327677 QKA327675:QKA327677 QAE327675:QAE327677 PQI327675:PQI327677 PGM327675:PGM327677 OWQ327675:OWQ327677 OMU327675:OMU327677 OCY327675:OCY327677 NTC327675:NTC327677 NJG327675:NJG327677 MZK327675:MZK327677 MPO327675:MPO327677 MFS327675:MFS327677 LVW327675:LVW327677 LMA327675:LMA327677 LCE327675:LCE327677 KSI327675:KSI327677 KIM327675:KIM327677 JYQ327675:JYQ327677 JOU327675:JOU327677 JEY327675:JEY327677 IVC327675:IVC327677 ILG327675:ILG327677 IBK327675:IBK327677 HRO327675:HRO327677 HHS327675:HHS327677 GXW327675:GXW327677 GOA327675:GOA327677 GEE327675:GEE327677 FUI327675:FUI327677 FKM327675:FKM327677 FAQ327675:FAQ327677 EQU327675:EQU327677 EGY327675:EGY327677 DXC327675:DXC327677 DNG327675:DNG327677 DDK327675:DDK327677 CTO327675:CTO327677 CJS327675:CJS327677 BZW327675:BZW327677 BQA327675:BQA327677 BGE327675:BGE327677 AWI327675:AWI327677 AMM327675:AMM327677 ACQ327675:ACQ327677 SU327675:SU327677 IY327675:IY327677 C327675:C327677 WVK262139:WVK262141 WLO262139:WLO262141 WBS262139:WBS262141 VRW262139:VRW262141 VIA262139:VIA262141 UYE262139:UYE262141 UOI262139:UOI262141 UEM262139:UEM262141 TUQ262139:TUQ262141 TKU262139:TKU262141 TAY262139:TAY262141 SRC262139:SRC262141 SHG262139:SHG262141 RXK262139:RXK262141 RNO262139:RNO262141 RDS262139:RDS262141 QTW262139:QTW262141 QKA262139:QKA262141 QAE262139:QAE262141 PQI262139:PQI262141 PGM262139:PGM262141 OWQ262139:OWQ262141 OMU262139:OMU262141 OCY262139:OCY262141 NTC262139:NTC262141 NJG262139:NJG262141 MZK262139:MZK262141 MPO262139:MPO262141 MFS262139:MFS262141 LVW262139:LVW262141 LMA262139:LMA262141 LCE262139:LCE262141 KSI262139:KSI262141 KIM262139:KIM262141 JYQ262139:JYQ262141 JOU262139:JOU262141 JEY262139:JEY262141 IVC262139:IVC262141 ILG262139:ILG262141 IBK262139:IBK262141 HRO262139:HRO262141 HHS262139:HHS262141 GXW262139:GXW262141 GOA262139:GOA262141 GEE262139:GEE262141 FUI262139:FUI262141 FKM262139:FKM262141 FAQ262139:FAQ262141 EQU262139:EQU262141 EGY262139:EGY262141 DXC262139:DXC262141 DNG262139:DNG262141 DDK262139:DDK262141 CTO262139:CTO262141 CJS262139:CJS262141 BZW262139:BZW262141 BQA262139:BQA262141 BGE262139:BGE262141 AWI262139:AWI262141 AMM262139:AMM262141 ACQ262139:ACQ262141 SU262139:SU262141 IY262139:IY262141 C262139:C262141 WVK196603:WVK196605 WLO196603:WLO196605 WBS196603:WBS196605 VRW196603:VRW196605 VIA196603:VIA196605 UYE196603:UYE196605 UOI196603:UOI196605 UEM196603:UEM196605 TUQ196603:TUQ196605 TKU196603:TKU196605 TAY196603:TAY196605 SRC196603:SRC196605 SHG196603:SHG196605 RXK196603:RXK196605 RNO196603:RNO196605 RDS196603:RDS196605 QTW196603:QTW196605 QKA196603:QKA196605 QAE196603:QAE196605 PQI196603:PQI196605 PGM196603:PGM196605 OWQ196603:OWQ196605 OMU196603:OMU196605 OCY196603:OCY196605 NTC196603:NTC196605 NJG196603:NJG196605 MZK196603:MZK196605 MPO196603:MPO196605 MFS196603:MFS196605 LVW196603:LVW196605 LMA196603:LMA196605 LCE196603:LCE196605 KSI196603:KSI196605 KIM196603:KIM196605 JYQ196603:JYQ196605 JOU196603:JOU196605 JEY196603:JEY196605 IVC196603:IVC196605 ILG196603:ILG196605 IBK196603:IBK196605 HRO196603:HRO196605 HHS196603:HHS196605 GXW196603:GXW196605 GOA196603:GOA196605 GEE196603:GEE196605 FUI196603:FUI196605 FKM196603:FKM196605 FAQ196603:FAQ196605 EQU196603:EQU196605 EGY196603:EGY196605 DXC196603:DXC196605 DNG196603:DNG196605 DDK196603:DDK196605 CTO196603:CTO196605 CJS196603:CJS196605 BZW196603:BZW196605 BQA196603:BQA196605 BGE196603:BGE196605 AWI196603:AWI196605 AMM196603:AMM196605 ACQ196603:ACQ196605 SU196603:SU196605 IY196603:IY196605 C196603:C196605 WVK131067:WVK131069 WLO131067:WLO131069 WBS131067:WBS131069 VRW131067:VRW131069 VIA131067:VIA131069 UYE131067:UYE131069 UOI131067:UOI131069 UEM131067:UEM131069 TUQ131067:TUQ131069 TKU131067:TKU131069 TAY131067:TAY131069 SRC131067:SRC131069 SHG131067:SHG131069 RXK131067:RXK131069 RNO131067:RNO131069 RDS131067:RDS131069 QTW131067:QTW131069 QKA131067:QKA131069 QAE131067:QAE131069 PQI131067:PQI131069 PGM131067:PGM131069 OWQ131067:OWQ131069 OMU131067:OMU131069 OCY131067:OCY131069 NTC131067:NTC131069 NJG131067:NJG131069 MZK131067:MZK131069 MPO131067:MPO131069 MFS131067:MFS131069 LVW131067:LVW131069 LMA131067:LMA131069 LCE131067:LCE131069 KSI131067:KSI131069 KIM131067:KIM131069 JYQ131067:JYQ131069 JOU131067:JOU131069 JEY131067:JEY131069 IVC131067:IVC131069 ILG131067:ILG131069 IBK131067:IBK131069 HRO131067:HRO131069 HHS131067:HHS131069 GXW131067:GXW131069 GOA131067:GOA131069 GEE131067:GEE131069 FUI131067:FUI131069 FKM131067:FKM131069 FAQ131067:FAQ131069 EQU131067:EQU131069 EGY131067:EGY131069 DXC131067:DXC131069 DNG131067:DNG131069 DDK131067:DDK131069 CTO131067:CTO131069 CJS131067:CJS131069 BZW131067:BZW131069 BQA131067:BQA131069 BGE131067:BGE131069 AWI131067:AWI131069 AMM131067:AMM131069 ACQ131067:ACQ131069 SU131067:SU131069 IY131067:IY131069 C131067:C131069 WVK65531:WVK65533 WLO65531:WLO65533 WBS65531:WBS65533 VRW65531:VRW65533 VIA65531:VIA65533 UYE65531:UYE65533 UOI65531:UOI65533 UEM65531:UEM65533 TUQ65531:TUQ65533 TKU65531:TKU65533 TAY65531:TAY65533 SRC65531:SRC65533 SHG65531:SHG65533 RXK65531:RXK65533 RNO65531:RNO65533 RDS65531:RDS65533 QTW65531:QTW65533 QKA65531:QKA65533 QAE65531:QAE65533 PQI65531:PQI65533 PGM65531:PGM65533 OWQ65531:OWQ65533 OMU65531:OMU65533 OCY65531:OCY65533 NTC65531:NTC65533 NJG65531:NJG65533 MZK65531:MZK65533 MPO65531:MPO65533 MFS65531:MFS65533 LVW65531:LVW65533 LMA65531:LMA65533 LCE65531:LCE65533 KSI65531:KSI65533 KIM65531:KIM65533 JYQ65531:JYQ65533 JOU65531:JOU65533 JEY65531:JEY65533 IVC65531:IVC65533 ILG65531:ILG65533 IBK65531:IBK65533 HRO65531:HRO65533 HHS65531:HHS65533 GXW65531:GXW65533 GOA65531:GOA65533 GEE65531:GEE65533 FUI65531:FUI65533 FKM65531:FKM65533 FAQ65531:FAQ65533 EQU65531:EQU65533 EGY65531:EGY65533 DXC65531:DXC65533 DNG65531:DNG65533 DDK65531:DDK65533 CTO65531:CTO65533 CJS65531:CJS65533 BZW65531:BZW65533 BQA65531:BQA65533 BGE65531:BGE65533 AWI65531:AWI65533 AMM65531:AMM65533 ACQ65531:ACQ65533 SU65531:SU65533 IY65531:IY65533 C65531:C65533 WVK21:WVK23 WLO21:WLO23 WBS21:WBS23 VRW21:VRW23 VIA21:VIA23 UYE21:UYE23 UOI21:UOI23 UEM21:UEM23 TUQ21:TUQ23 TKU21:TKU23 TAY21:TAY23 SRC21:SRC23 SHG21:SHG23 RXK21:RXK23 RNO21:RNO23 RDS21:RDS23 QTW21:QTW23 QKA21:QKA23 QAE21:QAE23 PQI21:PQI23 PGM21:PGM23 OWQ21:OWQ23 OMU21:OMU23 OCY21:OCY23 NTC21:NTC23 NJG21:NJG23 MZK21:MZK23 MPO21:MPO23 MFS21:MFS23 LVW21:LVW23 LMA21:LMA23 LCE21:LCE23 KSI21:KSI23 KIM21:KIM23 JYQ21:JYQ23 JOU21:JOU23 JEY21:JEY23 IVC21:IVC23 ILG21:ILG23 IBK21:IBK23 HRO21:HRO23 HHS21:HHS23 GXW21:GXW23 GOA21:GOA23 GEE21:GEE23 FUI21:FUI23 FKM21:FKM23 FAQ21:FAQ23 EQU21:EQU23 EGY21:EGY23 DXC21:DXC23 DNG21:DNG23 DDK21:DDK23 CTO21:CTO23 CJS21:CJS23 BZW21:BZW23 BQA21:BQA23 BGE21:BGE23 AWI21:AWI23 AMM21:AMM23 ACQ21:ACQ23 SU21:SU23 IY21:IY23 SU16:SU17 WVK983039:WVK983040 WLO983039:WLO983040 WBS983039:WBS983040 VRW983039:VRW983040 VIA983039:VIA983040 UYE983039:UYE983040 UOI983039:UOI983040 UEM983039:UEM983040 TUQ983039:TUQ983040 TKU983039:TKU983040 TAY983039:TAY983040 SRC983039:SRC983040 SHG983039:SHG983040 RXK983039:RXK983040 RNO983039:RNO983040 RDS983039:RDS983040 QTW983039:QTW983040 QKA983039:QKA983040 QAE983039:QAE983040 PQI983039:PQI983040 PGM983039:PGM983040 OWQ983039:OWQ983040 OMU983039:OMU983040 OCY983039:OCY983040 NTC983039:NTC983040 NJG983039:NJG983040 MZK983039:MZK983040 MPO983039:MPO983040 MFS983039:MFS983040 LVW983039:LVW983040 LMA983039:LMA983040 LCE983039:LCE983040 KSI983039:KSI983040 KIM983039:KIM983040 JYQ983039:JYQ983040 JOU983039:JOU983040 JEY983039:JEY983040 IVC983039:IVC983040 ILG983039:ILG983040 IBK983039:IBK983040 HRO983039:HRO983040 HHS983039:HHS983040 GXW983039:GXW983040 GOA983039:GOA983040 GEE983039:GEE983040 FUI983039:FUI983040 FKM983039:FKM983040 FAQ983039:FAQ983040 EQU983039:EQU983040 EGY983039:EGY983040 DXC983039:DXC983040 DNG983039:DNG983040 DDK983039:DDK983040 CTO983039:CTO983040 CJS983039:CJS983040 BZW983039:BZW983040 BQA983039:BQA983040 BGE983039:BGE983040 AWI983039:AWI983040 AMM983039:AMM983040 ACQ983039:ACQ983040 SU983039:SU983040 IY983039:IY983040 C983039:C983040 WVK917503:WVK917504 WLO917503:WLO917504 WBS917503:WBS917504 VRW917503:VRW917504 VIA917503:VIA917504 UYE917503:UYE917504 UOI917503:UOI917504 UEM917503:UEM917504 TUQ917503:TUQ917504 TKU917503:TKU917504 TAY917503:TAY917504 SRC917503:SRC917504 SHG917503:SHG917504 RXK917503:RXK917504 RNO917503:RNO917504 RDS917503:RDS917504 QTW917503:QTW917504 QKA917503:QKA917504 QAE917503:QAE917504 PQI917503:PQI917504 PGM917503:PGM917504 OWQ917503:OWQ917504 OMU917503:OMU917504 OCY917503:OCY917504 NTC917503:NTC917504 NJG917503:NJG917504 MZK917503:MZK917504 MPO917503:MPO917504 MFS917503:MFS917504 LVW917503:LVW917504 LMA917503:LMA917504 LCE917503:LCE917504 KSI917503:KSI917504 KIM917503:KIM917504 JYQ917503:JYQ917504 JOU917503:JOU917504 JEY917503:JEY917504 IVC917503:IVC917504 ILG917503:ILG917504 IBK917503:IBK917504 HRO917503:HRO917504 HHS917503:HHS917504 GXW917503:GXW917504 GOA917503:GOA917504 GEE917503:GEE917504 FUI917503:FUI917504 FKM917503:FKM917504 FAQ917503:FAQ917504 EQU917503:EQU917504 EGY917503:EGY917504 DXC917503:DXC917504 DNG917503:DNG917504 DDK917503:DDK917504 CTO917503:CTO917504 CJS917503:CJS917504 BZW917503:BZW917504 BQA917503:BQA917504 BGE917503:BGE917504 AWI917503:AWI917504 AMM917503:AMM917504 ACQ917503:ACQ917504 SU917503:SU917504 IY917503:IY917504 C917503:C917504 WVK851967:WVK851968 WLO851967:WLO851968 WBS851967:WBS851968 VRW851967:VRW851968 VIA851967:VIA851968 UYE851967:UYE851968 UOI851967:UOI851968 UEM851967:UEM851968 TUQ851967:TUQ851968 TKU851967:TKU851968 TAY851967:TAY851968 SRC851967:SRC851968 SHG851967:SHG851968 RXK851967:RXK851968 RNO851967:RNO851968 RDS851967:RDS851968 QTW851967:QTW851968 QKA851967:QKA851968 QAE851967:QAE851968 PQI851967:PQI851968 PGM851967:PGM851968 OWQ851967:OWQ851968 OMU851967:OMU851968 OCY851967:OCY851968 NTC851967:NTC851968 NJG851967:NJG851968 MZK851967:MZK851968 MPO851967:MPO851968 MFS851967:MFS851968 LVW851967:LVW851968 LMA851967:LMA851968 LCE851967:LCE851968 KSI851967:KSI851968 KIM851967:KIM851968 JYQ851967:JYQ851968 JOU851967:JOU851968 JEY851967:JEY851968 IVC851967:IVC851968 ILG851967:ILG851968 IBK851967:IBK851968 HRO851967:HRO851968 HHS851967:HHS851968 GXW851967:GXW851968 GOA851967:GOA851968 GEE851967:GEE851968 FUI851967:FUI851968 FKM851967:FKM851968 FAQ851967:FAQ851968 EQU851967:EQU851968 EGY851967:EGY851968 DXC851967:DXC851968 DNG851967:DNG851968 DDK851967:DDK851968 CTO851967:CTO851968 CJS851967:CJS851968 BZW851967:BZW851968 BQA851967:BQA851968 BGE851967:BGE851968 AWI851967:AWI851968 AMM851967:AMM851968 ACQ851967:ACQ851968 SU851967:SU851968 IY851967:IY851968 C851967:C851968 WVK786431:WVK786432 WLO786431:WLO786432 WBS786431:WBS786432 VRW786431:VRW786432 VIA786431:VIA786432 UYE786431:UYE786432 UOI786431:UOI786432 UEM786431:UEM786432 TUQ786431:TUQ786432 TKU786431:TKU786432 TAY786431:TAY786432 SRC786431:SRC786432 SHG786431:SHG786432 RXK786431:RXK786432 RNO786431:RNO786432 RDS786431:RDS786432 QTW786431:QTW786432 QKA786431:QKA786432 QAE786431:QAE786432 PQI786431:PQI786432 PGM786431:PGM786432 OWQ786431:OWQ786432 OMU786431:OMU786432 OCY786431:OCY786432 NTC786431:NTC786432 NJG786431:NJG786432 MZK786431:MZK786432 MPO786431:MPO786432 MFS786431:MFS786432 LVW786431:LVW786432 LMA786431:LMA786432 LCE786431:LCE786432 KSI786431:KSI786432 KIM786431:KIM786432 JYQ786431:JYQ786432 JOU786431:JOU786432 JEY786431:JEY786432 IVC786431:IVC786432 ILG786431:ILG786432 IBK786431:IBK786432 HRO786431:HRO786432 HHS786431:HHS786432 GXW786431:GXW786432 GOA786431:GOA786432 GEE786431:GEE786432 FUI786431:FUI786432 FKM786431:FKM786432 FAQ786431:FAQ786432 EQU786431:EQU786432 EGY786431:EGY786432 DXC786431:DXC786432 DNG786431:DNG786432 DDK786431:DDK786432 CTO786431:CTO786432 CJS786431:CJS786432 BZW786431:BZW786432 BQA786431:BQA786432 BGE786431:BGE786432 AWI786431:AWI786432 AMM786431:AMM786432 ACQ786431:ACQ786432 SU786431:SU786432 IY786431:IY786432 C786431:C786432 WVK720895:WVK720896 WLO720895:WLO720896 WBS720895:WBS720896 VRW720895:VRW720896 VIA720895:VIA720896 UYE720895:UYE720896 UOI720895:UOI720896 UEM720895:UEM720896 TUQ720895:TUQ720896 TKU720895:TKU720896 TAY720895:TAY720896 SRC720895:SRC720896 SHG720895:SHG720896 RXK720895:RXK720896 RNO720895:RNO720896 RDS720895:RDS720896 QTW720895:QTW720896 QKA720895:QKA720896 QAE720895:QAE720896 PQI720895:PQI720896 PGM720895:PGM720896 OWQ720895:OWQ720896 OMU720895:OMU720896 OCY720895:OCY720896 NTC720895:NTC720896 NJG720895:NJG720896 MZK720895:MZK720896 MPO720895:MPO720896 MFS720895:MFS720896 LVW720895:LVW720896 LMA720895:LMA720896 LCE720895:LCE720896 KSI720895:KSI720896 KIM720895:KIM720896 JYQ720895:JYQ720896 JOU720895:JOU720896 JEY720895:JEY720896 IVC720895:IVC720896 ILG720895:ILG720896 IBK720895:IBK720896 HRO720895:HRO720896 HHS720895:HHS720896 GXW720895:GXW720896 GOA720895:GOA720896 GEE720895:GEE720896 FUI720895:FUI720896 FKM720895:FKM720896 FAQ720895:FAQ720896 EQU720895:EQU720896 EGY720895:EGY720896 DXC720895:DXC720896 DNG720895:DNG720896 DDK720895:DDK720896 CTO720895:CTO720896 CJS720895:CJS720896 BZW720895:BZW720896 BQA720895:BQA720896 BGE720895:BGE720896 AWI720895:AWI720896 AMM720895:AMM720896 ACQ720895:ACQ720896 SU720895:SU720896 IY720895:IY720896 C720895:C720896 WVK655359:WVK655360 WLO655359:WLO655360 WBS655359:WBS655360 VRW655359:VRW655360 VIA655359:VIA655360 UYE655359:UYE655360 UOI655359:UOI655360 UEM655359:UEM655360 TUQ655359:TUQ655360 TKU655359:TKU655360 TAY655359:TAY655360 SRC655359:SRC655360 SHG655359:SHG655360 RXK655359:RXK655360 RNO655359:RNO655360 RDS655359:RDS655360 QTW655359:QTW655360 QKA655359:QKA655360 QAE655359:QAE655360 PQI655359:PQI655360 PGM655359:PGM655360 OWQ655359:OWQ655360 OMU655359:OMU655360 OCY655359:OCY655360 NTC655359:NTC655360 NJG655359:NJG655360 MZK655359:MZK655360 MPO655359:MPO655360 MFS655359:MFS655360 LVW655359:LVW655360 LMA655359:LMA655360 LCE655359:LCE655360 KSI655359:KSI655360 KIM655359:KIM655360 JYQ655359:JYQ655360 JOU655359:JOU655360 JEY655359:JEY655360 IVC655359:IVC655360 ILG655359:ILG655360 IBK655359:IBK655360 HRO655359:HRO655360 HHS655359:HHS655360 GXW655359:GXW655360 GOA655359:GOA655360 GEE655359:GEE655360 FUI655359:FUI655360 FKM655359:FKM655360 FAQ655359:FAQ655360 EQU655359:EQU655360 EGY655359:EGY655360 DXC655359:DXC655360 DNG655359:DNG655360 DDK655359:DDK655360 CTO655359:CTO655360 CJS655359:CJS655360 BZW655359:BZW655360 BQA655359:BQA655360 BGE655359:BGE655360 AWI655359:AWI655360 AMM655359:AMM655360 ACQ655359:ACQ655360 SU655359:SU655360 IY655359:IY655360 C655359:C655360 WVK589823:WVK589824 WLO589823:WLO589824 WBS589823:WBS589824 VRW589823:VRW589824 VIA589823:VIA589824 UYE589823:UYE589824 UOI589823:UOI589824 UEM589823:UEM589824 TUQ589823:TUQ589824 TKU589823:TKU589824 TAY589823:TAY589824 SRC589823:SRC589824 SHG589823:SHG589824 RXK589823:RXK589824 RNO589823:RNO589824 RDS589823:RDS589824 QTW589823:QTW589824 QKA589823:QKA589824 QAE589823:QAE589824 PQI589823:PQI589824 PGM589823:PGM589824 OWQ589823:OWQ589824 OMU589823:OMU589824 OCY589823:OCY589824 NTC589823:NTC589824 NJG589823:NJG589824 MZK589823:MZK589824 MPO589823:MPO589824 MFS589823:MFS589824 LVW589823:LVW589824 LMA589823:LMA589824 LCE589823:LCE589824 KSI589823:KSI589824 KIM589823:KIM589824 JYQ589823:JYQ589824 JOU589823:JOU589824 JEY589823:JEY589824 IVC589823:IVC589824 ILG589823:ILG589824 IBK589823:IBK589824 HRO589823:HRO589824 HHS589823:HHS589824 GXW589823:GXW589824 GOA589823:GOA589824 GEE589823:GEE589824 FUI589823:FUI589824 FKM589823:FKM589824 FAQ589823:FAQ589824 EQU589823:EQU589824 EGY589823:EGY589824 DXC589823:DXC589824 DNG589823:DNG589824 DDK589823:DDK589824 CTO589823:CTO589824 CJS589823:CJS589824 BZW589823:BZW589824 BQA589823:BQA589824 BGE589823:BGE589824 AWI589823:AWI589824 AMM589823:AMM589824 ACQ589823:ACQ589824 SU589823:SU589824 IY589823:IY589824 C589823:C589824 WVK524287:WVK524288 WLO524287:WLO524288 WBS524287:WBS524288 VRW524287:VRW524288 VIA524287:VIA524288 UYE524287:UYE524288 UOI524287:UOI524288 UEM524287:UEM524288 TUQ524287:TUQ524288 TKU524287:TKU524288 TAY524287:TAY524288 SRC524287:SRC524288 SHG524287:SHG524288 RXK524287:RXK524288 RNO524287:RNO524288 RDS524287:RDS524288 QTW524287:QTW524288 QKA524287:QKA524288 QAE524287:QAE524288 PQI524287:PQI524288 PGM524287:PGM524288 OWQ524287:OWQ524288 OMU524287:OMU524288 OCY524287:OCY524288 NTC524287:NTC524288 NJG524287:NJG524288 MZK524287:MZK524288 MPO524287:MPO524288 MFS524287:MFS524288 LVW524287:LVW524288 LMA524287:LMA524288 LCE524287:LCE524288 KSI524287:KSI524288 KIM524287:KIM524288 JYQ524287:JYQ524288 JOU524287:JOU524288 JEY524287:JEY524288 IVC524287:IVC524288 ILG524287:ILG524288 IBK524287:IBK524288 HRO524287:HRO524288 HHS524287:HHS524288 GXW524287:GXW524288 GOA524287:GOA524288 GEE524287:GEE524288 FUI524287:FUI524288 FKM524287:FKM524288 FAQ524287:FAQ524288 EQU524287:EQU524288 EGY524287:EGY524288 DXC524287:DXC524288 DNG524287:DNG524288 DDK524287:DDK524288 CTO524287:CTO524288 CJS524287:CJS524288 BZW524287:BZW524288 BQA524287:BQA524288 BGE524287:BGE524288 AWI524287:AWI524288 AMM524287:AMM524288 ACQ524287:ACQ524288 SU524287:SU524288 IY524287:IY524288 C524287:C524288 WVK458751:WVK458752 WLO458751:WLO458752 WBS458751:WBS458752 VRW458751:VRW458752 VIA458751:VIA458752 UYE458751:UYE458752 UOI458751:UOI458752 UEM458751:UEM458752 TUQ458751:TUQ458752 TKU458751:TKU458752 TAY458751:TAY458752 SRC458751:SRC458752 SHG458751:SHG458752 RXK458751:RXK458752 RNO458751:RNO458752 RDS458751:RDS458752 QTW458751:QTW458752 QKA458751:QKA458752 QAE458751:QAE458752 PQI458751:PQI458752 PGM458751:PGM458752 OWQ458751:OWQ458752 OMU458751:OMU458752 OCY458751:OCY458752 NTC458751:NTC458752 NJG458751:NJG458752 MZK458751:MZK458752 MPO458751:MPO458752 MFS458751:MFS458752 LVW458751:LVW458752 LMA458751:LMA458752 LCE458751:LCE458752 KSI458751:KSI458752 KIM458751:KIM458752 JYQ458751:JYQ458752 JOU458751:JOU458752 JEY458751:JEY458752 IVC458751:IVC458752 ILG458751:ILG458752 IBK458751:IBK458752 HRO458751:HRO458752 HHS458751:HHS458752 GXW458751:GXW458752 GOA458751:GOA458752 GEE458751:GEE458752 FUI458751:FUI458752 FKM458751:FKM458752 FAQ458751:FAQ458752 EQU458751:EQU458752 EGY458751:EGY458752 DXC458751:DXC458752 DNG458751:DNG458752 DDK458751:DDK458752 CTO458751:CTO458752 CJS458751:CJS458752 BZW458751:BZW458752 BQA458751:BQA458752 BGE458751:BGE458752 AWI458751:AWI458752 AMM458751:AMM458752 ACQ458751:ACQ458752 SU458751:SU458752 IY458751:IY458752 C458751:C458752 WVK393215:WVK393216 WLO393215:WLO393216 WBS393215:WBS393216 VRW393215:VRW393216 VIA393215:VIA393216 UYE393215:UYE393216 UOI393215:UOI393216 UEM393215:UEM393216 TUQ393215:TUQ393216 TKU393215:TKU393216 TAY393215:TAY393216 SRC393215:SRC393216 SHG393215:SHG393216 RXK393215:RXK393216 RNO393215:RNO393216 RDS393215:RDS393216 QTW393215:QTW393216 QKA393215:QKA393216 QAE393215:QAE393216 PQI393215:PQI393216 PGM393215:PGM393216 OWQ393215:OWQ393216 OMU393215:OMU393216 OCY393215:OCY393216 NTC393215:NTC393216 NJG393215:NJG393216 MZK393215:MZK393216 MPO393215:MPO393216 MFS393215:MFS393216 LVW393215:LVW393216 LMA393215:LMA393216 LCE393215:LCE393216 KSI393215:KSI393216 KIM393215:KIM393216 JYQ393215:JYQ393216 JOU393215:JOU393216 JEY393215:JEY393216 IVC393215:IVC393216 ILG393215:ILG393216 IBK393215:IBK393216 HRO393215:HRO393216 HHS393215:HHS393216 GXW393215:GXW393216 GOA393215:GOA393216 GEE393215:GEE393216 FUI393215:FUI393216 FKM393215:FKM393216 FAQ393215:FAQ393216 EQU393215:EQU393216 EGY393215:EGY393216 DXC393215:DXC393216 DNG393215:DNG393216 DDK393215:DDK393216 CTO393215:CTO393216 CJS393215:CJS393216 BZW393215:BZW393216 BQA393215:BQA393216 BGE393215:BGE393216 AWI393215:AWI393216 AMM393215:AMM393216 ACQ393215:ACQ393216 SU393215:SU393216 IY393215:IY393216 C393215:C393216 WVK327679:WVK327680 WLO327679:WLO327680 WBS327679:WBS327680 VRW327679:VRW327680 VIA327679:VIA327680 UYE327679:UYE327680 UOI327679:UOI327680 UEM327679:UEM327680 TUQ327679:TUQ327680 TKU327679:TKU327680 TAY327679:TAY327680 SRC327679:SRC327680 SHG327679:SHG327680 RXK327679:RXK327680 RNO327679:RNO327680 RDS327679:RDS327680 QTW327679:QTW327680 QKA327679:QKA327680 QAE327679:QAE327680 PQI327679:PQI327680 PGM327679:PGM327680 OWQ327679:OWQ327680 OMU327679:OMU327680 OCY327679:OCY327680 NTC327679:NTC327680 NJG327679:NJG327680 MZK327679:MZK327680 MPO327679:MPO327680 MFS327679:MFS327680 LVW327679:LVW327680 LMA327679:LMA327680 LCE327679:LCE327680 KSI327679:KSI327680 KIM327679:KIM327680 JYQ327679:JYQ327680 JOU327679:JOU327680 JEY327679:JEY327680 IVC327679:IVC327680 ILG327679:ILG327680 IBK327679:IBK327680 HRO327679:HRO327680 HHS327679:HHS327680 GXW327679:GXW327680 GOA327679:GOA327680 GEE327679:GEE327680 FUI327679:FUI327680 FKM327679:FKM327680 FAQ327679:FAQ327680 EQU327679:EQU327680 EGY327679:EGY327680 DXC327679:DXC327680 DNG327679:DNG327680 DDK327679:DDK327680 CTO327679:CTO327680 CJS327679:CJS327680 BZW327679:BZW327680 BQA327679:BQA327680 BGE327679:BGE327680 AWI327679:AWI327680 AMM327679:AMM327680 ACQ327679:ACQ327680 SU327679:SU327680 IY327679:IY327680 C327679:C327680 WVK262143:WVK262144 WLO262143:WLO262144 WBS262143:WBS262144 VRW262143:VRW262144 VIA262143:VIA262144 UYE262143:UYE262144 UOI262143:UOI262144 UEM262143:UEM262144 TUQ262143:TUQ262144 TKU262143:TKU262144 TAY262143:TAY262144 SRC262143:SRC262144 SHG262143:SHG262144 RXK262143:RXK262144 RNO262143:RNO262144 RDS262143:RDS262144 QTW262143:QTW262144 QKA262143:QKA262144 QAE262143:QAE262144 PQI262143:PQI262144 PGM262143:PGM262144 OWQ262143:OWQ262144 OMU262143:OMU262144 OCY262143:OCY262144 NTC262143:NTC262144 NJG262143:NJG262144 MZK262143:MZK262144 MPO262143:MPO262144 MFS262143:MFS262144 LVW262143:LVW262144 LMA262143:LMA262144 LCE262143:LCE262144 KSI262143:KSI262144 KIM262143:KIM262144 JYQ262143:JYQ262144 JOU262143:JOU262144 JEY262143:JEY262144 IVC262143:IVC262144 ILG262143:ILG262144 IBK262143:IBK262144 HRO262143:HRO262144 HHS262143:HHS262144 GXW262143:GXW262144 GOA262143:GOA262144 GEE262143:GEE262144 FUI262143:FUI262144 FKM262143:FKM262144 FAQ262143:FAQ262144 EQU262143:EQU262144 EGY262143:EGY262144 DXC262143:DXC262144 DNG262143:DNG262144 DDK262143:DDK262144 CTO262143:CTO262144 CJS262143:CJS262144 BZW262143:BZW262144 BQA262143:BQA262144 BGE262143:BGE262144 AWI262143:AWI262144 AMM262143:AMM262144 ACQ262143:ACQ262144 SU262143:SU262144 IY262143:IY262144 C262143:C262144 WVK196607:WVK196608 WLO196607:WLO196608 WBS196607:WBS196608 VRW196607:VRW196608 VIA196607:VIA196608 UYE196607:UYE196608 UOI196607:UOI196608 UEM196607:UEM196608 TUQ196607:TUQ196608 TKU196607:TKU196608 TAY196607:TAY196608 SRC196607:SRC196608 SHG196607:SHG196608 RXK196607:RXK196608 RNO196607:RNO196608 RDS196607:RDS196608 QTW196607:QTW196608 QKA196607:QKA196608 QAE196607:QAE196608 PQI196607:PQI196608 PGM196607:PGM196608 OWQ196607:OWQ196608 OMU196607:OMU196608 OCY196607:OCY196608 NTC196607:NTC196608 NJG196607:NJG196608 MZK196607:MZK196608 MPO196607:MPO196608 MFS196607:MFS196608 LVW196607:LVW196608 LMA196607:LMA196608 LCE196607:LCE196608 KSI196607:KSI196608 KIM196607:KIM196608 JYQ196607:JYQ196608 JOU196607:JOU196608 JEY196607:JEY196608 IVC196607:IVC196608 ILG196607:ILG196608 IBK196607:IBK196608 HRO196607:HRO196608 HHS196607:HHS196608 GXW196607:GXW196608 GOA196607:GOA196608 GEE196607:GEE196608 FUI196607:FUI196608 FKM196607:FKM196608 FAQ196607:FAQ196608 EQU196607:EQU196608 EGY196607:EGY196608 DXC196607:DXC196608 DNG196607:DNG196608 DDK196607:DDK196608 CTO196607:CTO196608 CJS196607:CJS196608 BZW196607:BZW196608 BQA196607:BQA196608 BGE196607:BGE196608 AWI196607:AWI196608 AMM196607:AMM196608 ACQ196607:ACQ196608 SU196607:SU196608 IY196607:IY196608 C196607:C196608 WVK131071:WVK131072 WLO131071:WLO131072 WBS131071:WBS131072 VRW131071:VRW131072 VIA131071:VIA131072 UYE131071:UYE131072 UOI131071:UOI131072 UEM131071:UEM131072 TUQ131071:TUQ131072 TKU131071:TKU131072 TAY131071:TAY131072 SRC131071:SRC131072 SHG131071:SHG131072 RXK131071:RXK131072 RNO131071:RNO131072 RDS131071:RDS131072 QTW131071:QTW131072 QKA131071:QKA131072 QAE131071:QAE131072 PQI131071:PQI131072 PGM131071:PGM131072 OWQ131071:OWQ131072 OMU131071:OMU131072 OCY131071:OCY131072 NTC131071:NTC131072 NJG131071:NJG131072 MZK131071:MZK131072 MPO131071:MPO131072 MFS131071:MFS131072 LVW131071:LVW131072 LMA131071:LMA131072 LCE131071:LCE131072 KSI131071:KSI131072 KIM131071:KIM131072 JYQ131071:JYQ131072 JOU131071:JOU131072 JEY131071:JEY131072 IVC131071:IVC131072 ILG131071:ILG131072 IBK131071:IBK131072 HRO131071:HRO131072 HHS131071:HHS131072 GXW131071:GXW131072 GOA131071:GOA131072 GEE131071:GEE131072 FUI131071:FUI131072 FKM131071:FKM131072 FAQ131071:FAQ131072 EQU131071:EQU131072 EGY131071:EGY131072 DXC131071:DXC131072 DNG131071:DNG131072 DDK131071:DDK131072 CTO131071:CTO131072 CJS131071:CJS131072 BZW131071:BZW131072 BQA131071:BQA131072 BGE131071:BGE131072 AWI131071:AWI131072 AMM131071:AMM131072 ACQ131071:ACQ131072 SU131071:SU131072 IY131071:IY131072 C131071:C131072 WVK65535:WVK65536 WLO65535:WLO65536 WBS65535:WBS65536 VRW65535:VRW65536 VIA65535:VIA65536 UYE65535:UYE65536 UOI65535:UOI65536 UEM65535:UEM65536 TUQ65535:TUQ65536 TKU65535:TKU65536 TAY65535:TAY65536 SRC65535:SRC65536 SHG65535:SHG65536 RXK65535:RXK65536 RNO65535:RNO65536 RDS65535:RDS65536 QTW65535:QTW65536 QKA65535:QKA65536 QAE65535:QAE65536 PQI65535:PQI65536 PGM65535:PGM65536 OWQ65535:OWQ65536 OMU65535:OMU65536 OCY65535:OCY65536 NTC65535:NTC65536 NJG65535:NJG65536 MZK65535:MZK65536 MPO65535:MPO65536 MFS65535:MFS65536 LVW65535:LVW65536 LMA65535:LMA65536 LCE65535:LCE65536 KSI65535:KSI65536 KIM65535:KIM65536 JYQ65535:JYQ65536 JOU65535:JOU65536 JEY65535:JEY65536 IVC65535:IVC65536 ILG65535:ILG65536 IBK65535:IBK65536 HRO65535:HRO65536 HHS65535:HHS65536 GXW65535:GXW65536 GOA65535:GOA65536 GEE65535:GEE65536 FUI65535:FUI65536 FKM65535:FKM65536 FAQ65535:FAQ65536 EQU65535:EQU65536 EGY65535:EGY65536 DXC65535:DXC65536 DNG65535:DNG65536 DDK65535:DDK65536 CTO65535:CTO65536 CJS65535:CJS65536 BZW65535:BZW65536 BQA65535:BQA65536 BGE65535:BGE65536 AWI65535:AWI65536 AMM65535:AMM65536 ACQ65535:ACQ65536 SU65535:SU65536 IY65535:IY65536 C65535:C65536 WVK27 WLO27 WBS27 VRW27 VIA27 UYE27 UOI27 UEM27 TUQ27 TKU27 TAY27 SRC27 SHG27 RXK27 RNO27 RDS27 QTW27 QKA27 QAE27 PQI27 PGM27 OWQ27 OMU27 OCY27 NTC27 NJG27 MZK27 MPO27 MFS27 LVW27 LMA27 LCE27 KSI27 KIM27 JYQ27 JOU27 JEY27 IVC27 ILG27 IBK27 HRO27 HHS27 GXW27 GOA27 GEE27 FUI27 FKM27 FAQ27 EQU27 EGY27 DXC27 DNG27 DDK27 CTO27 CJS27 BZW27 BQA27 BGE27 AWI27 AMM27 ACQ27 SU27 IY27 IY16:IY17 WVK983030:WVK983031 WLO983030:WLO983031 WBS983030:WBS983031 VRW983030:VRW983031 VIA983030:VIA983031 UYE983030:UYE983031 UOI983030:UOI983031 UEM983030:UEM983031 TUQ983030:TUQ983031 TKU983030:TKU983031 TAY983030:TAY983031 SRC983030:SRC983031 SHG983030:SHG983031 RXK983030:RXK983031 RNO983030:RNO983031 RDS983030:RDS983031 QTW983030:QTW983031 QKA983030:QKA983031 QAE983030:QAE983031 PQI983030:PQI983031 PGM983030:PGM983031 OWQ983030:OWQ983031 OMU983030:OMU983031 OCY983030:OCY983031 NTC983030:NTC983031 NJG983030:NJG983031 MZK983030:MZK983031 MPO983030:MPO983031 MFS983030:MFS983031 LVW983030:LVW983031 LMA983030:LMA983031 LCE983030:LCE983031 KSI983030:KSI983031 KIM983030:KIM983031 JYQ983030:JYQ983031 JOU983030:JOU983031 JEY983030:JEY983031 IVC983030:IVC983031 ILG983030:ILG983031 IBK983030:IBK983031 HRO983030:HRO983031 HHS983030:HHS983031 GXW983030:GXW983031 GOA983030:GOA983031 GEE983030:GEE983031 FUI983030:FUI983031 FKM983030:FKM983031 FAQ983030:FAQ983031 EQU983030:EQU983031 EGY983030:EGY983031 DXC983030:DXC983031 DNG983030:DNG983031 DDK983030:DDK983031 CTO983030:CTO983031 CJS983030:CJS983031 BZW983030:BZW983031 BQA983030:BQA983031 BGE983030:BGE983031 AWI983030:AWI983031 AMM983030:AMM983031 ACQ983030:ACQ983031 SU983030:SU983031 IY983030:IY983031 C983030:C983031 WVK917494:WVK917495 WLO917494:WLO917495 WBS917494:WBS917495 VRW917494:VRW917495 VIA917494:VIA917495 UYE917494:UYE917495 UOI917494:UOI917495 UEM917494:UEM917495 TUQ917494:TUQ917495 TKU917494:TKU917495 TAY917494:TAY917495 SRC917494:SRC917495 SHG917494:SHG917495 RXK917494:RXK917495 RNO917494:RNO917495 RDS917494:RDS917495 QTW917494:QTW917495 QKA917494:QKA917495 QAE917494:QAE917495 PQI917494:PQI917495 PGM917494:PGM917495 OWQ917494:OWQ917495 OMU917494:OMU917495 OCY917494:OCY917495 NTC917494:NTC917495 NJG917494:NJG917495 MZK917494:MZK917495 MPO917494:MPO917495 MFS917494:MFS917495 LVW917494:LVW917495 LMA917494:LMA917495 LCE917494:LCE917495 KSI917494:KSI917495 KIM917494:KIM917495 JYQ917494:JYQ917495 JOU917494:JOU917495 JEY917494:JEY917495 IVC917494:IVC917495 ILG917494:ILG917495 IBK917494:IBK917495 HRO917494:HRO917495 HHS917494:HHS917495 GXW917494:GXW917495 GOA917494:GOA917495 GEE917494:GEE917495 FUI917494:FUI917495 FKM917494:FKM917495 FAQ917494:FAQ917495 EQU917494:EQU917495 EGY917494:EGY917495 DXC917494:DXC917495 DNG917494:DNG917495 DDK917494:DDK917495 CTO917494:CTO917495 CJS917494:CJS917495 BZW917494:BZW917495 BQA917494:BQA917495 BGE917494:BGE917495 AWI917494:AWI917495 AMM917494:AMM917495 ACQ917494:ACQ917495 SU917494:SU917495 IY917494:IY917495 C917494:C917495 WVK851958:WVK851959 WLO851958:WLO851959 WBS851958:WBS851959 VRW851958:VRW851959 VIA851958:VIA851959 UYE851958:UYE851959 UOI851958:UOI851959 UEM851958:UEM851959 TUQ851958:TUQ851959 TKU851958:TKU851959 TAY851958:TAY851959 SRC851958:SRC851959 SHG851958:SHG851959 RXK851958:RXK851959 RNO851958:RNO851959 RDS851958:RDS851959 QTW851958:QTW851959 QKA851958:QKA851959 QAE851958:QAE851959 PQI851958:PQI851959 PGM851958:PGM851959 OWQ851958:OWQ851959 OMU851958:OMU851959 OCY851958:OCY851959 NTC851958:NTC851959 NJG851958:NJG851959 MZK851958:MZK851959 MPO851958:MPO851959 MFS851958:MFS851959 LVW851958:LVW851959 LMA851958:LMA851959 LCE851958:LCE851959 KSI851958:KSI851959 KIM851958:KIM851959 JYQ851958:JYQ851959 JOU851958:JOU851959 JEY851958:JEY851959 IVC851958:IVC851959 ILG851958:ILG851959 IBK851958:IBK851959 HRO851958:HRO851959 HHS851958:HHS851959 GXW851958:GXW851959 GOA851958:GOA851959 GEE851958:GEE851959 FUI851958:FUI851959 FKM851958:FKM851959 FAQ851958:FAQ851959 EQU851958:EQU851959 EGY851958:EGY851959 DXC851958:DXC851959 DNG851958:DNG851959 DDK851958:DDK851959 CTO851958:CTO851959 CJS851958:CJS851959 BZW851958:BZW851959 BQA851958:BQA851959 BGE851958:BGE851959 AWI851958:AWI851959 AMM851958:AMM851959 ACQ851958:ACQ851959 SU851958:SU851959 IY851958:IY851959 C851958:C851959 WVK786422:WVK786423 WLO786422:WLO786423 WBS786422:WBS786423 VRW786422:VRW786423 VIA786422:VIA786423 UYE786422:UYE786423 UOI786422:UOI786423 UEM786422:UEM786423 TUQ786422:TUQ786423 TKU786422:TKU786423 TAY786422:TAY786423 SRC786422:SRC786423 SHG786422:SHG786423 RXK786422:RXK786423 RNO786422:RNO786423 RDS786422:RDS786423 QTW786422:QTW786423 QKA786422:QKA786423 QAE786422:QAE786423 PQI786422:PQI786423 PGM786422:PGM786423 OWQ786422:OWQ786423 OMU786422:OMU786423 OCY786422:OCY786423 NTC786422:NTC786423 NJG786422:NJG786423 MZK786422:MZK786423 MPO786422:MPO786423 MFS786422:MFS786423 LVW786422:LVW786423 LMA786422:LMA786423 LCE786422:LCE786423 KSI786422:KSI786423 KIM786422:KIM786423 JYQ786422:JYQ786423 JOU786422:JOU786423 JEY786422:JEY786423 IVC786422:IVC786423 ILG786422:ILG786423 IBK786422:IBK786423 HRO786422:HRO786423 HHS786422:HHS786423 GXW786422:GXW786423 GOA786422:GOA786423 GEE786422:GEE786423 FUI786422:FUI786423 FKM786422:FKM786423 FAQ786422:FAQ786423 EQU786422:EQU786423 EGY786422:EGY786423 DXC786422:DXC786423 DNG786422:DNG786423 DDK786422:DDK786423 CTO786422:CTO786423 CJS786422:CJS786423 BZW786422:BZW786423 BQA786422:BQA786423 BGE786422:BGE786423 AWI786422:AWI786423 AMM786422:AMM786423 ACQ786422:ACQ786423 SU786422:SU786423 IY786422:IY786423 C786422:C786423 WVK720886:WVK720887 WLO720886:WLO720887 WBS720886:WBS720887 VRW720886:VRW720887 VIA720886:VIA720887 UYE720886:UYE720887 UOI720886:UOI720887 UEM720886:UEM720887 TUQ720886:TUQ720887 TKU720886:TKU720887 TAY720886:TAY720887 SRC720886:SRC720887 SHG720886:SHG720887 RXK720886:RXK720887 RNO720886:RNO720887 RDS720886:RDS720887 QTW720886:QTW720887 QKA720886:QKA720887 QAE720886:QAE720887 PQI720886:PQI720887 PGM720886:PGM720887 OWQ720886:OWQ720887 OMU720886:OMU720887 OCY720886:OCY720887 NTC720886:NTC720887 NJG720886:NJG720887 MZK720886:MZK720887 MPO720886:MPO720887 MFS720886:MFS720887 LVW720886:LVW720887 LMA720886:LMA720887 LCE720886:LCE720887 KSI720886:KSI720887 KIM720886:KIM720887 JYQ720886:JYQ720887 JOU720886:JOU720887 JEY720886:JEY720887 IVC720886:IVC720887 ILG720886:ILG720887 IBK720886:IBK720887 HRO720886:HRO720887 HHS720886:HHS720887 GXW720886:GXW720887 GOA720886:GOA720887 GEE720886:GEE720887 FUI720886:FUI720887 FKM720886:FKM720887 FAQ720886:FAQ720887 EQU720886:EQU720887 EGY720886:EGY720887 DXC720886:DXC720887 DNG720886:DNG720887 DDK720886:DDK720887 CTO720886:CTO720887 CJS720886:CJS720887 BZW720886:BZW720887 BQA720886:BQA720887 BGE720886:BGE720887 AWI720886:AWI720887 AMM720886:AMM720887 ACQ720886:ACQ720887 SU720886:SU720887 IY720886:IY720887 C720886:C720887 WVK655350:WVK655351 WLO655350:WLO655351 WBS655350:WBS655351 VRW655350:VRW655351 VIA655350:VIA655351 UYE655350:UYE655351 UOI655350:UOI655351 UEM655350:UEM655351 TUQ655350:TUQ655351 TKU655350:TKU655351 TAY655350:TAY655351 SRC655350:SRC655351 SHG655350:SHG655351 RXK655350:RXK655351 RNO655350:RNO655351 RDS655350:RDS655351 QTW655350:QTW655351 QKA655350:QKA655351 QAE655350:QAE655351 PQI655350:PQI655351 PGM655350:PGM655351 OWQ655350:OWQ655351 OMU655350:OMU655351 OCY655350:OCY655351 NTC655350:NTC655351 NJG655350:NJG655351 MZK655350:MZK655351 MPO655350:MPO655351 MFS655350:MFS655351 LVW655350:LVW655351 LMA655350:LMA655351 LCE655350:LCE655351 KSI655350:KSI655351 KIM655350:KIM655351 JYQ655350:JYQ655351 JOU655350:JOU655351 JEY655350:JEY655351 IVC655350:IVC655351 ILG655350:ILG655351 IBK655350:IBK655351 HRO655350:HRO655351 HHS655350:HHS655351 GXW655350:GXW655351 GOA655350:GOA655351 GEE655350:GEE655351 FUI655350:FUI655351 FKM655350:FKM655351 FAQ655350:FAQ655351 EQU655350:EQU655351 EGY655350:EGY655351 DXC655350:DXC655351 DNG655350:DNG655351 DDK655350:DDK655351 CTO655350:CTO655351 CJS655350:CJS655351 BZW655350:BZW655351 BQA655350:BQA655351 BGE655350:BGE655351 AWI655350:AWI655351 AMM655350:AMM655351 ACQ655350:ACQ655351 SU655350:SU655351 IY655350:IY655351 C655350:C655351 WVK589814:WVK589815 WLO589814:WLO589815 WBS589814:WBS589815 VRW589814:VRW589815 VIA589814:VIA589815 UYE589814:UYE589815 UOI589814:UOI589815 UEM589814:UEM589815 TUQ589814:TUQ589815 TKU589814:TKU589815 TAY589814:TAY589815 SRC589814:SRC589815 SHG589814:SHG589815 RXK589814:RXK589815 RNO589814:RNO589815 RDS589814:RDS589815 QTW589814:QTW589815 QKA589814:QKA589815 QAE589814:QAE589815 PQI589814:PQI589815 PGM589814:PGM589815 OWQ589814:OWQ589815 OMU589814:OMU589815 OCY589814:OCY589815 NTC589814:NTC589815 NJG589814:NJG589815 MZK589814:MZK589815 MPO589814:MPO589815 MFS589814:MFS589815 LVW589814:LVW589815 LMA589814:LMA589815 LCE589814:LCE589815 KSI589814:KSI589815 KIM589814:KIM589815 JYQ589814:JYQ589815 JOU589814:JOU589815 JEY589814:JEY589815 IVC589814:IVC589815 ILG589814:ILG589815 IBK589814:IBK589815 HRO589814:HRO589815 HHS589814:HHS589815 GXW589814:GXW589815 GOA589814:GOA589815 GEE589814:GEE589815 FUI589814:FUI589815 FKM589814:FKM589815 FAQ589814:FAQ589815 EQU589814:EQU589815 EGY589814:EGY589815 DXC589814:DXC589815 DNG589814:DNG589815 DDK589814:DDK589815 CTO589814:CTO589815 CJS589814:CJS589815 BZW589814:BZW589815 BQA589814:BQA589815 BGE589814:BGE589815 AWI589814:AWI589815 AMM589814:AMM589815 ACQ589814:ACQ589815 SU589814:SU589815 IY589814:IY589815 C589814:C589815 WVK524278:WVK524279 WLO524278:WLO524279 WBS524278:WBS524279 VRW524278:VRW524279 VIA524278:VIA524279 UYE524278:UYE524279 UOI524278:UOI524279 UEM524278:UEM524279 TUQ524278:TUQ524279 TKU524278:TKU524279 TAY524278:TAY524279 SRC524278:SRC524279 SHG524278:SHG524279 RXK524278:RXK524279 RNO524278:RNO524279 RDS524278:RDS524279 QTW524278:QTW524279 QKA524278:QKA524279 QAE524278:QAE524279 PQI524278:PQI524279 PGM524278:PGM524279 OWQ524278:OWQ524279 OMU524278:OMU524279 OCY524278:OCY524279 NTC524278:NTC524279 NJG524278:NJG524279 MZK524278:MZK524279 MPO524278:MPO524279 MFS524278:MFS524279 LVW524278:LVW524279 LMA524278:LMA524279 LCE524278:LCE524279 KSI524278:KSI524279 KIM524278:KIM524279 JYQ524278:JYQ524279 JOU524278:JOU524279 JEY524278:JEY524279 IVC524278:IVC524279 ILG524278:ILG524279 IBK524278:IBK524279 HRO524278:HRO524279 HHS524278:HHS524279 GXW524278:GXW524279 GOA524278:GOA524279 GEE524278:GEE524279 FUI524278:FUI524279 FKM524278:FKM524279 FAQ524278:FAQ524279 EQU524278:EQU524279 EGY524278:EGY524279 DXC524278:DXC524279 DNG524278:DNG524279 DDK524278:DDK524279 CTO524278:CTO524279 CJS524278:CJS524279 BZW524278:BZW524279 BQA524278:BQA524279 BGE524278:BGE524279 AWI524278:AWI524279 AMM524278:AMM524279 ACQ524278:ACQ524279 SU524278:SU524279 IY524278:IY524279 C524278:C524279 WVK458742:WVK458743 WLO458742:WLO458743 WBS458742:WBS458743 VRW458742:VRW458743 VIA458742:VIA458743 UYE458742:UYE458743 UOI458742:UOI458743 UEM458742:UEM458743 TUQ458742:TUQ458743 TKU458742:TKU458743 TAY458742:TAY458743 SRC458742:SRC458743 SHG458742:SHG458743 RXK458742:RXK458743 RNO458742:RNO458743 RDS458742:RDS458743 QTW458742:QTW458743 QKA458742:QKA458743 QAE458742:QAE458743 PQI458742:PQI458743 PGM458742:PGM458743 OWQ458742:OWQ458743 OMU458742:OMU458743 OCY458742:OCY458743 NTC458742:NTC458743 NJG458742:NJG458743 MZK458742:MZK458743 MPO458742:MPO458743 MFS458742:MFS458743 LVW458742:LVW458743 LMA458742:LMA458743 LCE458742:LCE458743 KSI458742:KSI458743 KIM458742:KIM458743 JYQ458742:JYQ458743 JOU458742:JOU458743 JEY458742:JEY458743 IVC458742:IVC458743 ILG458742:ILG458743 IBK458742:IBK458743 HRO458742:HRO458743 HHS458742:HHS458743 GXW458742:GXW458743 GOA458742:GOA458743 GEE458742:GEE458743 FUI458742:FUI458743 FKM458742:FKM458743 FAQ458742:FAQ458743 EQU458742:EQU458743 EGY458742:EGY458743 DXC458742:DXC458743 DNG458742:DNG458743 DDK458742:DDK458743 CTO458742:CTO458743 CJS458742:CJS458743 BZW458742:BZW458743 BQA458742:BQA458743 BGE458742:BGE458743 AWI458742:AWI458743 AMM458742:AMM458743 ACQ458742:ACQ458743 SU458742:SU458743 IY458742:IY458743 C458742:C458743 WVK393206:WVK393207 WLO393206:WLO393207 WBS393206:WBS393207 VRW393206:VRW393207 VIA393206:VIA393207 UYE393206:UYE393207 UOI393206:UOI393207 UEM393206:UEM393207 TUQ393206:TUQ393207 TKU393206:TKU393207 TAY393206:TAY393207 SRC393206:SRC393207 SHG393206:SHG393207 RXK393206:RXK393207 RNO393206:RNO393207 RDS393206:RDS393207 QTW393206:QTW393207 QKA393206:QKA393207 QAE393206:QAE393207 PQI393206:PQI393207 PGM393206:PGM393207 OWQ393206:OWQ393207 OMU393206:OMU393207 OCY393206:OCY393207 NTC393206:NTC393207 NJG393206:NJG393207 MZK393206:MZK393207 MPO393206:MPO393207 MFS393206:MFS393207 LVW393206:LVW393207 LMA393206:LMA393207 LCE393206:LCE393207 KSI393206:KSI393207 KIM393206:KIM393207 JYQ393206:JYQ393207 JOU393206:JOU393207 JEY393206:JEY393207 IVC393206:IVC393207 ILG393206:ILG393207 IBK393206:IBK393207 HRO393206:HRO393207 HHS393206:HHS393207 GXW393206:GXW393207 GOA393206:GOA393207 GEE393206:GEE393207 FUI393206:FUI393207 FKM393206:FKM393207 FAQ393206:FAQ393207 EQU393206:EQU393207 EGY393206:EGY393207 DXC393206:DXC393207 DNG393206:DNG393207 DDK393206:DDK393207 CTO393206:CTO393207 CJS393206:CJS393207 BZW393206:BZW393207 BQA393206:BQA393207 BGE393206:BGE393207 AWI393206:AWI393207 AMM393206:AMM393207 ACQ393206:ACQ393207 SU393206:SU393207 IY393206:IY393207 C393206:C393207 WVK327670:WVK327671 WLO327670:WLO327671 WBS327670:WBS327671 VRW327670:VRW327671 VIA327670:VIA327671 UYE327670:UYE327671 UOI327670:UOI327671 UEM327670:UEM327671 TUQ327670:TUQ327671 TKU327670:TKU327671 TAY327670:TAY327671 SRC327670:SRC327671 SHG327670:SHG327671 RXK327670:RXK327671 RNO327670:RNO327671 RDS327670:RDS327671 QTW327670:QTW327671 QKA327670:QKA327671 QAE327670:QAE327671 PQI327670:PQI327671 PGM327670:PGM327671 OWQ327670:OWQ327671 OMU327670:OMU327671 OCY327670:OCY327671 NTC327670:NTC327671 NJG327670:NJG327671 MZK327670:MZK327671 MPO327670:MPO327671 MFS327670:MFS327671 LVW327670:LVW327671 LMA327670:LMA327671 LCE327670:LCE327671 KSI327670:KSI327671 KIM327670:KIM327671 JYQ327670:JYQ327671 JOU327670:JOU327671 JEY327670:JEY327671 IVC327670:IVC327671 ILG327670:ILG327671 IBK327670:IBK327671 HRO327670:HRO327671 HHS327670:HHS327671 GXW327670:GXW327671 GOA327670:GOA327671 GEE327670:GEE327671 FUI327670:FUI327671 FKM327670:FKM327671 FAQ327670:FAQ327671 EQU327670:EQU327671 EGY327670:EGY327671 DXC327670:DXC327671 DNG327670:DNG327671 DDK327670:DDK327671 CTO327670:CTO327671 CJS327670:CJS327671 BZW327670:BZW327671 BQA327670:BQA327671 BGE327670:BGE327671 AWI327670:AWI327671 AMM327670:AMM327671 ACQ327670:ACQ327671 SU327670:SU327671 IY327670:IY327671 C327670:C327671 WVK262134:WVK262135 WLO262134:WLO262135 WBS262134:WBS262135 VRW262134:VRW262135 VIA262134:VIA262135 UYE262134:UYE262135 UOI262134:UOI262135 UEM262134:UEM262135 TUQ262134:TUQ262135 TKU262134:TKU262135 TAY262134:TAY262135 SRC262134:SRC262135 SHG262134:SHG262135 RXK262134:RXK262135 RNO262134:RNO262135 RDS262134:RDS262135 QTW262134:QTW262135 QKA262134:QKA262135 QAE262134:QAE262135 PQI262134:PQI262135 PGM262134:PGM262135 OWQ262134:OWQ262135 OMU262134:OMU262135 OCY262134:OCY262135 NTC262134:NTC262135 NJG262134:NJG262135 MZK262134:MZK262135 MPO262134:MPO262135 MFS262134:MFS262135 LVW262134:LVW262135 LMA262134:LMA262135 LCE262134:LCE262135 KSI262134:KSI262135 KIM262134:KIM262135 JYQ262134:JYQ262135 JOU262134:JOU262135 JEY262134:JEY262135 IVC262134:IVC262135 ILG262134:ILG262135 IBK262134:IBK262135 HRO262134:HRO262135 HHS262134:HHS262135 GXW262134:GXW262135 GOA262134:GOA262135 GEE262134:GEE262135 FUI262134:FUI262135 FKM262134:FKM262135 FAQ262134:FAQ262135 EQU262134:EQU262135 EGY262134:EGY262135 DXC262134:DXC262135 DNG262134:DNG262135 DDK262134:DDK262135 CTO262134:CTO262135 CJS262134:CJS262135 BZW262134:BZW262135 BQA262134:BQA262135 BGE262134:BGE262135 AWI262134:AWI262135 AMM262134:AMM262135 ACQ262134:ACQ262135 SU262134:SU262135 IY262134:IY262135 C262134:C262135 WVK196598:WVK196599 WLO196598:WLO196599 WBS196598:WBS196599 VRW196598:VRW196599 VIA196598:VIA196599 UYE196598:UYE196599 UOI196598:UOI196599 UEM196598:UEM196599 TUQ196598:TUQ196599 TKU196598:TKU196599 TAY196598:TAY196599 SRC196598:SRC196599 SHG196598:SHG196599 RXK196598:RXK196599 RNO196598:RNO196599 RDS196598:RDS196599 QTW196598:QTW196599 QKA196598:QKA196599 QAE196598:QAE196599 PQI196598:PQI196599 PGM196598:PGM196599 OWQ196598:OWQ196599 OMU196598:OMU196599 OCY196598:OCY196599 NTC196598:NTC196599 NJG196598:NJG196599 MZK196598:MZK196599 MPO196598:MPO196599 MFS196598:MFS196599 LVW196598:LVW196599 LMA196598:LMA196599 LCE196598:LCE196599 KSI196598:KSI196599 KIM196598:KIM196599 JYQ196598:JYQ196599 JOU196598:JOU196599 JEY196598:JEY196599 IVC196598:IVC196599 ILG196598:ILG196599 IBK196598:IBK196599 HRO196598:HRO196599 HHS196598:HHS196599 GXW196598:GXW196599 GOA196598:GOA196599 GEE196598:GEE196599 FUI196598:FUI196599 FKM196598:FKM196599 FAQ196598:FAQ196599 EQU196598:EQU196599 EGY196598:EGY196599 DXC196598:DXC196599 DNG196598:DNG196599 DDK196598:DDK196599 CTO196598:CTO196599 CJS196598:CJS196599 BZW196598:BZW196599 BQA196598:BQA196599 BGE196598:BGE196599 AWI196598:AWI196599 AMM196598:AMM196599 ACQ196598:ACQ196599 SU196598:SU196599 IY196598:IY196599 C196598:C196599 WVK131062:WVK131063 WLO131062:WLO131063 WBS131062:WBS131063 VRW131062:VRW131063 VIA131062:VIA131063 UYE131062:UYE131063 UOI131062:UOI131063 UEM131062:UEM131063 TUQ131062:TUQ131063 TKU131062:TKU131063 TAY131062:TAY131063 SRC131062:SRC131063 SHG131062:SHG131063 RXK131062:RXK131063 RNO131062:RNO131063 RDS131062:RDS131063 QTW131062:QTW131063 QKA131062:QKA131063 QAE131062:QAE131063 PQI131062:PQI131063 PGM131062:PGM131063 OWQ131062:OWQ131063 OMU131062:OMU131063 OCY131062:OCY131063 NTC131062:NTC131063 NJG131062:NJG131063 MZK131062:MZK131063 MPO131062:MPO131063 MFS131062:MFS131063 LVW131062:LVW131063 LMA131062:LMA131063 LCE131062:LCE131063 KSI131062:KSI131063 KIM131062:KIM131063 JYQ131062:JYQ131063 JOU131062:JOU131063 JEY131062:JEY131063 IVC131062:IVC131063 ILG131062:ILG131063 IBK131062:IBK131063 HRO131062:HRO131063 HHS131062:HHS131063 GXW131062:GXW131063 GOA131062:GOA131063 GEE131062:GEE131063 FUI131062:FUI131063 FKM131062:FKM131063 FAQ131062:FAQ131063 EQU131062:EQU131063 EGY131062:EGY131063 DXC131062:DXC131063 DNG131062:DNG131063 DDK131062:DDK131063 CTO131062:CTO131063 CJS131062:CJS131063 BZW131062:BZW131063 BQA131062:BQA131063 BGE131062:BGE131063 AWI131062:AWI131063 AMM131062:AMM131063 ACQ131062:ACQ131063 SU131062:SU131063 IY131062:IY131063 C131062:C131063 WVK65526:WVK65527 WLO65526:WLO65527 WBS65526:WBS65527 VRW65526:VRW65527 VIA65526:VIA65527 UYE65526:UYE65527 UOI65526:UOI65527 UEM65526:UEM65527 TUQ65526:TUQ65527 TKU65526:TKU65527 TAY65526:TAY65527 SRC65526:SRC65527 SHG65526:SHG65527 RXK65526:RXK65527 RNO65526:RNO65527 RDS65526:RDS65527 QTW65526:QTW65527 QKA65526:QKA65527 QAE65526:QAE65527 PQI65526:PQI65527 PGM65526:PGM65527 OWQ65526:OWQ65527 OMU65526:OMU65527 OCY65526:OCY65527 NTC65526:NTC65527 NJG65526:NJG65527 MZK65526:MZK65527 MPO65526:MPO65527 MFS65526:MFS65527 LVW65526:LVW65527 LMA65526:LMA65527 LCE65526:LCE65527 KSI65526:KSI65527 KIM65526:KIM65527 JYQ65526:JYQ65527 JOU65526:JOU65527 JEY65526:JEY65527 IVC65526:IVC65527 ILG65526:ILG65527 IBK65526:IBK65527 HRO65526:HRO65527 HHS65526:HHS65527 GXW65526:GXW65527 GOA65526:GOA65527 GEE65526:GEE65527 FUI65526:FUI65527 FKM65526:FKM65527 FAQ65526:FAQ65527 EQU65526:EQU65527 EGY65526:EGY65527 DXC65526:DXC65527 DNG65526:DNG65527 DDK65526:DDK65527 CTO65526:CTO65527 CJS65526:CJS65527 BZW65526:BZW65527 BQA65526:BQA65527 BGE65526:BGE65527 AWI65526:AWI65527 AMM65526:AMM65527 ACQ65526:ACQ65527 SU65526:SU65527 IY65526:IY65527 WVK16:WVK17 WLO16:WLO17 WBS16:WBS17 VRW16:VRW17 VIA16:VIA17 UYE16:UYE17 UOI16:UOI17 UEM16:UEM17 TUQ16:TUQ17 TKU16:TKU17 TAY16:TAY17 SRC16:SRC17 SHG16:SHG17 RXK16:RXK17 RNO16:RNO17 RDS16:RDS17 QTW16:QTW17 QKA16:QKA17 QAE16:QAE17 PQI16:PQI17 PGM16:PGM17 OWQ16:OWQ17 OMU16:OMU17 OCY16:OCY17 NTC16:NTC17 NJG16:NJG17 MZK16:MZK17 MPO16:MPO17 MFS16:MFS17 LVW16:LVW17 LMA16:LMA17 LCE16:LCE17 KSI16:KSI17 KIM16:KIM17 JYQ16:JYQ17 JOU16:JOU17 JEY16:JEY17 IVC16:IVC17 ILG16:ILG17 IBK16:IBK17 HRO16:HRO17 HHS16:HHS17 GXW16:GXW17 GOA16:GOA17 GEE16:GEE17 FUI16:FUI17 FKM16:FKM17 FAQ16:FAQ17 EQU16:EQU17 EGY16:EGY17 DXC16:DXC17 DNG16:DNG17 DDK16:DDK17 CTO16:CTO17 CJS16:CJS17 BZW16:BZW17 BQA16:BQA17 BGE16:BGE17 AWI16:AWI17">
      <formula1>$E$32:$E$122</formula1>
    </dataValidation>
    <dataValidation type="list" errorStyle="warning" allowBlank="1" showInputMessage="1" showErrorMessage="1" errorTitle="Factor" error="This factor is not included in the drop-down list. Is this the factor you want to use?" sqref="E65531:E65533 WVM983039:WVM983040 WLQ983039:WLQ983040 WBU983039:WBU983040 VRY983039:VRY983040 VIC983039:VIC983040 UYG983039:UYG983040 UOK983039:UOK983040 UEO983039:UEO983040 TUS983039:TUS983040 TKW983039:TKW983040 TBA983039:TBA983040 SRE983039:SRE983040 SHI983039:SHI983040 RXM983039:RXM983040 RNQ983039:RNQ983040 RDU983039:RDU983040 QTY983039:QTY983040 QKC983039:QKC983040 QAG983039:QAG983040 PQK983039:PQK983040 PGO983039:PGO983040 OWS983039:OWS983040 OMW983039:OMW983040 ODA983039:ODA983040 NTE983039:NTE983040 NJI983039:NJI983040 MZM983039:MZM983040 MPQ983039:MPQ983040 MFU983039:MFU983040 LVY983039:LVY983040 LMC983039:LMC983040 LCG983039:LCG983040 KSK983039:KSK983040 KIO983039:KIO983040 JYS983039:JYS983040 JOW983039:JOW983040 JFA983039:JFA983040 IVE983039:IVE983040 ILI983039:ILI983040 IBM983039:IBM983040 HRQ983039:HRQ983040 HHU983039:HHU983040 GXY983039:GXY983040 GOC983039:GOC983040 GEG983039:GEG983040 FUK983039:FUK983040 FKO983039:FKO983040 FAS983039:FAS983040 EQW983039:EQW983040 EHA983039:EHA983040 DXE983039:DXE983040 DNI983039:DNI983040 DDM983039:DDM983040 CTQ983039:CTQ983040 CJU983039:CJU983040 BZY983039:BZY983040 BQC983039:BQC983040 BGG983039:BGG983040 AWK983039:AWK983040 AMO983039:AMO983040 ACS983039:ACS983040 SW983039:SW983040 JA983039:JA983040 E983039:E983040 WVM917503:WVM917504 WLQ917503:WLQ917504 WBU917503:WBU917504 VRY917503:VRY917504 VIC917503:VIC917504 UYG917503:UYG917504 UOK917503:UOK917504 UEO917503:UEO917504 TUS917503:TUS917504 TKW917503:TKW917504 TBA917503:TBA917504 SRE917503:SRE917504 SHI917503:SHI917504 RXM917503:RXM917504 RNQ917503:RNQ917504 RDU917503:RDU917504 QTY917503:QTY917504 QKC917503:QKC917504 QAG917503:QAG917504 PQK917503:PQK917504 PGO917503:PGO917504 OWS917503:OWS917504 OMW917503:OMW917504 ODA917503:ODA917504 NTE917503:NTE917504 NJI917503:NJI917504 MZM917503:MZM917504 MPQ917503:MPQ917504 MFU917503:MFU917504 LVY917503:LVY917504 LMC917503:LMC917504 LCG917503:LCG917504 KSK917503:KSK917504 KIO917503:KIO917504 JYS917503:JYS917504 JOW917503:JOW917504 JFA917503:JFA917504 IVE917503:IVE917504 ILI917503:ILI917504 IBM917503:IBM917504 HRQ917503:HRQ917504 HHU917503:HHU917504 GXY917503:GXY917504 GOC917503:GOC917504 GEG917503:GEG917504 FUK917503:FUK917504 FKO917503:FKO917504 FAS917503:FAS917504 EQW917503:EQW917504 EHA917503:EHA917504 DXE917503:DXE917504 DNI917503:DNI917504 DDM917503:DDM917504 CTQ917503:CTQ917504 CJU917503:CJU917504 BZY917503:BZY917504 BQC917503:BQC917504 BGG917503:BGG917504 AWK917503:AWK917504 AMO917503:AMO917504 ACS917503:ACS917504 SW917503:SW917504 JA917503:JA917504 E917503:E917504 WVM851967:WVM851968 WLQ851967:WLQ851968 WBU851967:WBU851968 VRY851967:VRY851968 VIC851967:VIC851968 UYG851967:UYG851968 UOK851967:UOK851968 UEO851967:UEO851968 TUS851967:TUS851968 TKW851967:TKW851968 TBA851967:TBA851968 SRE851967:SRE851968 SHI851967:SHI851968 RXM851967:RXM851968 RNQ851967:RNQ851968 RDU851967:RDU851968 QTY851967:QTY851968 QKC851967:QKC851968 QAG851967:QAG851968 PQK851967:PQK851968 PGO851967:PGO851968 OWS851967:OWS851968 OMW851967:OMW851968 ODA851967:ODA851968 NTE851967:NTE851968 NJI851967:NJI851968 MZM851967:MZM851968 MPQ851967:MPQ851968 MFU851967:MFU851968 LVY851967:LVY851968 LMC851967:LMC851968 LCG851967:LCG851968 KSK851967:KSK851968 KIO851967:KIO851968 JYS851967:JYS851968 JOW851967:JOW851968 JFA851967:JFA851968 IVE851967:IVE851968 ILI851967:ILI851968 IBM851967:IBM851968 HRQ851967:HRQ851968 HHU851967:HHU851968 GXY851967:GXY851968 GOC851967:GOC851968 GEG851967:GEG851968 FUK851967:FUK851968 FKO851967:FKO851968 FAS851967:FAS851968 EQW851967:EQW851968 EHA851967:EHA851968 DXE851967:DXE851968 DNI851967:DNI851968 DDM851967:DDM851968 CTQ851967:CTQ851968 CJU851967:CJU851968 BZY851967:BZY851968 BQC851967:BQC851968 BGG851967:BGG851968 AWK851967:AWK851968 AMO851967:AMO851968 ACS851967:ACS851968 SW851967:SW851968 JA851967:JA851968 E851967:E851968 WVM786431:WVM786432 WLQ786431:WLQ786432 WBU786431:WBU786432 VRY786431:VRY786432 VIC786431:VIC786432 UYG786431:UYG786432 UOK786431:UOK786432 UEO786431:UEO786432 TUS786431:TUS786432 TKW786431:TKW786432 TBA786431:TBA786432 SRE786431:SRE786432 SHI786431:SHI786432 RXM786431:RXM786432 RNQ786431:RNQ786432 RDU786431:RDU786432 QTY786431:QTY786432 QKC786431:QKC786432 QAG786431:QAG786432 PQK786431:PQK786432 PGO786431:PGO786432 OWS786431:OWS786432 OMW786431:OMW786432 ODA786431:ODA786432 NTE786431:NTE786432 NJI786431:NJI786432 MZM786431:MZM786432 MPQ786431:MPQ786432 MFU786431:MFU786432 LVY786431:LVY786432 LMC786431:LMC786432 LCG786431:LCG786432 KSK786431:KSK786432 KIO786431:KIO786432 JYS786431:JYS786432 JOW786431:JOW786432 JFA786431:JFA786432 IVE786431:IVE786432 ILI786431:ILI786432 IBM786431:IBM786432 HRQ786431:HRQ786432 HHU786431:HHU786432 GXY786431:GXY786432 GOC786431:GOC786432 GEG786431:GEG786432 FUK786431:FUK786432 FKO786431:FKO786432 FAS786431:FAS786432 EQW786431:EQW786432 EHA786431:EHA786432 DXE786431:DXE786432 DNI786431:DNI786432 DDM786431:DDM786432 CTQ786431:CTQ786432 CJU786431:CJU786432 BZY786431:BZY786432 BQC786431:BQC786432 BGG786431:BGG786432 AWK786431:AWK786432 AMO786431:AMO786432 ACS786431:ACS786432 SW786431:SW786432 JA786431:JA786432 E786431:E786432 WVM720895:WVM720896 WLQ720895:WLQ720896 WBU720895:WBU720896 VRY720895:VRY720896 VIC720895:VIC720896 UYG720895:UYG720896 UOK720895:UOK720896 UEO720895:UEO720896 TUS720895:TUS720896 TKW720895:TKW720896 TBA720895:TBA720896 SRE720895:SRE720896 SHI720895:SHI720896 RXM720895:RXM720896 RNQ720895:RNQ720896 RDU720895:RDU720896 QTY720895:QTY720896 QKC720895:QKC720896 QAG720895:QAG720896 PQK720895:PQK720896 PGO720895:PGO720896 OWS720895:OWS720896 OMW720895:OMW720896 ODA720895:ODA720896 NTE720895:NTE720896 NJI720895:NJI720896 MZM720895:MZM720896 MPQ720895:MPQ720896 MFU720895:MFU720896 LVY720895:LVY720896 LMC720895:LMC720896 LCG720895:LCG720896 KSK720895:KSK720896 KIO720895:KIO720896 JYS720895:JYS720896 JOW720895:JOW720896 JFA720895:JFA720896 IVE720895:IVE720896 ILI720895:ILI720896 IBM720895:IBM720896 HRQ720895:HRQ720896 HHU720895:HHU720896 GXY720895:GXY720896 GOC720895:GOC720896 GEG720895:GEG720896 FUK720895:FUK720896 FKO720895:FKO720896 FAS720895:FAS720896 EQW720895:EQW720896 EHA720895:EHA720896 DXE720895:DXE720896 DNI720895:DNI720896 DDM720895:DDM720896 CTQ720895:CTQ720896 CJU720895:CJU720896 BZY720895:BZY720896 BQC720895:BQC720896 BGG720895:BGG720896 AWK720895:AWK720896 AMO720895:AMO720896 ACS720895:ACS720896 SW720895:SW720896 JA720895:JA720896 E720895:E720896 WVM655359:WVM655360 WLQ655359:WLQ655360 WBU655359:WBU655360 VRY655359:VRY655360 VIC655359:VIC655360 UYG655359:UYG655360 UOK655359:UOK655360 UEO655359:UEO655360 TUS655359:TUS655360 TKW655359:TKW655360 TBA655359:TBA655360 SRE655359:SRE655360 SHI655359:SHI655360 RXM655359:RXM655360 RNQ655359:RNQ655360 RDU655359:RDU655360 QTY655359:QTY655360 QKC655359:QKC655360 QAG655359:QAG655360 PQK655359:PQK655360 PGO655359:PGO655360 OWS655359:OWS655360 OMW655359:OMW655360 ODA655359:ODA655360 NTE655359:NTE655360 NJI655359:NJI655360 MZM655359:MZM655360 MPQ655359:MPQ655360 MFU655359:MFU655360 LVY655359:LVY655360 LMC655359:LMC655360 LCG655359:LCG655360 KSK655359:KSK655360 KIO655359:KIO655360 JYS655359:JYS655360 JOW655359:JOW655360 JFA655359:JFA655360 IVE655359:IVE655360 ILI655359:ILI655360 IBM655359:IBM655360 HRQ655359:HRQ655360 HHU655359:HHU655360 GXY655359:GXY655360 GOC655359:GOC655360 GEG655359:GEG655360 FUK655359:FUK655360 FKO655359:FKO655360 FAS655359:FAS655360 EQW655359:EQW655360 EHA655359:EHA655360 DXE655359:DXE655360 DNI655359:DNI655360 DDM655359:DDM655360 CTQ655359:CTQ655360 CJU655359:CJU655360 BZY655359:BZY655360 BQC655359:BQC655360 BGG655359:BGG655360 AWK655359:AWK655360 AMO655359:AMO655360 ACS655359:ACS655360 SW655359:SW655360 JA655359:JA655360 E655359:E655360 WVM589823:WVM589824 WLQ589823:WLQ589824 WBU589823:WBU589824 VRY589823:VRY589824 VIC589823:VIC589824 UYG589823:UYG589824 UOK589823:UOK589824 UEO589823:UEO589824 TUS589823:TUS589824 TKW589823:TKW589824 TBA589823:TBA589824 SRE589823:SRE589824 SHI589823:SHI589824 RXM589823:RXM589824 RNQ589823:RNQ589824 RDU589823:RDU589824 QTY589823:QTY589824 QKC589823:QKC589824 QAG589823:QAG589824 PQK589823:PQK589824 PGO589823:PGO589824 OWS589823:OWS589824 OMW589823:OMW589824 ODA589823:ODA589824 NTE589823:NTE589824 NJI589823:NJI589824 MZM589823:MZM589824 MPQ589823:MPQ589824 MFU589823:MFU589824 LVY589823:LVY589824 LMC589823:LMC589824 LCG589823:LCG589824 KSK589823:KSK589824 KIO589823:KIO589824 JYS589823:JYS589824 JOW589823:JOW589824 JFA589823:JFA589824 IVE589823:IVE589824 ILI589823:ILI589824 IBM589823:IBM589824 HRQ589823:HRQ589824 HHU589823:HHU589824 GXY589823:GXY589824 GOC589823:GOC589824 GEG589823:GEG589824 FUK589823:FUK589824 FKO589823:FKO589824 FAS589823:FAS589824 EQW589823:EQW589824 EHA589823:EHA589824 DXE589823:DXE589824 DNI589823:DNI589824 DDM589823:DDM589824 CTQ589823:CTQ589824 CJU589823:CJU589824 BZY589823:BZY589824 BQC589823:BQC589824 BGG589823:BGG589824 AWK589823:AWK589824 AMO589823:AMO589824 ACS589823:ACS589824 SW589823:SW589824 JA589823:JA589824 E589823:E589824 WVM524287:WVM524288 WLQ524287:WLQ524288 WBU524287:WBU524288 VRY524287:VRY524288 VIC524287:VIC524288 UYG524287:UYG524288 UOK524287:UOK524288 UEO524287:UEO524288 TUS524287:TUS524288 TKW524287:TKW524288 TBA524287:TBA524288 SRE524287:SRE524288 SHI524287:SHI524288 RXM524287:RXM524288 RNQ524287:RNQ524288 RDU524287:RDU524288 QTY524287:QTY524288 QKC524287:QKC524288 QAG524287:QAG524288 PQK524287:PQK524288 PGO524287:PGO524288 OWS524287:OWS524288 OMW524287:OMW524288 ODA524287:ODA524288 NTE524287:NTE524288 NJI524287:NJI524288 MZM524287:MZM524288 MPQ524287:MPQ524288 MFU524287:MFU524288 LVY524287:LVY524288 LMC524287:LMC524288 LCG524287:LCG524288 KSK524287:KSK524288 KIO524287:KIO524288 JYS524287:JYS524288 JOW524287:JOW524288 JFA524287:JFA524288 IVE524287:IVE524288 ILI524287:ILI524288 IBM524287:IBM524288 HRQ524287:HRQ524288 HHU524287:HHU524288 GXY524287:GXY524288 GOC524287:GOC524288 GEG524287:GEG524288 FUK524287:FUK524288 FKO524287:FKO524288 FAS524287:FAS524288 EQW524287:EQW524288 EHA524287:EHA524288 DXE524287:DXE524288 DNI524287:DNI524288 DDM524287:DDM524288 CTQ524287:CTQ524288 CJU524287:CJU524288 BZY524287:BZY524288 BQC524287:BQC524288 BGG524287:BGG524288 AWK524287:AWK524288 AMO524287:AMO524288 ACS524287:ACS524288 SW524287:SW524288 JA524287:JA524288 E524287:E524288 WVM458751:WVM458752 WLQ458751:WLQ458752 WBU458751:WBU458752 VRY458751:VRY458752 VIC458751:VIC458752 UYG458751:UYG458752 UOK458751:UOK458752 UEO458751:UEO458752 TUS458751:TUS458752 TKW458751:TKW458752 TBA458751:TBA458752 SRE458751:SRE458752 SHI458751:SHI458752 RXM458751:RXM458752 RNQ458751:RNQ458752 RDU458751:RDU458752 QTY458751:QTY458752 QKC458751:QKC458752 QAG458751:QAG458752 PQK458751:PQK458752 PGO458751:PGO458752 OWS458751:OWS458752 OMW458751:OMW458752 ODA458751:ODA458752 NTE458751:NTE458752 NJI458751:NJI458752 MZM458751:MZM458752 MPQ458751:MPQ458752 MFU458751:MFU458752 LVY458751:LVY458752 LMC458751:LMC458752 LCG458751:LCG458752 KSK458751:KSK458752 KIO458751:KIO458752 JYS458751:JYS458752 JOW458751:JOW458752 JFA458751:JFA458752 IVE458751:IVE458752 ILI458751:ILI458752 IBM458751:IBM458752 HRQ458751:HRQ458752 HHU458751:HHU458752 GXY458751:GXY458752 GOC458751:GOC458752 GEG458751:GEG458752 FUK458751:FUK458752 FKO458751:FKO458752 FAS458751:FAS458752 EQW458751:EQW458752 EHA458751:EHA458752 DXE458751:DXE458752 DNI458751:DNI458752 DDM458751:DDM458752 CTQ458751:CTQ458752 CJU458751:CJU458752 BZY458751:BZY458752 BQC458751:BQC458752 BGG458751:BGG458752 AWK458751:AWK458752 AMO458751:AMO458752 ACS458751:ACS458752 SW458751:SW458752 JA458751:JA458752 E458751:E458752 WVM393215:WVM393216 WLQ393215:WLQ393216 WBU393215:WBU393216 VRY393215:VRY393216 VIC393215:VIC393216 UYG393215:UYG393216 UOK393215:UOK393216 UEO393215:UEO393216 TUS393215:TUS393216 TKW393215:TKW393216 TBA393215:TBA393216 SRE393215:SRE393216 SHI393215:SHI393216 RXM393215:RXM393216 RNQ393215:RNQ393216 RDU393215:RDU393216 QTY393215:QTY393216 QKC393215:QKC393216 QAG393215:QAG393216 PQK393215:PQK393216 PGO393215:PGO393216 OWS393215:OWS393216 OMW393215:OMW393216 ODA393215:ODA393216 NTE393215:NTE393216 NJI393215:NJI393216 MZM393215:MZM393216 MPQ393215:MPQ393216 MFU393215:MFU393216 LVY393215:LVY393216 LMC393215:LMC393216 LCG393215:LCG393216 KSK393215:KSK393216 KIO393215:KIO393216 JYS393215:JYS393216 JOW393215:JOW393216 JFA393215:JFA393216 IVE393215:IVE393216 ILI393215:ILI393216 IBM393215:IBM393216 HRQ393215:HRQ393216 HHU393215:HHU393216 GXY393215:GXY393216 GOC393215:GOC393216 GEG393215:GEG393216 FUK393215:FUK393216 FKO393215:FKO393216 FAS393215:FAS393216 EQW393215:EQW393216 EHA393215:EHA393216 DXE393215:DXE393216 DNI393215:DNI393216 DDM393215:DDM393216 CTQ393215:CTQ393216 CJU393215:CJU393216 BZY393215:BZY393216 BQC393215:BQC393216 BGG393215:BGG393216 AWK393215:AWK393216 AMO393215:AMO393216 ACS393215:ACS393216 SW393215:SW393216 JA393215:JA393216 E393215:E393216 WVM327679:WVM327680 WLQ327679:WLQ327680 WBU327679:WBU327680 VRY327679:VRY327680 VIC327679:VIC327680 UYG327679:UYG327680 UOK327679:UOK327680 UEO327679:UEO327680 TUS327679:TUS327680 TKW327679:TKW327680 TBA327679:TBA327680 SRE327679:SRE327680 SHI327679:SHI327680 RXM327679:RXM327680 RNQ327679:RNQ327680 RDU327679:RDU327680 QTY327679:QTY327680 QKC327679:QKC327680 QAG327679:QAG327680 PQK327679:PQK327680 PGO327679:PGO327680 OWS327679:OWS327680 OMW327679:OMW327680 ODA327679:ODA327680 NTE327679:NTE327680 NJI327679:NJI327680 MZM327679:MZM327680 MPQ327679:MPQ327680 MFU327679:MFU327680 LVY327679:LVY327680 LMC327679:LMC327680 LCG327679:LCG327680 KSK327679:KSK327680 KIO327679:KIO327680 JYS327679:JYS327680 JOW327679:JOW327680 JFA327679:JFA327680 IVE327679:IVE327680 ILI327679:ILI327680 IBM327679:IBM327680 HRQ327679:HRQ327680 HHU327679:HHU327680 GXY327679:GXY327680 GOC327679:GOC327680 GEG327679:GEG327680 FUK327679:FUK327680 FKO327679:FKO327680 FAS327679:FAS327680 EQW327679:EQW327680 EHA327679:EHA327680 DXE327679:DXE327680 DNI327679:DNI327680 DDM327679:DDM327680 CTQ327679:CTQ327680 CJU327679:CJU327680 BZY327679:BZY327680 BQC327679:BQC327680 BGG327679:BGG327680 AWK327679:AWK327680 AMO327679:AMO327680 ACS327679:ACS327680 SW327679:SW327680 JA327679:JA327680 E327679:E327680 WVM262143:WVM262144 WLQ262143:WLQ262144 WBU262143:WBU262144 VRY262143:VRY262144 VIC262143:VIC262144 UYG262143:UYG262144 UOK262143:UOK262144 UEO262143:UEO262144 TUS262143:TUS262144 TKW262143:TKW262144 TBA262143:TBA262144 SRE262143:SRE262144 SHI262143:SHI262144 RXM262143:RXM262144 RNQ262143:RNQ262144 RDU262143:RDU262144 QTY262143:QTY262144 QKC262143:QKC262144 QAG262143:QAG262144 PQK262143:PQK262144 PGO262143:PGO262144 OWS262143:OWS262144 OMW262143:OMW262144 ODA262143:ODA262144 NTE262143:NTE262144 NJI262143:NJI262144 MZM262143:MZM262144 MPQ262143:MPQ262144 MFU262143:MFU262144 LVY262143:LVY262144 LMC262143:LMC262144 LCG262143:LCG262144 KSK262143:KSK262144 KIO262143:KIO262144 JYS262143:JYS262144 JOW262143:JOW262144 JFA262143:JFA262144 IVE262143:IVE262144 ILI262143:ILI262144 IBM262143:IBM262144 HRQ262143:HRQ262144 HHU262143:HHU262144 GXY262143:GXY262144 GOC262143:GOC262144 GEG262143:GEG262144 FUK262143:FUK262144 FKO262143:FKO262144 FAS262143:FAS262144 EQW262143:EQW262144 EHA262143:EHA262144 DXE262143:DXE262144 DNI262143:DNI262144 DDM262143:DDM262144 CTQ262143:CTQ262144 CJU262143:CJU262144 BZY262143:BZY262144 BQC262143:BQC262144 BGG262143:BGG262144 AWK262143:AWK262144 AMO262143:AMO262144 ACS262143:ACS262144 SW262143:SW262144 JA262143:JA262144 E262143:E262144 WVM196607:WVM196608 WLQ196607:WLQ196608 WBU196607:WBU196608 VRY196607:VRY196608 VIC196607:VIC196608 UYG196607:UYG196608 UOK196607:UOK196608 UEO196607:UEO196608 TUS196607:TUS196608 TKW196607:TKW196608 TBA196607:TBA196608 SRE196607:SRE196608 SHI196607:SHI196608 RXM196607:RXM196608 RNQ196607:RNQ196608 RDU196607:RDU196608 QTY196607:QTY196608 QKC196607:QKC196608 QAG196607:QAG196608 PQK196607:PQK196608 PGO196607:PGO196608 OWS196607:OWS196608 OMW196607:OMW196608 ODA196607:ODA196608 NTE196607:NTE196608 NJI196607:NJI196608 MZM196607:MZM196608 MPQ196607:MPQ196608 MFU196607:MFU196608 LVY196607:LVY196608 LMC196607:LMC196608 LCG196607:LCG196608 KSK196607:KSK196608 KIO196607:KIO196608 JYS196607:JYS196608 JOW196607:JOW196608 JFA196607:JFA196608 IVE196607:IVE196608 ILI196607:ILI196608 IBM196607:IBM196608 HRQ196607:HRQ196608 HHU196607:HHU196608 GXY196607:GXY196608 GOC196607:GOC196608 GEG196607:GEG196608 FUK196607:FUK196608 FKO196607:FKO196608 FAS196607:FAS196608 EQW196607:EQW196608 EHA196607:EHA196608 DXE196607:DXE196608 DNI196607:DNI196608 DDM196607:DDM196608 CTQ196607:CTQ196608 CJU196607:CJU196608 BZY196607:BZY196608 BQC196607:BQC196608 BGG196607:BGG196608 AWK196607:AWK196608 AMO196607:AMO196608 ACS196607:ACS196608 SW196607:SW196608 JA196607:JA196608 E196607:E196608 WVM131071:WVM131072 WLQ131071:WLQ131072 WBU131071:WBU131072 VRY131071:VRY131072 VIC131071:VIC131072 UYG131071:UYG131072 UOK131071:UOK131072 UEO131071:UEO131072 TUS131071:TUS131072 TKW131071:TKW131072 TBA131071:TBA131072 SRE131071:SRE131072 SHI131071:SHI131072 RXM131071:RXM131072 RNQ131071:RNQ131072 RDU131071:RDU131072 QTY131071:QTY131072 QKC131071:QKC131072 QAG131071:QAG131072 PQK131071:PQK131072 PGO131071:PGO131072 OWS131071:OWS131072 OMW131071:OMW131072 ODA131071:ODA131072 NTE131071:NTE131072 NJI131071:NJI131072 MZM131071:MZM131072 MPQ131071:MPQ131072 MFU131071:MFU131072 LVY131071:LVY131072 LMC131071:LMC131072 LCG131071:LCG131072 KSK131071:KSK131072 KIO131071:KIO131072 JYS131071:JYS131072 JOW131071:JOW131072 JFA131071:JFA131072 IVE131071:IVE131072 ILI131071:ILI131072 IBM131071:IBM131072 HRQ131071:HRQ131072 HHU131071:HHU131072 GXY131071:GXY131072 GOC131071:GOC131072 GEG131071:GEG131072 FUK131071:FUK131072 FKO131071:FKO131072 FAS131071:FAS131072 EQW131071:EQW131072 EHA131071:EHA131072 DXE131071:DXE131072 DNI131071:DNI131072 DDM131071:DDM131072 CTQ131071:CTQ131072 CJU131071:CJU131072 BZY131071:BZY131072 BQC131071:BQC131072 BGG131071:BGG131072 AWK131071:AWK131072 AMO131071:AMO131072 ACS131071:ACS131072 SW131071:SW131072 JA131071:JA131072 E131071:E131072 WVM65535:WVM65536 WLQ65535:WLQ65536 WBU65535:WBU65536 VRY65535:VRY65536 VIC65535:VIC65536 UYG65535:UYG65536 UOK65535:UOK65536 UEO65535:UEO65536 TUS65535:TUS65536 TKW65535:TKW65536 TBA65535:TBA65536 SRE65535:SRE65536 SHI65535:SHI65536 RXM65535:RXM65536 RNQ65535:RNQ65536 RDU65535:RDU65536 QTY65535:QTY65536 QKC65535:QKC65536 QAG65535:QAG65536 PQK65535:PQK65536 PGO65535:PGO65536 OWS65535:OWS65536 OMW65535:OMW65536 ODA65535:ODA65536 NTE65535:NTE65536 NJI65535:NJI65536 MZM65535:MZM65536 MPQ65535:MPQ65536 MFU65535:MFU65536 LVY65535:LVY65536 LMC65535:LMC65536 LCG65535:LCG65536 KSK65535:KSK65536 KIO65535:KIO65536 JYS65535:JYS65536 JOW65535:JOW65536 JFA65535:JFA65536 IVE65535:IVE65536 ILI65535:ILI65536 IBM65535:IBM65536 HRQ65535:HRQ65536 HHU65535:HHU65536 GXY65535:GXY65536 GOC65535:GOC65536 GEG65535:GEG65536 FUK65535:FUK65536 FKO65535:FKO65536 FAS65535:FAS65536 EQW65535:EQW65536 EHA65535:EHA65536 DXE65535:DXE65536 DNI65535:DNI65536 DDM65535:DDM65536 CTQ65535:CTQ65536 CJU65535:CJU65536 BZY65535:BZY65536 BQC65535:BQC65536 BGG65535:BGG65536 AWK65535:AWK65536 AMO65535:AMO65536 ACS65535:ACS65536 SW65535:SW65536 JA65535:JA65536 E65535:E65536 WVM27 WLQ27 WBU27 VRY27 VIC27 UYG27 UOK27 UEO27 TUS27 TKW27 TBA27 SRE27 SHI27 RXM27 RNQ27 RDU27 QTY27 QKC27 QAG27 PQK27 PGO27 OWS27 OMW27 ODA27 NTE27 NJI27 MZM27 MPQ27 MFU27 LVY27 LMC27 LCG27 KSK27 KIO27 JYS27 JOW27 JFA27 IVE27 ILI27 IBM27 HRQ27 HHU27 GXY27 GOC27 GEG27 FUK27 FKO27 FAS27 EQW27 EHA27 DXE27 DNI27 DDM27 CTQ27 CJU27 BZY27 BQC27 BGG27 AWK27 AMO27 ACS27 SW27 JA27 JA21:JA23 WVM983035:WVM983037 WLQ983035:WLQ983037 WBU983035:WBU983037 VRY983035:VRY983037 VIC983035:VIC983037 UYG983035:UYG983037 UOK983035:UOK983037 UEO983035:UEO983037 TUS983035:TUS983037 TKW983035:TKW983037 TBA983035:TBA983037 SRE983035:SRE983037 SHI983035:SHI983037 RXM983035:RXM983037 RNQ983035:RNQ983037 RDU983035:RDU983037 QTY983035:QTY983037 QKC983035:QKC983037 QAG983035:QAG983037 PQK983035:PQK983037 PGO983035:PGO983037 OWS983035:OWS983037 OMW983035:OMW983037 ODA983035:ODA983037 NTE983035:NTE983037 NJI983035:NJI983037 MZM983035:MZM983037 MPQ983035:MPQ983037 MFU983035:MFU983037 LVY983035:LVY983037 LMC983035:LMC983037 LCG983035:LCG983037 KSK983035:KSK983037 KIO983035:KIO983037 JYS983035:JYS983037 JOW983035:JOW983037 JFA983035:JFA983037 IVE983035:IVE983037 ILI983035:ILI983037 IBM983035:IBM983037 HRQ983035:HRQ983037 HHU983035:HHU983037 GXY983035:GXY983037 GOC983035:GOC983037 GEG983035:GEG983037 FUK983035:FUK983037 FKO983035:FKO983037 FAS983035:FAS983037 EQW983035:EQW983037 EHA983035:EHA983037 DXE983035:DXE983037 DNI983035:DNI983037 DDM983035:DDM983037 CTQ983035:CTQ983037 CJU983035:CJU983037 BZY983035:BZY983037 BQC983035:BQC983037 BGG983035:BGG983037 AWK983035:AWK983037 AMO983035:AMO983037 ACS983035:ACS983037 SW983035:SW983037 JA983035:JA983037 E983035:E983037 WVM917499:WVM917501 WLQ917499:WLQ917501 WBU917499:WBU917501 VRY917499:VRY917501 VIC917499:VIC917501 UYG917499:UYG917501 UOK917499:UOK917501 UEO917499:UEO917501 TUS917499:TUS917501 TKW917499:TKW917501 TBA917499:TBA917501 SRE917499:SRE917501 SHI917499:SHI917501 RXM917499:RXM917501 RNQ917499:RNQ917501 RDU917499:RDU917501 QTY917499:QTY917501 QKC917499:QKC917501 QAG917499:QAG917501 PQK917499:PQK917501 PGO917499:PGO917501 OWS917499:OWS917501 OMW917499:OMW917501 ODA917499:ODA917501 NTE917499:NTE917501 NJI917499:NJI917501 MZM917499:MZM917501 MPQ917499:MPQ917501 MFU917499:MFU917501 LVY917499:LVY917501 LMC917499:LMC917501 LCG917499:LCG917501 KSK917499:KSK917501 KIO917499:KIO917501 JYS917499:JYS917501 JOW917499:JOW917501 JFA917499:JFA917501 IVE917499:IVE917501 ILI917499:ILI917501 IBM917499:IBM917501 HRQ917499:HRQ917501 HHU917499:HHU917501 GXY917499:GXY917501 GOC917499:GOC917501 GEG917499:GEG917501 FUK917499:FUK917501 FKO917499:FKO917501 FAS917499:FAS917501 EQW917499:EQW917501 EHA917499:EHA917501 DXE917499:DXE917501 DNI917499:DNI917501 DDM917499:DDM917501 CTQ917499:CTQ917501 CJU917499:CJU917501 BZY917499:BZY917501 BQC917499:BQC917501 BGG917499:BGG917501 AWK917499:AWK917501 AMO917499:AMO917501 ACS917499:ACS917501 SW917499:SW917501 JA917499:JA917501 E917499:E917501 WVM851963:WVM851965 WLQ851963:WLQ851965 WBU851963:WBU851965 VRY851963:VRY851965 VIC851963:VIC851965 UYG851963:UYG851965 UOK851963:UOK851965 UEO851963:UEO851965 TUS851963:TUS851965 TKW851963:TKW851965 TBA851963:TBA851965 SRE851963:SRE851965 SHI851963:SHI851965 RXM851963:RXM851965 RNQ851963:RNQ851965 RDU851963:RDU851965 QTY851963:QTY851965 QKC851963:QKC851965 QAG851963:QAG851965 PQK851963:PQK851965 PGO851963:PGO851965 OWS851963:OWS851965 OMW851963:OMW851965 ODA851963:ODA851965 NTE851963:NTE851965 NJI851963:NJI851965 MZM851963:MZM851965 MPQ851963:MPQ851965 MFU851963:MFU851965 LVY851963:LVY851965 LMC851963:LMC851965 LCG851963:LCG851965 KSK851963:KSK851965 KIO851963:KIO851965 JYS851963:JYS851965 JOW851963:JOW851965 JFA851963:JFA851965 IVE851963:IVE851965 ILI851963:ILI851965 IBM851963:IBM851965 HRQ851963:HRQ851965 HHU851963:HHU851965 GXY851963:GXY851965 GOC851963:GOC851965 GEG851963:GEG851965 FUK851963:FUK851965 FKO851963:FKO851965 FAS851963:FAS851965 EQW851963:EQW851965 EHA851963:EHA851965 DXE851963:DXE851965 DNI851963:DNI851965 DDM851963:DDM851965 CTQ851963:CTQ851965 CJU851963:CJU851965 BZY851963:BZY851965 BQC851963:BQC851965 BGG851963:BGG851965 AWK851963:AWK851965 AMO851963:AMO851965 ACS851963:ACS851965 SW851963:SW851965 JA851963:JA851965 E851963:E851965 WVM786427:WVM786429 WLQ786427:WLQ786429 WBU786427:WBU786429 VRY786427:VRY786429 VIC786427:VIC786429 UYG786427:UYG786429 UOK786427:UOK786429 UEO786427:UEO786429 TUS786427:TUS786429 TKW786427:TKW786429 TBA786427:TBA786429 SRE786427:SRE786429 SHI786427:SHI786429 RXM786427:RXM786429 RNQ786427:RNQ786429 RDU786427:RDU786429 QTY786427:QTY786429 QKC786427:QKC786429 QAG786427:QAG786429 PQK786427:PQK786429 PGO786427:PGO786429 OWS786427:OWS786429 OMW786427:OMW786429 ODA786427:ODA786429 NTE786427:NTE786429 NJI786427:NJI786429 MZM786427:MZM786429 MPQ786427:MPQ786429 MFU786427:MFU786429 LVY786427:LVY786429 LMC786427:LMC786429 LCG786427:LCG786429 KSK786427:KSK786429 KIO786427:KIO786429 JYS786427:JYS786429 JOW786427:JOW786429 JFA786427:JFA786429 IVE786427:IVE786429 ILI786427:ILI786429 IBM786427:IBM786429 HRQ786427:HRQ786429 HHU786427:HHU786429 GXY786427:GXY786429 GOC786427:GOC786429 GEG786427:GEG786429 FUK786427:FUK786429 FKO786427:FKO786429 FAS786427:FAS786429 EQW786427:EQW786429 EHA786427:EHA786429 DXE786427:DXE786429 DNI786427:DNI786429 DDM786427:DDM786429 CTQ786427:CTQ786429 CJU786427:CJU786429 BZY786427:BZY786429 BQC786427:BQC786429 BGG786427:BGG786429 AWK786427:AWK786429 AMO786427:AMO786429 ACS786427:ACS786429 SW786427:SW786429 JA786427:JA786429 E786427:E786429 WVM720891:WVM720893 WLQ720891:WLQ720893 WBU720891:WBU720893 VRY720891:VRY720893 VIC720891:VIC720893 UYG720891:UYG720893 UOK720891:UOK720893 UEO720891:UEO720893 TUS720891:TUS720893 TKW720891:TKW720893 TBA720891:TBA720893 SRE720891:SRE720893 SHI720891:SHI720893 RXM720891:RXM720893 RNQ720891:RNQ720893 RDU720891:RDU720893 QTY720891:QTY720893 QKC720891:QKC720893 QAG720891:QAG720893 PQK720891:PQK720893 PGO720891:PGO720893 OWS720891:OWS720893 OMW720891:OMW720893 ODA720891:ODA720893 NTE720891:NTE720893 NJI720891:NJI720893 MZM720891:MZM720893 MPQ720891:MPQ720893 MFU720891:MFU720893 LVY720891:LVY720893 LMC720891:LMC720893 LCG720891:LCG720893 KSK720891:KSK720893 KIO720891:KIO720893 JYS720891:JYS720893 JOW720891:JOW720893 JFA720891:JFA720893 IVE720891:IVE720893 ILI720891:ILI720893 IBM720891:IBM720893 HRQ720891:HRQ720893 HHU720891:HHU720893 GXY720891:GXY720893 GOC720891:GOC720893 GEG720891:GEG720893 FUK720891:FUK720893 FKO720891:FKO720893 FAS720891:FAS720893 EQW720891:EQW720893 EHA720891:EHA720893 DXE720891:DXE720893 DNI720891:DNI720893 DDM720891:DDM720893 CTQ720891:CTQ720893 CJU720891:CJU720893 BZY720891:BZY720893 BQC720891:BQC720893 BGG720891:BGG720893 AWK720891:AWK720893 AMO720891:AMO720893 ACS720891:ACS720893 SW720891:SW720893 JA720891:JA720893 E720891:E720893 WVM655355:WVM655357 WLQ655355:WLQ655357 WBU655355:WBU655357 VRY655355:VRY655357 VIC655355:VIC655357 UYG655355:UYG655357 UOK655355:UOK655357 UEO655355:UEO655357 TUS655355:TUS655357 TKW655355:TKW655357 TBA655355:TBA655357 SRE655355:SRE655357 SHI655355:SHI655357 RXM655355:RXM655357 RNQ655355:RNQ655357 RDU655355:RDU655357 QTY655355:QTY655357 QKC655355:QKC655357 QAG655355:QAG655357 PQK655355:PQK655357 PGO655355:PGO655357 OWS655355:OWS655357 OMW655355:OMW655357 ODA655355:ODA655357 NTE655355:NTE655357 NJI655355:NJI655357 MZM655355:MZM655357 MPQ655355:MPQ655357 MFU655355:MFU655357 LVY655355:LVY655357 LMC655355:LMC655357 LCG655355:LCG655357 KSK655355:KSK655357 KIO655355:KIO655357 JYS655355:JYS655357 JOW655355:JOW655357 JFA655355:JFA655357 IVE655355:IVE655357 ILI655355:ILI655357 IBM655355:IBM655357 HRQ655355:HRQ655357 HHU655355:HHU655357 GXY655355:GXY655357 GOC655355:GOC655357 GEG655355:GEG655357 FUK655355:FUK655357 FKO655355:FKO655357 FAS655355:FAS655357 EQW655355:EQW655357 EHA655355:EHA655357 DXE655355:DXE655357 DNI655355:DNI655357 DDM655355:DDM655357 CTQ655355:CTQ655357 CJU655355:CJU655357 BZY655355:BZY655357 BQC655355:BQC655357 BGG655355:BGG655357 AWK655355:AWK655357 AMO655355:AMO655357 ACS655355:ACS655357 SW655355:SW655357 JA655355:JA655357 E655355:E655357 WVM589819:WVM589821 WLQ589819:WLQ589821 WBU589819:WBU589821 VRY589819:VRY589821 VIC589819:VIC589821 UYG589819:UYG589821 UOK589819:UOK589821 UEO589819:UEO589821 TUS589819:TUS589821 TKW589819:TKW589821 TBA589819:TBA589821 SRE589819:SRE589821 SHI589819:SHI589821 RXM589819:RXM589821 RNQ589819:RNQ589821 RDU589819:RDU589821 QTY589819:QTY589821 QKC589819:QKC589821 QAG589819:QAG589821 PQK589819:PQK589821 PGO589819:PGO589821 OWS589819:OWS589821 OMW589819:OMW589821 ODA589819:ODA589821 NTE589819:NTE589821 NJI589819:NJI589821 MZM589819:MZM589821 MPQ589819:MPQ589821 MFU589819:MFU589821 LVY589819:LVY589821 LMC589819:LMC589821 LCG589819:LCG589821 KSK589819:KSK589821 KIO589819:KIO589821 JYS589819:JYS589821 JOW589819:JOW589821 JFA589819:JFA589821 IVE589819:IVE589821 ILI589819:ILI589821 IBM589819:IBM589821 HRQ589819:HRQ589821 HHU589819:HHU589821 GXY589819:GXY589821 GOC589819:GOC589821 GEG589819:GEG589821 FUK589819:FUK589821 FKO589819:FKO589821 FAS589819:FAS589821 EQW589819:EQW589821 EHA589819:EHA589821 DXE589819:DXE589821 DNI589819:DNI589821 DDM589819:DDM589821 CTQ589819:CTQ589821 CJU589819:CJU589821 BZY589819:BZY589821 BQC589819:BQC589821 BGG589819:BGG589821 AWK589819:AWK589821 AMO589819:AMO589821 ACS589819:ACS589821 SW589819:SW589821 JA589819:JA589821 E589819:E589821 WVM524283:WVM524285 WLQ524283:WLQ524285 WBU524283:WBU524285 VRY524283:VRY524285 VIC524283:VIC524285 UYG524283:UYG524285 UOK524283:UOK524285 UEO524283:UEO524285 TUS524283:TUS524285 TKW524283:TKW524285 TBA524283:TBA524285 SRE524283:SRE524285 SHI524283:SHI524285 RXM524283:RXM524285 RNQ524283:RNQ524285 RDU524283:RDU524285 QTY524283:QTY524285 QKC524283:QKC524285 QAG524283:QAG524285 PQK524283:PQK524285 PGO524283:PGO524285 OWS524283:OWS524285 OMW524283:OMW524285 ODA524283:ODA524285 NTE524283:NTE524285 NJI524283:NJI524285 MZM524283:MZM524285 MPQ524283:MPQ524285 MFU524283:MFU524285 LVY524283:LVY524285 LMC524283:LMC524285 LCG524283:LCG524285 KSK524283:KSK524285 KIO524283:KIO524285 JYS524283:JYS524285 JOW524283:JOW524285 JFA524283:JFA524285 IVE524283:IVE524285 ILI524283:ILI524285 IBM524283:IBM524285 HRQ524283:HRQ524285 HHU524283:HHU524285 GXY524283:GXY524285 GOC524283:GOC524285 GEG524283:GEG524285 FUK524283:FUK524285 FKO524283:FKO524285 FAS524283:FAS524285 EQW524283:EQW524285 EHA524283:EHA524285 DXE524283:DXE524285 DNI524283:DNI524285 DDM524283:DDM524285 CTQ524283:CTQ524285 CJU524283:CJU524285 BZY524283:BZY524285 BQC524283:BQC524285 BGG524283:BGG524285 AWK524283:AWK524285 AMO524283:AMO524285 ACS524283:ACS524285 SW524283:SW524285 JA524283:JA524285 E524283:E524285 WVM458747:WVM458749 WLQ458747:WLQ458749 WBU458747:WBU458749 VRY458747:VRY458749 VIC458747:VIC458749 UYG458747:UYG458749 UOK458747:UOK458749 UEO458747:UEO458749 TUS458747:TUS458749 TKW458747:TKW458749 TBA458747:TBA458749 SRE458747:SRE458749 SHI458747:SHI458749 RXM458747:RXM458749 RNQ458747:RNQ458749 RDU458747:RDU458749 QTY458747:QTY458749 QKC458747:QKC458749 QAG458747:QAG458749 PQK458747:PQK458749 PGO458747:PGO458749 OWS458747:OWS458749 OMW458747:OMW458749 ODA458747:ODA458749 NTE458747:NTE458749 NJI458747:NJI458749 MZM458747:MZM458749 MPQ458747:MPQ458749 MFU458747:MFU458749 LVY458747:LVY458749 LMC458747:LMC458749 LCG458747:LCG458749 KSK458747:KSK458749 KIO458747:KIO458749 JYS458747:JYS458749 JOW458747:JOW458749 JFA458747:JFA458749 IVE458747:IVE458749 ILI458747:ILI458749 IBM458747:IBM458749 HRQ458747:HRQ458749 HHU458747:HHU458749 GXY458747:GXY458749 GOC458747:GOC458749 GEG458747:GEG458749 FUK458747:FUK458749 FKO458747:FKO458749 FAS458747:FAS458749 EQW458747:EQW458749 EHA458747:EHA458749 DXE458747:DXE458749 DNI458747:DNI458749 DDM458747:DDM458749 CTQ458747:CTQ458749 CJU458747:CJU458749 BZY458747:BZY458749 BQC458747:BQC458749 BGG458747:BGG458749 AWK458747:AWK458749 AMO458747:AMO458749 ACS458747:ACS458749 SW458747:SW458749 JA458747:JA458749 E458747:E458749 WVM393211:WVM393213 WLQ393211:WLQ393213 WBU393211:WBU393213 VRY393211:VRY393213 VIC393211:VIC393213 UYG393211:UYG393213 UOK393211:UOK393213 UEO393211:UEO393213 TUS393211:TUS393213 TKW393211:TKW393213 TBA393211:TBA393213 SRE393211:SRE393213 SHI393211:SHI393213 RXM393211:RXM393213 RNQ393211:RNQ393213 RDU393211:RDU393213 QTY393211:QTY393213 QKC393211:QKC393213 QAG393211:QAG393213 PQK393211:PQK393213 PGO393211:PGO393213 OWS393211:OWS393213 OMW393211:OMW393213 ODA393211:ODA393213 NTE393211:NTE393213 NJI393211:NJI393213 MZM393211:MZM393213 MPQ393211:MPQ393213 MFU393211:MFU393213 LVY393211:LVY393213 LMC393211:LMC393213 LCG393211:LCG393213 KSK393211:KSK393213 KIO393211:KIO393213 JYS393211:JYS393213 JOW393211:JOW393213 JFA393211:JFA393213 IVE393211:IVE393213 ILI393211:ILI393213 IBM393211:IBM393213 HRQ393211:HRQ393213 HHU393211:HHU393213 GXY393211:GXY393213 GOC393211:GOC393213 GEG393211:GEG393213 FUK393211:FUK393213 FKO393211:FKO393213 FAS393211:FAS393213 EQW393211:EQW393213 EHA393211:EHA393213 DXE393211:DXE393213 DNI393211:DNI393213 DDM393211:DDM393213 CTQ393211:CTQ393213 CJU393211:CJU393213 BZY393211:BZY393213 BQC393211:BQC393213 BGG393211:BGG393213 AWK393211:AWK393213 AMO393211:AMO393213 ACS393211:ACS393213 SW393211:SW393213 JA393211:JA393213 E393211:E393213 WVM327675:WVM327677 WLQ327675:WLQ327677 WBU327675:WBU327677 VRY327675:VRY327677 VIC327675:VIC327677 UYG327675:UYG327677 UOK327675:UOK327677 UEO327675:UEO327677 TUS327675:TUS327677 TKW327675:TKW327677 TBA327675:TBA327677 SRE327675:SRE327677 SHI327675:SHI327677 RXM327675:RXM327677 RNQ327675:RNQ327677 RDU327675:RDU327677 QTY327675:QTY327677 QKC327675:QKC327677 QAG327675:QAG327677 PQK327675:PQK327677 PGO327675:PGO327677 OWS327675:OWS327677 OMW327675:OMW327677 ODA327675:ODA327677 NTE327675:NTE327677 NJI327675:NJI327677 MZM327675:MZM327677 MPQ327675:MPQ327677 MFU327675:MFU327677 LVY327675:LVY327677 LMC327675:LMC327677 LCG327675:LCG327677 KSK327675:KSK327677 KIO327675:KIO327677 JYS327675:JYS327677 JOW327675:JOW327677 JFA327675:JFA327677 IVE327675:IVE327677 ILI327675:ILI327677 IBM327675:IBM327677 HRQ327675:HRQ327677 HHU327675:HHU327677 GXY327675:GXY327677 GOC327675:GOC327677 GEG327675:GEG327677 FUK327675:FUK327677 FKO327675:FKO327677 FAS327675:FAS327677 EQW327675:EQW327677 EHA327675:EHA327677 DXE327675:DXE327677 DNI327675:DNI327677 DDM327675:DDM327677 CTQ327675:CTQ327677 CJU327675:CJU327677 BZY327675:BZY327677 BQC327675:BQC327677 BGG327675:BGG327677 AWK327675:AWK327677 AMO327675:AMO327677 ACS327675:ACS327677 SW327675:SW327677 JA327675:JA327677 E327675:E327677 WVM262139:WVM262141 WLQ262139:WLQ262141 WBU262139:WBU262141 VRY262139:VRY262141 VIC262139:VIC262141 UYG262139:UYG262141 UOK262139:UOK262141 UEO262139:UEO262141 TUS262139:TUS262141 TKW262139:TKW262141 TBA262139:TBA262141 SRE262139:SRE262141 SHI262139:SHI262141 RXM262139:RXM262141 RNQ262139:RNQ262141 RDU262139:RDU262141 QTY262139:QTY262141 QKC262139:QKC262141 QAG262139:QAG262141 PQK262139:PQK262141 PGO262139:PGO262141 OWS262139:OWS262141 OMW262139:OMW262141 ODA262139:ODA262141 NTE262139:NTE262141 NJI262139:NJI262141 MZM262139:MZM262141 MPQ262139:MPQ262141 MFU262139:MFU262141 LVY262139:LVY262141 LMC262139:LMC262141 LCG262139:LCG262141 KSK262139:KSK262141 KIO262139:KIO262141 JYS262139:JYS262141 JOW262139:JOW262141 JFA262139:JFA262141 IVE262139:IVE262141 ILI262139:ILI262141 IBM262139:IBM262141 HRQ262139:HRQ262141 HHU262139:HHU262141 GXY262139:GXY262141 GOC262139:GOC262141 GEG262139:GEG262141 FUK262139:FUK262141 FKO262139:FKO262141 FAS262139:FAS262141 EQW262139:EQW262141 EHA262139:EHA262141 DXE262139:DXE262141 DNI262139:DNI262141 DDM262139:DDM262141 CTQ262139:CTQ262141 CJU262139:CJU262141 BZY262139:BZY262141 BQC262139:BQC262141 BGG262139:BGG262141 AWK262139:AWK262141 AMO262139:AMO262141 ACS262139:ACS262141 SW262139:SW262141 JA262139:JA262141 E262139:E262141 WVM196603:WVM196605 WLQ196603:WLQ196605 WBU196603:WBU196605 VRY196603:VRY196605 VIC196603:VIC196605 UYG196603:UYG196605 UOK196603:UOK196605 UEO196603:UEO196605 TUS196603:TUS196605 TKW196603:TKW196605 TBA196603:TBA196605 SRE196603:SRE196605 SHI196603:SHI196605 RXM196603:RXM196605 RNQ196603:RNQ196605 RDU196603:RDU196605 QTY196603:QTY196605 QKC196603:QKC196605 QAG196603:QAG196605 PQK196603:PQK196605 PGO196603:PGO196605 OWS196603:OWS196605 OMW196603:OMW196605 ODA196603:ODA196605 NTE196603:NTE196605 NJI196603:NJI196605 MZM196603:MZM196605 MPQ196603:MPQ196605 MFU196603:MFU196605 LVY196603:LVY196605 LMC196603:LMC196605 LCG196603:LCG196605 KSK196603:KSK196605 KIO196603:KIO196605 JYS196603:JYS196605 JOW196603:JOW196605 JFA196603:JFA196605 IVE196603:IVE196605 ILI196603:ILI196605 IBM196603:IBM196605 HRQ196603:HRQ196605 HHU196603:HHU196605 GXY196603:GXY196605 GOC196603:GOC196605 GEG196603:GEG196605 FUK196603:FUK196605 FKO196603:FKO196605 FAS196603:FAS196605 EQW196603:EQW196605 EHA196603:EHA196605 DXE196603:DXE196605 DNI196603:DNI196605 DDM196603:DDM196605 CTQ196603:CTQ196605 CJU196603:CJU196605 BZY196603:BZY196605 BQC196603:BQC196605 BGG196603:BGG196605 AWK196603:AWK196605 AMO196603:AMO196605 ACS196603:ACS196605 SW196603:SW196605 JA196603:JA196605 E196603:E196605 WVM131067:WVM131069 WLQ131067:WLQ131069 WBU131067:WBU131069 VRY131067:VRY131069 VIC131067:VIC131069 UYG131067:UYG131069 UOK131067:UOK131069 UEO131067:UEO131069 TUS131067:TUS131069 TKW131067:TKW131069 TBA131067:TBA131069 SRE131067:SRE131069 SHI131067:SHI131069 RXM131067:RXM131069 RNQ131067:RNQ131069 RDU131067:RDU131069 QTY131067:QTY131069 QKC131067:QKC131069 QAG131067:QAG131069 PQK131067:PQK131069 PGO131067:PGO131069 OWS131067:OWS131069 OMW131067:OMW131069 ODA131067:ODA131069 NTE131067:NTE131069 NJI131067:NJI131069 MZM131067:MZM131069 MPQ131067:MPQ131069 MFU131067:MFU131069 LVY131067:LVY131069 LMC131067:LMC131069 LCG131067:LCG131069 KSK131067:KSK131069 KIO131067:KIO131069 JYS131067:JYS131069 JOW131067:JOW131069 JFA131067:JFA131069 IVE131067:IVE131069 ILI131067:ILI131069 IBM131067:IBM131069 HRQ131067:HRQ131069 HHU131067:HHU131069 GXY131067:GXY131069 GOC131067:GOC131069 GEG131067:GEG131069 FUK131067:FUK131069 FKO131067:FKO131069 FAS131067:FAS131069 EQW131067:EQW131069 EHA131067:EHA131069 DXE131067:DXE131069 DNI131067:DNI131069 DDM131067:DDM131069 CTQ131067:CTQ131069 CJU131067:CJU131069 BZY131067:BZY131069 BQC131067:BQC131069 BGG131067:BGG131069 AWK131067:AWK131069 AMO131067:AMO131069 ACS131067:ACS131069 SW131067:SW131069 JA131067:JA131069 E131067:E131069 WVM65531:WVM65533 WLQ65531:WLQ65533 WBU65531:WBU65533 VRY65531:VRY65533 VIC65531:VIC65533 UYG65531:UYG65533 UOK65531:UOK65533 UEO65531:UEO65533 TUS65531:TUS65533 TKW65531:TKW65533 TBA65531:TBA65533 SRE65531:SRE65533 SHI65531:SHI65533 RXM65531:RXM65533 RNQ65531:RNQ65533 RDU65531:RDU65533 QTY65531:QTY65533 QKC65531:QKC65533 QAG65531:QAG65533 PQK65531:PQK65533 PGO65531:PGO65533 OWS65531:OWS65533 OMW65531:OMW65533 ODA65531:ODA65533 NTE65531:NTE65533 NJI65531:NJI65533 MZM65531:MZM65533 MPQ65531:MPQ65533 MFU65531:MFU65533 LVY65531:LVY65533 LMC65531:LMC65533 LCG65531:LCG65533 KSK65531:KSK65533 KIO65531:KIO65533 JYS65531:JYS65533 JOW65531:JOW65533 JFA65531:JFA65533 IVE65531:IVE65533 ILI65531:ILI65533 IBM65531:IBM65533 HRQ65531:HRQ65533 HHU65531:HHU65533 GXY65531:GXY65533 GOC65531:GOC65533 GEG65531:GEG65533 FUK65531:FUK65533 FKO65531:FKO65533 FAS65531:FAS65533 EQW65531:EQW65533 EHA65531:EHA65533 DXE65531:DXE65533 DNI65531:DNI65533 DDM65531:DDM65533 CTQ65531:CTQ65533 CJU65531:CJU65533 BZY65531:BZY65533 BQC65531:BQC65533 BGG65531:BGG65533 AWK65531:AWK65533 AMO65531:AMO65533 ACS65531:ACS65533 SW65531:SW65533 JA65531:JA65533 WVM21:WVM23 WLQ21:WLQ23 WBU21:WBU23 VRY21:VRY23 VIC21:VIC23 UYG21:UYG23 UOK21:UOK23 UEO21:UEO23 TUS21:TUS23 TKW21:TKW23 TBA21:TBA23 SRE21:SRE23 SHI21:SHI23 RXM21:RXM23 RNQ21:RNQ23 RDU21:RDU23 QTY21:QTY23 QKC21:QKC23 QAG21:QAG23 PQK21:PQK23 PGO21:PGO23 OWS21:OWS23 OMW21:OMW23 ODA21:ODA23 NTE21:NTE23 NJI21:NJI23 MZM21:MZM23 MPQ21:MPQ23 MFU21:MFU23 LVY21:LVY23 LMC21:LMC23 LCG21:LCG23 KSK21:KSK23 KIO21:KIO23 JYS21:JYS23 JOW21:JOW23 JFA21:JFA23 IVE21:IVE23 ILI21:ILI23 IBM21:IBM23 HRQ21:HRQ23 HHU21:HHU23 GXY21:GXY23 GOC21:GOC23 GEG21:GEG23 FUK21:FUK23 FKO21:FKO23 FAS21:FAS23 EQW21:EQW23 EHA21:EHA23 DXE21:DXE23 DNI21:DNI23 DDM21:DDM23 CTQ21:CTQ23 CJU21:CJU23 BZY21:BZY23 BQC21:BQC23 BGG21:BGG23 AWK21:AWK23 AMO21:AMO23 ACS21:ACS23 SW21:SW23">
      <formula1>$E$32:$E$130</formula1>
    </dataValidation>
    <dataValidation type="list" errorStyle="warning" allowBlank="1" showInputMessage="1" showErrorMessage="1" errorTitle="FERC ACCOUNT" error="This FERC Account is not included in the drop-down list. Is this the account you want to use?" sqref="B65533 WVJ983037 WLN983037 WBR983037 VRV983037 VHZ983037 UYD983037 UOH983037 UEL983037 TUP983037 TKT983037 TAX983037 SRB983037 SHF983037 RXJ983037 RNN983037 RDR983037 QTV983037 QJZ983037 QAD983037 PQH983037 PGL983037 OWP983037 OMT983037 OCX983037 NTB983037 NJF983037 MZJ983037 MPN983037 MFR983037 LVV983037 LLZ983037 LCD983037 KSH983037 KIL983037 JYP983037 JOT983037 JEX983037 IVB983037 ILF983037 IBJ983037 HRN983037 HHR983037 GXV983037 GNZ983037 GED983037 FUH983037 FKL983037 FAP983037 EQT983037 EGX983037 DXB983037 DNF983037 DDJ983037 CTN983037 CJR983037 BZV983037 BPZ983037 BGD983037 AWH983037 AML983037 ACP983037 ST983037 IX983037 B983037 WVJ917501 WLN917501 WBR917501 VRV917501 VHZ917501 UYD917501 UOH917501 UEL917501 TUP917501 TKT917501 TAX917501 SRB917501 SHF917501 RXJ917501 RNN917501 RDR917501 QTV917501 QJZ917501 QAD917501 PQH917501 PGL917501 OWP917501 OMT917501 OCX917501 NTB917501 NJF917501 MZJ917501 MPN917501 MFR917501 LVV917501 LLZ917501 LCD917501 KSH917501 KIL917501 JYP917501 JOT917501 JEX917501 IVB917501 ILF917501 IBJ917501 HRN917501 HHR917501 GXV917501 GNZ917501 GED917501 FUH917501 FKL917501 FAP917501 EQT917501 EGX917501 DXB917501 DNF917501 DDJ917501 CTN917501 CJR917501 BZV917501 BPZ917501 BGD917501 AWH917501 AML917501 ACP917501 ST917501 IX917501 B917501 WVJ851965 WLN851965 WBR851965 VRV851965 VHZ851965 UYD851965 UOH851965 UEL851965 TUP851965 TKT851965 TAX851965 SRB851965 SHF851965 RXJ851965 RNN851965 RDR851965 QTV851965 QJZ851965 QAD851965 PQH851965 PGL851965 OWP851965 OMT851965 OCX851965 NTB851965 NJF851965 MZJ851965 MPN851965 MFR851965 LVV851965 LLZ851965 LCD851965 KSH851965 KIL851965 JYP851965 JOT851965 JEX851965 IVB851965 ILF851965 IBJ851965 HRN851965 HHR851965 GXV851965 GNZ851965 GED851965 FUH851965 FKL851965 FAP851965 EQT851965 EGX851965 DXB851965 DNF851965 DDJ851965 CTN851965 CJR851965 BZV851965 BPZ851965 BGD851965 AWH851965 AML851965 ACP851965 ST851965 IX851965 B851965 WVJ786429 WLN786429 WBR786429 VRV786429 VHZ786429 UYD786429 UOH786429 UEL786429 TUP786429 TKT786429 TAX786429 SRB786429 SHF786429 RXJ786429 RNN786429 RDR786429 QTV786429 QJZ786429 QAD786429 PQH786429 PGL786429 OWP786429 OMT786429 OCX786429 NTB786429 NJF786429 MZJ786429 MPN786429 MFR786429 LVV786429 LLZ786429 LCD786429 KSH786429 KIL786429 JYP786429 JOT786429 JEX786429 IVB786429 ILF786429 IBJ786429 HRN786429 HHR786429 GXV786429 GNZ786429 GED786429 FUH786429 FKL786429 FAP786429 EQT786429 EGX786429 DXB786429 DNF786429 DDJ786429 CTN786429 CJR786429 BZV786429 BPZ786429 BGD786429 AWH786429 AML786429 ACP786429 ST786429 IX786429 B786429 WVJ720893 WLN720893 WBR720893 VRV720893 VHZ720893 UYD720893 UOH720893 UEL720893 TUP720893 TKT720893 TAX720893 SRB720893 SHF720893 RXJ720893 RNN720893 RDR720893 QTV720893 QJZ720893 QAD720893 PQH720893 PGL720893 OWP720893 OMT720893 OCX720893 NTB720893 NJF720893 MZJ720893 MPN720893 MFR720893 LVV720893 LLZ720893 LCD720893 KSH720893 KIL720893 JYP720893 JOT720893 JEX720893 IVB720893 ILF720893 IBJ720893 HRN720893 HHR720893 GXV720893 GNZ720893 GED720893 FUH720893 FKL720893 FAP720893 EQT720893 EGX720893 DXB720893 DNF720893 DDJ720893 CTN720893 CJR720893 BZV720893 BPZ720893 BGD720893 AWH720893 AML720893 ACP720893 ST720893 IX720893 B720893 WVJ655357 WLN655357 WBR655357 VRV655357 VHZ655357 UYD655357 UOH655357 UEL655357 TUP655357 TKT655357 TAX655357 SRB655357 SHF655357 RXJ655357 RNN655357 RDR655357 QTV655357 QJZ655357 QAD655357 PQH655357 PGL655357 OWP655357 OMT655357 OCX655357 NTB655357 NJF655357 MZJ655357 MPN655357 MFR655357 LVV655357 LLZ655357 LCD655357 KSH655357 KIL655357 JYP655357 JOT655357 JEX655357 IVB655357 ILF655357 IBJ655357 HRN655357 HHR655357 GXV655357 GNZ655357 GED655357 FUH655357 FKL655357 FAP655357 EQT655357 EGX655357 DXB655357 DNF655357 DDJ655357 CTN655357 CJR655357 BZV655357 BPZ655357 BGD655357 AWH655357 AML655357 ACP655357 ST655357 IX655357 B655357 WVJ589821 WLN589821 WBR589821 VRV589821 VHZ589821 UYD589821 UOH589821 UEL589821 TUP589821 TKT589821 TAX589821 SRB589821 SHF589821 RXJ589821 RNN589821 RDR589821 QTV589821 QJZ589821 QAD589821 PQH589821 PGL589821 OWP589821 OMT589821 OCX589821 NTB589821 NJF589821 MZJ589821 MPN589821 MFR589821 LVV589821 LLZ589821 LCD589821 KSH589821 KIL589821 JYP589821 JOT589821 JEX589821 IVB589821 ILF589821 IBJ589821 HRN589821 HHR589821 GXV589821 GNZ589821 GED589821 FUH589821 FKL589821 FAP589821 EQT589821 EGX589821 DXB589821 DNF589821 DDJ589821 CTN589821 CJR589821 BZV589821 BPZ589821 BGD589821 AWH589821 AML589821 ACP589821 ST589821 IX589821 B589821 WVJ524285 WLN524285 WBR524285 VRV524285 VHZ524285 UYD524285 UOH524285 UEL524285 TUP524285 TKT524285 TAX524285 SRB524285 SHF524285 RXJ524285 RNN524285 RDR524285 QTV524285 QJZ524285 QAD524285 PQH524285 PGL524285 OWP524285 OMT524285 OCX524285 NTB524285 NJF524285 MZJ524285 MPN524285 MFR524285 LVV524285 LLZ524285 LCD524285 KSH524285 KIL524285 JYP524285 JOT524285 JEX524285 IVB524285 ILF524285 IBJ524285 HRN524285 HHR524285 GXV524285 GNZ524285 GED524285 FUH524285 FKL524285 FAP524285 EQT524285 EGX524285 DXB524285 DNF524285 DDJ524285 CTN524285 CJR524285 BZV524285 BPZ524285 BGD524285 AWH524285 AML524285 ACP524285 ST524285 IX524285 B524285 WVJ458749 WLN458749 WBR458749 VRV458749 VHZ458749 UYD458749 UOH458749 UEL458749 TUP458749 TKT458749 TAX458749 SRB458749 SHF458749 RXJ458749 RNN458749 RDR458749 QTV458749 QJZ458749 QAD458749 PQH458749 PGL458749 OWP458749 OMT458749 OCX458749 NTB458749 NJF458749 MZJ458749 MPN458749 MFR458749 LVV458749 LLZ458749 LCD458749 KSH458749 KIL458749 JYP458749 JOT458749 JEX458749 IVB458749 ILF458749 IBJ458749 HRN458749 HHR458749 GXV458749 GNZ458749 GED458749 FUH458749 FKL458749 FAP458749 EQT458749 EGX458749 DXB458749 DNF458749 DDJ458749 CTN458749 CJR458749 BZV458749 BPZ458749 BGD458749 AWH458749 AML458749 ACP458749 ST458749 IX458749 B458749 WVJ393213 WLN393213 WBR393213 VRV393213 VHZ393213 UYD393213 UOH393213 UEL393213 TUP393213 TKT393213 TAX393213 SRB393213 SHF393213 RXJ393213 RNN393213 RDR393213 QTV393213 QJZ393213 QAD393213 PQH393213 PGL393213 OWP393213 OMT393213 OCX393213 NTB393213 NJF393213 MZJ393213 MPN393213 MFR393213 LVV393213 LLZ393213 LCD393213 KSH393213 KIL393213 JYP393213 JOT393213 JEX393213 IVB393213 ILF393213 IBJ393213 HRN393213 HHR393213 GXV393213 GNZ393213 GED393213 FUH393213 FKL393213 FAP393213 EQT393213 EGX393213 DXB393213 DNF393213 DDJ393213 CTN393213 CJR393213 BZV393213 BPZ393213 BGD393213 AWH393213 AML393213 ACP393213 ST393213 IX393213 B393213 WVJ327677 WLN327677 WBR327677 VRV327677 VHZ327677 UYD327677 UOH327677 UEL327677 TUP327677 TKT327677 TAX327677 SRB327677 SHF327677 RXJ327677 RNN327677 RDR327677 QTV327677 QJZ327677 QAD327677 PQH327677 PGL327677 OWP327677 OMT327677 OCX327677 NTB327677 NJF327677 MZJ327677 MPN327677 MFR327677 LVV327677 LLZ327677 LCD327677 KSH327677 KIL327677 JYP327677 JOT327677 JEX327677 IVB327677 ILF327677 IBJ327677 HRN327677 HHR327677 GXV327677 GNZ327677 GED327677 FUH327677 FKL327677 FAP327677 EQT327677 EGX327677 DXB327677 DNF327677 DDJ327677 CTN327677 CJR327677 BZV327677 BPZ327677 BGD327677 AWH327677 AML327677 ACP327677 ST327677 IX327677 B327677 WVJ262141 WLN262141 WBR262141 VRV262141 VHZ262141 UYD262141 UOH262141 UEL262141 TUP262141 TKT262141 TAX262141 SRB262141 SHF262141 RXJ262141 RNN262141 RDR262141 QTV262141 QJZ262141 QAD262141 PQH262141 PGL262141 OWP262141 OMT262141 OCX262141 NTB262141 NJF262141 MZJ262141 MPN262141 MFR262141 LVV262141 LLZ262141 LCD262141 KSH262141 KIL262141 JYP262141 JOT262141 JEX262141 IVB262141 ILF262141 IBJ262141 HRN262141 HHR262141 GXV262141 GNZ262141 GED262141 FUH262141 FKL262141 FAP262141 EQT262141 EGX262141 DXB262141 DNF262141 DDJ262141 CTN262141 CJR262141 BZV262141 BPZ262141 BGD262141 AWH262141 AML262141 ACP262141 ST262141 IX262141 B262141 WVJ196605 WLN196605 WBR196605 VRV196605 VHZ196605 UYD196605 UOH196605 UEL196605 TUP196605 TKT196605 TAX196605 SRB196605 SHF196605 RXJ196605 RNN196605 RDR196605 QTV196605 QJZ196605 QAD196605 PQH196605 PGL196605 OWP196605 OMT196605 OCX196605 NTB196605 NJF196605 MZJ196605 MPN196605 MFR196605 LVV196605 LLZ196605 LCD196605 KSH196605 KIL196605 JYP196605 JOT196605 JEX196605 IVB196605 ILF196605 IBJ196605 HRN196605 HHR196605 GXV196605 GNZ196605 GED196605 FUH196605 FKL196605 FAP196605 EQT196605 EGX196605 DXB196605 DNF196605 DDJ196605 CTN196605 CJR196605 BZV196605 BPZ196605 BGD196605 AWH196605 AML196605 ACP196605 ST196605 IX196605 B196605 WVJ131069 WLN131069 WBR131069 VRV131069 VHZ131069 UYD131069 UOH131069 UEL131069 TUP131069 TKT131069 TAX131069 SRB131069 SHF131069 RXJ131069 RNN131069 RDR131069 QTV131069 QJZ131069 QAD131069 PQH131069 PGL131069 OWP131069 OMT131069 OCX131069 NTB131069 NJF131069 MZJ131069 MPN131069 MFR131069 LVV131069 LLZ131069 LCD131069 KSH131069 KIL131069 JYP131069 JOT131069 JEX131069 IVB131069 ILF131069 IBJ131069 HRN131069 HHR131069 GXV131069 GNZ131069 GED131069 FUH131069 FKL131069 FAP131069 EQT131069 EGX131069 DXB131069 DNF131069 DDJ131069 CTN131069 CJR131069 BZV131069 BPZ131069 BGD131069 AWH131069 AML131069 ACP131069 ST131069 IX131069 B131069 WVJ65533 WLN65533 WBR65533 VRV65533 VHZ65533 UYD65533 UOH65533 UEL65533 TUP65533 TKT65533 TAX65533 SRB65533 SHF65533 RXJ65533 RNN65533 RDR65533 QTV65533 QJZ65533 QAD65533 PQH65533 PGL65533 OWP65533 OMT65533 OCX65533 NTB65533 NJF65533 MZJ65533 MPN65533 MFR65533 LVV65533 LLZ65533 LCD65533 KSH65533 KIL65533 JYP65533 JOT65533 JEX65533 IVB65533 ILF65533 IBJ65533 HRN65533 HHR65533 GXV65533 GNZ65533 GED65533 FUH65533 FKL65533 FAP65533 EQT65533 EGX65533 DXB65533 DNF65533 DDJ65533 CTN65533 CJR65533 BZV65533 BPZ65533 BGD65533 AWH65533 AML65533 ACP65533 ST65533 IX65533 WVJ23 WLN23 WBR23 VRV23 VHZ23 UYD23 UOH23 UEL23 TUP23 TKT23 TAX23 SRB23 SHF23 RXJ23 RNN23 RDR23 QTV23 QJZ23 QAD23 PQH23 PGL23 OWP23 OMT23 OCX23 NTB23 NJF23 MZJ23 MPN23 MFR23 LVV23 LLZ23 LCD23 KSH23 KIL23 JYP23 JOT23 JEX23 IVB23 ILF23 IBJ23 HRN23 HHR23 GXV23 GNZ23 GED23 FUH23 FKL23 FAP23 EQT23 EGX23 DXB23 DNF23 DDJ23 CTN23 CJR23 BZV23 BPZ23 BGD23 AWH23 AML23 ACP23 ST23 IX23">
      <formula1>$B$32:$B$373</formula1>
    </dataValidation>
    <dataValidation type="list" allowBlank="1" sqref="E15:E17">
      <formula1>$B$7:$B$40</formula1>
    </dataValidation>
    <dataValidation type="list" allowBlank="1" sqref="E20:E27">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H38"/>
  <sheetViews>
    <sheetView workbookViewId="0">
      <selection activeCell="F16" sqref="F16"/>
    </sheetView>
  </sheetViews>
  <sheetFormatPr defaultRowHeight="13.2"/>
  <cols>
    <col min="1" max="1" width="34.33203125" style="1" bestFit="1" customWidth="1"/>
    <col min="2" max="2" width="9.6640625" style="1" bestFit="1" customWidth="1"/>
    <col min="3" max="3" width="5.44140625" style="1" bestFit="1" customWidth="1"/>
    <col min="4" max="4" width="10.88671875" style="1" bestFit="1" customWidth="1"/>
    <col min="5" max="5" width="8" style="1" bestFit="1" customWidth="1"/>
    <col min="6" max="6" width="10" style="1" bestFit="1" customWidth="1"/>
    <col min="7" max="7" width="13.33203125" style="1" bestFit="1" customWidth="1"/>
    <col min="8" max="8" width="8.33203125" style="1" customWidth="1"/>
    <col min="9" max="254" width="9.109375" style="1"/>
    <col min="255" max="255" width="2.5546875" style="1" customWidth="1"/>
    <col min="256" max="256" width="7.109375" style="1" customWidth="1"/>
    <col min="257" max="257" width="12.44140625" style="1" customWidth="1"/>
    <col min="258" max="258" width="9.6640625" style="1" customWidth="1"/>
    <col min="259" max="259" width="4.6640625" style="1" bestFit="1" customWidth="1"/>
    <col min="260" max="260" width="14.44140625" style="1" customWidth="1"/>
    <col min="261" max="261" width="11.109375" style="1" customWidth="1"/>
    <col min="262" max="262" width="10.33203125" style="1" customWidth="1"/>
    <col min="263" max="263" width="13" style="1" customWidth="1"/>
    <col min="264" max="264" width="8.33203125" style="1" customWidth="1"/>
    <col min="265" max="510" width="9.109375" style="1"/>
    <col min="511" max="511" width="2.5546875" style="1" customWidth="1"/>
    <col min="512" max="512" width="7.109375" style="1" customWidth="1"/>
    <col min="513" max="513" width="12.44140625" style="1" customWidth="1"/>
    <col min="514" max="514" width="9.6640625" style="1" customWidth="1"/>
    <col min="515" max="515" width="4.6640625" style="1" bestFit="1" customWidth="1"/>
    <col min="516" max="516" width="14.44140625" style="1" customWidth="1"/>
    <col min="517" max="517" width="11.109375" style="1" customWidth="1"/>
    <col min="518" max="518" width="10.33203125" style="1" customWidth="1"/>
    <col min="519" max="519" width="13" style="1" customWidth="1"/>
    <col min="520" max="520" width="8.33203125" style="1" customWidth="1"/>
    <col min="521" max="766" width="9.109375" style="1"/>
    <col min="767" max="767" width="2.5546875" style="1" customWidth="1"/>
    <col min="768" max="768" width="7.109375" style="1" customWidth="1"/>
    <col min="769" max="769" width="12.44140625" style="1" customWidth="1"/>
    <col min="770" max="770" width="9.6640625" style="1" customWidth="1"/>
    <col min="771" max="771" width="4.6640625" style="1" bestFit="1" customWidth="1"/>
    <col min="772" max="772" width="14.44140625" style="1" customWidth="1"/>
    <col min="773" max="773" width="11.109375" style="1" customWidth="1"/>
    <col min="774" max="774" width="10.33203125" style="1" customWidth="1"/>
    <col min="775" max="775" width="13" style="1" customWidth="1"/>
    <col min="776" max="776" width="8.33203125" style="1" customWidth="1"/>
    <col min="777" max="1022" width="9.109375" style="1"/>
    <col min="1023" max="1023" width="2.5546875" style="1" customWidth="1"/>
    <col min="1024" max="1024" width="7.109375" style="1" customWidth="1"/>
    <col min="1025" max="1025" width="12.44140625" style="1" customWidth="1"/>
    <col min="1026" max="1026" width="9.6640625" style="1" customWidth="1"/>
    <col min="1027" max="1027" width="4.6640625" style="1" bestFit="1" customWidth="1"/>
    <col min="1028" max="1028" width="14.44140625" style="1" customWidth="1"/>
    <col min="1029" max="1029" width="11.109375" style="1" customWidth="1"/>
    <col min="1030" max="1030" width="10.33203125" style="1" customWidth="1"/>
    <col min="1031" max="1031" width="13" style="1" customWidth="1"/>
    <col min="1032" max="1032" width="8.33203125" style="1" customWidth="1"/>
    <col min="1033" max="1278" width="9.109375" style="1"/>
    <col min="1279" max="1279" width="2.5546875" style="1" customWidth="1"/>
    <col min="1280" max="1280" width="7.109375" style="1" customWidth="1"/>
    <col min="1281" max="1281" width="12.44140625" style="1" customWidth="1"/>
    <col min="1282" max="1282" width="9.6640625" style="1" customWidth="1"/>
    <col min="1283" max="1283" width="4.6640625" style="1" bestFit="1" customWidth="1"/>
    <col min="1284" max="1284" width="14.44140625" style="1" customWidth="1"/>
    <col min="1285" max="1285" width="11.109375" style="1" customWidth="1"/>
    <col min="1286" max="1286" width="10.33203125" style="1" customWidth="1"/>
    <col min="1287" max="1287" width="13" style="1" customWidth="1"/>
    <col min="1288" max="1288" width="8.33203125" style="1" customWidth="1"/>
    <col min="1289" max="1534" width="9.109375" style="1"/>
    <col min="1535" max="1535" width="2.5546875" style="1" customWidth="1"/>
    <col min="1536" max="1536" width="7.109375" style="1" customWidth="1"/>
    <col min="1537" max="1537" width="12.44140625" style="1" customWidth="1"/>
    <col min="1538" max="1538" width="9.6640625" style="1" customWidth="1"/>
    <col min="1539" max="1539" width="4.6640625" style="1" bestFit="1" customWidth="1"/>
    <col min="1540" max="1540" width="14.44140625" style="1" customWidth="1"/>
    <col min="1541" max="1541" width="11.109375" style="1" customWidth="1"/>
    <col min="1542" max="1542" width="10.33203125" style="1" customWidth="1"/>
    <col min="1543" max="1543" width="13" style="1" customWidth="1"/>
    <col min="1544" max="1544" width="8.33203125" style="1" customWidth="1"/>
    <col min="1545" max="1790" width="9.109375" style="1"/>
    <col min="1791" max="1791" width="2.5546875" style="1" customWidth="1"/>
    <col min="1792" max="1792" width="7.109375" style="1" customWidth="1"/>
    <col min="1793" max="1793" width="12.44140625" style="1" customWidth="1"/>
    <col min="1794" max="1794" width="9.6640625" style="1" customWidth="1"/>
    <col min="1795" max="1795" width="4.6640625" style="1" bestFit="1" customWidth="1"/>
    <col min="1796" max="1796" width="14.44140625" style="1" customWidth="1"/>
    <col min="1797" max="1797" width="11.109375" style="1" customWidth="1"/>
    <col min="1798" max="1798" width="10.33203125" style="1" customWidth="1"/>
    <col min="1799" max="1799" width="13" style="1" customWidth="1"/>
    <col min="1800" max="1800" width="8.33203125" style="1" customWidth="1"/>
    <col min="1801" max="2046" width="9.109375" style="1"/>
    <col min="2047" max="2047" width="2.5546875" style="1" customWidth="1"/>
    <col min="2048" max="2048" width="7.109375" style="1" customWidth="1"/>
    <col min="2049" max="2049" width="12.44140625" style="1" customWidth="1"/>
    <col min="2050" max="2050" width="9.6640625" style="1" customWidth="1"/>
    <col min="2051" max="2051" width="4.6640625" style="1" bestFit="1" customWidth="1"/>
    <col min="2052" max="2052" width="14.44140625" style="1" customWidth="1"/>
    <col min="2053" max="2053" width="11.109375" style="1" customWidth="1"/>
    <col min="2054" max="2054" width="10.33203125" style="1" customWidth="1"/>
    <col min="2055" max="2055" width="13" style="1" customWidth="1"/>
    <col min="2056" max="2056" width="8.33203125" style="1" customWidth="1"/>
    <col min="2057" max="2302" width="9.109375" style="1"/>
    <col min="2303" max="2303" width="2.5546875" style="1" customWidth="1"/>
    <col min="2304" max="2304" width="7.109375" style="1" customWidth="1"/>
    <col min="2305" max="2305" width="12.44140625" style="1" customWidth="1"/>
    <col min="2306" max="2306" width="9.6640625" style="1" customWidth="1"/>
    <col min="2307" max="2307" width="4.6640625" style="1" bestFit="1" customWidth="1"/>
    <col min="2308" max="2308" width="14.44140625" style="1" customWidth="1"/>
    <col min="2309" max="2309" width="11.109375" style="1" customWidth="1"/>
    <col min="2310" max="2310" width="10.33203125" style="1" customWidth="1"/>
    <col min="2311" max="2311" width="13" style="1" customWidth="1"/>
    <col min="2312" max="2312" width="8.33203125" style="1" customWidth="1"/>
    <col min="2313" max="2558" width="9.109375" style="1"/>
    <col min="2559" max="2559" width="2.5546875" style="1" customWidth="1"/>
    <col min="2560" max="2560" width="7.109375" style="1" customWidth="1"/>
    <col min="2561" max="2561" width="12.44140625" style="1" customWidth="1"/>
    <col min="2562" max="2562" width="9.6640625" style="1" customWidth="1"/>
    <col min="2563" max="2563" width="4.6640625" style="1" bestFit="1" customWidth="1"/>
    <col min="2564" max="2564" width="14.44140625" style="1" customWidth="1"/>
    <col min="2565" max="2565" width="11.109375" style="1" customWidth="1"/>
    <col min="2566" max="2566" width="10.33203125" style="1" customWidth="1"/>
    <col min="2567" max="2567" width="13" style="1" customWidth="1"/>
    <col min="2568" max="2568" width="8.33203125" style="1" customWidth="1"/>
    <col min="2569" max="2814" width="9.109375" style="1"/>
    <col min="2815" max="2815" width="2.5546875" style="1" customWidth="1"/>
    <col min="2816" max="2816" width="7.109375" style="1" customWidth="1"/>
    <col min="2817" max="2817" width="12.44140625" style="1" customWidth="1"/>
    <col min="2818" max="2818" width="9.6640625" style="1" customWidth="1"/>
    <col min="2819" max="2819" width="4.6640625" style="1" bestFit="1" customWidth="1"/>
    <col min="2820" max="2820" width="14.44140625" style="1" customWidth="1"/>
    <col min="2821" max="2821" width="11.109375" style="1" customWidth="1"/>
    <col min="2822" max="2822" width="10.33203125" style="1" customWidth="1"/>
    <col min="2823" max="2823" width="13" style="1" customWidth="1"/>
    <col min="2824" max="2824" width="8.33203125" style="1" customWidth="1"/>
    <col min="2825" max="3070" width="9.109375" style="1"/>
    <col min="3071" max="3071" width="2.5546875" style="1" customWidth="1"/>
    <col min="3072" max="3072" width="7.109375" style="1" customWidth="1"/>
    <col min="3073" max="3073" width="12.44140625" style="1" customWidth="1"/>
    <col min="3074" max="3074" width="9.6640625" style="1" customWidth="1"/>
    <col min="3075" max="3075" width="4.6640625" style="1" bestFit="1" customWidth="1"/>
    <col min="3076" max="3076" width="14.44140625" style="1" customWidth="1"/>
    <col min="3077" max="3077" width="11.109375" style="1" customWidth="1"/>
    <col min="3078" max="3078" width="10.33203125" style="1" customWidth="1"/>
    <col min="3079" max="3079" width="13" style="1" customWidth="1"/>
    <col min="3080" max="3080" width="8.33203125" style="1" customWidth="1"/>
    <col min="3081" max="3326" width="9.109375" style="1"/>
    <col min="3327" max="3327" width="2.5546875" style="1" customWidth="1"/>
    <col min="3328" max="3328" width="7.109375" style="1" customWidth="1"/>
    <col min="3329" max="3329" width="12.44140625" style="1" customWidth="1"/>
    <col min="3330" max="3330" width="9.6640625" style="1" customWidth="1"/>
    <col min="3331" max="3331" width="4.6640625" style="1" bestFit="1" customWidth="1"/>
    <col min="3332" max="3332" width="14.44140625" style="1" customWidth="1"/>
    <col min="3333" max="3333" width="11.109375" style="1" customWidth="1"/>
    <col min="3334" max="3334" width="10.33203125" style="1" customWidth="1"/>
    <col min="3335" max="3335" width="13" style="1" customWidth="1"/>
    <col min="3336" max="3336" width="8.33203125" style="1" customWidth="1"/>
    <col min="3337" max="3582" width="9.109375" style="1"/>
    <col min="3583" max="3583" width="2.5546875" style="1" customWidth="1"/>
    <col min="3584" max="3584" width="7.109375" style="1" customWidth="1"/>
    <col min="3585" max="3585" width="12.44140625" style="1" customWidth="1"/>
    <col min="3586" max="3586" width="9.6640625" style="1" customWidth="1"/>
    <col min="3587" max="3587" width="4.6640625" style="1" bestFit="1" customWidth="1"/>
    <col min="3588" max="3588" width="14.44140625" style="1" customWidth="1"/>
    <col min="3589" max="3589" width="11.109375" style="1" customWidth="1"/>
    <col min="3590" max="3590" width="10.33203125" style="1" customWidth="1"/>
    <col min="3591" max="3591" width="13" style="1" customWidth="1"/>
    <col min="3592" max="3592" width="8.33203125" style="1" customWidth="1"/>
    <col min="3593" max="3838" width="9.109375" style="1"/>
    <col min="3839" max="3839" width="2.5546875" style="1" customWidth="1"/>
    <col min="3840" max="3840" width="7.109375" style="1" customWidth="1"/>
    <col min="3841" max="3841" width="12.44140625" style="1" customWidth="1"/>
    <col min="3842" max="3842" width="9.6640625" style="1" customWidth="1"/>
    <col min="3843" max="3843" width="4.6640625" style="1" bestFit="1" customWidth="1"/>
    <col min="3844" max="3844" width="14.44140625" style="1" customWidth="1"/>
    <col min="3845" max="3845" width="11.109375" style="1" customWidth="1"/>
    <col min="3846" max="3846" width="10.33203125" style="1" customWidth="1"/>
    <col min="3847" max="3847" width="13" style="1" customWidth="1"/>
    <col min="3848" max="3848" width="8.33203125" style="1" customWidth="1"/>
    <col min="3849" max="4094" width="9.109375" style="1"/>
    <col min="4095" max="4095" width="2.5546875" style="1" customWidth="1"/>
    <col min="4096" max="4096" width="7.109375" style="1" customWidth="1"/>
    <col min="4097" max="4097" width="12.44140625" style="1" customWidth="1"/>
    <col min="4098" max="4098" width="9.6640625" style="1" customWidth="1"/>
    <col min="4099" max="4099" width="4.6640625" style="1" bestFit="1" customWidth="1"/>
    <col min="4100" max="4100" width="14.44140625" style="1" customWidth="1"/>
    <col min="4101" max="4101" width="11.109375" style="1" customWidth="1"/>
    <col min="4102" max="4102" width="10.33203125" style="1" customWidth="1"/>
    <col min="4103" max="4103" width="13" style="1" customWidth="1"/>
    <col min="4104" max="4104" width="8.33203125" style="1" customWidth="1"/>
    <col min="4105" max="4350" width="9.109375" style="1"/>
    <col min="4351" max="4351" width="2.5546875" style="1" customWidth="1"/>
    <col min="4352" max="4352" width="7.109375" style="1" customWidth="1"/>
    <col min="4353" max="4353" width="12.44140625" style="1" customWidth="1"/>
    <col min="4354" max="4354" width="9.6640625" style="1" customWidth="1"/>
    <col min="4355" max="4355" width="4.6640625" style="1" bestFit="1" customWidth="1"/>
    <col min="4356" max="4356" width="14.44140625" style="1" customWidth="1"/>
    <col min="4357" max="4357" width="11.109375" style="1" customWidth="1"/>
    <col min="4358" max="4358" width="10.33203125" style="1" customWidth="1"/>
    <col min="4359" max="4359" width="13" style="1" customWidth="1"/>
    <col min="4360" max="4360" width="8.33203125" style="1" customWidth="1"/>
    <col min="4361" max="4606" width="9.109375" style="1"/>
    <col min="4607" max="4607" width="2.5546875" style="1" customWidth="1"/>
    <col min="4608" max="4608" width="7.109375" style="1" customWidth="1"/>
    <col min="4609" max="4609" width="12.44140625" style="1" customWidth="1"/>
    <col min="4610" max="4610" width="9.6640625" style="1" customWidth="1"/>
    <col min="4611" max="4611" width="4.6640625" style="1" bestFit="1" customWidth="1"/>
    <col min="4612" max="4612" width="14.44140625" style="1" customWidth="1"/>
    <col min="4613" max="4613" width="11.109375" style="1" customWidth="1"/>
    <col min="4614" max="4614" width="10.33203125" style="1" customWidth="1"/>
    <col min="4615" max="4615" width="13" style="1" customWidth="1"/>
    <col min="4616" max="4616" width="8.33203125" style="1" customWidth="1"/>
    <col min="4617" max="4862" width="9.109375" style="1"/>
    <col min="4863" max="4863" width="2.5546875" style="1" customWidth="1"/>
    <col min="4864" max="4864" width="7.109375" style="1" customWidth="1"/>
    <col min="4865" max="4865" width="12.44140625" style="1" customWidth="1"/>
    <col min="4866" max="4866" width="9.6640625" style="1" customWidth="1"/>
    <col min="4867" max="4867" width="4.6640625" style="1" bestFit="1" customWidth="1"/>
    <col min="4868" max="4868" width="14.44140625" style="1" customWidth="1"/>
    <col min="4869" max="4869" width="11.109375" style="1" customWidth="1"/>
    <col min="4870" max="4870" width="10.33203125" style="1" customWidth="1"/>
    <col min="4871" max="4871" width="13" style="1" customWidth="1"/>
    <col min="4872" max="4872" width="8.33203125" style="1" customWidth="1"/>
    <col min="4873" max="5118" width="9.109375" style="1"/>
    <col min="5119" max="5119" width="2.5546875" style="1" customWidth="1"/>
    <col min="5120" max="5120" width="7.109375" style="1" customWidth="1"/>
    <col min="5121" max="5121" width="12.44140625" style="1" customWidth="1"/>
    <col min="5122" max="5122" width="9.6640625" style="1" customWidth="1"/>
    <col min="5123" max="5123" width="4.6640625" style="1" bestFit="1" customWidth="1"/>
    <col min="5124" max="5124" width="14.44140625" style="1" customWidth="1"/>
    <col min="5125" max="5125" width="11.109375" style="1" customWidth="1"/>
    <col min="5126" max="5126" width="10.33203125" style="1" customWidth="1"/>
    <col min="5127" max="5127" width="13" style="1" customWidth="1"/>
    <col min="5128" max="5128" width="8.33203125" style="1" customWidth="1"/>
    <col min="5129" max="5374" width="9.109375" style="1"/>
    <col min="5375" max="5375" width="2.5546875" style="1" customWidth="1"/>
    <col min="5376" max="5376" width="7.109375" style="1" customWidth="1"/>
    <col min="5377" max="5377" width="12.44140625" style="1" customWidth="1"/>
    <col min="5378" max="5378" width="9.6640625" style="1" customWidth="1"/>
    <col min="5379" max="5379" width="4.6640625" style="1" bestFit="1" customWidth="1"/>
    <col min="5380" max="5380" width="14.44140625" style="1" customWidth="1"/>
    <col min="5381" max="5381" width="11.109375" style="1" customWidth="1"/>
    <col min="5382" max="5382" width="10.33203125" style="1" customWidth="1"/>
    <col min="5383" max="5383" width="13" style="1" customWidth="1"/>
    <col min="5384" max="5384" width="8.33203125" style="1" customWidth="1"/>
    <col min="5385" max="5630" width="9.109375" style="1"/>
    <col min="5631" max="5631" width="2.5546875" style="1" customWidth="1"/>
    <col min="5632" max="5632" width="7.109375" style="1" customWidth="1"/>
    <col min="5633" max="5633" width="12.44140625" style="1" customWidth="1"/>
    <col min="5634" max="5634" width="9.6640625" style="1" customWidth="1"/>
    <col min="5635" max="5635" width="4.6640625" style="1" bestFit="1" customWidth="1"/>
    <col min="5636" max="5636" width="14.44140625" style="1" customWidth="1"/>
    <col min="5637" max="5637" width="11.109375" style="1" customWidth="1"/>
    <col min="5638" max="5638" width="10.33203125" style="1" customWidth="1"/>
    <col min="5639" max="5639" width="13" style="1" customWidth="1"/>
    <col min="5640" max="5640" width="8.33203125" style="1" customWidth="1"/>
    <col min="5641" max="5886" width="9.109375" style="1"/>
    <col min="5887" max="5887" width="2.5546875" style="1" customWidth="1"/>
    <col min="5888" max="5888" width="7.109375" style="1" customWidth="1"/>
    <col min="5889" max="5889" width="12.44140625" style="1" customWidth="1"/>
    <col min="5890" max="5890" width="9.6640625" style="1" customWidth="1"/>
    <col min="5891" max="5891" width="4.6640625" style="1" bestFit="1" customWidth="1"/>
    <col min="5892" max="5892" width="14.44140625" style="1" customWidth="1"/>
    <col min="5893" max="5893" width="11.109375" style="1" customWidth="1"/>
    <col min="5894" max="5894" width="10.33203125" style="1" customWidth="1"/>
    <col min="5895" max="5895" width="13" style="1" customWidth="1"/>
    <col min="5896" max="5896" width="8.33203125" style="1" customWidth="1"/>
    <col min="5897" max="6142" width="9.109375" style="1"/>
    <col min="6143" max="6143" width="2.5546875" style="1" customWidth="1"/>
    <col min="6144" max="6144" width="7.109375" style="1" customWidth="1"/>
    <col min="6145" max="6145" width="12.44140625" style="1" customWidth="1"/>
    <col min="6146" max="6146" width="9.6640625" style="1" customWidth="1"/>
    <col min="6147" max="6147" width="4.6640625" style="1" bestFit="1" customWidth="1"/>
    <col min="6148" max="6148" width="14.44140625" style="1" customWidth="1"/>
    <col min="6149" max="6149" width="11.109375" style="1" customWidth="1"/>
    <col min="6150" max="6150" width="10.33203125" style="1" customWidth="1"/>
    <col min="6151" max="6151" width="13" style="1" customWidth="1"/>
    <col min="6152" max="6152" width="8.33203125" style="1" customWidth="1"/>
    <col min="6153" max="6398" width="9.109375" style="1"/>
    <col min="6399" max="6399" width="2.5546875" style="1" customWidth="1"/>
    <col min="6400" max="6400" width="7.109375" style="1" customWidth="1"/>
    <col min="6401" max="6401" width="12.44140625" style="1" customWidth="1"/>
    <col min="6402" max="6402" width="9.6640625" style="1" customWidth="1"/>
    <col min="6403" max="6403" width="4.6640625" style="1" bestFit="1" customWidth="1"/>
    <col min="6404" max="6404" width="14.44140625" style="1" customWidth="1"/>
    <col min="6405" max="6405" width="11.109375" style="1" customWidth="1"/>
    <col min="6406" max="6406" width="10.33203125" style="1" customWidth="1"/>
    <col min="6407" max="6407" width="13" style="1" customWidth="1"/>
    <col min="6408" max="6408" width="8.33203125" style="1" customWidth="1"/>
    <col min="6409" max="6654" width="9.109375" style="1"/>
    <col min="6655" max="6655" width="2.5546875" style="1" customWidth="1"/>
    <col min="6656" max="6656" width="7.109375" style="1" customWidth="1"/>
    <col min="6657" max="6657" width="12.44140625" style="1" customWidth="1"/>
    <col min="6658" max="6658" width="9.6640625" style="1" customWidth="1"/>
    <col min="6659" max="6659" width="4.6640625" style="1" bestFit="1" customWidth="1"/>
    <col min="6660" max="6660" width="14.44140625" style="1" customWidth="1"/>
    <col min="6661" max="6661" width="11.109375" style="1" customWidth="1"/>
    <col min="6662" max="6662" width="10.33203125" style="1" customWidth="1"/>
    <col min="6663" max="6663" width="13" style="1" customWidth="1"/>
    <col min="6664" max="6664" width="8.33203125" style="1" customWidth="1"/>
    <col min="6665" max="6910" width="9.109375" style="1"/>
    <col min="6911" max="6911" width="2.5546875" style="1" customWidth="1"/>
    <col min="6912" max="6912" width="7.109375" style="1" customWidth="1"/>
    <col min="6913" max="6913" width="12.44140625" style="1" customWidth="1"/>
    <col min="6914" max="6914" width="9.6640625" style="1" customWidth="1"/>
    <col min="6915" max="6915" width="4.6640625" style="1" bestFit="1" customWidth="1"/>
    <col min="6916" max="6916" width="14.44140625" style="1" customWidth="1"/>
    <col min="6917" max="6917" width="11.109375" style="1" customWidth="1"/>
    <col min="6918" max="6918" width="10.33203125" style="1" customWidth="1"/>
    <col min="6919" max="6919" width="13" style="1" customWidth="1"/>
    <col min="6920" max="6920" width="8.33203125" style="1" customWidth="1"/>
    <col min="6921" max="7166" width="9.109375" style="1"/>
    <col min="7167" max="7167" width="2.5546875" style="1" customWidth="1"/>
    <col min="7168" max="7168" width="7.109375" style="1" customWidth="1"/>
    <col min="7169" max="7169" width="12.44140625" style="1" customWidth="1"/>
    <col min="7170" max="7170" width="9.6640625" style="1" customWidth="1"/>
    <col min="7171" max="7171" width="4.6640625" style="1" bestFit="1" customWidth="1"/>
    <col min="7172" max="7172" width="14.44140625" style="1" customWidth="1"/>
    <col min="7173" max="7173" width="11.109375" style="1" customWidth="1"/>
    <col min="7174" max="7174" width="10.33203125" style="1" customWidth="1"/>
    <col min="7175" max="7175" width="13" style="1" customWidth="1"/>
    <col min="7176" max="7176" width="8.33203125" style="1" customWidth="1"/>
    <col min="7177" max="7422" width="9.109375" style="1"/>
    <col min="7423" max="7423" width="2.5546875" style="1" customWidth="1"/>
    <col min="7424" max="7424" width="7.109375" style="1" customWidth="1"/>
    <col min="7425" max="7425" width="12.44140625" style="1" customWidth="1"/>
    <col min="7426" max="7426" width="9.6640625" style="1" customWidth="1"/>
    <col min="7427" max="7427" width="4.6640625" style="1" bestFit="1" customWidth="1"/>
    <col min="7428" max="7428" width="14.44140625" style="1" customWidth="1"/>
    <col min="7429" max="7429" width="11.109375" style="1" customWidth="1"/>
    <col min="7430" max="7430" width="10.33203125" style="1" customWidth="1"/>
    <col min="7431" max="7431" width="13" style="1" customWidth="1"/>
    <col min="7432" max="7432" width="8.33203125" style="1" customWidth="1"/>
    <col min="7433" max="7678" width="9.109375" style="1"/>
    <col min="7679" max="7679" width="2.5546875" style="1" customWidth="1"/>
    <col min="7680" max="7680" width="7.109375" style="1" customWidth="1"/>
    <col min="7681" max="7681" width="12.44140625" style="1" customWidth="1"/>
    <col min="7682" max="7682" width="9.6640625" style="1" customWidth="1"/>
    <col min="7683" max="7683" width="4.6640625" style="1" bestFit="1" customWidth="1"/>
    <col min="7684" max="7684" width="14.44140625" style="1" customWidth="1"/>
    <col min="7685" max="7685" width="11.109375" style="1" customWidth="1"/>
    <col min="7686" max="7686" width="10.33203125" style="1" customWidth="1"/>
    <col min="7687" max="7687" width="13" style="1" customWidth="1"/>
    <col min="7688" max="7688" width="8.33203125" style="1" customWidth="1"/>
    <col min="7689" max="7934" width="9.109375" style="1"/>
    <col min="7935" max="7935" width="2.5546875" style="1" customWidth="1"/>
    <col min="7936" max="7936" width="7.109375" style="1" customWidth="1"/>
    <col min="7937" max="7937" width="12.44140625" style="1" customWidth="1"/>
    <col min="7938" max="7938" width="9.6640625" style="1" customWidth="1"/>
    <col min="7939" max="7939" width="4.6640625" style="1" bestFit="1" customWidth="1"/>
    <col min="7940" max="7940" width="14.44140625" style="1" customWidth="1"/>
    <col min="7941" max="7941" width="11.109375" style="1" customWidth="1"/>
    <col min="7942" max="7942" width="10.33203125" style="1" customWidth="1"/>
    <col min="7943" max="7943" width="13" style="1" customWidth="1"/>
    <col min="7944" max="7944" width="8.33203125" style="1" customWidth="1"/>
    <col min="7945" max="8190" width="9.109375" style="1"/>
    <col min="8191" max="8191" width="2.5546875" style="1" customWidth="1"/>
    <col min="8192" max="8192" width="7.109375" style="1" customWidth="1"/>
    <col min="8193" max="8193" width="12.44140625" style="1" customWidth="1"/>
    <col min="8194" max="8194" width="9.6640625" style="1" customWidth="1"/>
    <col min="8195" max="8195" width="4.6640625" style="1" bestFit="1" customWidth="1"/>
    <col min="8196" max="8196" width="14.44140625" style="1" customWidth="1"/>
    <col min="8197" max="8197" width="11.109375" style="1" customWidth="1"/>
    <col min="8198" max="8198" width="10.33203125" style="1" customWidth="1"/>
    <col min="8199" max="8199" width="13" style="1" customWidth="1"/>
    <col min="8200" max="8200" width="8.33203125" style="1" customWidth="1"/>
    <col min="8201" max="8446" width="9.109375" style="1"/>
    <col min="8447" max="8447" width="2.5546875" style="1" customWidth="1"/>
    <col min="8448" max="8448" width="7.109375" style="1" customWidth="1"/>
    <col min="8449" max="8449" width="12.44140625" style="1" customWidth="1"/>
    <col min="8450" max="8450" width="9.6640625" style="1" customWidth="1"/>
    <col min="8451" max="8451" width="4.6640625" style="1" bestFit="1" customWidth="1"/>
    <col min="8452" max="8452" width="14.44140625" style="1" customWidth="1"/>
    <col min="8453" max="8453" width="11.109375" style="1" customWidth="1"/>
    <col min="8454" max="8454" width="10.33203125" style="1" customWidth="1"/>
    <col min="8455" max="8455" width="13" style="1" customWidth="1"/>
    <col min="8456" max="8456" width="8.33203125" style="1" customWidth="1"/>
    <col min="8457" max="8702" width="9.109375" style="1"/>
    <col min="8703" max="8703" width="2.5546875" style="1" customWidth="1"/>
    <col min="8704" max="8704" width="7.109375" style="1" customWidth="1"/>
    <col min="8705" max="8705" width="12.44140625" style="1" customWidth="1"/>
    <col min="8706" max="8706" width="9.6640625" style="1" customWidth="1"/>
    <col min="8707" max="8707" width="4.6640625" style="1" bestFit="1" customWidth="1"/>
    <col min="8708" max="8708" width="14.44140625" style="1" customWidth="1"/>
    <col min="8709" max="8709" width="11.109375" style="1" customWidth="1"/>
    <col min="8710" max="8710" width="10.33203125" style="1" customWidth="1"/>
    <col min="8711" max="8711" width="13" style="1" customWidth="1"/>
    <col min="8712" max="8712" width="8.33203125" style="1" customWidth="1"/>
    <col min="8713" max="8958" width="9.109375" style="1"/>
    <col min="8959" max="8959" width="2.5546875" style="1" customWidth="1"/>
    <col min="8960" max="8960" width="7.109375" style="1" customWidth="1"/>
    <col min="8961" max="8961" width="12.44140625" style="1" customWidth="1"/>
    <col min="8962" max="8962" width="9.6640625" style="1" customWidth="1"/>
    <col min="8963" max="8963" width="4.6640625" style="1" bestFit="1" customWidth="1"/>
    <col min="8964" max="8964" width="14.44140625" style="1" customWidth="1"/>
    <col min="8965" max="8965" width="11.109375" style="1" customWidth="1"/>
    <col min="8966" max="8966" width="10.33203125" style="1" customWidth="1"/>
    <col min="8967" max="8967" width="13" style="1" customWidth="1"/>
    <col min="8968" max="8968" width="8.33203125" style="1" customWidth="1"/>
    <col min="8969" max="9214" width="9.109375" style="1"/>
    <col min="9215" max="9215" width="2.5546875" style="1" customWidth="1"/>
    <col min="9216" max="9216" width="7.109375" style="1" customWidth="1"/>
    <col min="9217" max="9217" width="12.44140625" style="1" customWidth="1"/>
    <col min="9218" max="9218" width="9.6640625" style="1" customWidth="1"/>
    <col min="9219" max="9219" width="4.6640625" style="1" bestFit="1" customWidth="1"/>
    <col min="9220" max="9220" width="14.44140625" style="1" customWidth="1"/>
    <col min="9221" max="9221" width="11.109375" style="1" customWidth="1"/>
    <col min="9222" max="9222" width="10.33203125" style="1" customWidth="1"/>
    <col min="9223" max="9223" width="13" style="1" customWidth="1"/>
    <col min="9224" max="9224" width="8.33203125" style="1" customWidth="1"/>
    <col min="9225" max="9470" width="9.109375" style="1"/>
    <col min="9471" max="9471" width="2.5546875" style="1" customWidth="1"/>
    <col min="9472" max="9472" width="7.109375" style="1" customWidth="1"/>
    <col min="9473" max="9473" width="12.44140625" style="1" customWidth="1"/>
    <col min="9474" max="9474" width="9.6640625" style="1" customWidth="1"/>
    <col min="9475" max="9475" width="4.6640625" style="1" bestFit="1" customWidth="1"/>
    <col min="9476" max="9476" width="14.44140625" style="1" customWidth="1"/>
    <col min="9477" max="9477" width="11.109375" style="1" customWidth="1"/>
    <col min="9478" max="9478" width="10.33203125" style="1" customWidth="1"/>
    <col min="9479" max="9479" width="13" style="1" customWidth="1"/>
    <col min="9480" max="9480" width="8.33203125" style="1" customWidth="1"/>
    <col min="9481" max="9726" width="9.109375" style="1"/>
    <col min="9727" max="9727" width="2.5546875" style="1" customWidth="1"/>
    <col min="9728" max="9728" width="7.109375" style="1" customWidth="1"/>
    <col min="9729" max="9729" width="12.44140625" style="1" customWidth="1"/>
    <col min="9730" max="9730" width="9.6640625" style="1" customWidth="1"/>
    <col min="9731" max="9731" width="4.6640625" style="1" bestFit="1" customWidth="1"/>
    <col min="9732" max="9732" width="14.44140625" style="1" customWidth="1"/>
    <col min="9733" max="9733" width="11.109375" style="1" customWidth="1"/>
    <col min="9734" max="9734" width="10.33203125" style="1" customWidth="1"/>
    <col min="9735" max="9735" width="13" style="1" customWidth="1"/>
    <col min="9736" max="9736" width="8.33203125" style="1" customWidth="1"/>
    <col min="9737" max="9982" width="9.109375" style="1"/>
    <col min="9983" max="9983" width="2.5546875" style="1" customWidth="1"/>
    <col min="9984" max="9984" width="7.109375" style="1" customWidth="1"/>
    <col min="9985" max="9985" width="12.44140625" style="1" customWidth="1"/>
    <col min="9986" max="9986" width="9.6640625" style="1" customWidth="1"/>
    <col min="9987" max="9987" width="4.6640625" style="1" bestFit="1" customWidth="1"/>
    <col min="9988" max="9988" width="14.44140625" style="1" customWidth="1"/>
    <col min="9989" max="9989" width="11.109375" style="1" customWidth="1"/>
    <col min="9990" max="9990" width="10.33203125" style="1" customWidth="1"/>
    <col min="9991" max="9991" width="13" style="1" customWidth="1"/>
    <col min="9992" max="9992" width="8.33203125" style="1" customWidth="1"/>
    <col min="9993" max="10238" width="9.109375" style="1"/>
    <col min="10239" max="10239" width="2.5546875" style="1" customWidth="1"/>
    <col min="10240" max="10240" width="7.109375" style="1" customWidth="1"/>
    <col min="10241" max="10241" width="12.44140625" style="1" customWidth="1"/>
    <col min="10242" max="10242" width="9.6640625" style="1" customWidth="1"/>
    <col min="10243" max="10243" width="4.6640625" style="1" bestFit="1" customWidth="1"/>
    <col min="10244" max="10244" width="14.44140625" style="1" customWidth="1"/>
    <col min="10245" max="10245" width="11.109375" style="1" customWidth="1"/>
    <col min="10246" max="10246" width="10.33203125" style="1" customWidth="1"/>
    <col min="10247" max="10247" width="13" style="1" customWidth="1"/>
    <col min="10248" max="10248" width="8.33203125" style="1" customWidth="1"/>
    <col min="10249" max="10494" width="9.109375" style="1"/>
    <col min="10495" max="10495" width="2.5546875" style="1" customWidth="1"/>
    <col min="10496" max="10496" width="7.109375" style="1" customWidth="1"/>
    <col min="10497" max="10497" width="12.44140625" style="1" customWidth="1"/>
    <col min="10498" max="10498" width="9.6640625" style="1" customWidth="1"/>
    <col min="10499" max="10499" width="4.6640625" style="1" bestFit="1" customWidth="1"/>
    <col min="10500" max="10500" width="14.44140625" style="1" customWidth="1"/>
    <col min="10501" max="10501" width="11.109375" style="1" customWidth="1"/>
    <col min="10502" max="10502" width="10.33203125" style="1" customWidth="1"/>
    <col min="10503" max="10503" width="13" style="1" customWidth="1"/>
    <col min="10504" max="10504" width="8.33203125" style="1" customWidth="1"/>
    <col min="10505" max="10750" width="9.109375" style="1"/>
    <col min="10751" max="10751" width="2.5546875" style="1" customWidth="1"/>
    <col min="10752" max="10752" width="7.109375" style="1" customWidth="1"/>
    <col min="10753" max="10753" width="12.44140625" style="1" customWidth="1"/>
    <col min="10754" max="10754" width="9.6640625" style="1" customWidth="1"/>
    <col min="10755" max="10755" width="4.6640625" style="1" bestFit="1" customWidth="1"/>
    <col min="10756" max="10756" width="14.44140625" style="1" customWidth="1"/>
    <col min="10757" max="10757" width="11.109375" style="1" customWidth="1"/>
    <col min="10758" max="10758" width="10.33203125" style="1" customWidth="1"/>
    <col min="10759" max="10759" width="13" style="1" customWidth="1"/>
    <col min="10760" max="10760" width="8.33203125" style="1" customWidth="1"/>
    <col min="10761" max="11006" width="9.109375" style="1"/>
    <col min="11007" max="11007" width="2.5546875" style="1" customWidth="1"/>
    <col min="11008" max="11008" width="7.109375" style="1" customWidth="1"/>
    <col min="11009" max="11009" width="12.44140625" style="1" customWidth="1"/>
    <col min="11010" max="11010" width="9.6640625" style="1" customWidth="1"/>
    <col min="11011" max="11011" width="4.6640625" style="1" bestFit="1" customWidth="1"/>
    <col min="11012" max="11012" width="14.44140625" style="1" customWidth="1"/>
    <col min="11013" max="11013" width="11.109375" style="1" customWidth="1"/>
    <col min="11014" max="11014" width="10.33203125" style="1" customWidth="1"/>
    <col min="11015" max="11015" width="13" style="1" customWidth="1"/>
    <col min="11016" max="11016" width="8.33203125" style="1" customWidth="1"/>
    <col min="11017" max="11262" width="9.109375" style="1"/>
    <col min="11263" max="11263" width="2.5546875" style="1" customWidth="1"/>
    <col min="11264" max="11264" width="7.109375" style="1" customWidth="1"/>
    <col min="11265" max="11265" width="12.44140625" style="1" customWidth="1"/>
    <col min="11266" max="11266" width="9.6640625" style="1" customWidth="1"/>
    <col min="11267" max="11267" width="4.6640625" style="1" bestFit="1" customWidth="1"/>
    <col min="11268" max="11268" width="14.44140625" style="1" customWidth="1"/>
    <col min="11269" max="11269" width="11.109375" style="1" customWidth="1"/>
    <col min="11270" max="11270" width="10.33203125" style="1" customWidth="1"/>
    <col min="11271" max="11271" width="13" style="1" customWidth="1"/>
    <col min="11272" max="11272" width="8.33203125" style="1" customWidth="1"/>
    <col min="11273" max="11518" width="9.109375" style="1"/>
    <col min="11519" max="11519" width="2.5546875" style="1" customWidth="1"/>
    <col min="11520" max="11520" width="7.109375" style="1" customWidth="1"/>
    <col min="11521" max="11521" width="12.44140625" style="1" customWidth="1"/>
    <col min="11522" max="11522" width="9.6640625" style="1" customWidth="1"/>
    <col min="11523" max="11523" width="4.6640625" style="1" bestFit="1" customWidth="1"/>
    <col min="11524" max="11524" width="14.44140625" style="1" customWidth="1"/>
    <col min="11525" max="11525" width="11.109375" style="1" customWidth="1"/>
    <col min="11526" max="11526" width="10.33203125" style="1" customWidth="1"/>
    <col min="11527" max="11527" width="13" style="1" customWidth="1"/>
    <col min="11528" max="11528" width="8.33203125" style="1" customWidth="1"/>
    <col min="11529" max="11774" width="9.109375" style="1"/>
    <col min="11775" max="11775" width="2.5546875" style="1" customWidth="1"/>
    <col min="11776" max="11776" width="7.109375" style="1" customWidth="1"/>
    <col min="11777" max="11777" width="12.44140625" style="1" customWidth="1"/>
    <col min="11778" max="11778" width="9.6640625" style="1" customWidth="1"/>
    <col min="11779" max="11779" width="4.6640625" style="1" bestFit="1" customWidth="1"/>
    <col min="11780" max="11780" width="14.44140625" style="1" customWidth="1"/>
    <col min="11781" max="11781" width="11.109375" style="1" customWidth="1"/>
    <col min="11782" max="11782" width="10.33203125" style="1" customWidth="1"/>
    <col min="11783" max="11783" width="13" style="1" customWidth="1"/>
    <col min="11784" max="11784" width="8.33203125" style="1" customWidth="1"/>
    <col min="11785" max="12030" width="9.109375" style="1"/>
    <col min="12031" max="12031" width="2.5546875" style="1" customWidth="1"/>
    <col min="12032" max="12032" width="7.109375" style="1" customWidth="1"/>
    <col min="12033" max="12033" width="12.44140625" style="1" customWidth="1"/>
    <col min="12034" max="12034" width="9.6640625" style="1" customWidth="1"/>
    <col min="12035" max="12035" width="4.6640625" style="1" bestFit="1" customWidth="1"/>
    <col min="12036" max="12036" width="14.44140625" style="1" customWidth="1"/>
    <col min="12037" max="12037" width="11.109375" style="1" customWidth="1"/>
    <col min="12038" max="12038" width="10.33203125" style="1" customWidth="1"/>
    <col min="12039" max="12039" width="13" style="1" customWidth="1"/>
    <col min="12040" max="12040" width="8.33203125" style="1" customWidth="1"/>
    <col min="12041" max="12286" width="9.109375" style="1"/>
    <col min="12287" max="12287" width="2.5546875" style="1" customWidth="1"/>
    <col min="12288" max="12288" width="7.109375" style="1" customWidth="1"/>
    <col min="12289" max="12289" width="12.44140625" style="1" customWidth="1"/>
    <col min="12290" max="12290" width="9.6640625" style="1" customWidth="1"/>
    <col min="12291" max="12291" width="4.6640625" style="1" bestFit="1" customWidth="1"/>
    <col min="12292" max="12292" width="14.44140625" style="1" customWidth="1"/>
    <col min="12293" max="12293" width="11.109375" style="1" customWidth="1"/>
    <col min="12294" max="12294" width="10.33203125" style="1" customWidth="1"/>
    <col min="12295" max="12295" width="13" style="1" customWidth="1"/>
    <col min="12296" max="12296" width="8.33203125" style="1" customWidth="1"/>
    <col min="12297" max="12542" width="9.109375" style="1"/>
    <col min="12543" max="12543" width="2.5546875" style="1" customWidth="1"/>
    <col min="12544" max="12544" width="7.109375" style="1" customWidth="1"/>
    <col min="12545" max="12545" width="12.44140625" style="1" customWidth="1"/>
    <col min="12546" max="12546" width="9.6640625" style="1" customWidth="1"/>
    <col min="12547" max="12547" width="4.6640625" style="1" bestFit="1" customWidth="1"/>
    <col min="12548" max="12548" width="14.44140625" style="1" customWidth="1"/>
    <col min="12549" max="12549" width="11.109375" style="1" customWidth="1"/>
    <col min="12550" max="12550" width="10.33203125" style="1" customWidth="1"/>
    <col min="12551" max="12551" width="13" style="1" customWidth="1"/>
    <col min="12552" max="12552" width="8.33203125" style="1" customWidth="1"/>
    <col min="12553" max="12798" width="9.109375" style="1"/>
    <col min="12799" max="12799" width="2.5546875" style="1" customWidth="1"/>
    <col min="12800" max="12800" width="7.109375" style="1" customWidth="1"/>
    <col min="12801" max="12801" width="12.44140625" style="1" customWidth="1"/>
    <col min="12802" max="12802" width="9.6640625" style="1" customWidth="1"/>
    <col min="12803" max="12803" width="4.6640625" style="1" bestFit="1" customWidth="1"/>
    <col min="12804" max="12804" width="14.44140625" style="1" customWidth="1"/>
    <col min="12805" max="12805" width="11.109375" style="1" customWidth="1"/>
    <col min="12806" max="12806" width="10.33203125" style="1" customWidth="1"/>
    <col min="12807" max="12807" width="13" style="1" customWidth="1"/>
    <col min="12808" max="12808" width="8.33203125" style="1" customWidth="1"/>
    <col min="12809" max="13054" width="9.109375" style="1"/>
    <col min="13055" max="13055" width="2.5546875" style="1" customWidth="1"/>
    <col min="13056" max="13056" width="7.109375" style="1" customWidth="1"/>
    <col min="13057" max="13057" width="12.44140625" style="1" customWidth="1"/>
    <col min="13058" max="13058" width="9.6640625" style="1" customWidth="1"/>
    <col min="13059" max="13059" width="4.6640625" style="1" bestFit="1" customWidth="1"/>
    <col min="13060" max="13060" width="14.44140625" style="1" customWidth="1"/>
    <col min="13061" max="13061" width="11.109375" style="1" customWidth="1"/>
    <col min="13062" max="13062" width="10.33203125" style="1" customWidth="1"/>
    <col min="13063" max="13063" width="13" style="1" customWidth="1"/>
    <col min="13064" max="13064" width="8.33203125" style="1" customWidth="1"/>
    <col min="13065" max="13310" width="9.109375" style="1"/>
    <col min="13311" max="13311" width="2.5546875" style="1" customWidth="1"/>
    <col min="13312" max="13312" width="7.109375" style="1" customWidth="1"/>
    <col min="13313" max="13313" width="12.44140625" style="1" customWidth="1"/>
    <col min="13314" max="13314" width="9.6640625" style="1" customWidth="1"/>
    <col min="13315" max="13315" width="4.6640625" style="1" bestFit="1" customWidth="1"/>
    <col min="13316" max="13316" width="14.44140625" style="1" customWidth="1"/>
    <col min="13317" max="13317" width="11.109375" style="1" customWidth="1"/>
    <col min="13318" max="13318" width="10.33203125" style="1" customWidth="1"/>
    <col min="13319" max="13319" width="13" style="1" customWidth="1"/>
    <col min="13320" max="13320" width="8.33203125" style="1" customWidth="1"/>
    <col min="13321" max="13566" width="9.109375" style="1"/>
    <col min="13567" max="13567" width="2.5546875" style="1" customWidth="1"/>
    <col min="13568" max="13568" width="7.109375" style="1" customWidth="1"/>
    <col min="13569" max="13569" width="12.44140625" style="1" customWidth="1"/>
    <col min="13570" max="13570" width="9.6640625" style="1" customWidth="1"/>
    <col min="13571" max="13571" width="4.6640625" style="1" bestFit="1" customWidth="1"/>
    <col min="13572" max="13572" width="14.44140625" style="1" customWidth="1"/>
    <col min="13573" max="13573" width="11.109375" style="1" customWidth="1"/>
    <col min="13574" max="13574" width="10.33203125" style="1" customWidth="1"/>
    <col min="13575" max="13575" width="13" style="1" customWidth="1"/>
    <col min="13576" max="13576" width="8.33203125" style="1" customWidth="1"/>
    <col min="13577" max="13822" width="9.109375" style="1"/>
    <col min="13823" max="13823" width="2.5546875" style="1" customWidth="1"/>
    <col min="13824" max="13824" width="7.109375" style="1" customWidth="1"/>
    <col min="13825" max="13825" width="12.44140625" style="1" customWidth="1"/>
    <col min="13826" max="13826" width="9.6640625" style="1" customWidth="1"/>
    <col min="13827" max="13827" width="4.6640625" style="1" bestFit="1" customWidth="1"/>
    <col min="13828" max="13828" width="14.44140625" style="1" customWidth="1"/>
    <col min="13829" max="13829" width="11.109375" style="1" customWidth="1"/>
    <col min="13830" max="13830" width="10.33203125" style="1" customWidth="1"/>
    <col min="13831" max="13831" width="13" style="1" customWidth="1"/>
    <col min="13832" max="13832" width="8.33203125" style="1" customWidth="1"/>
    <col min="13833" max="14078" width="9.109375" style="1"/>
    <col min="14079" max="14079" width="2.5546875" style="1" customWidth="1"/>
    <col min="14080" max="14080" width="7.109375" style="1" customWidth="1"/>
    <col min="14081" max="14081" width="12.44140625" style="1" customWidth="1"/>
    <col min="14082" max="14082" width="9.6640625" style="1" customWidth="1"/>
    <col min="14083" max="14083" width="4.6640625" style="1" bestFit="1" customWidth="1"/>
    <col min="14084" max="14084" width="14.44140625" style="1" customWidth="1"/>
    <col min="14085" max="14085" width="11.109375" style="1" customWidth="1"/>
    <col min="14086" max="14086" width="10.33203125" style="1" customWidth="1"/>
    <col min="14087" max="14087" width="13" style="1" customWidth="1"/>
    <col min="14088" max="14088" width="8.33203125" style="1" customWidth="1"/>
    <col min="14089" max="14334" width="9.109375" style="1"/>
    <col min="14335" max="14335" width="2.5546875" style="1" customWidth="1"/>
    <col min="14336" max="14336" width="7.109375" style="1" customWidth="1"/>
    <col min="14337" max="14337" width="12.44140625" style="1" customWidth="1"/>
    <col min="14338" max="14338" width="9.6640625" style="1" customWidth="1"/>
    <col min="14339" max="14339" width="4.6640625" style="1" bestFit="1" customWidth="1"/>
    <col min="14340" max="14340" width="14.44140625" style="1" customWidth="1"/>
    <col min="14341" max="14341" width="11.109375" style="1" customWidth="1"/>
    <col min="14342" max="14342" width="10.33203125" style="1" customWidth="1"/>
    <col min="14343" max="14343" width="13" style="1" customWidth="1"/>
    <col min="14344" max="14344" width="8.33203125" style="1" customWidth="1"/>
    <col min="14345" max="14590" width="9.109375" style="1"/>
    <col min="14591" max="14591" width="2.5546875" style="1" customWidth="1"/>
    <col min="14592" max="14592" width="7.109375" style="1" customWidth="1"/>
    <col min="14593" max="14593" width="12.44140625" style="1" customWidth="1"/>
    <col min="14594" max="14594" width="9.6640625" style="1" customWidth="1"/>
    <col min="14595" max="14595" width="4.6640625" style="1" bestFit="1" customWidth="1"/>
    <col min="14596" max="14596" width="14.44140625" style="1" customWidth="1"/>
    <col min="14597" max="14597" width="11.109375" style="1" customWidth="1"/>
    <col min="14598" max="14598" width="10.33203125" style="1" customWidth="1"/>
    <col min="14599" max="14599" width="13" style="1" customWidth="1"/>
    <col min="14600" max="14600" width="8.33203125" style="1" customWidth="1"/>
    <col min="14601" max="14846" width="9.109375" style="1"/>
    <col min="14847" max="14847" width="2.5546875" style="1" customWidth="1"/>
    <col min="14848" max="14848" width="7.109375" style="1" customWidth="1"/>
    <col min="14849" max="14849" width="12.44140625" style="1" customWidth="1"/>
    <col min="14850" max="14850" width="9.6640625" style="1" customWidth="1"/>
    <col min="14851" max="14851" width="4.6640625" style="1" bestFit="1" customWidth="1"/>
    <col min="14852" max="14852" width="14.44140625" style="1" customWidth="1"/>
    <col min="14853" max="14853" width="11.109375" style="1" customWidth="1"/>
    <col min="14854" max="14854" width="10.33203125" style="1" customWidth="1"/>
    <col min="14855" max="14855" width="13" style="1" customWidth="1"/>
    <col min="14856" max="14856" width="8.33203125" style="1" customWidth="1"/>
    <col min="14857" max="15102" width="9.109375" style="1"/>
    <col min="15103" max="15103" width="2.5546875" style="1" customWidth="1"/>
    <col min="15104" max="15104" width="7.109375" style="1" customWidth="1"/>
    <col min="15105" max="15105" width="12.44140625" style="1" customWidth="1"/>
    <col min="15106" max="15106" width="9.6640625" style="1" customWidth="1"/>
    <col min="15107" max="15107" width="4.6640625" style="1" bestFit="1" customWidth="1"/>
    <col min="15108" max="15108" width="14.44140625" style="1" customWidth="1"/>
    <col min="15109" max="15109" width="11.109375" style="1" customWidth="1"/>
    <col min="15110" max="15110" width="10.33203125" style="1" customWidth="1"/>
    <col min="15111" max="15111" width="13" style="1" customWidth="1"/>
    <col min="15112" max="15112" width="8.33203125" style="1" customWidth="1"/>
    <col min="15113" max="15358" width="9.109375" style="1"/>
    <col min="15359" max="15359" width="2.5546875" style="1" customWidth="1"/>
    <col min="15360" max="15360" width="7.109375" style="1" customWidth="1"/>
    <col min="15361" max="15361" width="12.44140625" style="1" customWidth="1"/>
    <col min="15362" max="15362" width="9.6640625" style="1" customWidth="1"/>
    <col min="15363" max="15363" width="4.6640625" style="1" bestFit="1" customWidth="1"/>
    <col min="15364" max="15364" width="14.44140625" style="1" customWidth="1"/>
    <col min="15365" max="15365" width="11.109375" style="1" customWidth="1"/>
    <col min="15366" max="15366" width="10.33203125" style="1" customWidth="1"/>
    <col min="15367" max="15367" width="13" style="1" customWidth="1"/>
    <col min="15368" max="15368" width="8.33203125" style="1" customWidth="1"/>
    <col min="15369" max="15614" width="9.109375" style="1"/>
    <col min="15615" max="15615" width="2.5546875" style="1" customWidth="1"/>
    <col min="15616" max="15616" width="7.109375" style="1" customWidth="1"/>
    <col min="15617" max="15617" width="12.44140625" style="1" customWidth="1"/>
    <col min="15618" max="15618" width="9.6640625" style="1" customWidth="1"/>
    <col min="15619" max="15619" width="4.6640625" style="1" bestFit="1" customWidth="1"/>
    <col min="15620" max="15620" width="14.44140625" style="1" customWidth="1"/>
    <col min="15621" max="15621" width="11.109375" style="1" customWidth="1"/>
    <col min="15622" max="15622" width="10.33203125" style="1" customWidth="1"/>
    <col min="15623" max="15623" width="13" style="1" customWidth="1"/>
    <col min="15624" max="15624" width="8.33203125" style="1" customWidth="1"/>
    <col min="15625" max="15870" width="9.109375" style="1"/>
    <col min="15871" max="15871" width="2.5546875" style="1" customWidth="1"/>
    <col min="15872" max="15872" width="7.109375" style="1" customWidth="1"/>
    <col min="15873" max="15873" width="12.44140625" style="1" customWidth="1"/>
    <col min="15874" max="15874" width="9.6640625" style="1" customWidth="1"/>
    <col min="15875" max="15875" width="4.6640625" style="1" bestFit="1" customWidth="1"/>
    <col min="15876" max="15876" width="14.44140625" style="1" customWidth="1"/>
    <col min="15877" max="15877" width="11.109375" style="1" customWidth="1"/>
    <col min="15878" max="15878" width="10.33203125" style="1" customWidth="1"/>
    <col min="15879" max="15879" width="13" style="1" customWidth="1"/>
    <col min="15880" max="15880" width="8.33203125" style="1" customWidth="1"/>
    <col min="15881" max="16126" width="9.109375" style="1"/>
    <col min="16127" max="16127" width="2.5546875" style="1" customWidth="1"/>
    <col min="16128" max="16128" width="7.109375" style="1" customWidth="1"/>
    <col min="16129" max="16129" width="12.44140625" style="1" customWidth="1"/>
    <col min="16130" max="16130" width="9.6640625" style="1" customWidth="1"/>
    <col min="16131" max="16131" width="4.6640625" style="1" bestFit="1" customWidth="1"/>
    <col min="16132" max="16132" width="14.44140625" style="1" customWidth="1"/>
    <col min="16133" max="16133" width="11.109375" style="1" customWidth="1"/>
    <col min="16134" max="16134" width="10.33203125" style="1" customWidth="1"/>
    <col min="16135" max="16135" width="13" style="1" customWidth="1"/>
    <col min="16136" max="16136" width="8.33203125" style="1" customWidth="1"/>
    <col min="16137" max="16382" width="9.109375" style="1"/>
    <col min="16383" max="16384" width="9.109375" style="1" customWidth="1"/>
  </cols>
  <sheetData>
    <row r="1" spans="1:8">
      <c r="A1" s="17" t="str">
        <f>RevReqSummary!A1</f>
        <v>PacifiCorp General Rate Case UE-140617</v>
      </c>
      <c r="B1" s="620"/>
      <c r="C1" s="620"/>
      <c r="D1" s="620"/>
      <c r="E1" s="620"/>
      <c r="F1" s="620"/>
      <c r="G1" s="620"/>
      <c r="H1" s="621"/>
    </row>
    <row r="2" spans="1:8">
      <c r="A2" s="17" t="str">
        <f>RevReqSummary!A2</f>
        <v>For The Twelve Months Ended December 2013 - Staff Revenue Requirement</v>
      </c>
      <c r="B2" s="1046"/>
      <c r="C2" s="1046"/>
      <c r="D2" s="620"/>
      <c r="E2" s="620"/>
      <c r="F2" s="620"/>
      <c r="G2" s="620"/>
      <c r="H2" s="620"/>
    </row>
    <row r="3" spans="1:8">
      <c r="A3" s="604" t="s">
        <v>269</v>
      </c>
      <c r="B3" s="620"/>
      <c r="C3" s="620"/>
      <c r="D3" s="620"/>
      <c r="E3" s="620"/>
      <c r="F3" s="620"/>
      <c r="G3" s="620"/>
      <c r="H3" s="620"/>
    </row>
    <row r="4" spans="1:8">
      <c r="A4" s="604" t="s">
        <v>510</v>
      </c>
      <c r="B4" s="620"/>
      <c r="C4" s="620"/>
      <c r="D4" s="620"/>
      <c r="E4" s="620"/>
      <c r="F4" s="620"/>
      <c r="G4" s="620"/>
      <c r="H4" s="620"/>
    </row>
    <row r="5" spans="1:8">
      <c r="A5" s="619"/>
      <c r="B5" s="620"/>
      <c r="C5" s="620"/>
      <c r="D5" s="620"/>
      <c r="E5" s="620"/>
      <c r="F5" s="620"/>
      <c r="G5" s="620"/>
      <c r="H5" s="620"/>
    </row>
    <row r="6" spans="1:8">
      <c r="A6" s="619"/>
      <c r="B6" s="23"/>
      <c r="C6" s="23"/>
      <c r="D6" s="23" t="s">
        <v>131</v>
      </c>
      <c r="E6" s="23"/>
      <c r="F6" s="23"/>
      <c r="G6" s="23" t="s">
        <v>236</v>
      </c>
      <c r="H6" s="620"/>
    </row>
    <row r="7" spans="1:8">
      <c r="A7" s="619"/>
      <c r="B7" s="26" t="s">
        <v>132</v>
      </c>
      <c r="C7" s="26" t="s">
        <v>660</v>
      </c>
      <c r="D7" s="26" t="s">
        <v>134</v>
      </c>
      <c r="E7" s="26" t="s">
        <v>135</v>
      </c>
      <c r="F7" s="26" t="s">
        <v>136</v>
      </c>
      <c r="G7" s="26" t="s">
        <v>137</v>
      </c>
      <c r="H7" s="620"/>
    </row>
    <row r="8" spans="1:8">
      <c r="A8" s="619" t="s">
        <v>222</v>
      </c>
      <c r="B8" s="622"/>
      <c r="C8" s="622"/>
      <c r="D8" s="623"/>
      <c r="E8" s="622"/>
      <c r="F8" s="622"/>
      <c r="G8" s="622"/>
      <c r="H8" s="622"/>
    </row>
    <row r="9" spans="1:8">
      <c r="A9" s="624" t="s">
        <v>117</v>
      </c>
      <c r="B9" s="70">
        <v>252</v>
      </c>
      <c r="C9" s="70" t="s">
        <v>140</v>
      </c>
      <c r="D9" s="639">
        <v>-45321.967916666661</v>
      </c>
      <c r="E9" s="70" t="s">
        <v>170</v>
      </c>
      <c r="F9" s="625">
        <f t="shared" ref="F9:F18" si="0">INDEX(WCAAllocations,IFERROR(MATCH(E9,WCAFactors,0),2),IFERROR(MATCH(E9,WCAStates,0),4))</f>
        <v>0</v>
      </c>
      <c r="G9" s="141">
        <f>D9*F9</f>
        <v>0</v>
      </c>
      <c r="H9" s="620"/>
    </row>
    <row r="10" spans="1:8">
      <c r="A10" s="624" t="s">
        <v>117</v>
      </c>
      <c r="B10" s="70">
        <v>252</v>
      </c>
      <c r="C10" s="70" t="s">
        <v>140</v>
      </c>
      <c r="D10" s="639">
        <v>3717192.950416666</v>
      </c>
      <c r="E10" s="70" t="s">
        <v>171</v>
      </c>
      <c r="F10" s="625">
        <f t="shared" si="0"/>
        <v>0</v>
      </c>
      <c r="G10" s="141">
        <f t="shared" ref="G10:G18" si="1">D10*F10</f>
        <v>0</v>
      </c>
      <c r="H10" s="620"/>
    </row>
    <row r="11" spans="1:8">
      <c r="A11" s="29" t="s">
        <v>117</v>
      </c>
      <c r="B11" s="70">
        <v>252</v>
      </c>
      <c r="C11" s="70" t="s">
        <v>140</v>
      </c>
      <c r="D11" s="639">
        <v>-151253.59000000003</v>
      </c>
      <c r="E11" s="23" t="s">
        <v>141</v>
      </c>
      <c r="F11" s="625">
        <f t="shared" si="0"/>
        <v>1</v>
      </c>
      <c r="G11" s="141">
        <f t="shared" si="1"/>
        <v>-151253.59000000003</v>
      </c>
      <c r="H11" s="620"/>
    </row>
    <row r="12" spans="1:8">
      <c r="A12" s="29" t="s">
        <v>117</v>
      </c>
      <c r="B12" s="70">
        <v>252</v>
      </c>
      <c r="C12" s="70" t="s">
        <v>140</v>
      </c>
      <c r="D12" s="639">
        <v>-123469.44041666666</v>
      </c>
      <c r="E12" s="23" t="s">
        <v>173</v>
      </c>
      <c r="F12" s="625">
        <f t="shared" si="0"/>
        <v>0</v>
      </c>
      <c r="G12" s="141">
        <f t="shared" si="1"/>
        <v>0</v>
      </c>
      <c r="H12" s="620"/>
    </row>
    <row r="13" spans="1:8">
      <c r="A13" s="29" t="s">
        <v>117</v>
      </c>
      <c r="B13" s="70">
        <v>252</v>
      </c>
      <c r="C13" s="70" t="s">
        <v>140</v>
      </c>
      <c r="D13" s="639">
        <v>-3150001.2920833393</v>
      </c>
      <c r="E13" s="23" t="s">
        <v>172</v>
      </c>
      <c r="F13" s="625">
        <f t="shared" si="0"/>
        <v>0</v>
      </c>
      <c r="G13" s="141">
        <f t="shared" si="1"/>
        <v>0</v>
      </c>
      <c r="H13" s="620"/>
    </row>
    <row r="14" spans="1:8">
      <c r="A14" s="29" t="s">
        <v>117</v>
      </c>
      <c r="B14" s="70">
        <v>252</v>
      </c>
      <c r="C14" s="70" t="s">
        <v>140</v>
      </c>
      <c r="D14" s="639">
        <v>-875588.43875000079</v>
      </c>
      <c r="E14" s="23" t="s">
        <v>517</v>
      </c>
      <c r="F14" s="625">
        <f t="shared" si="0"/>
        <v>0</v>
      </c>
      <c r="G14" s="141">
        <f t="shared" si="1"/>
        <v>0</v>
      </c>
      <c r="H14" s="620"/>
    </row>
    <row r="15" spans="1:8">
      <c r="A15" s="29" t="s">
        <v>117</v>
      </c>
      <c r="B15" s="70">
        <v>252</v>
      </c>
      <c r="C15" s="70" t="s">
        <v>140</v>
      </c>
      <c r="D15" s="639">
        <v>3.0279999999999997E-8</v>
      </c>
      <c r="E15" s="23" t="s">
        <v>152</v>
      </c>
      <c r="F15" s="626">
        <f t="shared" si="0"/>
        <v>6.9173575695716499E-2</v>
      </c>
      <c r="G15" s="141">
        <f t="shared" si="1"/>
        <v>2.0945758720662955E-9</v>
      </c>
      <c r="H15" s="620"/>
    </row>
    <row r="16" spans="1:8">
      <c r="A16" s="29" t="s">
        <v>117</v>
      </c>
      <c r="B16" s="70">
        <v>252</v>
      </c>
      <c r="C16" s="70" t="s">
        <v>140</v>
      </c>
      <c r="D16" s="639">
        <v>-4176220.9033333324</v>
      </c>
      <c r="E16" s="23" t="s">
        <v>146</v>
      </c>
      <c r="F16" s="626">
        <f t="shared" si="0"/>
        <v>7.9057273540331513E-2</v>
      </c>
      <c r="G16" s="141">
        <f t="shared" si="1"/>
        <v>-330160.63831967366</v>
      </c>
      <c r="H16" s="620"/>
    </row>
    <row r="17" spans="1:8">
      <c r="A17" s="29" t="s">
        <v>117</v>
      </c>
      <c r="B17" s="70">
        <v>252</v>
      </c>
      <c r="C17" s="70" t="s">
        <v>140</v>
      </c>
      <c r="D17" s="639">
        <v>4804662.7404166535</v>
      </c>
      <c r="E17" s="23" t="s">
        <v>214</v>
      </c>
      <c r="F17" s="626">
        <f t="shared" si="0"/>
        <v>0</v>
      </c>
      <c r="G17" s="141">
        <f t="shared" si="1"/>
        <v>0</v>
      </c>
      <c r="H17" s="620"/>
    </row>
    <row r="18" spans="1:8">
      <c r="A18" s="29" t="s">
        <v>117</v>
      </c>
      <c r="B18" s="70">
        <v>252</v>
      </c>
      <c r="C18" s="70" t="s">
        <v>140</v>
      </c>
      <c r="D18" s="639">
        <v>0</v>
      </c>
      <c r="E18" s="23" t="s">
        <v>203</v>
      </c>
      <c r="F18" s="626">
        <f t="shared" si="0"/>
        <v>0.23084885646883446</v>
      </c>
      <c r="G18" s="141">
        <f t="shared" si="1"/>
        <v>0</v>
      </c>
      <c r="H18" s="620"/>
    </row>
    <row r="19" spans="1:8" ht="13.8" thickBot="1">
      <c r="A19" s="29"/>
      <c r="B19" s="70"/>
      <c r="C19" s="627"/>
      <c r="D19" s="628">
        <f>SUM(D9:D18)</f>
        <v>5.8333343826234341E-2</v>
      </c>
      <c r="E19" s="23"/>
      <c r="F19" s="182"/>
      <c r="G19" s="628">
        <f>SUM(G9:G18)</f>
        <v>-481414.22831967159</v>
      </c>
      <c r="H19" s="23"/>
    </row>
    <row r="20" spans="1:8">
      <c r="A20" s="29"/>
      <c r="B20" s="70"/>
      <c r="C20" s="627"/>
      <c r="D20" s="35"/>
      <c r="E20" s="23"/>
      <c r="F20" s="629"/>
      <c r="G20" s="156"/>
    </row>
    <row r="21" spans="1:8">
      <c r="D21" s="144"/>
      <c r="F21" s="629"/>
      <c r="G21" s="144"/>
    </row>
    <row r="22" spans="1:8">
      <c r="D22" s="144"/>
      <c r="F22" s="629"/>
      <c r="G22" s="144"/>
    </row>
    <row r="23" spans="1:8">
      <c r="A23" s="248" t="s">
        <v>145</v>
      </c>
      <c r="D23" s="144"/>
      <c r="F23" s="629"/>
      <c r="G23" s="144"/>
    </row>
    <row r="24" spans="1:8">
      <c r="A24" s="1410" t="s">
        <v>1075</v>
      </c>
      <c r="B24" s="1410"/>
      <c r="C24" s="1410"/>
      <c r="D24" s="1410"/>
      <c r="E24" s="1410"/>
      <c r="F24" s="1410"/>
      <c r="G24" s="1410"/>
      <c r="H24" s="43"/>
    </row>
    <row r="25" spans="1:8">
      <c r="A25" s="1410"/>
      <c r="B25" s="1410"/>
      <c r="C25" s="1410"/>
      <c r="D25" s="1410"/>
      <c r="E25" s="1410"/>
      <c r="F25" s="1410"/>
      <c r="G25" s="1410"/>
    </row>
    <row r="26" spans="1:8">
      <c r="A26" s="1410"/>
      <c r="B26" s="1410"/>
      <c r="C26" s="1410"/>
      <c r="D26" s="1410"/>
      <c r="E26" s="1410"/>
      <c r="F26" s="1410"/>
      <c r="G26" s="1410"/>
    </row>
    <row r="27" spans="1:8" s="29" customFormat="1">
      <c r="A27" s="1410"/>
      <c r="B27" s="1410"/>
      <c r="C27" s="1410"/>
      <c r="D27" s="1410"/>
      <c r="E27" s="1410"/>
      <c r="F27" s="1410"/>
      <c r="G27" s="1410"/>
    </row>
    <row r="28" spans="1:8" s="29" customFormat="1">
      <c r="A28" s="1410"/>
      <c r="B28" s="1410"/>
      <c r="C28" s="1410"/>
      <c r="D28" s="1410"/>
      <c r="E28" s="1410"/>
      <c r="F28" s="1410"/>
      <c r="G28" s="1410"/>
    </row>
    <row r="29" spans="1:8" s="29" customFormat="1"/>
    <row r="30" spans="1:8" s="29" customFormat="1"/>
    <row r="31" spans="1:8" s="29" customFormat="1"/>
    <row r="32" spans="1:8" s="29" customFormat="1"/>
    <row r="33" spans="4:4" s="29" customFormat="1"/>
    <row r="34" spans="4:4" s="29" customFormat="1"/>
    <row r="35" spans="4:4" s="29" customFormat="1"/>
    <row r="36" spans="4:4" s="29" customFormat="1">
      <c r="D36" s="279"/>
    </row>
    <row r="37" spans="4:4" s="29" customFormat="1"/>
    <row r="38" spans="4:4" s="29" customFormat="1"/>
  </sheetData>
  <mergeCells count="1">
    <mergeCell ref="A24:G28"/>
  </mergeCells>
  <conditionalFormatting sqref="H1:H2">
    <cfRule type="cellIs" dxfId="12" priority="3" stopIfTrue="1" operator="equal">
      <formula>"x.x"</formula>
    </cfRule>
  </conditionalFormatting>
  <conditionalFormatting sqref="A11">
    <cfRule type="cellIs" dxfId="11" priority="2" stopIfTrue="1" operator="equal">
      <formula>"Title"</formula>
    </cfRule>
  </conditionalFormatting>
  <conditionalFormatting sqref="A9:A10">
    <cfRule type="cellIs" dxfId="10" priority="1" stopIfTrue="1" operator="equal">
      <formula>"Adjustment to Income/Expense/Rate Base:"</formula>
    </cfRule>
  </conditionalFormatting>
  <dataValidations count="1">
    <dataValidation type="list" errorStyle="warning" allowBlank="1" showInputMessage="1" showErrorMessage="1" errorTitle="Factor" error="This factor is not included in the drop-down list. Is this the factor you want to use?" sqref="WVK983030:WVK983041 IY11:IY20 SU11:SU20 ACQ11:ACQ20 AMM11:AMM20 AWI11:AWI20 BGE11:BGE20 BQA11:BQA20 BZW11:BZW20 CJS11:CJS20 CTO11:CTO20 DDK11:DDK20 DNG11:DNG20 DXC11:DXC20 EGY11:EGY20 EQU11:EQU20 FAQ11:FAQ20 FKM11:FKM20 FUI11:FUI20 GEE11:GEE20 GOA11:GOA20 GXW11:GXW20 HHS11:HHS20 HRO11:HRO20 IBK11:IBK20 ILG11:ILG20 IVC11:IVC20 JEY11:JEY20 JOU11:JOU20 JYQ11:JYQ20 KIM11:KIM20 KSI11:KSI20 LCE11:LCE20 LMA11:LMA20 LVW11:LVW20 MFS11:MFS20 MPO11:MPO20 MZK11:MZK20 NJG11:NJG20 NTC11:NTC20 OCY11:OCY20 OMU11:OMU20 OWQ11:OWQ20 PGM11:PGM20 PQI11:PQI20 QAE11:QAE20 QKA11:QKA20 QTW11:QTW20 RDS11:RDS20 RNO11:RNO20 RXK11:RXK20 SHG11:SHG20 SRC11:SRC20 TAY11:TAY20 TKU11:TKU20 TUQ11:TUQ20 UEM11:UEM20 UOI11:UOI20 UYE11:UYE20 VIA11:VIA20 VRW11:VRW20 WBS11:WBS20 WLO11:WLO20 WVK11:WVK20 C65526:C65537 IY65526:IY65537 SU65526:SU65537 ACQ65526:ACQ65537 AMM65526:AMM65537 AWI65526:AWI65537 BGE65526:BGE65537 BQA65526:BQA65537 BZW65526:BZW65537 CJS65526:CJS65537 CTO65526:CTO65537 DDK65526:DDK65537 DNG65526:DNG65537 DXC65526:DXC65537 EGY65526:EGY65537 EQU65526:EQU65537 FAQ65526:FAQ65537 FKM65526:FKM65537 FUI65526:FUI65537 GEE65526:GEE65537 GOA65526:GOA65537 GXW65526:GXW65537 HHS65526:HHS65537 HRO65526:HRO65537 IBK65526:IBK65537 ILG65526:ILG65537 IVC65526:IVC65537 JEY65526:JEY65537 JOU65526:JOU65537 JYQ65526:JYQ65537 KIM65526:KIM65537 KSI65526:KSI65537 LCE65526:LCE65537 LMA65526:LMA65537 LVW65526:LVW65537 MFS65526:MFS65537 MPO65526:MPO65537 MZK65526:MZK65537 NJG65526:NJG65537 NTC65526:NTC65537 OCY65526:OCY65537 OMU65526:OMU65537 OWQ65526:OWQ65537 PGM65526:PGM65537 PQI65526:PQI65537 QAE65526:QAE65537 QKA65526:QKA65537 QTW65526:QTW65537 RDS65526:RDS65537 RNO65526:RNO65537 RXK65526:RXK65537 SHG65526:SHG65537 SRC65526:SRC65537 TAY65526:TAY65537 TKU65526:TKU65537 TUQ65526:TUQ65537 UEM65526:UEM65537 UOI65526:UOI65537 UYE65526:UYE65537 VIA65526:VIA65537 VRW65526:VRW65537 WBS65526:WBS65537 WLO65526:WLO65537 WVK65526:WVK65537 C131062:C131073 IY131062:IY131073 SU131062:SU131073 ACQ131062:ACQ131073 AMM131062:AMM131073 AWI131062:AWI131073 BGE131062:BGE131073 BQA131062:BQA131073 BZW131062:BZW131073 CJS131062:CJS131073 CTO131062:CTO131073 DDK131062:DDK131073 DNG131062:DNG131073 DXC131062:DXC131073 EGY131062:EGY131073 EQU131062:EQU131073 FAQ131062:FAQ131073 FKM131062:FKM131073 FUI131062:FUI131073 GEE131062:GEE131073 GOA131062:GOA131073 GXW131062:GXW131073 HHS131062:HHS131073 HRO131062:HRO131073 IBK131062:IBK131073 ILG131062:ILG131073 IVC131062:IVC131073 JEY131062:JEY131073 JOU131062:JOU131073 JYQ131062:JYQ131073 KIM131062:KIM131073 KSI131062:KSI131073 LCE131062:LCE131073 LMA131062:LMA131073 LVW131062:LVW131073 MFS131062:MFS131073 MPO131062:MPO131073 MZK131062:MZK131073 NJG131062:NJG131073 NTC131062:NTC131073 OCY131062:OCY131073 OMU131062:OMU131073 OWQ131062:OWQ131073 PGM131062:PGM131073 PQI131062:PQI131073 QAE131062:QAE131073 QKA131062:QKA131073 QTW131062:QTW131073 RDS131062:RDS131073 RNO131062:RNO131073 RXK131062:RXK131073 SHG131062:SHG131073 SRC131062:SRC131073 TAY131062:TAY131073 TKU131062:TKU131073 TUQ131062:TUQ131073 UEM131062:UEM131073 UOI131062:UOI131073 UYE131062:UYE131073 VIA131062:VIA131073 VRW131062:VRW131073 WBS131062:WBS131073 WLO131062:WLO131073 WVK131062:WVK131073 C196598:C196609 IY196598:IY196609 SU196598:SU196609 ACQ196598:ACQ196609 AMM196598:AMM196609 AWI196598:AWI196609 BGE196598:BGE196609 BQA196598:BQA196609 BZW196598:BZW196609 CJS196598:CJS196609 CTO196598:CTO196609 DDK196598:DDK196609 DNG196598:DNG196609 DXC196598:DXC196609 EGY196598:EGY196609 EQU196598:EQU196609 FAQ196598:FAQ196609 FKM196598:FKM196609 FUI196598:FUI196609 GEE196598:GEE196609 GOA196598:GOA196609 GXW196598:GXW196609 HHS196598:HHS196609 HRO196598:HRO196609 IBK196598:IBK196609 ILG196598:ILG196609 IVC196598:IVC196609 JEY196598:JEY196609 JOU196598:JOU196609 JYQ196598:JYQ196609 KIM196598:KIM196609 KSI196598:KSI196609 LCE196598:LCE196609 LMA196598:LMA196609 LVW196598:LVW196609 MFS196598:MFS196609 MPO196598:MPO196609 MZK196598:MZK196609 NJG196598:NJG196609 NTC196598:NTC196609 OCY196598:OCY196609 OMU196598:OMU196609 OWQ196598:OWQ196609 PGM196598:PGM196609 PQI196598:PQI196609 QAE196598:QAE196609 QKA196598:QKA196609 QTW196598:QTW196609 RDS196598:RDS196609 RNO196598:RNO196609 RXK196598:RXK196609 SHG196598:SHG196609 SRC196598:SRC196609 TAY196598:TAY196609 TKU196598:TKU196609 TUQ196598:TUQ196609 UEM196598:UEM196609 UOI196598:UOI196609 UYE196598:UYE196609 VIA196598:VIA196609 VRW196598:VRW196609 WBS196598:WBS196609 WLO196598:WLO196609 WVK196598:WVK196609 C262134:C262145 IY262134:IY262145 SU262134:SU262145 ACQ262134:ACQ262145 AMM262134:AMM262145 AWI262134:AWI262145 BGE262134:BGE262145 BQA262134:BQA262145 BZW262134:BZW262145 CJS262134:CJS262145 CTO262134:CTO262145 DDK262134:DDK262145 DNG262134:DNG262145 DXC262134:DXC262145 EGY262134:EGY262145 EQU262134:EQU262145 FAQ262134:FAQ262145 FKM262134:FKM262145 FUI262134:FUI262145 GEE262134:GEE262145 GOA262134:GOA262145 GXW262134:GXW262145 HHS262134:HHS262145 HRO262134:HRO262145 IBK262134:IBK262145 ILG262134:ILG262145 IVC262134:IVC262145 JEY262134:JEY262145 JOU262134:JOU262145 JYQ262134:JYQ262145 KIM262134:KIM262145 KSI262134:KSI262145 LCE262134:LCE262145 LMA262134:LMA262145 LVW262134:LVW262145 MFS262134:MFS262145 MPO262134:MPO262145 MZK262134:MZK262145 NJG262134:NJG262145 NTC262134:NTC262145 OCY262134:OCY262145 OMU262134:OMU262145 OWQ262134:OWQ262145 PGM262134:PGM262145 PQI262134:PQI262145 QAE262134:QAE262145 QKA262134:QKA262145 QTW262134:QTW262145 RDS262134:RDS262145 RNO262134:RNO262145 RXK262134:RXK262145 SHG262134:SHG262145 SRC262134:SRC262145 TAY262134:TAY262145 TKU262134:TKU262145 TUQ262134:TUQ262145 UEM262134:UEM262145 UOI262134:UOI262145 UYE262134:UYE262145 VIA262134:VIA262145 VRW262134:VRW262145 WBS262134:WBS262145 WLO262134:WLO262145 WVK262134:WVK262145 C327670:C327681 IY327670:IY327681 SU327670:SU327681 ACQ327670:ACQ327681 AMM327670:AMM327681 AWI327670:AWI327681 BGE327670:BGE327681 BQA327670:BQA327681 BZW327670:BZW327681 CJS327670:CJS327681 CTO327670:CTO327681 DDK327670:DDK327681 DNG327670:DNG327681 DXC327670:DXC327681 EGY327670:EGY327681 EQU327670:EQU327681 FAQ327670:FAQ327681 FKM327670:FKM327681 FUI327670:FUI327681 GEE327670:GEE327681 GOA327670:GOA327681 GXW327670:GXW327681 HHS327670:HHS327681 HRO327670:HRO327681 IBK327670:IBK327681 ILG327670:ILG327681 IVC327670:IVC327681 JEY327670:JEY327681 JOU327670:JOU327681 JYQ327670:JYQ327681 KIM327670:KIM327681 KSI327670:KSI327681 LCE327670:LCE327681 LMA327670:LMA327681 LVW327670:LVW327681 MFS327670:MFS327681 MPO327670:MPO327681 MZK327670:MZK327681 NJG327670:NJG327681 NTC327670:NTC327681 OCY327670:OCY327681 OMU327670:OMU327681 OWQ327670:OWQ327681 PGM327670:PGM327681 PQI327670:PQI327681 QAE327670:QAE327681 QKA327670:QKA327681 QTW327670:QTW327681 RDS327670:RDS327681 RNO327670:RNO327681 RXK327670:RXK327681 SHG327670:SHG327681 SRC327670:SRC327681 TAY327670:TAY327681 TKU327670:TKU327681 TUQ327670:TUQ327681 UEM327670:UEM327681 UOI327670:UOI327681 UYE327670:UYE327681 VIA327670:VIA327681 VRW327670:VRW327681 WBS327670:WBS327681 WLO327670:WLO327681 WVK327670:WVK327681 C393206:C393217 IY393206:IY393217 SU393206:SU393217 ACQ393206:ACQ393217 AMM393206:AMM393217 AWI393206:AWI393217 BGE393206:BGE393217 BQA393206:BQA393217 BZW393206:BZW393217 CJS393206:CJS393217 CTO393206:CTO393217 DDK393206:DDK393217 DNG393206:DNG393217 DXC393206:DXC393217 EGY393206:EGY393217 EQU393206:EQU393217 FAQ393206:FAQ393217 FKM393206:FKM393217 FUI393206:FUI393217 GEE393206:GEE393217 GOA393206:GOA393217 GXW393206:GXW393217 HHS393206:HHS393217 HRO393206:HRO393217 IBK393206:IBK393217 ILG393206:ILG393217 IVC393206:IVC393217 JEY393206:JEY393217 JOU393206:JOU393217 JYQ393206:JYQ393217 KIM393206:KIM393217 KSI393206:KSI393217 LCE393206:LCE393217 LMA393206:LMA393217 LVW393206:LVW393217 MFS393206:MFS393217 MPO393206:MPO393217 MZK393206:MZK393217 NJG393206:NJG393217 NTC393206:NTC393217 OCY393206:OCY393217 OMU393206:OMU393217 OWQ393206:OWQ393217 PGM393206:PGM393217 PQI393206:PQI393217 QAE393206:QAE393217 QKA393206:QKA393217 QTW393206:QTW393217 RDS393206:RDS393217 RNO393206:RNO393217 RXK393206:RXK393217 SHG393206:SHG393217 SRC393206:SRC393217 TAY393206:TAY393217 TKU393206:TKU393217 TUQ393206:TUQ393217 UEM393206:UEM393217 UOI393206:UOI393217 UYE393206:UYE393217 VIA393206:VIA393217 VRW393206:VRW393217 WBS393206:WBS393217 WLO393206:WLO393217 WVK393206:WVK393217 C458742:C458753 IY458742:IY458753 SU458742:SU458753 ACQ458742:ACQ458753 AMM458742:AMM458753 AWI458742:AWI458753 BGE458742:BGE458753 BQA458742:BQA458753 BZW458742:BZW458753 CJS458742:CJS458753 CTO458742:CTO458753 DDK458742:DDK458753 DNG458742:DNG458753 DXC458742:DXC458753 EGY458742:EGY458753 EQU458742:EQU458753 FAQ458742:FAQ458753 FKM458742:FKM458753 FUI458742:FUI458753 GEE458742:GEE458753 GOA458742:GOA458753 GXW458742:GXW458753 HHS458742:HHS458753 HRO458742:HRO458753 IBK458742:IBK458753 ILG458742:ILG458753 IVC458742:IVC458753 JEY458742:JEY458753 JOU458742:JOU458753 JYQ458742:JYQ458753 KIM458742:KIM458753 KSI458742:KSI458753 LCE458742:LCE458753 LMA458742:LMA458753 LVW458742:LVW458753 MFS458742:MFS458753 MPO458742:MPO458753 MZK458742:MZK458753 NJG458742:NJG458753 NTC458742:NTC458753 OCY458742:OCY458753 OMU458742:OMU458753 OWQ458742:OWQ458753 PGM458742:PGM458753 PQI458742:PQI458753 QAE458742:QAE458753 QKA458742:QKA458753 QTW458742:QTW458753 RDS458742:RDS458753 RNO458742:RNO458753 RXK458742:RXK458753 SHG458742:SHG458753 SRC458742:SRC458753 TAY458742:TAY458753 TKU458742:TKU458753 TUQ458742:TUQ458753 UEM458742:UEM458753 UOI458742:UOI458753 UYE458742:UYE458753 VIA458742:VIA458753 VRW458742:VRW458753 WBS458742:WBS458753 WLO458742:WLO458753 WVK458742:WVK458753 C524278:C524289 IY524278:IY524289 SU524278:SU524289 ACQ524278:ACQ524289 AMM524278:AMM524289 AWI524278:AWI524289 BGE524278:BGE524289 BQA524278:BQA524289 BZW524278:BZW524289 CJS524278:CJS524289 CTO524278:CTO524289 DDK524278:DDK524289 DNG524278:DNG524289 DXC524278:DXC524289 EGY524278:EGY524289 EQU524278:EQU524289 FAQ524278:FAQ524289 FKM524278:FKM524289 FUI524278:FUI524289 GEE524278:GEE524289 GOA524278:GOA524289 GXW524278:GXW524289 HHS524278:HHS524289 HRO524278:HRO524289 IBK524278:IBK524289 ILG524278:ILG524289 IVC524278:IVC524289 JEY524278:JEY524289 JOU524278:JOU524289 JYQ524278:JYQ524289 KIM524278:KIM524289 KSI524278:KSI524289 LCE524278:LCE524289 LMA524278:LMA524289 LVW524278:LVW524289 MFS524278:MFS524289 MPO524278:MPO524289 MZK524278:MZK524289 NJG524278:NJG524289 NTC524278:NTC524289 OCY524278:OCY524289 OMU524278:OMU524289 OWQ524278:OWQ524289 PGM524278:PGM524289 PQI524278:PQI524289 QAE524278:QAE524289 QKA524278:QKA524289 QTW524278:QTW524289 RDS524278:RDS524289 RNO524278:RNO524289 RXK524278:RXK524289 SHG524278:SHG524289 SRC524278:SRC524289 TAY524278:TAY524289 TKU524278:TKU524289 TUQ524278:TUQ524289 UEM524278:UEM524289 UOI524278:UOI524289 UYE524278:UYE524289 VIA524278:VIA524289 VRW524278:VRW524289 WBS524278:WBS524289 WLO524278:WLO524289 WVK524278:WVK524289 C589814:C589825 IY589814:IY589825 SU589814:SU589825 ACQ589814:ACQ589825 AMM589814:AMM589825 AWI589814:AWI589825 BGE589814:BGE589825 BQA589814:BQA589825 BZW589814:BZW589825 CJS589814:CJS589825 CTO589814:CTO589825 DDK589814:DDK589825 DNG589814:DNG589825 DXC589814:DXC589825 EGY589814:EGY589825 EQU589814:EQU589825 FAQ589814:FAQ589825 FKM589814:FKM589825 FUI589814:FUI589825 GEE589814:GEE589825 GOA589814:GOA589825 GXW589814:GXW589825 HHS589814:HHS589825 HRO589814:HRO589825 IBK589814:IBK589825 ILG589814:ILG589825 IVC589814:IVC589825 JEY589814:JEY589825 JOU589814:JOU589825 JYQ589814:JYQ589825 KIM589814:KIM589825 KSI589814:KSI589825 LCE589814:LCE589825 LMA589814:LMA589825 LVW589814:LVW589825 MFS589814:MFS589825 MPO589814:MPO589825 MZK589814:MZK589825 NJG589814:NJG589825 NTC589814:NTC589825 OCY589814:OCY589825 OMU589814:OMU589825 OWQ589814:OWQ589825 PGM589814:PGM589825 PQI589814:PQI589825 QAE589814:QAE589825 QKA589814:QKA589825 QTW589814:QTW589825 RDS589814:RDS589825 RNO589814:RNO589825 RXK589814:RXK589825 SHG589814:SHG589825 SRC589814:SRC589825 TAY589814:TAY589825 TKU589814:TKU589825 TUQ589814:TUQ589825 UEM589814:UEM589825 UOI589814:UOI589825 UYE589814:UYE589825 VIA589814:VIA589825 VRW589814:VRW589825 WBS589814:WBS589825 WLO589814:WLO589825 WVK589814:WVK589825 C655350:C655361 IY655350:IY655361 SU655350:SU655361 ACQ655350:ACQ655361 AMM655350:AMM655361 AWI655350:AWI655361 BGE655350:BGE655361 BQA655350:BQA655361 BZW655350:BZW655361 CJS655350:CJS655361 CTO655350:CTO655361 DDK655350:DDK655361 DNG655350:DNG655361 DXC655350:DXC655361 EGY655350:EGY655361 EQU655350:EQU655361 FAQ655350:FAQ655361 FKM655350:FKM655361 FUI655350:FUI655361 GEE655350:GEE655361 GOA655350:GOA655361 GXW655350:GXW655361 HHS655350:HHS655361 HRO655350:HRO655361 IBK655350:IBK655361 ILG655350:ILG655361 IVC655350:IVC655361 JEY655350:JEY655361 JOU655350:JOU655361 JYQ655350:JYQ655361 KIM655350:KIM655361 KSI655350:KSI655361 LCE655350:LCE655361 LMA655350:LMA655361 LVW655350:LVW655361 MFS655350:MFS655361 MPO655350:MPO655361 MZK655350:MZK655361 NJG655350:NJG655361 NTC655350:NTC655361 OCY655350:OCY655361 OMU655350:OMU655361 OWQ655350:OWQ655361 PGM655350:PGM655361 PQI655350:PQI655361 QAE655350:QAE655361 QKA655350:QKA655361 QTW655350:QTW655361 RDS655350:RDS655361 RNO655350:RNO655361 RXK655350:RXK655361 SHG655350:SHG655361 SRC655350:SRC655361 TAY655350:TAY655361 TKU655350:TKU655361 TUQ655350:TUQ655361 UEM655350:UEM655361 UOI655350:UOI655361 UYE655350:UYE655361 VIA655350:VIA655361 VRW655350:VRW655361 WBS655350:WBS655361 WLO655350:WLO655361 WVK655350:WVK655361 C720886:C720897 IY720886:IY720897 SU720886:SU720897 ACQ720886:ACQ720897 AMM720886:AMM720897 AWI720886:AWI720897 BGE720886:BGE720897 BQA720886:BQA720897 BZW720886:BZW720897 CJS720886:CJS720897 CTO720886:CTO720897 DDK720886:DDK720897 DNG720886:DNG720897 DXC720886:DXC720897 EGY720886:EGY720897 EQU720886:EQU720897 FAQ720886:FAQ720897 FKM720886:FKM720897 FUI720886:FUI720897 GEE720886:GEE720897 GOA720886:GOA720897 GXW720886:GXW720897 HHS720886:HHS720897 HRO720886:HRO720897 IBK720886:IBK720897 ILG720886:ILG720897 IVC720886:IVC720897 JEY720886:JEY720897 JOU720886:JOU720897 JYQ720886:JYQ720897 KIM720886:KIM720897 KSI720886:KSI720897 LCE720886:LCE720897 LMA720886:LMA720897 LVW720886:LVW720897 MFS720886:MFS720897 MPO720886:MPO720897 MZK720886:MZK720897 NJG720886:NJG720897 NTC720886:NTC720897 OCY720886:OCY720897 OMU720886:OMU720897 OWQ720886:OWQ720897 PGM720886:PGM720897 PQI720886:PQI720897 QAE720886:QAE720897 QKA720886:QKA720897 QTW720886:QTW720897 RDS720886:RDS720897 RNO720886:RNO720897 RXK720886:RXK720897 SHG720886:SHG720897 SRC720886:SRC720897 TAY720886:TAY720897 TKU720886:TKU720897 TUQ720886:TUQ720897 UEM720886:UEM720897 UOI720886:UOI720897 UYE720886:UYE720897 VIA720886:VIA720897 VRW720886:VRW720897 WBS720886:WBS720897 WLO720886:WLO720897 WVK720886:WVK720897 C786422:C786433 IY786422:IY786433 SU786422:SU786433 ACQ786422:ACQ786433 AMM786422:AMM786433 AWI786422:AWI786433 BGE786422:BGE786433 BQA786422:BQA786433 BZW786422:BZW786433 CJS786422:CJS786433 CTO786422:CTO786433 DDK786422:DDK786433 DNG786422:DNG786433 DXC786422:DXC786433 EGY786422:EGY786433 EQU786422:EQU786433 FAQ786422:FAQ786433 FKM786422:FKM786433 FUI786422:FUI786433 GEE786422:GEE786433 GOA786422:GOA786433 GXW786422:GXW786433 HHS786422:HHS786433 HRO786422:HRO786433 IBK786422:IBK786433 ILG786422:ILG786433 IVC786422:IVC786433 JEY786422:JEY786433 JOU786422:JOU786433 JYQ786422:JYQ786433 KIM786422:KIM786433 KSI786422:KSI786433 LCE786422:LCE786433 LMA786422:LMA786433 LVW786422:LVW786433 MFS786422:MFS786433 MPO786422:MPO786433 MZK786422:MZK786433 NJG786422:NJG786433 NTC786422:NTC786433 OCY786422:OCY786433 OMU786422:OMU786433 OWQ786422:OWQ786433 PGM786422:PGM786433 PQI786422:PQI786433 QAE786422:QAE786433 QKA786422:QKA786433 QTW786422:QTW786433 RDS786422:RDS786433 RNO786422:RNO786433 RXK786422:RXK786433 SHG786422:SHG786433 SRC786422:SRC786433 TAY786422:TAY786433 TKU786422:TKU786433 TUQ786422:TUQ786433 UEM786422:UEM786433 UOI786422:UOI786433 UYE786422:UYE786433 VIA786422:VIA786433 VRW786422:VRW786433 WBS786422:WBS786433 WLO786422:WLO786433 WVK786422:WVK786433 C851958:C851969 IY851958:IY851969 SU851958:SU851969 ACQ851958:ACQ851969 AMM851958:AMM851969 AWI851958:AWI851969 BGE851958:BGE851969 BQA851958:BQA851969 BZW851958:BZW851969 CJS851958:CJS851969 CTO851958:CTO851969 DDK851958:DDK851969 DNG851958:DNG851969 DXC851958:DXC851969 EGY851958:EGY851969 EQU851958:EQU851969 FAQ851958:FAQ851969 FKM851958:FKM851969 FUI851958:FUI851969 GEE851958:GEE851969 GOA851958:GOA851969 GXW851958:GXW851969 HHS851958:HHS851969 HRO851958:HRO851969 IBK851958:IBK851969 ILG851958:ILG851969 IVC851958:IVC851969 JEY851958:JEY851969 JOU851958:JOU851969 JYQ851958:JYQ851969 KIM851958:KIM851969 KSI851958:KSI851969 LCE851958:LCE851969 LMA851958:LMA851969 LVW851958:LVW851969 MFS851958:MFS851969 MPO851958:MPO851969 MZK851958:MZK851969 NJG851958:NJG851969 NTC851958:NTC851969 OCY851958:OCY851969 OMU851958:OMU851969 OWQ851958:OWQ851969 PGM851958:PGM851969 PQI851958:PQI851969 QAE851958:QAE851969 QKA851958:QKA851969 QTW851958:QTW851969 RDS851958:RDS851969 RNO851958:RNO851969 RXK851958:RXK851969 SHG851958:SHG851969 SRC851958:SRC851969 TAY851958:TAY851969 TKU851958:TKU851969 TUQ851958:TUQ851969 UEM851958:UEM851969 UOI851958:UOI851969 UYE851958:UYE851969 VIA851958:VIA851969 VRW851958:VRW851969 WBS851958:WBS851969 WLO851958:WLO851969 WVK851958:WVK851969 C917494:C917505 IY917494:IY917505 SU917494:SU917505 ACQ917494:ACQ917505 AMM917494:AMM917505 AWI917494:AWI917505 BGE917494:BGE917505 BQA917494:BQA917505 BZW917494:BZW917505 CJS917494:CJS917505 CTO917494:CTO917505 DDK917494:DDK917505 DNG917494:DNG917505 DXC917494:DXC917505 EGY917494:EGY917505 EQU917494:EQU917505 FAQ917494:FAQ917505 FKM917494:FKM917505 FUI917494:FUI917505 GEE917494:GEE917505 GOA917494:GOA917505 GXW917494:GXW917505 HHS917494:HHS917505 HRO917494:HRO917505 IBK917494:IBK917505 ILG917494:ILG917505 IVC917494:IVC917505 JEY917494:JEY917505 JOU917494:JOU917505 JYQ917494:JYQ917505 KIM917494:KIM917505 KSI917494:KSI917505 LCE917494:LCE917505 LMA917494:LMA917505 LVW917494:LVW917505 MFS917494:MFS917505 MPO917494:MPO917505 MZK917494:MZK917505 NJG917494:NJG917505 NTC917494:NTC917505 OCY917494:OCY917505 OMU917494:OMU917505 OWQ917494:OWQ917505 PGM917494:PGM917505 PQI917494:PQI917505 QAE917494:QAE917505 QKA917494:QKA917505 QTW917494:QTW917505 RDS917494:RDS917505 RNO917494:RNO917505 RXK917494:RXK917505 SHG917494:SHG917505 SRC917494:SRC917505 TAY917494:TAY917505 TKU917494:TKU917505 TUQ917494:TUQ917505 UEM917494:UEM917505 UOI917494:UOI917505 UYE917494:UYE917505 VIA917494:VIA917505 VRW917494:VRW917505 WBS917494:WBS917505 WLO917494:WLO917505 WVK917494:WVK917505 C983030:C983041 IY983030:IY983041 SU983030:SU983041 ACQ983030:ACQ983041 AMM983030:AMM983041 AWI983030:AWI983041 BGE983030:BGE983041 BQA983030:BQA983041 BZW983030:BZW983041 CJS983030:CJS983041 CTO983030:CTO983041 DDK983030:DDK983041 DNG983030:DNG983041 DXC983030:DXC983041 EGY983030:EGY983041 EQU983030:EQU983041 FAQ983030:FAQ983041 FKM983030:FKM983041 FUI983030:FUI983041 GEE983030:GEE983041 GOA983030:GOA983041 GXW983030:GXW983041 HHS983030:HHS983041 HRO983030:HRO983041 IBK983030:IBK983041 ILG983030:ILG983041 IVC983030:IVC983041 JEY983030:JEY983041 JOU983030:JOU983041 JYQ983030:JYQ983041 KIM983030:KIM983041 KSI983030:KSI983041 LCE983030:LCE983041 LMA983030:LMA983041 LVW983030:LVW983041 MFS983030:MFS983041 MPO983030:MPO983041 MZK983030:MZK983041 NJG983030:NJG983041 NTC983030:NTC983041 OCY983030:OCY983041 OMU983030:OMU983041 OWQ983030:OWQ983041 PGM983030:PGM983041 PQI983030:PQI983041 QAE983030:QAE983041 QKA983030:QKA983041 QTW983030:QTW983041 RDS983030:RDS983041 RNO983030:RNO983041 RXK983030:RXK983041 SHG983030:SHG983041 SRC983030:SRC983041 TAY983030:TAY983041 TKU983030:TKU983041 TUQ983030:TUQ983041 UEM983030:UEM983041 UOI983030:UOI983041 UYE983030:UYE983041 VIA983030:VIA983041 VRW983030:VRW983041 WBS983030:WBS983041 WLO983030:WLO983041 C20">
      <formula1>$E$35:$E$126</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A1:H25"/>
  <sheetViews>
    <sheetView workbookViewId="0">
      <selection activeCell="F16" sqref="F16"/>
    </sheetView>
  </sheetViews>
  <sheetFormatPr defaultColWidth="9.109375" defaultRowHeight="13.2"/>
  <cols>
    <col min="1" max="1" width="3" style="23" bestFit="1" customWidth="1"/>
    <col min="2" max="2" width="40.109375" style="1" bestFit="1" customWidth="1"/>
    <col min="3" max="3" width="11.33203125" style="1" bestFit="1" customWidth="1"/>
    <col min="4" max="4" width="7" style="1" bestFit="1" customWidth="1"/>
    <col min="5" max="5" width="12.33203125" style="1" bestFit="1" customWidth="1"/>
    <col min="6" max="6" width="8.5546875" style="1" bestFit="1" customWidth="1"/>
    <col min="7" max="7" width="16.44140625" style="1" customWidth="1"/>
    <col min="8" max="8" width="19.88671875" style="1" bestFit="1" customWidth="1"/>
    <col min="9" max="16384" width="9.109375" style="1"/>
  </cols>
  <sheetData>
    <row r="1" spans="1:6">
      <c r="A1" s="1375" t="str">
        <f>RevReqSummary!A1</f>
        <v>PacifiCorp General Rate Case UE-140617</v>
      </c>
      <c r="B1" s="1375"/>
      <c r="C1" s="1375"/>
      <c r="D1" s="1375"/>
      <c r="E1" s="1375"/>
      <c r="F1" s="1375"/>
    </row>
    <row r="2" spans="1:6">
      <c r="A2" s="1375" t="str">
        <f>RevReqSummary!A2</f>
        <v>For The Twelve Months Ended December 2013 - Staff Revenue Requirement</v>
      </c>
      <c r="B2" s="1375"/>
      <c r="C2" s="1375"/>
      <c r="D2" s="1375"/>
      <c r="E2" s="1375"/>
      <c r="F2" s="1375"/>
    </row>
    <row r="3" spans="1:6">
      <c r="A3" s="1387" t="s">
        <v>83</v>
      </c>
      <c r="B3" s="1387"/>
      <c r="C3" s="1387"/>
      <c r="D3" s="1387"/>
      <c r="E3" s="1387"/>
      <c r="F3" s="1387"/>
    </row>
    <row r="4" spans="1:6" ht="13.8" thickBot="1"/>
    <row r="5" spans="1:6" ht="13.8" thickBot="1">
      <c r="B5" s="1388" t="s">
        <v>1040</v>
      </c>
      <c r="C5" s="1389"/>
      <c r="D5" s="1389"/>
      <c r="E5" s="1389"/>
      <c r="F5" s="1390"/>
    </row>
    <row r="6" spans="1:6">
      <c r="B6" s="1309"/>
      <c r="C6" s="1309"/>
      <c r="D6" s="1309"/>
      <c r="E6" s="1309"/>
      <c r="F6" s="1309"/>
    </row>
    <row r="7" spans="1:6">
      <c r="A7" s="23">
        <v>1</v>
      </c>
      <c r="B7" s="26" t="s">
        <v>88</v>
      </c>
      <c r="C7" s="26" t="s">
        <v>73</v>
      </c>
      <c r="D7" s="26" t="s">
        <v>637</v>
      </c>
      <c r="E7" s="26" t="s">
        <v>74</v>
      </c>
      <c r="F7" s="26" t="s">
        <v>87</v>
      </c>
    </row>
    <row r="8" spans="1:6">
      <c r="A8" s="23">
        <f>A7+1</f>
        <v>2</v>
      </c>
      <c r="B8" s="1014" t="s">
        <v>75</v>
      </c>
      <c r="C8" s="1267">
        <v>0.48250000000000004</v>
      </c>
      <c r="D8" s="1268">
        <v>5.1799999999999999E-2</v>
      </c>
      <c r="E8" s="1269">
        <f>D8*C8</f>
        <v>2.4993500000000002E-2</v>
      </c>
      <c r="F8" s="348"/>
    </row>
    <row r="9" spans="1:6">
      <c r="A9" s="23">
        <f t="shared" ref="A9:A15" si="0">A8+1</f>
        <v>3</v>
      </c>
      <c r="B9" s="140" t="s">
        <v>76</v>
      </c>
      <c r="C9" s="1270">
        <v>0</v>
      </c>
      <c r="D9" s="1201">
        <v>0</v>
      </c>
      <c r="E9" s="1271">
        <f>D9*C9</f>
        <v>0</v>
      </c>
      <c r="F9" s="1277">
        <f>E9+E8</f>
        <v>2.4993500000000002E-2</v>
      </c>
    </row>
    <row r="10" spans="1:6">
      <c r="A10" s="23">
        <f t="shared" si="0"/>
        <v>4</v>
      </c>
      <c r="B10" s="1014" t="s">
        <v>89</v>
      </c>
      <c r="C10" s="1270">
        <v>2.0000000000000001E-4</v>
      </c>
      <c r="D10" s="1201">
        <v>6.7500000000000004E-2</v>
      </c>
      <c r="E10" s="1271">
        <f>D10*C10</f>
        <v>1.3500000000000001E-5</v>
      </c>
      <c r="F10" s="1277"/>
    </row>
    <row r="11" spans="1:6">
      <c r="A11" s="23">
        <f t="shared" si="0"/>
        <v>5</v>
      </c>
      <c r="B11" s="1015" t="s">
        <v>90</v>
      </c>
      <c r="C11" s="1270">
        <v>0.51729999999999998</v>
      </c>
      <c r="D11" s="1201">
        <v>0.1</v>
      </c>
      <c r="E11" s="1271">
        <f>D11*C11</f>
        <v>5.1729999999999998E-2</v>
      </c>
      <c r="F11" s="1277"/>
    </row>
    <row r="12" spans="1:6">
      <c r="A12" s="23">
        <f t="shared" si="0"/>
        <v>6</v>
      </c>
      <c r="B12" s="1016" t="s">
        <v>83</v>
      </c>
      <c r="C12" s="1272">
        <f>SUM(C8:C11)</f>
        <v>1</v>
      </c>
      <c r="D12" s="1204"/>
      <c r="E12" s="1273">
        <f>ROUND(SUM(E8:E11),4)</f>
        <v>7.6700000000000004E-2</v>
      </c>
      <c r="F12" s="1278"/>
    </row>
    <row r="13" spans="1:6">
      <c r="A13" s="23">
        <f t="shared" si="0"/>
        <v>7</v>
      </c>
      <c r="C13" s="4"/>
      <c r="D13" s="4"/>
      <c r="F13" s="629"/>
    </row>
    <row r="14" spans="1:6" ht="13.8" thickBot="1">
      <c r="A14" s="23">
        <f t="shared" si="0"/>
        <v>8</v>
      </c>
      <c r="C14" s="4"/>
      <c r="D14" s="4"/>
      <c r="F14" s="629"/>
    </row>
    <row r="15" spans="1:6" ht="13.8" thickBot="1">
      <c r="A15" s="23">
        <f t="shared" si="0"/>
        <v>9</v>
      </c>
      <c r="B15" s="1388" t="s">
        <v>116</v>
      </c>
      <c r="C15" s="1389"/>
      <c r="D15" s="1389"/>
      <c r="E15" s="1389"/>
      <c r="F15" s="1390"/>
    </row>
    <row r="16" spans="1:6">
      <c r="A16" s="23">
        <f t="shared" ref="A16:A22" si="1">A15+1</f>
        <v>10</v>
      </c>
      <c r="B16" s="1309"/>
      <c r="C16" s="1309"/>
      <c r="D16" s="1309"/>
      <c r="E16" s="1309"/>
      <c r="F16" s="1309"/>
    </row>
    <row r="17" spans="1:8">
      <c r="A17" s="23">
        <f t="shared" si="1"/>
        <v>11</v>
      </c>
      <c r="B17" s="26" t="s">
        <v>88</v>
      </c>
      <c r="C17" s="1266" t="s">
        <v>73</v>
      </c>
      <c r="D17" s="1266" t="s">
        <v>637</v>
      </c>
      <c r="E17" s="26" t="s">
        <v>74</v>
      </c>
      <c r="F17" s="1279" t="s">
        <v>87</v>
      </c>
    </row>
    <row r="18" spans="1:8">
      <c r="A18" s="23">
        <f t="shared" si="1"/>
        <v>12</v>
      </c>
      <c r="B18" s="1014" t="s">
        <v>75</v>
      </c>
      <c r="C18" s="1267">
        <v>0.50619999999999998</v>
      </c>
      <c r="D18" s="1274">
        <v>5.1799999999999999E-2</v>
      </c>
      <c r="E18" s="1367">
        <v>2.6221159999999997E-2</v>
      </c>
      <c r="F18" s="1280"/>
    </row>
    <row r="19" spans="1:8">
      <c r="A19" s="23">
        <f t="shared" si="1"/>
        <v>13</v>
      </c>
      <c r="B19" s="140" t="s">
        <v>76</v>
      </c>
      <c r="C19" s="1270">
        <v>0</v>
      </c>
      <c r="D19" s="1275">
        <v>0</v>
      </c>
      <c r="E19" s="1368">
        <v>0</v>
      </c>
      <c r="F19" s="1277">
        <f>E19+E18</f>
        <v>2.6221159999999997E-2</v>
      </c>
    </row>
    <row r="20" spans="1:8">
      <c r="A20" s="23">
        <f t="shared" si="1"/>
        <v>14</v>
      </c>
      <c r="B20" s="1014" t="s">
        <v>89</v>
      </c>
      <c r="C20" s="1270">
        <v>2.8E-3</v>
      </c>
      <c r="D20" s="1275">
        <v>5.4300000000000001E-2</v>
      </c>
      <c r="E20" s="1368">
        <v>1.5204000000000001E-4</v>
      </c>
      <c r="F20" s="1281"/>
    </row>
    <row r="21" spans="1:8">
      <c r="A21" s="23">
        <f t="shared" si="1"/>
        <v>15</v>
      </c>
      <c r="B21" s="1015" t="s">
        <v>90</v>
      </c>
      <c r="C21" s="1270">
        <v>0.49099999999999999</v>
      </c>
      <c r="D21" s="1275">
        <v>0.09</v>
      </c>
      <c r="E21" s="1368">
        <v>4.419E-2</v>
      </c>
      <c r="F21" s="349"/>
    </row>
    <row r="22" spans="1:8">
      <c r="A22" s="23">
        <f t="shared" si="1"/>
        <v>16</v>
      </c>
      <c r="B22" s="1016" t="s">
        <v>83</v>
      </c>
      <c r="C22" s="1272">
        <f>SUM(C18:C21)</f>
        <v>1</v>
      </c>
      <c r="D22" s="1204"/>
      <c r="E22" s="1276">
        <f>ROUND(SUM(E18:E21),4)</f>
        <v>7.0599999999999996E-2</v>
      </c>
      <c r="F22" s="350"/>
    </row>
    <row r="23" spans="1:8">
      <c r="C23" s="4"/>
      <c r="D23" s="4"/>
    </row>
    <row r="25" spans="1:8">
      <c r="F25" s="122"/>
      <c r="H25" s="43"/>
    </row>
  </sheetData>
  <mergeCells count="5">
    <mergeCell ref="A1:F1"/>
    <mergeCell ref="A2:F2"/>
    <mergeCell ref="A3:F3"/>
    <mergeCell ref="B15:F15"/>
    <mergeCell ref="B5:F5"/>
  </mergeCells>
  <phoneticPr fontId="0" type="noConversion"/>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J370"/>
  <sheetViews>
    <sheetView workbookViewId="0">
      <selection activeCell="F16" sqref="F16"/>
    </sheetView>
  </sheetViews>
  <sheetFormatPr defaultRowHeight="13.2"/>
  <cols>
    <col min="1" max="1" width="27.109375" style="1" customWidth="1"/>
    <col min="2" max="2" width="9.6640625" style="1" bestFit="1" customWidth="1"/>
    <col min="3" max="3" width="5.44140625" style="1" bestFit="1" customWidth="1"/>
    <col min="4" max="4" width="12.21875" style="1" bestFit="1" customWidth="1"/>
    <col min="5" max="5" width="8" style="1" bestFit="1" customWidth="1"/>
    <col min="6" max="6" width="10" style="1" bestFit="1" customWidth="1"/>
    <col min="7" max="7" width="13.33203125" style="1" bestFit="1" customWidth="1"/>
    <col min="8" max="8" width="9.33203125" style="1" bestFit="1" customWidth="1"/>
    <col min="9" max="16384" width="8.88671875" style="1"/>
  </cols>
  <sheetData>
    <row r="1" spans="1:10">
      <c r="A1" s="17" t="str">
        <f>RevReqSummary!A1</f>
        <v>PacifiCorp General Rate Case UE-140617</v>
      </c>
      <c r="B1" s="232"/>
      <c r="C1" s="232"/>
      <c r="D1" s="232"/>
      <c r="E1" s="232"/>
      <c r="F1" s="603"/>
      <c r="G1" s="232"/>
      <c r="H1" s="484"/>
      <c r="I1" s="602"/>
      <c r="J1" s="602"/>
    </row>
    <row r="2" spans="1:10">
      <c r="A2" s="17" t="str">
        <f>RevReqSummary!A2</f>
        <v>For The Twelve Months Ended December 2013 - Staff Revenue Requirement</v>
      </c>
      <c r="B2" s="232"/>
      <c r="C2" s="232"/>
      <c r="D2" s="232"/>
      <c r="E2" s="232"/>
      <c r="F2" s="603"/>
      <c r="G2" s="232"/>
      <c r="H2" s="484"/>
      <c r="I2" s="602"/>
      <c r="J2" s="602"/>
    </row>
    <row r="3" spans="1:10">
      <c r="A3" s="235" t="s">
        <v>418</v>
      </c>
      <c r="B3" s="232"/>
      <c r="C3" s="232"/>
      <c r="D3" s="232"/>
      <c r="E3" s="232"/>
      <c r="F3" s="603"/>
      <c r="G3" s="232"/>
      <c r="H3" s="484"/>
      <c r="I3" s="602"/>
      <c r="J3" s="602"/>
    </row>
    <row r="4" spans="1:10">
      <c r="A4" s="604" t="s">
        <v>659</v>
      </c>
      <c r="B4" s="232"/>
      <c r="C4" s="232"/>
      <c r="D4" s="232"/>
      <c r="E4" s="232"/>
      <c r="F4" s="603"/>
      <c r="G4" s="232"/>
      <c r="H4" s="484"/>
      <c r="I4" s="602"/>
      <c r="J4" s="602"/>
    </row>
    <row r="5" spans="1:10">
      <c r="A5" s="602"/>
      <c r="B5" s="232"/>
      <c r="C5" s="232"/>
      <c r="D5" s="232"/>
      <c r="E5" s="232"/>
      <c r="F5" s="603"/>
      <c r="G5" s="232"/>
      <c r="H5" s="484"/>
      <c r="I5" s="602"/>
      <c r="J5" s="602"/>
    </row>
    <row r="6" spans="1:10">
      <c r="A6" s="602"/>
      <c r="B6" s="23"/>
      <c r="C6" s="23"/>
      <c r="D6" s="23" t="s">
        <v>131</v>
      </c>
      <c r="E6" s="23"/>
      <c r="F6" s="23"/>
      <c r="G6" s="23" t="s">
        <v>236</v>
      </c>
      <c r="H6" s="484"/>
      <c r="I6" s="602"/>
      <c r="J6" s="602"/>
    </row>
    <row r="7" spans="1:10">
      <c r="A7" s="602"/>
      <c r="B7" s="26" t="s">
        <v>132</v>
      </c>
      <c r="C7" s="26" t="s">
        <v>660</v>
      </c>
      <c r="D7" s="26" t="s">
        <v>134</v>
      </c>
      <c r="E7" s="26" t="s">
        <v>135</v>
      </c>
      <c r="F7" s="26" t="s">
        <v>136</v>
      </c>
      <c r="G7" s="26" t="s">
        <v>137</v>
      </c>
      <c r="H7" s="486"/>
      <c r="I7" s="602"/>
      <c r="J7" s="602"/>
    </row>
    <row r="8" spans="1:10">
      <c r="A8" s="240"/>
      <c r="B8" s="241"/>
      <c r="C8" s="241"/>
      <c r="D8" s="241"/>
      <c r="E8" s="241"/>
      <c r="F8" s="532"/>
      <c r="G8" s="31"/>
      <c r="H8" s="484"/>
      <c r="I8" s="602"/>
      <c r="J8" s="602"/>
    </row>
    <row r="9" spans="1:10">
      <c r="A9" s="240" t="s">
        <v>222</v>
      </c>
      <c r="B9" s="605"/>
      <c r="C9" s="163"/>
      <c r="D9" s="262"/>
      <c r="E9" s="606"/>
      <c r="F9" s="607"/>
      <c r="G9" s="608"/>
      <c r="H9" s="484"/>
      <c r="I9" s="609"/>
      <c r="J9" s="602"/>
    </row>
    <row r="10" spans="1:10">
      <c r="A10" s="609" t="s">
        <v>17</v>
      </c>
      <c r="B10" s="610">
        <v>312</v>
      </c>
      <c r="C10" s="163" t="s">
        <v>398</v>
      </c>
      <c r="D10" s="639">
        <v>11092551.17</v>
      </c>
      <c r="E10" s="242" t="s">
        <v>231</v>
      </c>
      <c r="F10" s="457">
        <f t="shared" ref="F10:F17" si="0">INDEX(WCAAllocations,IFERROR(MATCH(E10,WCAFactors,0),2),IFERROR(MATCH(E10,WCAStates,0),4))</f>
        <v>0.22953887558714423</v>
      </c>
      <c r="G10" s="608">
        <f>D10*F10</f>
        <v>2546171.7229546611</v>
      </c>
      <c r="H10" s="611"/>
      <c r="I10" s="609"/>
      <c r="J10" s="602"/>
    </row>
    <row r="11" spans="1:10">
      <c r="A11" s="609" t="s">
        <v>17</v>
      </c>
      <c r="B11" s="610">
        <v>312</v>
      </c>
      <c r="C11" s="163" t="s">
        <v>398</v>
      </c>
      <c r="D11" s="639">
        <v>250000</v>
      </c>
      <c r="E11" s="242" t="s">
        <v>203</v>
      </c>
      <c r="F11" s="457">
        <f t="shared" si="0"/>
        <v>0.23084885646883446</v>
      </c>
      <c r="G11" s="608">
        <f t="shared" ref="G11:G17" si="1">D11*F11</f>
        <v>57712.214117208612</v>
      </c>
      <c r="H11" s="611"/>
      <c r="I11" s="609"/>
      <c r="J11" s="602"/>
    </row>
    <row r="12" spans="1:10">
      <c r="A12" s="609" t="s">
        <v>19</v>
      </c>
      <c r="B12" s="610">
        <v>332</v>
      </c>
      <c r="C12" s="163" t="s">
        <v>398</v>
      </c>
      <c r="D12" s="639">
        <v>74403587.800000012</v>
      </c>
      <c r="E12" s="242" t="s">
        <v>203</v>
      </c>
      <c r="F12" s="457">
        <f t="shared" si="0"/>
        <v>0.23084885646883446</v>
      </c>
      <c r="G12" s="608">
        <f t="shared" si="1"/>
        <v>17175983.160808526</v>
      </c>
      <c r="H12" s="611"/>
      <c r="I12" s="609"/>
      <c r="J12" s="602"/>
    </row>
    <row r="13" spans="1:10">
      <c r="A13" s="609" t="s">
        <v>21</v>
      </c>
      <c r="B13" s="610">
        <v>355</v>
      </c>
      <c r="C13" s="163" t="s">
        <v>398</v>
      </c>
      <c r="D13" s="639">
        <v>3359988.65</v>
      </c>
      <c r="E13" s="242" t="s">
        <v>231</v>
      </c>
      <c r="F13" s="457">
        <f t="shared" si="0"/>
        <v>0.22953887558714423</v>
      </c>
      <c r="G13" s="608">
        <f t="shared" si="1"/>
        <v>771248.01670656668</v>
      </c>
      <c r="H13" s="611"/>
      <c r="I13" s="609"/>
      <c r="J13" s="602"/>
    </row>
    <row r="14" spans="1:10">
      <c r="A14" s="609" t="s">
        <v>21</v>
      </c>
      <c r="B14" s="610">
        <v>355</v>
      </c>
      <c r="C14" s="163" t="s">
        <v>398</v>
      </c>
      <c r="D14" s="639">
        <v>19538849.989999998</v>
      </c>
      <c r="E14" s="242" t="s">
        <v>203</v>
      </c>
      <c r="F14" s="457">
        <f t="shared" si="0"/>
        <v>0.23084885646883446</v>
      </c>
      <c r="G14" s="608">
        <f t="shared" si="1"/>
        <v>4510521.1769075971</v>
      </c>
      <c r="H14" s="611"/>
      <c r="I14" s="609"/>
      <c r="J14" s="602"/>
    </row>
    <row r="15" spans="1:10">
      <c r="A15" s="609" t="s">
        <v>757</v>
      </c>
      <c r="B15" s="610">
        <v>397</v>
      </c>
      <c r="C15" s="163" t="s">
        <v>398</v>
      </c>
      <c r="D15" s="639">
        <v>4414551</v>
      </c>
      <c r="E15" s="242" t="s">
        <v>130</v>
      </c>
      <c r="F15" s="457">
        <f t="shared" si="0"/>
        <v>6.8539355270203509E-2</v>
      </c>
      <c r="G15" s="608">
        <f t="shared" si="1"/>
        <v>302570.47934743215</v>
      </c>
      <c r="H15" s="611"/>
      <c r="I15" s="609"/>
      <c r="J15" s="602"/>
    </row>
    <row r="16" spans="1:10">
      <c r="A16" s="609" t="s">
        <v>757</v>
      </c>
      <c r="B16" s="610">
        <v>397</v>
      </c>
      <c r="C16" s="163" t="s">
        <v>398</v>
      </c>
      <c r="D16" s="639">
        <v>1418280.8099999996</v>
      </c>
      <c r="E16" s="242" t="s">
        <v>203</v>
      </c>
      <c r="F16" s="457">
        <f t="shared" si="0"/>
        <v>0.23084885646883446</v>
      </c>
      <c r="G16" s="608">
        <f t="shared" si="1"/>
        <v>327408.50314019219</v>
      </c>
      <c r="H16" s="611"/>
      <c r="I16" s="609"/>
      <c r="J16" s="602"/>
    </row>
    <row r="17" spans="1:10">
      <c r="A17" s="609"/>
      <c r="B17" s="610">
        <v>360</v>
      </c>
      <c r="C17" s="163" t="s">
        <v>398</v>
      </c>
      <c r="D17" s="639">
        <v>14732967</v>
      </c>
      <c r="E17" s="242" t="s">
        <v>141</v>
      </c>
      <c r="F17" s="457">
        <f t="shared" si="0"/>
        <v>1</v>
      </c>
      <c r="G17" s="608">
        <f t="shared" si="1"/>
        <v>14732967</v>
      </c>
      <c r="H17" s="611"/>
      <c r="I17" s="609"/>
      <c r="J17" s="602"/>
    </row>
    <row r="18" spans="1:10">
      <c r="A18" s="612" t="s">
        <v>586</v>
      </c>
      <c r="B18" s="610"/>
      <c r="C18" s="163"/>
      <c r="D18" s="242">
        <f>SUM(D10:D17)</f>
        <v>129210776.42000002</v>
      </c>
      <c r="E18" s="242"/>
      <c r="F18" s="607"/>
      <c r="G18" s="613">
        <f>SUM(G10:G17)</f>
        <v>40424582.27398219</v>
      </c>
      <c r="H18" s="484"/>
      <c r="I18" s="609"/>
      <c r="J18" s="602"/>
    </row>
    <row r="19" spans="1:10">
      <c r="A19" s="609"/>
      <c r="B19" s="610"/>
      <c r="C19" s="163"/>
      <c r="D19" s="242"/>
      <c r="E19" s="242"/>
      <c r="F19" s="607"/>
      <c r="G19" s="608"/>
      <c r="H19" s="611"/>
      <c r="I19" s="609"/>
      <c r="J19" s="602"/>
    </row>
    <row r="20" spans="1:10">
      <c r="A20" s="244" t="s">
        <v>587</v>
      </c>
      <c r="B20" s="610" t="s">
        <v>178</v>
      </c>
      <c r="C20" s="163" t="s">
        <v>398</v>
      </c>
      <c r="D20" s="639">
        <v>-269127.44585082645</v>
      </c>
      <c r="E20" s="242" t="s">
        <v>231</v>
      </c>
      <c r="F20" s="457">
        <f t="shared" ref="F20:F27" si="2">INDEX(WCAAllocations,IFERROR(MATCH(E20,WCAFactors,0),2),IFERROR(MATCH(E20,WCAStates,0),4))</f>
        <v>0.22953887558714423</v>
      </c>
      <c r="G20" s="608">
        <f>D20*F20</f>
        <v>-61775.211310238745</v>
      </c>
      <c r="H20" s="611"/>
      <c r="I20" s="609"/>
      <c r="J20" s="602"/>
    </row>
    <row r="21" spans="1:10">
      <c r="A21" s="244" t="s">
        <v>587</v>
      </c>
      <c r="B21" s="610" t="s">
        <v>175</v>
      </c>
      <c r="C21" s="163" t="s">
        <v>398</v>
      </c>
      <c r="D21" s="639">
        <v>-7748.2076689387459</v>
      </c>
      <c r="E21" s="242" t="s">
        <v>203</v>
      </c>
      <c r="F21" s="457">
        <f t="shared" si="2"/>
        <v>0.23084885646883446</v>
      </c>
      <c r="G21" s="608">
        <f t="shared" ref="G21:G26" si="3">D21*F21</f>
        <v>-1788.6648800575631</v>
      </c>
      <c r="H21" s="611"/>
      <c r="I21" s="609"/>
      <c r="J21" s="602"/>
    </row>
    <row r="22" spans="1:10">
      <c r="A22" s="244" t="s">
        <v>587</v>
      </c>
      <c r="B22" s="610" t="s">
        <v>175</v>
      </c>
      <c r="C22" s="163" t="s">
        <v>398</v>
      </c>
      <c r="D22" s="639">
        <v>-1757654.4159605077</v>
      </c>
      <c r="E22" s="242" t="s">
        <v>203</v>
      </c>
      <c r="F22" s="457">
        <f t="shared" si="2"/>
        <v>0.23084885646883446</v>
      </c>
      <c r="G22" s="608">
        <f t="shared" si="3"/>
        <v>-405752.51199188031</v>
      </c>
      <c r="H22" s="611"/>
      <c r="I22" s="609"/>
      <c r="J22" s="602"/>
    </row>
    <row r="23" spans="1:10">
      <c r="A23" s="244" t="s">
        <v>587</v>
      </c>
      <c r="B23" s="610" t="s">
        <v>179</v>
      </c>
      <c r="C23" s="163" t="s">
        <v>398</v>
      </c>
      <c r="D23" s="639">
        <v>-35463.145456496655</v>
      </c>
      <c r="E23" s="242" t="s">
        <v>231</v>
      </c>
      <c r="F23" s="457">
        <f t="shared" si="2"/>
        <v>0.22953887558714423</v>
      </c>
      <c r="G23" s="608">
        <f t="shared" si="3"/>
        <v>-8140.1705328675844</v>
      </c>
      <c r="H23" s="611"/>
      <c r="I23" s="609"/>
      <c r="J23" s="602"/>
    </row>
    <row r="24" spans="1:10">
      <c r="A24" s="244" t="s">
        <v>587</v>
      </c>
      <c r="B24" s="610" t="s">
        <v>179</v>
      </c>
      <c r="C24" s="163" t="s">
        <v>398</v>
      </c>
      <c r="D24" s="639">
        <v>-197466.9216401552</v>
      </c>
      <c r="E24" s="242" t="s">
        <v>203</v>
      </c>
      <c r="F24" s="457">
        <f t="shared" si="2"/>
        <v>0.23084885646883446</v>
      </c>
      <c r="G24" s="608">
        <f t="shared" si="3"/>
        <v>-45585.013051050766</v>
      </c>
      <c r="H24" s="611"/>
      <c r="I24" s="609"/>
      <c r="J24" s="602"/>
    </row>
    <row r="25" spans="1:10">
      <c r="A25" s="244" t="s">
        <v>587</v>
      </c>
      <c r="B25" s="610" t="s">
        <v>174</v>
      </c>
      <c r="C25" s="163" t="s">
        <v>398</v>
      </c>
      <c r="D25" s="639">
        <v>-276552.05257003935</v>
      </c>
      <c r="E25" s="242" t="s">
        <v>130</v>
      </c>
      <c r="F25" s="457">
        <f t="shared" si="2"/>
        <v>6.8539355270203509E-2</v>
      </c>
      <c r="G25" s="608">
        <f t="shared" si="3"/>
        <v>-18954.699381801925</v>
      </c>
      <c r="H25" s="611"/>
      <c r="I25" s="609"/>
      <c r="J25" s="602"/>
    </row>
    <row r="26" spans="1:10">
      <c r="A26" s="244" t="s">
        <v>587</v>
      </c>
      <c r="B26" s="610" t="s">
        <v>174</v>
      </c>
      <c r="C26" s="163" t="s">
        <v>398</v>
      </c>
      <c r="D26" s="639">
        <v>-16327.449055494604</v>
      </c>
      <c r="E26" s="242" t="s">
        <v>203</v>
      </c>
      <c r="F26" s="457">
        <f t="shared" si="2"/>
        <v>0.23084885646883446</v>
      </c>
      <c r="G26" s="608">
        <f t="shared" si="3"/>
        <v>-3769.1729435140805</v>
      </c>
      <c r="H26" s="611"/>
      <c r="I26" s="609"/>
      <c r="J26" s="602"/>
    </row>
    <row r="27" spans="1:10">
      <c r="A27" s="244" t="s">
        <v>587</v>
      </c>
      <c r="B27" s="232">
        <v>108360</v>
      </c>
      <c r="C27" s="163" t="s">
        <v>398</v>
      </c>
      <c r="D27" s="639">
        <v>-219675.64674810809</v>
      </c>
      <c r="E27" s="242" t="s">
        <v>141</v>
      </c>
      <c r="F27" s="457">
        <f t="shared" si="2"/>
        <v>1</v>
      </c>
      <c r="G27" s="608">
        <f>D27*F27</f>
        <v>-219675.64674810809</v>
      </c>
      <c r="H27" s="484"/>
      <c r="I27" s="609"/>
      <c r="J27" s="602"/>
    </row>
    <row r="28" spans="1:10">
      <c r="A28" s="248" t="s">
        <v>588</v>
      </c>
      <c r="B28" s="232"/>
      <c r="C28" s="163"/>
      <c r="D28" s="249">
        <f>SUM(D20:D27)</f>
        <v>-2780015.2849505674</v>
      </c>
      <c r="E28" s="242"/>
      <c r="F28" s="607"/>
      <c r="G28" s="614">
        <f>SUM(G20:G27)</f>
        <v>-765441.09083951905</v>
      </c>
      <c r="H28" s="484"/>
      <c r="I28" s="609"/>
      <c r="J28" s="602"/>
    </row>
    <row r="29" spans="1:10">
      <c r="A29" s="244"/>
      <c r="B29" s="610"/>
      <c r="C29" s="615"/>
      <c r="D29" s="242"/>
      <c r="E29" s="242"/>
      <c r="F29" s="607"/>
      <c r="G29" s="608"/>
      <c r="H29" s="484"/>
    </row>
    <row r="30" spans="1:10">
      <c r="A30" s="248" t="s">
        <v>199</v>
      </c>
      <c r="B30" s="610"/>
      <c r="C30" s="615"/>
      <c r="D30" s="242"/>
      <c r="E30" s="242"/>
      <c r="F30" s="607"/>
      <c r="G30" s="608"/>
      <c r="H30" s="484"/>
    </row>
    <row r="31" spans="1:10">
      <c r="A31" s="244" t="s">
        <v>467</v>
      </c>
      <c r="B31" s="610" t="s">
        <v>186</v>
      </c>
      <c r="C31" s="163" t="s">
        <v>398</v>
      </c>
      <c r="D31" s="639">
        <v>269127.44585082645</v>
      </c>
      <c r="E31" s="242" t="s">
        <v>231</v>
      </c>
      <c r="F31" s="457">
        <f t="shared" ref="F31:F38" si="4">INDEX(WCAAllocations,IFERROR(MATCH(E31,WCAFactors,0),2),IFERROR(MATCH(E31,WCAStates,0),4))</f>
        <v>0.22953887558714423</v>
      </c>
      <c r="G31" s="608">
        <f>D31*F31</f>
        <v>61775.211310238745</v>
      </c>
      <c r="H31" s="484"/>
    </row>
    <row r="32" spans="1:10">
      <c r="A32" s="244" t="s">
        <v>467</v>
      </c>
      <c r="B32" s="610" t="s">
        <v>186</v>
      </c>
      <c r="C32" s="163" t="s">
        <v>398</v>
      </c>
      <c r="D32" s="639">
        <v>6887.2957057233298</v>
      </c>
      <c r="E32" s="242" t="s">
        <v>203</v>
      </c>
      <c r="F32" s="457">
        <f t="shared" si="4"/>
        <v>0.23084885646883446</v>
      </c>
      <c r="G32" s="608">
        <f t="shared" ref="G32:G37" si="5">D32*F32</f>
        <v>1589.924337828945</v>
      </c>
      <c r="H32" s="484"/>
    </row>
    <row r="33" spans="1:8">
      <c r="A33" s="244" t="s">
        <v>467</v>
      </c>
      <c r="B33" s="610" t="s">
        <v>184</v>
      </c>
      <c r="C33" s="163" t="s">
        <v>398</v>
      </c>
      <c r="D33" s="639">
        <v>1683568.466923015</v>
      </c>
      <c r="E33" s="242" t="s">
        <v>203</v>
      </c>
      <c r="F33" s="457">
        <f t="shared" si="4"/>
        <v>0.23084885646883446</v>
      </c>
      <c r="G33" s="608">
        <f t="shared" si="5"/>
        <v>388649.85537616676</v>
      </c>
      <c r="H33" s="484"/>
    </row>
    <row r="34" spans="1:8">
      <c r="A34" s="244" t="s">
        <v>467</v>
      </c>
      <c r="B34" s="610" t="s">
        <v>187</v>
      </c>
      <c r="C34" s="163" t="s">
        <v>398</v>
      </c>
      <c r="D34" s="639">
        <v>35463.145456496655</v>
      </c>
      <c r="E34" s="242" t="s">
        <v>231</v>
      </c>
      <c r="F34" s="457">
        <f t="shared" si="4"/>
        <v>0.22953887558714423</v>
      </c>
      <c r="G34" s="608">
        <f t="shared" si="5"/>
        <v>8140.1705328675844</v>
      </c>
      <c r="H34" s="484"/>
    </row>
    <row r="35" spans="1:8">
      <c r="A35" s="244" t="s">
        <v>467</v>
      </c>
      <c r="B35" s="610" t="s">
        <v>187</v>
      </c>
      <c r="C35" s="163" t="s">
        <v>398</v>
      </c>
      <c r="D35" s="639">
        <v>186480.78177964874</v>
      </c>
      <c r="E35" s="358" t="s">
        <v>203</v>
      </c>
      <c r="F35" s="457">
        <f t="shared" si="4"/>
        <v>0.23084885646883446</v>
      </c>
      <c r="G35" s="608">
        <f t="shared" si="5"/>
        <v>43048.875227246172</v>
      </c>
      <c r="H35" s="484"/>
    </row>
    <row r="36" spans="1:8">
      <c r="A36" s="244" t="s">
        <v>467</v>
      </c>
      <c r="B36" s="610" t="s">
        <v>183</v>
      </c>
      <c r="C36" s="163" t="s">
        <v>398</v>
      </c>
      <c r="D36" s="639">
        <v>265489.97046723781</v>
      </c>
      <c r="E36" s="242" t="s">
        <v>130</v>
      </c>
      <c r="F36" s="457">
        <f t="shared" si="4"/>
        <v>6.8539355270203509E-2</v>
      </c>
      <c r="G36" s="608">
        <f t="shared" si="5"/>
        <v>18196.511406529851</v>
      </c>
      <c r="H36" s="484"/>
    </row>
    <row r="37" spans="1:8">
      <c r="A37" s="244" t="s">
        <v>467</v>
      </c>
      <c r="B37" s="610" t="s">
        <v>183</v>
      </c>
      <c r="C37" s="163" t="s">
        <v>398</v>
      </c>
      <c r="D37" s="639">
        <v>16327.449055494604</v>
      </c>
      <c r="E37" s="242" t="s">
        <v>203</v>
      </c>
      <c r="F37" s="457">
        <f t="shared" si="4"/>
        <v>0.23084885646883446</v>
      </c>
      <c r="G37" s="608">
        <f t="shared" si="5"/>
        <v>3769.1729435140805</v>
      </c>
      <c r="H37" s="484"/>
    </row>
    <row r="38" spans="1:8">
      <c r="A38" s="244" t="s">
        <v>467</v>
      </c>
      <c r="B38" s="610">
        <v>403360</v>
      </c>
      <c r="C38" s="163" t="s">
        <v>398</v>
      </c>
      <c r="D38" s="639">
        <v>219675.64674810809</v>
      </c>
      <c r="E38" s="242" t="s">
        <v>141</v>
      </c>
      <c r="F38" s="457">
        <f t="shared" si="4"/>
        <v>1</v>
      </c>
      <c r="G38" s="608">
        <f>D38*F38</f>
        <v>219675.64674810809</v>
      </c>
      <c r="H38" s="484"/>
    </row>
    <row r="39" spans="1:8">
      <c r="A39" s="248" t="s">
        <v>589</v>
      </c>
      <c r="B39" s="610"/>
      <c r="C39" s="163"/>
      <c r="D39" s="242">
        <f>SUM(D31:D38)</f>
        <v>2683020.2019865504</v>
      </c>
      <c r="E39" s="242"/>
      <c r="F39" s="607"/>
      <c r="G39" s="613">
        <f>SUM(G31:G38)</f>
        <v>744845.36788250029</v>
      </c>
      <c r="H39" s="484"/>
    </row>
    <row r="40" spans="1:8">
      <c r="A40" s="244"/>
      <c r="B40" s="610"/>
      <c r="C40" s="163"/>
      <c r="D40" s="242"/>
      <c r="E40" s="242"/>
      <c r="F40" s="607"/>
      <c r="G40" s="608"/>
      <c r="H40" s="484"/>
    </row>
    <row r="41" spans="1:8" s="153" customFormat="1">
      <c r="A41" s="506" t="s">
        <v>234</v>
      </c>
      <c r="B41" s="610"/>
      <c r="C41" s="610"/>
      <c r="D41" s="242"/>
      <c r="E41" s="261"/>
      <c r="F41" s="607"/>
      <c r="G41" s="262"/>
      <c r="H41" s="611"/>
    </row>
    <row r="42" spans="1:8" s="153" customFormat="1">
      <c r="A42" s="510" t="s">
        <v>758</v>
      </c>
      <c r="B42" s="616" t="s">
        <v>191</v>
      </c>
      <c r="C42" s="616" t="s">
        <v>398</v>
      </c>
      <c r="D42" s="639">
        <v>304590.59130732319</v>
      </c>
      <c r="E42" s="242" t="s">
        <v>231</v>
      </c>
      <c r="F42" s="457">
        <f>INDEX(WCAAllocations,IFERROR(MATCH(E42,WCAFactors,0),2),IFERROR(MATCH(E42,WCAStates,0),4))</f>
        <v>0.22953887558714423</v>
      </c>
      <c r="G42" s="608">
        <f>D42*F42</f>
        <v>69915.381843106356</v>
      </c>
      <c r="H42" s="611"/>
    </row>
    <row r="43" spans="1:8" s="153" customFormat="1">
      <c r="A43" s="510" t="s">
        <v>758</v>
      </c>
      <c r="B43" s="511" t="s">
        <v>193</v>
      </c>
      <c r="C43" s="511" t="s">
        <v>398</v>
      </c>
      <c r="D43" s="639">
        <v>717971</v>
      </c>
      <c r="E43" s="242" t="s">
        <v>231</v>
      </c>
      <c r="F43" s="457">
        <f>INDEX(WCAAllocations,IFERROR(MATCH(E43,WCAFactors,0),2),IFERROR(MATCH(E43,WCAStates,0),4))</f>
        <v>0.22953887558714423</v>
      </c>
      <c r="G43" s="608">
        <f>D43*F43</f>
        <v>164802.25604417751</v>
      </c>
      <c r="H43" s="611"/>
    </row>
    <row r="44" spans="1:8" s="153" customFormat="1">
      <c r="A44" s="510" t="s">
        <v>341</v>
      </c>
      <c r="B44" s="616">
        <v>41010</v>
      </c>
      <c r="C44" s="616" t="s">
        <v>398</v>
      </c>
      <c r="D44" s="639">
        <v>156882</v>
      </c>
      <c r="E44" s="242" t="s">
        <v>231</v>
      </c>
      <c r="F44" s="457">
        <f>INDEX(WCAAllocations,IFERROR(MATCH(E44,WCAFactors,0),2),IFERROR(MATCH(E44,WCAStates,0),4))</f>
        <v>0.22953887558714423</v>
      </c>
      <c r="G44" s="608">
        <f>D44*F44</f>
        <v>36010.51787986236</v>
      </c>
      <c r="H44" s="611"/>
    </row>
    <row r="45" spans="1:8" s="153" customFormat="1">
      <c r="A45" s="490" t="s">
        <v>759</v>
      </c>
      <c r="B45" s="610">
        <v>282</v>
      </c>
      <c r="C45" s="610" t="s">
        <v>398</v>
      </c>
      <c r="D45" s="639">
        <v>-212284</v>
      </c>
      <c r="E45" s="242" t="s">
        <v>231</v>
      </c>
      <c r="F45" s="457">
        <f>INDEX(WCAAllocations,IFERROR(MATCH(E45,WCAFactors,0),2),IFERROR(MATCH(E45,WCAStates,0),4))</f>
        <v>0.22953887558714423</v>
      </c>
      <c r="G45" s="608">
        <f>D45*F45</f>
        <v>-48727.430665141328</v>
      </c>
      <c r="H45" s="611"/>
    </row>
    <row r="46" spans="1:8" s="153" customFormat="1">
      <c r="A46" s="606"/>
      <c r="B46" s="616"/>
      <c r="C46" s="616"/>
      <c r="D46" s="617"/>
      <c r="E46" s="608"/>
      <c r="F46" s="608"/>
      <c r="G46" s="608"/>
      <c r="H46" s="611"/>
    </row>
    <row r="47" spans="1:8" s="153" customFormat="1">
      <c r="A47" s="490" t="s">
        <v>758</v>
      </c>
      <c r="B47" s="511" t="s">
        <v>191</v>
      </c>
      <c r="C47" s="511" t="s">
        <v>398</v>
      </c>
      <c r="D47" s="639">
        <v>1893263.9934638818</v>
      </c>
      <c r="E47" s="242" t="s">
        <v>203</v>
      </c>
      <c r="F47" s="457">
        <f>INDEX(WCAAllocations,IFERROR(MATCH(E47,WCAFactors,0),2),IFERROR(MATCH(E47,WCAStates,0),4))</f>
        <v>0.23084885646883446</v>
      </c>
      <c r="G47" s="608">
        <f>D47*F47</f>
        <v>437057.82788475597</v>
      </c>
      <c r="H47" s="611"/>
    </row>
    <row r="48" spans="1:8" s="153" customFormat="1">
      <c r="A48" s="490" t="s">
        <v>758</v>
      </c>
      <c r="B48" s="616" t="s">
        <v>193</v>
      </c>
      <c r="C48" s="616" t="s">
        <v>398</v>
      </c>
      <c r="D48" s="639">
        <v>21266885</v>
      </c>
      <c r="E48" s="242" t="s">
        <v>203</v>
      </c>
      <c r="F48" s="457">
        <f>INDEX(WCAAllocations,IFERROR(MATCH(E48,WCAFactors,0),2),IFERROR(MATCH(E48,WCAStates,0),4))</f>
        <v>0.23084885646883446</v>
      </c>
      <c r="G48" s="608">
        <f>D48*F48</f>
        <v>4909436.0829042085</v>
      </c>
      <c r="H48" s="611"/>
    </row>
    <row r="49" spans="1:8" s="153" customFormat="1">
      <c r="A49" s="490" t="s">
        <v>341</v>
      </c>
      <c r="B49" s="511">
        <v>41010</v>
      </c>
      <c r="C49" s="511" t="s">
        <v>398</v>
      </c>
      <c r="D49" s="639">
        <v>7352488</v>
      </c>
      <c r="E49" s="242" t="s">
        <v>203</v>
      </c>
      <c r="F49" s="457">
        <f>INDEX(WCAAllocations,IFERROR(MATCH(E49,WCAFactors,0),2),IFERROR(MATCH(E49,WCAStates,0),4))</f>
        <v>0.23084885646883446</v>
      </c>
      <c r="G49" s="608">
        <f>D49*F49</f>
        <v>1697313.4470008279</v>
      </c>
      <c r="H49" s="611"/>
    </row>
    <row r="50" spans="1:8" s="153" customFormat="1">
      <c r="A50" s="490" t="s">
        <v>759</v>
      </c>
      <c r="B50" s="616">
        <v>282</v>
      </c>
      <c r="C50" s="616" t="s">
        <v>398</v>
      </c>
      <c r="D50" s="639">
        <v>-9823226</v>
      </c>
      <c r="E50" s="242" t="s">
        <v>203</v>
      </c>
      <c r="F50" s="457">
        <f>INDEX(WCAAllocations,IFERROR(MATCH(E50,WCAFactors,0),2),IFERROR(MATCH(E50,WCAStates,0),4))</f>
        <v>0.23084885646883446</v>
      </c>
      <c r="G50" s="608">
        <f>D50*F50</f>
        <v>-2267680.488934923</v>
      </c>
      <c r="H50" s="611"/>
    </row>
    <row r="51" spans="1:8" s="153" customFormat="1">
      <c r="A51" s="490"/>
      <c r="B51" s="616"/>
      <c r="C51" s="616"/>
      <c r="D51" s="242"/>
      <c r="E51" s="608"/>
      <c r="F51" s="608"/>
      <c r="G51" s="608"/>
      <c r="H51" s="611"/>
    </row>
    <row r="52" spans="1:8" s="153" customFormat="1">
      <c r="A52" s="490" t="s">
        <v>758</v>
      </c>
      <c r="B52" s="616" t="s">
        <v>191</v>
      </c>
      <c r="C52" s="616" t="s">
        <v>398</v>
      </c>
      <c r="D52" s="639">
        <v>219675.64674810809</v>
      </c>
      <c r="E52" s="242" t="s">
        <v>141</v>
      </c>
      <c r="F52" s="457">
        <f>INDEX(WCAAllocations,IFERROR(MATCH(E52,WCAFactors,0),2),IFERROR(MATCH(E52,WCAStates,0),4))</f>
        <v>1</v>
      </c>
      <c r="G52" s="608">
        <f t="shared" ref="G52:G60" si="6">D52*F52</f>
        <v>219675.64674810809</v>
      </c>
      <c r="H52" s="611"/>
    </row>
    <row r="53" spans="1:8" s="153" customFormat="1">
      <c r="A53" s="490" t="s">
        <v>758</v>
      </c>
      <c r="B53" s="616" t="s">
        <v>193</v>
      </c>
      <c r="C53" s="616" t="s">
        <v>398</v>
      </c>
      <c r="D53" s="639">
        <v>680260</v>
      </c>
      <c r="E53" s="242" t="s">
        <v>141</v>
      </c>
      <c r="F53" s="457">
        <f>INDEX(WCAAllocations,IFERROR(MATCH(E53,WCAFactors,0),2),IFERROR(MATCH(E53,WCAStates,0),4))</f>
        <v>1</v>
      </c>
      <c r="G53" s="608">
        <f t="shared" si="6"/>
        <v>680260</v>
      </c>
      <c r="H53" s="611"/>
    </row>
    <row r="54" spans="1:8" s="153" customFormat="1">
      <c r="A54" s="490" t="s">
        <v>341</v>
      </c>
      <c r="B54" s="616">
        <v>41010</v>
      </c>
      <c r="C54" s="616" t="s">
        <v>398</v>
      </c>
      <c r="D54" s="639">
        <v>174796</v>
      </c>
      <c r="E54" s="242" t="s">
        <v>141</v>
      </c>
      <c r="F54" s="457">
        <f>INDEX(WCAAllocations,IFERROR(MATCH(E54,WCAFactors,0),2),IFERROR(MATCH(E54,WCAStates,0),4))</f>
        <v>1</v>
      </c>
      <c r="G54" s="608">
        <f t="shared" si="6"/>
        <v>174796</v>
      </c>
      <c r="H54" s="611"/>
    </row>
    <row r="55" spans="1:8" s="153" customFormat="1">
      <c r="A55" s="490" t="s">
        <v>759</v>
      </c>
      <c r="B55" s="616">
        <v>282</v>
      </c>
      <c r="C55" s="616" t="s">
        <v>398</v>
      </c>
      <c r="D55" s="639">
        <v>-227222</v>
      </c>
      <c r="E55" s="242" t="s">
        <v>141</v>
      </c>
      <c r="F55" s="457">
        <f>INDEX(WCAAllocations,IFERROR(MATCH(E55,WCAFactors,0),2),IFERROR(MATCH(E55,WCAStates,0),4))</f>
        <v>1</v>
      </c>
      <c r="G55" s="608">
        <f t="shared" si="6"/>
        <v>-227222</v>
      </c>
      <c r="H55" s="611"/>
    </row>
    <row r="56" spans="1:8" s="153" customFormat="1">
      <c r="A56" s="490"/>
      <c r="B56" s="616"/>
      <c r="C56" s="616"/>
      <c r="D56" s="608"/>
      <c r="E56" s="608"/>
      <c r="F56" s="608"/>
      <c r="G56" s="608"/>
      <c r="H56" s="611"/>
    </row>
    <row r="57" spans="1:8" s="153" customFormat="1">
      <c r="A57" s="490" t="s">
        <v>758</v>
      </c>
      <c r="B57" s="616" t="s">
        <v>191</v>
      </c>
      <c r="C57" s="616" t="s">
        <v>398</v>
      </c>
      <c r="D57" s="639">
        <v>265489.97046723776</v>
      </c>
      <c r="E57" s="242" t="s">
        <v>130</v>
      </c>
      <c r="F57" s="457">
        <f>INDEX(WCAAllocations,IFERROR(MATCH(E57,WCAFactors,0),2),IFERROR(MATCH(E57,WCAStates,0),4))</f>
        <v>6.8539355270203509E-2</v>
      </c>
      <c r="G57" s="608">
        <f t="shared" si="6"/>
        <v>18196.511406529848</v>
      </c>
      <c r="H57" s="611"/>
    </row>
    <row r="58" spans="1:8" s="153" customFormat="1">
      <c r="A58" s="490" t="s">
        <v>758</v>
      </c>
      <c r="B58" s="616" t="s">
        <v>193</v>
      </c>
      <c r="C58" s="616" t="s">
        <v>398</v>
      </c>
      <c r="D58" s="639">
        <v>743411</v>
      </c>
      <c r="E58" s="242" t="s">
        <v>130</v>
      </c>
      <c r="F58" s="457">
        <f>INDEX(WCAAllocations,IFERROR(MATCH(E58,WCAFactors,0),2),IFERROR(MATCH(E58,WCAStates,0),4))</f>
        <v>6.8539355270203509E-2</v>
      </c>
      <c r="G58" s="608">
        <f t="shared" si="6"/>
        <v>50952.910640777263</v>
      </c>
      <c r="H58" s="611"/>
    </row>
    <row r="59" spans="1:8" s="153" customFormat="1">
      <c r="A59" s="490" t="s">
        <v>341</v>
      </c>
      <c r="B59" s="616">
        <v>41010</v>
      </c>
      <c r="C59" s="616" t="s">
        <v>398</v>
      </c>
      <c r="D59" s="639">
        <v>181376</v>
      </c>
      <c r="E59" s="242" t="s">
        <v>130</v>
      </c>
      <c r="F59" s="457">
        <f>INDEX(WCAAllocations,IFERROR(MATCH(E59,WCAFactors,0),2),IFERROR(MATCH(E59,WCAStates,0),4))</f>
        <v>6.8539355270203509E-2</v>
      </c>
      <c r="G59" s="608">
        <f t="shared" si="6"/>
        <v>12431.394101488431</v>
      </c>
      <c r="H59" s="611"/>
    </row>
    <row r="60" spans="1:8" s="153" customFormat="1">
      <c r="A60" s="490" t="s">
        <v>759</v>
      </c>
      <c r="B60" s="616">
        <v>282</v>
      </c>
      <c r="C60" s="616" t="s">
        <v>398</v>
      </c>
      <c r="D60" s="639">
        <v>-237026</v>
      </c>
      <c r="E60" s="242" t="s">
        <v>130</v>
      </c>
      <c r="F60" s="457">
        <f>INDEX(WCAAllocations,IFERROR(MATCH(E60,WCAFactors,0),2),IFERROR(MATCH(E60,WCAStates,0),4))</f>
        <v>6.8539355270203509E-2</v>
      </c>
      <c r="G60" s="608">
        <f t="shared" si="6"/>
        <v>-16245.609222275258</v>
      </c>
      <c r="H60" s="611"/>
    </row>
    <row r="61" spans="1:8" s="153" customFormat="1">
      <c r="A61" s="606"/>
      <c r="B61" s="606"/>
      <c r="C61" s="606"/>
      <c r="D61" s="606"/>
      <c r="E61" s="616"/>
      <c r="F61" s="607"/>
      <c r="G61" s="608"/>
      <c r="H61" s="611"/>
    </row>
    <row r="62" spans="1:8" s="153" customFormat="1">
      <c r="A62" s="248" t="s">
        <v>145</v>
      </c>
      <c r="B62" s="618"/>
      <c r="C62" s="241"/>
      <c r="D62" s="241"/>
      <c r="E62" s="241"/>
      <c r="F62" s="532"/>
      <c r="G62" s="241"/>
      <c r="H62" s="542"/>
    </row>
    <row r="63" spans="1:8">
      <c r="A63" s="1399" t="s">
        <v>1076</v>
      </c>
      <c r="B63" s="1399"/>
      <c r="C63" s="1399"/>
      <c r="D63" s="1399"/>
      <c r="E63" s="1399"/>
      <c r="F63" s="1399"/>
      <c r="G63" s="1399"/>
      <c r="H63" s="241"/>
    </row>
    <row r="64" spans="1:8">
      <c r="A64" s="1399"/>
      <c r="B64" s="1399"/>
      <c r="C64" s="1399"/>
      <c r="D64" s="1399"/>
      <c r="E64" s="1399"/>
      <c r="F64" s="1399"/>
      <c r="G64" s="1399"/>
    </row>
    <row r="65" spans="1:7">
      <c r="A65" s="1399"/>
      <c r="B65" s="1399"/>
      <c r="C65" s="1399"/>
      <c r="D65" s="1399"/>
      <c r="E65" s="1399"/>
      <c r="F65" s="1399"/>
      <c r="G65" s="1399"/>
    </row>
    <row r="66" spans="1:7">
      <c r="A66" s="1399"/>
      <c r="B66" s="1399"/>
      <c r="C66" s="1399"/>
      <c r="D66" s="1399"/>
      <c r="E66" s="1399"/>
      <c r="F66" s="1399"/>
      <c r="G66" s="1399"/>
    </row>
    <row r="67" spans="1:7">
      <c r="A67" s="1399"/>
      <c r="B67" s="1399"/>
      <c r="C67" s="1399"/>
      <c r="D67" s="1399"/>
      <c r="E67" s="1399"/>
      <c r="F67" s="1399"/>
      <c r="G67" s="1399"/>
    </row>
    <row r="68" spans="1:7">
      <c r="A68" s="1399"/>
      <c r="B68" s="1399"/>
      <c r="C68" s="1399"/>
      <c r="D68" s="1399"/>
      <c r="E68" s="1399"/>
      <c r="F68" s="1399"/>
      <c r="G68" s="1399"/>
    </row>
    <row r="69" spans="1:7">
      <c r="A69" s="1399"/>
      <c r="B69" s="1399"/>
      <c r="C69" s="1399"/>
      <c r="D69" s="1399"/>
      <c r="E69" s="1399"/>
      <c r="F69" s="1399"/>
      <c r="G69" s="1399"/>
    </row>
    <row r="70" spans="1:7">
      <c r="B70" s="495"/>
    </row>
    <row r="71" spans="1:7">
      <c r="B71" s="495"/>
    </row>
    <row r="72" spans="1:7">
      <c r="B72" s="495"/>
    </row>
    <row r="73" spans="1:7">
      <c r="B73" s="495"/>
    </row>
    <row r="74" spans="1:7">
      <c r="A74" s="1322"/>
      <c r="B74" s="495"/>
    </row>
    <row r="75" spans="1:7">
      <c r="B75" s="495"/>
    </row>
    <row r="76" spans="1:7">
      <c r="B76" s="495"/>
    </row>
    <row r="77" spans="1:7">
      <c r="B77" s="495"/>
    </row>
    <row r="78" spans="1:7">
      <c r="B78" s="495"/>
    </row>
    <row r="79" spans="1:7">
      <c r="B79" s="495"/>
    </row>
    <row r="80" spans="1:7">
      <c r="B80" s="495"/>
    </row>
    <row r="81" spans="2:2">
      <c r="B81" s="495"/>
    </row>
    <row r="82" spans="2:2">
      <c r="B82" s="495"/>
    </row>
    <row r="83" spans="2:2">
      <c r="B83" s="495"/>
    </row>
    <row r="84" spans="2:2">
      <c r="B84" s="495"/>
    </row>
    <row r="85" spans="2:2">
      <c r="B85" s="495"/>
    </row>
    <row r="86" spans="2:2">
      <c r="B86" s="495"/>
    </row>
    <row r="87" spans="2:2">
      <c r="B87" s="495"/>
    </row>
    <row r="88" spans="2:2">
      <c r="B88" s="495"/>
    </row>
    <row r="89" spans="2:2">
      <c r="B89" s="495"/>
    </row>
    <row r="90" spans="2:2">
      <c r="B90" s="495"/>
    </row>
    <row r="91" spans="2:2">
      <c r="B91" s="495"/>
    </row>
    <row r="92" spans="2:2">
      <c r="B92" s="495"/>
    </row>
    <row r="93" spans="2:2">
      <c r="B93" s="495"/>
    </row>
    <row r="94" spans="2:2">
      <c r="B94" s="495"/>
    </row>
    <row r="95" spans="2:2">
      <c r="B95" s="495"/>
    </row>
    <row r="96" spans="2:2">
      <c r="B96" s="495"/>
    </row>
    <row r="97" spans="2:2">
      <c r="B97" s="495"/>
    </row>
    <row r="98" spans="2:2">
      <c r="B98" s="495"/>
    </row>
    <row r="99" spans="2:2">
      <c r="B99" s="495"/>
    </row>
    <row r="100" spans="2:2">
      <c r="B100" s="495"/>
    </row>
    <row r="101" spans="2:2">
      <c r="B101" s="495"/>
    </row>
    <row r="102" spans="2:2">
      <c r="B102" s="495"/>
    </row>
    <row r="103" spans="2:2">
      <c r="B103" s="495"/>
    </row>
    <row r="104" spans="2:2">
      <c r="B104" s="495"/>
    </row>
    <row r="105" spans="2:2">
      <c r="B105" s="495"/>
    </row>
    <row r="106" spans="2:2">
      <c r="B106" s="495"/>
    </row>
    <row r="107" spans="2:2">
      <c r="B107" s="495"/>
    </row>
    <row r="108" spans="2:2">
      <c r="B108" s="495"/>
    </row>
    <row r="109" spans="2:2">
      <c r="B109" s="495"/>
    </row>
    <row r="110" spans="2:2">
      <c r="B110" s="495"/>
    </row>
    <row r="111" spans="2:2">
      <c r="B111" s="495"/>
    </row>
    <row r="112" spans="2:2">
      <c r="B112" s="495"/>
    </row>
    <row r="113" spans="2:2">
      <c r="B113" s="495"/>
    </row>
    <row r="114" spans="2:2">
      <c r="B114" s="495"/>
    </row>
    <row r="115" spans="2:2">
      <c r="B115" s="495"/>
    </row>
    <row r="116" spans="2:2">
      <c r="B116" s="495"/>
    </row>
    <row r="117" spans="2:2">
      <c r="B117" s="495"/>
    </row>
    <row r="118" spans="2:2">
      <c r="B118" s="495"/>
    </row>
    <row r="119" spans="2:2">
      <c r="B119" s="495"/>
    </row>
    <row r="120" spans="2:2">
      <c r="B120" s="495"/>
    </row>
    <row r="121" spans="2:2">
      <c r="B121" s="495"/>
    </row>
    <row r="122" spans="2:2">
      <c r="B122" s="495"/>
    </row>
    <row r="123" spans="2:2">
      <c r="B123" s="495"/>
    </row>
    <row r="124" spans="2:2">
      <c r="B124" s="495"/>
    </row>
    <row r="125" spans="2:2">
      <c r="B125" s="495"/>
    </row>
    <row r="126" spans="2:2">
      <c r="B126" s="495"/>
    </row>
    <row r="127" spans="2:2">
      <c r="B127" s="495"/>
    </row>
    <row r="128" spans="2:2">
      <c r="B128" s="495"/>
    </row>
    <row r="129" spans="2:2">
      <c r="B129" s="495"/>
    </row>
    <row r="130" spans="2:2">
      <c r="B130" s="495"/>
    </row>
    <row r="131" spans="2:2">
      <c r="B131" s="495"/>
    </row>
    <row r="132" spans="2:2">
      <c r="B132" s="495"/>
    </row>
    <row r="133" spans="2:2">
      <c r="B133" s="495"/>
    </row>
    <row r="134" spans="2:2">
      <c r="B134" s="495"/>
    </row>
    <row r="135" spans="2:2">
      <c r="B135" s="495"/>
    </row>
    <row r="136" spans="2:2">
      <c r="B136" s="495"/>
    </row>
    <row r="137" spans="2:2">
      <c r="B137" s="495"/>
    </row>
    <row r="138" spans="2:2">
      <c r="B138" s="495"/>
    </row>
    <row r="139" spans="2:2">
      <c r="B139" s="495"/>
    </row>
    <row r="140" spans="2:2">
      <c r="B140" s="495"/>
    </row>
    <row r="141" spans="2:2">
      <c r="B141" s="495"/>
    </row>
    <row r="142" spans="2:2">
      <c r="B142" s="495"/>
    </row>
    <row r="143" spans="2:2">
      <c r="B143" s="495"/>
    </row>
    <row r="144" spans="2:2">
      <c r="B144" s="495"/>
    </row>
    <row r="145" spans="2:2">
      <c r="B145" s="495"/>
    </row>
    <row r="146" spans="2:2">
      <c r="B146" s="495"/>
    </row>
    <row r="147" spans="2:2">
      <c r="B147" s="495"/>
    </row>
    <row r="148" spans="2:2">
      <c r="B148" s="495"/>
    </row>
    <row r="149" spans="2:2">
      <c r="B149" s="495"/>
    </row>
    <row r="150" spans="2:2">
      <c r="B150" s="495"/>
    </row>
    <row r="151" spans="2:2">
      <c r="B151" s="495"/>
    </row>
    <row r="152" spans="2:2">
      <c r="B152" s="495"/>
    </row>
    <row r="153" spans="2:2">
      <c r="B153" s="495"/>
    </row>
    <row r="154" spans="2:2">
      <c r="B154" s="495"/>
    </row>
    <row r="155" spans="2:2">
      <c r="B155" s="495"/>
    </row>
    <row r="156" spans="2:2">
      <c r="B156" s="495"/>
    </row>
    <row r="157" spans="2:2">
      <c r="B157" s="495"/>
    </row>
    <row r="158" spans="2:2">
      <c r="B158" s="495"/>
    </row>
    <row r="159" spans="2:2">
      <c r="B159" s="495"/>
    </row>
    <row r="160" spans="2:2">
      <c r="B160" s="495"/>
    </row>
    <row r="161" spans="2:2">
      <c r="B161" s="495"/>
    </row>
    <row r="162" spans="2:2">
      <c r="B162" s="495"/>
    </row>
    <row r="163" spans="2:2">
      <c r="B163" s="495"/>
    </row>
    <row r="164" spans="2:2">
      <c r="B164" s="495"/>
    </row>
    <row r="165" spans="2:2">
      <c r="B165" s="495"/>
    </row>
    <row r="166" spans="2:2">
      <c r="B166" s="495"/>
    </row>
    <row r="167" spans="2:2">
      <c r="B167" s="495"/>
    </row>
    <row r="168" spans="2:2">
      <c r="B168" s="495"/>
    </row>
    <row r="169" spans="2:2">
      <c r="B169" s="495"/>
    </row>
    <row r="170" spans="2:2">
      <c r="B170" s="495"/>
    </row>
    <row r="171" spans="2:2">
      <c r="B171" s="495"/>
    </row>
    <row r="172" spans="2:2">
      <c r="B172" s="495"/>
    </row>
    <row r="173" spans="2:2">
      <c r="B173" s="495"/>
    </row>
    <row r="174" spans="2:2">
      <c r="B174" s="495"/>
    </row>
    <row r="175" spans="2:2">
      <c r="B175" s="495"/>
    </row>
    <row r="176" spans="2:2">
      <c r="B176" s="495"/>
    </row>
    <row r="177" spans="2:2">
      <c r="B177" s="495"/>
    </row>
    <row r="178" spans="2:2">
      <c r="B178" s="495"/>
    </row>
    <row r="179" spans="2:2">
      <c r="B179" s="495"/>
    </row>
    <row r="180" spans="2:2">
      <c r="B180" s="495"/>
    </row>
    <row r="181" spans="2:2">
      <c r="B181" s="495"/>
    </row>
    <row r="182" spans="2:2">
      <c r="B182" s="495"/>
    </row>
    <row r="183" spans="2:2">
      <c r="B183" s="495"/>
    </row>
    <row r="184" spans="2:2">
      <c r="B184" s="495"/>
    </row>
    <row r="185" spans="2:2">
      <c r="B185" s="495"/>
    </row>
    <row r="186" spans="2:2">
      <c r="B186" s="495"/>
    </row>
    <row r="187" spans="2:2">
      <c r="B187" s="495"/>
    </row>
    <row r="188" spans="2:2">
      <c r="B188" s="495"/>
    </row>
    <row r="189" spans="2:2">
      <c r="B189" s="495"/>
    </row>
    <row r="190" spans="2:2">
      <c r="B190" s="495"/>
    </row>
    <row r="191" spans="2:2">
      <c r="B191" s="495"/>
    </row>
    <row r="192" spans="2:2">
      <c r="B192" s="495"/>
    </row>
    <row r="193" spans="2:2">
      <c r="B193" s="495"/>
    </row>
    <row r="194" spans="2:2">
      <c r="B194" s="495"/>
    </row>
    <row r="195" spans="2:2">
      <c r="B195" s="495"/>
    </row>
    <row r="196" spans="2:2">
      <c r="B196" s="495"/>
    </row>
    <row r="197" spans="2:2">
      <c r="B197" s="495"/>
    </row>
    <row r="198" spans="2:2">
      <c r="B198" s="495"/>
    </row>
    <row r="199" spans="2:2">
      <c r="B199" s="495"/>
    </row>
    <row r="200" spans="2:2">
      <c r="B200" s="495"/>
    </row>
    <row r="201" spans="2:2">
      <c r="B201" s="495"/>
    </row>
    <row r="202" spans="2:2">
      <c r="B202" s="495"/>
    </row>
    <row r="203" spans="2:2">
      <c r="B203" s="495"/>
    </row>
    <row r="204" spans="2:2">
      <c r="B204" s="495"/>
    </row>
    <row r="205" spans="2:2">
      <c r="B205" s="495"/>
    </row>
    <row r="206" spans="2:2">
      <c r="B206" s="495"/>
    </row>
    <row r="207" spans="2:2">
      <c r="B207" s="495"/>
    </row>
    <row r="208" spans="2:2">
      <c r="B208" s="495"/>
    </row>
    <row r="209" spans="2:2">
      <c r="B209" s="495"/>
    </row>
    <row r="210" spans="2:2">
      <c r="B210" s="495"/>
    </row>
    <row r="211" spans="2:2">
      <c r="B211" s="495"/>
    </row>
    <row r="212" spans="2:2">
      <c r="B212" s="495"/>
    </row>
    <row r="213" spans="2:2">
      <c r="B213" s="495"/>
    </row>
    <row r="214" spans="2:2">
      <c r="B214" s="495"/>
    </row>
    <row r="215" spans="2:2">
      <c r="B215" s="495"/>
    </row>
    <row r="216" spans="2:2">
      <c r="B216" s="495"/>
    </row>
    <row r="217" spans="2:2">
      <c r="B217" s="495"/>
    </row>
    <row r="218" spans="2:2">
      <c r="B218" s="495"/>
    </row>
    <row r="219" spans="2:2">
      <c r="B219" s="495"/>
    </row>
    <row r="220" spans="2:2">
      <c r="B220" s="495"/>
    </row>
    <row r="221" spans="2:2">
      <c r="B221" s="495"/>
    </row>
    <row r="222" spans="2:2">
      <c r="B222" s="495"/>
    </row>
    <row r="223" spans="2:2">
      <c r="B223" s="495"/>
    </row>
    <row r="224" spans="2:2">
      <c r="B224" s="495"/>
    </row>
    <row r="225" spans="2:2">
      <c r="B225" s="495"/>
    </row>
    <row r="226" spans="2:2">
      <c r="B226" s="495"/>
    </row>
    <row r="227" spans="2:2">
      <c r="B227" s="495"/>
    </row>
    <row r="228" spans="2:2">
      <c r="B228" s="495"/>
    </row>
    <row r="229" spans="2:2">
      <c r="B229" s="495"/>
    </row>
    <row r="230" spans="2:2">
      <c r="B230" s="495"/>
    </row>
    <row r="231" spans="2:2">
      <c r="B231" s="495"/>
    </row>
    <row r="232" spans="2:2">
      <c r="B232" s="495"/>
    </row>
    <row r="233" spans="2:2">
      <c r="B233" s="495"/>
    </row>
    <row r="234" spans="2:2">
      <c r="B234" s="495"/>
    </row>
    <row r="235" spans="2:2">
      <c r="B235" s="495"/>
    </row>
    <row r="236" spans="2:2">
      <c r="B236" s="495"/>
    </row>
    <row r="237" spans="2:2">
      <c r="B237" s="495"/>
    </row>
    <row r="238" spans="2:2">
      <c r="B238" s="495"/>
    </row>
    <row r="239" spans="2:2">
      <c r="B239" s="495"/>
    </row>
    <row r="240" spans="2:2">
      <c r="B240" s="495"/>
    </row>
    <row r="241" spans="2:2">
      <c r="B241" s="495"/>
    </row>
    <row r="242" spans="2:2">
      <c r="B242" s="495"/>
    </row>
    <row r="243" spans="2:2">
      <c r="B243" s="495"/>
    </row>
    <row r="244" spans="2:2">
      <c r="B244" s="495"/>
    </row>
    <row r="245" spans="2:2">
      <c r="B245" s="495"/>
    </row>
    <row r="246" spans="2:2">
      <c r="B246" s="495"/>
    </row>
    <row r="247" spans="2:2">
      <c r="B247" s="495"/>
    </row>
    <row r="248" spans="2:2">
      <c r="B248" s="495"/>
    </row>
    <row r="249" spans="2:2">
      <c r="B249" s="495"/>
    </row>
    <row r="250" spans="2:2">
      <c r="B250" s="495"/>
    </row>
    <row r="251" spans="2:2">
      <c r="B251" s="495"/>
    </row>
    <row r="252" spans="2:2">
      <c r="B252" s="495"/>
    </row>
    <row r="253" spans="2:2">
      <c r="B253" s="495"/>
    </row>
    <row r="254" spans="2:2">
      <c r="B254" s="495"/>
    </row>
    <row r="255" spans="2:2">
      <c r="B255" s="495"/>
    </row>
    <row r="256" spans="2:2">
      <c r="B256" s="495"/>
    </row>
    <row r="257" spans="2:2">
      <c r="B257" s="495"/>
    </row>
    <row r="258" spans="2:2">
      <c r="B258" s="495"/>
    </row>
    <row r="259" spans="2:2">
      <c r="B259" s="495"/>
    </row>
    <row r="260" spans="2:2">
      <c r="B260" s="495"/>
    </row>
    <row r="261" spans="2:2">
      <c r="B261" s="495"/>
    </row>
    <row r="262" spans="2:2">
      <c r="B262" s="495"/>
    </row>
    <row r="263" spans="2:2">
      <c r="B263" s="495"/>
    </row>
    <row r="264" spans="2:2">
      <c r="B264" s="495"/>
    </row>
    <row r="265" spans="2:2">
      <c r="B265" s="495"/>
    </row>
    <row r="266" spans="2:2">
      <c r="B266" s="495"/>
    </row>
    <row r="267" spans="2:2">
      <c r="B267" s="495"/>
    </row>
    <row r="268" spans="2:2">
      <c r="B268" s="495"/>
    </row>
    <row r="269" spans="2:2">
      <c r="B269" s="495"/>
    </row>
    <row r="270" spans="2:2">
      <c r="B270" s="495"/>
    </row>
    <row r="271" spans="2:2">
      <c r="B271" s="495"/>
    </row>
    <row r="272" spans="2:2">
      <c r="B272" s="495"/>
    </row>
    <row r="273" spans="2:2">
      <c r="B273" s="495"/>
    </row>
    <row r="274" spans="2:2">
      <c r="B274" s="495"/>
    </row>
    <row r="275" spans="2:2">
      <c r="B275" s="495"/>
    </row>
    <row r="276" spans="2:2">
      <c r="B276" s="495"/>
    </row>
    <row r="277" spans="2:2">
      <c r="B277" s="495"/>
    </row>
    <row r="278" spans="2:2">
      <c r="B278" s="495"/>
    </row>
    <row r="279" spans="2:2">
      <c r="B279" s="495"/>
    </row>
    <row r="280" spans="2:2">
      <c r="B280" s="495"/>
    </row>
    <row r="281" spans="2:2">
      <c r="B281" s="495"/>
    </row>
    <row r="282" spans="2:2">
      <c r="B282" s="495"/>
    </row>
    <row r="283" spans="2:2">
      <c r="B283" s="495"/>
    </row>
    <row r="284" spans="2:2">
      <c r="B284" s="495"/>
    </row>
    <row r="285" spans="2:2">
      <c r="B285" s="495"/>
    </row>
    <row r="286" spans="2:2">
      <c r="B286" s="495"/>
    </row>
    <row r="287" spans="2:2">
      <c r="B287" s="495"/>
    </row>
    <row r="288" spans="2:2">
      <c r="B288" s="495"/>
    </row>
    <row r="289" spans="2:2">
      <c r="B289" s="495"/>
    </row>
    <row r="290" spans="2:2">
      <c r="B290" s="495"/>
    </row>
    <row r="291" spans="2:2">
      <c r="B291" s="495"/>
    </row>
    <row r="292" spans="2:2">
      <c r="B292" s="495"/>
    </row>
    <row r="293" spans="2:2">
      <c r="B293" s="495"/>
    </row>
    <row r="294" spans="2:2">
      <c r="B294" s="495"/>
    </row>
    <row r="295" spans="2:2">
      <c r="B295" s="495"/>
    </row>
    <row r="296" spans="2:2">
      <c r="B296" s="495"/>
    </row>
    <row r="297" spans="2:2">
      <c r="B297" s="495"/>
    </row>
    <row r="298" spans="2:2">
      <c r="B298" s="495"/>
    </row>
    <row r="299" spans="2:2">
      <c r="B299" s="495"/>
    </row>
    <row r="300" spans="2:2">
      <c r="B300" s="495"/>
    </row>
    <row r="301" spans="2:2">
      <c r="B301" s="495"/>
    </row>
    <row r="302" spans="2:2">
      <c r="B302" s="495"/>
    </row>
    <row r="303" spans="2:2">
      <c r="B303" s="495"/>
    </row>
    <row r="304" spans="2:2">
      <c r="B304" s="495"/>
    </row>
    <row r="305" spans="2:2">
      <c r="B305" s="495"/>
    </row>
    <row r="306" spans="2:2">
      <c r="B306" s="495"/>
    </row>
    <row r="307" spans="2:2">
      <c r="B307" s="495"/>
    </row>
    <row r="308" spans="2:2">
      <c r="B308" s="495"/>
    </row>
    <row r="309" spans="2:2">
      <c r="B309" s="495"/>
    </row>
    <row r="310" spans="2:2">
      <c r="B310" s="495"/>
    </row>
    <row r="311" spans="2:2">
      <c r="B311" s="495"/>
    </row>
    <row r="312" spans="2:2">
      <c r="B312" s="495"/>
    </row>
    <row r="313" spans="2:2">
      <c r="B313" s="495"/>
    </row>
    <row r="314" spans="2:2">
      <c r="B314" s="495"/>
    </row>
    <row r="315" spans="2:2">
      <c r="B315" s="495"/>
    </row>
    <row r="316" spans="2:2">
      <c r="B316" s="495"/>
    </row>
    <row r="317" spans="2:2">
      <c r="B317" s="495"/>
    </row>
    <row r="318" spans="2:2">
      <c r="B318" s="495"/>
    </row>
    <row r="319" spans="2:2">
      <c r="B319" s="495"/>
    </row>
    <row r="320" spans="2:2">
      <c r="B320" s="495"/>
    </row>
    <row r="321" spans="2:2">
      <c r="B321" s="495"/>
    </row>
    <row r="322" spans="2:2">
      <c r="B322" s="495"/>
    </row>
    <row r="323" spans="2:2">
      <c r="B323" s="495"/>
    </row>
    <row r="324" spans="2:2">
      <c r="B324" s="495"/>
    </row>
    <row r="325" spans="2:2">
      <c r="B325" s="495"/>
    </row>
    <row r="326" spans="2:2">
      <c r="B326" s="495"/>
    </row>
    <row r="327" spans="2:2">
      <c r="B327" s="495"/>
    </row>
    <row r="328" spans="2:2">
      <c r="B328" s="495"/>
    </row>
    <row r="329" spans="2:2">
      <c r="B329" s="495"/>
    </row>
    <row r="330" spans="2:2">
      <c r="B330" s="495"/>
    </row>
    <row r="331" spans="2:2">
      <c r="B331" s="495"/>
    </row>
    <row r="332" spans="2:2">
      <c r="B332" s="495"/>
    </row>
    <row r="333" spans="2:2">
      <c r="B333" s="495"/>
    </row>
    <row r="334" spans="2:2">
      <c r="B334" s="495"/>
    </row>
    <row r="335" spans="2:2">
      <c r="B335" s="495"/>
    </row>
    <row r="336" spans="2:2">
      <c r="B336" s="495"/>
    </row>
    <row r="337" spans="2:2">
      <c r="B337" s="495"/>
    </row>
    <row r="338" spans="2:2">
      <c r="B338" s="495"/>
    </row>
    <row r="339" spans="2:2">
      <c r="B339" s="495"/>
    </row>
    <row r="340" spans="2:2">
      <c r="B340" s="495"/>
    </row>
    <row r="341" spans="2:2">
      <c r="B341" s="495"/>
    </row>
    <row r="342" spans="2:2">
      <c r="B342" s="495"/>
    </row>
    <row r="343" spans="2:2">
      <c r="B343" s="495"/>
    </row>
    <row r="344" spans="2:2">
      <c r="B344" s="495"/>
    </row>
    <row r="345" spans="2:2">
      <c r="B345" s="495"/>
    </row>
    <row r="346" spans="2:2">
      <c r="B346" s="495"/>
    </row>
    <row r="347" spans="2:2">
      <c r="B347" s="495"/>
    </row>
    <row r="348" spans="2:2">
      <c r="B348" s="495"/>
    </row>
    <row r="349" spans="2:2">
      <c r="B349" s="495"/>
    </row>
    <row r="350" spans="2:2">
      <c r="B350" s="495"/>
    </row>
    <row r="351" spans="2:2">
      <c r="B351" s="495"/>
    </row>
    <row r="352" spans="2:2">
      <c r="B352" s="495"/>
    </row>
    <row r="353" spans="2:2">
      <c r="B353" s="495"/>
    </row>
    <row r="354" spans="2:2">
      <c r="B354" s="495"/>
    </row>
    <row r="355" spans="2:2">
      <c r="B355" s="495"/>
    </row>
    <row r="356" spans="2:2">
      <c r="B356" s="495"/>
    </row>
    <row r="357" spans="2:2">
      <c r="B357" s="495"/>
    </row>
    <row r="358" spans="2:2">
      <c r="B358" s="495"/>
    </row>
    <row r="359" spans="2:2">
      <c r="B359" s="495"/>
    </row>
    <row r="360" spans="2:2">
      <c r="B360" s="495"/>
    </row>
    <row r="361" spans="2:2">
      <c r="B361" s="495"/>
    </row>
    <row r="362" spans="2:2">
      <c r="B362" s="495"/>
    </row>
    <row r="363" spans="2:2">
      <c r="B363" s="495"/>
    </row>
    <row r="364" spans="2:2">
      <c r="B364" s="495"/>
    </row>
    <row r="365" spans="2:2">
      <c r="B365" s="495"/>
    </row>
    <row r="366" spans="2:2">
      <c r="B366" s="495"/>
    </row>
    <row r="367" spans="2:2">
      <c r="B367" s="495"/>
    </row>
    <row r="368" spans="2:2">
      <c r="B368" s="495"/>
    </row>
    <row r="369" spans="2:2">
      <c r="B369" s="495"/>
    </row>
    <row r="370" spans="2:2">
      <c r="B370" s="495"/>
    </row>
  </sheetData>
  <mergeCells count="1">
    <mergeCell ref="A63:G69"/>
  </mergeCells>
  <dataValidations count="6">
    <dataValidation type="list" allowBlank="1" sqref="E20:E27">
      <formula1>$B$7:$B$40</formula1>
    </dataValidation>
    <dataValidation type="list" allowBlank="1" sqref="E10:E17">
      <formula1>$B$7:$B$40</formula1>
    </dataValidation>
    <dataValidation type="list" allowBlank="1" sqref="E47:E50">
      <formula1>$B$7:$B$40</formula1>
    </dataValidation>
    <dataValidation type="list" allowBlank="1" sqref="E52:E55">
      <formula1>$B$7:$B$40</formula1>
    </dataValidation>
    <dataValidation type="list" allowBlank="1" sqref="E57:E60">
      <formula1>$B$7:$B$40</formula1>
    </dataValidation>
    <dataValidation type="list" allowBlank="1" sqref="E42:E45">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E31:E38</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F181"/>
  <sheetViews>
    <sheetView workbookViewId="0">
      <selection activeCell="F16" sqref="F16"/>
    </sheetView>
  </sheetViews>
  <sheetFormatPr defaultColWidth="9.109375" defaultRowHeight="13.2"/>
  <cols>
    <col min="1" max="1" width="34.33203125" style="122" bestFit="1" customWidth="1"/>
    <col min="2" max="2" width="11.33203125" style="123" bestFit="1" customWidth="1"/>
    <col min="3" max="3" width="5.44140625" style="356" bestFit="1" customWidth="1"/>
    <col min="4" max="4" width="12.88671875" style="123" customWidth="1"/>
    <col min="5" max="5" width="8.109375" style="123" bestFit="1" customWidth="1"/>
    <col min="6" max="6" width="10" style="568" bestFit="1" customWidth="1"/>
    <col min="7" max="7" width="13.33203125" style="123" bestFit="1" customWidth="1"/>
    <col min="8" max="8" width="13.109375" style="123" bestFit="1" customWidth="1"/>
    <col min="9" max="10" width="10.5546875" style="123" bestFit="1" customWidth="1"/>
    <col min="11" max="58" width="9.109375" style="123"/>
    <col min="59" max="16384" width="9.109375" style="122"/>
  </cols>
  <sheetData>
    <row r="1" spans="1:58">
      <c r="A1" s="17" t="str">
        <f>RevReqSummary!A1</f>
        <v>PacifiCorp General Rate Case UE-140617</v>
      </c>
      <c r="B1" s="134"/>
      <c r="C1" s="569"/>
      <c r="F1" s="123"/>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row>
    <row r="2" spans="1:58">
      <c r="A2" s="17" t="str">
        <f>RevReqSummary!A2</f>
        <v>For The Twelve Months Ended December 2013 - Staff Revenue Requirement</v>
      </c>
      <c r="B2" s="134"/>
      <c r="C2" s="569"/>
      <c r="F2" s="123"/>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row>
    <row r="3" spans="1:58">
      <c r="A3" s="570" t="s">
        <v>221</v>
      </c>
      <c r="B3" s="134"/>
      <c r="C3" s="30"/>
      <c r="D3" s="356"/>
      <c r="F3" s="123"/>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row>
    <row r="4" spans="1:58">
      <c r="A4" s="28" t="s">
        <v>645</v>
      </c>
      <c r="B4" s="571"/>
      <c r="C4" s="571"/>
      <c r="D4" s="571"/>
      <c r="E4" s="356"/>
      <c r="F4" s="123"/>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row>
    <row r="5" spans="1:58">
      <c r="A5" s="134"/>
      <c r="B5" s="23"/>
      <c r="C5" s="23"/>
      <c r="D5" s="23" t="s">
        <v>131</v>
      </c>
      <c r="E5" s="23"/>
      <c r="F5" s="23"/>
      <c r="G5" s="23" t="s">
        <v>236</v>
      </c>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row>
    <row r="6" spans="1:58">
      <c r="A6" s="126"/>
      <c r="B6" s="26" t="s">
        <v>132</v>
      </c>
      <c r="C6" s="26" t="s">
        <v>660</v>
      </c>
      <c r="D6" s="26" t="s">
        <v>134</v>
      </c>
      <c r="E6" s="26" t="s">
        <v>135</v>
      </c>
      <c r="F6" s="26" t="s">
        <v>136</v>
      </c>
      <c r="G6" s="26" t="s">
        <v>137</v>
      </c>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c r="A7" s="128" t="s">
        <v>222</v>
      </c>
      <c r="B7" s="569"/>
      <c r="C7" s="569"/>
      <c r="D7" s="572"/>
      <c r="E7" s="572"/>
      <c r="F7" s="572"/>
      <c r="G7" s="57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row>
    <row r="8" spans="1:58">
      <c r="A8" s="573" t="s">
        <v>223</v>
      </c>
      <c r="B8" s="575"/>
      <c r="C8" s="576"/>
      <c r="D8" s="575"/>
      <c r="F8" s="555"/>
      <c r="G8" s="556"/>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row>
    <row r="9" spans="1:58">
      <c r="A9" s="577" t="s">
        <v>224</v>
      </c>
      <c r="B9" s="578" t="s">
        <v>189</v>
      </c>
      <c r="C9" s="241" t="s">
        <v>140</v>
      </c>
      <c r="D9" s="639">
        <v>-42209224.504165031</v>
      </c>
      <c r="E9" s="578" t="s">
        <v>130</v>
      </c>
      <c r="F9" s="558">
        <f t="shared" ref="F9:F17" si="0">INDEX(WCAAllocations,IFERROR(MATCH(E9,WCAFactors,0),2),IFERROR(MATCH(E9,WCAStates,0),4))</f>
        <v>6.8539355270203509E-2</v>
      </c>
      <c r="G9" s="556">
        <f t="shared" ref="G9:G17" si="1">+D9*F9</f>
        <v>-2892993.0339707467</v>
      </c>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row>
    <row r="10" spans="1:58">
      <c r="A10" s="577" t="s">
        <v>225</v>
      </c>
      <c r="B10" s="578" t="s">
        <v>190</v>
      </c>
      <c r="C10" s="241" t="s">
        <v>140</v>
      </c>
      <c r="D10" s="639">
        <v>6628149.340000052</v>
      </c>
      <c r="E10" s="578" t="s">
        <v>130</v>
      </c>
      <c r="F10" s="558">
        <f t="shared" si="0"/>
        <v>6.8539355270203509E-2</v>
      </c>
      <c r="G10" s="556">
        <f t="shared" si="1"/>
        <v>454289.08239822846</v>
      </c>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row>
    <row r="11" spans="1:58">
      <c r="A11" s="577" t="s">
        <v>225</v>
      </c>
      <c r="B11" s="578" t="s">
        <v>190</v>
      </c>
      <c r="C11" s="241" t="s">
        <v>140</v>
      </c>
      <c r="D11" s="639">
        <v>2354375.8683333597</v>
      </c>
      <c r="E11" s="578" t="s">
        <v>261</v>
      </c>
      <c r="F11" s="558">
        <f t="shared" si="0"/>
        <v>0</v>
      </c>
      <c r="G11" s="556">
        <f t="shared" si="1"/>
        <v>0</v>
      </c>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row>
    <row r="12" spans="1:58">
      <c r="A12" s="577" t="s">
        <v>225</v>
      </c>
      <c r="B12" s="578" t="s">
        <v>190</v>
      </c>
      <c r="C12" s="241" t="s">
        <v>140</v>
      </c>
      <c r="D12" s="639">
        <v>77171.166666666802</v>
      </c>
      <c r="E12" s="578" t="s">
        <v>214</v>
      </c>
      <c r="F12" s="558">
        <f t="shared" si="0"/>
        <v>0</v>
      </c>
      <c r="G12" s="556">
        <f t="shared" si="1"/>
        <v>0</v>
      </c>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row>
    <row r="13" spans="1:58">
      <c r="A13" s="577" t="s">
        <v>225</v>
      </c>
      <c r="B13" s="578" t="s">
        <v>190</v>
      </c>
      <c r="C13" s="241" t="s">
        <v>140</v>
      </c>
      <c r="D13" s="639">
        <v>53033</v>
      </c>
      <c r="E13" s="578" t="s">
        <v>171</v>
      </c>
      <c r="F13" s="558">
        <f t="shared" si="0"/>
        <v>0</v>
      </c>
      <c r="G13" s="556">
        <f t="shared" si="1"/>
        <v>0</v>
      </c>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row>
    <row r="14" spans="1:58">
      <c r="A14" s="577" t="s">
        <v>372</v>
      </c>
      <c r="B14" s="578" t="s">
        <v>590</v>
      </c>
      <c r="C14" s="241" t="s">
        <v>140</v>
      </c>
      <c r="D14" s="639">
        <v>5847337.1341666719</v>
      </c>
      <c r="E14" s="578" t="s">
        <v>261</v>
      </c>
      <c r="F14" s="558">
        <f t="shared" si="0"/>
        <v>0</v>
      </c>
      <c r="G14" s="556">
        <f t="shared" si="1"/>
        <v>0</v>
      </c>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row>
    <row r="15" spans="1:58">
      <c r="A15" s="577" t="s">
        <v>373</v>
      </c>
      <c r="B15" s="578" t="s">
        <v>195</v>
      </c>
      <c r="C15" s="241" t="s">
        <v>140</v>
      </c>
      <c r="D15" s="639">
        <v>6288129.9725000001</v>
      </c>
      <c r="E15" s="578" t="s">
        <v>261</v>
      </c>
      <c r="F15" s="558">
        <f t="shared" si="0"/>
        <v>0</v>
      </c>
      <c r="G15" s="556">
        <f t="shared" si="1"/>
        <v>0</v>
      </c>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row>
    <row r="16" spans="1:58">
      <c r="A16" s="577" t="s">
        <v>374</v>
      </c>
      <c r="B16" s="578" t="s">
        <v>375</v>
      </c>
      <c r="C16" s="241" t="s">
        <v>140</v>
      </c>
      <c r="D16" s="639">
        <v>993713.60166668007</v>
      </c>
      <c r="E16" s="578" t="s">
        <v>261</v>
      </c>
      <c r="F16" s="558">
        <f t="shared" si="0"/>
        <v>0</v>
      </c>
      <c r="G16" s="556">
        <f t="shared" si="1"/>
        <v>0</v>
      </c>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row>
    <row r="17" spans="1:58">
      <c r="A17" s="577" t="s">
        <v>374</v>
      </c>
      <c r="B17" s="578" t="s">
        <v>375</v>
      </c>
      <c r="C17" s="241" t="s">
        <v>140</v>
      </c>
      <c r="D17" s="639">
        <v>19802.830000000002</v>
      </c>
      <c r="E17" s="578" t="s">
        <v>214</v>
      </c>
      <c r="F17" s="558">
        <f t="shared" si="0"/>
        <v>0</v>
      </c>
      <c r="G17" s="556">
        <f t="shared" si="1"/>
        <v>0</v>
      </c>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row>
    <row r="18" spans="1:58">
      <c r="A18" s="123"/>
      <c r="B18" s="576"/>
      <c r="C18" s="576"/>
      <c r="D18" s="579">
        <f>SUM(D9:D17)</f>
        <v>-19947511.590831596</v>
      </c>
      <c r="E18" s="563"/>
      <c r="F18" s="552"/>
      <c r="G18" s="580">
        <f>SUM(G9:G17)</f>
        <v>-2438703.9515725183</v>
      </c>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row>
    <row r="19" spans="1:58">
      <c r="G19" s="359"/>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row>
    <row r="20" spans="1:58">
      <c r="A20" s="581" t="s">
        <v>414</v>
      </c>
      <c r="G20" s="359"/>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row>
    <row r="21" spans="1:58">
      <c r="A21" s="122" t="s">
        <v>591</v>
      </c>
      <c r="B21" s="356">
        <v>151</v>
      </c>
      <c r="C21" s="356" t="s">
        <v>140</v>
      </c>
      <c r="D21" s="639">
        <v>-235090252.45958349</v>
      </c>
      <c r="E21" s="123" t="s">
        <v>261</v>
      </c>
      <c r="F21" s="558">
        <f>INDEX(WCAAllocations,IFERROR(MATCH(E21,WCAFactors,0),2),IFERROR(MATCH(E21,WCAStates,0),4))</f>
        <v>0</v>
      </c>
      <c r="G21" s="582">
        <f>D21*F21</f>
        <v>0</v>
      </c>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row>
    <row r="22" spans="1:58">
      <c r="A22" s="122" t="s">
        <v>591</v>
      </c>
      <c r="B22" s="356">
        <v>151</v>
      </c>
      <c r="C22" s="356" t="s">
        <v>140</v>
      </c>
      <c r="D22" s="639">
        <v>-2167697.4124999791</v>
      </c>
      <c r="E22" s="123" t="s">
        <v>207</v>
      </c>
      <c r="F22" s="558">
        <f>INDEX(WCAAllocations,IFERROR(MATCH(E22,WCAFactors,0),2),IFERROR(MATCH(E22,WCAStates,0),4))</f>
        <v>0.22741372946461591</v>
      </c>
      <c r="G22" s="582">
        <f>D22*F22</f>
        <v>-492964.15292741818</v>
      </c>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row>
    <row r="23" spans="1:58">
      <c r="A23" s="122" t="s">
        <v>591</v>
      </c>
      <c r="B23" s="356">
        <v>151</v>
      </c>
      <c r="C23" s="356" t="s">
        <v>140</v>
      </c>
      <c r="D23" s="639">
        <v>-28396835.161666662</v>
      </c>
      <c r="E23" s="123" t="s">
        <v>232</v>
      </c>
      <c r="F23" s="558">
        <f>INDEX(WCAAllocations,IFERROR(MATCH(E23,WCAFactors,0),2),IFERROR(MATCH(E23,WCAStates,0),4))</f>
        <v>0.22612324164332259</v>
      </c>
      <c r="G23" s="582">
        <f>D23*F23</f>
        <v>-6421184.4191671498</v>
      </c>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row>
    <row r="24" spans="1:58">
      <c r="A24" s="122" t="s">
        <v>591</v>
      </c>
      <c r="B24" s="356">
        <v>151</v>
      </c>
      <c r="C24" s="356" t="s">
        <v>140</v>
      </c>
      <c r="D24" s="639">
        <v>0</v>
      </c>
      <c r="E24" s="123" t="s">
        <v>148</v>
      </c>
      <c r="F24" s="558">
        <f>INDEX(WCAAllocations,IFERROR(MATCH(E24,WCAFactors,0),2),IFERROR(MATCH(E24,WCAStates,0),4))</f>
        <v>7.5697931989234163E-2</v>
      </c>
      <c r="G24" s="582">
        <f>D24*F24</f>
        <v>0</v>
      </c>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row>
    <row r="25" spans="1:58">
      <c r="D25" s="583">
        <f>SUM(D21:D24)</f>
        <v>-265654785.03375015</v>
      </c>
      <c r="G25" s="584">
        <f>SUM(G21:G24)</f>
        <v>-6914148.5720945681</v>
      </c>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row>
    <row r="26" spans="1:58">
      <c r="D26" s="568"/>
      <c r="G26" s="359"/>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row>
    <row r="27" spans="1:58">
      <c r="A27" s="585" t="s">
        <v>591</v>
      </c>
      <c r="B27" s="492">
        <v>154</v>
      </c>
      <c r="C27" s="241" t="s">
        <v>140</v>
      </c>
      <c r="D27" s="639">
        <v>-102361108.93374975</v>
      </c>
      <c r="E27" s="578" t="s">
        <v>214</v>
      </c>
      <c r="F27" s="558">
        <f t="shared" ref="F27:F40" si="2">INDEX(WCAAllocations,IFERROR(MATCH(E27,WCAFactors,0),2),IFERROR(MATCH(E27,WCAStates,0),4))</f>
        <v>0</v>
      </c>
      <c r="G27" s="582">
        <f>D27*F27</f>
        <v>0</v>
      </c>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row>
    <row r="28" spans="1:58">
      <c r="A28" s="585" t="s">
        <v>591</v>
      </c>
      <c r="B28" s="492">
        <v>154</v>
      </c>
      <c r="C28" s="241" t="s">
        <v>140</v>
      </c>
      <c r="D28" s="639">
        <v>-9814233.2541666552</v>
      </c>
      <c r="E28" s="578" t="s">
        <v>715</v>
      </c>
      <c r="F28" s="558">
        <f t="shared" si="2"/>
        <v>1</v>
      </c>
      <c r="G28" s="582">
        <f>0</f>
        <v>0</v>
      </c>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row>
    <row r="29" spans="1:58">
      <c r="A29" s="585" t="s">
        <v>591</v>
      </c>
      <c r="B29" s="492">
        <v>154</v>
      </c>
      <c r="C29" s="241" t="s">
        <v>140</v>
      </c>
      <c r="D29" s="639">
        <v>-1272889.5074999987</v>
      </c>
      <c r="E29" s="578" t="s">
        <v>715</v>
      </c>
      <c r="F29" s="558">
        <f t="shared" si="2"/>
        <v>1</v>
      </c>
      <c r="G29" s="582">
        <f>0</f>
        <v>0</v>
      </c>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row>
    <row r="30" spans="1:58">
      <c r="A30" s="585" t="s">
        <v>591</v>
      </c>
      <c r="B30" s="492">
        <v>154</v>
      </c>
      <c r="C30" s="241" t="s">
        <v>140</v>
      </c>
      <c r="D30" s="639">
        <v>-6011962.3004166689</v>
      </c>
      <c r="E30" s="578" t="s">
        <v>231</v>
      </c>
      <c r="F30" s="558">
        <f t="shared" si="2"/>
        <v>0.22953887558714423</v>
      </c>
      <c r="G30" s="582">
        <f>D30*F30</f>
        <v>-1379979.0665099432</v>
      </c>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row>
    <row r="31" spans="1:58">
      <c r="A31" s="585" t="s">
        <v>591</v>
      </c>
      <c r="B31" s="492">
        <v>154</v>
      </c>
      <c r="C31" s="241" t="s">
        <v>140</v>
      </c>
      <c r="D31" s="639">
        <v>-29052284.102499977</v>
      </c>
      <c r="E31" s="578" t="s">
        <v>171</v>
      </c>
      <c r="F31" s="558">
        <f t="shared" si="2"/>
        <v>0</v>
      </c>
      <c r="G31" s="582">
        <f>0</f>
        <v>0</v>
      </c>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58">
      <c r="A32" s="585" t="s">
        <v>591</v>
      </c>
      <c r="B32" s="492">
        <v>154</v>
      </c>
      <c r="C32" s="241" t="s">
        <v>140</v>
      </c>
      <c r="D32" s="639">
        <v>-38369072.385833248</v>
      </c>
      <c r="E32" s="578" t="s">
        <v>172</v>
      </c>
      <c r="F32" s="558">
        <f t="shared" si="2"/>
        <v>0</v>
      </c>
      <c r="G32" s="582">
        <f>0</f>
        <v>0</v>
      </c>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row>
    <row r="33" spans="1:58">
      <c r="A33" s="585" t="s">
        <v>591</v>
      </c>
      <c r="B33" s="492">
        <v>154</v>
      </c>
      <c r="C33" s="241" t="s">
        <v>140</v>
      </c>
      <c r="D33" s="639">
        <v>-6570975.6170833185</v>
      </c>
      <c r="E33" s="578" t="s">
        <v>203</v>
      </c>
      <c r="F33" s="558">
        <f t="shared" si="2"/>
        <v>0.23084885646883446</v>
      </c>
      <c r="G33" s="582">
        <f>D33*F33</f>
        <v>-1516902.2070882779</v>
      </c>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row>
    <row r="34" spans="1:58">
      <c r="A34" s="585" t="s">
        <v>591</v>
      </c>
      <c r="B34" s="492">
        <v>154</v>
      </c>
      <c r="C34" s="241" t="s">
        <v>140</v>
      </c>
      <c r="D34" s="639">
        <v>-1384855.9279166665</v>
      </c>
      <c r="E34" s="578" t="s">
        <v>170</v>
      </c>
      <c r="F34" s="558">
        <f t="shared" si="2"/>
        <v>0</v>
      </c>
      <c r="G34" s="582">
        <f>0</f>
        <v>0</v>
      </c>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row>
    <row r="35" spans="1:58">
      <c r="A35" s="585" t="s">
        <v>591</v>
      </c>
      <c r="B35" s="492">
        <v>154</v>
      </c>
      <c r="C35" s="241" t="s">
        <v>140</v>
      </c>
      <c r="D35" s="639">
        <v>-4070974.1520833261</v>
      </c>
      <c r="E35" s="357" t="s">
        <v>141</v>
      </c>
      <c r="F35" s="558">
        <f t="shared" si="2"/>
        <v>1</v>
      </c>
      <c r="G35" s="582">
        <f>D35</f>
        <v>-4070974.1520833261</v>
      </c>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row>
    <row r="36" spans="1:58">
      <c r="A36" s="585" t="s">
        <v>591</v>
      </c>
      <c r="B36" s="492">
        <v>154</v>
      </c>
      <c r="C36" s="241" t="s">
        <v>140</v>
      </c>
      <c r="D36" s="639">
        <v>-4986587.4783333233</v>
      </c>
      <c r="E36" s="578" t="s">
        <v>173</v>
      </c>
      <c r="F36" s="558">
        <f t="shared" si="2"/>
        <v>0</v>
      </c>
      <c r="G36" s="582">
        <f>0</f>
        <v>0</v>
      </c>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row>
    <row r="37" spans="1:58">
      <c r="A37" s="585" t="s">
        <v>591</v>
      </c>
      <c r="B37" s="492">
        <v>154</v>
      </c>
      <c r="C37" s="241" t="s">
        <v>140</v>
      </c>
      <c r="D37" s="639">
        <v>1954894.2311215601</v>
      </c>
      <c r="E37" s="578" t="s">
        <v>151</v>
      </c>
      <c r="F37" s="558">
        <f t="shared" si="2"/>
        <v>6.2803307592478125E-2</v>
      </c>
      <c r="G37" s="582">
        <f>D37*F37</f>
        <v>122773.82370788835</v>
      </c>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row>
    <row r="38" spans="1:58">
      <c r="A38" s="585" t="s">
        <v>591</v>
      </c>
      <c r="B38" s="492">
        <v>154</v>
      </c>
      <c r="C38" s="241" t="s">
        <v>140</v>
      </c>
      <c r="D38" s="639">
        <v>-94251.952499995532</v>
      </c>
      <c r="E38" s="578" t="s">
        <v>130</v>
      </c>
      <c r="F38" s="558">
        <f t="shared" si="2"/>
        <v>6.8539355270203509E-2</v>
      </c>
      <c r="G38" s="582">
        <f>D38*F38</f>
        <v>-6459.9680573075393</v>
      </c>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row>
    <row r="39" spans="1:58">
      <c r="A39" s="585" t="s">
        <v>591</v>
      </c>
      <c r="B39" s="492">
        <v>154</v>
      </c>
      <c r="C39" s="241" t="s">
        <v>140</v>
      </c>
      <c r="D39" s="639">
        <v>-7109973.6308333315</v>
      </c>
      <c r="E39" s="578" t="s">
        <v>261</v>
      </c>
      <c r="F39" s="558">
        <f t="shared" si="2"/>
        <v>0</v>
      </c>
      <c r="G39" s="582">
        <f>D39*F39</f>
        <v>0</v>
      </c>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row>
    <row r="40" spans="1:58">
      <c r="A40" s="585" t="s">
        <v>591</v>
      </c>
      <c r="B40" s="492">
        <v>154</v>
      </c>
      <c r="C40" s="241" t="s">
        <v>140</v>
      </c>
      <c r="D40" s="639">
        <v>-953022.45124999899</v>
      </c>
      <c r="E40" s="578" t="s">
        <v>146</v>
      </c>
      <c r="F40" s="558">
        <f t="shared" si="2"/>
        <v>7.9057273540331513E-2</v>
      </c>
      <c r="G40" s="582">
        <f>D40*F40</f>
        <v>-75343.356618548423</v>
      </c>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row>
    <row r="41" spans="1:58">
      <c r="D41" s="583">
        <f>SUM(D27:D40)</f>
        <v>-210097297.46304464</v>
      </c>
      <c r="F41" s="555"/>
      <c r="G41" s="586">
        <f>SUM(G27:G40)</f>
        <v>-6926884.9266495155</v>
      </c>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row>
    <row r="42" spans="1:58">
      <c r="A42" s="551" t="s">
        <v>226</v>
      </c>
      <c r="B42" s="576"/>
      <c r="C42" s="576"/>
      <c r="D42" s="587"/>
      <c r="E42" s="563"/>
      <c r="F42" s="552"/>
      <c r="G42" s="560"/>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row>
    <row r="43" spans="1:58">
      <c r="A43" s="533" t="s">
        <v>227</v>
      </c>
      <c r="B43" s="241">
        <v>165</v>
      </c>
      <c r="C43" s="241" t="s">
        <v>140</v>
      </c>
      <c r="D43" s="639">
        <v>-5286998.79583338</v>
      </c>
      <c r="E43" s="492" t="s">
        <v>130</v>
      </c>
      <c r="F43" s="588">
        <f t="shared" ref="F43:F56" si="3">INDEX(WCAAllocations,IFERROR(MATCH(E43,WCAFactors,0),2),IFERROR(MATCH(E43,WCAStates,0),4))</f>
        <v>6.8539355270203509E-2</v>
      </c>
      <c r="G43" s="556">
        <f t="shared" ref="G43:G56" si="4">+D43*F43</f>
        <v>-362367.48878076219</v>
      </c>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row>
    <row r="44" spans="1:58">
      <c r="A44" s="533" t="s">
        <v>228</v>
      </c>
      <c r="B44" s="241">
        <v>165</v>
      </c>
      <c r="C44" s="241" t="s">
        <v>140</v>
      </c>
      <c r="D44" s="639">
        <v>-4565170.2341666594</v>
      </c>
      <c r="E44" s="492" t="s">
        <v>149</v>
      </c>
      <c r="F44" s="588">
        <f t="shared" si="3"/>
        <v>6.8539355270203509E-2</v>
      </c>
      <c r="G44" s="556">
        <f t="shared" si="4"/>
        <v>-312893.82454850682</v>
      </c>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row>
    <row r="45" spans="1:58">
      <c r="A45" s="533" t="s">
        <v>228</v>
      </c>
      <c r="B45" s="241">
        <v>165</v>
      </c>
      <c r="C45" s="241" t="s">
        <v>140</v>
      </c>
      <c r="D45" s="639">
        <v>-305495.57833333709</v>
      </c>
      <c r="E45" s="492" t="s">
        <v>130</v>
      </c>
      <c r="F45" s="588">
        <f t="shared" si="3"/>
        <v>6.8539355270203509E-2</v>
      </c>
      <c r="G45" s="363">
        <f t="shared" si="4"/>
        <v>-20938.469976864875</v>
      </c>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row>
    <row r="46" spans="1:58">
      <c r="A46" s="577" t="s">
        <v>229</v>
      </c>
      <c r="B46" s="241">
        <v>165</v>
      </c>
      <c r="C46" s="241" t="s">
        <v>140</v>
      </c>
      <c r="D46" s="639">
        <v>-10216116.179583315</v>
      </c>
      <c r="E46" s="578" t="s">
        <v>130</v>
      </c>
      <c r="F46" s="588">
        <f t="shared" si="3"/>
        <v>6.8539355270203509E-2</v>
      </c>
      <c r="G46" s="363">
        <f t="shared" si="4"/>
        <v>-700206.01631413505</v>
      </c>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row>
    <row r="47" spans="1:58">
      <c r="A47" s="533" t="s">
        <v>229</v>
      </c>
      <c r="B47" s="241">
        <v>165</v>
      </c>
      <c r="C47" s="241" t="s">
        <v>140</v>
      </c>
      <c r="D47" s="639">
        <v>-1711837.3912499996</v>
      </c>
      <c r="E47" s="492" t="s">
        <v>146</v>
      </c>
      <c r="F47" s="588">
        <f t="shared" si="3"/>
        <v>7.9057273540331513E-2</v>
      </c>
      <c r="G47" s="363">
        <f>D47*F47</f>
        <v>-135333.19689661873</v>
      </c>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row>
    <row r="48" spans="1:58">
      <c r="A48" s="488" t="s">
        <v>229</v>
      </c>
      <c r="B48" s="241">
        <v>165</v>
      </c>
      <c r="C48" s="241" t="s">
        <v>140</v>
      </c>
      <c r="D48" s="639">
        <v>-138088.1508333316</v>
      </c>
      <c r="E48" s="241" t="s">
        <v>149</v>
      </c>
      <c r="F48" s="588">
        <f t="shared" si="3"/>
        <v>6.8539355270203509E-2</v>
      </c>
      <c r="G48" s="363">
        <f t="shared" si="4"/>
        <v>-9464.4728285711626</v>
      </c>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row>
    <row r="49" spans="1:58">
      <c r="A49" s="488" t="s">
        <v>229</v>
      </c>
      <c r="B49" s="241">
        <v>165</v>
      </c>
      <c r="C49" s="241" t="s">
        <v>140</v>
      </c>
      <c r="D49" s="639">
        <v>-2749235.7666666601</v>
      </c>
      <c r="E49" s="241" t="s">
        <v>172</v>
      </c>
      <c r="F49" s="588">
        <f t="shared" si="3"/>
        <v>0</v>
      </c>
      <c r="G49" s="363">
        <f t="shared" si="4"/>
        <v>0</v>
      </c>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row>
    <row r="50" spans="1:58">
      <c r="A50" s="488" t="s">
        <v>229</v>
      </c>
      <c r="B50" s="241">
        <v>165</v>
      </c>
      <c r="C50" s="241" t="s">
        <v>140</v>
      </c>
      <c r="D50" s="639">
        <v>-214355.525416666</v>
      </c>
      <c r="E50" s="578" t="s">
        <v>173</v>
      </c>
      <c r="F50" s="588">
        <f t="shared" si="3"/>
        <v>0</v>
      </c>
      <c r="G50" s="363">
        <f t="shared" si="4"/>
        <v>0</v>
      </c>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row>
    <row r="51" spans="1:58">
      <c r="A51" s="488" t="s">
        <v>229</v>
      </c>
      <c r="B51" s="241">
        <v>165</v>
      </c>
      <c r="C51" s="241" t="s">
        <v>140</v>
      </c>
      <c r="D51" s="639">
        <v>-1759157.8041666602</v>
      </c>
      <c r="E51" s="578" t="s">
        <v>171</v>
      </c>
      <c r="F51" s="588">
        <f t="shared" si="3"/>
        <v>0</v>
      </c>
      <c r="G51" s="363">
        <f t="shared" si="4"/>
        <v>0</v>
      </c>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row>
    <row r="52" spans="1:58">
      <c r="A52" s="488" t="s">
        <v>229</v>
      </c>
      <c r="B52" s="241">
        <v>165</v>
      </c>
      <c r="C52" s="241" t="s">
        <v>140</v>
      </c>
      <c r="D52" s="639">
        <v>-127145.1275</v>
      </c>
      <c r="E52" s="578" t="s">
        <v>517</v>
      </c>
      <c r="F52" s="588">
        <f t="shared" si="3"/>
        <v>0</v>
      </c>
      <c r="G52" s="363">
        <f t="shared" si="4"/>
        <v>0</v>
      </c>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row>
    <row r="53" spans="1:58">
      <c r="A53" s="488" t="s">
        <v>229</v>
      </c>
      <c r="B53" s="241">
        <v>165</v>
      </c>
      <c r="C53" s="241" t="s">
        <v>140</v>
      </c>
      <c r="D53" s="639">
        <v>-451530.39749999897</v>
      </c>
      <c r="E53" s="578" t="s">
        <v>214</v>
      </c>
      <c r="F53" s="588">
        <f t="shared" si="3"/>
        <v>0</v>
      </c>
      <c r="G53" s="363">
        <f t="shared" si="4"/>
        <v>0</v>
      </c>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row>
    <row r="54" spans="1:58">
      <c r="A54" s="488" t="s">
        <v>229</v>
      </c>
      <c r="B54" s="241">
        <v>165</v>
      </c>
      <c r="C54" s="241" t="s">
        <v>140</v>
      </c>
      <c r="D54" s="639">
        <v>-3448227.1824999829</v>
      </c>
      <c r="E54" s="578" t="s">
        <v>261</v>
      </c>
      <c r="F54" s="588">
        <f t="shared" si="3"/>
        <v>0</v>
      </c>
      <c r="G54" s="363">
        <f t="shared" si="4"/>
        <v>0</v>
      </c>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row>
    <row r="55" spans="1:58">
      <c r="A55" s="488" t="s">
        <v>229</v>
      </c>
      <c r="B55" s="241">
        <v>165</v>
      </c>
      <c r="C55" s="241" t="s">
        <v>140</v>
      </c>
      <c r="D55" s="639">
        <v>-4054.8400000000006</v>
      </c>
      <c r="E55" s="578" t="s">
        <v>207</v>
      </c>
      <c r="F55" s="588">
        <f t="shared" si="3"/>
        <v>0.22741372946461591</v>
      </c>
      <c r="G55" s="363">
        <f t="shared" si="4"/>
        <v>-922.12628678230328</v>
      </c>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row>
    <row r="56" spans="1:58">
      <c r="A56" s="488" t="s">
        <v>229</v>
      </c>
      <c r="B56" s="241">
        <v>165</v>
      </c>
      <c r="C56" s="241" t="s">
        <v>140</v>
      </c>
      <c r="D56" s="639">
        <v>-871362.87333333434</v>
      </c>
      <c r="E56" s="578" t="s">
        <v>203</v>
      </c>
      <c r="F56" s="588">
        <f t="shared" si="3"/>
        <v>0.23084885646883446</v>
      </c>
      <c r="G56" s="363">
        <f t="shared" si="4"/>
        <v>-201153.12287839808</v>
      </c>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row>
    <row r="57" spans="1:58">
      <c r="A57" s="126"/>
      <c r="B57" s="576"/>
      <c r="C57" s="576"/>
      <c r="D57" s="589">
        <f>SUM(D43:D56)</f>
        <v>-31848775.847083319</v>
      </c>
      <c r="E57" s="563"/>
      <c r="F57" s="590"/>
      <c r="G57" s="591">
        <f>SUM(G43:G56)</f>
        <v>-1743278.7185106392</v>
      </c>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row>
    <row r="58" spans="1:58">
      <c r="A58" s="126"/>
      <c r="B58" s="576"/>
      <c r="C58" s="576"/>
      <c r="D58" s="592"/>
      <c r="E58" s="563"/>
      <c r="F58" s="590"/>
      <c r="G58" s="363"/>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row>
    <row r="59" spans="1:58">
      <c r="A59" s="240" t="s">
        <v>592</v>
      </c>
      <c r="B59" s="593"/>
      <c r="C59" s="241"/>
      <c r="D59" s="395"/>
      <c r="E59" s="594"/>
      <c r="F59" s="590"/>
      <c r="G59" s="363"/>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row>
    <row r="60" spans="1:58">
      <c r="A60" s="533" t="s">
        <v>230</v>
      </c>
      <c r="B60" s="241" t="s">
        <v>182</v>
      </c>
      <c r="C60" s="241" t="s">
        <v>140</v>
      </c>
      <c r="D60" s="639">
        <v>-17229598.55083333</v>
      </c>
      <c r="E60" s="492" t="s">
        <v>146</v>
      </c>
      <c r="F60" s="588">
        <f>INDEX(WCAAllocations,IFERROR(MATCH(E60,WCAFactors,0),2),IFERROR(MATCH(E60,WCAStates,0),4))</f>
        <v>7.9057273540331513E-2</v>
      </c>
      <c r="G60" s="363">
        <f>D60*F60</f>
        <v>-1362125.08562333</v>
      </c>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row>
    <row r="61" spans="1:58">
      <c r="A61" s="533" t="s">
        <v>230</v>
      </c>
      <c r="B61" s="241" t="s">
        <v>182</v>
      </c>
      <c r="C61" s="241" t="s">
        <v>140</v>
      </c>
      <c r="D61" s="639">
        <v>-146719.98416666262</v>
      </c>
      <c r="E61" s="492" t="s">
        <v>130</v>
      </c>
      <c r="F61" s="588">
        <f>INDEX(WCAAllocations,IFERROR(MATCH(E61,WCAFactors,0),2),IFERROR(MATCH(E61,WCAStates,0),4))</f>
        <v>6.8539355270203509E-2</v>
      </c>
      <c r="G61" s="363">
        <f>D61*F61</f>
        <v>-10056.093120037523</v>
      </c>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row>
    <row r="62" spans="1:58">
      <c r="A62" s="533" t="s">
        <v>230</v>
      </c>
      <c r="B62" s="241" t="s">
        <v>182</v>
      </c>
      <c r="C62" s="241" t="s">
        <v>140</v>
      </c>
      <c r="D62" s="639">
        <v>-15144521.865833331</v>
      </c>
      <c r="E62" s="492" t="s">
        <v>261</v>
      </c>
      <c r="F62" s="588">
        <f>INDEX(WCAAllocations,IFERROR(MATCH(E62,WCAFactors,0),2),IFERROR(MATCH(E62,WCAStates,0),4))</f>
        <v>0</v>
      </c>
      <c r="G62" s="363">
        <f>D62*F62</f>
        <v>0</v>
      </c>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row>
    <row r="63" spans="1:58">
      <c r="A63" s="533" t="s">
        <v>230</v>
      </c>
      <c r="B63" s="241" t="s">
        <v>182</v>
      </c>
      <c r="C63" s="241" t="s">
        <v>140</v>
      </c>
      <c r="D63" s="639">
        <v>-15261705.083333289</v>
      </c>
      <c r="E63" s="492" t="s">
        <v>203</v>
      </c>
      <c r="F63" s="588">
        <f>INDEX(WCAAllocations,IFERROR(MATCH(E63,WCAFactors,0),2),IFERROR(MATCH(E63,WCAStates,0),4))</f>
        <v>0.23084885646883446</v>
      </c>
      <c r="G63" s="363">
        <f>D63*F63</f>
        <v>-3523147.1662520878</v>
      </c>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row>
    <row r="64" spans="1:58">
      <c r="A64" s="533" t="s">
        <v>230</v>
      </c>
      <c r="B64" s="241" t="s">
        <v>182</v>
      </c>
      <c r="C64" s="241" t="s">
        <v>140</v>
      </c>
      <c r="D64" s="639">
        <v>-23095834.389166571</v>
      </c>
      <c r="E64" s="492" t="s">
        <v>214</v>
      </c>
      <c r="F64" s="588">
        <f>INDEX(WCAAllocations,IFERROR(MATCH(E64,WCAFactors,0),2),IFERROR(MATCH(E64,WCAStates,0),4))</f>
        <v>0</v>
      </c>
      <c r="G64" s="363">
        <f>D64*F64</f>
        <v>0</v>
      </c>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row>
    <row r="65" spans="1:58">
      <c r="A65" s="126"/>
      <c r="B65" s="576"/>
      <c r="C65" s="576"/>
      <c r="D65" s="589">
        <f>SUM(D60:D64)</f>
        <v>-70878379.873333186</v>
      </c>
      <c r="E65" s="563"/>
      <c r="F65" s="590"/>
      <c r="G65" s="591">
        <f>SUM(G60:G64)</f>
        <v>-4895328.3449954558</v>
      </c>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row>
    <row r="66" spans="1:58">
      <c r="A66" s="126"/>
      <c r="B66" s="576"/>
      <c r="C66" s="576"/>
      <c r="D66" s="592"/>
      <c r="E66" s="563"/>
      <c r="F66" s="590"/>
      <c r="G66" s="363"/>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row>
    <row r="67" spans="1:58">
      <c r="A67" s="240" t="s">
        <v>593</v>
      </c>
      <c r="B67" s="593"/>
      <c r="C67" s="241"/>
      <c r="D67" s="395"/>
      <c r="E67" s="594"/>
      <c r="F67" s="590"/>
      <c r="G67" s="363"/>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row>
    <row r="68" spans="1:58">
      <c r="A68" s="533" t="s">
        <v>221</v>
      </c>
      <c r="B68" s="578" t="s">
        <v>181</v>
      </c>
      <c r="C68" s="241" t="s">
        <v>140</v>
      </c>
      <c r="D68" s="639">
        <v>0</v>
      </c>
      <c r="E68" s="578" t="s">
        <v>170</v>
      </c>
      <c r="F68" s="588">
        <f t="shared" ref="F68:F81" si="5">INDEX(WCAAllocations,IFERROR(MATCH(E68,WCAFactors,0),2),IFERROR(MATCH(E68,WCAStates,0),4))</f>
        <v>0</v>
      </c>
      <c r="G68" s="363">
        <f>D68*F68</f>
        <v>0</v>
      </c>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row>
    <row r="69" spans="1:58">
      <c r="A69" s="533" t="s">
        <v>221</v>
      </c>
      <c r="B69" s="578" t="s">
        <v>181</v>
      </c>
      <c r="C69" s="241" t="s">
        <v>140</v>
      </c>
      <c r="D69" s="639">
        <v>0</v>
      </c>
      <c r="E69" s="578" t="s">
        <v>141</v>
      </c>
      <c r="F69" s="588">
        <f t="shared" si="5"/>
        <v>1</v>
      </c>
      <c r="G69" s="363">
        <f t="shared" ref="G69:G81" si="6">D69*F69</f>
        <v>0</v>
      </c>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row>
    <row r="70" spans="1:58">
      <c r="A70" s="533" t="s">
        <v>221</v>
      </c>
      <c r="B70" s="578" t="s">
        <v>181</v>
      </c>
      <c r="C70" s="241" t="s">
        <v>140</v>
      </c>
      <c r="D70" s="639">
        <v>10608208.819999902</v>
      </c>
      <c r="E70" s="578" t="s">
        <v>261</v>
      </c>
      <c r="F70" s="588">
        <f t="shared" si="5"/>
        <v>0</v>
      </c>
      <c r="G70" s="363">
        <f t="shared" si="6"/>
        <v>0</v>
      </c>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row>
    <row r="71" spans="1:58">
      <c r="A71" s="533" t="s">
        <v>221</v>
      </c>
      <c r="B71" s="578" t="s">
        <v>181</v>
      </c>
      <c r="C71" s="241" t="s">
        <v>140</v>
      </c>
      <c r="D71" s="639">
        <v>-4583235.5799999991</v>
      </c>
      <c r="E71" s="578" t="s">
        <v>214</v>
      </c>
      <c r="F71" s="588">
        <f t="shared" si="5"/>
        <v>0</v>
      </c>
      <c r="G71" s="363">
        <f t="shared" si="6"/>
        <v>0</v>
      </c>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row>
    <row r="72" spans="1:58">
      <c r="A72" s="533" t="s">
        <v>221</v>
      </c>
      <c r="B72" s="578" t="s">
        <v>181</v>
      </c>
      <c r="C72" s="241" t="s">
        <v>140</v>
      </c>
      <c r="D72" s="639">
        <v>83319.6133333334</v>
      </c>
      <c r="E72" s="578" t="s">
        <v>173</v>
      </c>
      <c r="F72" s="588">
        <f t="shared" si="5"/>
        <v>0</v>
      </c>
      <c r="G72" s="363">
        <f t="shared" si="6"/>
        <v>0</v>
      </c>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row>
    <row r="73" spans="1:58">
      <c r="A73" s="533" t="s">
        <v>221</v>
      </c>
      <c r="B73" s="578" t="s">
        <v>181</v>
      </c>
      <c r="C73" s="241" t="s">
        <v>140</v>
      </c>
      <c r="D73" s="639">
        <v>219736.91999999998</v>
      </c>
      <c r="E73" s="578" t="s">
        <v>171</v>
      </c>
      <c r="F73" s="588">
        <f t="shared" si="5"/>
        <v>0</v>
      </c>
      <c r="G73" s="363">
        <f t="shared" si="6"/>
        <v>0</v>
      </c>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row>
    <row r="74" spans="1:58">
      <c r="A74" s="533" t="s">
        <v>221</v>
      </c>
      <c r="B74" s="578" t="s">
        <v>181</v>
      </c>
      <c r="C74" s="241" t="s">
        <v>140</v>
      </c>
      <c r="D74" s="639">
        <v>-10608208.82</v>
      </c>
      <c r="E74" s="578" t="s">
        <v>148</v>
      </c>
      <c r="F74" s="588">
        <f t="shared" si="5"/>
        <v>7.5697931989234163E-2</v>
      </c>
      <c r="G74" s="363">
        <f t="shared" si="6"/>
        <v>-803019.46978395397</v>
      </c>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row>
    <row r="75" spans="1:58">
      <c r="A75" s="533" t="s">
        <v>221</v>
      </c>
      <c r="B75" s="578" t="s">
        <v>181</v>
      </c>
      <c r="C75" s="241" t="s">
        <v>140</v>
      </c>
      <c r="D75" s="639">
        <v>-2194327.4658333329</v>
      </c>
      <c r="E75" s="578" t="s">
        <v>172</v>
      </c>
      <c r="F75" s="588">
        <f t="shared" si="5"/>
        <v>0</v>
      </c>
      <c r="G75" s="363">
        <f t="shared" si="6"/>
        <v>0</v>
      </c>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row>
    <row r="76" spans="1:58">
      <c r="A76" s="533" t="s">
        <v>221</v>
      </c>
      <c r="B76" s="578" t="s">
        <v>181</v>
      </c>
      <c r="C76" s="241" t="s">
        <v>140</v>
      </c>
      <c r="D76" s="639">
        <v>-2655793.5595833324</v>
      </c>
      <c r="E76" s="578" t="s">
        <v>517</v>
      </c>
      <c r="F76" s="588">
        <f t="shared" si="5"/>
        <v>0</v>
      </c>
      <c r="G76" s="363">
        <f t="shared" si="6"/>
        <v>0</v>
      </c>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row>
    <row r="77" spans="1:58">
      <c r="A77" s="533" t="s">
        <v>221</v>
      </c>
      <c r="B77" s="578" t="s">
        <v>181</v>
      </c>
      <c r="C77" s="241" t="s">
        <v>140</v>
      </c>
      <c r="D77" s="639">
        <v>-53081.875</v>
      </c>
      <c r="E77" s="578" t="s">
        <v>517</v>
      </c>
      <c r="F77" s="588">
        <f t="shared" si="5"/>
        <v>0</v>
      </c>
      <c r="G77" s="363">
        <f t="shared" si="6"/>
        <v>0</v>
      </c>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row>
    <row r="78" spans="1:58">
      <c r="A78" s="533" t="s">
        <v>221</v>
      </c>
      <c r="B78" s="578" t="s">
        <v>194</v>
      </c>
      <c r="C78" s="241" t="s">
        <v>140</v>
      </c>
      <c r="D78" s="639">
        <v>-2442147.3854166665</v>
      </c>
      <c r="E78" s="578" t="s">
        <v>173</v>
      </c>
      <c r="F78" s="588">
        <f t="shared" si="5"/>
        <v>0</v>
      </c>
      <c r="G78" s="363">
        <f t="shared" si="6"/>
        <v>0</v>
      </c>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row>
    <row r="79" spans="1:58">
      <c r="A79" s="533" t="s">
        <v>221</v>
      </c>
      <c r="B79" s="578" t="s">
        <v>194</v>
      </c>
      <c r="C79" s="241" t="s">
        <v>140</v>
      </c>
      <c r="D79" s="639">
        <v>0</v>
      </c>
      <c r="E79" s="578" t="s">
        <v>172</v>
      </c>
      <c r="F79" s="588">
        <f t="shared" si="5"/>
        <v>0</v>
      </c>
      <c r="G79" s="363">
        <f t="shared" si="6"/>
        <v>0</v>
      </c>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row>
    <row r="80" spans="1:58">
      <c r="A80" s="533" t="s">
        <v>221</v>
      </c>
      <c r="B80" s="578" t="s">
        <v>194</v>
      </c>
      <c r="C80" s="241" t="s">
        <v>140</v>
      </c>
      <c r="D80" s="639">
        <v>-62251.979999999996</v>
      </c>
      <c r="E80" s="578" t="s">
        <v>450</v>
      </c>
      <c r="F80" s="588">
        <f t="shared" si="5"/>
        <v>0</v>
      </c>
      <c r="G80" s="363">
        <f t="shared" si="6"/>
        <v>0</v>
      </c>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row>
    <row r="81" spans="1:58">
      <c r="A81" s="533" t="s">
        <v>221</v>
      </c>
      <c r="B81" s="578" t="s">
        <v>194</v>
      </c>
      <c r="C81" s="241" t="s">
        <v>140</v>
      </c>
      <c r="D81" s="639">
        <v>0</v>
      </c>
      <c r="E81" s="578" t="s">
        <v>573</v>
      </c>
      <c r="F81" s="588">
        <f t="shared" si="5"/>
        <v>1</v>
      </c>
      <c r="G81" s="363">
        <f t="shared" si="6"/>
        <v>0</v>
      </c>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row>
    <row r="82" spans="1:58">
      <c r="A82" s="126"/>
      <c r="B82" s="576"/>
      <c r="C82" s="576"/>
      <c r="D82" s="589">
        <f>SUM(D68:D81)</f>
        <v>-11687781.312500097</v>
      </c>
      <c r="E82" s="563"/>
      <c r="F82" s="590"/>
      <c r="G82" s="591">
        <f>SUM(G68:G81)</f>
        <v>-803019.46978395397</v>
      </c>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row>
    <row r="83" spans="1:58">
      <c r="A83" s="126"/>
      <c r="B83" s="576"/>
      <c r="C83" s="576"/>
      <c r="D83" s="592"/>
      <c r="E83" s="563"/>
      <c r="F83" s="590"/>
      <c r="G83" s="363"/>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row>
    <row r="84" spans="1:58">
      <c r="A84" s="595" t="s">
        <v>233</v>
      </c>
      <c r="B84" s="163">
        <v>25318</v>
      </c>
      <c r="C84" s="163" t="s">
        <v>140</v>
      </c>
      <c r="D84" s="639">
        <v>273000</v>
      </c>
      <c r="E84" s="163" t="s">
        <v>214</v>
      </c>
      <c r="F84" s="588">
        <f>INDEX(WCAAllocations,IFERROR(MATCH(E84,WCAFactors,0),2),IFERROR(MATCH(E84,WCAStates,0),4))</f>
        <v>0</v>
      </c>
      <c r="G84" s="363">
        <f>D84*F84</f>
        <v>0</v>
      </c>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row>
    <row r="85" spans="1:58">
      <c r="A85" s="126"/>
      <c r="B85" s="576"/>
      <c r="C85" s="576"/>
      <c r="D85" s="592"/>
      <c r="E85" s="563"/>
      <c r="F85" s="590"/>
      <c r="G85" s="363"/>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row>
    <row r="86" spans="1:58">
      <c r="A86" s="551" t="s">
        <v>212</v>
      </c>
      <c r="B86" s="574"/>
      <c r="C86" s="576"/>
      <c r="D86" s="596"/>
      <c r="E86" s="562"/>
      <c r="F86" s="123"/>
      <c r="G86" s="562"/>
      <c r="I86" s="36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row>
    <row r="87" spans="1:58" ht="13.2" customHeight="1">
      <c r="A87" s="1413" t="s">
        <v>803</v>
      </c>
      <c r="B87" s="1413"/>
      <c r="C87" s="1413"/>
      <c r="D87" s="1413"/>
      <c r="E87" s="1413"/>
      <c r="F87" s="1413"/>
      <c r="G87" s="1413"/>
      <c r="H87" s="1331"/>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row>
    <row r="88" spans="1:58">
      <c r="A88" s="1413"/>
      <c r="B88" s="1413"/>
      <c r="C88" s="1413"/>
      <c r="D88" s="1413"/>
      <c r="E88" s="1413"/>
      <c r="F88" s="1413"/>
      <c r="G88" s="1413"/>
      <c r="H88" s="1331"/>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row>
    <row r="89" spans="1:58">
      <c r="A89" s="1413"/>
      <c r="B89" s="1413"/>
      <c r="C89" s="1413"/>
      <c r="D89" s="1413"/>
      <c r="E89" s="1413"/>
      <c r="F89" s="1413"/>
      <c r="G89" s="1413"/>
      <c r="H89" s="1331"/>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row>
    <row r="90" spans="1:58">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row>
    <row r="91" spans="1:58">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row>
    <row r="92" spans="1:58">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row>
    <row r="93" spans="1:58">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row>
    <row r="94" spans="1:58">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row>
    <row r="95" spans="1:58">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row>
    <row r="96" spans="1:58">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row>
    <row r="97" spans="8:58">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row>
    <row r="98" spans="8:58">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row>
    <row r="99" spans="8:58">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row>
    <row r="100" spans="8:58">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row>
    <row r="101" spans="8:58">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row>
    <row r="102" spans="8:58">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row>
    <row r="103" spans="8:58">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row>
    <row r="104" spans="8:58">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row>
    <row r="105" spans="8:58">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row>
    <row r="106" spans="8:58">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row>
    <row r="107" spans="8:58">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row>
    <row r="108" spans="8:58">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row>
    <row r="109" spans="8:58">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row>
    <row r="110" spans="8:58">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row>
    <row r="111" spans="8:58">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row>
    <row r="112" spans="8:58">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row>
    <row r="113" spans="1:58">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row>
    <row r="114" spans="1:58">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row>
    <row r="115" spans="1:58">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row>
    <row r="116" spans="1:58">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row>
    <row r="117" spans="1:58">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row>
    <row r="118" spans="1:58">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row>
    <row r="119" spans="1:58">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row>
    <row r="120" spans="1:58">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row>
    <row r="121" spans="1:58">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row>
    <row r="122" spans="1:58">
      <c r="A122" s="134"/>
      <c r="B122" s="127"/>
      <c r="C122" s="597"/>
      <c r="E122" s="567"/>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row>
    <row r="123" spans="1:58">
      <c r="A123" s="123"/>
      <c r="B123" s="127"/>
      <c r="C123" s="597"/>
      <c r="E123" s="567"/>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row>
    <row r="124" spans="1:58">
      <c r="A124" s="123"/>
      <c r="B124" s="598"/>
      <c r="C124" s="597"/>
      <c r="D124" s="599"/>
      <c r="E124" s="567"/>
      <c r="G124" s="568"/>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row>
    <row r="125" spans="1:58">
      <c r="A125" s="123"/>
      <c r="B125" s="598"/>
      <c r="C125" s="597"/>
      <c r="D125" s="599"/>
      <c r="E125" s="567"/>
      <c r="G125" s="568"/>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row>
    <row r="126" spans="1:58">
      <c r="A126" s="123"/>
      <c r="B126" s="598"/>
      <c r="C126" s="597"/>
      <c r="D126" s="599"/>
      <c r="E126" s="567"/>
      <c r="G126" s="568"/>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row>
    <row r="127" spans="1:58">
      <c r="A127" s="123"/>
      <c r="B127" s="598"/>
      <c r="C127" s="597"/>
      <c r="D127" s="599"/>
      <c r="E127" s="567"/>
      <c r="G127" s="568"/>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row>
    <row r="128" spans="1:58">
      <c r="A128" s="123"/>
      <c r="B128" s="567"/>
      <c r="C128" s="597"/>
      <c r="E128" s="567"/>
      <c r="F128" s="567"/>
      <c r="G128" s="567"/>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row>
    <row r="129" spans="1:58">
      <c r="A129" s="123"/>
      <c r="B129" s="567"/>
      <c r="C129" s="600"/>
      <c r="E129" s="567"/>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row>
    <row r="130" spans="1:58">
      <c r="A130" s="123"/>
      <c r="B130" s="567"/>
      <c r="E130" s="567"/>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row>
    <row r="131" spans="1:58">
      <c r="A131" s="123"/>
      <c r="B131" s="598"/>
      <c r="C131" s="597"/>
      <c r="D131" s="599"/>
      <c r="E131" s="567"/>
      <c r="G131" s="568"/>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row>
    <row r="132" spans="1:58">
      <c r="A132" s="123"/>
      <c r="B132" s="598"/>
      <c r="C132" s="597"/>
      <c r="D132" s="599"/>
      <c r="E132" s="568"/>
      <c r="G132" s="568"/>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row>
    <row r="133" spans="1:58">
      <c r="A133" s="123"/>
      <c r="B133" s="598"/>
      <c r="C133" s="597"/>
      <c r="D133" s="599"/>
      <c r="E133" s="568"/>
      <c r="G133" s="568"/>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row>
    <row r="134" spans="1:58">
      <c r="A134" s="123"/>
      <c r="B134" s="363"/>
      <c r="E134" s="363"/>
      <c r="F134" s="363"/>
      <c r="G134" s="363"/>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row>
    <row r="135" spans="1:58">
      <c r="A135" s="134"/>
      <c r="G135" s="568"/>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row>
    <row r="136" spans="1:58">
      <c r="A136" s="123"/>
      <c r="B136" s="363"/>
      <c r="E136" s="363"/>
      <c r="F136" s="363"/>
      <c r="G136" s="363"/>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row>
    <row r="137" spans="1:58">
      <c r="A137" s="601"/>
      <c r="B137" s="127"/>
      <c r="C137" s="597"/>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row>
    <row r="138" spans="1:58">
      <c r="A138" s="134"/>
      <c r="B138" s="127"/>
      <c r="C138" s="597"/>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row>
    <row r="139" spans="1:58">
      <c r="A139" s="126"/>
      <c r="B139" s="598"/>
      <c r="C139" s="597"/>
      <c r="D139" s="599"/>
      <c r="E139" s="568"/>
      <c r="G139" s="568"/>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row>
    <row r="140" spans="1:58">
      <c r="A140" s="126"/>
      <c r="B140" s="598"/>
      <c r="C140" s="597"/>
      <c r="D140" s="599"/>
      <c r="E140" s="568"/>
      <c r="G140" s="568"/>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row>
    <row r="141" spans="1:58">
      <c r="A141" s="126"/>
      <c r="B141" s="598"/>
      <c r="C141" s="597"/>
      <c r="D141" s="599"/>
      <c r="E141" s="568"/>
      <c r="G141" s="568"/>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row>
    <row r="142" spans="1:58">
      <c r="A142" s="126"/>
      <c r="B142" s="363"/>
      <c r="E142" s="568"/>
      <c r="G142" s="568"/>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row>
    <row r="144" spans="1:58">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row>
    <row r="145" spans="1:58">
      <c r="A145" s="123"/>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row>
    <row r="146" spans="1:58">
      <c r="A146" s="123"/>
      <c r="B146" s="598"/>
      <c r="C146" s="597"/>
      <c r="D146" s="599"/>
      <c r="E146" s="568"/>
      <c r="G146" s="568"/>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row>
    <row r="147" spans="1:58">
      <c r="A147" s="123"/>
      <c r="B147" s="598"/>
      <c r="C147" s="597"/>
      <c r="D147" s="599"/>
      <c r="E147" s="568"/>
      <c r="G147" s="568"/>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row>
    <row r="148" spans="1:58">
      <c r="A148" s="123"/>
      <c r="B148" s="598"/>
      <c r="C148" s="597"/>
      <c r="D148" s="599"/>
      <c r="E148" s="568"/>
      <c r="G148" s="568"/>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row>
    <row r="149" spans="1:58">
      <c r="A149" s="123"/>
      <c r="B149" s="598"/>
      <c r="C149" s="597"/>
      <c r="D149" s="599"/>
      <c r="E149" s="568"/>
      <c r="G149" s="568"/>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row>
    <row r="150" spans="1:58">
      <c r="A150" s="123"/>
      <c r="B150" s="363"/>
      <c r="E150" s="568"/>
      <c r="G150" s="568"/>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row>
    <row r="151" spans="1:58">
      <c r="A151" s="123"/>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row>
    <row r="152" spans="1:58">
      <c r="A152" s="123"/>
      <c r="B152" s="598"/>
      <c r="C152" s="597"/>
      <c r="D152" s="599"/>
      <c r="E152" s="568"/>
      <c r="G152" s="568"/>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row>
    <row r="153" spans="1:58">
      <c r="A153" s="123"/>
      <c r="B153" s="598"/>
      <c r="C153" s="597"/>
      <c r="D153" s="599"/>
      <c r="E153" s="568"/>
      <c r="G153" s="568"/>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row>
    <row r="154" spans="1:58">
      <c r="A154" s="123"/>
      <c r="B154" s="598"/>
      <c r="C154" s="597"/>
      <c r="D154" s="599"/>
      <c r="E154" s="568"/>
      <c r="G154" s="568"/>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row>
    <row r="155" spans="1:58">
      <c r="A155" s="123"/>
      <c r="B155" s="363"/>
      <c r="E155" s="568"/>
      <c r="G155" s="568"/>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row>
    <row r="156" spans="1:58">
      <c r="A156" s="126"/>
      <c r="B156" s="598"/>
      <c r="C156" s="597"/>
      <c r="D156" s="599"/>
      <c r="E156" s="568"/>
      <c r="G156" s="568"/>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row>
    <row r="157" spans="1:58">
      <c r="A157" s="126"/>
      <c r="B157" s="598"/>
      <c r="C157" s="597"/>
      <c r="D157" s="599"/>
      <c r="E157" s="568"/>
      <c r="G157" s="568"/>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row>
    <row r="158" spans="1:58">
      <c r="A158" s="126"/>
      <c r="B158" s="598"/>
      <c r="C158" s="597"/>
      <c r="D158" s="599"/>
      <c r="E158" s="568"/>
      <c r="G158" s="568"/>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row>
    <row r="159" spans="1:58">
      <c r="A159" s="134"/>
      <c r="B159" s="363"/>
      <c r="E159" s="568"/>
      <c r="G159" s="568"/>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row>
    <row r="160" spans="1:58">
      <c r="A160" s="134"/>
      <c r="F160" s="567"/>
      <c r="G160" s="568"/>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row>
    <row r="161" spans="1:58">
      <c r="A161" s="134"/>
      <c r="B161" s="363"/>
      <c r="E161" s="568"/>
      <c r="G161" s="568"/>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row>
    <row r="164" spans="1:58">
      <c r="A164" s="123"/>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row>
    <row r="165" spans="1:58">
      <c r="A165" s="123"/>
      <c r="B165" s="598"/>
      <c r="C165" s="597"/>
      <c r="D165" s="599"/>
      <c r="E165" s="568"/>
      <c r="G165" s="568"/>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row>
    <row r="166" spans="1:58">
      <c r="A166" s="123"/>
      <c r="B166" s="598"/>
      <c r="C166" s="597"/>
      <c r="D166" s="599"/>
      <c r="E166" s="568"/>
      <c r="G166" s="568"/>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row>
    <row r="167" spans="1:58">
      <c r="A167" s="123"/>
      <c r="B167" s="598"/>
      <c r="C167" s="597"/>
      <c r="D167" s="599"/>
      <c r="E167" s="568"/>
      <c r="G167" s="568"/>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row>
    <row r="168" spans="1:58">
      <c r="A168" s="123"/>
      <c r="B168" s="598"/>
      <c r="C168" s="597"/>
      <c r="D168" s="599"/>
      <c r="E168" s="568"/>
      <c r="G168" s="568"/>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row>
    <row r="169" spans="1:58">
      <c r="A169" s="123"/>
      <c r="B169" s="363"/>
      <c r="E169" s="363"/>
      <c r="F169" s="363"/>
      <c r="G169" s="363"/>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row>
    <row r="170" spans="1:58">
      <c r="A170" s="123"/>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row>
    <row r="171" spans="1:58">
      <c r="A171" s="123"/>
      <c r="B171" s="598"/>
      <c r="C171" s="597"/>
      <c r="D171" s="599"/>
      <c r="E171" s="568"/>
      <c r="G171" s="568"/>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row>
    <row r="172" spans="1:58">
      <c r="A172" s="123"/>
      <c r="B172" s="598"/>
      <c r="C172" s="597"/>
      <c r="D172" s="599"/>
      <c r="E172" s="568"/>
      <c r="G172" s="568"/>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row>
    <row r="173" spans="1:58">
      <c r="A173" s="123"/>
      <c r="B173" s="598"/>
      <c r="C173" s="597"/>
      <c r="D173" s="599"/>
      <c r="E173" s="568"/>
      <c r="G173" s="568"/>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row>
    <row r="174" spans="1:58">
      <c r="A174" s="123"/>
      <c r="B174" s="363"/>
      <c r="E174" s="363"/>
      <c r="F174" s="363"/>
      <c r="G174" s="363"/>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row>
    <row r="175" spans="1:58">
      <c r="A175" s="126"/>
      <c r="B175" s="598"/>
      <c r="C175" s="597"/>
      <c r="D175" s="599"/>
      <c r="E175" s="568"/>
      <c r="G175" s="568"/>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row>
    <row r="176" spans="1:58">
      <c r="A176" s="126"/>
      <c r="B176" s="598"/>
      <c r="C176" s="597"/>
      <c r="D176" s="599"/>
      <c r="E176" s="568"/>
      <c r="G176" s="568"/>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row>
    <row r="177" spans="1:58">
      <c r="A177" s="126"/>
      <c r="B177" s="598"/>
      <c r="C177" s="597"/>
      <c r="D177" s="599"/>
      <c r="E177" s="568"/>
      <c r="G177" s="568"/>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row>
    <row r="178" spans="1:58">
      <c r="A178" s="134"/>
      <c r="B178" s="363"/>
      <c r="E178" s="363"/>
      <c r="F178" s="363"/>
      <c r="G178" s="363"/>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row>
    <row r="179" spans="1:58">
      <c r="A179" s="134"/>
      <c r="G179" s="568"/>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row>
    <row r="180" spans="1:58">
      <c r="B180" s="363"/>
      <c r="E180" s="363"/>
      <c r="F180" s="363"/>
      <c r="G180" s="363"/>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row>
    <row r="181" spans="1:58">
      <c r="G181" s="568"/>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row>
  </sheetData>
  <mergeCells count="1">
    <mergeCell ref="A87:G89"/>
  </mergeCells>
  <dataValidations count="6">
    <dataValidation type="list" allowBlank="1" sqref="E68:E81">
      <formula1>$B$7:$B$40</formula1>
    </dataValidation>
    <dataValidation type="list" allowBlank="1" sqref="E60:E64">
      <formula1>$B$7:$B$40</formula1>
    </dataValidation>
    <dataValidation type="list" allowBlank="1" sqref="E43:E56">
      <formula1>$B$7:$B$40</formula1>
    </dataValidation>
    <dataValidation type="list" allowBlank="1" sqref="E27:E40">
      <formula1>$B$7:$B$40</formula1>
    </dataValidation>
    <dataValidation type="list" allowBlank="1" sqref="E21:E24">
      <formula1>$B$7:$B$40</formula1>
    </dataValidation>
    <dataValidation type="list" allowBlank="1" sqref="E9:E17">
      <formula1>$B$7:$B$40</formula1>
    </dataValidation>
  </dataValidations>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rowBreaks count="1" manualBreakCount="1">
    <brk id="65" max="6"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E84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K36"/>
  <sheetViews>
    <sheetView workbookViewId="0">
      <selection activeCell="F16" sqref="F16"/>
    </sheetView>
  </sheetViews>
  <sheetFormatPr defaultColWidth="9.109375" defaultRowHeight="13.2"/>
  <cols>
    <col min="1" max="1" width="30.109375" style="123" customWidth="1"/>
    <col min="2" max="2" width="9.6640625" style="123" bestFit="1" customWidth="1"/>
    <col min="3" max="3" width="5.44140625" style="123" bestFit="1" customWidth="1"/>
    <col min="4" max="4" width="10.109375" style="123" bestFit="1" customWidth="1"/>
    <col min="5" max="5" width="8" style="123" bestFit="1" customWidth="1"/>
    <col min="6" max="6" width="10" style="123" bestFit="1" customWidth="1"/>
    <col min="7" max="7" width="13.33203125" style="123" bestFit="1" customWidth="1"/>
    <col min="8" max="8" width="9.6640625" style="123" customWidth="1"/>
    <col min="9" max="9" width="10.33203125" style="123" bestFit="1" customWidth="1"/>
    <col min="10" max="16384" width="9.109375" style="123"/>
  </cols>
  <sheetData>
    <row r="1" spans="1:11">
      <c r="A1" s="17" t="str">
        <f>RevReqSummary!A1</f>
        <v>PacifiCorp General Rate Case UE-140617</v>
      </c>
      <c r="H1" s="550"/>
    </row>
    <row r="2" spans="1:11">
      <c r="A2" s="17" t="str">
        <f>RevReqSummary!A2</f>
        <v>For The Twelve Months Ended December 2013 - Staff Revenue Requirement</v>
      </c>
    </row>
    <row r="3" spans="1:11">
      <c r="A3" s="551" t="s">
        <v>120</v>
      </c>
    </row>
    <row r="4" spans="1:11">
      <c r="A4" s="551" t="s">
        <v>511</v>
      </c>
      <c r="D4" s="356"/>
      <c r="E4" s="356"/>
    </row>
    <row r="5" spans="1:11">
      <c r="D5" s="356"/>
      <c r="E5" s="356"/>
    </row>
    <row r="6" spans="1:11">
      <c r="A6" s="551"/>
      <c r="B6" s="23"/>
      <c r="C6" s="23"/>
      <c r="D6" s="23" t="s">
        <v>131</v>
      </c>
      <c r="E6" s="23"/>
      <c r="F6" s="23"/>
      <c r="G6" s="23" t="s">
        <v>236</v>
      </c>
    </row>
    <row r="7" spans="1:11">
      <c r="B7" s="26" t="s">
        <v>132</v>
      </c>
      <c r="C7" s="26" t="s">
        <v>660</v>
      </c>
      <c r="D7" s="26" t="s">
        <v>134</v>
      </c>
      <c r="E7" s="26" t="s">
        <v>135</v>
      </c>
      <c r="F7" s="26" t="s">
        <v>136</v>
      </c>
      <c r="G7" s="26" t="s">
        <v>137</v>
      </c>
    </row>
    <row r="8" spans="1:11">
      <c r="A8" s="551" t="s">
        <v>376</v>
      </c>
      <c r="B8" s="535"/>
      <c r="C8" s="356"/>
      <c r="D8" s="363"/>
      <c r="E8" s="356"/>
      <c r="F8" s="555"/>
      <c r="G8" s="556"/>
      <c r="H8" s="557"/>
      <c r="I8" s="556"/>
      <c r="J8" s="359"/>
      <c r="K8" s="359"/>
    </row>
    <row r="9" spans="1:11">
      <c r="A9" s="123" t="s">
        <v>415</v>
      </c>
      <c r="B9" s="535">
        <v>407</v>
      </c>
      <c r="C9" s="356" t="s">
        <v>398</v>
      </c>
      <c r="D9" s="639">
        <v>356777.85250000004</v>
      </c>
      <c r="E9" s="356" t="s">
        <v>203</v>
      </c>
      <c r="F9" s="558">
        <f>INDEX(WCAAllocations,IFERROR(MATCH(E9,WCAFactors,0),2),IFERROR(MATCH(E9,WCAStates,0),4))</f>
        <v>0.23084885646883446</v>
      </c>
      <c r="G9" s="556">
        <f>D9*F9</f>
        <v>82361.759263031505</v>
      </c>
      <c r="H9" s="557"/>
      <c r="I9" s="556"/>
      <c r="J9" s="359"/>
      <c r="K9" s="359"/>
    </row>
    <row r="10" spans="1:11">
      <c r="A10" s="123" t="s">
        <v>760</v>
      </c>
      <c r="B10" s="535" t="s">
        <v>181</v>
      </c>
      <c r="C10" s="356" t="s">
        <v>398</v>
      </c>
      <c r="D10" s="639">
        <v>44597.231562502209</v>
      </c>
      <c r="E10" s="356" t="s">
        <v>203</v>
      </c>
      <c r="F10" s="558">
        <f>INDEX(WCAAllocations,IFERROR(MATCH(E10,WCAFactors,0),2),IFERROR(MATCH(E10,WCAStates,0),4))</f>
        <v>0.23084885646883446</v>
      </c>
      <c r="G10" s="556">
        <f>D10*F10</f>
        <v>10295.219907879447</v>
      </c>
      <c r="H10" s="557"/>
      <c r="I10" s="359"/>
      <c r="J10" s="359"/>
      <c r="K10" s="359"/>
    </row>
    <row r="11" spans="1:11">
      <c r="A11" s="123" t="s">
        <v>377</v>
      </c>
      <c r="B11" s="535" t="s">
        <v>181</v>
      </c>
      <c r="C11" s="356" t="s">
        <v>398</v>
      </c>
      <c r="D11" s="639">
        <v>0</v>
      </c>
      <c r="E11" s="356" t="s">
        <v>203</v>
      </c>
      <c r="F11" s="558">
        <f>INDEX(WCAAllocations,IFERROR(MATCH(E11,WCAFactors,0),2),IFERROR(MATCH(E11,WCAStates,0),4))</f>
        <v>0.23084885646883446</v>
      </c>
      <c r="G11" s="556">
        <f>D11*F11</f>
        <v>0</v>
      </c>
      <c r="H11" s="557"/>
      <c r="I11" s="359"/>
      <c r="J11" s="359"/>
      <c r="K11" s="359"/>
    </row>
    <row r="12" spans="1:11">
      <c r="A12" s="123" t="s">
        <v>416</v>
      </c>
      <c r="B12" s="356" t="s">
        <v>181</v>
      </c>
      <c r="C12" s="356" t="s">
        <v>398</v>
      </c>
      <c r="D12" s="639">
        <v>-212946.93000000002</v>
      </c>
      <c r="E12" s="356" t="s">
        <v>141</v>
      </c>
      <c r="F12" s="558">
        <f>INDEX(WCAAllocations,IFERROR(MATCH(E12,WCAFactors,0),2),IFERROR(MATCH(E12,WCAStates,0),4))</f>
        <v>1</v>
      </c>
      <c r="G12" s="556">
        <f>D12</f>
        <v>-212946.93000000002</v>
      </c>
      <c r="H12" s="554"/>
      <c r="I12" s="359"/>
      <c r="J12" s="359"/>
      <c r="K12" s="359"/>
    </row>
    <row r="13" spans="1:11">
      <c r="B13" s="356"/>
      <c r="C13" s="356"/>
      <c r="D13" s="355"/>
      <c r="E13" s="356"/>
      <c r="F13" s="552"/>
      <c r="G13" s="359"/>
      <c r="H13" s="554"/>
      <c r="I13" s="553"/>
      <c r="J13" s="359"/>
      <c r="K13" s="359"/>
    </row>
    <row r="14" spans="1:11">
      <c r="A14" s="123" t="s">
        <v>268</v>
      </c>
      <c r="B14" s="356" t="s">
        <v>191</v>
      </c>
      <c r="C14" s="356" t="s">
        <v>398</v>
      </c>
      <c r="D14" s="639">
        <v>356777.85250000004</v>
      </c>
      <c r="E14" s="356" t="s">
        <v>203</v>
      </c>
      <c r="F14" s="558">
        <v>0.23084885646883446</v>
      </c>
      <c r="G14" s="553">
        <f>D14*F14</f>
        <v>82361.759263031505</v>
      </c>
      <c r="H14" s="554"/>
      <c r="I14" s="359"/>
      <c r="J14" s="359"/>
      <c r="K14" s="556"/>
    </row>
    <row r="15" spans="1:11">
      <c r="A15" s="123" t="s">
        <v>761</v>
      </c>
      <c r="B15" s="356">
        <v>41110</v>
      </c>
      <c r="C15" s="356" t="s">
        <v>398</v>
      </c>
      <c r="D15" s="639">
        <v>-135401</v>
      </c>
      <c r="E15" s="356" t="s">
        <v>203</v>
      </c>
      <c r="F15" s="558">
        <v>0.23084885646883446</v>
      </c>
      <c r="G15" s="553">
        <f>D15*F15</f>
        <v>-31257.166014736657</v>
      </c>
      <c r="H15" s="554"/>
      <c r="I15" s="359"/>
      <c r="J15" s="359"/>
      <c r="K15" s="359"/>
    </row>
    <row r="16" spans="1:11">
      <c r="A16" s="123" t="s">
        <v>342</v>
      </c>
      <c r="B16" s="356">
        <v>283</v>
      </c>
      <c r="C16" s="356" t="s">
        <v>398</v>
      </c>
      <c r="D16" s="639">
        <v>-16925</v>
      </c>
      <c r="E16" s="356" t="s">
        <v>203</v>
      </c>
      <c r="F16" s="558">
        <v>0.23084885646883446</v>
      </c>
      <c r="G16" s="553">
        <f>D16*F16</f>
        <v>-3907.1168957350233</v>
      </c>
      <c r="H16" s="554"/>
      <c r="I16" s="359"/>
      <c r="J16" s="359"/>
      <c r="K16" s="359"/>
    </row>
    <row r="17" spans="1:11">
      <c r="B17" s="356"/>
      <c r="C17" s="356"/>
      <c r="D17" s="355"/>
      <c r="E17" s="356"/>
      <c r="F17" s="552"/>
      <c r="G17" s="553"/>
      <c r="H17" s="554"/>
      <c r="I17" s="359"/>
      <c r="J17" s="359"/>
      <c r="K17" s="359"/>
    </row>
    <row r="18" spans="1:11">
      <c r="A18" s="123" t="s">
        <v>762</v>
      </c>
      <c r="B18" s="356" t="s">
        <v>193</v>
      </c>
      <c r="C18" s="356" t="s">
        <v>398</v>
      </c>
      <c r="D18" s="639">
        <v>-164704</v>
      </c>
      <c r="E18" s="356" t="s">
        <v>203</v>
      </c>
      <c r="F18" s="558">
        <f>INDEX(WCAAllocations,IFERROR(MATCH(E18,WCAFactors,0),2),IFERROR(MATCH(E18,WCAStates,0),4))</f>
        <v>0.23084885646883446</v>
      </c>
      <c r="G18" s="553">
        <f>+F18*D18</f>
        <v>-38021.730055842912</v>
      </c>
      <c r="H18" s="554"/>
      <c r="I18" s="359"/>
      <c r="J18" s="359"/>
      <c r="K18" s="359"/>
    </row>
    <row r="19" spans="1:11">
      <c r="A19" s="123" t="s">
        <v>761</v>
      </c>
      <c r="B19" s="535">
        <v>41010</v>
      </c>
      <c r="C19" s="356" t="s">
        <v>398</v>
      </c>
      <c r="D19" s="639">
        <v>-62507</v>
      </c>
      <c r="E19" s="356" t="s">
        <v>203</v>
      </c>
      <c r="F19" s="558">
        <f>INDEX(WCAAllocations,IFERROR(MATCH(E19,WCAFactors,0),2),IFERROR(MATCH(E19,WCAStates,0),4))</f>
        <v>0.23084885646883446</v>
      </c>
      <c r="G19" s="553">
        <f>+F19*D19</f>
        <v>-14429.669471297435</v>
      </c>
      <c r="H19" s="557"/>
      <c r="I19" s="556"/>
      <c r="J19" s="359"/>
      <c r="K19" s="359"/>
    </row>
    <row r="20" spans="1:11">
      <c r="A20" s="123" t="s">
        <v>763</v>
      </c>
      <c r="B20" s="535">
        <v>283</v>
      </c>
      <c r="C20" s="356" t="s">
        <v>398</v>
      </c>
      <c r="D20" s="639">
        <v>938753</v>
      </c>
      <c r="E20" s="356" t="s">
        <v>203</v>
      </c>
      <c r="F20" s="558">
        <f>INDEX(WCAAllocations,IFERROR(MATCH(E20,WCAFactors,0),2),IFERROR(MATCH(E20,WCAStates,0),4))</f>
        <v>0.23084885646883446</v>
      </c>
      <c r="G20" s="553">
        <f>+F20*D20</f>
        <v>216710.05655668775</v>
      </c>
      <c r="H20" s="557"/>
      <c r="I20" s="359"/>
      <c r="J20" s="556"/>
      <c r="K20" s="359"/>
    </row>
    <row r="21" spans="1:11">
      <c r="B21" s="535"/>
      <c r="C21" s="356"/>
      <c r="D21" s="559"/>
      <c r="E21" s="356"/>
      <c r="F21" s="555"/>
      <c r="G21" s="560"/>
      <c r="H21" s="557"/>
      <c r="I21" s="359"/>
      <c r="J21" s="359"/>
      <c r="K21" s="359"/>
    </row>
    <row r="22" spans="1:11">
      <c r="B22" s="535"/>
      <c r="C22" s="356"/>
      <c r="D22" s="363"/>
      <c r="E22" s="356"/>
      <c r="F22" s="555"/>
      <c r="G22" s="556"/>
      <c r="H22" s="557"/>
      <c r="I22" s="359"/>
      <c r="J22" s="359"/>
      <c r="K22" s="359"/>
    </row>
    <row r="23" spans="1:11">
      <c r="A23" s="123" t="s">
        <v>764</v>
      </c>
      <c r="B23" s="535" t="s">
        <v>191</v>
      </c>
      <c r="C23" s="356" t="s">
        <v>398</v>
      </c>
      <c r="D23" s="639">
        <v>-283929</v>
      </c>
      <c r="E23" s="356" t="s">
        <v>141</v>
      </c>
      <c r="F23" s="558">
        <f>INDEX(WCAAllocations,IFERROR(MATCH(E23,WCAFactors,0),2),IFERROR(MATCH(E23,WCAStates,0),4))</f>
        <v>1</v>
      </c>
      <c r="G23" s="553">
        <f>D23</f>
        <v>-283929</v>
      </c>
      <c r="H23" s="1045"/>
      <c r="I23" s="359"/>
      <c r="J23" s="359"/>
      <c r="K23" s="359"/>
    </row>
    <row r="24" spans="1:11">
      <c r="A24" s="123" t="s">
        <v>761</v>
      </c>
      <c r="B24" s="356">
        <v>41110</v>
      </c>
      <c r="C24" s="356" t="s">
        <v>398</v>
      </c>
      <c r="D24" s="639">
        <v>107753.89479000001</v>
      </c>
      <c r="E24" s="356" t="s">
        <v>141</v>
      </c>
      <c r="F24" s="558">
        <f>INDEX(WCAAllocations,IFERROR(MATCH(E24,WCAFactors,0),2),IFERROR(MATCH(E24,WCAStates,0),4))</f>
        <v>1</v>
      </c>
      <c r="G24" s="553">
        <f>D24</f>
        <v>107753.89479000001</v>
      </c>
      <c r="H24" s="557"/>
      <c r="I24" s="556"/>
      <c r="J24" s="556"/>
      <c r="K24" s="359"/>
    </row>
    <row r="25" spans="1:11">
      <c r="A25" s="123" t="s">
        <v>763</v>
      </c>
      <c r="B25" s="356">
        <v>283</v>
      </c>
      <c r="C25" s="356" t="s">
        <v>398</v>
      </c>
      <c r="D25" s="639">
        <v>87549</v>
      </c>
      <c r="E25" s="356" t="s">
        <v>141</v>
      </c>
      <c r="F25" s="558">
        <f>INDEX(WCAAllocations,IFERROR(MATCH(E25,WCAFactors,0),2),IFERROR(MATCH(E25,WCAStates,0),4))</f>
        <v>1</v>
      </c>
      <c r="G25" s="553">
        <f>D25</f>
        <v>87549</v>
      </c>
      <c r="H25" s="557"/>
      <c r="I25" s="556"/>
      <c r="J25" s="359"/>
      <c r="K25" s="359"/>
    </row>
    <row r="26" spans="1:11">
      <c r="C26" s="561"/>
      <c r="D26" s="363"/>
      <c r="E26" s="356"/>
      <c r="F26" s="555"/>
      <c r="G26" s="556"/>
      <c r="H26" s="557"/>
      <c r="I26" s="359"/>
      <c r="J26" s="359"/>
      <c r="K26" s="359"/>
    </row>
    <row r="27" spans="1:11">
      <c r="C27" s="562"/>
      <c r="D27" s="559"/>
      <c r="E27" s="356"/>
      <c r="F27" s="555"/>
      <c r="G27" s="559"/>
      <c r="H27" s="563"/>
    </row>
    <row r="28" spans="1:11">
      <c r="B28" s="356"/>
      <c r="C28" s="356"/>
      <c r="D28" s="564"/>
      <c r="E28" s="356"/>
      <c r="F28" s="555"/>
      <c r="G28" s="355"/>
      <c r="H28" s="563"/>
    </row>
    <row r="29" spans="1:11">
      <c r="A29" s="551" t="s">
        <v>212</v>
      </c>
      <c r="B29" s="356"/>
      <c r="C29" s="565"/>
      <c r="D29" s="566"/>
      <c r="E29" s="563"/>
      <c r="F29" s="555"/>
      <c r="G29" s="363"/>
      <c r="H29" s="563"/>
    </row>
    <row r="30" spans="1:11">
      <c r="A30" s="1410" t="s">
        <v>1077</v>
      </c>
      <c r="B30" s="1410"/>
      <c r="C30" s="1410"/>
      <c r="D30" s="1410"/>
      <c r="E30" s="1410"/>
      <c r="F30" s="1410"/>
      <c r="G30" s="1410"/>
      <c r="H30" s="363"/>
      <c r="I30" s="363"/>
    </row>
    <row r="31" spans="1:11">
      <c r="A31" s="1399"/>
      <c r="B31" s="1410"/>
      <c r="C31" s="1410"/>
      <c r="D31" s="1410"/>
      <c r="E31" s="1410"/>
      <c r="F31" s="1410"/>
      <c r="G31" s="1410"/>
    </row>
    <row r="32" spans="1:11">
      <c r="A32" s="1410"/>
      <c r="B32" s="1410"/>
      <c r="C32" s="1410"/>
      <c r="D32" s="1410"/>
      <c r="E32" s="1410"/>
      <c r="F32" s="1410"/>
      <c r="G32" s="1410"/>
    </row>
    <row r="33" spans="1:7">
      <c r="A33" s="1410"/>
      <c r="B33" s="1410"/>
      <c r="C33" s="1410"/>
      <c r="D33" s="1410"/>
      <c r="E33" s="1410"/>
      <c r="F33" s="1410"/>
      <c r="G33" s="1410"/>
    </row>
    <row r="34" spans="1:7">
      <c r="A34" s="1410"/>
      <c r="B34" s="1410"/>
      <c r="C34" s="1410"/>
      <c r="D34" s="1410"/>
      <c r="E34" s="1410"/>
      <c r="F34" s="1410"/>
      <c r="G34" s="1410"/>
    </row>
    <row r="35" spans="1:7">
      <c r="A35" s="1410"/>
      <c r="B35" s="1410"/>
      <c r="C35" s="1410"/>
      <c r="D35" s="1410"/>
      <c r="E35" s="1410"/>
      <c r="F35" s="1410"/>
      <c r="G35" s="1410"/>
    </row>
    <row r="36" spans="1:7">
      <c r="A36" s="1410"/>
      <c r="B36" s="1410"/>
      <c r="C36" s="1410"/>
      <c r="D36" s="1410"/>
      <c r="E36" s="1410"/>
      <c r="F36" s="1410"/>
      <c r="G36" s="1410"/>
    </row>
  </sheetData>
  <mergeCells count="1">
    <mergeCell ref="A30:G36"/>
  </mergeCells>
  <dataValidations count="3">
    <dataValidation type="list" allowBlank="1" sqref="E18:E20">
      <formula1>$B$7:$B$40</formula1>
    </dataValidation>
    <dataValidation type="list" allowBlank="1" sqref="E14:E16">
      <formula1>$B$7:$B$40</formula1>
    </dataValidation>
    <dataValidation type="list" allowBlank="1" sqref="E9:E12">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E23:E25</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I31"/>
  <sheetViews>
    <sheetView workbookViewId="0">
      <selection activeCell="F16" sqref="F16"/>
    </sheetView>
  </sheetViews>
  <sheetFormatPr defaultRowHeight="13.2"/>
  <cols>
    <col min="1" max="1" width="27" style="244" customWidth="1"/>
    <col min="2" max="2" width="9.6640625" style="244" bestFit="1" customWidth="1"/>
    <col min="3" max="3" width="5.44140625" style="244" customWidth="1"/>
    <col min="4" max="4" width="10.109375" style="244" bestFit="1" customWidth="1"/>
    <col min="5" max="5" width="8" style="244" bestFit="1" customWidth="1"/>
    <col min="6" max="6" width="10" style="244" bestFit="1" customWidth="1"/>
    <col min="7" max="7" width="13.33203125" style="244" bestFit="1" customWidth="1"/>
    <col min="8" max="253" width="10" style="244"/>
    <col min="254" max="254" width="2.5546875" style="244" customWidth="1"/>
    <col min="255" max="255" width="7.109375" style="244" customWidth="1"/>
    <col min="256" max="256" width="27.6640625" style="244" customWidth="1"/>
    <col min="257" max="257" width="9.6640625" style="244" customWidth="1"/>
    <col min="258" max="258" width="4.6640625" style="244" customWidth="1"/>
    <col min="259" max="259" width="14.44140625" style="244" customWidth="1"/>
    <col min="260" max="260" width="11.109375" style="244" customWidth="1"/>
    <col min="261" max="261" width="10.33203125" style="244" customWidth="1"/>
    <col min="262" max="262" width="13" style="244" customWidth="1"/>
    <col min="263" max="263" width="8.33203125" style="244" customWidth="1"/>
    <col min="264" max="509" width="10" style="244"/>
    <col min="510" max="510" width="2.5546875" style="244" customWidth="1"/>
    <col min="511" max="511" width="7.109375" style="244" customWidth="1"/>
    <col min="512" max="512" width="27.6640625" style="244" customWidth="1"/>
    <col min="513" max="513" width="9.6640625" style="244" customWidth="1"/>
    <col min="514" max="514" width="4.6640625" style="244" customWidth="1"/>
    <col min="515" max="515" width="14.44140625" style="244" customWidth="1"/>
    <col min="516" max="516" width="11.109375" style="244" customWidth="1"/>
    <col min="517" max="517" width="10.33203125" style="244" customWidth="1"/>
    <col min="518" max="518" width="13" style="244" customWidth="1"/>
    <col min="519" max="519" width="8.33203125" style="244" customWidth="1"/>
    <col min="520" max="765" width="10" style="244"/>
    <col min="766" max="766" width="2.5546875" style="244" customWidth="1"/>
    <col min="767" max="767" width="7.109375" style="244" customWidth="1"/>
    <col min="768" max="768" width="27.6640625" style="244" customWidth="1"/>
    <col min="769" max="769" width="9.6640625" style="244" customWidth="1"/>
    <col min="770" max="770" width="4.6640625" style="244" customWidth="1"/>
    <col min="771" max="771" width="14.44140625" style="244" customWidth="1"/>
    <col min="772" max="772" width="11.109375" style="244" customWidth="1"/>
    <col min="773" max="773" width="10.33203125" style="244" customWidth="1"/>
    <col min="774" max="774" width="13" style="244" customWidth="1"/>
    <col min="775" max="775" width="8.33203125" style="244" customWidth="1"/>
    <col min="776" max="1021" width="9.109375" style="244"/>
    <col min="1022" max="1022" width="2.5546875" style="244" customWidth="1"/>
    <col min="1023" max="1023" width="7.109375" style="244" customWidth="1"/>
    <col min="1024" max="1024" width="27.6640625" style="244" customWidth="1"/>
    <col min="1025" max="1025" width="9.6640625" style="244" customWidth="1"/>
    <col min="1026" max="1026" width="4.6640625" style="244" customWidth="1"/>
    <col min="1027" max="1027" width="14.44140625" style="244" customWidth="1"/>
    <col min="1028" max="1028" width="11.109375" style="244" customWidth="1"/>
    <col min="1029" max="1029" width="10.33203125" style="244" customWidth="1"/>
    <col min="1030" max="1030" width="13" style="244" customWidth="1"/>
    <col min="1031" max="1031" width="8.33203125" style="244" customWidth="1"/>
    <col min="1032" max="1277" width="10" style="244"/>
    <col min="1278" max="1278" width="2.5546875" style="244" customWidth="1"/>
    <col min="1279" max="1279" width="7.109375" style="244" customWidth="1"/>
    <col min="1280" max="1280" width="27.6640625" style="244" customWidth="1"/>
    <col min="1281" max="1281" width="9.6640625" style="244" customWidth="1"/>
    <col min="1282" max="1282" width="4.6640625" style="244" customWidth="1"/>
    <col min="1283" max="1283" width="14.44140625" style="244" customWidth="1"/>
    <col min="1284" max="1284" width="11.109375" style="244" customWidth="1"/>
    <col min="1285" max="1285" width="10.33203125" style="244" customWidth="1"/>
    <col min="1286" max="1286" width="13" style="244" customWidth="1"/>
    <col min="1287" max="1287" width="8.33203125" style="244" customWidth="1"/>
    <col min="1288" max="1533" width="10" style="244"/>
    <col min="1534" max="1534" width="2.5546875" style="244" customWidth="1"/>
    <col min="1535" max="1535" width="7.109375" style="244" customWidth="1"/>
    <col min="1536" max="1536" width="27.6640625" style="244" customWidth="1"/>
    <col min="1537" max="1537" width="9.6640625" style="244" customWidth="1"/>
    <col min="1538" max="1538" width="4.6640625" style="244" customWidth="1"/>
    <col min="1539" max="1539" width="14.44140625" style="244" customWidth="1"/>
    <col min="1540" max="1540" width="11.109375" style="244" customWidth="1"/>
    <col min="1541" max="1541" width="10.33203125" style="244" customWidth="1"/>
    <col min="1542" max="1542" width="13" style="244" customWidth="1"/>
    <col min="1543" max="1543" width="8.33203125" style="244" customWidth="1"/>
    <col min="1544" max="1789" width="10" style="244"/>
    <col min="1790" max="1790" width="2.5546875" style="244" customWidth="1"/>
    <col min="1791" max="1791" width="7.109375" style="244" customWidth="1"/>
    <col min="1792" max="1792" width="27.6640625" style="244" customWidth="1"/>
    <col min="1793" max="1793" width="9.6640625" style="244" customWidth="1"/>
    <col min="1794" max="1794" width="4.6640625" style="244" customWidth="1"/>
    <col min="1795" max="1795" width="14.44140625" style="244" customWidth="1"/>
    <col min="1796" max="1796" width="11.109375" style="244" customWidth="1"/>
    <col min="1797" max="1797" width="10.33203125" style="244" customWidth="1"/>
    <col min="1798" max="1798" width="13" style="244" customWidth="1"/>
    <col min="1799" max="1799" width="8.33203125" style="244" customWidth="1"/>
    <col min="1800" max="2045" width="9.109375" style="244"/>
    <col min="2046" max="2046" width="2.5546875" style="244" customWidth="1"/>
    <col min="2047" max="2047" width="7.109375" style="244" customWidth="1"/>
    <col min="2048" max="2048" width="27.6640625" style="244" customWidth="1"/>
    <col min="2049" max="2049" width="9.6640625" style="244" customWidth="1"/>
    <col min="2050" max="2050" width="4.6640625" style="244" customWidth="1"/>
    <col min="2051" max="2051" width="14.44140625" style="244" customWidth="1"/>
    <col min="2052" max="2052" width="11.109375" style="244" customWidth="1"/>
    <col min="2053" max="2053" width="10.33203125" style="244" customWidth="1"/>
    <col min="2054" max="2054" width="13" style="244" customWidth="1"/>
    <col min="2055" max="2055" width="8.33203125" style="244" customWidth="1"/>
    <col min="2056" max="2301" width="10" style="244"/>
    <col min="2302" max="2302" width="2.5546875" style="244" customWidth="1"/>
    <col min="2303" max="2303" width="7.109375" style="244" customWidth="1"/>
    <col min="2304" max="2304" width="27.6640625" style="244" customWidth="1"/>
    <col min="2305" max="2305" width="9.6640625" style="244" customWidth="1"/>
    <col min="2306" max="2306" width="4.6640625" style="244" customWidth="1"/>
    <col min="2307" max="2307" width="14.44140625" style="244" customWidth="1"/>
    <col min="2308" max="2308" width="11.109375" style="244" customWidth="1"/>
    <col min="2309" max="2309" width="10.33203125" style="244" customWidth="1"/>
    <col min="2310" max="2310" width="13" style="244" customWidth="1"/>
    <col min="2311" max="2311" width="8.33203125" style="244" customWidth="1"/>
    <col min="2312" max="2557" width="10" style="244"/>
    <col min="2558" max="2558" width="2.5546875" style="244" customWidth="1"/>
    <col min="2559" max="2559" width="7.109375" style="244" customWidth="1"/>
    <col min="2560" max="2560" width="27.6640625" style="244" customWidth="1"/>
    <col min="2561" max="2561" width="9.6640625" style="244" customWidth="1"/>
    <col min="2562" max="2562" width="4.6640625" style="244" customWidth="1"/>
    <col min="2563" max="2563" width="14.44140625" style="244" customWidth="1"/>
    <col min="2564" max="2564" width="11.109375" style="244" customWidth="1"/>
    <col min="2565" max="2565" width="10.33203125" style="244" customWidth="1"/>
    <col min="2566" max="2566" width="13" style="244" customWidth="1"/>
    <col min="2567" max="2567" width="8.33203125" style="244" customWidth="1"/>
    <col min="2568" max="2813" width="10" style="244"/>
    <col min="2814" max="2814" width="2.5546875" style="244" customWidth="1"/>
    <col min="2815" max="2815" width="7.109375" style="244" customWidth="1"/>
    <col min="2816" max="2816" width="27.6640625" style="244" customWidth="1"/>
    <col min="2817" max="2817" width="9.6640625" style="244" customWidth="1"/>
    <col min="2818" max="2818" width="4.6640625" style="244" customWidth="1"/>
    <col min="2819" max="2819" width="14.44140625" style="244" customWidth="1"/>
    <col min="2820" max="2820" width="11.109375" style="244" customWidth="1"/>
    <col min="2821" max="2821" width="10.33203125" style="244" customWidth="1"/>
    <col min="2822" max="2822" width="13" style="244" customWidth="1"/>
    <col min="2823" max="2823" width="8.33203125" style="244" customWidth="1"/>
    <col min="2824" max="3069" width="9.109375" style="244"/>
    <col min="3070" max="3070" width="2.5546875" style="244" customWidth="1"/>
    <col min="3071" max="3071" width="7.109375" style="244" customWidth="1"/>
    <col min="3072" max="3072" width="27.6640625" style="244" customWidth="1"/>
    <col min="3073" max="3073" width="9.6640625" style="244" customWidth="1"/>
    <col min="3074" max="3074" width="4.6640625" style="244" customWidth="1"/>
    <col min="3075" max="3075" width="14.44140625" style="244" customWidth="1"/>
    <col min="3076" max="3076" width="11.109375" style="244" customWidth="1"/>
    <col min="3077" max="3077" width="10.33203125" style="244" customWidth="1"/>
    <col min="3078" max="3078" width="13" style="244" customWidth="1"/>
    <col min="3079" max="3079" width="8.33203125" style="244" customWidth="1"/>
    <col min="3080" max="3325" width="10" style="244"/>
    <col min="3326" max="3326" width="2.5546875" style="244" customWidth="1"/>
    <col min="3327" max="3327" width="7.109375" style="244" customWidth="1"/>
    <col min="3328" max="3328" width="27.6640625" style="244" customWidth="1"/>
    <col min="3329" max="3329" width="9.6640625" style="244" customWidth="1"/>
    <col min="3330" max="3330" width="4.6640625" style="244" customWidth="1"/>
    <col min="3331" max="3331" width="14.44140625" style="244" customWidth="1"/>
    <col min="3332" max="3332" width="11.109375" style="244" customWidth="1"/>
    <col min="3333" max="3333" width="10.33203125" style="244" customWidth="1"/>
    <col min="3334" max="3334" width="13" style="244" customWidth="1"/>
    <col min="3335" max="3335" width="8.33203125" style="244" customWidth="1"/>
    <col min="3336" max="3581" width="10" style="244"/>
    <col min="3582" max="3582" width="2.5546875" style="244" customWidth="1"/>
    <col min="3583" max="3583" width="7.109375" style="244" customWidth="1"/>
    <col min="3584" max="3584" width="27.6640625" style="244" customWidth="1"/>
    <col min="3585" max="3585" width="9.6640625" style="244" customWidth="1"/>
    <col min="3586" max="3586" width="4.6640625" style="244" customWidth="1"/>
    <col min="3587" max="3587" width="14.44140625" style="244" customWidth="1"/>
    <col min="3588" max="3588" width="11.109375" style="244" customWidth="1"/>
    <col min="3589" max="3589" width="10.33203125" style="244" customWidth="1"/>
    <col min="3590" max="3590" width="13" style="244" customWidth="1"/>
    <col min="3591" max="3591" width="8.33203125" style="244" customWidth="1"/>
    <col min="3592" max="3837" width="10" style="244"/>
    <col min="3838" max="3838" width="2.5546875" style="244" customWidth="1"/>
    <col min="3839" max="3839" width="7.109375" style="244" customWidth="1"/>
    <col min="3840" max="3840" width="27.6640625" style="244" customWidth="1"/>
    <col min="3841" max="3841" width="9.6640625" style="244" customWidth="1"/>
    <col min="3842" max="3842" width="4.6640625" style="244" customWidth="1"/>
    <col min="3843" max="3843" width="14.44140625" style="244" customWidth="1"/>
    <col min="3844" max="3844" width="11.109375" style="244" customWidth="1"/>
    <col min="3845" max="3845" width="10.33203125" style="244" customWidth="1"/>
    <col min="3846" max="3846" width="13" style="244" customWidth="1"/>
    <col min="3847" max="3847" width="8.33203125" style="244" customWidth="1"/>
    <col min="3848" max="4093" width="9.109375" style="244"/>
    <col min="4094" max="4094" width="2.5546875" style="244" customWidth="1"/>
    <col min="4095" max="4095" width="7.109375" style="244" customWidth="1"/>
    <col min="4096" max="4096" width="27.6640625" style="244" customWidth="1"/>
    <col min="4097" max="4097" width="9.6640625" style="244" customWidth="1"/>
    <col min="4098" max="4098" width="4.6640625" style="244" customWidth="1"/>
    <col min="4099" max="4099" width="14.44140625" style="244" customWidth="1"/>
    <col min="4100" max="4100" width="11.109375" style="244" customWidth="1"/>
    <col min="4101" max="4101" width="10.33203125" style="244" customWidth="1"/>
    <col min="4102" max="4102" width="13" style="244" customWidth="1"/>
    <col min="4103" max="4103" width="8.33203125" style="244" customWidth="1"/>
    <col min="4104" max="4349" width="10" style="244"/>
    <col min="4350" max="4350" width="2.5546875" style="244" customWidth="1"/>
    <col min="4351" max="4351" width="7.109375" style="244" customWidth="1"/>
    <col min="4352" max="4352" width="27.6640625" style="244" customWidth="1"/>
    <col min="4353" max="4353" width="9.6640625" style="244" customWidth="1"/>
    <col min="4354" max="4354" width="4.6640625" style="244" customWidth="1"/>
    <col min="4355" max="4355" width="14.44140625" style="244" customWidth="1"/>
    <col min="4356" max="4356" width="11.109375" style="244" customWidth="1"/>
    <col min="4357" max="4357" width="10.33203125" style="244" customWidth="1"/>
    <col min="4358" max="4358" width="13" style="244" customWidth="1"/>
    <col min="4359" max="4359" width="8.33203125" style="244" customWidth="1"/>
    <col min="4360" max="4605" width="10" style="244"/>
    <col min="4606" max="4606" width="2.5546875" style="244" customWidth="1"/>
    <col min="4607" max="4607" width="7.109375" style="244" customWidth="1"/>
    <col min="4608" max="4608" width="27.6640625" style="244" customWidth="1"/>
    <col min="4609" max="4609" width="9.6640625" style="244" customWidth="1"/>
    <col min="4610" max="4610" width="4.6640625" style="244" customWidth="1"/>
    <col min="4611" max="4611" width="14.44140625" style="244" customWidth="1"/>
    <col min="4612" max="4612" width="11.109375" style="244" customWidth="1"/>
    <col min="4613" max="4613" width="10.33203125" style="244" customWidth="1"/>
    <col min="4614" max="4614" width="13" style="244" customWidth="1"/>
    <col min="4615" max="4615" width="8.33203125" style="244" customWidth="1"/>
    <col min="4616" max="4861" width="10" style="244"/>
    <col min="4862" max="4862" width="2.5546875" style="244" customWidth="1"/>
    <col min="4863" max="4863" width="7.109375" style="244" customWidth="1"/>
    <col min="4864" max="4864" width="27.6640625" style="244" customWidth="1"/>
    <col min="4865" max="4865" width="9.6640625" style="244" customWidth="1"/>
    <col min="4866" max="4866" width="4.6640625" style="244" customWidth="1"/>
    <col min="4867" max="4867" width="14.44140625" style="244" customWidth="1"/>
    <col min="4868" max="4868" width="11.109375" style="244" customWidth="1"/>
    <col min="4869" max="4869" width="10.33203125" style="244" customWidth="1"/>
    <col min="4870" max="4870" width="13" style="244" customWidth="1"/>
    <col min="4871" max="4871" width="8.33203125" style="244" customWidth="1"/>
    <col min="4872" max="5117" width="9.109375" style="244"/>
    <col min="5118" max="5118" width="2.5546875" style="244" customWidth="1"/>
    <col min="5119" max="5119" width="7.109375" style="244" customWidth="1"/>
    <col min="5120" max="5120" width="27.6640625" style="244" customWidth="1"/>
    <col min="5121" max="5121" width="9.6640625" style="244" customWidth="1"/>
    <col min="5122" max="5122" width="4.6640625" style="244" customWidth="1"/>
    <col min="5123" max="5123" width="14.44140625" style="244" customWidth="1"/>
    <col min="5124" max="5124" width="11.109375" style="244" customWidth="1"/>
    <col min="5125" max="5125" width="10.33203125" style="244" customWidth="1"/>
    <col min="5126" max="5126" width="13" style="244" customWidth="1"/>
    <col min="5127" max="5127" width="8.33203125" style="244" customWidth="1"/>
    <col min="5128" max="5373" width="10" style="244"/>
    <col min="5374" max="5374" width="2.5546875" style="244" customWidth="1"/>
    <col min="5375" max="5375" width="7.109375" style="244" customWidth="1"/>
    <col min="5376" max="5376" width="27.6640625" style="244" customWidth="1"/>
    <col min="5377" max="5377" width="9.6640625" style="244" customWidth="1"/>
    <col min="5378" max="5378" width="4.6640625" style="244" customWidth="1"/>
    <col min="5379" max="5379" width="14.44140625" style="244" customWidth="1"/>
    <col min="5380" max="5380" width="11.109375" style="244" customWidth="1"/>
    <col min="5381" max="5381" width="10.33203125" style="244" customWidth="1"/>
    <col min="5382" max="5382" width="13" style="244" customWidth="1"/>
    <col min="5383" max="5383" width="8.33203125" style="244" customWidth="1"/>
    <col min="5384" max="5629" width="10" style="244"/>
    <col min="5630" max="5630" width="2.5546875" style="244" customWidth="1"/>
    <col min="5631" max="5631" width="7.109375" style="244" customWidth="1"/>
    <col min="5632" max="5632" width="27.6640625" style="244" customWidth="1"/>
    <col min="5633" max="5633" width="9.6640625" style="244" customWidth="1"/>
    <col min="5634" max="5634" width="4.6640625" style="244" customWidth="1"/>
    <col min="5635" max="5635" width="14.44140625" style="244" customWidth="1"/>
    <col min="5636" max="5636" width="11.109375" style="244" customWidth="1"/>
    <col min="5637" max="5637" width="10.33203125" style="244" customWidth="1"/>
    <col min="5638" max="5638" width="13" style="244" customWidth="1"/>
    <col min="5639" max="5639" width="8.33203125" style="244" customWidth="1"/>
    <col min="5640" max="5885" width="10" style="244"/>
    <col min="5886" max="5886" width="2.5546875" style="244" customWidth="1"/>
    <col min="5887" max="5887" width="7.109375" style="244" customWidth="1"/>
    <col min="5888" max="5888" width="27.6640625" style="244" customWidth="1"/>
    <col min="5889" max="5889" width="9.6640625" style="244" customWidth="1"/>
    <col min="5890" max="5890" width="4.6640625" style="244" customWidth="1"/>
    <col min="5891" max="5891" width="14.44140625" style="244" customWidth="1"/>
    <col min="5892" max="5892" width="11.109375" style="244" customWidth="1"/>
    <col min="5893" max="5893" width="10.33203125" style="244" customWidth="1"/>
    <col min="5894" max="5894" width="13" style="244" customWidth="1"/>
    <col min="5895" max="5895" width="8.33203125" style="244" customWidth="1"/>
    <col min="5896" max="6141" width="9.109375" style="244"/>
    <col min="6142" max="6142" width="2.5546875" style="244" customWidth="1"/>
    <col min="6143" max="6143" width="7.109375" style="244" customWidth="1"/>
    <col min="6144" max="6144" width="27.6640625" style="244" customWidth="1"/>
    <col min="6145" max="6145" width="9.6640625" style="244" customWidth="1"/>
    <col min="6146" max="6146" width="4.6640625" style="244" customWidth="1"/>
    <col min="6147" max="6147" width="14.44140625" style="244" customWidth="1"/>
    <col min="6148" max="6148" width="11.109375" style="244" customWidth="1"/>
    <col min="6149" max="6149" width="10.33203125" style="244" customWidth="1"/>
    <col min="6150" max="6150" width="13" style="244" customWidth="1"/>
    <col min="6151" max="6151" width="8.33203125" style="244" customWidth="1"/>
    <col min="6152" max="6397" width="10" style="244"/>
    <col min="6398" max="6398" width="2.5546875" style="244" customWidth="1"/>
    <col min="6399" max="6399" width="7.109375" style="244" customWidth="1"/>
    <col min="6400" max="6400" width="27.6640625" style="244" customWidth="1"/>
    <col min="6401" max="6401" width="9.6640625" style="244" customWidth="1"/>
    <col min="6402" max="6402" width="4.6640625" style="244" customWidth="1"/>
    <col min="6403" max="6403" width="14.44140625" style="244" customWidth="1"/>
    <col min="6404" max="6404" width="11.109375" style="244" customWidth="1"/>
    <col min="6405" max="6405" width="10.33203125" style="244" customWidth="1"/>
    <col min="6406" max="6406" width="13" style="244" customWidth="1"/>
    <col min="6407" max="6407" width="8.33203125" style="244" customWidth="1"/>
    <col min="6408" max="6653" width="10" style="244"/>
    <col min="6654" max="6654" width="2.5546875" style="244" customWidth="1"/>
    <col min="6655" max="6655" width="7.109375" style="244" customWidth="1"/>
    <col min="6656" max="6656" width="27.6640625" style="244" customWidth="1"/>
    <col min="6657" max="6657" width="9.6640625" style="244" customWidth="1"/>
    <col min="6658" max="6658" width="4.6640625" style="244" customWidth="1"/>
    <col min="6659" max="6659" width="14.44140625" style="244" customWidth="1"/>
    <col min="6660" max="6660" width="11.109375" style="244" customWidth="1"/>
    <col min="6661" max="6661" width="10.33203125" style="244" customWidth="1"/>
    <col min="6662" max="6662" width="13" style="244" customWidth="1"/>
    <col min="6663" max="6663" width="8.33203125" style="244" customWidth="1"/>
    <col min="6664" max="6909" width="10" style="244"/>
    <col min="6910" max="6910" width="2.5546875" style="244" customWidth="1"/>
    <col min="6911" max="6911" width="7.109375" style="244" customWidth="1"/>
    <col min="6912" max="6912" width="27.6640625" style="244" customWidth="1"/>
    <col min="6913" max="6913" width="9.6640625" style="244" customWidth="1"/>
    <col min="6914" max="6914" width="4.6640625" style="244" customWidth="1"/>
    <col min="6915" max="6915" width="14.44140625" style="244" customWidth="1"/>
    <col min="6916" max="6916" width="11.109375" style="244" customWidth="1"/>
    <col min="6917" max="6917" width="10.33203125" style="244" customWidth="1"/>
    <col min="6918" max="6918" width="13" style="244" customWidth="1"/>
    <col min="6919" max="6919" width="8.33203125" style="244" customWidth="1"/>
    <col min="6920" max="7165" width="9.109375" style="244"/>
    <col min="7166" max="7166" width="2.5546875" style="244" customWidth="1"/>
    <col min="7167" max="7167" width="7.109375" style="244" customWidth="1"/>
    <col min="7168" max="7168" width="27.6640625" style="244" customWidth="1"/>
    <col min="7169" max="7169" width="9.6640625" style="244" customWidth="1"/>
    <col min="7170" max="7170" width="4.6640625" style="244" customWidth="1"/>
    <col min="7171" max="7171" width="14.44140625" style="244" customWidth="1"/>
    <col min="7172" max="7172" width="11.109375" style="244" customWidth="1"/>
    <col min="7173" max="7173" width="10.33203125" style="244" customWidth="1"/>
    <col min="7174" max="7174" width="13" style="244" customWidth="1"/>
    <col min="7175" max="7175" width="8.33203125" style="244" customWidth="1"/>
    <col min="7176" max="7421" width="10" style="244"/>
    <col min="7422" max="7422" width="2.5546875" style="244" customWidth="1"/>
    <col min="7423" max="7423" width="7.109375" style="244" customWidth="1"/>
    <col min="7424" max="7424" width="27.6640625" style="244" customWidth="1"/>
    <col min="7425" max="7425" width="9.6640625" style="244" customWidth="1"/>
    <col min="7426" max="7426" width="4.6640625" style="244" customWidth="1"/>
    <col min="7427" max="7427" width="14.44140625" style="244" customWidth="1"/>
    <col min="7428" max="7428" width="11.109375" style="244" customWidth="1"/>
    <col min="7429" max="7429" width="10.33203125" style="244" customWidth="1"/>
    <col min="7430" max="7430" width="13" style="244" customWidth="1"/>
    <col min="7431" max="7431" width="8.33203125" style="244" customWidth="1"/>
    <col min="7432" max="7677" width="10" style="244"/>
    <col min="7678" max="7678" width="2.5546875" style="244" customWidth="1"/>
    <col min="7679" max="7679" width="7.109375" style="244" customWidth="1"/>
    <col min="7680" max="7680" width="27.6640625" style="244" customWidth="1"/>
    <col min="7681" max="7681" width="9.6640625" style="244" customWidth="1"/>
    <col min="7682" max="7682" width="4.6640625" style="244" customWidth="1"/>
    <col min="7683" max="7683" width="14.44140625" style="244" customWidth="1"/>
    <col min="7684" max="7684" width="11.109375" style="244" customWidth="1"/>
    <col min="7685" max="7685" width="10.33203125" style="244" customWidth="1"/>
    <col min="7686" max="7686" width="13" style="244" customWidth="1"/>
    <col min="7687" max="7687" width="8.33203125" style="244" customWidth="1"/>
    <col min="7688" max="7933" width="10" style="244"/>
    <col min="7934" max="7934" width="2.5546875" style="244" customWidth="1"/>
    <col min="7935" max="7935" width="7.109375" style="244" customWidth="1"/>
    <col min="7936" max="7936" width="27.6640625" style="244" customWidth="1"/>
    <col min="7937" max="7937" width="9.6640625" style="244" customWidth="1"/>
    <col min="7938" max="7938" width="4.6640625" style="244" customWidth="1"/>
    <col min="7939" max="7939" width="14.44140625" style="244" customWidth="1"/>
    <col min="7940" max="7940" width="11.109375" style="244" customWidth="1"/>
    <col min="7941" max="7941" width="10.33203125" style="244" customWidth="1"/>
    <col min="7942" max="7942" width="13" style="244" customWidth="1"/>
    <col min="7943" max="7943" width="8.33203125" style="244" customWidth="1"/>
    <col min="7944" max="8189" width="9.109375" style="244"/>
    <col min="8190" max="8190" width="2.5546875" style="244" customWidth="1"/>
    <col min="8191" max="8191" width="7.109375" style="244" customWidth="1"/>
    <col min="8192" max="8192" width="27.6640625" style="244" customWidth="1"/>
    <col min="8193" max="8193" width="9.6640625" style="244" customWidth="1"/>
    <col min="8194" max="8194" width="4.6640625" style="244" customWidth="1"/>
    <col min="8195" max="8195" width="14.44140625" style="244" customWidth="1"/>
    <col min="8196" max="8196" width="11.109375" style="244" customWidth="1"/>
    <col min="8197" max="8197" width="10.33203125" style="244" customWidth="1"/>
    <col min="8198" max="8198" width="13" style="244" customWidth="1"/>
    <col min="8199" max="8199" width="8.33203125" style="244" customWidth="1"/>
    <col min="8200" max="8445" width="10" style="244"/>
    <col min="8446" max="8446" width="2.5546875" style="244" customWidth="1"/>
    <col min="8447" max="8447" width="7.109375" style="244" customWidth="1"/>
    <col min="8448" max="8448" width="27.6640625" style="244" customWidth="1"/>
    <col min="8449" max="8449" width="9.6640625" style="244" customWidth="1"/>
    <col min="8450" max="8450" width="4.6640625" style="244" customWidth="1"/>
    <col min="8451" max="8451" width="14.44140625" style="244" customWidth="1"/>
    <col min="8452" max="8452" width="11.109375" style="244" customWidth="1"/>
    <col min="8453" max="8453" width="10.33203125" style="244" customWidth="1"/>
    <col min="8454" max="8454" width="13" style="244" customWidth="1"/>
    <col min="8455" max="8455" width="8.33203125" style="244" customWidth="1"/>
    <col min="8456" max="8701" width="10" style="244"/>
    <col min="8702" max="8702" width="2.5546875" style="244" customWidth="1"/>
    <col min="8703" max="8703" width="7.109375" style="244" customWidth="1"/>
    <col min="8704" max="8704" width="27.6640625" style="244" customWidth="1"/>
    <col min="8705" max="8705" width="9.6640625" style="244" customWidth="1"/>
    <col min="8706" max="8706" width="4.6640625" style="244" customWidth="1"/>
    <col min="8707" max="8707" width="14.44140625" style="244" customWidth="1"/>
    <col min="8708" max="8708" width="11.109375" style="244" customWidth="1"/>
    <col min="8709" max="8709" width="10.33203125" style="244" customWidth="1"/>
    <col min="8710" max="8710" width="13" style="244" customWidth="1"/>
    <col min="8711" max="8711" width="8.33203125" style="244" customWidth="1"/>
    <col min="8712" max="8957" width="10" style="244"/>
    <col min="8958" max="8958" width="2.5546875" style="244" customWidth="1"/>
    <col min="8959" max="8959" width="7.109375" style="244" customWidth="1"/>
    <col min="8960" max="8960" width="27.6640625" style="244" customWidth="1"/>
    <col min="8961" max="8961" width="9.6640625" style="244" customWidth="1"/>
    <col min="8962" max="8962" width="4.6640625" style="244" customWidth="1"/>
    <col min="8963" max="8963" width="14.44140625" style="244" customWidth="1"/>
    <col min="8964" max="8964" width="11.109375" style="244" customWidth="1"/>
    <col min="8965" max="8965" width="10.33203125" style="244" customWidth="1"/>
    <col min="8966" max="8966" width="13" style="244" customWidth="1"/>
    <col min="8967" max="8967" width="8.33203125" style="244" customWidth="1"/>
    <col min="8968" max="9213" width="9.109375" style="244"/>
    <col min="9214" max="9214" width="2.5546875" style="244" customWidth="1"/>
    <col min="9215" max="9215" width="7.109375" style="244" customWidth="1"/>
    <col min="9216" max="9216" width="27.6640625" style="244" customWidth="1"/>
    <col min="9217" max="9217" width="9.6640625" style="244" customWidth="1"/>
    <col min="9218" max="9218" width="4.6640625" style="244" customWidth="1"/>
    <col min="9219" max="9219" width="14.44140625" style="244" customWidth="1"/>
    <col min="9220" max="9220" width="11.109375" style="244" customWidth="1"/>
    <col min="9221" max="9221" width="10.33203125" style="244" customWidth="1"/>
    <col min="9222" max="9222" width="13" style="244" customWidth="1"/>
    <col min="9223" max="9223" width="8.33203125" style="244" customWidth="1"/>
    <col min="9224" max="9469" width="10" style="244"/>
    <col min="9470" max="9470" width="2.5546875" style="244" customWidth="1"/>
    <col min="9471" max="9471" width="7.109375" style="244" customWidth="1"/>
    <col min="9472" max="9472" width="27.6640625" style="244" customWidth="1"/>
    <col min="9473" max="9473" width="9.6640625" style="244" customWidth="1"/>
    <col min="9474" max="9474" width="4.6640625" style="244" customWidth="1"/>
    <col min="9475" max="9475" width="14.44140625" style="244" customWidth="1"/>
    <col min="9476" max="9476" width="11.109375" style="244" customWidth="1"/>
    <col min="9477" max="9477" width="10.33203125" style="244" customWidth="1"/>
    <col min="9478" max="9478" width="13" style="244" customWidth="1"/>
    <col min="9479" max="9479" width="8.33203125" style="244" customWidth="1"/>
    <col min="9480" max="9725" width="10" style="244"/>
    <col min="9726" max="9726" width="2.5546875" style="244" customWidth="1"/>
    <col min="9727" max="9727" width="7.109375" style="244" customWidth="1"/>
    <col min="9728" max="9728" width="27.6640625" style="244" customWidth="1"/>
    <col min="9729" max="9729" width="9.6640625" style="244" customWidth="1"/>
    <col min="9730" max="9730" width="4.6640625" style="244" customWidth="1"/>
    <col min="9731" max="9731" width="14.44140625" style="244" customWidth="1"/>
    <col min="9732" max="9732" width="11.109375" style="244" customWidth="1"/>
    <col min="9733" max="9733" width="10.33203125" style="244" customWidth="1"/>
    <col min="9734" max="9734" width="13" style="244" customWidth="1"/>
    <col min="9735" max="9735" width="8.33203125" style="244" customWidth="1"/>
    <col min="9736" max="9981" width="10" style="244"/>
    <col min="9982" max="9982" width="2.5546875" style="244" customWidth="1"/>
    <col min="9983" max="9983" width="7.109375" style="244" customWidth="1"/>
    <col min="9984" max="9984" width="27.6640625" style="244" customWidth="1"/>
    <col min="9985" max="9985" width="9.6640625" style="244" customWidth="1"/>
    <col min="9986" max="9986" width="4.6640625" style="244" customWidth="1"/>
    <col min="9987" max="9987" width="14.44140625" style="244" customWidth="1"/>
    <col min="9988" max="9988" width="11.109375" style="244" customWidth="1"/>
    <col min="9989" max="9989" width="10.33203125" style="244" customWidth="1"/>
    <col min="9990" max="9990" width="13" style="244" customWidth="1"/>
    <col min="9991" max="9991" width="8.33203125" style="244" customWidth="1"/>
    <col min="9992" max="10237" width="9.109375" style="244"/>
    <col min="10238" max="10238" width="2.5546875" style="244" customWidth="1"/>
    <col min="10239" max="10239" width="7.109375" style="244" customWidth="1"/>
    <col min="10240" max="10240" width="27.6640625" style="244" customWidth="1"/>
    <col min="10241" max="10241" width="9.6640625" style="244" customWidth="1"/>
    <col min="10242" max="10242" width="4.6640625" style="244" customWidth="1"/>
    <col min="10243" max="10243" width="14.44140625" style="244" customWidth="1"/>
    <col min="10244" max="10244" width="11.109375" style="244" customWidth="1"/>
    <col min="10245" max="10245" width="10.33203125" style="244" customWidth="1"/>
    <col min="10246" max="10246" width="13" style="244" customWidth="1"/>
    <col min="10247" max="10247" width="8.33203125" style="244" customWidth="1"/>
    <col min="10248" max="10493" width="10" style="244"/>
    <col min="10494" max="10494" width="2.5546875" style="244" customWidth="1"/>
    <col min="10495" max="10495" width="7.109375" style="244" customWidth="1"/>
    <col min="10496" max="10496" width="27.6640625" style="244" customWidth="1"/>
    <col min="10497" max="10497" width="9.6640625" style="244" customWidth="1"/>
    <col min="10498" max="10498" width="4.6640625" style="244" customWidth="1"/>
    <col min="10499" max="10499" width="14.44140625" style="244" customWidth="1"/>
    <col min="10500" max="10500" width="11.109375" style="244" customWidth="1"/>
    <col min="10501" max="10501" width="10.33203125" style="244" customWidth="1"/>
    <col min="10502" max="10502" width="13" style="244" customWidth="1"/>
    <col min="10503" max="10503" width="8.33203125" style="244" customWidth="1"/>
    <col min="10504" max="10749" width="10" style="244"/>
    <col min="10750" max="10750" width="2.5546875" style="244" customWidth="1"/>
    <col min="10751" max="10751" width="7.109375" style="244" customWidth="1"/>
    <col min="10752" max="10752" width="27.6640625" style="244" customWidth="1"/>
    <col min="10753" max="10753" width="9.6640625" style="244" customWidth="1"/>
    <col min="10754" max="10754" width="4.6640625" style="244" customWidth="1"/>
    <col min="10755" max="10755" width="14.44140625" style="244" customWidth="1"/>
    <col min="10756" max="10756" width="11.109375" style="244" customWidth="1"/>
    <col min="10757" max="10757" width="10.33203125" style="244" customWidth="1"/>
    <col min="10758" max="10758" width="13" style="244" customWidth="1"/>
    <col min="10759" max="10759" width="8.33203125" style="244" customWidth="1"/>
    <col min="10760" max="11005" width="10" style="244"/>
    <col min="11006" max="11006" width="2.5546875" style="244" customWidth="1"/>
    <col min="11007" max="11007" width="7.109375" style="244" customWidth="1"/>
    <col min="11008" max="11008" width="27.6640625" style="244" customWidth="1"/>
    <col min="11009" max="11009" width="9.6640625" style="244" customWidth="1"/>
    <col min="11010" max="11010" width="4.6640625" style="244" customWidth="1"/>
    <col min="11011" max="11011" width="14.44140625" style="244" customWidth="1"/>
    <col min="11012" max="11012" width="11.109375" style="244" customWidth="1"/>
    <col min="11013" max="11013" width="10.33203125" style="244" customWidth="1"/>
    <col min="11014" max="11014" width="13" style="244" customWidth="1"/>
    <col min="11015" max="11015" width="8.33203125" style="244" customWidth="1"/>
    <col min="11016" max="11261" width="9.109375" style="244"/>
    <col min="11262" max="11262" width="2.5546875" style="244" customWidth="1"/>
    <col min="11263" max="11263" width="7.109375" style="244" customWidth="1"/>
    <col min="11264" max="11264" width="27.6640625" style="244" customWidth="1"/>
    <col min="11265" max="11265" width="9.6640625" style="244" customWidth="1"/>
    <col min="11266" max="11266" width="4.6640625" style="244" customWidth="1"/>
    <col min="11267" max="11267" width="14.44140625" style="244" customWidth="1"/>
    <col min="11268" max="11268" width="11.109375" style="244" customWidth="1"/>
    <col min="11269" max="11269" width="10.33203125" style="244" customWidth="1"/>
    <col min="11270" max="11270" width="13" style="244" customWidth="1"/>
    <col min="11271" max="11271" width="8.33203125" style="244" customWidth="1"/>
    <col min="11272" max="11517" width="10" style="244"/>
    <col min="11518" max="11518" width="2.5546875" style="244" customWidth="1"/>
    <col min="11519" max="11519" width="7.109375" style="244" customWidth="1"/>
    <col min="11520" max="11520" width="27.6640625" style="244" customWidth="1"/>
    <col min="11521" max="11521" width="9.6640625" style="244" customWidth="1"/>
    <col min="11522" max="11522" width="4.6640625" style="244" customWidth="1"/>
    <col min="11523" max="11523" width="14.44140625" style="244" customWidth="1"/>
    <col min="11524" max="11524" width="11.109375" style="244" customWidth="1"/>
    <col min="11525" max="11525" width="10.33203125" style="244" customWidth="1"/>
    <col min="11526" max="11526" width="13" style="244" customWidth="1"/>
    <col min="11527" max="11527" width="8.33203125" style="244" customWidth="1"/>
    <col min="11528" max="11773" width="10" style="244"/>
    <col min="11774" max="11774" width="2.5546875" style="244" customWidth="1"/>
    <col min="11775" max="11775" width="7.109375" style="244" customWidth="1"/>
    <col min="11776" max="11776" width="27.6640625" style="244" customWidth="1"/>
    <col min="11777" max="11777" width="9.6640625" style="244" customWidth="1"/>
    <col min="11778" max="11778" width="4.6640625" style="244" customWidth="1"/>
    <col min="11779" max="11779" width="14.44140625" style="244" customWidth="1"/>
    <col min="11780" max="11780" width="11.109375" style="244" customWidth="1"/>
    <col min="11781" max="11781" width="10.33203125" style="244" customWidth="1"/>
    <col min="11782" max="11782" width="13" style="244" customWidth="1"/>
    <col min="11783" max="11783" width="8.33203125" style="244" customWidth="1"/>
    <col min="11784" max="12029" width="10" style="244"/>
    <col min="12030" max="12030" width="2.5546875" style="244" customWidth="1"/>
    <col min="12031" max="12031" width="7.109375" style="244" customWidth="1"/>
    <col min="12032" max="12032" width="27.6640625" style="244" customWidth="1"/>
    <col min="12033" max="12033" width="9.6640625" style="244" customWidth="1"/>
    <col min="12034" max="12034" width="4.6640625" style="244" customWidth="1"/>
    <col min="12035" max="12035" width="14.44140625" style="244" customWidth="1"/>
    <col min="12036" max="12036" width="11.109375" style="244" customWidth="1"/>
    <col min="12037" max="12037" width="10.33203125" style="244" customWidth="1"/>
    <col min="12038" max="12038" width="13" style="244" customWidth="1"/>
    <col min="12039" max="12039" width="8.33203125" style="244" customWidth="1"/>
    <col min="12040" max="12285" width="9.109375" style="244"/>
    <col min="12286" max="12286" width="2.5546875" style="244" customWidth="1"/>
    <col min="12287" max="12287" width="7.109375" style="244" customWidth="1"/>
    <col min="12288" max="12288" width="27.6640625" style="244" customWidth="1"/>
    <col min="12289" max="12289" width="9.6640625" style="244" customWidth="1"/>
    <col min="12290" max="12290" width="4.6640625" style="244" customWidth="1"/>
    <col min="12291" max="12291" width="14.44140625" style="244" customWidth="1"/>
    <col min="12292" max="12292" width="11.109375" style="244" customWidth="1"/>
    <col min="12293" max="12293" width="10.33203125" style="244" customWidth="1"/>
    <col min="12294" max="12294" width="13" style="244" customWidth="1"/>
    <col min="12295" max="12295" width="8.33203125" style="244" customWidth="1"/>
    <col min="12296" max="12541" width="10" style="244"/>
    <col min="12542" max="12542" width="2.5546875" style="244" customWidth="1"/>
    <col min="12543" max="12543" width="7.109375" style="244" customWidth="1"/>
    <col min="12544" max="12544" width="27.6640625" style="244" customWidth="1"/>
    <col min="12545" max="12545" width="9.6640625" style="244" customWidth="1"/>
    <col min="12546" max="12546" width="4.6640625" style="244" customWidth="1"/>
    <col min="12547" max="12547" width="14.44140625" style="244" customWidth="1"/>
    <col min="12548" max="12548" width="11.109375" style="244" customWidth="1"/>
    <col min="12549" max="12549" width="10.33203125" style="244" customWidth="1"/>
    <col min="12550" max="12550" width="13" style="244" customWidth="1"/>
    <col min="12551" max="12551" width="8.33203125" style="244" customWidth="1"/>
    <col min="12552" max="12797" width="10" style="244"/>
    <col min="12798" max="12798" width="2.5546875" style="244" customWidth="1"/>
    <col min="12799" max="12799" width="7.109375" style="244" customWidth="1"/>
    <col min="12800" max="12800" width="27.6640625" style="244" customWidth="1"/>
    <col min="12801" max="12801" width="9.6640625" style="244" customWidth="1"/>
    <col min="12802" max="12802" width="4.6640625" style="244" customWidth="1"/>
    <col min="12803" max="12803" width="14.44140625" style="244" customWidth="1"/>
    <col min="12804" max="12804" width="11.109375" style="244" customWidth="1"/>
    <col min="12805" max="12805" width="10.33203125" style="244" customWidth="1"/>
    <col min="12806" max="12806" width="13" style="244" customWidth="1"/>
    <col min="12807" max="12807" width="8.33203125" style="244" customWidth="1"/>
    <col min="12808" max="13053" width="10" style="244"/>
    <col min="13054" max="13054" width="2.5546875" style="244" customWidth="1"/>
    <col min="13055" max="13055" width="7.109375" style="244" customWidth="1"/>
    <col min="13056" max="13056" width="27.6640625" style="244" customWidth="1"/>
    <col min="13057" max="13057" width="9.6640625" style="244" customWidth="1"/>
    <col min="13058" max="13058" width="4.6640625" style="244" customWidth="1"/>
    <col min="13059" max="13059" width="14.44140625" style="244" customWidth="1"/>
    <col min="13060" max="13060" width="11.109375" style="244" customWidth="1"/>
    <col min="13061" max="13061" width="10.33203125" style="244" customWidth="1"/>
    <col min="13062" max="13062" width="13" style="244" customWidth="1"/>
    <col min="13063" max="13063" width="8.33203125" style="244" customWidth="1"/>
    <col min="13064" max="13309" width="9.109375" style="244"/>
    <col min="13310" max="13310" width="2.5546875" style="244" customWidth="1"/>
    <col min="13311" max="13311" width="7.109375" style="244" customWidth="1"/>
    <col min="13312" max="13312" width="27.6640625" style="244" customWidth="1"/>
    <col min="13313" max="13313" width="9.6640625" style="244" customWidth="1"/>
    <col min="13314" max="13314" width="4.6640625" style="244" customWidth="1"/>
    <col min="13315" max="13315" width="14.44140625" style="244" customWidth="1"/>
    <col min="13316" max="13316" width="11.109375" style="244" customWidth="1"/>
    <col min="13317" max="13317" width="10.33203125" style="244" customWidth="1"/>
    <col min="13318" max="13318" width="13" style="244" customWidth="1"/>
    <col min="13319" max="13319" width="8.33203125" style="244" customWidth="1"/>
    <col min="13320" max="13565" width="10" style="244"/>
    <col min="13566" max="13566" width="2.5546875" style="244" customWidth="1"/>
    <col min="13567" max="13567" width="7.109375" style="244" customWidth="1"/>
    <col min="13568" max="13568" width="27.6640625" style="244" customWidth="1"/>
    <col min="13569" max="13569" width="9.6640625" style="244" customWidth="1"/>
    <col min="13570" max="13570" width="4.6640625" style="244" customWidth="1"/>
    <col min="13571" max="13571" width="14.44140625" style="244" customWidth="1"/>
    <col min="13572" max="13572" width="11.109375" style="244" customWidth="1"/>
    <col min="13573" max="13573" width="10.33203125" style="244" customWidth="1"/>
    <col min="13574" max="13574" width="13" style="244" customWidth="1"/>
    <col min="13575" max="13575" width="8.33203125" style="244" customWidth="1"/>
    <col min="13576" max="13821" width="10" style="244"/>
    <col min="13822" max="13822" width="2.5546875" style="244" customWidth="1"/>
    <col min="13823" max="13823" width="7.109375" style="244" customWidth="1"/>
    <col min="13824" max="13824" width="27.6640625" style="244" customWidth="1"/>
    <col min="13825" max="13825" width="9.6640625" style="244" customWidth="1"/>
    <col min="13826" max="13826" width="4.6640625" style="244" customWidth="1"/>
    <col min="13827" max="13827" width="14.44140625" style="244" customWidth="1"/>
    <col min="13828" max="13828" width="11.109375" style="244" customWidth="1"/>
    <col min="13829" max="13829" width="10.33203125" style="244" customWidth="1"/>
    <col min="13830" max="13830" width="13" style="244" customWidth="1"/>
    <col min="13831" max="13831" width="8.33203125" style="244" customWidth="1"/>
    <col min="13832" max="14077" width="10" style="244"/>
    <col min="14078" max="14078" width="2.5546875" style="244" customWidth="1"/>
    <col min="14079" max="14079" width="7.109375" style="244" customWidth="1"/>
    <col min="14080" max="14080" width="27.6640625" style="244" customWidth="1"/>
    <col min="14081" max="14081" width="9.6640625" style="244" customWidth="1"/>
    <col min="14082" max="14082" width="4.6640625" style="244" customWidth="1"/>
    <col min="14083" max="14083" width="14.44140625" style="244" customWidth="1"/>
    <col min="14084" max="14084" width="11.109375" style="244" customWidth="1"/>
    <col min="14085" max="14085" width="10.33203125" style="244" customWidth="1"/>
    <col min="14086" max="14086" width="13" style="244" customWidth="1"/>
    <col min="14087" max="14087" width="8.33203125" style="244" customWidth="1"/>
    <col min="14088" max="14333" width="9.109375" style="244"/>
    <col min="14334" max="14334" width="2.5546875" style="244" customWidth="1"/>
    <col min="14335" max="14335" width="7.109375" style="244" customWidth="1"/>
    <col min="14336" max="14336" width="27.6640625" style="244" customWidth="1"/>
    <col min="14337" max="14337" width="9.6640625" style="244" customWidth="1"/>
    <col min="14338" max="14338" width="4.6640625" style="244" customWidth="1"/>
    <col min="14339" max="14339" width="14.44140625" style="244" customWidth="1"/>
    <col min="14340" max="14340" width="11.109375" style="244" customWidth="1"/>
    <col min="14341" max="14341" width="10.33203125" style="244" customWidth="1"/>
    <col min="14342" max="14342" width="13" style="244" customWidth="1"/>
    <col min="14343" max="14343" width="8.33203125" style="244" customWidth="1"/>
    <col min="14344" max="14589" width="10" style="244"/>
    <col min="14590" max="14590" width="2.5546875" style="244" customWidth="1"/>
    <col min="14591" max="14591" width="7.109375" style="244" customWidth="1"/>
    <col min="14592" max="14592" width="27.6640625" style="244" customWidth="1"/>
    <col min="14593" max="14593" width="9.6640625" style="244" customWidth="1"/>
    <col min="14594" max="14594" width="4.6640625" style="244" customWidth="1"/>
    <col min="14595" max="14595" width="14.44140625" style="244" customWidth="1"/>
    <col min="14596" max="14596" width="11.109375" style="244" customWidth="1"/>
    <col min="14597" max="14597" width="10.33203125" style="244" customWidth="1"/>
    <col min="14598" max="14598" width="13" style="244" customWidth="1"/>
    <col min="14599" max="14599" width="8.33203125" style="244" customWidth="1"/>
    <col min="14600" max="14845" width="10" style="244"/>
    <col min="14846" max="14846" width="2.5546875" style="244" customWidth="1"/>
    <col min="14847" max="14847" width="7.109375" style="244" customWidth="1"/>
    <col min="14848" max="14848" width="27.6640625" style="244" customWidth="1"/>
    <col min="14849" max="14849" width="9.6640625" style="244" customWidth="1"/>
    <col min="14850" max="14850" width="4.6640625" style="244" customWidth="1"/>
    <col min="14851" max="14851" width="14.44140625" style="244" customWidth="1"/>
    <col min="14852" max="14852" width="11.109375" style="244" customWidth="1"/>
    <col min="14853" max="14853" width="10.33203125" style="244" customWidth="1"/>
    <col min="14854" max="14854" width="13" style="244" customWidth="1"/>
    <col min="14855" max="14855" width="8.33203125" style="244" customWidth="1"/>
    <col min="14856" max="15101" width="10" style="244"/>
    <col min="15102" max="15102" width="2.5546875" style="244" customWidth="1"/>
    <col min="15103" max="15103" width="7.109375" style="244" customWidth="1"/>
    <col min="15104" max="15104" width="27.6640625" style="244" customWidth="1"/>
    <col min="15105" max="15105" width="9.6640625" style="244" customWidth="1"/>
    <col min="15106" max="15106" width="4.6640625" style="244" customWidth="1"/>
    <col min="15107" max="15107" width="14.44140625" style="244" customWidth="1"/>
    <col min="15108" max="15108" width="11.109375" style="244" customWidth="1"/>
    <col min="15109" max="15109" width="10.33203125" style="244" customWidth="1"/>
    <col min="15110" max="15110" width="13" style="244" customWidth="1"/>
    <col min="15111" max="15111" width="8.33203125" style="244" customWidth="1"/>
    <col min="15112" max="15357" width="9.109375" style="244"/>
    <col min="15358" max="15358" width="2.5546875" style="244" customWidth="1"/>
    <col min="15359" max="15359" width="7.109375" style="244" customWidth="1"/>
    <col min="15360" max="15360" width="27.6640625" style="244" customWidth="1"/>
    <col min="15361" max="15361" width="9.6640625" style="244" customWidth="1"/>
    <col min="15362" max="15362" width="4.6640625" style="244" customWidth="1"/>
    <col min="15363" max="15363" width="14.44140625" style="244" customWidth="1"/>
    <col min="15364" max="15364" width="11.109375" style="244" customWidth="1"/>
    <col min="15365" max="15365" width="10.33203125" style="244" customWidth="1"/>
    <col min="15366" max="15366" width="13" style="244" customWidth="1"/>
    <col min="15367" max="15367" width="8.33203125" style="244" customWidth="1"/>
    <col min="15368" max="15613" width="10" style="244"/>
    <col min="15614" max="15614" width="2.5546875" style="244" customWidth="1"/>
    <col min="15615" max="15615" width="7.109375" style="244" customWidth="1"/>
    <col min="15616" max="15616" width="27.6640625" style="244" customWidth="1"/>
    <col min="15617" max="15617" width="9.6640625" style="244" customWidth="1"/>
    <col min="15618" max="15618" width="4.6640625" style="244" customWidth="1"/>
    <col min="15619" max="15619" width="14.44140625" style="244" customWidth="1"/>
    <col min="15620" max="15620" width="11.109375" style="244" customWidth="1"/>
    <col min="15621" max="15621" width="10.33203125" style="244" customWidth="1"/>
    <col min="15622" max="15622" width="13" style="244" customWidth="1"/>
    <col min="15623" max="15623" width="8.33203125" style="244" customWidth="1"/>
    <col min="15624" max="15869" width="10" style="244"/>
    <col min="15870" max="15870" width="2.5546875" style="244" customWidth="1"/>
    <col min="15871" max="15871" width="7.109375" style="244" customWidth="1"/>
    <col min="15872" max="15872" width="27.6640625" style="244" customWidth="1"/>
    <col min="15873" max="15873" width="9.6640625" style="244" customWidth="1"/>
    <col min="15874" max="15874" width="4.6640625" style="244" customWidth="1"/>
    <col min="15875" max="15875" width="14.44140625" style="244" customWidth="1"/>
    <col min="15876" max="15876" width="11.109375" style="244" customWidth="1"/>
    <col min="15877" max="15877" width="10.33203125" style="244" customWidth="1"/>
    <col min="15878" max="15878" width="13" style="244" customWidth="1"/>
    <col min="15879" max="15879" width="8.33203125" style="244" customWidth="1"/>
    <col min="15880" max="16125" width="10" style="244"/>
    <col min="16126" max="16126" width="2.5546875" style="244" customWidth="1"/>
    <col min="16127" max="16127" width="7.109375" style="244" customWidth="1"/>
    <col min="16128" max="16128" width="27.6640625" style="244" customWidth="1"/>
    <col min="16129" max="16129" width="9.6640625" style="244" customWidth="1"/>
    <col min="16130" max="16130" width="4.6640625" style="244" customWidth="1"/>
    <col min="16131" max="16131" width="14.44140625" style="244" customWidth="1"/>
    <col min="16132" max="16132" width="11.109375" style="244" customWidth="1"/>
    <col min="16133" max="16133" width="10.33203125" style="244" customWidth="1"/>
    <col min="16134" max="16134" width="13" style="244" customWidth="1"/>
    <col min="16135" max="16135" width="8.33203125" style="244" customWidth="1"/>
    <col min="16136" max="16381" width="9.109375" style="244"/>
    <col min="16382" max="16384" width="9.109375" style="244" customWidth="1"/>
  </cols>
  <sheetData>
    <row r="1" spans="1:9" ht="12" customHeight="1">
      <c r="A1" s="17" t="str">
        <f>RevReqSummary!A1</f>
        <v>PacifiCorp General Rate Case UE-140617</v>
      </c>
      <c r="B1" s="241"/>
      <c r="C1" s="241"/>
      <c r="D1" s="241"/>
      <c r="E1" s="241"/>
      <c r="F1" s="241"/>
      <c r="G1" s="241"/>
    </row>
    <row r="2" spans="1:9" ht="12" customHeight="1">
      <c r="A2" s="17" t="str">
        <f>RevReqSummary!A2</f>
        <v>For The Twelve Months Ended December 2013 - Staff Revenue Requirement</v>
      </c>
      <c r="B2" s="1044"/>
      <c r="C2" s="1044"/>
      <c r="D2" s="241"/>
      <c r="E2" s="241"/>
      <c r="F2" s="241"/>
      <c r="G2" s="241"/>
    </row>
    <row r="3" spans="1:9" ht="12" customHeight="1">
      <c r="A3" s="248" t="s">
        <v>1087</v>
      </c>
      <c r="B3" s="241"/>
      <c r="C3" s="241"/>
      <c r="D3" s="241"/>
      <c r="E3" s="241"/>
      <c r="F3" s="241"/>
      <c r="G3" s="241"/>
    </row>
    <row r="4" spans="1:9" ht="12" customHeight="1">
      <c r="A4" s="248" t="s">
        <v>512</v>
      </c>
      <c r="B4" s="241"/>
      <c r="C4" s="241"/>
      <c r="D4" s="241"/>
      <c r="E4" s="241"/>
      <c r="F4" s="241"/>
      <c r="G4" s="241"/>
    </row>
    <row r="5" spans="1:9" ht="12" customHeight="1">
      <c r="B5" s="241"/>
      <c r="C5" s="241"/>
      <c r="D5" s="241"/>
      <c r="E5" s="241"/>
      <c r="F5" s="241"/>
      <c r="G5" s="241"/>
    </row>
    <row r="6" spans="1:9" ht="12" customHeight="1">
      <c r="B6" s="23"/>
      <c r="C6" s="23"/>
      <c r="D6" s="23" t="s">
        <v>131</v>
      </c>
      <c r="E6" s="23"/>
      <c r="F6" s="23"/>
      <c r="G6" s="23" t="s">
        <v>236</v>
      </c>
    </row>
    <row r="7" spans="1:9" ht="12" customHeight="1">
      <c r="B7" s="26" t="s">
        <v>132</v>
      </c>
      <c r="C7" s="26" t="s">
        <v>660</v>
      </c>
      <c r="D7" s="26" t="s">
        <v>134</v>
      </c>
      <c r="E7" s="26" t="s">
        <v>135</v>
      </c>
      <c r="F7" s="26" t="s">
        <v>136</v>
      </c>
      <c r="G7" s="26" t="s">
        <v>137</v>
      </c>
    </row>
    <row r="8" spans="1:9" ht="12" customHeight="1">
      <c r="A8" s="240" t="s">
        <v>199</v>
      </c>
      <c r="B8" s="241"/>
      <c r="C8" s="241"/>
      <c r="D8" s="241"/>
      <c r="E8" s="241"/>
      <c r="F8" s="241"/>
      <c r="G8" s="535"/>
    </row>
    <row r="9" spans="1:9" ht="12" customHeight="1">
      <c r="A9" s="544" t="s">
        <v>28</v>
      </c>
      <c r="B9" s="241" t="s">
        <v>183</v>
      </c>
      <c r="C9" s="241" t="s">
        <v>140</v>
      </c>
      <c r="D9" s="639">
        <v>-17990.552800000001</v>
      </c>
      <c r="E9" s="241" t="s">
        <v>141</v>
      </c>
      <c r="F9" s="528">
        <f>INDEX(WCAAllocations,IFERROR(MATCH(E9,WCAFactors,0),2),IFERROR(MATCH(E9,WCAStates,0),4))</f>
        <v>1</v>
      </c>
      <c r="G9" s="31">
        <f>+D9</f>
        <v>-17990.552800000001</v>
      </c>
    </row>
    <row r="10" spans="1:9" ht="12" customHeight="1">
      <c r="A10" s="533"/>
      <c r="B10" s="30"/>
      <c r="C10" s="241"/>
      <c r="D10" s="31"/>
      <c r="E10" s="30"/>
      <c r="F10" s="543"/>
      <c r="G10" s="31"/>
      <c r="H10" s="37"/>
      <c r="I10" s="29"/>
    </row>
    <row r="11" spans="1:9" ht="12" customHeight="1">
      <c r="A11" s="533"/>
      <c r="B11" s="30"/>
      <c r="C11" s="241"/>
      <c r="D11" s="31"/>
      <c r="E11" s="30"/>
      <c r="F11" s="543"/>
      <c r="G11" s="31"/>
      <c r="H11" s="37"/>
      <c r="I11" s="29"/>
    </row>
    <row r="12" spans="1:9" ht="12" customHeight="1">
      <c r="A12" s="534" t="s">
        <v>234</v>
      </c>
      <c r="B12" s="30"/>
      <c r="C12" s="241"/>
      <c r="D12" s="31"/>
      <c r="E12" s="30"/>
      <c r="F12" s="543"/>
      <c r="G12" s="31"/>
      <c r="H12" s="37"/>
      <c r="I12" s="29"/>
    </row>
    <row r="13" spans="1:9" ht="12" customHeight="1">
      <c r="A13" s="530" t="s">
        <v>235</v>
      </c>
      <c r="B13" s="30" t="s">
        <v>193</v>
      </c>
      <c r="C13" s="241" t="s">
        <v>140</v>
      </c>
      <c r="D13" s="639">
        <v>17990.552800000001</v>
      </c>
      <c r="E13" s="535" t="s">
        <v>141</v>
      </c>
      <c r="F13" s="548">
        <f>INDEX(WCAAllocations,IFERROR(MATCH(E13,WCAFactors,0),2),IFERROR(MATCH(E13,WCAStates,0),4))</f>
        <v>1</v>
      </c>
      <c r="G13" s="31">
        <f>+D13</f>
        <v>17990.552800000001</v>
      </c>
      <c r="H13" s="37"/>
      <c r="I13" s="29"/>
    </row>
    <row r="14" spans="1:9" ht="12" customHeight="1">
      <c r="A14" s="533"/>
      <c r="B14" s="30"/>
      <c r="C14" s="241"/>
      <c r="D14" s="31"/>
      <c r="E14" s="535"/>
      <c r="F14" s="543"/>
      <c r="G14" s="31"/>
      <c r="H14" s="37"/>
      <c r="I14" s="29"/>
    </row>
    <row r="15" spans="1:9" ht="12" customHeight="1">
      <c r="A15" s="544"/>
      <c r="B15" s="30"/>
      <c r="C15" s="241"/>
      <c r="D15" s="226"/>
      <c r="E15" s="535"/>
      <c r="F15" s="155"/>
      <c r="G15" s="226"/>
      <c r="H15" s="37"/>
      <c r="I15" s="29"/>
    </row>
    <row r="16" spans="1:9" ht="12" customHeight="1">
      <c r="A16" s="240" t="s">
        <v>222</v>
      </c>
      <c r="B16" s="30"/>
      <c r="C16" s="241"/>
      <c r="D16" s="31"/>
      <c r="E16" s="535"/>
      <c r="F16" s="155"/>
      <c r="G16" s="31"/>
      <c r="H16" s="37"/>
      <c r="I16" s="29"/>
    </row>
    <row r="17" spans="1:7" ht="12" customHeight="1">
      <c r="A17" s="544" t="s">
        <v>765</v>
      </c>
      <c r="B17" s="241">
        <v>312</v>
      </c>
      <c r="C17" s="241" t="s">
        <v>140</v>
      </c>
      <c r="D17" s="639">
        <v>-360048.63899999904</v>
      </c>
      <c r="E17" s="30" t="s">
        <v>141</v>
      </c>
      <c r="F17" s="538">
        <f>INDEX(WCAAllocations,IFERROR(MATCH(E17,WCAFactors,0),2),IFERROR(MATCH(E17,WCAStates,0),4))</f>
        <v>1</v>
      </c>
      <c r="G17" s="31">
        <f>+D17</f>
        <v>-360048.63899999904</v>
      </c>
    </row>
    <row r="18" spans="1:7" ht="12" customHeight="1">
      <c r="A18" s="533"/>
      <c r="B18" s="241"/>
      <c r="C18" s="241"/>
      <c r="D18" s="35"/>
      <c r="E18" s="30"/>
      <c r="F18" s="540"/>
      <c r="G18" s="31"/>
    </row>
    <row r="19" spans="1:7" ht="12" customHeight="1">
      <c r="A19" s="533"/>
      <c r="B19" s="241"/>
      <c r="C19" s="241"/>
      <c r="D19" s="35"/>
      <c r="E19" s="30"/>
      <c r="F19" s="540"/>
      <c r="G19" s="31"/>
    </row>
    <row r="20" spans="1:7" ht="12" customHeight="1">
      <c r="A20" s="533"/>
      <c r="B20" s="241"/>
      <c r="C20" s="241"/>
      <c r="D20" s="35"/>
      <c r="E20" s="30"/>
      <c r="F20" s="540"/>
      <c r="G20" s="31"/>
    </row>
    <row r="21" spans="1:7" ht="12" customHeight="1">
      <c r="A21" s="248" t="s">
        <v>212</v>
      </c>
      <c r="B21" s="241"/>
      <c r="C21" s="241"/>
      <c r="D21" s="40"/>
      <c r="E21" s="241"/>
      <c r="F21" s="155"/>
      <c r="G21" s="31"/>
    </row>
    <row r="22" spans="1:7">
      <c r="A22" s="1410" t="s">
        <v>1078</v>
      </c>
      <c r="B22" s="1410"/>
      <c r="C22" s="1410"/>
      <c r="D22" s="1410"/>
      <c r="E22" s="1410"/>
      <c r="F22" s="1410"/>
      <c r="G22" s="1410"/>
    </row>
    <row r="23" spans="1:7">
      <c r="A23" s="1410"/>
      <c r="B23" s="1410"/>
      <c r="C23" s="1410"/>
      <c r="D23" s="1410"/>
      <c r="E23" s="1410"/>
      <c r="F23" s="1410"/>
      <c r="G23" s="1410"/>
    </row>
    <row r="24" spans="1:7">
      <c r="A24" s="1410"/>
      <c r="B24" s="1410"/>
      <c r="C24" s="1410"/>
      <c r="D24" s="1410"/>
      <c r="E24" s="1410"/>
      <c r="F24" s="1410"/>
      <c r="G24" s="1410"/>
    </row>
    <row r="25" spans="1:7">
      <c r="A25" s="1410"/>
      <c r="B25" s="1410"/>
      <c r="C25" s="1410"/>
      <c r="D25" s="1410"/>
      <c r="E25" s="1410"/>
      <c r="F25" s="1410"/>
      <c r="G25" s="1410"/>
    </row>
    <row r="26" spans="1:7">
      <c r="A26" s="1410"/>
      <c r="B26" s="1410"/>
      <c r="C26" s="1410"/>
      <c r="D26" s="1410"/>
      <c r="E26" s="1410"/>
      <c r="F26" s="1410"/>
      <c r="G26" s="1410"/>
    </row>
    <row r="27" spans="1:7">
      <c r="A27" s="1410"/>
      <c r="B27" s="1410"/>
      <c r="C27" s="1410"/>
      <c r="D27" s="1410"/>
      <c r="E27" s="1410"/>
      <c r="F27" s="1410"/>
      <c r="G27" s="1410"/>
    </row>
    <row r="28" spans="1:7">
      <c r="A28" s="1410"/>
      <c r="B28" s="1410"/>
      <c r="C28" s="1410"/>
      <c r="D28" s="1410"/>
      <c r="E28" s="1410"/>
      <c r="F28" s="1410"/>
      <c r="G28" s="1410"/>
    </row>
    <row r="29" spans="1:7">
      <c r="B29" s="549"/>
    </row>
    <row r="30" spans="1:7">
      <c r="B30" s="549"/>
    </row>
    <row r="31" spans="1:7">
      <c r="B31" s="549"/>
    </row>
  </sheetData>
  <mergeCells count="1">
    <mergeCell ref="A22:G28"/>
  </mergeCells>
  <conditionalFormatting sqref="A10:A14">
    <cfRule type="cellIs" dxfId="9" priority="3" stopIfTrue="1" operator="equal">
      <formula>"Title"</formula>
    </cfRule>
  </conditionalFormatting>
  <conditionalFormatting sqref="A8:A9">
    <cfRule type="cellIs" dxfId="8" priority="1" stopIfTrue="1" operator="equal">
      <formula>"Adjustment to Income/Expense/Rate Base:"</formula>
    </cfRule>
  </conditionalFormatting>
  <dataValidations count="5">
    <dataValidation type="list" errorStyle="warning" allowBlank="1" showInputMessage="1" showErrorMessage="1" errorTitle="FERC ACCOUNT" error="This FERC Account is not included in the drop-down list. Is this the account you want to use?" sqref="WLM983012:WLM983020 B17:B21 B65530:B65542 IW65530:IW65542 SS65530:SS65542 ACO65530:ACO65542 AMK65530:AMK65542 AWG65530:AWG65542 BGC65530:BGC65542 BPY65530:BPY65542 BZU65530:BZU65542 CJQ65530:CJQ65542 CTM65530:CTM65542 DDI65530:DDI65542 DNE65530:DNE65542 DXA65530:DXA65542 EGW65530:EGW65542 EQS65530:EQS65542 FAO65530:FAO65542 FKK65530:FKK65542 FUG65530:FUG65542 GEC65530:GEC65542 GNY65530:GNY65542 GXU65530:GXU65542 HHQ65530:HHQ65542 HRM65530:HRM65542 IBI65530:IBI65542 ILE65530:ILE65542 IVA65530:IVA65542 JEW65530:JEW65542 JOS65530:JOS65542 JYO65530:JYO65542 KIK65530:KIK65542 KSG65530:KSG65542 LCC65530:LCC65542 LLY65530:LLY65542 LVU65530:LVU65542 MFQ65530:MFQ65542 MPM65530:MPM65542 MZI65530:MZI65542 NJE65530:NJE65542 NTA65530:NTA65542 OCW65530:OCW65542 OMS65530:OMS65542 OWO65530:OWO65542 PGK65530:PGK65542 PQG65530:PQG65542 QAC65530:QAC65542 QJY65530:QJY65542 QTU65530:QTU65542 RDQ65530:RDQ65542 RNM65530:RNM65542 RXI65530:RXI65542 SHE65530:SHE65542 SRA65530:SRA65542 TAW65530:TAW65542 TKS65530:TKS65542 TUO65530:TUO65542 UEK65530:UEK65542 UOG65530:UOG65542 UYC65530:UYC65542 VHY65530:VHY65542 VRU65530:VRU65542 WBQ65530:WBQ65542 WLM65530:WLM65542 WVI65530:WVI65542 B131066:B131078 IW131066:IW131078 SS131066:SS131078 ACO131066:ACO131078 AMK131066:AMK131078 AWG131066:AWG131078 BGC131066:BGC131078 BPY131066:BPY131078 BZU131066:BZU131078 CJQ131066:CJQ131078 CTM131066:CTM131078 DDI131066:DDI131078 DNE131066:DNE131078 DXA131066:DXA131078 EGW131066:EGW131078 EQS131066:EQS131078 FAO131066:FAO131078 FKK131066:FKK131078 FUG131066:FUG131078 GEC131066:GEC131078 GNY131066:GNY131078 GXU131066:GXU131078 HHQ131066:HHQ131078 HRM131066:HRM131078 IBI131066:IBI131078 ILE131066:ILE131078 IVA131066:IVA131078 JEW131066:JEW131078 JOS131066:JOS131078 JYO131066:JYO131078 KIK131066:KIK131078 KSG131066:KSG131078 LCC131066:LCC131078 LLY131066:LLY131078 LVU131066:LVU131078 MFQ131066:MFQ131078 MPM131066:MPM131078 MZI131066:MZI131078 NJE131066:NJE131078 NTA131066:NTA131078 OCW131066:OCW131078 OMS131066:OMS131078 OWO131066:OWO131078 PGK131066:PGK131078 PQG131066:PQG131078 QAC131066:QAC131078 QJY131066:QJY131078 QTU131066:QTU131078 RDQ131066:RDQ131078 RNM131066:RNM131078 RXI131066:RXI131078 SHE131066:SHE131078 SRA131066:SRA131078 TAW131066:TAW131078 TKS131066:TKS131078 TUO131066:TUO131078 UEK131066:UEK131078 UOG131066:UOG131078 UYC131066:UYC131078 VHY131066:VHY131078 VRU131066:VRU131078 WBQ131066:WBQ131078 WLM131066:WLM131078 WVI131066:WVI131078 B196602:B196614 IW196602:IW196614 SS196602:SS196614 ACO196602:ACO196614 AMK196602:AMK196614 AWG196602:AWG196614 BGC196602:BGC196614 BPY196602:BPY196614 BZU196602:BZU196614 CJQ196602:CJQ196614 CTM196602:CTM196614 DDI196602:DDI196614 DNE196602:DNE196614 DXA196602:DXA196614 EGW196602:EGW196614 EQS196602:EQS196614 FAO196602:FAO196614 FKK196602:FKK196614 FUG196602:FUG196614 GEC196602:GEC196614 GNY196602:GNY196614 GXU196602:GXU196614 HHQ196602:HHQ196614 HRM196602:HRM196614 IBI196602:IBI196614 ILE196602:ILE196614 IVA196602:IVA196614 JEW196602:JEW196614 JOS196602:JOS196614 JYO196602:JYO196614 KIK196602:KIK196614 KSG196602:KSG196614 LCC196602:LCC196614 LLY196602:LLY196614 LVU196602:LVU196614 MFQ196602:MFQ196614 MPM196602:MPM196614 MZI196602:MZI196614 NJE196602:NJE196614 NTA196602:NTA196614 OCW196602:OCW196614 OMS196602:OMS196614 OWO196602:OWO196614 PGK196602:PGK196614 PQG196602:PQG196614 QAC196602:QAC196614 QJY196602:QJY196614 QTU196602:QTU196614 RDQ196602:RDQ196614 RNM196602:RNM196614 RXI196602:RXI196614 SHE196602:SHE196614 SRA196602:SRA196614 TAW196602:TAW196614 TKS196602:TKS196614 TUO196602:TUO196614 UEK196602:UEK196614 UOG196602:UOG196614 UYC196602:UYC196614 VHY196602:VHY196614 VRU196602:VRU196614 WBQ196602:WBQ196614 WLM196602:WLM196614 WVI196602:WVI196614 B262138:B262150 IW262138:IW262150 SS262138:SS262150 ACO262138:ACO262150 AMK262138:AMK262150 AWG262138:AWG262150 BGC262138:BGC262150 BPY262138:BPY262150 BZU262138:BZU262150 CJQ262138:CJQ262150 CTM262138:CTM262150 DDI262138:DDI262150 DNE262138:DNE262150 DXA262138:DXA262150 EGW262138:EGW262150 EQS262138:EQS262150 FAO262138:FAO262150 FKK262138:FKK262150 FUG262138:FUG262150 GEC262138:GEC262150 GNY262138:GNY262150 GXU262138:GXU262150 HHQ262138:HHQ262150 HRM262138:HRM262150 IBI262138:IBI262150 ILE262138:ILE262150 IVA262138:IVA262150 JEW262138:JEW262150 JOS262138:JOS262150 JYO262138:JYO262150 KIK262138:KIK262150 KSG262138:KSG262150 LCC262138:LCC262150 LLY262138:LLY262150 LVU262138:LVU262150 MFQ262138:MFQ262150 MPM262138:MPM262150 MZI262138:MZI262150 NJE262138:NJE262150 NTA262138:NTA262150 OCW262138:OCW262150 OMS262138:OMS262150 OWO262138:OWO262150 PGK262138:PGK262150 PQG262138:PQG262150 QAC262138:QAC262150 QJY262138:QJY262150 QTU262138:QTU262150 RDQ262138:RDQ262150 RNM262138:RNM262150 RXI262138:RXI262150 SHE262138:SHE262150 SRA262138:SRA262150 TAW262138:TAW262150 TKS262138:TKS262150 TUO262138:TUO262150 UEK262138:UEK262150 UOG262138:UOG262150 UYC262138:UYC262150 VHY262138:VHY262150 VRU262138:VRU262150 WBQ262138:WBQ262150 WLM262138:WLM262150 WVI262138:WVI262150 B327674:B327686 IW327674:IW327686 SS327674:SS327686 ACO327674:ACO327686 AMK327674:AMK327686 AWG327674:AWG327686 BGC327674:BGC327686 BPY327674:BPY327686 BZU327674:BZU327686 CJQ327674:CJQ327686 CTM327674:CTM327686 DDI327674:DDI327686 DNE327674:DNE327686 DXA327674:DXA327686 EGW327674:EGW327686 EQS327674:EQS327686 FAO327674:FAO327686 FKK327674:FKK327686 FUG327674:FUG327686 GEC327674:GEC327686 GNY327674:GNY327686 GXU327674:GXU327686 HHQ327674:HHQ327686 HRM327674:HRM327686 IBI327674:IBI327686 ILE327674:ILE327686 IVA327674:IVA327686 JEW327674:JEW327686 JOS327674:JOS327686 JYO327674:JYO327686 KIK327674:KIK327686 KSG327674:KSG327686 LCC327674:LCC327686 LLY327674:LLY327686 LVU327674:LVU327686 MFQ327674:MFQ327686 MPM327674:MPM327686 MZI327674:MZI327686 NJE327674:NJE327686 NTA327674:NTA327686 OCW327674:OCW327686 OMS327674:OMS327686 OWO327674:OWO327686 PGK327674:PGK327686 PQG327674:PQG327686 QAC327674:QAC327686 QJY327674:QJY327686 QTU327674:QTU327686 RDQ327674:RDQ327686 RNM327674:RNM327686 RXI327674:RXI327686 SHE327674:SHE327686 SRA327674:SRA327686 TAW327674:TAW327686 TKS327674:TKS327686 TUO327674:TUO327686 UEK327674:UEK327686 UOG327674:UOG327686 UYC327674:UYC327686 VHY327674:VHY327686 VRU327674:VRU327686 WBQ327674:WBQ327686 WLM327674:WLM327686 WVI327674:WVI327686 B393210:B393222 IW393210:IW393222 SS393210:SS393222 ACO393210:ACO393222 AMK393210:AMK393222 AWG393210:AWG393222 BGC393210:BGC393222 BPY393210:BPY393222 BZU393210:BZU393222 CJQ393210:CJQ393222 CTM393210:CTM393222 DDI393210:DDI393222 DNE393210:DNE393222 DXA393210:DXA393222 EGW393210:EGW393222 EQS393210:EQS393222 FAO393210:FAO393222 FKK393210:FKK393222 FUG393210:FUG393222 GEC393210:GEC393222 GNY393210:GNY393222 GXU393210:GXU393222 HHQ393210:HHQ393222 HRM393210:HRM393222 IBI393210:IBI393222 ILE393210:ILE393222 IVA393210:IVA393222 JEW393210:JEW393222 JOS393210:JOS393222 JYO393210:JYO393222 KIK393210:KIK393222 KSG393210:KSG393222 LCC393210:LCC393222 LLY393210:LLY393222 LVU393210:LVU393222 MFQ393210:MFQ393222 MPM393210:MPM393222 MZI393210:MZI393222 NJE393210:NJE393222 NTA393210:NTA393222 OCW393210:OCW393222 OMS393210:OMS393222 OWO393210:OWO393222 PGK393210:PGK393222 PQG393210:PQG393222 QAC393210:QAC393222 QJY393210:QJY393222 QTU393210:QTU393222 RDQ393210:RDQ393222 RNM393210:RNM393222 RXI393210:RXI393222 SHE393210:SHE393222 SRA393210:SRA393222 TAW393210:TAW393222 TKS393210:TKS393222 TUO393210:TUO393222 UEK393210:UEK393222 UOG393210:UOG393222 UYC393210:UYC393222 VHY393210:VHY393222 VRU393210:VRU393222 WBQ393210:WBQ393222 WLM393210:WLM393222 WVI393210:WVI393222 B458746:B458758 IW458746:IW458758 SS458746:SS458758 ACO458746:ACO458758 AMK458746:AMK458758 AWG458746:AWG458758 BGC458746:BGC458758 BPY458746:BPY458758 BZU458746:BZU458758 CJQ458746:CJQ458758 CTM458746:CTM458758 DDI458746:DDI458758 DNE458746:DNE458758 DXA458746:DXA458758 EGW458746:EGW458758 EQS458746:EQS458758 FAO458746:FAO458758 FKK458746:FKK458758 FUG458746:FUG458758 GEC458746:GEC458758 GNY458746:GNY458758 GXU458746:GXU458758 HHQ458746:HHQ458758 HRM458746:HRM458758 IBI458746:IBI458758 ILE458746:ILE458758 IVA458746:IVA458758 JEW458746:JEW458758 JOS458746:JOS458758 JYO458746:JYO458758 KIK458746:KIK458758 KSG458746:KSG458758 LCC458746:LCC458758 LLY458746:LLY458758 LVU458746:LVU458758 MFQ458746:MFQ458758 MPM458746:MPM458758 MZI458746:MZI458758 NJE458746:NJE458758 NTA458746:NTA458758 OCW458746:OCW458758 OMS458746:OMS458758 OWO458746:OWO458758 PGK458746:PGK458758 PQG458746:PQG458758 QAC458746:QAC458758 QJY458746:QJY458758 QTU458746:QTU458758 RDQ458746:RDQ458758 RNM458746:RNM458758 RXI458746:RXI458758 SHE458746:SHE458758 SRA458746:SRA458758 TAW458746:TAW458758 TKS458746:TKS458758 TUO458746:TUO458758 UEK458746:UEK458758 UOG458746:UOG458758 UYC458746:UYC458758 VHY458746:VHY458758 VRU458746:VRU458758 WBQ458746:WBQ458758 WLM458746:WLM458758 WVI458746:WVI458758 B524282:B524294 IW524282:IW524294 SS524282:SS524294 ACO524282:ACO524294 AMK524282:AMK524294 AWG524282:AWG524294 BGC524282:BGC524294 BPY524282:BPY524294 BZU524282:BZU524294 CJQ524282:CJQ524294 CTM524282:CTM524294 DDI524282:DDI524294 DNE524282:DNE524294 DXA524282:DXA524294 EGW524282:EGW524294 EQS524282:EQS524294 FAO524282:FAO524294 FKK524282:FKK524294 FUG524282:FUG524294 GEC524282:GEC524294 GNY524282:GNY524294 GXU524282:GXU524294 HHQ524282:HHQ524294 HRM524282:HRM524294 IBI524282:IBI524294 ILE524282:ILE524294 IVA524282:IVA524294 JEW524282:JEW524294 JOS524282:JOS524294 JYO524282:JYO524294 KIK524282:KIK524294 KSG524282:KSG524294 LCC524282:LCC524294 LLY524282:LLY524294 LVU524282:LVU524294 MFQ524282:MFQ524294 MPM524282:MPM524294 MZI524282:MZI524294 NJE524282:NJE524294 NTA524282:NTA524294 OCW524282:OCW524294 OMS524282:OMS524294 OWO524282:OWO524294 PGK524282:PGK524294 PQG524282:PQG524294 QAC524282:QAC524294 QJY524282:QJY524294 QTU524282:QTU524294 RDQ524282:RDQ524294 RNM524282:RNM524294 RXI524282:RXI524294 SHE524282:SHE524294 SRA524282:SRA524294 TAW524282:TAW524294 TKS524282:TKS524294 TUO524282:TUO524294 UEK524282:UEK524294 UOG524282:UOG524294 UYC524282:UYC524294 VHY524282:VHY524294 VRU524282:VRU524294 WBQ524282:WBQ524294 WLM524282:WLM524294 WVI524282:WVI524294 B589818:B589830 IW589818:IW589830 SS589818:SS589830 ACO589818:ACO589830 AMK589818:AMK589830 AWG589818:AWG589830 BGC589818:BGC589830 BPY589818:BPY589830 BZU589818:BZU589830 CJQ589818:CJQ589830 CTM589818:CTM589830 DDI589818:DDI589830 DNE589818:DNE589830 DXA589818:DXA589830 EGW589818:EGW589830 EQS589818:EQS589830 FAO589818:FAO589830 FKK589818:FKK589830 FUG589818:FUG589830 GEC589818:GEC589830 GNY589818:GNY589830 GXU589818:GXU589830 HHQ589818:HHQ589830 HRM589818:HRM589830 IBI589818:IBI589830 ILE589818:ILE589830 IVA589818:IVA589830 JEW589818:JEW589830 JOS589818:JOS589830 JYO589818:JYO589830 KIK589818:KIK589830 KSG589818:KSG589830 LCC589818:LCC589830 LLY589818:LLY589830 LVU589818:LVU589830 MFQ589818:MFQ589830 MPM589818:MPM589830 MZI589818:MZI589830 NJE589818:NJE589830 NTA589818:NTA589830 OCW589818:OCW589830 OMS589818:OMS589830 OWO589818:OWO589830 PGK589818:PGK589830 PQG589818:PQG589830 QAC589818:QAC589830 QJY589818:QJY589830 QTU589818:QTU589830 RDQ589818:RDQ589830 RNM589818:RNM589830 RXI589818:RXI589830 SHE589818:SHE589830 SRA589818:SRA589830 TAW589818:TAW589830 TKS589818:TKS589830 TUO589818:TUO589830 UEK589818:UEK589830 UOG589818:UOG589830 UYC589818:UYC589830 VHY589818:VHY589830 VRU589818:VRU589830 WBQ589818:WBQ589830 WLM589818:WLM589830 WVI589818:WVI589830 B655354:B655366 IW655354:IW655366 SS655354:SS655366 ACO655354:ACO655366 AMK655354:AMK655366 AWG655354:AWG655366 BGC655354:BGC655366 BPY655354:BPY655366 BZU655354:BZU655366 CJQ655354:CJQ655366 CTM655354:CTM655366 DDI655354:DDI655366 DNE655354:DNE655366 DXA655354:DXA655366 EGW655354:EGW655366 EQS655354:EQS655366 FAO655354:FAO655366 FKK655354:FKK655366 FUG655354:FUG655366 GEC655354:GEC655366 GNY655354:GNY655366 GXU655354:GXU655366 HHQ655354:HHQ655366 HRM655354:HRM655366 IBI655354:IBI655366 ILE655354:ILE655366 IVA655354:IVA655366 JEW655354:JEW655366 JOS655354:JOS655366 JYO655354:JYO655366 KIK655354:KIK655366 KSG655354:KSG655366 LCC655354:LCC655366 LLY655354:LLY655366 LVU655354:LVU655366 MFQ655354:MFQ655366 MPM655354:MPM655366 MZI655354:MZI655366 NJE655354:NJE655366 NTA655354:NTA655366 OCW655354:OCW655366 OMS655354:OMS655366 OWO655354:OWO655366 PGK655354:PGK655366 PQG655354:PQG655366 QAC655354:QAC655366 QJY655354:QJY655366 QTU655354:QTU655366 RDQ655354:RDQ655366 RNM655354:RNM655366 RXI655354:RXI655366 SHE655354:SHE655366 SRA655354:SRA655366 TAW655354:TAW655366 TKS655354:TKS655366 TUO655354:TUO655366 UEK655354:UEK655366 UOG655354:UOG655366 UYC655354:UYC655366 VHY655354:VHY655366 VRU655354:VRU655366 WBQ655354:WBQ655366 WLM655354:WLM655366 WVI655354:WVI655366 B720890:B720902 IW720890:IW720902 SS720890:SS720902 ACO720890:ACO720902 AMK720890:AMK720902 AWG720890:AWG720902 BGC720890:BGC720902 BPY720890:BPY720902 BZU720890:BZU720902 CJQ720890:CJQ720902 CTM720890:CTM720902 DDI720890:DDI720902 DNE720890:DNE720902 DXA720890:DXA720902 EGW720890:EGW720902 EQS720890:EQS720902 FAO720890:FAO720902 FKK720890:FKK720902 FUG720890:FUG720902 GEC720890:GEC720902 GNY720890:GNY720902 GXU720890:GXU720902 HHQ720890:HHQ720902 HRM720890:HRM720902 IBI720890:IBI720902 ILE720890:ILE720902 IVA720890:IVA720902 JEW720890:JEW720902 JOS720890:JOS720902 JYO720890:JYO720902 KIK720890:KIK720902 KSG720890:KSG720902 LCC720890:LCC720902 LLY720890:LLY720902 LVU720890:LVU720902 MFQ720890:MFQ720902 MPM720890:MPM720902 MZI720890:MZI720902 NJE720890:NJE720902 NTA720890:NTA720902 OCW720890:OCW720902 OMS720890:OMS720902 OWO720890:OWO720902 PGK720890:PGK720902 PQG720890:PQG720902 QAC720890:QAC720902 QJY720890:QJY720902 QTU720890:QTU720902 RDQ720890:RDQ720902 RNM720890:RNM720902 RXI720890:RXI720902 SHE720890:SHE720902 SRA720890:SRA720902 TAW720890:TAW720902 TKS720890:TKS720902 TUO720890:TUO720902 UEK720890:UEK720902 UOG720890:UOG720902 UYC720890:UYC720902 VHY720890:VHY720902 VRU720890:VRU720902 WBQ720890:WBQ720902 WLM720890:WLM720902 WVI720890:WVI720902 B786426:B786438 IW786426:IW786438 SS786426:SS786438 ACO786426:ACO786438 AMK786426:AMK786438 AWG786426:AWG786438 BGC786426:BGC786438 BPY786426:BPY786438 BZU786426:BZU786438 CJQ786426:CJQ786438 CTM786426:CTM786438 DDI786426:DDI786438 DNE786426:DNE786438 DXA786426:DXA786438 EGW786426:EGW786438 EQS786426:EQS786438 FAO786426:FAO786438 FKK786426:FKK786438 FUG786426:FUG786438 GEC786426:GEC786438 GNY786426:GNY786438 GXU786426:GXU786438 HHQ786426:HHQ786438 HRM786426:HRM786438 IBI786426:IBI786438 ILE786426:ILE786438 IVA786426:IVA786438 JEW786426:JEW786438 JOS786426:JOS786438 JYO786426:JYO786438 KIK786426:KIK786438 KSG786426:KSG786438 LCC786426:LCC786438 LLY786426:LLY786438 LVU786426:LVU786438 MFQ786426:MFQ786438 MPM786426:MPM786438 MZI786426:MZI786438 NJE786426:NJE786438 NTA786426:NTA786438 OCW786426:OCW786438 OMS786426:OMS786438 OWO786426:OWO786438 PGK786426:PGK786438 PQG786426:PQG786438 QAC786426:QAC786438 QJY786426:QJY786438 QTU786426:QTU786438 RDQ786426:RDQ786438 RNM786426:RNM786438 RXI786426:RXI786438 SHE786426:SHE786438 SRA786426:SRA786438 TAW786426:TAW786438 TKS786426:TKS786438 TUO786426:TUO786438 UEK786426:UEK786438 UOG786426:UOG786438 UYC786426:UYC786438 VHY786426:VHY786438 VRU786426:VRU786438 WBQ786426:WBQ786438 WLM786426:WLM786438 WVI786426:WVI786438 B851962:B851974 IW851962:IW851974 SS851962:SS851974 ACO851962:ACO851974 AMK851962:AMK851974 AWG851962:AWG851974 BGC851962:BGC851974 BPY851962:BPY851974 BZU851962:BZU851974 CJQ851962:CJQ851974 CTM851962:CTM851974 DDI851962:DDI851974 DNE851962:DNE851974 DXA851962:DXA851974 EGW851962:EGW851974 EQS851962:EQS851974 FAO851962:FAO851974 FKK851962:FKK851974 FUG851962:FUG851974 GEC851962:GEC851974 GNY851962:GNY851974 GXU851962:GXU851974 HHQ851962:HHQ851974 HRM851962:HRM851974 IBI851962:IBI851974 ILE851962:ILE851974 IVA851962:IVA851974 JEW851962:JEW851974 JOS851962:JOS851974 JYO851962:JYO851974 KIK851962:KIK851974 KSG851962:KSG851974 LCC851962:LCC851974 LLY851962:LLY851974 LVU851962:LVU851974 MFQ851962:MFQ851974 MPM851962:MPM851974 MZI851962:MZI851974 NJE851962:NJE851974 NTA851962:NTA851974 OCW851962:OCW851974 OMS851962:OMS851974 OWO851962:OWO851974 PGK851962:PGK851974 PQG851962:PQG851974 QAC851962:QAC851974 QJY851962:QJY851974 QTU851962:QTU851974 RDQ851962:RDQ851974 RNM851962:RNM851974 RXI851962:RXI851974 SHE851962:SHE851974 SRA851962:SRA851974 TAW851962:TAW851974 TKS851962:TKS851974 TUO851962:TUO851974 UEK851962:UEK851974 UOG851962:UOG851974 UYC851962:UYC851974 VHY851962:VHY851974 VRU851962:VRU851974 WBQ851962:WBQ851974 WLM851962:WLM851974 WVI851962:WVI851974 B917498:B917510 IW917498:IW917510 SS917498:SS917510 ACO917498:ACO917510 AMK917498:AMK917510 AWG917498:AWG917510 BGC917498:BGC917510 BPY917498:BPY917510 BZU917498:BZU917510 CJQ917498:CJQ917510 CTM917498:CTM917510 DDI917498:DDI917510 DNE917498:DNE917510 DXA917498:DXA917510 EGW917498:EGW917510 EQS917498:EQS917510 FAO917498:FAO917510 FKK917498:FKK917510 FUG917498:FUG917510 GEC917498:GEC917510 GNY917498:GNY917510 GXU917498:GXU917510 HHQ917498:HHQ917510 HRM917498:HRM917510 IBI917498:IBI917510 ILE917498:ILE917510 IVA917498:IVA917510 JEW917498:JEW917510 JOS917498:JOS917510 JYO917498:JYO917510 KIK917498:KIK917510 KSG917498:KSG917510 LCC917498:LCC917510 LLY917498:LLY917510 LVU917498:LVU917510 MFQ917498:MFQ917510 MPM917498:MPM917510 MZI917498:MZI917510 NJE917498:NJE917510 NTA917498:NTA917510 OCW917498:OCW917510 OMS917498:OMS917510 OWO917498:OWO917510 PGK917498:PGK917510 PQG917498:PQG917510 QAC917498:QAC917510 QJY917498:QJY917510 QTU917498:QTU917510 RDQ917498:RDQ917510 RNM917498:RNM917510 RXI917498:RXI917510 SHE917498:SHE917510 SRA917498:SRA917510 TAW917498:TAW917510 TKS917498:TKS917510 TUO917498:TUO917510 UEK917498:UEK917510 UOG917498:UOG917510 UYC917498:UYC917510 VHY917498:VHY917510 VRU917498:VRU917510 WBQ917498:WBQ917510 WLM917498:WLM917510 WVI917498:WVI917510 B983034:B983046 IW983034:IW983046 SS983034:SS983046 ACO983034:ACO983046 AMK983034:AMK983046 AWG983034:AWG983046 BGC983034:BGC983046 BPY983034:BPY983046 BZU983034:BZU983046 CJQ983034:CJQ983046 CTM983034:CTM983046 DDI983034:DDI983046 DNE983034:DNE983046 DXA983034:DXA983046 EGW983034:EGW983046 EQS983034:EQS983046 FAO983034:FAO983046 FKK983034:FKK983046 FUG983034:FUG983046 GEC983034:GEC983046 GNY983034:GNY983046 GXU983034:GXU983046 HHQ983034:HHQ983046 HRM983034:HRM983046 IBI983034:IBI983046 ILE983034:ILE983046 IVA983034:IVA983046 JEW983034:JEW983046 JOS983034:JOS983046 JYO983034:JYO983046 KIK983034:KIK983046 KSG983034:KSG983046 LCC983034:LCC983046 LLY983034:LLY983046 LVU983034:LVU983046 MFQ983034:MFQ983046 MPM983034:MPM983046 MZI983034:MZI983046 NJE983034:NJE983046 NTA983034:NTA983046 OCW983034:OCW983046 OMS983034:OMS983046 OWO983034:OWO983046 PGK983034:PGK983046 PQG983034:PQG983046 QAC983034:QAC983046 QJY983034:QJY983046 QTU983034:QTU983046 RDQ983034:RDQ983046 RNM983034:RNM983046 RXI983034:RXI983046 SHE983034:SHE983046 SRA983034:SRA983046 TAW983034:TAW983046 TKS983034:TKS983046 TUO983034:TUO983046 UEK983034:UEK983046 UOG983034:UOG983046 UYC983034:UYC983046 VHY983034:VHY983046 VRU983034:VRU983046 WBQ983034:WBQ983046 WLM983034:WLM983046 WVI983034:WVI983046 WVI983012:WVI983020 IW17:IW21 SS17:SS21 ACO17:ACO21 AMK17:AMK21 AWG17:AWG21 BGC17:BGC21 BPY17:BPY21 BZU17:BZU21 CJQ17:CJQ21 CTM17:CTM21 DDI17:DDI21 DNE17:DNE21 DXA17:DXA21 EGW17:EGW21 EQS17:EQS21 FAO17:FAO21 FKK17:FKK21 FUG17:FUG21 GEC17:GEC21 GNY17:GNY21 GXU17:GXU21 HHQ17:HHQ21 HRM17:HRM21 IBI17:IBI21 ILE17:ILE21 IVA17:IVA21 JEW17:JEW21 JOS17:JOS21 JYO17:JYO21 KIK17:KIK21 KSG17:KSG21 LCC17:LCC21 LLY17:LLY21 LVU17:LVU21 MFQ17:MFQ21 MPM17:MPM21 MZI17:MZI21 NJE17:NJE21 NTA17:NTA21 OCW17:OCW21 OMS17:OMS21 OWO17:OWO21 PGK17:PGK21 PQG17:PQG21 QAC17:QAC21 QJY17:QJY21 QTU17:QTU21 RDQ17:RDQ21 RNM17:RNM21 RXI17:RXI21 SHE17:SHE21 SRA17:SRA21 TAW17:TAW21 TKS17:TKS21 TUO17:TUO21 UEK17:UEK21 UOG17:UOG21 UYC17:UYC21 VHY17:VHY21 VRU17:VRU21 WBQ17:WBQ21 WLM17:WLM21 WVI17:WVI21 B65508:B65516 IW65508:IW65516 SS65508:SS65516 ACO65508:ACO65516 AMK65508:AMK65516 AWG65508:AWG65516 BGC65508:BGC65516 BPY65508:BPY65516 BZU65508:BZU65516 CJQ65508:CJQ65516 CTM65508:CTM65516 DDI65508:DDI65516 DNE65508:DNE65516 DXA65508:DXA65516 EGW65508:EGW65516 EQS65508:EQS65516 FAO65508:FAO65516 FKK65508:FKK65516 FUG65508:FUG65516 GEC65508:GEC65516 GNY65508:GNY65516 GXU65508:GXU65516 HHQ65508:HHQ65516 HRM65508:HRM65516 IBI65508:IBI65516 ILE65508:ILE65516 IVA65508:IVA65516 JEW65508:JEW65516 JOS65508:JOS65516 JYO65508:JYO65516 KIK65508:KIK65516 KSG65508:KSG65516 LCC65508:LCC65516 LLY65508:LLY65516 LVU65508:LVU65516 MFQ65508:MFQ65516 MPM65508:MPM65516 MZI65508:MZI65516 NJE65508:NJE65516 NTA65508:NTA65516 OCW65508:OCW65516 OMS65508:OMS65516 OWO65508:OWO65516 PGK65508:PGK65516 PQG65508:PQG65516 QAC65508:QAC65516 QJY65508:QJY65516 QTU65508:QTU65516 RDQ65508:RDQ65516 RNM65508:RNM65516 RXI65508:RXI65516 SHE65508:SHE65516 SRA65508:SRA65516 TAW65508:TAW65516 TKS65508:TKS65516 TUO65508:TUO65516 UEK65508:UEK65516 UOG65508:UOG65516 UYC65508:UYC65516 VHY65508:VHY65516 VRU65508:VRU65516 WBQ65508:WBQ65516 WLM65508:WLM65516 WVI65508:WVI65516 B131044:B131052 IW131044:IW131052 SS131044:SS131052 ACO131044:ACO131052 AMK131044:AMK131052 AWG131044:AWG131052 BGC131044:BGC131052 BPY131044:BPY131052 BZU131044:BZU131052 CJQ131044:CJQ131052 CTM131044:CTM131052 DDI131044:DDI131052 DNE131044:DNE131052 DXA131044:DXA131052 EGW131044:EGW131052 EQS131044:EQS131052 FAO131044:FAO131052 FKK131044:FKK131052 FUG131044:FUG131052 GEC131044:GEC131052 GNY131044:GNY131052 GXU131044:GXU131052 HHQ131044:HHQ131052 HRM131044:HRM131052 IBI131044:IBI131052 ILE131044:ILE131052 IVA131044:IVA131052 JEW131044:JEW131052 JOS131044:JOS131052 JYO131044:JYO131052 KIK131044:KIK131052 KSG131044:KSG131052 LCC131044:LCC131052 LLY131044:LLY131052 LVU131044:LVU131052 MFQ131044:MFQ131052 MPM131044:MPM131052 MZI131044:MZI131052 NJE131044:NJE131052 NTA131044:NTA131052 OCW131044:OCW131052 OMS131044:OMS131052 OWO131044:OWO131052 PGK131044:PGK131052 PQG131044:PQG131052 QAC131044:QAC131052 QJY131044:QJY131052 QTU131044:QTU131052 RDQ131044:RDQ131052 RNM131044:RNM131052 RXI131044:RXI131052 SHE131044:SHE131052 SRA131044:SRA131052 TAW131044:TAW131052 TKS131044:TKS131052 TUO131044:TUO131052 UEK131044:UEK131052 UOG131044:UOG131052 UYC131044:UYC131052 VHY131044:VHY131052 VRU131044:VRU131052 WBQ131044:WBQ131052 WLM131044:WLM131052 WVI131044:WVI131052 B196580:B196588 IW196580:IW196588 SS196580:SS196588 ACO196580:ACO196588 AMK196580:AMK196588 AWG196580:AWG196588 BGC196580:BGC196588 BPY196580:BPY196588 BZU196580:BZU196588 CJQ196580:CJQ196588 CTM196580:CTM196588 DDI196580:DDI196588 DNE196580:DNE196588 DXA196580:DXA196588 EGW196580:EGW196588 EQS196580:EQS196588 FAO196580:FAO196588 FKK196580:FKK196588 FUG196580:FUG196588 GEC196580:GEC196588 GNY196580:GNY196588 GXU196580:GXU196588 HHQ196580:HHQ196588 HRM196580:HRM196588 IBI196580:IBI196588 ILE196580:ILE196588 IVA196580:IVA196588 JEW196580:JEW196588 JOS196580:JOS196588 JYO196580:JYO196588 KIK196580:KIK196588 KSG196580:KSG196588 LCC196580:LCC196588 LLY196580:LLY196588 LVU196580:LVU196588 MFQ196580:MFQ196588 MPM196580:MPM196588 MZI196580:MZI196588 NJE196580:NJE196588 NTA196580:NTA196588 OCW196580:OCW196588 OMS196580:OMS196588 OWO196580:OWO196588 PGK196580:PGK196588 PQG196580:PQG196588 QAC196580:QAC196588 QJY196580:QJY196588 QTU196580:QTU196588 RDQ196580:RDQ196588 RNM196580:RNM196588 RXI196580:RXI196588 SHE196580:SHE196588 SRA196580:SRA196588 TAW196580:TAW196588 TKS196580:TKS196588 TUO196580:TUO196588 UEK196580:UEK196588 UOG196580:UOG196588 UYC196580:UYC196588 VHY196580:VHY196588 VRU196580:VRU196588 WBQ196580:WBQ196588 WLM196580:WLM196588 WVI196580:WVI196588 B262116:B262124 IW262116:IW262124 SS262116:SS262124 ACO262116:ACO262124 AMK262116:AMK262124 AWG262116:AWG262124 BGC262116:BGC262124 BPY262116:BPY262124 BZU262116:BZU262124 CJQ262116:CJQ262124 CTM262116:CTM262124 DDI262116:DDI262124 DNE262116:DNE262124 DXA262116:DXA262124 EGW262116:EGW262124 EQS262116:EQS262124 FAO262116:FAO262124 FKK262116:FKK262124 FUG262116:FUG262124 GEC262116:GEC262124 GNY262116:GNY262124 GXU262116:GXU262124 HHQ262116:HHQ262124 HRM262116:HRM262124 IBI262116:IBI262124 ILE262116:ILE262124 IVA262116:IVA262124 JEW262116:JEW262124 JOS262116:JOS262124 JYO262116:JYO262124 KIK262116:KIK262124 KSG262116:KSG262124 LCC262116:LCC262124 LLY262116:LLY262124 LVU262116:LVU262124 MFQ262116:MFQ262124 MPM262116:MPM262124 MZI262116:MZI262124 NJE262116:NJE262124 NTA262116:NTA262124 OCW262116:OCW262124 OMS262116:OMS262124 OWO262116:OWO262124 PGK262116:PGK262124 PQG262116:PQG262124 QAC262116:QAC262124 QJY262116:QJY262124 QTU262116:QTU262124 RDQ262116:RDQ262124 RNM262116:RNM262124 RXI262116:RXI262124 SHE262116:SHE262124 SRA262116:SRA262124 TAW262116:TAW262124 TKS262116:TKS262124 TUO262116:TUO262124 UEK262116:UEK262124 UOG262116:UOG262124 UYC262116:UYC262124 VHY262116:VHY262124 VRU262116:VRU262124 WBQ262116:WBQ262124 WLM262116:WLM262124 WVI262116:WVI262124 B327652:B327660 IW327652:IW327660 SS327652:SS327660 ACO327652:ACO327660 AMK327652:AMK327660 AWG327652:AWG327660 BGC327652:BGC327660 BPY327652:BPY327660 BZU327652:BZU327660 CJQ327652:CJQ327660 CTM327652:CTM327660 DDI327652:DDI327660 DNE327652:DNE327660 DXA327652:DXA327660 EGW327652:EGW327660 EQS327652:EQS327660 FAO327652:FAO327660 FKK327652:FKK327660 FUG327652:FUG327660 GEC327652:GEC327660 GNY327652:GNY327660 GXU327652:GXU327660 HHQ327652:HHQ327660 HRM327652:HRM327660 IBI327652:IBI327660 ILE327652:ILE327660 IVA327652:IVA327660 JEW327652:JEW327660 JOS327652:JOS327660 JYO327652:JYO327660 KIK327652:KIK327660 KSG327652:KSG327660 LCC327652:LCC327660 LLY327652:LLY327660 LVU327652:LVU327660 MFQ327652:MFQ327660 MPM327652:MPM327660 MZI327652:MZI327660 NJE327652:NJE327660 NTA327652:NTA327660 OCW327652:OCW327660 OMS327652:OMS327660 OWO327652:OWO327660 PGK327652:PGK327660 PQG327652:PQG327660 QAC327652:QAC327660 QJY327652:QJY327660 QTU327652:QTU327660 RDQ327652:RDQ327660 RNM327652:RNM327660 RXI327652:RXI327660 SHE327652:SHE327660 SRA327652:SRA327660 TAW327652:TAW327660 TKS327652:TKS327660 TUO327652:TUO327660 UEK327652:UEK327660 UOG327652:UOG327660 UYC327652:UYC327660 VHY327652:VHY327660 VRU327652:VRU327660 WBQ327652:WBQ327660 WLM327652:WLM327660 WVI327652:WVI327660 B393188:B393196 IW393188:IW393196 SS393188:SS393196 ACO393188:ACO393196 AMK393188:AMK393196 AWG393188:AWG393196 BGC393188:BGC393196 BPY393188:BPY393196 BZU393188:BZU393196 CJQ393188:CJQ393196 CTM393188:CTM393196 DDI393188:DDI393196 DNE393188:DNE393196 DXA393188:DXA393196 EGW393188:EGW393196 EQS393188:EQS393196 FAO393188:FAO393196 FKK393188:FKK393196 FUG393188:FUG393196 GEC393188:GEC393196 GNY393188:GNY393196 GXU393188:GXU393196 HHQ393188:HHQ393196 HRM393188:HRM393196 IBI393188:IBI393196 ILE393188:ILE393196 IVA393188:IVA393196 JEW393188:JEW393196 JOS393188:JOS393196 JYO393188:JYO393196 KIK393188:KIK393196 KSG393188:KSG393196 LCC393188:LCC393196 LLY393188:LLY393196 LVU393188:LVU393196 MFQ393188:MFQ393196 MPM393188:MPM393196 MZI393188:MZI393196 NJE393188:NJE393196 NTA393188:NTA393196 OCW393188:OCW393196 OMS393188:OMS393196 OWO393188:OWO393196 PGK393188:PGK393196 PQG393188:PQG393196 QAC393188:QAC393196 QJY393188:QJY393196 QTU393188:QTU393196 RDQ393188:RDQ393196 RNM393188:RNM393196 RXI393188:RXI393196 SHE393188:SHE393196 SRA393188:SRA393196 TAW393188:TAW393196 TKS393188:TKS393196 TUO393188:TUO393196 UEK393188:UEK393196 UOG393188:UOG393196 UYC393188:UYC393196 VHY393188:VHY393196 VRU393188:VRU393196 WBQ393188:WBQ393196 WLM393188:WLM393196 WVI393188:WVI393196 B458724:B458732 IW458724:IW458732 SS458724:SS458732 ACO458724:ACO458732 AMK458724:AMK458732 AWG458724:AWG458732 BGC458724:BGC458732 BPY458724:BPY458732 BZU458724:BZU458732 CJQ458724:CJQ458732 CTM458724:CTM458732 DDI458724:DDI458732 DNE458724:DNE458732 DXA458724:DXA458732 EGW458724:EGW458732 EQS458724:EQS458732 FAO458724:FAO458732 FKK458724:FKK458732 FUG458724:FUG458732 GEC458724:GEC458732 GNY458724:GNY458732 GXU458724:GXU458732 HHQ458724:HHQ458732 HRM458724:HRM458732 IBI458724:IBI458732 ILE458724:ILE458732 IVA458724:IVA458732 JEW458724:JEW458732 JOS458724:JOS458732 JYO458724:JYO458732 KIK458724:KIK458732 KSG458724:KSG458732 LCC458724:LCC458732 LLY458724:LLY458732 LVU458724:LVU458732 MFQ458724:MFQ458732 MPM458724:MPM458732 MZI458724:MZI458732 NJE458724:NJE458732 NTA458724:NTA458732 OCW458724:OCW458732 OMS458724:OMS458732 OWO458724:OWO458732 PGK458724:PGK458732 PQG458724:PQG458732 QAC458724:QAC458732 QJY458724:QJY458732 QTU458724:QTU458732 RDQ458724:RDQ458732 RNM458724:RNM458732 RXI458724:RXI458732 SHE458724:SHE458732 SRA458724:SRA458732 TAW458724:TAW458732 TKS458724:TKS458732 TUO458724:TUO458732 UEK458724:UEK458732 UOG458724:UOG458732 UYC458724:UYC458732 VHY458724:VHY458732 VRU458724:VRU458732 WBQ458724:WBQ458732 WLM458724:WLM458732 WVI458724:WVI458732 B524260:B524268 IW524260:IW524268 SS524260:SS524268 ACO524260:ACO524268 AMK524260:AMK524268 AWG524260:AWG524268 BGC524260:BGC524268 BPY524260:BPY524268 BZU524260:BZU524268 CJQ524260:CJQ524268 CTM524260:CTM524268 DDI524260:DDI524268 DNE524260:DNE524268 DXA524260:DXA524268 EGW524260:EGW524268 EQS524260:EQS524268 FAO524260:FAO524268 FKK524260:FKK524268 FUG524260:FUG524268 GEC524260:GEC524268 GNY524260:GNY524268 GXU524260:GXU524268 HHQ524260:HHQ524268 HRM524260:HRM524268 IBI524260:IBI524268 ILE524260:ILE524268 IVA524260:IVA524268 JEW524260:JEW524268 JOS524260:JOS524268 JYO524260:JYO524268 KIK524260:KIK524268 KSG524260:KSG524268 LCC524260:LCC524268 LLY524260:LLY524268 LVU524260:LVU524268 MFQ524260:MFQ524268 MPM524260:MPM524268 MZI524260:MZI524268 NJE524260:NJE524268 NTA524260:NTA524268 OCW524260:OCW524268 OMS524260:OMS524268 OWO524260:OWO524268 PGK524260:PGK524268 PQG524260:PQG524268 QAC524260:QAC524268 QJY524260:QJY524268 QTU524260:QTU524268 RDQ524260:RDQ524268 RNM524260:RNM524268 RXI524260:RXI524268 SHE524260:SHE524268 SRA524260:SRA524268 TAW524260:TAW524268 TKS524260:TKS524268 TUO524260:TUO524268 UEK524260:UEK524268 UOG524260:UOG524268 UYC524260:UYC524268 VHY524260:VHY524268 VRU524260:VRU524268 WBQ524260:WBQ524268 WLM524260:WLM524268 WVI524260:WVI524268 B589796:B589804 IW589796:IW589804 SS589796:SS589804 ACO589796:ACO589804 AMK589796:AMK589804 AWG589796:AWG589804 BGC589796:BGC589804 BPY589796:BPY589804 BZU589796:BZU589804 CJQ589796:CJQ589804 CTM589796:CTM589804 DDI589796:DDI589804 DNE589796:DNE589804 DXA589796:DXA589804 EGW589796:EGW589804 EQS589796:EQS589804 FAO589796:FAO589804 FKK589796:FKK589804 FUG589796:FUG589804 GEC589796:GEC589804 GNY589796:GNY589804 GXU589796:GXU589804 HHQ589796:HHQ589804 HRM589796:HRM589804 IBI589796:IBI589804 ILE589796:ILE589804 IVA589796:IVA589804 JEW589796:JEW589804 JOS589796:JOS589804 JYO589796:JYO589804 KIK589796:KIK589804 KSG589796:KSG589804 LCC589796:LCC589804 LLY589796:LLY589804 LVU589796:LVU589804 MFQ589796:MFQ589804 MPM589796:MPM589804 MZI589796:MZI589804 NJE589796:NJE589804 NTA589796:NTA589804 OCW589796:OCW589804 OMS589796:OMS589804 OWO589796:OWO589804 PGK589796:PGK589804 PQG589796:PQG589804 QAC589796:QAC589804 QJY589796:QJY589804 QTU589796:QTU589804 RDQ589796:RDQ589804 RNM589796:RNM589804 RXI589796:RXI589804 SHE589796:SHE589804 SRA589796:SRA589804 TAW589796:TAW589804 TKS589796:TKS589804 TUO589796:TUO589804 UEK589796:UEK589804 UOG589796:UOG589804 UYC589796:UYC589804 VHY589796:VHY589804 VRU589796:VRU589804 WBQ589796:WBQ589804 WLM589796:WLM589804 WVI589796:WVI589804 B655332:B655340 IW655332:IW655340 SS655332:SS655340 ACO655332:ACO655340 AMK655332:AMK655340 AWG655332:AWG655340 BGC655332:BGC655340 BPY655332:BPY655340 BZU655332:BZU655340 CJQ655332:CJQ655340 CTM655332:CTM655340 DDI655332:DDI655340 DNE655332:DNE655340 DXA655332:DXA655340 EGW655332:EGW655340 EQS655332:EQS655340 FAO655332:FAO655340 FKK655332:FKK655340 FUG655332:FUG655340 GEC655332:GEC655340 GNY655332:GNY655340 GXU655332:GXU655340 HHQ655332:HHQ655340 HRM655332:HRM655340 IBI655332:IBI655340 ILE655332:ILE655340 IVA655332:IVA655340 JEW655332:JEW655340 JOS655332:JOS655340 JYO655332:JYO655340 KIK655332:KIK655340 KSG655332:KSG655340 LCC655332:LCC655340 LLY655332:LLY655340 LVU655332:LVU655340 MFQ655332:MFQ655340 MPM655332:MPM655340 MZI655332:MZI655340 NJE655332:NJE655340 NTA655332:NTA655340 OCW655332:OCW655340 OMS655332:OMS655340 OWO655332:OWO655340 PGK655332:PGK655340 PQG655332:PQG655340 QAC655332:QAC655340 QJY655332:QJY655340 QTU655332:QTU655340 RDQ655332:RDQ655340 RNM655332:RNM655340 RXI655332:RXI655340 SHE655332:SHE655340 SRA655332:SRA655340 TAW655332:TAW655340 TKS655332:TKS655340 TUO655332:TUO655340 UEK655332:UEK655340 UOG655332:UOG655340 UYC655332:UYC655340 VHY655332:VHY655340 VRU655332:VRU655340 WBQ655332:WBQ655340 WLM655332:WLM655340 WVI655332:WVI655340 B720868:B720876 IW720868:IW720876 SS720868:SS720876 ACO720868:ACO720876 AMK720868:AMK720876 AWG720868:AWG720876 BGC720868:BGC720876 BPY720868:BPY720876 BZU720868:BZU720876 CJQ720868:CJQ720876 CTM720868:CTM720876 DDI720868:DDI720876 DNE720868:DNE720876 DXA720868:DXA720876 EGW720868:EGW720876 EQS720868:EQS720876 FAO720868:FAO720876 FKK720868:FKK720876 FUG720868:FUG720876 GEC720868:GEC720876 GNY720868:GNY720876 GXU720868:GXU720876 HHQ720868:HHQ720876 HRM720868:HRM720876 IBI720868:IBI720876 ILE720868:ILE720876 IVA720868:IVA720876 JEW720868:JEW720876 JOS720868:JOS720876 JYO720868:JYO720876 KIK720868:KIK720876 KSG720868:KSG720876 LCC720868:LCC720876 LLY720868:LLY720876 LVU720868:LVU720876 MFQ720868:MFQ720876 MPM720868:MPM720876 MZI720868:MZI720876 NJE720868:NJE720876 NTA720868:NTA720876 OCW720868:OCW720876 OMS720868:OMS720876 OWO720868:OWO720876 PGK720868:PGK720876 PQG720868:PQG720876 QAC720868:QAC720876 QJY720868:QJY720876 QTU720868:QTU720876 RDQ720868:RDQ720876 RNM720868:RNM720876 RXI720868:RXI720876 SHE720868:SHE720876 SRA720868:SRA720876 TAW720868:TAW720876 TKS720868:TKS720876 TUO720868:TUO720876 UEK720868:UEK720876 UOG720868:UOG720876 UYC720868:UYC720876 VHY720868:VHY720876 VRU720868:VRU720876 WBQ720868:WBQ720876 WLM720868:WLM720876 WVI720868:WVI720876 B786404:B786412 IW786404:IW786412 SS786404:SS786412 ACO786404:ACO786412 AMK786404:AMK786412 AWG786404:AWG786412 BGC786404:BGC786412 BPY786404:BPY786412 BZU786404:BZU786412 CJQ786404:CJQ786412 CTM786404:CTM786412 DDI786404:DDI786412 DNE786404:DNE786412 DXA786404:DXA786412 EGW786404:EGW786412 EQS786404:EQS786412 FAO786404:FAO786412 FKK786404:FKK786412 FUG786404:FUG786412 GEC786404:GEC786412 GNY786404:GNY786412 GXU786404:GXU786412 HHQ786404:HHQ786412 HRM786404:HRM786412 IBI786404:IBI786412 ILE786404:ILE786412 IVA786404:IVA786412 JEW786404:JEW786412 JOS786404:JOS786412 JYO786404:JYO786412 KIK786404:KIK786412 KSG786404:KSG786412 LCC786404:LCC786412 LLY786404:LLY786412 LVU786404:LVU786412 MFQ786404:MFQ786412 MPM786404:MPM786412 MZI786404:MZI786412 NJE786404:NJE786412 NTA786404:NTA786412 OCW786404:OCW786412 OMS786404:OMS786412 OWO786404:OWO786412 PGK786404:PGK786412 PQG786404:PQG786412 QAC786404:QAC786412 QJY786404:QJY786412 QTU786404:QTU786412 RDQ786404:RDQ786412 RNM786404:RNM786412 RXI786404:RXI786412 SHE786404:SHE786412 SRA786404:SRA786412 TAW786404:TAW786412 TKS786404:TKS786412 TUO786404:TUO786412 UEK786404:UEK786412 UOG786404:UOG786412 UYC786404:UYC786412 VHY786404:VHY786412 VRU786404:VRU786412 WBQ786404:WBQ786412 WLM786404:WLM786412 WVI786404:WVI786412 B851940:B851948 IW851940:IW851948 SS851940:SS851948 ACO851940:ACO851948 AMK851940:AMK851948 AWG851940:AWG851948 BGC851940:BGC851948 BPY851940:BPY851948 BZU851940:BZU851948 CJQ851940:CJQ851948 CTM851940:CTM851948 DDI851940:DDI851948 DNE851940:DNE851948 DXA851940:DXA851948 EGW851940:EGW851948 EQS851940:EQS851948 FAO851940:FAO851948 FKK851940:FKK851948 FUG851940:FUG851948 GEC851940:GEC851948 GNY851940:GNY851948 GXU851940:GXU851948 HHQ851940:HHQ851948 HRM851940:HRM851948 IBI851940:IBI851948 ILE851940:ILE851948 IVA851940:IVA851948 JEW851940:JEW851948 JOS851940:JOS851948 JYO851940:JYO851948 KIK851940:KIK851948 KSG851940:KSG851948 LCC851940:LCC851948 LLY851940:LLY851948 LVU851940:LVU851948 MFQ851940:MFQ851948 MPM851940:MPM851948 MZI851940:MZI851948 NJE851940:NJE851948 NTA851940:NTA851948 OCW851940:OCW851948 OMS851940:OMS851948 OWO851940:OWO851948 PGK851940:PGK851948 PQG851940:PQG851948 QAC851940:QAC851948 QJY851940:QJY851948 QTU851940:QTU851948 RDQ851940:RDQ851948 RNM851940:RNM851948 RXI851940:RXI851948 SHE851940:SHE851948 SRA851940:SRA851948 TAW851940:TAW851948 TKS851940:TKS851948 TUO851940:TUO851948 UEK851940:UEK851948 UOG851940:UOG851948 UYC851940:UYC851948 VHY851940:VHY851948 VRU851940:VRU851948 WBQ851940:WBQ851948 WLM851940:WLM851948 WVI851940:WVI851948 B917476:B917484 IW917476:IW917484 SS917476:SS917484 ACO917476:ACO917484 AMK917476:AMK917484 AWG917476:AWG917484 BGC917476:BGC917484 BPY917476:BPY917484 BZU917476:BZU917484 CJQ917476:CJQ917484 CTM917476:CTM917484 DDI917476:DDI917484 DNE917476:DNE917484 DXA917476:DXA917484 EGW917476:EGW917484 EQS917476:EQS917484 FAO917476:FAO917484 FKK917476:FKK917484 FUG917476:FUG917484 GEC917476:GEC917484 GNY917476:GNY917484 GXU917476:GXU917484 HHQ917476:HHQ917484 HRM917476:HRM917484 IBI917476:IBI917484 ILE917476:ILE917484 IVA917476:IVA917484 JEW917476:JEW917484 JOS917476:JOS917484 JYO917476:JYO917484 KIK917476:KIK917484 KSG917476:KSG917484 LCC917476:LCC917484 LLY917476:LLY917484 LVU917476:LVU917484 MFQ917476:MFQ917484 MPM917476:MPM917484 MZI917476:MZI917484 NJE917476:NJE917484 NTA917476:NTA917484 OCW917476:OCW917484 OMS917476:OMS917484 OWO917476:OWO917484 PGK917476:PGK917484 PQG917476:PQG917484 QAC917476:QAC917484 QJY917476:QJY917484 QTU917476:QTU917484 RDQ917476:RDQ917484 RNM917476:RNM917484 RXI917476:RXI917484 SHE917476:SHE917484 SRA917476:SRA917484 TAW917476:TAW917484 TKS917476:TKS917484 TUO917476:TUO917484 UEK917476:UEK917484 UOG917476:UOG917484 UYC917476:UYC917484 VHY917476:VHY917484 VRU917476:VRU917484 WBQ917476:WBQ917484 WLM917476:WLM917484 WVI917476:WVI917484 B983012:B983020 IW983012:IW983020 SS983012:SS983020 ACO983012:ACO983020 AMK983012:AMK983020 AWG983012:AWG983020 BGC983012:BGC983020 BPY983012:BPY983020 BZU983012:BZU983020 CJQ983012:CJQ983020 CTM983012:CTM983020 DDI983012:DDI983020 DNE983012:DNE983020 DXA983012:DXA983020 EGW983012:EGW983020 EQS983012:EQS983020 FAO983012:FAO983020 FKK983012:FKK983020 FUG983012:FUG983020 GEC983012:GEC983020 GNY983012:GNY983020 GXU983012:GXU983020 HHQ983012:HHQ983020 HRM983012:HRM983020 IBI983012:IBI983020 ILE983012:ILE983020 IVA983012:IVA983020 JEW983012:JEW983020 JOS983012:JOS983020 JYO983012:JYO983020 KIK983012:KIK983020 KSG983012:KSG983020 LCC983012:LCC983020 LLY983012:LLY983020 LVU983012:LVU983020 MFQ983012:MFQ983020 MPM983012:MPM983020 MZI983012:MZI983020 NJE983012:NJE983020 NTA983012:NTA983020 OCW983012:OCW983020 OMS983012:OMS983020 OWO983012:OWO983020 PGK983012:PGK983020 PQG983012:PQG983020 QAC983012:QAC983020 QJY983012:QJY983020 QTU983012:QTU983020 RDQ983012:RDQ983020 RNM983012:RNM983020 RXI983012:RXI983020 SHE983012:SHE983020 SRA983012:SRA983020 TAW983012:TAW983020 TKS983012:TKS983020 TUO983012:TUO983020 UEK983012:UEK983020 UOG983012:UOG983020 UYC983012:UYC983020 VHY983012:VHY983020 VRU983012:VRU983020 WBQ983012:WBQ983020">
      <formula1>$B$22:$B$31</formula1>
    </dataValidation>
    <dataValidation type="list" errorStyle="warning" allowBlank="1" showInputMessage="1" showErrorMessage="1" errorTitle="Factor" error="This factor is not included in the drop-down list. Is this the factor you want to use?" sqref="WLP983018:WLP983019 E21 E65536:E65542 IZ65536:IZ65542 SV65536:SV65542 ACR65536:ACR65542 AMN65536:AMN65542 AWJ65536:AWJ65542 BGF65536:BGF65542 BQB65536:BQB65542 BZX65536:BZX65542 CJT65536:CJT65542 CTP65536:CTP65542 DDL65536:DDL65542 DNH65536:DNH65542 DXD65536:DXD65542 EGZ65536:EGZ65542 EQV65536:EQV65542 FAR65536:FAR65542 FKN65536:FKN65542 FUJ65536:FUJ65542 GEF65536:GEF65542 GOB65536:GOB65542 GXX65536:GXX65542 HHT65536:HHT65542 HRP65536:HRP65542 IBL65536:IBL65542 ILH65536:ILH65542 IVD65536:IVD65542 JEZ65536:JEZ65542 JOV65536:JOV65542 JYR65536:JYR65542 KIN65536:KIN65542 KSJ65536:KSJ65542 LCF65536:LCF65542 LMB65536:LMB65542 LVX65536:LVX65542 MFT65536:MFT65542 MPP65536:MPP65542 MZL65536:MZL65542 NJH65536:NJH65542 NTD65536:NTD65542 OCZ65536:OCZ65542 OMV65536:OMV65542 OWR65536:OWR65542 PGN65536:PGN65542 PQJ65536:PQJ65542 QAF65536:QAF65542 QKB65536:QKB65542 QTX65536:QTX65542 RDT65536:RDT65542 RNP65536:RNP65542 RXL65536:RXL65542 SHH65536:SHH65542 SRD65536:SRD65542 TAZ65536:TAZ65542 TKV65536:TKV65542 TUR65536:TUR65542 UEN65536:UEN65542 UOJ65536:UOJ65542 UYF65536:UYF65542 VIB65536:VIB65542 VRX65536:VRX65542 WBT65536:WBT65542 WLP65536:WLP65542 WVL65536:WVL65542 E131072:E131078 IZ131072:IZ131078 SV131072:SV131078 ACR131072:ACR131078 AMN131072:AMN131078 AWJ131072:AWJ131078 BGF131072:BGF131078 BQB131072:BQB131078 BZX131072:BZX131078 CJT131072:CJT131078 CTP131072:CTP131078 DDL131072:DDL131078 DNH131072:DNH131078 DXD131072:DXD131078 EGZ131072:EGZ131078 EQV131072:EQV131078 FAR131072:FAR131078 FKN131072:FKN131078 FUJ131072:FUJ131078 GEF131072:GEF131078 GOB131072:GOB131078 GXX131072:GXX131078 HHT131072:HHT131078 HRP131072:HRP131078 IBL131072:IBL131078 ILH131072:ILH131078 IVD131072:IVD131078 JEZ131072:JEZ131078 JOV131072:JOV131078 JYR131072:JYR131078 KIN131072:KIN131078 KSJ131072:KSJ131078 LCF131072:LCF131078 LMB131072:LMB131078 LVX131072:LVX131078 MFT131072:MFT131078 MPP131072:MPP131078 MZL131072:MZL131078 NJH131072:NJH131078 NTD131072:NTD131078 OCZ131072:OCZ131078 OMV131072:OMV131078 OWR131072:OWR131078 PGN131072:PGN131078 PQJ131072:PQJ131078 QAF131072:QAF131078 QKB131072:QKB131078 QTX131072:QTX131078 RDT131072:RDT131078 RNP131072:RNP131078 RXL131072:RXL131078 SHH131072:SHH131078 SRD131072:SRD131078 TAZ131072:TAZ131078 TKV131072:TKV131078 TUR131072:TUR131078 UEN131072:UEN131078 UOJ131072:UOJ131078 UYF131072:UYF131078 VIB131072:VIB131078 VRX131072:VRX131078 WBT131072:WBT131078 WLP131072:WLP131078 WVL131072:WVL131078 E196608:E196614 IZ196608:IZ196614 SV196608:SV196614 ACR196608:ACR196614 AMN196608:AMN196614 AWJ196608:AWJ196614 BGF196608:BGF196614 BQB196608:BQB196614 BZX196608:BZX196614 CJT196608:CJT196614 CTP196608:CTP196614 DDL196608:DDL196614 DNH196608:DNH196614 DXD196608:DXD196614 EGZ196608:EGZ196614 EQV196608:EQV196614 FAR196608:FAR196614 FKN196608:FKN196614 FUJ196608:FUJ196614 GEF196608:GEF196614 GOB196608:GOB196614 GXX196608:GXX196614 HHT196608:HHT196614 HRP196608:HRP196614 IBL196608:IBL196614 ILH196608:ILH196614 IVD196608:IVD196614 JEZ196608:JEZ196614 JOV196608:JOV196614 JYR196608:JYR196614 KIN196608:KIN196614 KSJ196608:KSJ196614 LCF196608:LCF196614 LMB196608:LMB196614 LVX196608:LVX196614 MFT196608:MFT196614 MPP196608:MPP196614 MZL196608:MZL196614 NJH196608:NJH196614 NTD196608:NTD196614 OCZ196608:OCZ196614 OMV196608:OMV196614 OWR196608:OWR196614 PGN196608:PGN196614 PQJ196608:PQJ196614 QAF196608:QAF196614 QKB196608:QKB196614 QTX196608:QTX196614 RDT196608:RDT196614 RNP196608:RNP196614 RXL196608:RXL196614 SHH196608:SHH196614 SRD196608:SRD196614 TAZ196608:TAZ196614 TKV196608:TKV196614 TUR196608:TUR196614 UEN196608:UEN196614 UOJ196608:UOJ196614 UYF196608:UYF196614 VIB196608:VIB196614 VRX196608:VRX196614 WBT196608:WBT196614 WLP196608:WLP196614 WVL196608:WVL196614 E262144:E262150 IZ262144:IZ262150 SV262144:SV262150 ACR262144:ACR262150 AMN262144:AMN262150 AWJ262144:AWJ262150 BGF262144:BGF262150 BQB262144:BQB262150 BZX262144:BZX262150 CJT262144:CJT262150 CTP262144:CTP262150 DDL262144:DDL262150 DNH262144:DNH262150 DXD262144:DXD262150 EGZ262144:EGZ262150 EQV262144:EQV262150 FAR262144:FAR262150 FKN262144:FKN262150 FUJ262144:FUJ262150 GEF262144:GEF262150 GOB262144:GOB262150 GXX262144:GXX262150 HHT262144:HHT262150 HRP262144:HRP262150 IBL262144:IBL262150 ILH262144:ILH262150 IVD262144:IVD262150 JEZ262144:JEZ262150 JOV262144:JOV262150 JYR262144:JYR262150 KIN262144:KIN262150 KSJ262144:KSJ262150 LCF262144:LCF262150 LMB262144:LMB262150 LVX262144:LVX262150 MFT262144:MFT262150 MPP262144:MPP262150 MZL262144:MZL262150 NJH262144:NJH262150 NTD262144:NTD262150 OCZ262144:OCZ262150 OMV262144:OMV262150 OWR262144:OWR262150 PGN262144:PGN262150 PQJ262144:PQJ262150 QAF262144:QAF262150 QKB262144:QKB262150 QTX262144:QTX262150 RDT262144:RDT262150 RNP262144:RNP262150 RXL262144:RXL262150 SHH262144:SHH262150 SRD262144:SRD262150 TAZ262144:TAZ262150 TKV262144:TKV262150 TUR262144:TUR262150 UEN262144:UEN262150 UOJ262144:UOJ262150 UYF262144:UYF262150 VIB262144:VIB262150 VRX262144:VRX262150 WBT262144:WBT262150 WLP262144:WLP262150 WVL262144:WVL262150 E327680:E327686 IZ327680:IZ327686 SV327680:SV327686 ACR327680:ACR327686 AMN327680:AMN327686 AWJ327680:AWJ327686 BGF327680:BGF327686 BQB327680:BQB327686 BZX327680:BZX327686 CJT327680:CJT327686 CTP327680:CTP327686 DDL327680:DDL327686 DNH327680:DNH327686 DXD327680:DXD327686 EGZ327680:EGZ327686 EQV327680:EQV327686 FAR327680:FAR327686 FKN327680:FKN327686 FUJ327680:FUJ327686 GEF327680:GEF327686 GOB327680:GOB327686 GXX327680:GXX327686 HHT327680:HHT327686 HRP327680:HRP327686 IBL327680:IBL327686 ILH327680:ILH327686 IVD327680:IVD327686 JEZ327680:JEZ327686 JOV327680:JOV327686 JYR327680:JYR327686 KIN327680:KIN327686 KSJ327680:KSJ327686 LCF327680:LCF327686 LMB327680:LMB327686 LVX327680:LVX327686 MFT327680:MFT327686 MPP327680:MPP327686 MZL327680:MZL327686 NJH327680:NJH327686 NTD327680:NTD327686 OCZ327680:OCZ327686 OMV327680:OMV327686 OWR327680:OWR327686 PGN327680:PGN327686 PQJ327680:PQJ327686 QAF327680:QAF327686 QKB327680:QKB327686 QTX327680:QTX327686 RDT327680:RDT327686 RNP327680:RNP327686 RXL327680:RXL327686 SHH327680:SHH327686 SRD327680:SRD327686 TAZ327680:TAZ327686 TKV327680:TKV327686 TUR327680:TUR327686 UEN327680:UEN327686 UOJ327680:UOJ327686 UYF327680:UYF327686 VIB327680:VIB327686 VRX327680:VRX327686 WBT327680:WBT327686 WLP327680:WLP327686 WVL327680:WVL327686 E393216:E393222 IZ393216:IZ393222 SV393216:SV393222 ACR393216:ACR393222 AMN393216:AMN393222 AWJ393216:AWJ393222 BGF393216:BGF393222 BQB393216:BQB393222 BZX393216:BZX393222 CJT393216:CJT393222 CTP393216:CTP393222 DDL393216:DDL393222 DNH393216:DNH393222 DXD393216:DXD393222 EGZ393216:EGZ393222 EQV393216:EQV393222 FAR393216:FAR393222 FKN393216:FKN393222 FUJ393216:FUJ393222 GEF393216:GEF393222 GOB393216:GOB393222 GXX393216:GXX393222 HHT393216:HHT393222 HRP393216:HRP393222 IBL393216:IBL393222 ILH393216:ILH393222 IVD393216:IVD393222 JEZ393216:JEZ393222 JOV393216:JOV393222 JYR393216:JYR393222 KIN393216:KIN393222 KSJ393216:KSJ393222 LCF393216:LCF393222 LMB393216:LMB393222 LVX393216:LVX393222 MFT393216:MFT393222 MPP393216:MPP393222 MZL393216:MZL393222 NJH393216:NJH393222 NTD393216:NTD393222 OCZ393216:OCZ393222 OMV393216:OMV393222 OWR393216:OWR393222 PGN393216:PGN393222 PQJ393216:PQJ393222 QAF393216:QAF393222 QKB393216:QKB393222 QTX393216:QTX393222 RDT393216:RDT393222 RNP393216:RNP393222 RXL393216:RXL393222 SHH393216:SHH393222 SRD393216:SRD393222 TAZ393216:TAZ393222 TKV393216:TKV393222 TUR393216:TUR393222 UEN393216:UEN393222 UOJ393216:UOJ393222 UYF393216:UYF393222 VIB393216:VIB393222 VRX393216:VRX393222 WBT393216:WBT393222 WLP393216:WLP393222 WVL393216:WVL393222 E458752:E458758 IZ458752:IZ458758 SV458752:SV458758 ACR458752:ACR458758 AMN458752:AMN458758 AWJ458752:AWJ458758 BGF458752:BGF458758 BQB458752:BQB458758 BZX458752:BZX458758 CJT458752:CJT458758 CTP458752:CTP458758 DDL458752:DDL458758 DNH458752:DNH458758 DXD458752:DXD458758 EGZ458752:EGZ458758 EQV458752:EQV458758 FAR458752:FAR458758 FKN458752:FKN458758 FUJ458752:FUJ458758 GEF458752:GEF458758 GOB458752:GOB458758 GXX458752:GXX458758 HHT458752:HHT458758 HRP458752:HRP458758 IBL458752:IBL458758 ILH458752:ILH458758 IVD458752:IVD458758 JEZ458752:JEZ458758 JOV458752:JOV458758 JYR458752:JYR458758 KIN458752:KIN458758 KSJ458752:KSJ458758 LCF458752:LCF458758 LMB458752:LMB458758 LVX458752:LVX458758 MFT458752:MFT458758 MPP458752:MPP458758 MZL458752:MZL458758 NJH458752:NJH458758 NTD458752:NTD458758 OCZ458752:OCZ458758 OMV458752:OMV458758 OWR458752:OWR458758 PGN458752:PGN458758 PQJ458752:PQJ458758 QAF458752:QAF458758 QKB458752:QKB458758 QTX458752:QTX458758 RDT458752:RDT458758 RNP458752:RNP458758 RXL458752:RXL458758 SHH458752:SHH458758 SRD458752:SRD458758 TAZ458752:TAZ458758 TKV458752:TKV458758 TUR458752:TUR458758 UEN458752:UEN458758 UOJ458752:UOJ458758 UYF458752:UYF458758 VIB458752:VIB458758 VRX458752:VRX458758 WBT458752:WBT458758 WLP458752:WLP458758 WVL458752:WVL458758 E524288:E524294 IZ524288:IZ524294 SV524288:SV524294 ACR524288:ACR524294 AMN524288:AMN524294 AWJ524288:AWJ524294 BGF524288:BGF524294 BQB524288:BQB524294 BZX524288:BZX524294 CJT524288:CJT524294 CTP524288:CTP524294 DDL524288:DDL524294 DNH524288:DNH524294 DXD524288:DXD524294 EGZ524288:EGZ524294 EQV524288:EQV524294 FAR524288:FAR524294 FKN524288:FKN524294 FUJ524288:FUJ524294 GEF524288:GEF524294 GOB524288:GOB524294 GXX524288:GXX524294 HHT524288:HHT524294 HRP524288:HRP524294 IBL524288:IBL524294 ILH524288:ILH524294 IVD524288:IVD524294 JEZ524288:JEZ524294 JOV524288:JOV524294 JYR524288:JYR524294 KIN524288:KIN524294 KSJ524288:KSJ524294 LCF524288:LCF524294 LMB524288:LMB524294 LVX524288:LVX524294 MFT524288:MFT524294 MPP524288:MPP524294 MZL524288:MZL524294 NJH524288:NJH524294 NTD524288:NTD524294 OCZ524288:OCZ524294 OMV524288:OMV524294 OWR524288:OWR524294 PGN524288:PGN524294 PQJ524288:PQJ524294 QAF524288:QAF524294 QKB524288:QKB524294 QTX524288:QTX524294 RDT524288:RDT524294 RNP524288:RNP524294 RXL524288:RXL524294 SHH524288:SHH524294 SRD524288:SRD524294 TAZ524288:TAZ524294 TKV524288:TKV524294 TUR524288:TUR524294 UEN524288:UEN524294 UOJ524288:UOJ524294 UYF524288:UYF524294 VIB524288:VIB524294 VRX524288:VRX524294 WBT524288:WBT524294 WLP524288:WLP524294 WVL524288:WVL524294 E589824:E589830 IZ589824:IZ589830 SV589824:SV589830 ACR589824:ACR589830 AMN589824:AMN589830 AWJ589824:AWJ589830 BGF589824:BGF589830 BQB589824:BQB589830 BZX589824:BZX589830 CJT589824:CJT589830 CTP589824:CTP589830 DDL589824:DDL589830 DNH589824:DNH589830 DXD589824:DXD589830 EGZ589824:EGZ589830 EQV589824:EQV589830 FAR589824:FAR589830 FKN589824:FKN589830 FUJ589824:FUJ589830 GEF589824:GEF589830 GOB589824:GOB589830 GXX589824:GXX589830 HHT589824:HHT589830 HRP589824:HRP589830 IBL589824:IBL589830 ILH589824:ILH589830 IVD589824:IVD589830 JEZ589824:JEZ589830 JOV589824:JOV589830 JYR589824:JYR589830 KIN589824:KIN589830 KSJ589824:KSJ589830 LCF589824:LCF589830 LMB589824:LMB589830 LVX589824:LVX589830 MFT589824:MFT589830 MPP589824:MPP589830 MZL589824:MZL589830 NJH589824:NJH589830 NTD589824:NTD589830 OCZ589824:OCZ589830 OMV589824:OMV589830 OWR589824:OWR589830 PGN589824:PGN589830 PQJ589824:PQJ589830 QAF589824:QAF589830 QKB589824:QKB589830 QTX589824:QTX589830 RDT589824:RDT589830 RNP589824:RNP589830 RXL589824:RXL589830 SHH589824:SHH589830 SRD589824:SRD589830 TAZ589824:TAZ589830 TKV589824:TKV589830 TUR589824:TUR589830 UEN589824:UEN589830 UOJ589824:UOJ589830 UYF589824:UYF589830 VIB589824:VIB589830 VRX589824:VRX589830 WBT589824:WBT589830 WLP589824:WLP589830 WVL589824:WVL589830 E655360:E655366 IZ655360:IZ655366 SV655360:SV655366 ACR655360:ACR655366 AMN655360:AMN655366 AWJ655360:AWJ655366 BGF655360:BGF655366 BQB655360:BQB655366 BZX655360:BZX655366 CJT655360:CJT655366 CTP655360:CTP655366 DDL655360:DDL655366 DNH655360:DNH655366 DXD655360:DXD655366 EGZ655360:EGZ655366 EQV655360:EQV655366 FAR655360:FAR655366 FKN655360:FKN655366 FUJ655360:FUJ655366 GEF655360:GEF655366 GOB655360:GOB655366 GXX655360:GXX655366 HHT655360:HHT655366 HRP655360:HRP655366 IBL655360:IBL655366 ILH655360:ILH655366 IVD655360:IVD655366 JEZ655360:JEZ655366 JOV655360:JOV655366 JYR655360:JYR655366 KIN655360:KIN655366 KSJ655360:KSJ655366 LCF655360:LCF655366 LMB655360:LMB655366 LVX655360:LVX655366 MFT655360:MFT655366 MPP655360:MPP655366 MZL655360:MZL655366 NJH655360:NJH655366 NTD655360:NTD655366 OCZ655360:OCZ655366 OMV655360:OMV655366 OWR655360:OWR655366 PGN655360:PGN655366 PQJ655360:PQJ655366 QAF655360:QAF655366 QKB655360:QKB655366 QTX655360:QTX655366 RDT655360:RDT655366 RNP655360:RNP655366 RXL655360:RXL655366 SHH655360:SHH655366 SRD655360:SRD655366 TAZ655360:TAZ655366 TKV655360:TKV655366 TUR655360:TUR655366 UEN655360:UEN655366 UOJ655360:UOJ655366 UYF655360:UYF655366 VIB655360:VIB655366 VRX655360:VRX655366 WBT655360:WBT655366 WLP655360:WLP655366 WVL655360:WVL655366 E720896:E720902 IZ720896:IZ720902 SV720896:SV720902 ACR720896:ACR720902 AMN720896:AMN720902 AWJ720896:AWJ720902 BGF720896:BGF720902 BQB720896:BQB720902 BZX720896:BZX720902 CJT720896:CJT720902 CTP720896:CTP720902 DDL720896:DDL720902 DNH720896:DNH720902 DXD720896:DXD720902 EGZ720896:EGZ720902 EQV720896:EQV720902 FAR720896:FAR720902 FKN720896:FKN720902 FUJ720896:FUJ720902 GEF720896:GEF720902 GOB720896:GOB720902 GXX720896:GXX720902 HHT720896:HHT720902 HRP720896:HRP720902 IBL720896:IBL720902 ILH720896:ILH720902 IVD720896:IVD720902 JEZ720896:JEZ720902 JOV720896:JOV720902 JYR720896:JYR720902 KIN720896:KIN720902 KSJ720896:KSJ720902 LCF720896:LCF720902 LMB720896:LMB720902 LVX720896:LVX720902 MFT720896:MFT720902 MPP720896:MPP720902 MZL720896:MZL720902 NJH720896:NJH720902 NTD720896:NTD720902 OCZ720896:OCZ720902 OMV720896:OMV720902 OWR720896:OWR720902 PGN720896:PGN720902 PQJ720896:PQJ720902 QAF720896:QAF720902 QKB720896:QKB720902 QTX720896:QTX720902 RDT720896:RDT720902 RNP720896:RNP720902 RXL720896:RXL720902 SHH720896:SHH720902 SRD720896:SRD720902 TAZ720896:TAZ720902 TKV720896:TKV720902 TUR720896:TUR720902 UEN720896:UEN720902 UOJ720896:UOJ720902 UYF720896:UYF720902 VIB720896:VIB720902 VRX720896:VRX720902 WBT720896:WBT720902 WLP720896:WLP720902 WVL720896:WVL720902 E786432:E786438 IZ786432:IZ786438 SV786432:SV786438 ACR786432:ACR786438 AMN786432:AMN786438 AWJ786432:AWJ786438 BGF786432:BGF786438 BQB786432:BQB786438 BZX786432:BZX786438 CJT786432:CJT786438 CTP786432:CTP786438 DDL786432:DDL786438 DNH786432:DNH786438 DXD786432:DXD786438 EGZ786432:EGZ786438 EQV786432:EQV786438 FAR786432:FAR786438 FKN786432:FKN786438 FUJ786432:FUJ786438 GEF786432:GEF786438 GOB786432:GOB786438 GXX786432:GXX786438 HHT786432:HHT786438 HRP786432:HRP786438 IBL786432:IBL786438 ILH786432:ILH786438 IVD786432:IVD786438 JEZ786432:JEZ786438 JOV786432:JOV786438 JYR786432:JYR786438 KIN786432:KIN786438 KSJ786432:KSJ786438 LCF786432:LCF786438 LMB786432:LMB786438 LVX786432:LVX786438 MFT786432:MFT786438 MPP786432:MPP786438 MZL786432:MZL786438 NJH786432:NJH786438 NTD786432:NTD786438 OCZ786432:OCZ786438 OMV786432:OMV786438 OWR786432:OWR786438 PGN786432:PGN786438 PQJ786432:PQJ786438 QAF786432:QAF786438 QKB786432:QKB786438 QTX786432:QTX786438 RDT786432:RDT786438 RNP786432:RNP786438 RXL786432:RXL786438 SHH786432:SHH786438 SRD786432:SRD786438 TAZ786432:TAZ786438 TKV786432:TKV786438 TUR786432:TUR786438 UEN786432:UEN786438 UOJ786432:UOJ786438 UYF786432:UYF786438 VIB786432:VIB786438 VRX786432:VRX786438 WBT786432:WBT786438 WLP786432:WLP786438 WVL786432:WVL786438 E851968:E851974 IZ851968:IZ851974 SV851968:SV851974 ACR851968:ACR851974 AMN851968:AMN851974 AWJ851968:AWJ851974 BGF851968:BGF851974 BQB851968:BQB851974 BZX851968:BZX851974 CJT851968:CJT851974 CTP851968:CTP851974 DDL851968:DDL851974 DNH851968:DNH851974 DXD851968:DXD851974 EGZ851968:EGZ851974 EQV851968:EQV851974 FAR851968:FAR851974 FKN851968:FKN851974 FUJ851968:FUJ851974 GEF851968:GEF851974 GOB851968:GOB851974 GXX851968:GXX851974 HHT851968:HHT851974 HRP851968:HRP851974 IBL851968:IBL851974 ILH851968:ILH851974 IVD851968:IVD851974 JEZ851968:JEZ851974 JOV851968:JOV851974 JYR851968:JYR851974 KIN851968:KIN851974 KSJ851968:KSJ851974 LCF851968:LCF851974 LMB851968:LMB851974 LVX851968:LVX851974 MFT851968:MFT851974 MPP851968:MPP851974 MZL851968:MZL851974 NJH851968:NJH851974 NTD851968:NTD851974 OCZ851968:OCZ851974 OMV851968:OMV851974 OWR851968:OWR851974 PGN851968:PGN851974 PQJ851968:PQJ851974 QAF851968:QAF851974 QKB851968:QKB851974 QTX851968:QTX851974 RDT851968:RDT851974 RNP851968:RNP851974 RXL851968:RXL851974 SHH851968:SHH851974 SRD851968:SRD851974 TAZ851968:TAZ851974 TKV851968:TKV851974 TUR851968:TUR851974 UEN851968:UEN851974 UOJ851968:UOJ851974 UYF851968:UYF851974 VIB851968:VIB851974 VRX851968:VRX851974 WBT851968:WBT851974 WLP851968:WLP851974 WVL851968:WVL851974 E917504:E917510 IZ917504:IZ917510 SV917504:SV917510 ACR917504:ACR917510 AMN917504:AMN917510 AWJ917504:AWJ917510 BGF917504:BGF917510 BQB917504:BQB917510 BZX917504:BZX917510 CJT917504:CJT917510 CTP917504:CTP917510 DDL917504:DDL917510 DNH917504:DNH917510 DXD917504:DXD917510 EGZ917504:EGZ917510 EQV917504:EQV917510 FAR917504:FAR917510 FKN917504:FKN917510 FUJ917504:FUJ917510 GEF917504:GEF917510 GOB917504:GOB917510 GXX917504:GXX917510 HHT917504:HHT917510 HRP917504:HRP917510 IBL917504:IBL917510 ILH917504:ILH917510 IVD917504:IVD917510 JEZ917504:JEZ917510 JOV917504:JOV917510 JYR917504:JYR917510 KIN917504:KIN917510 KSJ917504:KSJ917510 LCF917504:LCF917510 LMB917504:LMB917510 LVX917504:LVX917510 MFT917504:MFT917510 MPP917504:MPP917510 MZL917504:MZL917510 NJH917504:NJH917510 NTD917504:NTD917510 OCZ917504:OCZ917510 OMV917504:OMV917510 OWR917504:OWR917510 PGN917504:PGN917510 PQJ917504:PQJ917510 QAF917504:QAF917510 QKB917504:QKB917510 QTX917504:QTX917510 RDT917504:RDT917510 RNP917504:RNP917510 RXL917504:RXL917510 SHH917504:SHH917510 SRD917504:SRD917510 TAZ917504:TAZ917510 TKV917504:TKV917510 TUR917504:TUR917510 UEN917504:UEN917510 UOJ917504:UOJ917510 UYF917504:UYF917510 VIB917504:VIB917510 VRX917504:VRX917510 WBT917504:WBT917510 WLP917504:WLP917510 WVL917504:WVL917510 E983040:E983046 IZ983040:IZ983046 SV983040:SV983046 ACR983040:ACR983046 AMN983040:AMN983046 AWJ983040:AWJ983046 BGF983040:BGF983046 BQB983040:BQB983046 BZX983040:BZX983046 CJT983040:CJT983046 CTP983040:CTP983046 DDL983040:DDL983046 DNH983040:DNH983046 DXD983040:DXD983046 EGZ983040:EGZ983046 EQV983040:EQV983046 FAR983040:FAR983046 FKN983040:FKN983046 FUJ983040:FUJ983046 GEF983040:GEF983046 GOB983040:GOB983046 GXX983040:GXX983046 HHT983040:HHT983046 HRP983040:HRP983046 IBL983040:IBL983046 ILH983040:ILH983046 IVD983040:IVD983046 JEZ983040:JEZ983046 JOV983040:JOV983046 JYR983040:JYR983046 KIN983040:KIN983046 KSJ983040:KSJ983046 LCF983040:LCF983046 LMB983040:LMB983046 LVX983040:LVX983046 MFT983040:MFT983046 MPP983040:MPP983046 MZL983040:MZL983046 NJH983040:NJH983046 NTD983040:NTD983046 OCZ983040:OCZ983046 OMV983040:OMV983046 OWR983040:OWR983046 PGN983040:PGN983046 PQJ983040:PQJ983046 QAF983040:QAF983046 QKB983040:QKB983046 QTX983040:QTX983046 RDT983040:RDT983046 RNP983040:RNP983046 RXL983040:RXL983046 SHH983040:SHH983046 SRD983040:SRD983046 TAZ983040:TAZ983046 TKV983040:TKV983046 TUR983040:TUR983046 UEN983040:UEN983046 UOJ983040:UOJ983046 UYF983040:UYF983046 VIB983040:VIB983046 VRX983040:VRX983046 WBT983040:WBT983046 WLP983040:WLP983046 WVL983040:WVL983046 E65531:E65533 IZ65531:IZ65533 SV65531:SV65533 ACR65531:ACR65533 AMN65531:AMN65533 AWJ65531:AWJ65533 BGF65531:BGF65533 BQB65531:BQB65533 BZX65531:BZX65533 CJT65531:CJT65533 CTP65531:CTP65533 DDL65531:DDL65533 DNH65531:DNH65533 DXD65531:DXD65533 EGZ65531:EGZ65533 EQV65531:EQV65533 FAR65531:FAR65533 FKN65531:FKN65533 FUJ65531:FUJ65533 GEF65531:GEF65533 GOB65531:GOB65533 GXX65531:GXX65533 HHT65531:HHT65533 HRP65531:HRP65533 IBL65531:IBL65533 ILH65531:ILH65533 IVD65531:IVD65533 JEZ65531:JEZ65533 JOV65531:JOV65533 JYR65531:JYR65533 KIN65531:KIN65533 KSJ65531:KSJ65533 LCF65531:LCF65533 LMB65531:LMB65533 LVX65531:LVX65533 MFT65531:MFT65533 MPP65531:MPP65533 MZL65531:MZL65533 NJH65531:NJH65533 NTD65531:NTD65533 OCZ65531:OCZ65533 OMV65531:OMV65533 OWR65531:OWR65533 PGN65531:PGN65533 PQJ65531:PQJ65533 QAF65531:QAF65533 QKB65531:QKB65533 QTX65531:QTX65533 RDT65531:RDT65533 RNP65531:RNP65533 RXL65531:RXL65533 SHH65531:SHH65533 SRD65531:SRD65533 TAZ65531:TAZ65533 TKV65531:TKV65533 TUR65531:TUR65533 UEN65531:UEN65533 UOJ65531:UOJ65533 UYF65531:UYF65533 VIB65531:VIB65533 VRX65531:VRX65533 WBT65531:WBT65533 WLP65531:WLP65533 WVL65531:WVL65533 E131067:E131069 IZ131067:IZ131069 SV131067:SV131069 ACR131067:ACR131069 AMN131067:AMN131069 AWJ131067:AWJ131069 BGF131067:BGF131069 BQB131067:BQB131069 BZX131067:BZX131069 CJT131067:CJT131069 CTP131067:CTP131069 DDL131067:DDL131069 DNH131067:DNH131069 DXD131067:DXD131069 EGZ131067:EGZ131069 EQV131067:EQV131069 FAR131067:FAR131069 FKN131067:FKN131069 FUJ131067:FUJ131069 GEF131067:GEF131069 GOB131067:GOB131069 GXX131067:GXX131069 HHT131067:HHT131069 HRP131067:HRP131069 IBL131067:IBL131069 ILH131067:ILH131069 IVD131067:IVD131069 JEZ131067:JEZ131069 JOV131067:JOV131069 JYR131067:JYR131069 KIN131067:KIN131069 KSJ131067:KSJ131069 LCF131067:LCF131069 LMB131067:LMB131069 LVX131067:LVX131069 MFT131067:MFT131069 MPP131067:MPP131069 MZL131067:MZL131069 NJH131067:NJH131069 NTD131067:NTD131069 OCZ131067:OCZ131069 OMV131067:OMV131069 OWR131067:OWR131069 PGN131067:PGN131069 PQJ131067:PQJ131069 QAF131067:QAF131069 QKB131067:QKB131069 QTX131067:QTX131069 RDT131067:RDT131069 RNP131067:RNP131069 RXL131067:RXL131069 SHH131067:SHH131069 SRD131067:SRD131069 TAZ131067:TAZ131069 TKV131067:TKV131069 TUR131067:TUR131069 UEN131067:UEN131069 UOJ131067:UOJ131069 UYF131067:UYF131069 VIB131067:VIB131069 VRX131067:VRX131069 WBT131067:WBT131069 WLP131067:WLP131069 WVL131067:WVL131069 E196603:E196605 IZ196603:IZ196605 SV196603:SV196605 ACR196603:ACR196605 AMN196603:AMN196605 AWJ196603:AWJ196605 BGF196603:BGF196605 BQB196603:BQB196605 BZX196603:BZX196605 CJT196603:CJT196605 CTP196603:CTP196605 DDL196603:DDL196605 DNH196603:DNH196605 DXD196603:DXD196605 EGZ196603:EGZ196605 EQV196603:EQV196605 FAR196603:FAR196605 FKN196603:FKN196605 FUJ196603:FUJ196605 GEF196603:GEF196605 GOB196603:GOB196605 GXX196603:GXX196605 HHT196603:HHT196605 HRP196603:HRP196605 IBL196603:IBL196605 ILH196603:ILH196605 IVD196603:IVD196605 JEZ196603:JEZ196605 JOV196603:JOV196605 JYR196603:JYR196605 KIN196603:KIN196605 KSJ196603:KSJ196605 LCF196603:LCF196605 LMB196603:LMB196605 LVX196603:LVX196605 MFT196603:MFT196605 MPP196603:MPP196605 MZL196603:MZL196605 NJH196603:NJH196605 NTD196603:NTD196605 OCZ196603:OCZ196605 OMV196603:OMV196605 OWR196603:OWR196605 PGN196603:PGN196605 PQJ196603:PQJ196605 QAF196603:QAF196605 QKB196603:QKB196605 QTX196603:QTX196605 RDT196603:RDT196605 RNP196603:RNP196605 RXL196603:RXL196605 SHH196603:SHH196605 SRD196603:SRD196605 TAZ196603:TAZ196605 TKV196603:TKV196605 TUR196603:TUR196605 UEN196603:UEN196605 UOJ196603:UOJ196605 UYF196603:UYF196605 VIB196603:VIB196605 VRX196603:VRX196605 WBT196603:WBT196605 WLP196603:WLP196605 WVL196603:WVL196605 E262139:E262141 IZ262139:IZ262141 SV262139:SV262141 ACR262139:ACR262141 AMN262139:AMN262141 AWJ262139:AWJ262141 BGF262139:BGF262141 BQB262139:BQB262141 BZX262139:BZX262141 CJT262139:CJT262141 CTP262139:CTP262141 DDL262139:DDL262141 DNH262139:DNH262141 DXD262139:DXD262141 EGZ262139:EGZ262141 EQV262139:EQV262141 FAR262139:FAR262141 FKN262139:FKN262141 FUJ262139:FUJ262141 GEF262139:GEF262141 GOB262139:GOB262141 GXX262139:GXX262141 HHT262139:HHT262141 HRP262139:HRP262141 IBL262139:IBL262141 ILH262139:ILH262141 IVD262139:IVD262141 JEZ262139:JEZ262141 JOV262139:JOV262141 JYR262139:JYR262141 KIN262139:KIN262141 KSJ262139:KSJ262141 LCF262139:LCF262141 LMB262139:LMB262141 LVX262139:LVX262141 MFT262139:MFT262141 MPP262139:MPP262141 MZL262139:MZL262141 NJH262139:NJH262141 NTD262139:NTD262141 OCZ262139:OCZ262141 OMV262139:OMV262141 OWR262139:OWR262141 PGN262139:PGN262141 PQJ262139:PQJ262141 QAF262139:QAF262141 QKB262139:QKB262141 QTX262139:QTX262141 RDT262139:RDT262141 RNP262139:RNP262141 RXL262139:RXL262141 SHH262139:SHH262141 SRD262139:SRD262141 TAZ262139:TAZ262141 TKV262139:TKV262141 TUR262139:TUR262141 UEN262139:UEN262141 UOJ262139:UOJ262141 UYF262139:UYF262141 VIB262139:VIB262141 VRX262139:VRX262141 WBT262139:WBT262141 WLP262139:WLP262141 WVL262139:WVL262141 E327675:E327677 IZ327675:IZ327677 SV327675:SV327677 ACR327675:ACR327677 AMN327675:AMN327677 AWJ327675:AWJ327677 BGF327675:BGF327677 BQB327675:BQB327677 BZX327675:BZX327677 CJT327675:CJT327677 CTP327675:CTP327677 DDL327675:DDL327677 DNH327675:DNH327677 DXD327675:DXD327677 EGZ327675:EGZ327677 EQV327675:EQV327677 FAR327675:FAR327677 FKN327675:FKN327677 FUJ327675:FUJ327677 GEF327675:GEF327677 GOB327675:GOB327677 GXX327675:GXX327677 HHT327675:HHT327677 HRP327675:HRP327677 IBL327675:IBL327677 ILH327675:ILH327677 IVD327675:IVD327677 JEZ327675:JEZ327677 JOV327675:JOV327677 JYR327675:JYR327677 KIN327675:KIN327677 KSJ327675:KSJ327677 LCF327675:LCF327677 LMB327675:LMB327677 LVX327675:LVX327677 MFT327675:MFT327677 MPP327675:MPP327677 MZL327675:MZL327677 NJH327675:NJH327677 NTD327675:NTD327677 OCZ327675:OCZ327677 OMV327675:OMV327677 OWR327675:OWR327677 PGN327675:PGN327677 PQJ327675:PQJ327677 QAF327675:QAF327677 QKB327675:QKB327677 QTX327675:QTX327677 RDT327675:RDT327677 RNP327675:RNP327677 RXL327675:RXL327677 SHH327675:SHH327677 SRD327675:SRD327677 TAZ327675:TAZ327677 TKV327675:TKV327677 TUR327675:TUR327677 UEN327675:UEN327677 UOJ327675:UOJ327677 UYF327675:UYF327677 VIB327675:VIB327677 VRX327675:VRX327677 WBT327675:WBT327677 WLP327675:WLP327677 WVL327675:WVL327677 E393211:E393213 IZ393211:IZ393213 SV393211:SV393213 ACR393211:ACR393213 AMN393211:AMN393213 AWJ393211:AWJ393213 BGF393211:BGF393213 BQB393211:BQB393213 BZX393211:BZX393213 CJT393211:CJT393213 CTP393211:CTP393213 DDL393211:DDL393213 DNH393211:DNH393213 DXD393211:DXD393213 EGZ393211:EGZ393213 EQV393211:EQV393213 FAR393211:FAR393213 FKN393211:FKN393213 FUJ393211:FUJ393213 GEF393211:GEF393213 GOB393211:GOB393213 GXX393211:GXX393213 HHT393211:HHT393213 HRP393211:HRP393213 IBL393211:IBL393213 ILH393211:ILH393213 IVD393211:IVD393213 JEZ393211:JEZ393213 JOV393211:JOV393213 JYR393211:JYR393213 KIN393211:KIN393213 KSJ393211:KSJ393213 LCF393211:LCF393213 LMB393211:LMB393213 LVX393211:LVX393213 MFT393211:MFT393213 MPP393211:MPP393213 MZL393211:MZL393213 NJH393211:NJH393213 NTD393211:NTD393213 OCZ393211:OCZ393213 OMV393211:OMV393213 OWR393211:OWR393213 PGN393211:PGN393213 PQJ393211:PQJ393213 QAF393211:QAF393213 QKB393211:QKB393213 QTX393211:QTX393213 RDT393211:RDT393213 RNP393211:RNP393213 RXL393211:RXL393213 SHH393211:SHH393213 SRD393211:SRD393213 TAZ393211:TAZ393213 TKV393211:TKV393213 TUR393211:TUR393213 UEN393211:UEN393213 UOJ393211:UOJ393213 UYF393211:UYF393213 VIB393211:VIB393213 VRX393211:VRX393213 WBT393211:WBT393213 WLP393211:WLP393213 WVL393211:WVL393213 E458747:E458749 IZ458747:IZ458749 SV458747:SV458749 ACR458747:ACR458749 AMN458747:AMN458749 AWJ458747:AWJ458749 BGF458747:BGF458749 BQB458747:BQB458749 BZX458747:BZX458749 CJT458747:CJT458749 CTP458747:CTP458749 DDL458747:DDL458749 DNH458747:DNH458749 DXD458747:DXD458749 EGZ458747:EGZ458749 EQV458747:EQV458749 FAR458747:FAR458749 FKN458747:FKN458749 FUJ458747:FUJ458749 GEF458747:GEF458749 GOB458747:GOB458749 GXX458747:GXX458749 HHT458747:HHT458749 HRP458747:HRP458749 IBL458747:IBL458749 ILH458747:ILH458749 IVD458747:IVD458749 JEZ458747:JEZ458749 JOV458747:JOV458749 JYR458747:JYR458749 KIN458747:KIN458749 KSJ458747:KSJ458749 LCF458747:LCF458749 LMB458747:LMB458749 LVX458747:LVX458749 MFT458747:MFT458749 MPP458747:MPP458749 MZL458747:MZL458749 NJH458747:NJH458749 NTD458747:NTD458749 OCZ458747:OCZ458749 OMV458747:OMV458749 OWR458747:OWR458749 PGN458747:PGN458749 PQJ458747:PQJ458749 QAF458747:QAF458749 QKB458747:QKB458749 QTX458747:QTX458749 RDT458747:RDT458749 RNP458747:RNP458749 RXL458747:RXL458749 SHH458747:SHH458749 SRD458747:SRD458749 TAZ458747:TAZ458749 TKV458747:TKV458749 TUR458747:TUR458749 UEN458747:UEN458749 UOJ458747:UOJ458749 UYF458747:UYF458749 VIB458747:VIB458749 VRX458747:VRX458749 WBT458747:WBT458749 WLP458747:WLP458749 WVL458747:WVL458749 E524283:E524285 IZ524283:IZ524285 SV524283:SV524285 ACR524283:ACR524285 AMN524283:AMN524285 AWJ524283:AWJ524285 BGF524283:BGF524285 BQB524283:BQB524285 BZX524283:BZX524285 CJT524283:CJT524285 CTP524283:CTP524285 DDL524283:DDL524285 DNH524283:DNH524285 DXD524283:DXD524285 EGZ524283:EGZ524285 EQV524283:EQV524285 FAR524283:FAR524285 FKN524283:FKN524285 FUJ524283:FUJ524285 GEF524283:GEF524285 GOB524283:GOB524285 GXX524283:GXX524285 HHT524283:HHT524285 HRP524283:HRP524285 IBL524283:IBL524285 ILH524283:ILH524285 IVD524283:IVD524285 JEZ524283:JEZ524285 JOV524283:JOV524285 JYR524283:JYR524285 KIN524283:KIN524285 KSJ524283:KSJ524285 LCF524283:LCF524285 LMB524283:LMB524285 LVX524283:LVX524285 MFT524283:MFT524285 MPP524283:MPP524285 MZL524283:MZL524285 NJH524283:NJH524285 NTD524283:NTD524285 OCZ524283:OCZ524285 OMV524283:OMV524285 OWR524283:OWR524285 PGN524283:PGN524285 PQJ524283:PQJ524285 QAF524283:QAF524285 QKB524283:QKB524285 QTX524283:QTX524285 RDT524283:RDT524285 RNP524283:RNP524285 RXL524283:RXL524285 SHH524283:SHH524285 SRD524283:SRD524285 TAZ524283:TAZ524285 TKV524283:TKV524285 TUR524283:TUR524285 UEN524283:UEN524285 UOJ524283:UOJ524285 UYF524283:UYF524285 VIB524283:VIB524285 VRX524283:VRX524285 WBT524283:WBT524285 WLP524283:WLP524285 WVL524283:WVL524285 E589819:E589821 IZ589819:IZ589821 SV589819:SV589821 ACR589819:ACR589821 AMN589819:AMN589821 AWJ589819:AWJ589821 BGF589819:BGF589821 BQB589819:BQB589821 BZX589819:BZX589821 CJT589819:CJT589821 CTP589819:CTP589821 DDL589819:DDL589821 DNH589819:DNH589821 DXD589819:DXD589821 EGZ589819:EGZ589821 EQV589819:EQV589821 FAR589819:FAR589821 FKN589819:FKN589821 FUJ589819:FUJ589821 GEF589819:GEF589821 GOB589819:GOB589821 GXX589819:GXX589821 HHT589819:HHT589821 HRP589819:HRP589821 IBL589819:IBL589821 ILH589819:ILH589821 IVD589819:IVD589821 JEZ589819:JEZ589821 JOV589819:JOV589821 JYR589819:JYR589821 KIN589819:KIN589821 KSJ589819:KSJ589821 LCF589819:LCF589821 LMB589819:LMB589821 LVX589819:LVX589821 MFT589819:MFT589821 MPP589819:MPP589821 MZL589819:MZL589821 NJH589819:NJH589821 NTD589819:NTD589821 OCZ589819:OCZ589821 OMV589819:OMV589821 OWR589819:OWR589821 PGN589819:PGN589821 PQJ589819:PQJ589821 QAF589819:QAF589821 QKB589819:QKB589821 QTX589819:QTX589821 RDT589819:RDT589821 RNP589819:RNP589821 RXL589819:RXL589821 SHH589819:SHH589821 SRD589819:SRD589821 TAZ589819:TAZ589821 TKV589819:TKV589821 TUR589819:TUR589821 UEN589819:UEN589821 UOJ589819:UOJ589821 UYF589819:UYF589821 VIB589819:VIB589821 VRX589819:VRX589821 WBT589819:WBT589821 WLP589819:WLP589821 WVL589819:WVL589821 E655355:E655357 IZ655355:IZ655357 SV655355:SV655357 ACR655355:ACR655357 AMN655355:AMN655357 AWJ655355:AWJ655357 BGF655355:BGF655357 BQB655355:BQB655357 BZX655355:BZX655357 CJT655355:CJT655357 CTP655355:CTP655357 DDL655355:DDL655357 DNH655355:DNH655357 DXD655355:DXD655357 EGZ655355:EGZ655357 EQV655355:EQV655357 FAR655355:FAR655357 FKN655355:FKN655357 FUJ655355:FUJ655357 GEF655355:GEF655357 GOB655355:GOB655357 GXX655355:GXX655357 HHT655355:HHT655357 HRP655355:HRP655357 IBL655355:IBL655357 ILH655355:ILH655357 IVD655355:IVD655357 JEZ655355:JEZ655357 JOV655355:JOV655357 JYR655355:JYR655357 KIN655355:KIN655357 KSJ655355:KSJ655357 LCF655355:LCF655357 LMB655355:LMB655357 LVX655355:LVX655357 MFT655355:MFT655357 MPP655355:MPP655357 MZL655355:MZL655357 NJH655355:NJH655357 NTD655355:NTD655357 OCZ655355:OCZ655357 OMV655355:OMV655357 OWR655355:OWR655357 PGN655355:PGN655357 PQJ655355:PQJ655357 QAF655355:QAF655357 QKB655355:QKB655357 QTX655355:QTX655357 RDT655355:RDT655357 RNP655355:RNP655357 RXL655355:RXL655357 SHH655355:SHH655357 SRD655355:SRD655357 TAZ655355:TAZ655357 TKV655355:TKV655357 TUR655355:TUR655357 UEN655355:UEN655357 UOJ655355:UOJ655357 UYF655355:UYF655357 VIB655355:VIB655357 VRX655355:VRX655357 WBT655355:WBT655357 WLP655355:WLP655357 WVL655355:WVL655357 E720891:E720893 IZ720891:IZ720893 SV720891:SV720893 ACR720891:ACR720893 AMN720891:AMN720893 AWJ720891:AWJ720893 BGF720891:BGF720893 BQB720891:BQB720893 BZX720891:BZX720893 CJT720891:CJT720893 CTP720891:CTP720893 DDL720891:DDL720893 DNH720891:DNH720893 DXD720891:DXD720893 EGZ720891:EGZ720893 EQV720891:EQV720893 FAR720891:FAR720893 FKN720891:FKN720893 FUJ720891:FUJ720893 GEF720891:GEF720893 GOB720891:GOB720893 GXX720891:GXX720893 HHT720891:HHT720893 HRP720891:HRP720893 IBL720891:IBL720893 ILH720891:ILH720893 IVD720891:IVD720893 JEZ720891:JEZ720893 JOV720891:JOV720893 JYR720891:JYR720893 KIN720891:KIN720893 KSJ720891:KSJ720893 LCF720891:LCF720893 LMB720891:LMB720893 LVX720891:LVX720893 MFT720891:MFT720893 MPP720891:MPP720893 MZL720891:MZL720893 NJH720891:NJH720893 NTD720891:NTD720893 OCZ720891:OCZ720893 OMV720891:OMV720893 OWR720891:OWR720893 PGN720891:PGN720893 PQJ720891:PQJ720893 QAF720891:QAF720893 QKB720891:QKB720893 QTX720891:QTX720893 RDT720891:RDT720893 RNP720891:RNP720893 RXL720891:RXL720893 SHH720891:SHH720893 SRD720891:SRD720893 TAZ720891:TAZ720893 TKV720891:TKV720893 TUR720891:TUR720893 UEN720891:UEN720893 UOJ720891:UOJ720893 UYF720891:UYF720893 VIB720891:VIB720893 VRX720891:VRX720893 WBT720891:WBT720893 WLP720891:WLP720893 WVL720891:WVL720893 E786427:E786429 IZ786427:IZ786429 SV786427:SV786429 ACR786427:ACR786429 AMN786427:AMN786429 AWJ786427:AWJ786429 BGF786427:BGF786429 BQB786427:BQB786429 BZX786427:BZX786429 CJT786427:CJT786429 CTP786427:CTP786429 DDL786427:DDL786429 DNH786427:DNH786429 DXD786427:DXD786429 EGZ786427:EGZ786429 EQV786427:EQV786429 FAR786427:FAR786429 FKN786427:FKN786429 FUJ786427:FUJ786429 GEF786427:GEF786429 GOB786427:GOB786429 GXX786427:GXX786429 HHT786427:HHT786429 HRP786427:HRP786429 IBL786427:IBL786429 ILH786427:ILH786429 IVD786427:IVD786429 JEZ786427:JEZ786429 JOV786427:JOV786429 JYR786427:JYR786429 KIN786427:KIN786429 KSJ786427:KSJ786429 LCF786427:LCF786429 LMB786427:LMB786429 LVX786427:LVX786429 MFT786427:MFT786429 MPP786427:MPP786429 MZL786427:MZL786429 NJH786427:NJH786429 NTD786427:NTD786429 OCZ786427:OCZ786429 OMV786427:OMV786429 OWR786427:OWR786429 PGN786427:PGN786429 PQJ786427:PQJ786429 QAF786427:QAF786429 QKB786427:QKB786429 QTX786427:QTX786429 RDT786427:RDT786429 RNP786427:RNP786429 RXL786427:RXL786429 SHH786427:SHH786429 SRD786427:SRD786429 TAZ786427:TAZ786429 TKV786427:TKV786429 TUR786427:TUR786429 UEN786427:UEN786429 UOJ786427:UOJ786429 UYF786427:UYF786429 VIB786427:VIB786429 VRX786427:VRX786429 WBT786427:WBT786429 WLP786427:WLP786429 WVL786427:WVL786429 E851963:E851965 IZ851963:IZ851965 SV851963:SV851965 ACR851963:ACR851965 AMN851963:AMN851965 AWJ851963:AWJ851965 BGF851963:BGF851965 BQB851963:BQB851965 BZX851963:BZX851965 CJT851963:CJT851965 CTP851963:CTP851965 DDL851963:DDL851965 DNH851963:DNH851965 DXD851963:DXD851965 EGZ851963:EGZ851965 EQV851963:EQV851965 FAR851963:FAR851965 FKN851963:FKN851965 FUJ851963:FUJ851965 GEF851963:GEF851965 GOB851963:GOB851965 GXX851963:GXX851965 HHT851963:HHT851965 HRP851963:HRP851965 IBL851963:IBL851965 ILH851963:ILH851965 IVD851963:IVD851965 JEZ851963:JEZ851965 JOV851963:JOV851965 JYR851963:JYR851965 KIN851963:KIN851965 KSJ851963:KSJ851965 LCF851963:LCF851965 LMB851963:LMB851965 LVX851963:LVX851965 MFT851963:MFT851965 MPP851963:MPP851965 MZL851963:MZL851965 NJH851963:NJH851965 NTD851963:NTD851965 OCZ851963:OCZ851965 OMV851963:OMV851965 OWR851963:OWR851965 PGN851963:PGN851965 PQJ851963:PQJ851965 QAF851963:QAF851965 QKB851963:QKB851965 QTX851963:QTX851965 RDT851963:RDT851965 RNP851963:RNP851965 RXL851963:RXL851965 SHH851963:SHH851965 SRD851963:SRD851965 TAZ851963:TAZ851965 TKV851963:TKV851965 TUR851963:TUR851965 UEN851963:UEN851965 UOJ851963:UOJ851965 UYF851963:UYF851965 VIB851963:VIB851965 VRX851963:VRX851965 WBT851963:WBT851965 WLP851963:WLP851965 WVL851963:WVL851965 E917499:E917501 IZ917499:IZ917501 SV917499:SV917501 ACR917499:ACR917501 AMN917499:AMN917501 AWJ917499:AWJ917501 BGF917499:BGF917501 BQB917499:BQB917501 BZX917499:BZX917501 CJT917499:CJT917501 CTP917499:CTP917501 DDL917499:DDL917501 DNH917499:DNH917501 DXD917499:DXD917501 EGZ917499:EGZ917501 EQV917499:EQV917501 FAR917499:FAR917501 FKN917499:FKN917501 FUJ917499:FUJ917501 GEF917499:GEF917501 GOB917499:GOB917501 GXX917499:GXX917501 HHT917499:HHT917501 HRP917499:HRP917501 IBL917499:IBL917501 ILH917499:ILH917501 IVD917499:IVD917501 JEZ917499:JEZ917501 JOV917499:JOV917501 JYR917499:JYR917501 KIN917499:KIN917501 KSJ917499:KSJ917501 LCF917499:LCF917501 LMB917499:LMB917501 LVX917499:LVX917501 MFT917499:MFT917501 MPP917499:MPP917501 MZL917499:MZL917501 NJH917499:NJH917501 NTD917499:NTD917501 OCZ917499:OCZ917501 OMV917499:OMV917501 OWR917499:OWR917501 PGN917499:PGN917501 PQJ917499:PQJ917501 QAF917499:QAF917501 QKB917499:QKB917501 QTX917499:QTX917501 RDT917499:RDT917501 RNP917499:RNP917501 RXL917499:RXL917501 SHH917499:SHH917501 SRD917499:SRD917501 TAZ917499:TAZ917501 TKV917499:TKV917501 TUR917499:TUR917501 UEN917499:UEN917501 UOJ917499:UOJ917501 UYF917499:UYF917501 VIB917499:VIB917501 VRX917499:VRX917501 WBT917499:WBT917501 WLP917499:WLP917501 WVL917499:WVL917501 E983035:E983037 IZ983035:IZ983037 SV983035:SV983037 ACR983035:ACR983037 AMN983035:AMN983037 AWJ983035:AWJ983037 BGF983035:BGF983037 BQB983035:BQB983037 BZX983035:BZX983037 CJT983035:CJT983037 CTP983035:CTP983037 DDL983035:DDL983037 DNH983035:DNH983037 DXD983035:DXD983037 EGZ983035:EGZ983037 EQV983035:EQV983037 FAR983035:FAR983037 FKN983035:FKN983037 FUJ983035:FUJ983037 GEF983035:GEF983037 GOB983035:GOB983037 GXX983035:GXX983037 HHT983035:HHT983037 HRP983035:HRP983037 IBL983035:IBL983037 ILH983035:ILH983037 IVD983035:IVD983037 JEZ983035:JEZ983037 JOV983035:JOV983037 JYR983035:JYR983037 KIN983035:KIN983037 KSJ983035:KSJ983037 LCF983035:LCF983037 LMB983035:LMB983037 LVX983035:LVX983037 MFT983035:MFT983037 MPP983035:MPP983037 MZL983035:MZL983037 NJH983035:NJH983037 NTD983035:NTD983037 OCZ983035:OCZ983037 OMV983035:OMV983037 OWR983035:OWR983037 PGN983035:PGN983037 PQJ983035:PQJ983037 QAF983035:QAF983037 QKB983035:QKB983037 QTX983035:QTX983037 RDT983035:RDT983037 RNP983035:RNP983037 RXL983035:RXL983037 SHH983035:SHH983037 SRD983035:SRD983037 TAZ983035:TAZ983037 TKV983035:TKV983037 TUR983035:TUR983037 UEN983035:UEN983037 UOJ983035:UOJ983037 UYF983035:UYF983037 VIB983035:VIB983037 VRX983035:VRX983037 WBT983035:WBT983037 WLP983035:WLP983037 WVL983035:WVL983037 WVL983018:WVL983019 E65514:E65515 IZ65514:IZ65515 SV65514:SV65515 ACR65514:ACR65515 AMN65514:AMN65515 AWJ65514:AWJ65515 BGF65514:BGF65515 BQB65514:BQB65515 BZX65514:BZX65515 CJT65514:CJT65515 CTP65514:CTP65515 DDL65514:DDL65515 DNH65514:DNH65515 DXD65514:DXD65515 EGZ65514:EGZ65515 EQV65514:EQV65515 FAR65514:FAR65515 FKN65514:FKN65515 FUJ65514:FUJ65515 GEF65514:GEF65515 GOB65514:GOB65515 GXX65514:GXX65515 HHT65514:HHT65515 HRP65514:HRP65515 IBL65514:IBL65515 ILH65514:ILH65515 IVD65514:IVD65515 JEZ65514:JEZ65515 JOV65514:JOV65515 JYR65514:JYR65515 KIN65514:KIN65515 KSJ65514:KSJ65515 LCF65514:LCF65515 LMB65514:LMB65515 LVX65514:LVX65515 MFT65514:MFT65515 MPP65514:MPP65515 MZL65514:MZL65515 NJH65514:NJH65515 NTD65514:NTD65515 OCZ65514:OCZ65515 OMV65514:OMV65515 OWR65514:OWR65515 PGN65514:PGN65515 PQJ65514:PQJ65515 QAF65514:QAF65515 QKB65514:QKB65515 QTX65514:QTX65515 RDT65514:RDT65515 RNP65514:RNP65515 RXL65514:RXL65515 SHH65514:SHH65515 SRD65514:SRD65515 TAZ65514:TAZ65515 TKV65514:TKV65515 TUR65514:TUR65515 UEN65514:UEN65515 UOJ65514:UOJ65515 UYF65514:UYF65515 VIB65514:VIB65515 VRX65514:VRX65515 WBT65514:WBT65515 WLP65514:WLP65515 WVL65514:WVL65515 E131050:E131051 IZ131050:IZ131051 SV131050:SV131051 ACR131050:ACR131051 AMN131050:AMN131051 AWJ131050:AWJ131051 BGF131050:BGF131051 BQB131050:BQB131051 BZX131050:BZX131051 CJT131050:CJT131051 CTP131050:CTP131051 DDL131050:DDL131051 DNH131050:DNH131051 DXD131050:DXD131051 EGZ131050:EGZ131051 EQV131050:EQV131051 FAR131050:FAR131051 FKN131050:FKN131051 FUJ131050:FUJ131051 GEF131050:GEF131051 GOB131050:GOB131051 GXX131050:GXX131051 HHT131050:HHT131051 HRP131050:HRP131051 IBL131050:IBL131051 ILH131050:ILH131051 IVD131050:IVD131051 JEZ131050:JEZ131051 JOV131050:JOV131051 JYR131050:JYR131051 KIN131050:KIN131051 KSJ131050:KSJ131051 LCF131050:LCF131051 LMB131050:LMB131051 LVX131050:LVX131051 MFT131050:MFT131051 MPP131050:MPP131051 MZL131050:MZL131051 NJH131050:NJH131051 NTD131050:NTD131051 OCZ131050:OCZ131051 OMV131050:OMV131051 OWR131050:OWR131051 PGN131050:PGN131051 PQJ131050:PQJ131051 QAF131050:QAF131051 QKB131050:QKB131051 QTX131050:QTX131051 RDT131050:RDT131051 RNP131050:RNP131051 RXL131050:RXL131051 SHH131050:SHH131051 SRD131050:SRD131051 TAZ131050:TAZ131051 TKV131050:TKV131051 TUR131050:TUR131051 UEN131050:UEN131051 UOJ131050:UOJ131051 UYF131050:UYF131051 VIB131050:VIB131051 VRX131050:VRX131051 WBT131050:WBT131051 WLP131050:WLP131051 WVL131050:WVL131051 E196586:E196587 IZ196586:IZ196587 SV196586:SV196587 ACR196586:ACR196587 AMN196586:AMN196587 AWJ196586:AWJ196587 BGF196586:BGF196587 BQB196586:BQB196587 BZX196586:BZX196587 CJT196586:CJT196587 CTP196586:CTP196587 DDL196586:DDL196587 DNH196586:DNH196587 DXD196586:DXD196587 EGZ196586:EGZ196587 EQV196586:EQV196587 FAR196586:FAR196587 FKN196586:FKN196587 FUJ196586:FUJ196587 GEF196586:GEF196587 GOB196586:GOB196587 GXX196586:GXX196587 HHT196586:HHT196587 HRP196586:HRP196587 IBL196586:IBL196587 ILH196586:ILH196587 IVD196586:IVD196587 JEZ196586:JEZ196587 JOV196586:JOV196587 JYR196586:JYR196587 KIN196586:KIN196587 KSJ196586:KSJ196587 LCF196586:LCF196587 LMB196586:LMB196587 LVX196586:LVX196587 MFT196586:MFT196587 MPP196586:MPP196587 MZL196586:MZL196587 NJH196586:NJH196587 NTD196586:NTD196587 OCZ196586:OCZ196587 OMV196586:OMV196587 OWR196586:OWR196587 PGN196586:PGN196587 PQJ196586:PQJ196587 QAF196586:QAF196587 QKB196586:QKB196587 QTX196586:QTX196587 RDT196586:RDT196587 RNP196586:RNP196587 RXL196586:RXL196587 SHH196586:SHH196587 SRD196586:SRD196587 TAZ196586:TAZ196587 TKV196586:TKV196587 TUR196586:TUR196587 UEN196586:UEN196587 UOJ196586:UOJ196587 UYF196586:UYF196587 VIB196586:VIB196587 VRX196586:VRX196587 WBT196586:WBT196587 WLP196586:WLP196587 WVL196586:WVL196587 E262122:E262123 IZ262122:IZ262123 SV262122:SV262123 ACR262122:ACR262123 AMN262122:AMN262123 AWJ262122:AWJ262123 BGF262122:BGF262123 BQB262122:BQB262123 BZX262122:BZX262123 CJT262122:CJT262123 CTP262122:CTP262123 DDL262122:DDL262123 DNH262122:DNH262123 DXD262122:DXD262123 EGZ262122:EGZ262123 EQV262122:EQV262123 FAR262122:FAR262123 FKN262122:FKN262123 FUJ262122:FUJ262123 GEF262122:GEF262123 GOB262122:GOB262123 GXX262122:GXX262123 HHT262122:HHT262123 HRP262122:HRP262123 IBL262122:IBL262123 ILH262122:ILH262123 IVD262122:IVD262123 JEZ262122:JEZ262123 JOV262122:JOV262123 JYR262122:JYR262123 KIN262122:KIN262123 KSJ262122:KSJ262123 LCF262122:LCF262123 LMB262122:LMB262123 LVX262122:LVX262123 MFT262122:MFT262123 MPP262122:MPP262123 MZL262122:MZL262123 NJH262122:NJH262123 NTD262122:NTD262123 OCZ262122:OCZ262123 OMV262122:OMV262123 OWR262122:OWR262123 PGN262122:PGN262123 PQJ262122:PQJ262123 QAF262122:QAF262123 QKB262122:QKB262123 QTX262122:QTX262123 RDT262122:RDT262123 RNP262122:RNP262123 RXL262122:RXL262123 SHH262122:SHH262123 SRD262122:SRD262123 TAZ262122:TAZ262123 TKV262122:TKV262123 TUR262122:TUR262123 UEN262122:UEN262123 UOJ262122:UOJ262123 UYF262122:UYF262123 VIB262122:VIB262123 VRX262122:VRX262123 WBT262122:WBT262123 WLP262122:WLP262123 WVL262122:WVL262123 E327658:E327659 IZ327658:IZ327659 SV327658:SV327659 ACR327658:ACR327659 AMN327658:AMN327659 AWJ327658:AWJ327659 BGF327658:BGF327659 BQB327658:BQB327659 BZX327658:BZX327659 CJT327658:CJT327659 CTP327658:CTP327659 DDL327658:DDL327659 DNH327658:DNH327659 DXD327658:DXD327659 EGZ327658:EGZ327659 EQV327658:EQV327659 FAR327658:FAR327659 FKN327658:FKN327659 FUJ327658:FUJ327659 GEF327658:GEF327659 GOB327658:GOB327659 GXX327658:GXX327659 HHT327658:HHT327659 HRP327658:HRP327659 IBL327658:IBL327659 ILH327658:ILH327659 IVD327658:IVD327659 JEZ327658:JEZ327659 JOV327658:JOV327659 JYR327658:JYR327659 KIN327658:KIN327659 KSJ327658:KSJ327659 LCF327658:LCF327659 LMB327658:LMB327659 LVX327658:LVX327659 MFT327658:MFT327659 MPP327658:MPP327659 MZL327658:MZL327659 NJH327658:NJH327659 NTD327658:NTD327659 OCZ327658:OCZ327659 OMV327658:OMV327659 OWR327658:OWR327659 PGN327658:PGN327659 PQJ327658:PQJ327659 QAF327658:QAF327659 QKB327658:QKB327659 QTX327658:QTX327659 RDT327658:RDT327659 RNP327658:RNP327659 RXL327658:RXL327659 SHH327658:SHH327659 SRD327658:SRD327659 TAZ327658:TAZ327659 TKV327658:TKV327659 TUR327658:TUR327659 UEN327658:UEN327659 UOJ327658:UOJ327659 UYF327658:UYF327659 VIB327658:VIB327659 VRX327658:VRX327659 WBT327658:WBT327659 WLP327658:WLP327659 WVL327658:WVL327659 E393194:E393195 IZ393194:IZ393195 SV393194:SV393195 ACR393194:ACR393195 AMN393194:AMN393195 AWJ393194:AWJ393195 BGF393194:BGF393195 BQB393194:BQB393195 BZX393194:BZX393195 CJT393194:CJT393195 CTP393194:CTP393195 DDL393194:DDL393195 DNH393194:DNH393195 DXD393194:DXD393195 EGZ393194:EGZ393195 EQV393194:EQV393195 FAR393194:FAR393195 FKN393194:FKN393195 FUJ393194:FUJ393195 GEF393194:GEF393195 GOB393194:GOB393195 GXX393194:GXX393195 HHT393194:HHT393195 HRP393194:HRP393195 IBL393194:IBL393195 ILH393194:ILH393195 IVD393194:IVD393195 JEZ393194:JEZ393195 JOV393194:JOV393195 JYR393194:JYR393195 KIN393194:KIN393195 KSJ393194:KSJ393195 LCF393194:LCF393195 LMB393194:LMB393195 LVX393194:LVX393195 MFT393194:MFT393195 MPP393194:MPP393195 MZL393194:MZL393195 NJH393194:NJH393195 NTD393194:NTD393195 OCZ393194:OCZ393195 OMV393194:OMV393195 OWR393194:OWR393195 PGN393194:PGN393195 PQJ393194:PQJ393195 QAF393194:QAF393195 QKB393194:QKB393195 QTX393194:QTX393195 RDT393194:RDT393195 RNP393194:RNP393195 RXL393194:RXL393195 SHH393194:SHH393195 SRD393194:SRD393195 TAZ393194:TAZ393195 TKV393194:TKV393195 TUR393194:TUR393195 UEN393194:UEN393195 UOJ393194:UOJ393195 UYF393194:UYF393195 VIB393194:VIB393195 VRX393194:VRX393195 WBT393194:WBT393195 WLP393194:WLP393195 WVL393194:WVL393195 E458730:E458731 IZ458730:IZ458731 SV458730:SV458731 ACR458730:ACR458731 AMN458730:AMN458731 AWJ458730:AWJ458731 BGF458730:BGF458731 BQB458730:BQB458731 BZX458730:BZX458731 CJT458730:CJT458731 CTP458730:CTP458731 DDL458730:DDL458731 DNH458730:DNH458731 DXD458730:DXD458731 EGZ458730:EGZ458731 EQV458730:EQV458731 FAR458730:FAR458731 FKN458730:FKN458731 FUJ458730:FUJ458731 GEF458730:GEF458731 GOB458730:GOB458731 GXX458730:GXX458731 HHT458730:HHT458731 HRP458730:HRP458731 IBL458730:IBL458731 ILH458730:ILH458731 IVD458730:IVD458731 JEZ458730:JEZ458731 JOV458730:JOV458731 JYR458730:JYR458731 KIN458730:KIN458731 KSJ458730:KSJ458731 LCF458730:LCF458731 LMB458730:LMB458731 LVX458730:LVX458731 MFT458730:MFT458731 MPP458730:MPP458731 MZL458730:MZL458731 NJH458730:NJH458731 NTD458730:NTD458731 OCZ458730:OCZ458731 OMV458730:OMV458731 OWR458730:OWR458731 PGN458730:PGN458731 PQJ458730:PQJ458731 QAF458730:QAF458731 QKB458730:QKB458731 QTX458730:QTX458731 RDT458730:RDT458731 RNP458730:RNP458731 RXL458730:RXL458731 SHH458730:SHH458731 SRD458730:SRD458731 TAZ458730:TAZ458731 TKV458730:TKV458731 TUR458730:TUR458731 UEN458730:UEN458731 UOJ458730:UOJ458731 UYF458730:UYF458731 VIB458730:VIB458731 VRX458730:VRX458731 WBT458730:WBT458731 WLP458730:WLP458731 WVL458730:WVL458731 E524266:E524267 IZ524266:IZ524267 SV524266:SV524267 ACR524266:ACR524267 AMN524266:AMN524267 AWJ524266:AWJ524267 BGF524266:BGF524267 BQB524266:BQB524267 BZX524266:BZX524267 CJT524266:CJT524267 CTP524266:CTP524267 DDL524266:DDL524267 DNH524266:DNH524267 DXD524266:DXD524267 EGZ524266:EGZ524267 EQV524266:EQV524267 FAR524266:FAR524267 FKN524266:FKN524267 FUJ524266:FUJ524267 GEF524266:GEF524267 GOB524266:GOB524267 GXX524266:GXX524267 HHT524266:HHT524267 HRP524266:HRP524267 IBL524266:IBL524267 ILH524266:ILH524267 IVD524266:IVD524267 JEZ524266:JEZ524267 JOV524266:JOV524267 JYR524266:JYR524267 KIN524266:KIN524267 KSJ524266:KSJ524267 LCF524266:LCF524267 LMB524266:LMB524267 LVX524266:LVX524267 MFT524266:MFT524267 MPP524266:MPP524267 MZL524266:MZL524267 NJH524266:NJH524267 NTD524266:NTD524267 OCZ524266:OCZ524267 OMV524266:OMV524267 OWR524266:OWR524267 PGN524266:PGN524267 PQJ524266:PQJ524267 QAF524266:QAF524267 QKB524266:QKB524267 QTX524266:QTX524267 RDT524266:RDT524267 RNP524266:RNP524267 RXL524266:RXL524267 SHH524266:SHH524267 SRD524266:SRD524267 TAZ524266:TAZ524267 TKV524266:TKV524267 TUR524266:TUR524267 UEN524266:UEN524267 UOJ524266:UOJ524267 UYF524266:UYF524267 VIB524266:VIB524267 VRX524266:VRX524267 WBT524266:WBT524267 WLP524266:WLP524267 WVL524266:WVL524267 E589802:E589803 IZ589802:IZ589803 SV589802:SV589803 ACR589802:ACR589803 AMN589802:AMN589803 AWJ589802:AWJ589803 BGF589802:BGF589803 BQB589802:BQB589803 BZX589802:BZX589803 CJT589802:CJT589803 CTP589802:CTP589803 DDL589802:DDL589803 DNH589802:DNH589803 DXD589802:DXD589803 EGZ589802:EGZ589803 EQV589802:EQV589803 FAR589802:FAR589803 FKN589802:FKN589803 FUJ589802:FUJ589803 GEF589802:GEF589803 GOB589802:GOB589803 GXX589802:GXX589803 HHT589802:HHT589803 HRP589802:HRP589803 IBL589802:IBL589803 ILH589802:ILH589803 IVD589802:IVD589803 JEZ589802:JEZ589803 JOV589802:JOV589803 JYR589802:JYR589803 KIN589802:KIN589803 KSJ589802:KSJ589803 LCF589802:LCF589803 LMB589802:LMB589803 LVX589802:LVX589803 MFT589802:MFT589803 MPP589802:MPP589803 MZL589802:MZL589803 NJH589802:NJH589803 NTD589802:NTD589803 OCZ589802:OCZ589803 OMV589802:OMV589803 OWR589802:OWR589803 PGN589802:PGN589803 PQJ589802:PQJ589803 QAF589802:QAF589803 QKB589802:QKB589803 QTX589802:QTX589803 RDT589802:RDT589803 RNP589802:RNP589803 RXL589802:RXL589803 SHH589802:SHH589803 SRD589802:SRD589803 TAZ589802:TAZ589803 TKV589802:TKV589803 TUR589802:TUR589803 UEN589802:UEN589803 UOJ589802:UOJ589803 UYF589802:UYF589803 VIB589802:VIB589803 VRX589802:VRX589803 WBT589802:WBT589803 WLP589802:WLP589803 WVL589802:WVL589803 E655338:E655339 IZ655338:IZ655339 SV655338:SV655339 ACR655338:ACR655339 AMN655338:AMN655339 AWJ655338:AWJ655339 BGF655338:BGF655339 BQB655338:BQB655339 BZX655338:BZX655339 CJT655338:CJT655339 CTP655338:CTP655339 DDL655338:DDL655339 DNH655338:DNH655339 DXD655338:DXD655339 EGZ655338:EGZ655339 EQV655338:EQV655339 FAR655338:FAR655339 FKN655338:FKN655339 FUJ655338:FUJ655339 GEF655338:GEF655339 GOB655338:GOB655339 GXX655338:GXX655339 HHT655338:HHT655339 HRP655338:HRP655339 IBL655338:IBL655339 ILH655338:ILH655339 IVD655338:IVD655339 JEZ655338:JEZ655339 JOV655338:JOV655339 JYR655338:JYR655339 KIN655338:KIN655339 KSJ655338:KSJ655339 LCF655338:LCF655339 LMB655338:LMB655339 LVX655338:LVX655339 MFT655338:MFT655339 MPP655338:MPP655339 MZL655338:MZL655339 NJH655338:NJH655339 NTD655338:NTD655339 OCZ655338:OCZ655339 OMV655338:OMV655339 OWR655338:OWR655339 PGN655338:PGN655339 PQJ655338:PQJ655339 QAF655338:QAF655339 QKB655338:QKB655339 QTX655338:QTX655339 RDT655338:RDT655339 RNP655338:RNP655339 RXL655338:RXL655339 SHH655338:SHH655339 SRD655338:SRD655339 TAZ655338:TAZ655339 TKV655338:TKV655339 TUR655338:TUR655339 UEN655338:UEN655339 UOJ655338:UOJ655339 UYF655338:UYF655339 VIB655338:VIB655339 VRX655338:VRX655339 WBT655338:WBT655339 WLP655338:WLP655339 WVL655338:WVL655339 E720874:E720875 IZ720874:IZ720875 SV720874:SV720875 ACR720874:ACR720875 AMN720874:AMN720875 AWJ720874:AWJ720875 BGF720874:BGF720875 BQB720874:BQB720875 BZX720874:BZX720875 CJT720874:CJT720875 CTP720874:CTP720875 DDL720874:DDL720875 DNH720874:DNH720875 DXD720874:DXD720875 EGZ720874:EGZ720875 EQV720874:EQV720875 FAR720874:FAR720875 FKN720874:FKN720875 FUJ720874:FUJ720875 GEF720874:GEF720875 GOB720874:GOB720875 GXX720874:GXX720875 HHT720874:HHT720875 HRP720874:HRP720875 IBL720874:IBL720875 ILH720874:ILH720875 IVD720874:IVD720875 JEZ720874:JEZ720875 JOV720874:JOV720875 JYR720874:JYR720875 KIN720874:KIN720875 KSJ720874:KSJ720875 LCF720874:LCF720875 LMB720874:LMB720875 LVX720874:LVX720875 MFT720874:MFT720875 MPP720874:MPP720875 MZL720874:MZL720875 NJH720874:NJH720875 NTD720874:NTD720875 OCZ720874:OCZ720875 OMV720874:OMV720875 OWR720874:OWR720875 PGN720874:PGN720875 PQJ720874:PQJ720875 QAF720874:QAF720875 QKB720874:QKB720875 QTX720874:QTX720875 RDT720874:RDT720875 RNP720874:RNP720875 RXL720874:RXL720875 SHH720874:SHH720875 SRD720874:SRD720875 TAZ720874:TAZ720875 TKV720874:TKV720875 TUR720874:TUR720875 UEN720874:UEN720875 UOJ720874:UOJ720875 UYF720874:UYF720875 VIB720874:VIB720875 VRX720874:VRX720875 WBT720874:WBT720875 WLP720874:WLP720875 WVL720874:WVL720875 E786410:E786411 IZ786410:IZ786411 SV786410:SV786411 ACR786410:ACR786411 AMN786410:AMN786411 AWJ786410:AWJ786411 BGF786410:BGF786411 BQB786410:BQB786411 BZX786410:BZX786411 CJT786410:CJT786411 CTP786410:CTP786411 DDL786410:DDL786411 DNH786410:DNH786411 DXD786410:DXD786411 EGZ786410:EGZ786411 EQV786410:EQV786411 FAR786410:FAR786411 FKN786410:FKN786411 FUJ786410:FUJ786411 GEF786410:GEF786411 GOB786410:GOB786411 GXX786410:GXX786411 HHT786410:HHT786411 HRP786410:HRP786411 IBL786410:IBL786411 ILH786410:ILH786411 IVD786410:IVD786411 JEZ786410:JEZ786411 JOV786410:JOV786411 JYR786410:JYR786411 KIN786410:KIN786411 KSJ786410:KSJ786411 LCF786410:LCF786411 LMB786410:LMB786411 LVX786410:LVX786411 MFT786410:MFT786411 MPP786410:MPP786411 MZL786410:MZL786411 NJH786410:NJH786411 NTD786410:NTD786411 OCZ786410:OCZ786411 OMV786410:OMV786411 OWR786410:OWR786411 PGN786410:PGN786411 PQJ786410:PQJ786411 QAF786410:QAF786411 QKB786410:QKB786411 QTX786410:QTX786411 RDT786410:RDT786411 RNP786410:RNP786411 RXL786410:RXL786411 SHH786410:SHH786411 SRD786410:SRD786411 TAZ786410:TAZ786411 TKV786410:TKV786411 TUR786410:TUR786411 UEN786410:UEN786411 UOJ786410:UOJ786411 UYF786410:UYF786411 VIB786410:VIB786411 VRX786410:VRX786411 WBT786410:WBT786411 WLP786410:WLP786411 WVL786410:WVL786411 E851946:E851947 IZ851946:IZ851947 SV851946:SV851947 ACR851946:ACR851947 AMN851946:AMN851947 AWJ851946:AWJ851947 BGF851946:BGF851947 BQB851946:BQB851947 BZX851946:BZX851947 CJT851946:CJT851947 CTP851946:CTP851947 DDL851946:DDL851947 DNH851946:DNH851947 DXD851946:DXD851947 EGZ851946:EGZ851947 EQV851946:EQV851947 FAR851946:FAR851947 FKN851946:FKN851947 FUJ851946:FUJ851947 GEF851946:GEF851947 GOB851946:GOB851947 GXX851946:GXX851947 HHT851946:HHT851947 HRP851946:HRP851947 IBL851946:IBL851947 ILH851946:ILH851947 IVD851946:IVD851947 JEZ851946:JEZ851947 JOV851946:JOV851947 JYR851946:JYR851947 KIN851946:KIN851947 KSJ851946:KSJ851947 LCF851946:LCF851947 LMB851946:LMB851947 LVX851946:LVX851947 MFT851946:MFT851947 MPP851946:MPP851947 MZL851946:MZL851947 NJH851946:NJH851947 NTD851946:NTD851947 OCZ851946:OCZ851947 OMV851946:OMV851947 OWR851946:OWR851947 PGN851946:PGN851947 PQJ851946:PQJ851947 QAF851946:QAF851947 QKB851946:QKB851947 QTX851946:QTX851947 RDT851946:RDT851947 RNP851946:RNP851947 RXL851946:RXL851947 SHH851946:SHH851947 SRD851946:SRD851947 TAZ851946:TAZ851947 TKV851946:TKV851947 TUR851946:TUR851947 UEN851946:UEN851947 UOJ851946:UOJ851947 UYF851946:UYF851947 VIB851946:VIB851947 VRX851946:VRX851947 WBT851946:WBT851947 WLP851946:WLP851947 WVL851946:WVL851947 E917482:E917483 IZ917482:IZ917483 SV917482:SV917483 ACR917482:ACR917483 AMN917482:AMN917483 AWJ917482:AWJ917483 BGF917482:BGF917483 BQB917482:BQB917483 BZX917482:BZX917483 CJT917482:CJT917483 CTP917482:CTP917483 DDL917482:DDL917483 DNH917482:DNH917483 DXD917482:DXD917483 EGZ917482:EGZ917483 EQV917482:EQV917483 FAR917482:FAR917483 FKN917482:FKN917483 FUJ917482:FUJ917483 GEF917482:GEF917483 GOB917482:GOB917483 GXX917482:GXX917483 HHT917482:HHT917483 HRP917482:HRP917483 IBL917482:IBL917483 ILH917482:ILH917483 IVD917482:IVD917483 JEZ917482:JEZ917483 JOV917482:JOV917483 JYR917482:JYR917483 KIN917482:KIN917483 KSJ917482:KSJ917483 LCF917482:LCF917483 LMB917482:LMB917483 LVX917482:LVX917483 MFT917482:MFT917483 MPP917482:MPP917483 MZL917482:MZL917483 NJH917482:NJH917483 NTD917482:NTD917483 OCZ917482:OCZ917483 OMV917482:OMV917483 OWR917482:OWR917483 PGN917482:PGN917483 PQJ917482:PQJ917483 QAF917482:QAF917483 QKB917482:QKB917483 QTX917482:QTX917483 RDT917482:RDT917483 RNP917482:RNP917483 RXL917482:RXL917483 SHH917482:SHH917483 SRD917482:SRD917483 TAZ917482:TAZ917483 TKV917482:TKV917483 TUR917482:TUR917483 UEN917482:UEN917483 UOJ917482:UOJ917483 UYF917482:UYF917483 VIB917482:VIB917483 VRX917482:VRX917483 WBT917482:WBT917483 WLP917482:WLP917483 WVL917482:WVL917483 E983018:E983019 IZ983018:IZ983019 SV983018:SV983019 ACR983018:ACR983019 AMN983018:AMN983019 AWJ983018:AWJ983019 BGF983018:BGF983019 BQB983018:BQB983019 BZX983018:BZX983019 CJT983018:CJT983019 CTP983018:CTP983019 DDL983018:DDL983019 DNH983018:DNH983019 DXD983018:DXD983019 EGZ983018:EGZ983019 EQV983018:EQV983019 FAR983018:FAR983019 FKN983018:FKN983019 FUJ983018:FUJ983019 GEF983018:GEF983019 GOB983018:GOB983019 GXX983018:GXX983019 HHT983018:HHT983019 HRP983018:HRP983019 IBL983018:IBL983019 ILH983018:ILH983019 IVD983018:IVD983019 JEZ983018:JEZ983019 JOV983018:JOV983019 JYR983018:JYR983019 KIN983018:KIN983019 KSJ983018:KSJ983019 LCF983018:LCF983019 LMB983018:LMB983019 LVX983018:LVX983019 MFT983018:MFT983019 MPP983018:MPP983019 MZL983018:MZL983019 NJH983018:NJH983019 NTD983018:NTD983019 OCZ983018:OCZ983019 OMV983018:OMV983019 OWR983018:OWR983019 PGN983018:PGN983019 PQJ983018:PQJ983019 QAF983018:QAF983019 QKB983018:QKB983019 QTX983018:QTX983019 RDT983018:RDT983019 RNP983018:RNP983019 RXL983018:RXL983019 SHH983018:SHH983019 SRD983018:SRD983019 TAZ983018:TAZ983019 TKV983018:TKV983019 TUR983018:TUR983019 UEN983018:UEN983019 UOJ983018:UOJ983019 UYF983018:UYF983019 VIB983018:VIB983019 VRX983018:VRX983019 WBT983018:WBT983019">
      <formula1>$E$22:$E$31</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J983039:WVJ983046 WLN983039:WLN983046 WBR983039:WBR983046 VRV983039:VRV983046 VHZ983039:VHZ983046 UYD983039:UYD983046 UOH983039:UOH983046 UEL983039:UEL983046 TUP983039:TUP983046 TKT983039:TKT983046 TAX983039:TAX983046 SRB983039:SRB983046 SHF983039:SHF983046 RXJ983039:RXJ983046 RNN983039:RNN983046 RDR983039:RDR983046 QTV983039:QTV983046 QJZ983039:QJZ983046 QAD983039:QAD983046 PQH983039:PQH983046 PGL983039:PGL983046 OWP983039:OWP983046 OMT983039:OMT983046 OCX983039:OCX983046 NTB983039:NTB983046 NJF983039:NJF983046 MZJ983039:MZJ983046 MPN983039:MPN983046 MFR983039:MFR983046 LVV983039:LVV983046 LLZ983039:LLZ983046 LCD983039:LCD983046 KSH983039:KSH983046 KIL983039:KIL983046 JYP983039:JYP983046 JOT983039:JOT983046 JEX983039:JEX983046 IVB983039:IVB983046 ILF983039:ILF983046 IBJ983039:IBJ983046 HRN983039:HRN983046 HHR983039:HHR983046 GXV983039:GXV983046 GNZ983039:GNZ983046 GED983039:GED983046 FUH983039:FUH983046 FKL983039:FKL983046 FAP983039:FAP983046 EQT983039:EQT983046 EGX983039:EGX983046 DXB983039:DXB983046 DNF983039:DNF983046 DDJ983039:DDJ983046 CTN983039:CTN983046 CJR983039:CJR983046 BZV983039:BZV983046 BPZ983039:BPZ983046 BGD983039:BGD983046 AWH983039:AWH983046 AML983039:AML983046 ACP983039:ACP983046 ST983039:ST983046 IX983039:IX983046 C983039:C983046 WVJ917503:WVJ917510 WLN917503:WLN917510 WBR917503:WBR917510 VRV917503:VRV917510 VHZ917503:VHZ917510 UYD917503:UYD917510 UOH917503:UOH917510 UEL917503:UEL917510 TUP917503:TUP917510 TKT917503:TKT917510 TAX917503:TAX917510 SRB917503:SRB917510 SHF917503:SHF917510 RXJ917503:RXJ917510 RNN917503:RNN917510 RDR917503:RDR917510 QTV917503:QTV917510 QJZ917503:QJZ917510 QAD917503:QAD917510 PQH917503:PQH917510 PGL917503:PGL917510 OWP917503:OWP917510 OMT917503:OMT917510 OCX917503:OCX917510 NTB917503:NTB917510 NJF917503:NJF917510 MZJ917503:MZJ917510 MPN917503:MPN917510 MFR917503:MFR917510 LVV917503:LVV917510 LLZ917503:LLZ917510 LCD917503:LCD917510 KSH917503:KSH917510 KIL917503:KIL917510 JYP917503:JYP917510 JOT917503:JOT917510 JEX917503:JEX917510 IVB917503:IVB917510 ILF917503:ILF917510 IBJ917503:IBJ917510 HRN917503:HRN917510 HHR917503:HHR917510 GXV917503:GXV917510 GNZ917503:GNZ917510 GED917503:GED917510 FUH917503:FUH917510 FKL917503:FKL917510 FAP917503:FAP917510 EQT917503:EQT917510 EGX917503:EGX917510 DXB917503:DXB917510 DNF917503:DNF917510 DDJ917503:DDJ917510 CTN917503:CTN917510 CJR917503:CJR917510 BZV917503:BZV917510 BPZ917503:BPZ917510 BGD917503:BGD917510 AWH917503:AWH917510 AML917503:AML917510 ACP917503:ACP917510 ST917503:ST917510 IX917503:IX917510 C917503:C917510 WVJ851967:WVJ851974 WLN851967:WLN851974 WBR851967:WBR851974 VRV851967:VRV851974 VHZ851967:VHZ851974 UYD851967:UYD851974 UOH851967:UOH851974 UEL851967:UEL851974 TUP851967:TUP851974 TKT851967:TKT851974 TAX851967:TAX851974 SRB851967:SRB851974 SHF851967:SHF851974 RXJ851967:RXJ851974 RNN851967:RNN851974 RDR851967:RDR851974 QTV851967:QTV851974 QJZ851967:QJZ851974 QAD851967:QAD851974 PQH851967:PQH851974 PGL851967:PGL851974 OWP851967:OWP851974 OMT851967:OMT851974 OCX851967:OCX851974 NTB851967:NTB851974 NJF851967:NJF851974 MZJ851967:MZJ851974 MPN851967:MPN851974 MFR851967:MFR851974 LVV851967:LVV851974 LLZ851967:LLZ851974 LCD851967:LCD851974 KSH851967:KSH851974 KIL851967:KIL851974 JYP851967:JYP851974 JOT851967:JOT851974 JEX851967:JEX851974 IVB851967:IVB851974 ILF851967:ILF851974 IBJ851967:IBJ851974 HRN851967:HRN851974 HHR851967:HHR851974 GXV851967:GXV851974 GNZ851967:GNZ851974 GED851967:GED851974 FUH851967:FUH851974 FKL851967:FKL851974 FAP851967:FAP851974 EQT851967:EQT851974 EGX851967:EGX851974 DXB851967:DXB851974 DNF851967:DNF851974 DDJ851967:DDJ851974 CTN851967:CTN851974 CJR851967:CJR851974 BZV851967:BZV851974 BPZ851967:BPZ851974 BGD851967:BGD851974 AWH851967:AWH851974 AML851967:AML851974 ACP851967:ACP851974 ST851967:ST851974 IX851967:IX851974 C851967:C851974 WVJ786431:WVJ786438 WLN786431:WLN786438 WBR786431:WBR786438 VRV786431:VRV786438 VHZ786431:VHZ786438 UYD786431:UYD786438 UOH786431:UOH786438 UEL786431:UEL786438 TUP786431:TUP786438 TKT786431:TKT786438 TAX786431:TAX786438 SRB786431:SRB786438 SHF786431:SHF786438 RXJ786431:RXJ786438 RNN786431:RNN786438 RDR786431:RDR786438 QTV786431:QTV786438 QJZ786431:QJZ786438 QAD786431:QAD786438 PQH786431:PQH786438 PGL786431:PGL786438 OWP786431:OWP786438 OMT786431:OMT786438 OCX786431:OCX786438 NTB786431:NTB786438 NJF786431:NJF786438 MZJ786431:MZJ786438 MPN786431:MPN786438 MFR786431:MFR786438 LVV786431:LVV786438 LLZ786431:LLZ786438 LCD786431:LCD786438 KSH786431:KSH786438 KIL786431:KIL786438 JYP786431:JYP786438 JOT786431:JOT786438 JEX786431:JEX786438 IVB786431:IVB786438 ILF786431:ILF786438 IBJ786431:IBJ786438 HRN786431:HRN786438 HHR786431:HHR786438 GXV786431:GXV786438 GNZ786431:GNZ786438 GED786431:GED786438 FUH786431:FUH786438 FKL786431:FKL786438 FAP786431:FAP786438 EQT786431:EQT786438 EGX786431:EGX786438 DXB786431:DXB786438 DNF786431:DNF786438 DDJ786431:DDJ786438 CTN786431:CTN786438 CJR786431:CJR786438 BZV786431:BZV786438 BPZ786431:BPZ786438 BGD786431:BGD786438 AWH786431:AWH786438 AML786431:AML786438 ACP786431:ACP786438 ST786431:ST786438 IX786431:IX786438 C786431:C786438 WVJ720895:WVJ720902 WLN720895:WLN720902 WBR720895:WBR720902 VRV720895:VRV720902 VHZ720895:VHZ720902 UYD720895:UYD720902 UOH720895:UOH720902 UEL720895:UEL720902 TUP720895:TUP720902 TKT720895:TKT720902 TAX720895:TAX720902 SRB720895:SRB720902 SHF720895:SHF720902 RXJ720895:RXJ720902 RNN720895:RNN720902 RDR720895:RDR720902 QTV720895:QTV720902 QJZ720895:QJZ720902 QAD720895:QAD720902 PQH720895:PQH720902 PGL720895:PGL720902 OWP720895:OWP720902 OMT720895:OMT720902 OCX720895:OCX720902 NTB720895:NTB720902 NJF720895:NJF720902 MZJ720895:MZJ720902 MPN720895:MPN720902 MFR720895:MFR720902 LVV720895:LVV720902 LLZ720895:LLZ720902 LCD720895:LCD720902 KSH720895:KSH720902 KIL720895:KIL720902 JYP720895:JYP720902 JOT720895:JOT720902 JEX720895:JEX720902 IVB720895:IVB720902 ILF720895:ILF720902 IBJ720895:IBJ720902 HRN720895:HRN720902 HHR720895:HHR720902 GXV720895:GXV720902 GNZ720895:GNZ720902 GED720895:GED720902 FUH720895:FUH720902 FKL720895:FKL720902 FAP720895:FAP720902 EQT720895:EQT720902 EGX720895:EGX720902 DXB720895:DXB720902 DNF720895:DNF720902 DDJ720895:DDJ720902 CTN720895:CTN720902 CJR720895:CJR720902 BZV720895:BZV720902 BPZ720895:BPZ720902 BGD720895:BGD720902 AWH720895:AWH720902 AML720895:AML720902 ACP720895:ACP720902 ST720895:ST720902 IX720895:IX720902 C720895:C720902 WVJ655359:WVJ655366 WLN655359:WLN655366 WBR655359:WBR655366 VRV655359:VRV655366 VHZ655359:VHZ655366 UYD655359:UYD655366 UOH655359:UOH655366 UEL655359:UEL655366 TUP655359:TUP655366 TKT655359:TKT655366 TAX655359:TAX655366 SRB655359:SRB655366 SHF655359:SHF655366 RXJ655359:RXJ655366 RNN655359:RNN655366 RDR655359:RDR655366 QTV655359:QTV655366 QJZ655359:QJZ655366 QAD655359:QAD655366 PQH655359:PQH655366 PGL655359:PGL655366 OWP655359:OWP655366 OMT655359:OMT655366 OCX655359:OCX655366 NTB655359:NTB655366 NJF655359:NJF655366 MZJ655359:MZJ655366 MPN655359:MPN655366 MFR655359:MFR655366 LVV655359:LVV655366 LLZ655359:LLZ655366 LCD655359:LCD655366 KSH655359:KSH655366 KIL655359:KIL655366 JYP655359:JYP655366 JOT655359:JOT655366 JEX655359:JEX655366 IVB655359:IVB655366 ILF655359:ILF655366 IBJ655359:IBJ655366 HRN655359:HRN655366 HHR655359:HHR655366 GXV655359:GXV655366 GNZ655359:GNZ655366 GED655359:GED655366 FUH655359:FUH655366 FKL655359:FKL655366 FAP655359:FAP655366 EQT655359:EQT655366 EGX655359:EGX655366 DXB655359:DXB655366 DNF655359:DNF655366 DDJ655359:DDJ655366 CTN655359:CTN655366 CJR655359:CJR655366 BZV655359:BZV655366 BPZ655359:BPZ655366 BGD655359:BGD655366 AWH655359:AWH655366 AML655359:AML655366 ACP655359:ACP655366 ST655359:ST655366 IX655359:IX655366 C655359:C655366 WVJ589823:WVJ589830 WLN589823:WLN589830 WBR589823:WBR589830 VRV589823:VRV589830 VHZ589823:VHZ589830 UYD589823:UYD589830 UOH589823:UOH589830 UEL589823:UEL589830 TUP589823:TUP589830 TKT589823:TKT589830 TAX589823:TAX589830 SRB589823:SRB589830 SHF589823:SHF589830 RXJ589823:RXJ589830 RNN589823:RNN589830 RDR589823:RDR589830 QTV589823:QTV589830 QJZ589823:QJZ589830 QAD589823:QAD589830 PQH589823:PQH589830 PGL589823:PGL589830 OWP589823:OWP589830 OMT589823:OMT589830 OCX589823:OCX589830 NTB589823:NTB589830 NJF589823:NJF589830 MZJ589823:MZJ589830 MPN589823:MPN589830 MFR589823:MFR589830 LVV589823:LVV589830 LLZ589823:LLZ589830 LCD589823:LCD589830 KSH589823:KSH589830 KIL589823:KIL589830 JYP589823:JYP589830 JOT589823:JOT589830 JEX589823:JEX589830 IVB589823:IVB589830 ILF589823:ILF589830 IBJ589823:IBJ589830 HRN589823:HRN589830 HHR589823:HHR589830 GXV589823:GXV589830 GNZ589823:GNZ589830 GED589823:GED589830 FUH589823:FUH589830 FKL589823:FKL589830 FAP589823:FAP589830 EQT589823:EQT589830 EGX589823:EGX589830 DXB589823:DXB589830 DNF589823:DNF589830 DDJ589823:DDJ589830 CTN589823:CTN589830 CJR589823:CJR589830 BZV589823:BZV589830 BPZ589823:BPZ589830 BGD589823:BGD589830 AWH589823:AWH589830 AML589823:AML589830 ACP589823:ACP589830 ST589823:ST589830 IX589823:IX589830 C589823:C589830 WVJ524287:WVJ524294 WLN524287:WLN524294 WBR524287:WBR524294 VRV524287:VRV524294 VHZ524287:VHZ524294 UYD524287:UYD524294 UOH524287:UOH524294 UEL524287:UEL524294 TUP524287:TUP524294 TKT524287:TKT524294 TAX524287:TAX524294 SRB524287:SRB524294 SHF524287:SHF524294 RXJ524287:RXJ524294 RNN524287:RNN524294 RDR524287:RDR524294 QTV524287:QTV524294 QJZ524287:QJZ524294 QAD524287:QAD524294 PQH524287:PQH524294 PGL524287:PGL524294 OWP524287:OWP524294 OMT524287:OMT524294 OCX524287:OCX524294 NTB524287:NTB524294 NJF524287:NJF524294 MZJ524287:MZJ524294 MPN524287:MPN524294 MFR524287:MFR524294 LVV524287:LVV524294 LLZ524287:LLZ524294 LCD524287:LCD524294 KSH524287:KSH524294 KIL524287:KIL524294 JYP524287:JYP524294 JOT524287:JOT524294 JEX524287:JEX524294 IVB524287:IVB524294 ILF524287:ILF524294 IBJ524287:IBJ524294 HRN524287:HRN524294 HHR524287:HHR524294 GXV524287:GXV524294 GNZ524287:GNZ524294 GED524287:GED524294 FUH524287:FUH524294 FKL524287:FKL524294 FAP524287:FAP524294 EQT524287:EQT524294 EGX524287:EGX524294 DXB524287:DXB524294 DNF524287:DNF524294 DDJ524287:DDJ524294 CTN524287:CTN524294 CJR524287:CJR524294 BZV524287:BZV524294 BPZ524287:BPZ524294 BGD524287:BGD524294 AWH524287:AWH524294 AML524287:AML524294 ACP524287:ACP524294 ST524287:ST524294 IX524287:IX524294 C524287:C524294 WVJ458751:WVJ458758 WLN458751:WLN458758 WBR458751:WBR458758 VRV458751:VRV458758 VHZ458751:VHZ458758 UYD458751:UYD458758 UOH458751:UOH458758 UEL458751:UEL458758 TUP458751:TUP458758 TKT458751:TKT458758 TAX458751:TAX458758 SRB458751:SRB458758 SHF458751:SHF458758 RXJ458751:RXJ458758 RNN458751:RNN458758 RDR458751:RDR458758 QTV458751:QTV458758 QJZ458751:QJZ458758 QAD458751:QAD458758 PQH458751:PQH458758 PGL458751:PGL458758 OWP458751:OWP458758 OMT458751:OMT458758 OCX458751:OCX458758 NTB458751:NTB458758 NJF458751:NJF458758 MZJ458751:MZJ458758 MPN458751:MPN458758 MFR458751:MFR458758 LVV458751:LVV458758 LLZ458751:LLZ458758 LCD458751:LCD458758 KSH458751:KSH458758 KIL458751:KIL458758 JYP458751:JYP458758 JOT458751:JOT458758 JEX458751:JEX458758 IVB458751:IVB458758 ILF458751:ILF458758 IBJ458751:IBJ458758 HRN458751:HRN458758 HHR458751:HHR458758 GXV458751:GXV458758 GNZ458751:GNZ458758 GED458751:GED458758 FUH458751:FUH458758 FKL458751:FKL458758 FAP458751:FAP458758 EQT458751:EQT458758 EGX458751:EGX458758 DXB458751:DXB458758 DNF458751:DNF458758 DDJ458751:DDJ458758 CTN458751:CTN458758 CJR458751:CJR458758 BZV458751:BZV458758 BPZ458751:BPZ458758 BGD458751:BGD458758 AWH458751:AWH458758 AML458751:AML458758 ACP458751:ACP458758 ST458751:ST458758 IX458751:IX458758 C458751:C458758 WVJ393215:WVJ393222 WLN393215:WLN393222 WBR393215:WBR393222 VRV393215:VRV393222 VHZ393215:VHZ393222 UYD393215:UYD393222 UOH393215:UOH393222 UEL393215:UEL393222 TUP393215:TUP393222 TKT393215:TKT393222 TAX393215:TAX393222 SRB393215:SRB393222 SHF393215:SHF393222 RXJ393215:RXJ393222 RNN393215:RNN393222 RDR393215:RDR393222 QTV393215:QTV393222 QJZ393215:QJZ393222 QAD393215:QAD393222 PQH393215:PQH393222 PGL393215:PGL393222 OWP393215:OWP393222 OMT393215:OMT393222 OCX393215:OCX393222 NTB393215:NTB393222 NJF393215:NJF393222 MZJ393215:MZJ393222 MPN393215:MPN393222 MFR393215:MFR393222 LVV393215:LVV393222 LLZ393215:LLZ393222 LCD393215:LCD393222 KSH393215:KSH393222 KIL393215:KIL393222 JYP393215:JYP393222 JOT393215:JOT393222 JEX393215:JEX393222 IVB393215:IVB393222 ILF393215:ILF393222 IBJ393215:IBJ393222 HRN393215:HRN393222 HHR393215:HHR393222 GXV393215:GXV393222 GNZ393215:GNZ393222 GED393215:GED393222 FUH393215:FUH393222 FKL393215:FKL393222 FAP393215:FAP393222 EQT393215:EQT393222 EGX393215:EGX393222 DXB393215:DXB393222 DNF393215:DNF393222 DDJ393215:DDJ393222 CTN393215:CTN393222 CJR393215:CJR393222 BZV393215:BZV393222 BPZ393215:BPZ393222 BGD393215:BGD393222 AWH393215:AWH393222 AML393215:AML393222 ACP393215:ACP393222 ST393215:ST393222 IX393215:IX393222 C393215:C393222 WVJ327679:WVJ327686 WLN327679:WLN327686 WBR327679:WBR327686 VRV327679:VRV327686 VHZ327679:VHZ327686 UYD327679:UYD327686 UOH327679:UOH327686 UEL327679:UEL327686 TUP327679:TUP327686 TKT327679:TKT327686 TAX327679:TAX327686 SRB327679:SRB327686 SHF327679:SHF327686 RXJ327679:RXJ327686 RNN327679:RNN327686 RDR327679:RDR327686 QTV327679:QTV327686 QJZ327679:QJZ327686 QAD327679:QAD327686 PQH327679:PQH327686 PGL327679:PGL327686 OWP327679:OWP327686 OMT327679:OMT327686 OCX327679:OCX327686 NTB327679:NTB327686 NJF327679:NJF327686 MZJ327679:MZJ327686 MPN327679:MPN327686 MFR327679:MFR327686 LVV327679:LVV327686 LLZ327679:LLZ327686 LCD327679:LCD327686 KSH327679:KSH327686 KIL327679:KIL327686 JYP327679:JYP327686 JOT327679:JOT327686 JEX327679:JEX327686 IVB327679:IVB327686 ILF327679:ILF327686 IBJ327679:IBJ327686 HRN327679:HRN327686 HHR327679:HHR327686 GXV327679:GXV327686 GNZ327679:GNZ327686 GED327679:GED327686 FUH327679:FUH327686 FKL327679:FKL327686 FAP327679:FAP327686 EQT327679:EQT327686 EGX327679:EGX327686 DXB327679:DXB327686 DNF327679:DNF327686 DDJ327679:DDJ327686 CTN327679:CTN327686 CJR327679:CJR327686 BZV327679:BZV327686 BPZ327679:BPZ327686 BGD327679:BGD327686 AWH327679:AWH327686 AML327679:AML327686 ACP327679:ACP327686 ST327679:ST327686 IX327679:IX327686 C327679:C327686 WVJ262143:WVJ262150 WLN262143:WLN262150 WBR262143:WBR262150 VRV262143:VRV262150 VHZ262143:VHZ262150 UYD262143:UYD262150 UOH262143:UOH262150 UEL262143:UEL262150 TUP262143:TUP262150 TKT262143:TKT262150 TAX262143:TAX262150 SRB262143:SRB262150 SHF262143:SHF262150 RXJ262143:RXJ262150 RNN262143:RNN262150 RDR262143:RDR262150 QTV262143:QTV262150 QJZ262143:QJZ262150 QAD262143:QAD262150 PQH262143:PQH262150 PGL262143:PGL262150 OWP262143:OWP262150 OMT262143:OMT262150 OCX262143:OCX262150 NTB262143:NTB262150 NJF262143:NJF262150 MZJ262143:MZJ262150 MPN262143:MPN262150 MFR262143:MFR262150 LVV262143:LVV262150 LLZ262143:LLZ262150 LCD262143:LCD262150 KSH262143:KSH262150 KIL262143:KIL262150 JYP262143:JYP262150 JOT262143:JOT262150 JEX262143:JEX262150 IVB262143:IVB262150 ILF262143:ILF262150 IBJ262143:IBJ262150 HRN262143:HRN262150 HHR262143:HHR262150 GXV262143:GXV262150 GNZ262143:GNZ262150 GED262143:GED262150 FUH262143:FUH262150 FKL262143:FKL262150 FAP262143:FAP262150 EQT262143:EQT262150 EGX262143:EGX262150 DXB262143:DXB262150 DNF262143:DNF262150 DDJ262143:DDJ262150 CTN262143:CTN262150 CJR262143:CJR262150 BZV262143:BZV262150 BPZ262143:BPZ262150 BGD262143:BGD262150 AWH262143:AWH262150 AML262143:AML262150 ACP262143:ACP262150 ST262143:ST262150 IX262143:IX262150 C262143:C262150 WVJ196607:WVJ196614 WLN196607:WLN196614 WBR196607:WBR196614 VRV196607:VRV196614 VHZ196607:VHZ196614 UYD196607:UYD196614 UOH196607:UOH196614 UEL196607:UEL196614 TUP196607:TUP196614 TKT196607:TKT196614 TAX196607:TAX196614 SRB196607:SRB196614 SHF196607:SHF196614 RXJ196607:RXJ196614 RNN196607:RNN196614 RDR196607:RDR196614 QTV196607:QTV196614 QJZ196607:QJZ196614 QAD196607:QAD196614 PQH196607:PQH196614 PGL196607:PGL196614 OWP196607:OWP196614 OMT196607:OMT196614 OCX196607:OCX196614 NTB196607:NTB196614 NJF196607:NJF196614 MZJ196607:MZJ196614 MPN196607:MPN196614 MFR196607:MFR196614 LVV196607:LVV196614 LLZ196607:LLZ196614 LCD196607:LCD196614 KSH196607:KSH196614 KIL196607:KIL196614 JYP196607:JYP196614 JOT196607:JOT196614 JEX196607:JEX196614 IVB196607:IVB196614 ILF196607:ILF196614 IBJ196607:IBJ196614 HRN196607:HRN196614 HHR196607:HHR196614 GXV196607:GXV196614 GNZ196607:GNZ196614 GED196607:GED196614 FUH196607:FUH196614 FKL196607:FKL196614 FAP196607:FAP196614 EQT196607:EQT196614 EGX196607:EGX196614 DXB196607:DXB196614 DNF196607:DNF196614 DDJ196607:DDJ196614 CTN196607:CTN196614 CJR196607:CJR196614 BZV196607:BZV196614 BPZ196607:BPZ196614 BGD196607:BGD196614 AWH196607:AWH196614 AML196607:AML196614 ACP196607:ACP196614 ST196607:ST196614 IX196607:IX196614 C196607:C196614 WVJ131071:WVJ131078 WLN131071:WLN131078 WBR131071:WBR131078 VRV131071:VRV131078 VHZ131071:VHZ131078 UYD131071:UYD131078 UOH131071:UOH131078 UEL131071:UEL131078 TUP131071:TUP131078 TKT131071:TKT131078 TAX131071:TAX131078 SRB131071:SRB131078 SHF131071:SHF131078 RXJ131071:RXJ131078 RNN131071:RNN131078 RDR131071:RDR131078 QTV131071:QTV131078 QJZ131071:QJZ131078 QAD131071:QAD131078 PQH131071:PQH131078 PGL131071:PGL131078 OWP131071:OWP131078 OMT131071:OMT131078 OCX131071:OCX131078 NTB131071:NTB131078 NJF131071:NJF131078 MZJ131071:MZJ131078 MPN131071:MPN131078 MFR131071:MFR131078 LVV131071:LVV131078 LLZ131071:LLZ131078 LCD131071:LCD131078 KSH131071:KSH131078 KIL131071:KIL131078 JYP131071:JYP131078 JOT131071:JOT131078 JEX131071:JEX131078 IVB131071:IVB131078 ILF131071:ILF131078 IBJ131071:IBJ131078 HRN131071:HRN131078 HHR131071:HHR131078 GXV131071:GXV131078 GNZ131071:GNZ131078 GED131071:GED131078 FUH131071:FUH131078 FKL131071:FKL131078 FAP131071:FAP131078 EQT131071:EQT131078 EGX131071:EGX131078 DXB131071:DXB131078 DNF131071:DNF131078 DDJ131071:DDJ131078 CTN131071:CTN131078 CJR131071:CJR131078 BZV131071:BZV131078 BPZ131071:BPZ131078 BGD131071:BGD131078 AWH131071:AWH131078 AML131071:AML131078 ACP131071:ACP131078 ST131071:ST131078 IX131071:IX131078 C131071:C131078 WVJ65535:WVJ65542 WLN65535:WLN65542 WBR65535:WBR65542 VRV65535:VRV65542 VHZ65535:VHZ65542 UYD65535:UYD65542 UOH65535:UOH65542 UEL65535:UEL65542 TUP65535:TUP65542 TKT65535:TKT65542 TAX65535:TAX65542 SRB65535:SRB65542 SHF65535:SHF65542 RXJ65535:RXJ65542 RNN65535:RNN65542 RDR65535:RDR65542 QTV65535:QTV65542 QJZ65535:QJZ65542 QAD65535:QAD65542 PQH65535:PQH65542 PGL65535:PGL65542 OWP65535:OWP65542 OMT65535:OMT65542 OCX65535:OCX65542 NTB65535:NTB65542 NJF65535:NJF65542 MZJ65535:MZJ65542 MPN65535:MPN65542 MFR65535:MFR65542 LVV65535:LVV65542 LLZ65535:LLZ65542 LCD65535:LCD65542 KSH65535:KSH65542 KIL65535:KIL65542 JYP65535:JYP65542 JOT65535:JOT65542 JEX65535:JEX65542 IVB65535:IVB65542 ILF65535:ILF65542 IBJ65535:IBJ65542 HRN65535:HRN65542 HHR65535:HHR65542 GXV65535:GXV65542 GNZ65535:GNZ65542 GED65535:GED65542 FUH65535:FUH65542 FKL65535:FKL65542 FAP65535:FAP65542 EQT65535:EQT65542 EGX65535:EGX65542 DXB65535:DXB65542 DNF65535:DNF65542 DDJ65535:DDJ65542 CTN65535:CTN65542 CJR65535:CJR65542 BZV65535:BZV65542 BPZ65535:BPZ65542 BGD65535:BGD65542 AWH65535:AWH65542 AML65535:AML65542 ACP65535:ACP65542 ST65535:ST65542 IX65535:IX65542 C65535:C65542 IX10:IX21 WVJ983005:WVJ983037 WLN983005:WLN983037 WBR983005:WBR983037 VRV983005:VRV983037 VHZ983005:VHZ983037 UYD983005:UYD983037 UOH983005:UOH983037 UEL983005:UEL983037 TUP983005:TUP983037 TKT983005:TKT983037 TAX983005:TAX983037 SRB983005:SRB983037 SHF983005:SHF983037 RXJ983005:RXJ983037 RNN983005:RNN983037 RDR983005:RDR983037 QTV983005:QTV983037 QJZ983005:QJZ983037 QAD983005:QAD983037 PQH983005:PQH983037 PGL983005:PGL983037 OWP983005:OWP983037 OMT983005:OMT983037 OCX983005:OCX983037 NTB983005:NTB983037 NJF983005:NJF983037 MZJ983005:MZJ983037 MPN983005:MPN983037 MFR983005:MFR983037 LVV983005:LVV983037 LLZ983005:LLZ983037 LCD983005:LCD983037 KSH983005:KSH983037 KIL983005:KIL983037 JYP983005:JYP983037 JOT983005:JOT983037 JEX983005:JEX983037 IVB983005:IVB983037 ILF983005:ILF983037 IBJ983005:IBJ983037 HRN983005:HRN983037 HHR983005:HHR983037 GXV983005:GXV983037 GNZ983005:GNZ983037 GED983005:GED983037 FUH983005:FUH983037 FKL983005:FKL983037 FAP983005:FAP983037 EQT983005:EQT983037 EGX983005:EGX983037 DXB983005:DXB983037 DNF983005:DNF983037 DDJ983005:DDJ983037 CTN983005:CTN983037 CJR983005:CJR983037 BZV983005:BZV983037 BPZ983005:BPZ983037 BGD983005:BGD983037 AWH983005:AWH983037 AML983005:AML983037 ACP983005:ACP983037 ST983005:ST983037 IX983005:IX983037 C983005:C983037 WVJ917469:WVJ917501 WLN917469:WLN917501 WBR917469:WBR917501 VRV917469:VRV917501 VHZ917469:VHZ917501 UYD917469:UYD917501 UOH917469:UOH917501 UEL917469:UEL917501 TUP917469:TUP917501 TKT917469:TKT917501 TAX917469:TAX917501 SRB917469:SRB917501 SHF917469:SHF917501 RXJ917469:RXJ917501 RNN917469:RNN917501 RDR917469:RDR917501 QTV917469:QTV917501 QJZ917469:QJZ917501 QAD917469:QAD917501 PQH917469:PQH917501 PGL917469:PGL917501 OWP917469:OWP917501 OMT917469:OMT917501 OCX917469:OCX917501 NTB917469:NTB917501 NJF917469:NJF917501 MZJ917469:MZJ917501 MPN917469:MPN917501 MFR917469:MFR917501 LVV917469:LVV917501 LLZ917469:LLZ917501 LCD917469:LCD917501 KSH917469:KSH917501 KIL917469:KIL917501 JYP917469:JYP917501 JOT917469:JOT917501 JEX917469:JEX917501 IVB917469:IVB917501 ILF917469:ILF917501 IBJ917469:IBJ917501 HRN917469:HRN917501 HHR917469:HHR917501 GXV917469:GXV917501 GNZ917469:GNZ917501 GED917469:GED917501 FUH917469:FUH917501 FKL917469:FKL917501 FAP917469:FAP917501 EQT917469:EQT917501 EGX917469:EGX917501 DXB917469:DXB917501 DNF917469:DNF917501 DDJ917469:DDJ917501 CTN917469:CTN917501 CJR917469:CJR917501 BZV917469:BZV917501 BPZ917469:BPZ917501 BGD917469:BGD917501 AWH917469:AWH917501 AML917469:AML917501 ACP917469:ACP917501 ST917469:ST917501 IX917469:IX917501 C917469:C917501 WVJ851933:WVJ851965 WLN851933:WLN851965 WBR851933:WBR851965 VRV851933:VRV851965 VHZ851933:VHZ851965 UYD851933:UYD851965 UOH851933:UOH851965 UEL851933:UEL851965 TUP851933:TUP851965 TKT851933:TKT851965 TAX851933:TAX851965 SRB851933:SRB851965 SHF851933:SHF851965 RXJ851933:RXJ851965 RNN851933:RNN851965 RDR851933:RDR851965 QTV851933:QTV851965 QJZ851933:QJZ851965 QAD851933:QAD851965 PQH851933:PQH851965 PGL851933:PGL851965 OWP851933:OWP851965 OMT851933:OMT851965 OCX851933:OCX851965 NTB851933:NTB851965 NJF851933:NJF851965 MZJ851933:MZJ851965 MPN851933:MPN851965 MFR851933:MFR851965 LVV851933:LVV851965 LLZ851933:LLZ851965 LCD851933:LCD851965 KSH851933:KSH851965 KIL851933:KIL851965 JYP851933:JYP851965 JOT851933:JOT851965 JEX851933:JEX851965 IVB851933:IVB851965 ILF851933:ILF851965 IBJ851933:IBJ851965 HRN851933:HRN851965 HHR851933:HHR851965 GXV851933:GXV851965 GNZ851933:GNZ851965 GED851933:GED851965 FUH851933:FUH851965 FKL851933:FKL851965 FAP851933:FAP851965 EQT851933:EQT851965 EGX851933:EGX851965 DXB851933:DXB851965 DNF851933:DNF851965 DDJ851933:DDJ851965 CTN851933:CTN851965 CJR851933:CJR851965 BZV851933:BZV851965 BPZ851933:BPZ851965 BGD851933:BGD851965 AWH851933:AWH851965 AML851933:AML851965 ACP851933:ACP851965 ST851933:ST851965 IX851933:IX851965 C851933:C851965 WVJ786397:WVJ786429 WLN786397:WLN786429 WBR786397:WBR786429 VRV786397:VRV786429 VHZ786397:VHZ786429 UYD786397:UYD786429 UOH786397:UOH786429 UEL786397:UEL786429 TUP786397:TUP786429 TKT786397:TKT786429 TAX786397:TAX786429 SRB786397:SRB786429 SHF786397:SHF786429 RXJ786397:RXJ786429 RNN786397:RNN786429 RDR786397:RDR786429 QTV786397:QTV786429 QJZ786397:QJZ786429 QAD786397:QAD786429 PQH786397:PQH786429 PGL786397:PGL786429 OWP786397:OWP786429 OMT786397:OMT786429 OCX786397:OCX786429 NTB786397:NTB786429 NJF786397:NJF786429 MZJ786397:MZJ786429 MPN786397:MPN786429 MFR786397:MFR786429 LVV786397:LVV786429 LLZ786397:LLZ786429 LCD786397:LCD786429 KSH786397:KSH786429 KIL786397:KIL786429 JYP786397:JYP786429 JOT786397:JOT786429 JEX786397:JEX786429 IVB786397:IVB786429 ILF786397:ILF786429 IBJ786397:IBJ786429 HRN786397:HRN786429 HHR786397:HHR786429 GXV786397:GXV786429 GNZ786397:GNZ786429 GED786397:GED786429 FUH786397:FUH786429 FKL786397:FKL786429 FAP786397:FAP786429 EQT786397:EQT786429 EGX786397:EGX786429 DXB786397:DXB786429 DNF786397:DNF786429 DDJ786397:DDJ786429 CTN786397:CTN786429 CJR786397:CJR786429 BZV786397:BZV786429 BPZ786397:BPZ786429 BGD786397:BGD786429 AWH786397:AWH786429 AML786397:AML786429 ACP786397:ACP786429 ST786397:ST786429 IX786397:IX786429 C786397:C786429 WVJ720861:WVJ720893 WLN720861:WLN720893 WBR720861:WBR720893 VRV720861:VRV720893 VHZ720861:VHZ720893 UYD720861:UYD720893 UOH720861:UOH720893 UEL720861:UEL720893 TUP720861:TUP720893 TKT720861:TKT720893 TAX720861:TAX720893 SRB720861:SRB720893 SHF720861:SHF720893 RXJ720861:RXJ720893 RNN720861:RNN720893 RDR720861:RDR720893 QTV720861:QTV720893 QJZ720861:QJZ720893 QAD720861:QAD720893 PQH720861:PQH720893 PGL720861:PGL720893 OWP720861:OWP720893 OMT720861:OMT720893 OCX720861:OCX720893 NTB720861:NTB720893 NJF720861:NJF720893 MZJ720861:MZJ720893 MPN720861:MPN720893 MFR720861:MFR720893 LVV720861:LVV720893 LLZ720861:LLZ720893 LCD720861:LCD720893 KSH720861:KSH720893 KIL720861:KIL720893 JYP720861:JYP720893 JOT720861:JOT720893 JEX720861:JEX720893 IVB720861:IVB720893 ILF720861:ILF720893 IBJ720861:IBJ720893 HRN720861:HRN720893 HHR720861:HHR720893 GXV720861:GXV720893 GNZ720861:GNZ720893 GED720861:GED720893 FUH720861:FUH720893 FKL720861:FKL720893 FAP720861:FAP720893 EQT720861:EQT720893 EGX720861:EGX720893 DXB720861:DXB720893 DNF720861:DNF720893 DDJ720861:DDJ720893 CTN720861:CTN720893 CJR720861:CJR720893 BZV720861:BZV720893 BPZ720861:BPZ720893 BGD720861:BGD720893 AWH720861:AWH720893 AML720861:AML720893 ACP720861:ACP720893 ST720861:ST720893 IX720861:IX720893 C720861:C720893 WVJ655325:WVJ655357 WLN655325:WLN655357 WBR655325:WBR655357 VRV655325:VRV655357 VHZ655325:VHZ655357 UYD655325:UYD655357 UOH655325:UOH655357 UEL655325:UEL655357 TUP655325:TUP655357 TKT655325:TKT655357 TAX655325:TAX655357 SRB655325:SRB655357 SHF655325:SHF655357 RXJ655325:RXJ655357 RNN655325:RNN655357 RDR655325:RDR655357 QTV655325:QTV655357 QJZ655325:QJZ655357 QAD655325:QAD655357 PQH655325:PQH655357 PGL655325:PGL655357 OWP655325:OWP655357 OMT655325:OMT655357 OCX655325:OCX655357 NTB655325:NTB655357 NJF655325:NJF655357 MZJ655325:MZJ655357 MPN655325:MPN655357 MFR655325:MFR655357 LVV655325:LVV655357 LLZ655325:LLZ655357 LCD655325:LCD655357 KSH655325:KSH655357 KIL655325:KIL655357 JYP655325:JYP655357 JOT655325:JOT655357 JEX655325:JEX655357 IVB655325:IVB655357 ILF655325:ILF655357 IBJ655325:IBJ655357 HRN655325:HRN655357 HHR655325:HHR655357 GXV655325:GXV655357 GNZ655325:GNZ655357 GED655325:GED655357 FUH655325:FUH655357 FKL655325:FKL655357 FAP655325:FAP655357 EQT655325:EQT655357 EGX655325:EGX655357 DXB655325:DXB655357 DNF655325:DNF655357 DDJ655325:DDJ655357 CTN655325:CTN655357 CJR655325:CJR655357 BZV655325:BZV655357 BPZ655325:BPZ655357 BGD655325:BGD655357 AWH655325:AWH655357 AML655325:AML655357 ACP655325:ACP655357 ST655325:ST655357 IX655325:IX655357 C655325:C655357 WVJ589789:WVJ589821 WLN589789:WLN589821 WBR589789:WBR589821 VRV589789:VRV589821 VHZ589789:VHZ589821 UYD589789:UYD589821 UOH589789:UOH589821 UEL589789:UEL589821 TUP589789:TUP589821 TKT589789:TKT589821 TAX589789:TAX589821 SRB589789:SRB589821 SHF589789:SHF589821 RXJ589789:RXJ589821 RNN589789:RNN589821 RDR589789:RDR589821 QTV589789:QTV589821 QJZ589789:QJZ589821 QAD589789:QAD589821 PQH589789:PQH589821 PGL589789:PGL589821 OWP589789:OWP589821 OMT589789:OMT589821 OCX589789:OCX589821 NTB589789:NTB589821 NJF589789:NJF589821 MZJ589789:MZJ589821 MPN589789:MPN589821 MFR589789:MFR589821 LVV589789:LVV589821 LLZ589789:LLZ589821 LCD589789:LCD589821 KSH589789:KSH589821 KIL589789:KIL589821 JYP589789:JYP589821 JOT589789:JOT589821 JEX589789:JEX589821 IVB589789:IVB589821 ILF589789:ILF589821 IBJ589789:IBJ589821 HRN589789:HRN589821 HHR589789:HHR589821 GXV589789:GXV589821 GNZ589789:GNZ589821 GED589789:GED589821 FUH589789:FUH589821 FKL589789:FKL589821 FAP589789:FAP589821 EQT589789:EQT589821 EGX589789:EGX589821 DXB589789:DXB589821 DNF589789:DNF589821 DDJ589789:DDJ589821 CTN589789:CTN589821 CJR589789:CJR589821 BZV589789:BZV589821 BPZ589789:BPZ589821 BGD589789:BGD589821 AWH589789:AWH589821 AML589789:AML589821 ACP589789:ACP589821 ST589789:ST589821 IX589789:IX589821 C589789:C589821 WVJ524253:WVJ524285 WLN524253:WLN524285 WBR524253:WBR524285 VRV524253:VRV524285 VHZ524253:VHZ524285 UYD524253:UYD524285 UOH524253:UOH524285 UEL524253:UEL524285 TUP524253:TUP524285 TKT524253:TKT524285 TAX524253:TAX524285 SRB524253:SRB524285 SHF524253:SHF524285 RXJ524253:RXJ524285 RNN524253:RNN524285 RDR524253:RDR524285 QTV524253:QTV524285 QJZ524253:QJZ524285 QAD524253:QAD524285 PQH524253:PQH524285 PGL524253:PGL524285 OWP524253:OWP524285 OMT524253:OMT524285 OCX524253:OCX524285 NTB524253:NTB524285 NJF524253:NJF524285 MZJ524253:MZJ524285 MPN524253:MPN524285 MFR524253:MFR524285 LVV524253:LVV524285 LLZ524253:LLZ524285 LCD524253:LCD524285 KSH524253:KSH524285 KIL524253:KIL524285 JYP524253:JYP524285 JOT524253:JOT524285 JEX524253:JEX524285 IVB524253:IVB524285 ILF524253:ILF524285 IBJ524253:IBJ524285 HRN524253:HRN524285 HHR524253:HHR524285 GXV524253:GXV524285 GNZ524253:GNZ524285 GED524253:GED524285 FUH524253:FUH524285 FKL524253:FKL524285 FAP524253:FAP524285 EQT524253:EQT524285 EGX524253:EGX524285 DXB524253:DXB524285 DNF524253:DNF524285 DDJ524253:DDJ524285 CTN524253:CTN524285 CJR524253:CJR524285 BZV524253:BZV524285 BPZ524253:BPZ524285 BGD524253:BGD524285 AWH524253:AWH524285 AML524253:AML524285 ACP524253:ACP524285 ST524253:ST524285 IX524253:IX524285 C524253:C524285 WVJ458717:WVJ458749 WLN458717:WLN458749 WBR458717:WBR458749 VRV458717:VRV458749 VHZ458717:VHZ458749 UYD458717:UYD458749 UOH458717:UOH458749 UEL458717:UEL458749 TUP458717:TUP458749 TKT458717:TKT458749 TAX458717:TAX458749 SRB458717:SRB458749 SHF458717:SHF458749 RXJ458717:RXJ458749 RNN458717:RNN458749 RDR458717:RDR458749 QTV458717:QTV458749 QJZ458717:QJZ458749 QAD458717:QAD458749 PQH458717:PQH458749 PGL458717:PGL458749 OWP458717:OWP458749 OMT458717:OMT458749 OCX458717:OCX458749 NTB458717:NTB458749 NJF458717:NJF458749 MZJ458717:MZJ458749 MPN458717:MPN458749 MFR458717:MFR458749 LVV458717:LVV458749 LLZ458717:LLZ458749 LCD458717:LCD458749 KSH458717:KSH458749 KIL458717:KIL458749 JYP458717:JYP458749 JOT458717:JOT458749 JEX458717:JEX458749 IVB458717:IVB458749 ILF458717:ILF458749 IBJ458717:IBJ458749 HRN458717:HRN458749 HHR458717:HHR458749 GXV458717:GXV458749 GNZ458717:GNZ458749 GED458717:GED458749 FUH458717:FUH458749 FKL458717:FKL458749 FAP458717:FAP458749 EQT458717:EQT458749 EGX458717:EGX458749 DXB458717:DXB458749 DNF458717:DNF458749 DDJ458717:DDJ458749 CTN458717:CTN458749 CJR458717:CJR458749 BZV458717:BZV458749 BPZ458717:BPZ458749 BGD458717:BGD458749 AWH458717:AWH458749 AML458717:AML458749 ACP458717:ACP458749 ST458717:ST458749 IX458717:IX458749 C458717:C458749 WVJ393181:WVJ393213 WLN393181:WLN393213 WBR393181:WBR393213 VRV393181:VRV393213 VHZ393181:VHZ393213 UYD393181:UYD393213 UOH393181:UOH393213 UEL393181:UEL393213 TUP393181:TUP393213 TKT393181:TKT393213 TAX393181:TAX393213 SRB393181:SRB393213 SHF393181:SHF393213 RXJ393181:RXJ393213 RNN393181:RNN393213 RDR393181:RDR393213 QTV393181:QTV393213 QJZ393181:QJZ393213 QAD393181:QAD393213 PQH393181:PQH393213 PGL393181:PGL393213 OWP393181:OWP393213 OMT393181:OMT393213 OCX393181:OCX393213 NTB393181:NTB393213 NJF393181:NJF393213 MZJ393181:MZJ393213 MPN393181:MPN393213 MFR393181:MFR393213 LVV393181:LVV393213 LLZ393181:LLZ393213 LCD393181:LCD393213 KSH393181:KSH393213 KIL393181:KIL393213 JYP393181:JYP393213 JOT393181:JOT393213 JEX393181:JEX393213 IVB393181:IVB393213 ILF393181:ILF393213 IBJ393181:IBJ393213 HRN393181:HRN393213 HHR393181:HHR393213 GXV393181:GXV393213 GNZ393181:GNZ393213 GED393181:GED393213 FUH393181:FUH393213 FKL393181:FKL393213 FAP393181:FAP393213 EQT393181:EQT393213 EGX393181:EGX393213 DXB393181:DXB393213 DNF393181:DNF393213 DDJ393181:DDJ393213 CTN393181:CTN393213 CJR393181:CJR393213 BZV393181:BZV393213 BPZ393181:BPZ393213 BGD393181:BGD393213 AWH393181:AWH393213 AML393181:AML393213 ACP393181:ACP393213 ST393181:ST393213 IX393181:IX393213 C393181:C393213 WVJ327645:WVJ327677 WLN327645:WLN327677 WBR327645:WBR327677 VRV327645:VRV327677 VHZ327645:VHZ327677 UYD327645:UYD327677 UOH327645:UOH327677 UEL327645:UEL327677 TUP327645:TUP327677 TKT327645:TKT327677 TAX327645:TAX327677 SRB327645:SRB327677 SHF327645:SHF327677 RXJ327645:RXJ327677 RNN327645:RNN327677 RDR327645:RDR327677 QTV327645:QTV327677 QJZ327645:QJZ327677 QAD327645:QAD327677 PQH327645:PQH327677 PGL327645:PGL327677 OWP327645:OWP327677 OMT327645:OMT327677 OCX327645:OCX327677 NTB327645:NTB327677 NJF327645:NJF327677 MZJ327645:MZJ327677 MPN327645:MPN327677 MFR327645:MFR327677 LVV327645:LVV327677 LLZ327645:LLZ327677 LCD327645:LCD327677 KSH327645:KSH327677 KIL327645:KIL327677 JYP327645:JYP327677 JOT327645:JOT327677 JEX327645:JEX327677 IVB327645:IVB327677 ILF327645:ILF327677 IBJ327645:IBJ327677 HRN327645:HRN327677 HHR327645:HHR327677 GXV327645:GXV327677 GNZ327645:GNZ327677 GED327645:GED327677 FUH327645:FUH327677 FKL327645:FKL327677 FAP327645:FAP327677 EQT327645:EQT327677 EGX327645:EGX327677 DXB327645:DXB327677 DNF327645:DNF327677 DDJ327645:DDJ327677 CTN327645:CTN327677 CJR327645:CJR327677 BZV327645:BZV327677 BPZ327645:BPZ327677 BGD327645:BGD327677 AWH327645:AWH327677 AML327645:AML327677 ACP327645:ACP327677 ST327645:ST327677 IX327645:IX327677 C327645:C327677 WVJ262109:WVJ262141 WLN262109:WLN262141 WBR262109:WBR262141 VRV262109:VRV262141 VHZ262109:VHZ262141 UYD262109:UYD262141 UOH262109:UOH262141 UEL262109:UEL262141 TUP262109:TUP262141 TKT262109:TKT262141 TAX262109:TAX262141 SRB262109:SRB262141 SHF262109:SHF262141 RXJ262109:RXJ262141 RNN262109:RNN262141 RDR262109:RDR262141 QTV262109:QTV262141 QJZ262109:QJZ262141 QAD262109:QAD262141 PQH262109:PQH262141 PGL262109:PGL262141 OWP262109:OWP262141 OMT262109:OMT262141 OCX262109:OCX262141 NTB262109:NTB262141 NJF262109:NJF262141 MZJ262109:MZJ262141 MPN262109:MPN262141 MFR262109:MFR262141 LVV262109:LVV262141 LLZ262109:LLZ262141 LCD262109:LCD262141 KSH262109:KSH262141 KIL262109:KIL262141 JYP262109:JYP262141 JOT262109:JOT262141 JEX262109:JEX262141 IVB262109:IVB262141 ILF262109:ILF262141 IBJ262109:IBJ262141 HRN262109:HRN262141 HHR262109:HHR262141 GXV262109:GXV262141 GNZ262109:GNZ262141 GED262109:GED262141 FUH262109:FUH262141 FKL262109:FKL262141 FAP262109:FAP262141 EQT262109:EQT262141 EGX262109:EGX262141 DXB262109:DXB262141 DNF262109:DNF262141 DDJ262109:DDJ262141 CTN262109:CTN262141 CJR262109:CJR262141 BZV262109:BZV262141 BPZ262109:BPZ262141 BGD262109:BGD262141 AWH262109:AWH262141 AML262109:AML262141 ACP262109:ACP262141 ST262109:ST262141 IX262109:IX262141 C262109:C262141 WVJ196573:WVJ196605 WLN196573:WLN196605 WBR196573:WBR196605 VRV196573:VRV196605 VHZ196573:VHZ196605 UYD196573:UYD196605 UOH196573:UOH196605 UEL196573:UEL196605 TUP196573:TUP196605 TKT196573:TKT196605 TAX196573:TAX196605 SRB196573:SRB196605 SHF196573:SHF196605 RXJ196573:RXJ196605 RNN196573:RNN196605 RDR196573:RDR196605 QTV196573:QTV196605 QJZ196573:QJZ196605 QAD196573:QAD196605 PQH196573:PQH196605 PGL196573:PGL196605 OWP196573:OWP196605 OMT196573:OMT196605 OCX196573:OCX196605 NTB196573:NTB196605 NJF196573:NJF196605 MZJ196573:MZJ196605 MPN196573:MPN196605 MFR196573:MFR196605 LVV196573:LVV196605 LLZ196573:LLZ196605 LCD196573:LCD196605 KSH196573:KSH196605 KIL196573:KIL196605 JYP196573:JYP196605 JOT196573:JOT196605 JEX196573:JEX196605 IVB196573:IVB196605 ILF196573:ILF196605 IBJ196573:IBJ196605 HRN196573:HRN196605 HHR196573:HHR196605 GXV196573:GXV196605 GNZ196573:GNZ196605 GED196573:GED196605 FUH196573:FUH196605 FKL196573:FKL196605 FAP196573:FAP196605 EQT196573:EQT196605 EGX196573:EGX196605 DXB196573:DXB196605 DNF196573:DNF196605 DDJ196573:DDJ196605 CTN196573:CTN196605 CJR196573:CJR196605 BZV196573:BZV196605 BPZ196573:BPZ196605 BGD196573:BGD196605 AWH196573:AWH196605 AML196573:AML196605 ACP196573:ACP196605 ST196573:ST196605 IX196573:IX196605 C196573:C196605 WVJ131037:WVJ131069 WLN131037:WLN131069 WBR131037:WBR131069 VRV131037:VRV131069 VHZ131037:VHZ131069 UYD131037:UYD131069 UOH131037:UOH131069 UEL131037:UEL131069 TUP131037:TUP131069 TKT131037:TKT131069 TAX131037:TAX131069 SRB131037:SRB131069 SHF131037:SHF131069 RXJ131037:RXJ131069 RNN131037:RNN131069 RDR131037:RDR131069 QTV131037:QTV131069 QJZ131037:QJZ131069 QAD131037:QAD131069 PQH131037:PQH131069 PGL131037:PGL131069 OWP131037:OWP131069 OMT131037:OMT131069 OCX131037:OCX131069 NTB131037:NTB131069 NJF131037:NJF131069 MZJ131037:MZJ131069 MPN131037:MPN131069 MFR131037:MFR131069 LVV131037:LVV131069 LLZ131037:LLZ131069 LCD131037:LCD131069 KSH131037:KSH131069 KIL131037:KIL131069 JYP131037:JYP131069 JOT131037:JOT131069 JEX131037:JEX131069 IVB131037:IVB131069 ILF131037:ILF131069 IBJ131037:IBJ131069 HRN131037:HRN131069 HHR131037:HHR131069 GXV131037:GXV131069 GNZ131037:GNZ131069 GED131037:GED131069 FUH131037:FUH131069 FKL131037:FKL131069 FAP131037:FAP131069 EQT131037:EQT131069 EGX131037:EGX131069 DXB131037:DXB131069 DNF131037:DNF131069 DDJ131037:DDJ131069 CTN131037:CTN131069 CJR131037:CJR131069 BZV131037:BZV131069 BPZ131037:BPZ131069 BGD131037:BGD131069 AWH131037:AWH131069 AML131037:AML131069 ACP131037:ACP131069 ST131037:ST131069 IX131037:IX131069 C131037:C131069 WVJ65501:WVJ65533 WLN65501:WLN65533 WBR65501:WBR65533 VRV65501:VRV65533 VHZ65501:VHZ65533 UYD65501:UYD65533 UOH65501:UOH65533 UEL65501:UEL65533 TUP65501:TUP65533 TKT65501:TKT65533 TAX65501:TAX65533 SRB65501:SRB65533 SHF65501:SHF65533 RXJ65501:RXJ65533 RNN65501:RNN65533 RDR65501:RDR65533 QTV65501:QTV65533 QJZ65501:QJZ65533 QAD65501:QAD65533 PQH65501:PQH65533 PGL65501:PGL65533 OWP65501:OWP65533 OMT65501:OMT65533 OCX65501:OCX65533 NTB65501:NTB65533 NJF65501:NJF65533 MZJ65501:MZJ65533 MPN65501:MPN65533 MFR65501:MFR65533 LVV65501:LVV65533 LLZ65501:LLZ65533 LCD65501:LCD65533 KSH65501:KSH65533 KIL65501:KIL65533 JYP65501:JYP65533 JOT65501:JOT65533 JEX65501:JEX65533 IVB65501:IVB65533 ILF65501:ILF65533 IBJ65501:IBJ65533 HRN65501:HRN65533 HHR65501:HHR65533 GXV65501:GXV65533 GNZ65501:GNZ65533 GED65501:GED65533 FUH65501:FUH65533 FKL65501:FKL65533 FAP65501:FAP65533 EQT65501:EQT65533 EGX65501:EGX65533 DXB65501:DXB65533 DNF65501:DNF65533 DDJ65501:DDJ65533 CTN65501:CTN65533 CJR65501:CJR65533 BZV65501:BZV65533 BPZ65501:BPZ65533 BGD65501:BGD65533 AWH65501:AWH65533 AML65501:AML65533 ACP65501:ACP65533 ST65501:ST65533 IX65501:IX65533 C65501:C65533 WVJ10:WVJ21 WLN10:WLN21 WBR10:WBR21 VRV10:VRV21 VHZ10:VHZ21 UYD10:UYD21 UOH10:UOH21 UEL10:UEL21 TUP10:TUP21 TKT10:TKT21 TAX10:TAX21 SRB10:SRB21 SHF10:SHF21 RXJ10:RXJ21 RNN10:RNN21 RDR10:RDR21 QTV10:QTV21 QJZ10:QJZ21 QAD10:QAD21 PQH10:PQH21 PGL10:PGL21 OWP10:OWP21 OMT10:OMT21 OCX10:OCX21 NTB10:NTB21 NJF10:NJF21 MZJ10:MZJ21 MPN10:MPN21 MFR10:MFR21 LVV10:LVV21 LLZ10:LLZ21 LCD10:LCD21 KSH10:KSH21 KIL10:KIL21 JYP10:JYP21 JOT10:JOT21 JEX10:JEX21 IVB10:IVB21 ILF10:ILF21 IBJ10:IBJ21 HRN10:HRN21 HHR10:HHR21 GXV10:GXV21 GNZ10:GNZ21 GED10:GED21 FUH10:FUH21 FKL10:FKL21 FAP10:FAP21 EQT10:EQT21 EGX10:EGX21 DXB10:DXB21 DNF10:DNF21 DDJ10:DDJ21 CTN10:CTN21 CJR10:CJR21 BZV10:BZV21 BPZ10:BPZ21 BGD10:BGD21 AWH10:AWH21 AML10:AML21 ACP10:ACP21 ST10:ST21 C20:C21">
      <formula1>"1, 2, 3"</formula1>
    </dataValidation>
    <dataValidation type="list" allowBlank="1" sqref="E17">
      <formula1>$B$7:$B$40</formula1>
    </dataValidation>
    <dataValidation type="list" allowBlank="1" sqref="E13">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H378"/>
  <sheetViews>
    <sheetView workbookViewId="0">
      <selection activeCell="F16" sqref="F16"/>
    </sheetView>
  </sheetViews>
  <sheetFormatPr defaultColWidth="9.109375" defaultRowHeight="13.2"/>
  <cols>
    <col min="1" max="1" width="34.33203125" style="1" bestFit="1" customWidth="1"/>
    <col min="2" max="2" width="9.6640625" style="1" customWidth="1"/>
    <col min="3" max="3" width="5.44140625" style="1" bestFit="1" customWidth="1"/>
    <col min="4" max="4" width="10.109375" style="1" bestFit="1" customWidth="1"/>
    <col min="5" max="5" width="8" style="1" bestFit="1" customWidth="1"/>
    <col min="6" max="6" width="10" style="1" bestFit="1" customWidth="1"/>
    <col min="7" max="7" width="13.33203125" style="1" bestFit="1" customWidth="1"/>
    <col min="8" max="16384" width="9.109375" style="1"/>
  </cols>
  <sheetData>
    <row r="1" spans="1:7" ht="12" customHeight="1">
      <c r="A1" s="17" t="str">
        <f>RevReqSummary!A1</f>
        <v>PacifiCorp General Rate Case UE-140617</v>
      </c>
      <c r="B1" s="23"/>
      <c r="C1" s="23"/>
      <c r="D1" s="23"/>
      <c r="E1" s="23"/>
      <c r="F1" s="23"/>
      <c r="G1" s="23"/>
    </row>
    <row r="2" spans="1:7" ht="12" customHeight="1">
      <c r="A2" s="17" t="str">
        <f>RevReqSummary!A2</f>
        <v>For The Twelve Months Ended December 2013 - Staff Revenue Requirement</v>
      </c>
      <c r="B2" s="23"/>
      <c r="C2" s="23"/>
      <c r="D2" s="23"/>
      <c r="E2" s="23"/>
      <c r="F2" s="23"/>
      <c r="G2" s="23"/>
    </row>
    <row r="3" spans="1:7" ht="12" customHeight="1">
      <c r="A3" s="25" t="s">
        <v>1086</v>
      </c>
      <c r="B3" s="23"/>
      <c r="C3" s="23"/>
      <c r="D3" s="23"/>
      <c r="E3" s="23"/>
      <c r="F3" s="23"/>
      <c r="G3" s="23"/>
    </row>
    <row r="4" spans="1:7" ht="12" customHeight="1">
      <c r="A4" s="25" t="s">
        <v>513</v>
      </c>
      <c r="B4" s="23"/>
      <c r="C4" s="23"/>
      <c r="D4" s="23"/>
      <c r="E4" s="23"/>
      <c r="F4" s="23"/>
      <c r="G4" s="23"/>
    </row>
    <row r="5" spans="1:7" ht="12" customHeight="1">
      <c r="B5" s="23"/>
      <c r="C5" s="23"/>
      <c r="D5" s="23"/>
      <c r="E5" s="23"/>
      <c r="F5" s="23"/>
      <c r="G5" s="23"/>
    </row>
    <row r="6" spans="1:7" ht="12" customHeight="1">
      <c r="B6" s="23"/>
      <c r="C6" s="23"/>
      <c r="D6" s="23" t="s">
        <v>131</v>
      </c>
      <c r="E6" s="23"/>
      <c r="F6" s="23"/>
      <c r="G6" s="23" t="s">
        <v>236</v>
      </c>
    </row>
    <row r="7" spans="1:7" ht="12" customHeight="1">
      <c r="B7" s="26" t="s">
        <v>132</v>
      </c>
      <c r="C7" s="26" t="s">
        <v>660</v>
      </c>
      <c r="D7" s="26" t="s">
        <v>134</v>
      </c>
      <c r="E7" s="26" t="s">
        <v>135</v>
      </c>
      <c r="F7" s="26" t="s">
        <v>136</v>
      </c>
      <c r="G7" s="26" t="s">
        <v>137</v>
      </c>
    </row>
    <row r="8" spans="1:7" ht="12" customHeight="1">
      <c r="A8" s="28" t="s">
        <v>222</v>
      </c>
      <c r="B8" s="30"/>
      <c r="C8" s="30"/>
      <c r="D8" s="35"/>
      <c r="E8" s="30"/>
      <c r="F8" s="182"/>
      <c r="G8" s="59"/>
    </row>
    <row r="9" spans="1:7" ht="12" customHeight="1">
      <c r="A9" s="140" t="s">
        <v>766</v>
      </c>
      <c r="B9" s="30">
        <v>254105</v>
      </c>
      <c r="C9" s="30" t="s">
        <v>140</v>
      </c>
      <c r="D9" s="639">
        <v>-83642.64791666661</v>
      </c>
      <c r="E9" s="30" t="s">
        <v>141</v>
      </c>
      <c r="F9" s="457">
        <f>INDEX(WCAAllocations,IFERROR(MATCH(E9,WCAFactors,0),2),IFERROR(MATCH(E9,WCAStates,0),4))</f>
        <v>1</v>
      </c>
      <c r="G9" s="59">
        <f>+F9*D9</f>
        <v>-83642.64791666661</v>
      </c>
    </row>
    <row r="10" spans="1:7" ht="12" customHeight="1">
      <c r="A10" s="140" t="s">
        <v>273</v>
      </c>
      <c r="B10" s="30"/>
      <c r="C10" s="30"/>
      <c r="D10" s="545">
        <f>SUM(D9:D9)</f>
        <v>-83642.64791666661</v>
      </c>
      <c r="E10" s="30"/>
      <c r="F10" s="182"/>
      <c r="G10" s="545">
        <f>SUM(G9:G9)</f>
        <v>-83642.64791666661</v>
      </c>
    </row>
    <row r="11" spans="1:7" ht="12" customHeight="1">
      <c r="A11" s="140"/>
      <c r="B11" s="30"/>
      <c r="C11" s="30"/>
      <c r="D11" s="35"/>
      <c r="E11" s="30"/>
      <c r="F11" s="182"/>
      <c r="G11" s="59"/>
    </row>
    <row r="12" spans="1:7" ht="12" customHeight="1">
      <c r="A12" s="140"/>
      <c r="B12" s="30"/>
      <c r="C12" s="30"/>
      <c r="D12" s="35"/>
      <c r="E12" s="30"/>
      <c r="F12" s="182"/>
      <c r="G12" s="59"/>
    </row>
    <row r="13" spans="1:7" ht="12" customHeight="1">
      <c r="A13" s="174" t="s">
        <v>234</v>
      </c>
      <c r="B13" s="30"/>
      <c r="C13" s="30"/>
      <c r="D13" s="35"/>
      <c r="E13" s="30"/>
      <c r="F13" s="182"/>
      <c r="G13" s="59"/>
    </row>
    <row r="14" spans="1:7" ht="12" customHeight="1">
      <c r="A14" s="140" t="s">
        <v>235</v>
      </c>
      <c r="B14" s="30" t="s">
        <v>193</v>
      </c>
      <c r="C14" s="30" t="s">
        <v>140</v>
      </c>
      <c r="D14" s="639">
        <v>-285034</v>
      </c>
      <c r="E14" s="30" t="s">
        <v>141</v>
      </c>
      <c r="F14" s="457">
        <f>INDEX(WCAAllocations,IFERROR(MATCH(E14,WCAFactors,0),2),IFERROR(MATCH(E14,WCAStates,0),4))</f>
        <v>1</v>
      </c>
      <c r="G14" s="59">
        <f>F14*D14</f>
        <v>-285034</v>
      </c>
    </row>
    <row r="15" spans="1:7" ht="12" customHeight="1">
      <c r="A15" s="140"/>
      <c r="B15" s="30"/>
      <c r="C15" s="30"/>
      <c r="D15" s="35"/>
      <c r="E15" s="30"/>
      <c r="F15" s="182"/>
      <c r="G15" s="59"/>
    </row>
    <row r="16" spans="1:7" ht="12" customHeight="1">
      <c r="A16" s="140"/>
      <c r="B16" s="30"/>
      <c r="C16" s="30"/>
      <c r="D16" s="35"/>
      <c r="E16" s="30"/>
      <c r="F16" s="182"/>
      <c r="G16" s="59"/>
    </row>
    <row r="17" spans="1:8" ht="12" customHeight="1">
      <c r="A17" s="140"/>
      <c r="B17" s="30"/>
      <c r="C17" s="30"/>
      <c r="D17" s="35"/>
      <c r="E17" s="30"/>
      <c r="F17" s="182"/>
      <c r="G17" s="59"/>
    </row>
    <row r="18" spans="1:8" ht="12" customHeight="1">
      <c r="A18" s="25" t="s">
        <v>212</v>
      </c>
      <c r="B18" s="30"/>
      <c r="C18" s="30"/>
      <c r="D18" s="35"/>
      <c r="E18" s="30"/>
      <c r="F18" s="182"/>
      <c r="G18" s="59"/>
    </row>
    <row r="19" spans="1:8" ht="12" customHeight="1">
      <c r="A19" s="1392" t="s">
        <v>767</v>
      </c>
      <c r="B19" s="1392"/>
      <c r="C19" s="1392"/>
      <c r="D19" s="1392"/>
      <c r="E19" s="1392"/>
      <c r="F19" s="1392"/>
      <c r="G19" s="1392"/>
      <c r="H19" s="1310"/>
    </row>
    <row r="20" spans="1:8" ht="12" customHeight="1">
      <c r="A20" s="1392"/>
      <c r="B20" s="1392"/>
      <c r="C20" s="1392"/>
      <c r="D20" s="1392"/>
      <c r="E20" s="1392"/>
      <c r="F20" s="1392"/>
      <c r="G20" s="1392"/>
      <c r="H20" s="1310"/>
    </row>
    <row r="21" spans="1:8" ht="12" customHeight="1">
      <c r="A21" s="1392"/>
      <c r="B21" s="1392"/>
      <c r="C21" s="1392"/>
      <c r="D21" s="1392"/>
      <c r="E21" s="1392"/>
      <c r="F21" s="1392"/>
      <c r="G21" s="1392"/>
      <c r="H21" s="1310"/>
    </row>
    <row r="22" spans="1:8" ht="12" customHeight="1">
      <c r="A22" s="1392"/>
      <c r="B22" s="1392"/>
      <c r="C22" s="1392"/>
      <c r="D22" s="1392"/>
      <c r="E22" s="1392"/>
      <c r="F22" s="1392"/>
      <c r="G22" s="1392"/>
      <c r="H22" s="1310"/>
    </row>
    <row r="23" spans="1:8" ht="12" customHeight="1">
      <c r="A23" s="1392"/>
      <c r="B23" s="1392"/>
      <c r="C23" s="1392"/>
      <c r="D23" s="1392"/>
      <c r="E23" s="1392"/>
      <c r="F23" s="1392"/>
      <c r="G23" s="1392"/>
      <c r="H23" s="1310"/>
    </row>
    <row r="24" spans="1:8" ht="12" customHeight="1">
      <c r="A24" s="140"/>
      <c r="B24" s="30"/>
      <c r="C24" s="30"/>
      <c r="D24" s="31"/>
      <c r="E24" s="30"/>
      <c r="F24" s="182"/>
      <c r="G24" s="59"/>
    </row>
    <row r="25" spans="1:8" ht="12" customHeight="1">
      <c r="A25" s="140"/>
      <c r="B25" s="30"/>
      <c r="C25" s="30"/>
      <c r="D25" s="31"/>
      <c r="E25" s="30"/>
      <c r="F25" s="182"/>
      <c r="G25" s="59"/>
    </row>
    <row r="26" spans="1:8" ht="12" customHeight="1">
      <c r="A26" s="140"/>
      <c r="B26" s="30"/>
      <c r="C26" s="30"/>
      <c r="D26" s="31"/>
      <c r="E26" s="355"/>
      <c r="F26" s="260"/>
      <c r="G26" s="59"/>
    </row>
    <row r="27" spans="1:8" ht="12" customHeight="1">
      <c r="A27" s="140"/>
      <c r="B27" s="30"/>
      <c r="C27" s="30"/>
      <c r="D27" s="535"/>
      <c r="E27" s="30"/>
      <c r="F27" s="260"/>
      <c r="G27" s="546"/>
    </row>
    <row r="28" spans="1:8" ht="12" customHeight="1">
      <c r="A28" s="140"/>
      <c r="B28" s="30"/>
      <c r="C28" s="30"/>
      <c r="D28" s="535"/>
      <c r="E28" s="30"/>
      <c r="F28" s="260"/>
      <c r="G28" s="546"/>
    </row>
    <row r="29" spans="1:8" ht="12" customHeight="1">
      <c r="A29" s="140"/>
      <c r="B29" s="30"/>
      <c r="C29" s="30"/>
      <c r="D29" s="535"/>
      <c r="E29" s="30"/>
      <c r="F29" s="260"/>
      <c r="G29" s="546"/>
    </row>
    <row r="30" spans="1:8" ht="12" customHeight="1"/>
    <row r="31" spans="1:8" ht="12" customHeight="1"/>
    <row r="32" spans="1:8" ht="12" customHeight="1"/>
    <row r="33" spans="2:4" ht="12" customHeight="1"/>
    <row r="34" spans="2:4" ht="12" customHeight="1"/>
    <row r="35" spans="2:4" ht="12" customHeight="1"/>
    <row r="36" spans="2:4" ht="12" customHeight="1"/>
    <row r="37" spans="2:4" ht="12" customHeight="1">
      <c r="D37" s="547"/>
    </row>
    <row r="38" spans="2:4" ht="12" customHeight="1"/>
    <row r="39" spans="2:4" ht="12" customHeight="1"/>
    <row r="40" spans="2:4" ht="12" customHeight="1"/>
    <row r="41" spans="2:4" ht="12" customHeight="1"/>
    <row r="45" spans="2:4">
      <c r="B45" s="42"/>
    </row>
    <row r="46" spans="2:4">
      <c r="B46" s="42"/>
    </row>
    <row r="47" spans="2:4">
      <c r="B47" s="42"/>
    </row>
    <row r="48" spans="2:4">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row r="219" spans="2:2">
      <c r="B219" s="42"/>
    </row>
    <row r="220" spans="2:2">
      <c r="B220" s="42"/>
    </row>
    <row r="221" spans="2:2">
      <c r="B221" s="42"/>
    </row>
    <row r="222" spans="2:2">
      <c r="B222" s="42"/>
    </row>
    <row r="223" spans="2:2">
      <c r="B223" s="42"/>
    </row>
    <row r="224" spans="2:2">
      <c r="B224" s="42"/>
    </row>
    <row r="225" spans="2:2">
      <c r="B225" s="42"/>
    </row>
    <row r="226" spans="2:2">
      <c r="B226" s="42"/>
    </row>
    <row r="227" spans="2:2">
      <c r="B227" s="42"/>
    </row>
    <row r="228" spans="2:2">
      <c r="B228" s="42"/>
    </row>
    <row r="229" spans="2:2">
      <c r="B229" s="42"/>
    </row>
    <row r="230" spans="2:2">
      <c r="B230" s="42"/>
    </row>
    <row r="231" spans="2:2">
      <c r="B231" s="42"/>
    </row>
    <row r="232" spans="2:2">
      <c r="B232" s="42"/>
    </row>
    <row r="233" spans="2:2">
      <c r="B233" s="42"/>
    </row>
    <row r="234" spans="2:2">
      <c r="B234" s="42"/>
    </row>
    <row r="235" spans="2:2">
      <c r="B235" s="42"/>
    </row>
    <row r="236" spans="2:2">
      <c r="B236" s="42"/>
    </row>
    <row r="237" spans="2:2">
      <c r="B237" s="42"/>
    </row>
    <row r="238" spans="2:2">
      <c r="B238" s="42"/>
    </row>
    <row r="239" spans="2:2">
      <c r="B239" s="42"/>
    </row>
    <row r="240" spans="2:2">
      <c r="B240" s="42"/>
    </row>
    <row r="241" spans="2:2">
      <c r="B241" s="42"/>
    </row>
    <row r="242" spans="2:2">
      <c r="B242" s="42"/>
    </row>
    <row r="243" spans="2:2">
      <c r="B243" s="42"/>
    </row>
    <row r="244" spans="2:2">
      <c r="B244" s="42"/>
    </row>
    <row r="245" spans="2:2">
      <c r="B245" s="42"/>
    </row>
    <row r="246" spans="2:2">
      <c r="B246" s="42"/>
    </row>
    <row r="247" spans="2:2">
      <c r="B247" s="42"/>
    </row>
    <row r="248" spans="2:2">
      <c r="B248" s="42"/>
    </row>
    <row r="249" spans="2:2">
      <c r="B249" s="42"/>
    </row>
    <row r="250" spans="2:2">
      <c r="B250" s="42"/>
    </row>
    <row r="251" spans="2:2">
      <c r="B251" s="42"/>
    </row>
    <row r="252" spans="2:2">
      <c r="B252" s="42"/>
    </row>
    <row r="253" spans="2:2">
      <c r="B253" s="42"/>
    </row>
    <row r="254" spans="2:2">
      <c r="B254" s="42"/>
    </row>
    <row r="255" spans="2:2">
      <c r="B255" s="42"/>
    </row>
    <row r="256" spans="2:2">
      <c r="B256" s="42"/>
    </row>
    <row r="257" spans="2:2">
      <c r="B257" s="42"/>
    </row>
    <row r="258" spans="2:2">
      <c r="B258" s="42"/>
    </row>
    <row r="259" spans="2:2">
      <c r="B259" s="42"/>
    </row>
    <row r="260" spans="2:2">
      <c r="B260" s="42"/>
    </row>
    <row r="261" spans="2:2">
      <c r="B261" s="42"/>
    </row>
    <row r="262" spans="2:2">
      <c r="B262" s="42"/>
    </row>
    <row r="263" spans="2:2">
      <c r="B263" s="42"/>
    </row>
    <row r="264" spans="2:2">
      <c r="B264" s="42"/>
    </row>
    <row r="265" spans="2:2">
      <c r="B265" s="42"/>
    </row>
    <row r="266" spans="2:2">
      <c r="B266" s="42"/>
    </row>
    <row r="267" spans="2:2">
      <c r="B267" s="42"/>
    </row>
    <row r="268" spans="2:2">
      <c r="B268" s="42"/>
    </row>
    <row r="269" spans="2:2">
      <c r="B269" s="42"/>
    </row>
    <row r="270" spans="2:2">
      <c r="B270" s="42"/>
    </row>
    <row r="271" spans="2:2">
      <c r="B271" s="42"/>
    </row>
    <row r="272" spans="2:2">
      <c r="B272" s="42"/>
    </row>
    <row r="273" spans="2:2">
      <c r="B273" s="42"/>
    </row>
    <row r="274" spans="2:2">
      <c r="B274" s="42"/>
    </row>
    <row r="275" spans="2:2">
      <c r="B275" s="42"/>
    </row>
    <row r="276" spans="2:2">
      <c r="B276" s="42"/>
    </row>
    <row r="277" spans="2:2">
      <c r="B277" s="42"/>
    </row>
    <row r="278" spans="2:2">
      <c r="B278" s="42"/>
    </row>
    <row r="279" spans="2:2">
      <c r="B279" s="42"/>
    </row>
    <row r="280" spans="2:2">
      <c r="B280" s="42"/>
    </row>
    <row r="281" spans="2:2">
      <c r="B281" s="42"/>
    </row>
    <row r="282" spans="2:2">
      <c r="B282" s="42"/>
    </row>
    <row r="283" spans="2:2">
      <c r="B283" s="42"/>
    </row>
    <row r="284" spans="2:2">
      <c r="B284" s="42"/>
    </row>
    <row r="285" spans="2:2">
      <c r="B285" s="42"/>
    </row>
    <row r="286" spans="2:2">
      <c r="B286" s="42"/>
    </row>
    <row r="287" spans="2:2">
      <c r="B287" s="42"/>
    </row>
    <row r="288" spans="2:2">
      <c r="B288" s="42"/>
    </row>
    <row r="289" spans="2:2">
      <c r="B289" s="42"/>
    </row>
    <row r="290" spans="2:2">
      <c r="B290" s="42"/>
    </row>
    <row r="291" spans="2:2">
      <c r="B291" s="42"/>
    </row>
    <row r="292" spans="2:2">
      <c r="B292" s="42"/>
    </row>
    <row r="293" spans="2:2">
      <c r="B293" s="42"/>
    </row>
    <row r="294" spans="2:2">
      <c r="B294" s="42"/>
    </row>
    <row r="295" spans="2:2">
      <c r="B295" s="42"/>
    </row>
    <row r="296" spans="2:2">
      <c r="B296" s="42"/>
    </row>
    <row r="297" spans="2:2">
      <c r="B297" s="42"/>
    </row>
    <row r="298" spans="2:2">
      <c r="B298" s="42"/>
    </row>
    <row r="299" spans="2:2">
      <c r="B299" s="42"/>
    </row>
    <row r="300" spans="2:2">
      <c r="B300" s="42"/>
    </row>
    <row r="301" spans="2:2">
      <c r="B301" s="42"/>
    </row>
    <row r="302" spans="2:2">
      <c r="B302" s="42"/>
    </row>
    <row r="303" spans="2:2">
      <c r="B303" s="42"/>
    </row>
    <row r="304" spans="2:2">
      <c r="B304" s="42"/>
    </row>
    <row r="305" spans="2:2">
      <c r="B305" s="42"/>
    </row>
    <row r="306" spans="2:2">
      <c r="B306" s="42"/>
    </row>
    <row r="307" spans="2:2">
      <c r="B307" s="42"/>
    </row>
    <row r="308" spans="2:2">
      <c r="B308" s="42"/>
    </row>
    <row r="309" spans="2:2">
      <c r="B309" s="42"/>
    </row>
    <row r="310" spans="2:2">
      <c r="B310" s="42"/>
    </row>
    <row r="311" spans="2:2">
      <c r="B311" s="42"/>
    </row>
    <row r="312" spans="2:2">
      <c r="B312" s="42"/>
    </row>
    <row r="313" spans="2:2">
      <c r="B313" s="42"/>
    </row>
    <row r="314" spans="2:2">
      <c r="B314" s="42"/>
    </row>
    <row r="315" spans="2:2">
      <c r="B315" s="42"/>
    </row>
    <row r="316" spans="2:2">
      <c r="B316" s="42"/>
    </row>
    <row r="317" spans="2:2">
      <c r="B317" s="42"/>
    </row>
    <row r="318" spans="2:2">
      <c r="B318" s="42"/>
    </row>
    <row r="319" spans="2:2">
      <c r="B319" s="42"/>
    </row>
    <row r="320" spans="2:2">
      <c r="B320" s="42"/>
    </row>
    <row r="321" spans="2:2">
      <c r="B321" s="42"/>
    </row>
    <row r="322" spans="2:2">
      <c r="B322" s="42"/>
    </row>
    <row r="323" spans="2:2">
      <c r="B323" s="42"/>
    </row>
    <row r="324" spans="2:2">
      <c r="B324" s="42"/>
    </row>
    <row r="325" spans="2:2">
      <c r="B325" s="42"/>
    </row>
    <row r="326" spans="2:2">
      <c r="B326" s="42"/>
    </row>
    <row r="327" spans="2:2">
      <c r="B327" s="42"/>
    </row>
    <row r="328" spans="2:2">
      <c r="B328" s="42"/>
    </row>
    <row r="329" spans="2:2">
      <c r="B329" s="42"/>
    </row>
    <row r="330" spans="2:2">
      <c r="B330" s="42"/>
    </row>
    <row r="331" spans="2:2">
      <c r="B331" s="42"/>
    </row>
    <row r="332" spans="2:2">
      <c r="B332" s="42"/>
    </row>
    <row r="333" spans="2:2">
      <c r="B333" s="42"/>
    </row>
    <row r="334" spans="2:2">
      <c r="B334" s="42"/>
    </row>
    <row r="335" spans="2:2">
      <c r="B335" s="42"/>
    </row>
    <row r="336" spans="2:2">
      <c r="B336" s="42"/>
    </row>
    <row r="337" spans="2:2">
      <c r="B337" s="42"/>
    </row>
    <row r="338" spans="2:2">
      <c r="B338" s="42"/>
    </row>
    <row r="339" spans="2:2">
      <c r="B339" s="42"/>
    </row>
    <row r="340" spans="2:2">
      <c r="B340" s="42"/>
    </row>
    <row r="341" spans="2:2">
      <c r="B341" s="42"/>
    </row>
    <row r="342" spans="2:2">
      <c r="B342" s="42"/>
    </row>
    <row r="343" spans="2:2">
      <c r="B343" s="42"/>
    </row>
    <row r="344" spans="2:2">
      <c r="B344" s="42"/>
    </row>
    <row r="345" spans="2:2">
      <c r="B345" s="42"/>
    </row>
    <row r="346" spans="2:2">
      <c r="B346" s="42"/>
    </row>
    <row r="347" spans="2:2">
      <c r="B347" s="42"/>
    </row>
    <row r="348" spans="2:2">
      <c r="B348" s="42"/>
    </row>
    <row r="349" spans="2:2">
      <c r="B349" s="42"/>
    </row>
    <row r="350" spans="2:2">
      <c r="B350" s="42"/>
    </row>
    <row r="351" spans="2:2">
      <c r="B351" s="42"/>
    </row>
    <row r="352" spans="2:2">
      <c r="B352" s="42"/>
    </row>
    <row r="353" spans="2:2">
      <c r="B353" s="42"/>
    </row>
    <row r="354" spans="2:2">
      <c r="B354" s="42"/>
    </row>
    <row r="355" spans="2:2">
      <c r="B355" s="42"/>
    </row>
    <row r="356" spans="2:2">
      <c r="B356" s="42"/>
    </row>
    <row r="357" spans="2:2">
      <c r="B357" s="42"/>
    </row>
    <row r="358" spans="2:2">
      <c r="B358" s="42"/>
    </row>
    <row r="359" spans="2:2">
      <c r="B359" s="42"/>
    </row>
    <row r="360" spans="2:2">
      <c r="B360" s="42"/>
    </row>
    <row r="361" spans="2:2">
      <c r="B361" s="42"/>
    </row>
    <row r="362" spans="2:2">
      <c r="B362" s="42"/>
    </row>
    <row r="363" spans="2:2">
      <c r="B363" s="42"/>
    </row>
    <row r="364" spans="2:2">
      <c r="B364" s="42"/>
    </row>
    <row r="365" spans="2:2">
      <c r="B365" s="42"/>
    </row>
    <row r="366" spans="2:2">
      <c r="B366" s="42"/>
    </row>
    <row r="367" spans="2:2">
      <c r="B367" s="42"/>
    </row>
    <row r="368" spans="2:2">
      <c r="B368" s="42"/>
    </row>
    <row r="369" spans="2:2">
      <c r="B369" s="42"/>
    </row>
    <row r="370" spans="2:2">
      <c r="B370" s="42"/>
    </row>
    <row r="371" spans="2:2">
      <c r="B371" s="42"/>
    </row>
    <row r="372" spans="2:2">
      <c r="B372" s="42"/>
    </row>
    <row r="373" spans="2:2">
      <c r="B373" s="42"/>
    </row>
    <row r="374" spans="2:2">
      <c r="B374" s="42"/>
    </row>
    <row r="375" spans="2:2">
      <c r="B375" s="42"/>
    </row>
    <row r="376" spans="2:2">
      <c r="B376" s="42"/>
    </row>
    <row r="377" spans="2:2">
      <c r="B377" s="42"/>
    </row>
    <row r="378" spans="2:2">
      <c r="B378" s="42"/>
    </row>
  </sheetData>
  <mergeCells count="1">
    <mergeCell ref="A19:G23"/>
  </mergeCells>
  <conditionalFormatting sqref="A8">
    <cfRule type="cellIs" dxfId="7" priority="2"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E18 E24:E29">
      <formula1>$E$45:$E$135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8 C24:C29">
      <formula1>"1, 2, 3"</formula1>
    </dataValidation>
    <dataValidation type="list" errorStyle="warning" allowBlank="1" showInputMessage="1" showErrorMessage="1" errorTitle="FERC ACCOUNT" error="This FERC Account is not included in the drop-down list. Is this the account you want to use?" sqref="B18 B24:B29">
      <formula1>$B$45:$B$378</formula1>
    </dataValidation>
    <dataValidation type="list" allowBlank="1" sqref="E9">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drawing r:id="rId2"/>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E14</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G327"/>
  <sheetViews>
    <sheetView workbookViewId="0">
      <selection activeCell="F16" sqref="F16"/>
    </sheetView>
  </sheetViews>
  <sheetFormatPr defaultColWidth="10" defaultRowHeight="13.2"/>
  <cols>
    <col min="1" max="1" width="34.33203125" style="29" bestFit="1" customWidth="1"/>
    <col min="2" max="2" width="9.6640625" style="29" customWidth="1"/>
    <col min="3" max="3" width="5.44140625" style="29" bestFit="1" customWidth="1"/>
    <col min="4" max="4" width="10.88671875" style="29" bestFit="1" customWidth="1"/>
    <col min="5" max="5" width="8" style="29" bestFit="1" customWidth="1"/>
    <col min="6" max="6" width="10" style="29" bestFit="1" customWidth="1"/>
    <col min="7" max="7" width="13.33203125" style="29" bestFit="1" customWidth="1"/>
    <col min="8" max="253" width="10" style="29"/>
    <col min="254" max="254" width="2.5546875" style="29" customWidth="1"/>
    <col min="255" max="255" width="7.109375" style="29" customWidth="1"/>
    <col min="256" max="256" width="23.5546875" style="29" customWidth="1"/>
    <col min="257" max="257" width="9.6640625" style="29" customWidth="1"/>
    <col min="258" max="258" width="4.6640625" style="29" customWidth="1"/>
    <col min="259" max="259" width="14.44140625" style="29" customWidth="1"/>
    <col min="260" max="260" width="11.109375" style="29" customWidth="1"/>
    <col min="261" max="261" width="10.33203125" style="29" customWidth="1"/>
    <col min="262" max="262" width="13" style="29" customWidth="1"/>
    <col min="263" max="263" width="8.33203125" style="29" customWidth="1"/>
    <col min="264" max="509" width="10" style="29"/>
    <col min="510" max="510" width="2.5546875" style="29" customWidth="1"/>
    <col min="511" max="511" width="7.109375" style="29" customWidth="1"/>
    <col min="512" max="512" width="23.5546875" style="29" customWidth="1"/>
    <col min="513" max="513" width="9.6640625" style="29" customWidth="1"/>
    <col min="514" max="514" width="4.6640625" style="29" customWidth="1"/>
    <col min="515" max="515" width="14.44140625" style="29" customWidth="1"/>
    <col min="516" max="516" width="11.109375" style="29" customWidth="1"/>
    <col min="517" max="517" width="10.33203125" style="29" customWidth="1"/>
    <col min="518" max="518" width="13" style="29" customWidth="1"/>
    <col min="519" max="519" width="8.33203125" style="29" customWidth="1"/>
    <col min="520" max="765" width="10" style="29"/>
    <col min="766" max="766" width="2.5546875" style="29" customWidth="1"/>
    <col min="767" max="767" width="7.109375" style="29" customWidth="1"/>
    <col min="768" max="768" width="23.5546875" style="29" customWidth="1"/>
    <col min="769" max="769" width="9.6640625" style="29" customWidth="1"/>
    <col min="770" max="770" width="4.6640625" style="29" customWidth="1"/>
    <col min="771" max="771" width="14.44140625" style="29" customWidth="1"/>
    <col min="772" max="772" width="11.109375" style="29" customWidth="1"/>
    <col min="773" max="773" width="10.33203125" style="29" customWidth="1"/>
    <col min="774" max="774" width="13" style="29" customWidth="1"/>
    <col min="775" max="775" width="8.33203125" style="29" customWidth="1"/>
    <col min="776" max="1021" width="10" style="29"/>
    <col min="1022" max="1022" width="2.5546875" style="29" customWidth="1"/>
    <col min="1023" max="1023" width="7.109375" style="29" customWidth="1"/>
    <col min="1024" max="1024" width="23.5546875" style="29" customWidth="1"/>
    <col min="1025" max="1025" width="9.6640625" style="29" customWidth="1"/>
    <col min="1026" max="1026" width="4.6640625" style="29" customWidth="1"/>
    <col min="1027" max="1027" width="14.44140625" style="29" customWidth="1"/>
    <col min="1028" max="1028" width="11.109375" style="29" customWidth="1"/>
    <col min="1029" max="1029" width="10.33203125" style="29" customWidth="1"/>
    <col min="1030" max="1030" width="13" style="29" customWidth="1"/>
    <col min="1031" max="1031" width="8.33203125" style="29" customWidth="1"/>
    <col min="1032" max="1277" width="10" style="29"/>
    <col min="1278" max="1278" width="2.5546875" style="29" customWidth="1"/>
    <col min="1279" max="1279" width="7.109375" style="29" customWidth="1"/>
    <col min="1280" max="1280" width="23.5546875" style="29" customWidth="1"/>
    <col min="1281" max="1281" width="9.6640625" style="29" customWidth="1"/>
    <col min="1282" max="1282" width="4.6640625" style="29" customWidth="1"/>
    <col min="1283" max="1283" width="14.44140625" style="29" customWidth="1"/>
    <col min="1284" max="1284" width="11.109375" style="29" customWidth="1"/>
    <col min="1285" max="1285" width="10.33203125" style="29" customWidth="1"/>
    <col min="1286" max="1286" width="13" style="29" customWidth="1"/>
    <col min="1287" max="1287" width="8.33203125" style="29" customWidth="1"/>
    <col min="1288" max="1533" width="10" style="29"/>
    <col min="1534" max="1534" width="2.5546875" style="29" customWidth="1"/>
    <col min="1535" max="1535" width="7.109375" style="29" customWidth="1"/>
    <col min="1536" max="1536" width="23.5546875" style="29" customWidth="1"/>
    <col min="1537" max="1537" width="9.6640625" style="29" customWidth="1"/>
    <col min="1538" max="1538" width="4.6640625" style="29" customWidth="1"/>
    <col min="1539" max="1539" width="14.44140625" style="29" customWidth="1"/>
    <col min="1540" max="1540" width="11.109375" style="29" customWidth="1"/>
    <col min="1541" max="1541" width="10.33203125" style="29" customWidth="1"/>
    <col min="1542" max="1542" width="13" style="29" customWidth="1"/>
    <col min="1543" max="1543" width="8.33203125" style="29" customWidth="1"/>
    <col min="1544" max="1789" width="10" style="29"/>
    <col min="1790" max="1790" width="2.5546875" style="29" customWidth="1"/>
    <col min="1791" max="1791" width="7.109375" style="29" customWidth="1"/>
    <col min="1792" max="1792" width="23.5546875" style="29" customWidth="1"/>
    <col min="1793" max="1793" width="9.6640625" style="29" customWidth="1"/>
    <col min="1794" max="1794" width="4.6640625" style="29" customWidth="1"/>
    <col min="1795" max="1795" width="14.44140625" style="29" customWidth="1"/>
    <col min="1796" max="1796" width="11.109375" style="29" customWidth="1"/>
    <col min="1797" max="1797" width="10.33203125" style="29" customWidth="1"/>
    <col min="1798" max="1798" width="13" style="29" customWidth="1"/>
    <col min="1799" max="1799" width="8.33203125" style="29" customWidth="1"/>
    <col min="1800" max="2045" width="10" style="29"/>
    <col min="2046" max="2046" width="2.5546875" style="29" customWidth="1"/>
    <col min="2047" max="2047" width="7.109375" style="29" customWidth="1"/>
    <col min="2048" max="2048" width="23.5546875" style="29" customWidth="1"/>
    <col min="2049" max="2049" width="9.6640625" style="29" customWidth="1"/>
    <col min="2050" max="2050" width="4.6640625" style="29" customWidth="1"/>
    <col min="2051" max="2051" width="14.44140625" style="29" customWidth="1"/>
    <col min="2052" max="2052" width="11.109375" style="29" customWidth="1"/>
    <col min="2053" max="2053" width="10.33203125" style="29" customWidth="1"/>
    <col min="2054" max="2054" width="13" style="29" customWidth="1"/>
    <col min="2055" max="2055" width="8.33203125" style="29" customWidth="1"/>
    <col min="2056" max="2301" width="10" style="29"/>
    <col min="2302" max="2302" width="2.5546875" style="29" customWidth="1"/>
    <col min="2303" max="2303" width="7.109375" style="29" customWidth="1"/>
    <col min="2304" max="2304" width="23.5546875" style="29" customWidth="1"/>
    <col min="2305" max="2305" width="9.6640625" style="29" customWidth="1"/>
    <col min="2306" max="2306" width="4.6640625" style="29" customWidth="1"/>
    <col min="2307" max="2307" width="14.44140625" style="29" customWidth="1"/>
    <col min="2308" max="2308" width="11.109375" style="29" customWidth="1"/>
    <col min="2309" max="2309" width="10.33203125" style="29" customWidth="1"/>
    <col min="2310" max="2310" width="13" style="29" customWidth="1"/>
    <col min="2311" max="2311" width="8.33203125" style="29" customWidth="1"/>
    <col min="2312" max="2557" width="10" style="29"/>
    <col min="2558" max="2558" width="2.5546875" style="29" customWidth="1"/>
    <col min="2559" max="2559" width="7.109375" style="29" customWidth="1"/>
    <col min="2560" max="2560" width="23.5546875" style="29" customWidth="1"/>
    <col min="2561" max="2561" width="9.6640625" style="29" customWidth="1"/>
    <col min="2562" max="2562" width="4.6640625" style="29" customWidth="1"/>
    <col min="2563" max="2563" width="14.44140625" style="29" customWidth="1"/>
    <col min="2564" max="2564" width="11.109375" style="29" customWidth="1"/>
    <col min="2565" max="2565" width="10.33203125" style="29" customWidth="1"/>
    <col min="2566" max="2566" width="13" style="29" customWidth="1"/>
    <col min="2567" max="2567" width="8.33203125" style="29" customWidth="1"/>
    <col min="2568" max="2813" width="10" style="29"/>
    <col min="2814" max="2814" width="2.5546875" style="29" customWidth="1"/>
    <col min="2815" max="2815" width="7.109375" style="29" customWidth="1"/>
    <col min="2816" max="2816" width="23.5546875" style="29" customWidth="1"/>
    <col min="2817" max="2817" width="9.6640625" style="29" customWidth="1"/>
    <col min="2818" max="2818" width="4.6640625" style="29" customWidth="1"/>
    <col min="2819" max="2819" width="14.44140625" style="29" customWidth="1"/>
    <col min="2820" max="2820" width="11.109375" style="29" customWidth="1"/>
    <col min="2821" max="2821" width="10.33203125" style="29" customWidth="1"/>
    <col min="2822" max="2822" width="13" style="29" customWidth="1"/>
    <col min="2823" max="2823" width="8.33203125" style="29" customWidth="1"/>
    <col min="2824" max="3069" width="10" style="29"/>
    <col min="3070" max="3070" width="2.5546875" style="29" customWidth="1"/>
    <col min="3071" max="3071" width="7.109375" style="29" customWidth="1"/>
    <col min="3072" max="3072" width="23.5546875" style="29" customWidth="1"/>
    <col min="3073" max="3073" width="9.6640625" style="29" customWidth="1"/>
    <col min="3074" max="3074" width="4.6640625" style="29" customWidth="1"/>
    <col min="3075" max="3075" width="14.44140625" style="29" customWidth="1"/>
    <col min="3076" max="3076" width="11.109375" style="29" customWidth="1"/>
    <col min="3077" max="3077" width="10.33203125" style="29" customWidth="1"/>
    <col min="3078" max="3078" width="13" style="29" customWidth="1"/>
    <col min="3079" max="3079" width="8.33203125" style="29" customWidth="1"/>
    <col min="3080" max="3325" width="10" style="29"/>
    <col min="3326" max="3326" width="2.5546875" style="29" customWidth="1"/>
    <col min="3327" max="3327" width="7.109375" style="29" customWidth="1"/>
    <col min="3328" max="3328" width="23.5546875" style="29" customWidth="1"/>
    <col min="3329" max="3329" width="9.6640625" style="29" customWidth="1"/>
    <col min="3330" max="3330" width="4.6640625" style="29" customWidth="1"/>
    <col min="3331" max="3331" width="14.44140625" style="29" customWidth="1"/>
    <col min="3332" max="3332" width="11.109375" style="29" customWidth="1"/>
    <col min="3333" max="3333" width="10.33203125" style="29" customWidth="1"/>
    <col min="3334" max="3334" width="13" style="29" customWidth="1"/>
    <col min="3335" max="3335" width="8.33203125" style="29" customWidth="1"/>
    <col min="3336" max="3581" width="10" style="29"/>
    <col min="3582" max="3582" width="2.5546875" style="29" customWidth="1"/>
    <col min="3583" max="3583" width="7.109375" style="29" customWidth="1"/>
    <col min="3584" max="3584" width="23.5546875" style="29" customWidth="1"/>
    <col min="3585" max="3585" width="9.6640625" style="29" customWidth="1"/>
    <col min="3586" max="3586" width="4.6640625" style="29" customWidth="1"/>
    <col min="3587" max="3587" width="14.44140625" style="29" customWidth="1"/>
    <col min="3588" max="3588" width="11.109375" style="29" customWidth="1"/>
    <col min="3589" max="3589" width="10.33203125" style="29" customWidth="1"/>
    <col min="3590" max="3590" width="13" style="29" customWidth="1"/>
    <col min="3591" max="3591" width="8.33203125" style="29" customWidth="1"/>
    <col min="3592" max="3837" width="10" style="29"/>
    <col min="3838" max="3838" width="2.5546875" style="29" customWidth="1"/>
    <col min="3839" max="3839" width="7.109375" style="29" customWidth="1"/>
    <col min="3840" max="3840" width="23.5546875" style="29" customWidth="1"/>
    <col min="3841" max="3841" width="9.6640625" style="29" customWidth="1"/>
    <col min="3842" max="3842" width="4.6640625" style="29" customWidth="1"/>
    <col min="3843" max="3843" width="14.44140625" style="29" customWidth="1"/>
    <col min="3844" max="3844" width="11.109375" style="29" customWidth="1"/>
    <col min="3845" max="3845" width="10.33203125" style="29" customWidth="1"/>
    <col min="3846" max="3846" width="13" style="29" customWidth="1"/>
    <col min="3847" max="3847" width="8.33203125" style="29" customWidth="1"/>
    <col min="3848" max="4093" width="10" style="29"/>
    <col min="4094" max="4094" width="2.5546875" style="29" customWidth="1"/>
    <col min="4095" max="4095" width="7.109375" style="29" customWidth="1"/>
    <col min="4096" max="4096" width="23.5546875" style="29" customWidth="1"/>
    <col min="4097" max="4097" width="9.6640625" style="29" customWidth="1"/>
    <col min="4098" max="4098" width="4.6640625" style="29" customWidth="1"/>
    <col min="4099" max="4099" width="14.44140625" style="29" customWidth="1"/>
    <col min="4100" max="4100" width="11.109375" style="29" customWidth="1"/>
    <col min="4101" max="4101" width="10.33203125" style="29" customWidth="1"/>
    <col min="4102" max="4102" width="13" style="29" customWidth="1"/>
    <col min="4103" max="4103" width="8.33203125" style="29" customWidth="1"/>
    <col min="4104" max="4349" width="10" style="29"/>
    <col min="4350" max="4350" width="2.5546875" style="29" customWidth="1"/>
    <col min="4351" max="4351" width="7.109375" style="29" customWidth="1"/>
    <col min="4352" max="4352" width="23.5546875" style="29" customWidth="1"/>
    <col min="4353" max="4353" width="9.6640625" style="29" customWidth="1"/>
    <col min="4354" max="4354" width="4.6640625" style="29" customWidth="1"/>
    <col min="4355" max="4355" width="14.44140625" style="29" customWidth="1"/>
    <col min="4356" max="4356" width="11.109375" style="29" customWidth="1"/>
    <col min="4357" max="4357" width="10.33203125" style="29" customWidth="1"/>
    <col min="4358" max="4358" width="13" style="29" customWidth="1"/>
    <col min="4359" max="4359" width="8.33203125" style="29" customWidth="1"/>
    <col min="4360" max="4605" width="10" style="29"/>
    <col min="4606" max="4606" width="2.5546875" style="29" customWidth="1"/>
    <col min="4607" max="4607" width="7.109375" style="29" customWidth="1"/>
    <col min="4608" max="4608" width="23.5546875" style="29" customWidth="1"/>
    <col min="4609" max="4609" width="9.6640625" style="29" customWidth="1"/>
    <col min="4610" max="4610" width="4.6640625" style="29" customWidth="1"/>
    <col min="4611" max="4611" width="14.44140625" style="29" customWidth="1"/>
    <col min="4612" max="4612" width="11.109375" style="29" customWidth="1"/>
    <col min="4613" max="4613" width="10.33203125" style="29" customWidth="1"/>
    <col min="4614" max="4614" width="13" style="29" customWidth="1"/>
    <col min="4615" max="4615" width="8.33203125" style="29" customWidth="1"/>
    <col min="4616" max="4861" width="10" style="29"/>
    <col min="4862" max="4862" width="2.5546875" style="29" customWidth="1"/>
    <col min="4863" max="4863" width="7.109375" style="29" customWidth="1"/>
    <col min="4864" max="4864" width="23.5546875" style="29" customWidth="1"/>
    <col min="4865" max="4865" width="9.6640625" style="29" customWidth="1"/>
    <col min="4866" max="4866" width="4.6640625" style="29" customWidth="1"/>
    <col min="4867" max="4867" width="14.44140625" style="29" customWidth="1"/>
    <col min="4868" max="4868" width="11.109375" style="29" customWidth="1"/>
    <col min="4869" max="4869" width="10.33203125" style="29" customWidth="1"/>
    <col min="4870" max="4870" width="13" style="29" customWidth="1"/>
    <col min="4871" max="4871" width="8.33203125" style="29" customWidth="1"/>
    <col min="4872" max="5117" width="10" style="29"/>
    <col min="5118" max="5118" width="2.5546875" style="29" customWidth="1"/>
    <col min="5119" max="5119" width="7.109375" style="29" customWidth="1"/>
    <col min="5120" max="5120" width="23.5546875" style="29" customWidth="1"/>
    <col min="5121" max="5121" width="9.6640625" style="29" customWidth="1"/>
    <col min="5122" max="5122" width="4.6640625" style="29" customWidth="1"/>
    <col min="5123" max="5123" width="14.44140625" style="29" customWidth="1"/>
    <col min="5124" max="5124" width="11.109375" style="29" customWidth="1"/>
    <col min="5125" max="5125" width="10.33203125" style="29" customWidth="1"/>
    <col min="5126" max="5126" width="13" style="29" customWidth="1"/>
    <col min="5127" max="5127" width="8.33203125" style="29" customWidth="1"/>
    <col min="5128" max="5373" width="10" style="29"/>
    <col min="5374" max="5374" width="2.5546875" style="29" customWidth="1"/>
    <col min="5375" max="5375" width="7.109375" style="29" customWidth="1"/>
    <col min="5376" max="5376" width="23.5546875" style="29" customWidth="1"/>
    <col min="5377" max="5377" width="9.6640625" style="29" customWidth="1"/>
    <col min="5378" max="5378" width="4.6640625" style="29" customWidth="1"/>
    <col min="5379" max="5379" width="14.44140625" style="29" customWidth="1"/>
    <col min="5380" max="5380" width="11.109375" style="29" customWidth="1"/>
    <col min="5381" max="5381" width="10.33203125" style="29" customWidth="1"/>
    <col min="5382" max="5382" width="13" style="29" customWidth="1"/>
    <col min="5383" max="5383" width="8.33203125" style="29" customWidth="1"/>
    <col min="5384" max="5629" width="10" style="29"/>
    <col min="5630" max="5630" width="2.5546875" style="29" customWidth="1"/>
    <col min="5631" max="5631" width="7.109375" style="29" customWidth="1"/>
    <col min="5632" max="5632" width="23.5546875" style="29" customWidth="1"/>
    <col min="5633" max="5633" width="9.6640625" style="29" customWidth="1"/>
    <col min="5634" max="5634" width="4.6640625" style="29" customWidth="1"/>
    <col min="5635" max="5635" width="14.44140625" style="29" customWidth="1"/>
    <col min="5636" max="5636" width="11.109375" style="29" customWidth="1"/>
    <col min="5637" max="5637" width="10.33203125" style="29" customWidth="1"/>
    <col min="5638" max="5638" width="13" style="29" customWidth="1"/>
    <col min="5639" max="5639" width="8.33203125" style="29" customWidth="1"/>
    <col min="5640" max="5885" width="10" style="29"/>
    <col min="5886" max="5886" width="2.5546875" style="29" customWidth="1"/>
    <col min="5887" max="5887" width="7.109375" style="29" customWidth="1"/>
    <col min="5888" max="5888" width="23.5546875" style="29" customWidth="1"/>
    <col min="5889" max="5889" width="9.6640625" style="29" customWidth="1"/>
    <col min="5890" max="5890" width="4.6640625" style="29" customWidth="1"/>
    <col min="5891" max="5891" width="14.44140625" style="29" customWidth="1"/>
    <col min="5892" max="5892" width="11.109375" style="29" customWidth="1"/>
    <col min="5893" max="5893" width="10.33203125" style="29" customWidth="1"/>
    <col min="5894" max="5894" width="13" style="29" customWidth="1"/>
    <col min="5895" max="5895" width="8.33203125" style="29" customWidth="1"/>
    <col min="5896" max="6141" width="10" style="29"/>
    <col min="6142" max="6142" width="2.5546875" style="29" customWidth="1"/>
    <col min="6143" max="6143" width="7.109375" style="29" customWidth="1"/>
    <col min="6144" max="6144" width="23.5546875" style="29" customWidth="1"/>
    <col min="6145" max="6145" width="9.6640625" style="29" customWidth="1"/>
    <col min="6146" max="6146" width="4.6640625" style="29" customWidth="1"/>
    <col min="6147" max="6147" width="14.44140625" style="29" customWidth="1"/>
    <col min="6148" max="6148" width="11.109375" style="29" customWidth="1"/>
    <col min="6149" max="6149" width="10.33203125" style="29" customWidth="1"/>
    <col min="6150" max="6150" width="13" style="29" customWidth="1"/>
    <col min="6151" max="6151" width="8.33203125" style="29" customWidth="1"/>
    <col min="6152" max="6397" width="10" style="29"/>
    <col min="6398" max="6398" width="2.5546875" style="29" customWidth="1"/>
    <col min="6399" max="6399" width="7.109375" style="29" customWidth="1"/>
    <col min="6400" max="6400" width="23.5546875" style="29" customWidth="1"/>
    <col min="6401" max="6401" width="9.6640625" style="29" customWidth="1"/>
    <col min="6402" max="6402" width="4.6640625" style="29" customWidth="1"/>
    <col min="6403" max="6403" width="14.44140625" style="29" customWidth="1"/>
    <col min="6404" max="6404" width="11.109375" style="29" customWidth="1"/>
    <col min="6405" max="6405" width="10.33203125" style="29" customWidth="1"/>
    <col min="6406" max="6406" width="13" style="29" customWidth="1"/>
    <col min="6407" max="6407" width="8.33203125" style="29" customWidth="1"/>
    <col min="6408" max="6653" width="10" style="29"/>
    <col min="6654" max="6654" width="2.5546875" style="29" customWidth="1"/>
    <col min="6655" max="6655" width="7.109375" style="29" customWidth="1"/>
    <col min="6656" max="6656" width="23.5546875" style="29" customWidth="1"/>
    <col min="6657" max="6657" width="9.6640625" style="29" customWidth="1"/>
    <col min="6658" max="6658" width="4.6640625" style="29" customWidth="1"/>
    <col min="6659" max="6659" width="14.44140625" style="29" customWidth="1"/>
    <col min="6660" max="6660" width="11.109375" style="29" customWidth="1"/>
    <col min="6661" max="6661" width="10.33203125" style="29" customWidth="1"/>
    <col min="6662" max="6662" width="13" style="29" customWidth="1"/>
    <col min="6663" max="6663" width="8.33203125" style="29" customWidth="1"/>
    <col min="6664" max="6909" width="10" style="29"/>
    <col min="6910" max="6910" width="2.5546875" style="29" customWidth="1"/>
    <col min="6911" max="6911" width="7.109375" style="29" customWidth="1"/>
    <col min="6912" max="6912" width="23.5546875" style="29" customWidth="1"/>
    <col min="6913" max="6913" width="9.6640625" style="29" customWidth="1"/>
    <col min="6914" max="6914" width="4.6640625" style="29" customWidth="1"/>
    <col min="6915" max="6915" width="14.44140625" style="29" customWidth="1"/>
    <col min="6916" max="6916" width="11.109375" style="29" customWidth="1"/>
    <col min="6917" max="6917" width="10.33203125" style="29" customWidth="1"/>
    <col min="6918" max="6918" width="13" style="29" customWidth="1"/>
    <col min="6919" max="6919" width="8.33203125" style="29" customWidth="1"/>
    <col min="6920" max="7165" width="10" style="29"/>
    <col min="7166" max="7166" width="2.5546875" style="29" customWidth="1"/>
    <col min="7167" max="7167" width="7.109375" style="29" customWidth="1"/>
    <col min="7168" max="7168" width="23.5546875" style="29" customWidth="1"/>
    <col min="7169" max="7169" width="9.6640625" style="29" customWidth="1"/>
    <col min="7170" max="7170" width="4.6640625" style="29" customWidth="1"/>
    <col min="7171" max="7171" width="14.44140625" style="29" customWidth="1"/>
    <col min="7172" max="7172" width="11.109375" style="29" customWidth="1"/>
    <col min="7173" max="7173" width="10.33203125" style="29" customWidth="1"/>
    <col min="7174" max="7174" width="13" style="29" customWidth="1"/>
    <col min="7175" max="7175" width="8.33203125" style="29" customWidth="1"/>
    <col min="7176" max="7421" width="10" style="29"/>
    <col min="7422" max="7422" width="2.5546875" style="29" customWidth="1"/>
    <col min="7423" max="7423" width="7.109375" style="29" customWidth="1"/>
    <col min="7424" max="7424" width="23.5546875" style="29" customWidth="1"/>
    <col min="7425" max="7425" width="9.6640625" style="29" customWidth="1"/>
    <col min="7426" max="7426" width="4.6640625" style="29" customWidth="1"/>
    <col min="7427" max="7427" width="14.44140625" style="29" customWidth="1"/>
    <col min="7428" max="7428" width="11.109375" style="29" customWidth="1"/>
    <col min="7429" max="7429" width="10.33203125" style="29" customWidth="1"/>
    <col min="7430" max="7430" width="13" style="29" customWidth="1"/>
    <col min="7431" max="7431" width="8.33203125" style="29" customWidth="1"/>
    <col min="7432" max="7677" width="10" style="29"/>
    <col min="7678" max="7678" width="2.5546875" style="29" customWidth="1"/>
    <col min="7679" max="7679" width="7.109375" style="29" customWidth="1"/>
    <col min="7680" max="7680" width="23.5546875" style="29" customWidth="1"/>
    <col min="7681" max="7681" width="9.6640625" style="29" customWidth="1"/>
    <col min="7682" max="7682" width="4.6640625" style="29" customWidth="1"/>
    <col min="7683" max="7683" width="14.44140625" style="29" customWidth="1"/>
    <col min="7684" max="7684" width="11.109375" style="29" customWidth="1"/>
    <col min="7685" max="7685" width="10.33203125" style="29" customWidth="1"/>
    <col min="7686" max="7686" width="13" style="29" customWidth="1"/>
    <col min="7687" max="7687" width="8.33203125" style="29" customWidth="1"/>
    <col min="7688" max="7933" width="10" style="29"/>
    <col min="7934" max="7934" width="2.5546875" style="29" customWidth="1"/>
    <col min="7935" max="7935" width="7.109375" style="29" customWidth="1"/>
    <col min="7936" max="7936" width="23.5546875" style="29" customWidth="1"/>
    <col min="7937" max="7937" width="9.6640625" style="29" customWidth="1"/>
    <col min="7938" max="7938" width="4.6640625" style="29" customWidth="1"/>
    <col min="7939" max="7939" width="14.44140625" style="29" customWidth="1"/>
    <col min="7940" max="7940" width="11.109375" style="29" customWidth="1"/>
    <col min="7941" max="7941" width="10.33203125" style="29" customWidth="1"/>
    <col min="7942" max="7942" width="13" style="29" customWidth="1"/>
    <col min="7943" max="7943" width="8.33203125" style="29" customWidth="1"/>
    <col min="7944" max="8189" width="10" style="29"/>
    <col min="8190" max="8190" width="2.5546875" style="29" customWidth="1"/>
    <col min="8191" max="8191" width="7.109375" style="29" customWidth="1"/>
    <col min="8192" max="8192" width="23.5546875" style="29" customWidth="1"/>
    <col min="8193" max="8193" width="9.6640625" style="29" customWidth="1"/>
    <col min="8194" max="8194" width="4.6640625" style="29" customWidth="1"/>
    <col min="8195" max="8195" width="14.44140625" style="29" customWidth="1"/>
    <col min="8196" max="8196" width="11.109375" style="29" customWidth="1"/>
    <col min="8197" max="8197" width="10.33203125" style="29" customWidth="1"/>
    <col min="8198" max="8198" width="13" style="29" customWidth="1"/>
    <col min="8199" max="8199" width="8.33203125" style="29" customWidth="1"/>
    <col min="8200" max="8445" width="10" style="29"/>
    <col min="8446" max="8446" width="2.5546875" style="29" customWidth="1"/>
    <col min="8447" max="8447" width="7.109375" style="29" customWidth="1"/>
    <col min="8448" max="8448" width="23.5546875" style="29" customWidth="1"/>
    <col min="8449" max="8449" width="9.6640625" style="29" customWidth="1"/>
    <col min="8450" max="8450" width="4.6640625" style="29" customWidth="1"/>
    <col min="8451" max="8451" width="14.44140625" style="29" customWidth="1"/>
    <col min="8452" max="8452" width="11.109375" style="29" customWidth="1"/>
    <col min="8453" max="8453" width="10.33203125" style="29" customWidth="1"/>
    <col min="8454" max="8454" width="13" style="29" customWidth="1"/>
    <col min="8455" max="8455" width="8.33203125" style="29" customWidth="1"/>
    <col min="8456" max="8701" width="10" style="29"/>
    <col min="8702" max="8702" width="2.5546875" style="29" customWidth="1"/>
    <col min="8703" max="8703" width="7.109375" style="29" customWidth="1"/>
    <col min="8704" max="8704" width="23.5546875" style="29" customWidth="1"/>
    <col min="8705" max="8705" width="9.6640625" style="29" customWidth="1"/>
    <col min="8706" max="8706" width="4.6640625" style="29" customWidth="1"/>
    <col min="8707" max="8707" width="14.44140625" style="29" customWidth="1"/>
    <col min="8708" max="8708" width="11.109375" style="29" customWidth="1"/>
    <col min="8709" max="8709" width="10.33203125" style="29" customWidth="1"/>
    <col min="8710" max="8710" width="13" style="29" customWidth="1"/>
    <col min="8711" max="8711" width="8.33203125" style="29" customWidth="1"/>
    <col min="8712" max="8957" width="10" style="29"/>
    <col min="8958" max="8958" width="2.5546875" style="29" customWidth="1"/>
    <col min="8959" max="8959" width="7.109375" style="29" customWidth="1"/>
    <col min="8960" max="8960" width="23.5546875" style="29" customWidth="1"/>
    <col min="8961" max="8961" width="9.6640625" style="29" customWidth="1"/>
    <col min="8962" max="8962" width="4.6640625" style="29" customWidth="1"/>
    <col min="8963" max="8963" width="14.44140625" style="29" customWidth="1"/>
    <col min="8964" max="8964" width="11.109375" style="29" customWidth="1"/>
    <col min="8965" max="8965" width="10.33203125" style="29" customWidth="1"/>
    <col min="8966" max="8966" width="13" style="29" customWidth="1"/>
    <col min="8967" max="8967" width="8.33203125" style="29" customWidth="1"/>
    <col min="8968" max="9213" width="10" style="29"/>
    <col min="9214" max="9214" width="2.5546875" style="29" customWidth="1"/>
    <col min="9215" max="9215" width="7.109375" style="29" customWidth="1"/>
    <col min="9216" max="9216" width="23.5546875" style="29" customWidth="1"/>
    <col min="9217" max="9217" width="9.6640625" style="29" customWidth="1"/>
    <col min="9218" max="9218" width="4.6640625" style="29" customWidth="1"/>
    <col min="9219" max="9219" width="14.44140625" style="29" customWidth="1"/>
    <col min="9220" max="9220" width="11.109375" style="29" customWidth="1"/>
    <col min="9221" max="9221" width="10.33203125" style="29" customWidth="1"/>
    <col min="9222" max="9222" width="13" style="29" customWidth="1"/>
    <col min="9223" max="9223" width="8.33203125" style="29" customWidth="1"/>
    <col min="9224" max="9469" width="10" style="29"/>
    <col min="9470" max="9470" width="2.5546875" style="29" customWidth="1"/>
    <col min="9471" max="9471" width="7.109375" style="29" customWidth="1"/>
    <col min="9472" max="9472" width="23.5546875" style="29" customWidth="1"/>
    <col min="9473" max="9473" width="9.6640625" style="29" customWidth="1"/>
    <col min="9474" max="9474" width="4.6640625" style="29" customWidth="1"/>
    <col min="9475" max="9475" width="14.44140625" style="29" customWidth="1"/>
    <col min="9476" max="9476" width="11.109375" style="29" customWidth="1"/>
    <col min="9477" max="9477" width="10.33203125" style="29" customWidth="1"/>
    <col min="9478" max="9478" width="13" style="29" customWidth="1"/>
    <col min="9479" max="9479" width="8.33203125" style="29" customWidth="1"/>
    <col min="9480" max="9725" width="10" style="29"/>
    <col min="9726" max="9726" width="2.5546875" style="29" customWidth="1"/>
    <col min="9727" max="9727" width="7.109375" style="29" customWidth="1"/>
    <col min="9728" max="9728" width="23.5546875" style="29" customWidth="1"/>
    <col min="9729" max="9729" width="9.6640625" style="29" customWidth="1"/>
    <col min="9730" max="9730" width="4.6640625" style="29" customWidth="1"/>
    <col min="9731" max="9731" width="14.44140625" style="29" customWidth="1"/>
    <col min="9732" max="9732" width="11.109375" style="29" customWidth="1"/>
    <col min="9733" max="9733" width="10.33203125" style="29" customWidth="1"/>
    <col min="9734" max="9734" width="13" style="29" customWidth="1"/>
    <col min="9735" max="9735" width="8.33203125" style="29" customWidth="1"/>
    <col min="9736" max="9981" width="10" style="29"/>
    <col min="9982" max="9982" width="2.5546875" style="29" customWidth="1"/>
    <col min="9983" max="9983" width="7.109375" style="29" customWidth="1"/>
    <col min="9984" max="9984" width="23.5546875" style="29" customWidth="1"/>
    <col min="9985" max="9985" width="9.6640625" style="29" customWidth="1"/>
    <col min="9986" max="9986" width="4.6640625" style="29" customWidth="1"/>
    <col min="9987" max="9987" width="14.44140625" style="29" customWidth="1"/>
    <col min="9988" max="9988" width="11.109375" style="29" customWidth="1"/>
    <col min="9989" max="9989" width="10.33203125" style="29" customWidth="1"/>
    <col min="9990" max="9990" width="13" style="29" customWidth="1"/>
    <col min="9991" max="9991" width="8.33203125" style="29" customWidth="1"/>
    <col min="9992" max="10237" width="10" style="29"/>
    <col min="10238" max="10238" width="2.5546875" style="29" customWidth="1"/>
    <col min="10239" max="10239" width="7.109375" style="29" customWidth="1"/>
    <col min="10240" max="10240" width="23.5546875" style="29" customWidth="1"/>
    <col min="10241" max="10241" width="9.6640625" style="29" customWidth="1"/>
    <col min="10242" max="10242" width="4.6640625" style="29" customWidth="1"/>
    <col min="10243" max="10243" width="14.44140625" style="29" customWidth="1"/>
    <col min="10244" max="10244" width="11.109375" style="29" customWidth="1"/>
    <col min="10245" max="10245" width="10.33203125" style="29" customWidth="1"/>
    <col min="10246" max="10246" width="13" style="29" customWidth="1"/>
    <col min="10247" max="10247" width="8.33203125" style="29" customWidth="1"/>
    <col min="10248" max="10493" width="10" style="29"/>
    <col min="10494" max="10494" width="2.5546875" style="29" customWidth="1"/>
    <col min="10495" max="10495" width="7.109375" style="29" customWidth="1"/>
    <col min="10496" max="10496" width="23.5546875" style="29" customWidth="1"/>
    <col min="10497" max="10497" width="9.6640625" style="29" customWidth="1"/>
    <col min="10498" max="10498" width="4.6640625" style="29" customWidth="1"/>
    <col min="10499" max="10499" width="14.44140625" style="29" customWidth="1"/>
    <col min="10500" max="10500" width="11.109375" style="29" customWidth="1"/>
    <col min="10501" max="10501" width="10.33203125" style="29" customWidth="1"/>
    <col min="10502" max="10502" width="13" style="29" customWidth="1"/>
    <col min="10503" max="10503" width="8.33203125" style="29" customWidth="1"/>
    <col min="10504" max="10749" width="10" style="29"/>
    <col min="10750" max="10750" width="2.5546875" style="29" customWidth="1"/>
    <col min="10751" max="10751" width="7.109375" style="29" customWidth="1"/>
    <col min="10752" max="10752" width="23.5546875" style="29" customWidth="1"/>
    <col min="10753" max="10753" width="9.6640625" style="29" customWidth="1"/>
    <col min="10754" max="10754" width="4.6640625" style="29" customWidth="1"/>
    <col min="10755" max="10755" width="14.44140625" style="29" customWidth="1"/>
    <col min="10756" max="10756" width="11.109375" style="29" customWidth="1"/>
    <col min="10757" max="10757" width="10.33203125" style="29" customWidth="1"/>
    <col min="10758" max="10758" width="13" style="29" customWidth="1"/>
    <col min="10759" max="10759" width="8.33203125" style="29" customWidth="1"/>
    <col min="10760" max="11005" width="10" style="29"/>
    <col min="11006" max="11006" width="2.5546875" style="29" customWidth="1"/>
    <col min="11007" max="11007" width="7.109375" style="29" customWidth="1"/>
    <col min="11008" max="11008" width="23.5546875" style="29" customWidth="1"/>
    <col min="11009" max="11009" width="9.6640625" style="29" customWidth="1"/>
    <col min="11010" max="11010" width="4.6640625" style="29" customWidth="1"/>
    <col min="11011" max="11011" width="14.44140625" style="29" customWidth="1"/>
    <col min="11012" max="11012" width="11.109375" style="29" customWidth="1"/>
    <col min="11013" max="11013" width="10.33203125" style="29" customWidth="1"/>
    <col min="11014" max="11014" width="13" style="29" customWidth="1"/>
    <col min="11015" max="11015" width="8.33203125" style="29" customWidth="1"/>
    <col min="11016" max="11261" width="10" style="29"/>
    <col min="11262" max="11262" width="2.5546875" style="29" customWidth="1"/>
    <col min="11263" max="11263" width="7.109375" style="29" customWidth="1"/>
    <col min="11264" max="11264" width="23.5546875" style="29" customWidth="1"/>
    <col min="11265" max="11265" width="9.6640625" style="29" customWidth="1"/>
    <col min="11266" max="11266" width="4.6640625" style="29" customWidth="1"/>
    <col min="11267" max="11267" width="14.44140625" style="29" customWidth="1"/>
    <col min="11268" max="11268" width="11.109375" style="29" customWidth="1"/>
    <col min="11269" max="11269" width="10.33203125" style="29" customWidth="1"/>
    <col min="11270" max="11270" width="13" style="29" customWidth="1"/>
    <col min="11271" max="11271" width="8.33203125" style="29" customWidth="1"/>
    <col min="11272" max="11517" width="10" style="29"/>
    <col min="11518" max="11518" width="2.5546875" style="29" customWidth="1"/>
    <col min="11519" max="11519" width="7.109375" style="29" customWidth="1"/>
    <col min="11520" max="11520" width="23.5546875" style="29" customWidth="1"/>
    <col min="11521" max="11521" width="9.6640625" style="29" customWidth="1"/>
    <col min="11522" max="11522" width="4.6640625" style="29" customWidth="1"/>
    <col min="11523" max="11523" width="14.44140625" style="29" customWidth="1"/>
    <col min="11524" max="11524" width="11.109375" style="29" customWidth="1"/>
    <col min="11525" max="11525" width="10.33203125" style="29" customWidth="1"/>
    <col min="11526" max="11526" width="13" style="29" customWidth="1"/>
    <col min="11527" max="11527" width="8.33203125" style="29" customWidth="1"/>
    <col min="11528" max="11773" width="10" style="29"/>
    <col min="11774" max="11774" width="2.5546875" style="29" customWidth="1"/>
    <col min="11775" max="11775" width="7.109375" style="29" customWidth="1"/>
    <col min="11776" max="11776" width="23.5546875" style="29" customWidth="1"/>
    <col min="11777" max="11777" width="9.6640625" style="29" customWidth="1"/>
    <col min="11778" max="11778" width="4.6640625" style="29" customWidth="1"/>
    <col min="11779" max="11779" width="14.44140625" style="29" customWidth="1"/>
    <col min="11780" max="11780" width="11.109375" style="29" customWidth="1"/>
    <col min="11781" max="11781" width="10.33203125" style="29" customWidth="1"/>
    <col min="11782" max="11782" width="13" style="29" customWidth="1"/>
    <col min="11783" max="11783" width="8.33203125" style="29" customWidth="1"/>
    <col min="11784" max="12029" width="10" style="29"/>
    <col min="12030" max="12030" width="2.5546875" style="29" customWidth="1"/>
    <col min="12031" max="12031" width="7.109375" style="29" customWidth="1"/>
    <col min="12032" max="12032" width="23.5546875" style="29" customWidth="1"/>
    <col min="12033" max="12033" width="9.6640625" style="29" customWidth="1"/>
    <col min="12034" max="12034" width="4.6640625" style="29" customWidth="1"/>
    <col min="12035" max="12035" width="14.44140625" style="29" customWidth="1"/>
    <col min="12036" max="12036" width="11.109375" style="29" customWidth="1"/>
    <col min="12037" max="12037" width="10.33203125" style="29" customWidth="1"/>
    <col min="12038" max="12038" width="13" style="29" customWidth="1"/>
    <col min="12039" max="12039" width="8.33203125" style="29" customWidth="1"/>
    <col min="12040" max="12285" width="10" style="29"/>
    <col min="12286" max="12286" width="2.5546875" style="29" customWidth="1"/>
    <col min="12287" max="12287" width="7.109375" style="29" customWidth="1"/>
    <col min="12288" max="12288" width="23.5546875" style="29" customWidth="1"/>
    <col min="12289" max="12289" width="9.6640625" style="29" customWidth="1"/>
    <col min="12290" max="12290" width="4.6640625" style="29" customWidth="1"/>
    <col min="12291" max="12291" width="14.44140625" style="29" customWidth="1"/>
    <col min="12292" max="12292" width="11.109375" style="29" customWidth="1"/>
    <col min="12293" max="12293" width="10.33203125" style="29" customWidth="1"/>
    <col min="12294" max="12294" width="13" style="29" customWidth="1"/>
    <col min="12295" max="12295" width="8.33203125" style="29" customWidth="1"/>
    <col min="12296" max="12541" width="10" style="29"/>
    <col min="12542" max="12542" width="2.5546875" style="29" customWidth="1"/>
    <col min="12543" max="12543" width="7.109375" style="29" customWidth="1"/>
    <col min="12544" max="12544" width="23.5546875" style="29" customWidth="1"/>
    <col min="12545" max="12545" width="9.6640625" style="29" customWidth="1"/>
    <col min="12546" max="12546" width="4.6640625" style="29" customWidth="1"/>
    <col min="12547" max="12547" width="14.44140625" style="29" customWidth="1"/>
    <col min="12548" max="12548" width="11.109375" style="29" customWidth="1"/>
    <col min="12549" max="12549" width="10.33203125" style="29" customWidth="1"/>
    <col min="12550" max="12550" width="13" style="29" customWidth="1"/>
    <col min="12551" max="12551" width="8.33203125" style="29" customWidth="1"/>
    <col min="12552" max="12797" width="10" style="29"/>
    <col min="12798" max="12798" width="2.5546875" style="29" customWidth="1"/>
    <col min="12799" max="12799" width="7.109375" style="29" customWidth="1"/>
    <col min="12800" max="12800" width="23.5546875" style="29" customWidth="1"/>
    <col min="12801" max="12801" width="9.6640625" style="29" customWidth="1"/>
    <col min="12802" max="12802" width="4.6640625" style="29" customWidth="1"/>
    <col min="12803" max="12803" width="14.44140625" style="29" customWidth="1"/>
    <col min="12804" max="12804" width="11.109375" style="29" customWidth="1"/>
    <col min="12805" max="12805" width="10.33203125" style="29" customWidth="1"/>
    <col min="12806" max="12806" width="13" style="29" customWidth="1"/>
    <col min="12807" max="12807" width="8.33203125" style="29" customWidth="1"/>
    <col min="12808" max="13053" width="10" style="29"/>
    <col min="13054" max="13054" width="2.5546875" style="29" customWidth="1"/>
    <col min="13055" max="13055" width="7.109375" style="29" customWidth="1"/>
    <col min="13056" max="13056" width="23.5546875" style="29" customWidth="1"/>
    <col min="13057" max="13057" width="9.6640625" style="29" customWidth="1"/>
    <col min="13058" max="13058" width="4.6640625" style="29" customWidth="1"/>
    <col min="13059" max="13059" width="14.44140625" style="29" customWidth="1"/>
    <col min="13060" max="13060" width="11.109375" style="29" customWidth="1"/>
    <col min="13061" max="13061" width="10.33203125" style="29" customWidth="1"/>
    <col min="13062" max="13062" width="13" style="29" customWidth="1"/>
    <col min="13063" max="13063" width="8.33203125" style="29" customWidth="1"/>
    <col min="13064" max="13309" width="10" style="29"/>
    <col min="13310" max="13310" width="2.5546875" style="29" customWidth="1"/>
    <col min="13311" max="13311" width="7.109375" style="29" customWidth="1"/>
    <col min="13312" max="13312" width="23.5546875" style="29" customWidth="1"/>
    <col min="13313" max="13313" width="9.6640625" style="29" customWidth="1"/>
    <col min="13314" max="13314" width="4.6640625" style="29" customWidth="1"/>
    <col min="13315" max="13315" width="14.44140625" style="29" customWidth="1"/>
    <col min="13316" max="13316" width="11.109375" style="29" customWidth="1"/>
    <col min="13317" max="13317" width="10.33203125" style="29" customWidth="1"/>
    <col min="13318" max="13318" width="13" style="29" customWidth="1"/>
    <col min="13319" max="13319" width="8.33203125" style="29" customWidth="1"/>
    <col min="13320" max="13565" width="10" style="29"/>
    <col min="13566" max="13566" width="2.5546875" style="29" customWidth="1"/>
    <col min="13567" max="13567" width="7.109375" style="29" customWidth="1"/>
    <col min="13568" max="13568" width="23.5546875" style="29" customWidth="1"/>
    <col min="13569" max="13569" width="9.6640625" style="29" customWidth="1"/>
    <col min="13570" max="13570" width="4.6640625" style="29" customWidth="1"/>
    <col min="13571" max="13571" width="14.44140625" style="29" customWidth="1"/>
    <col min="13572" max="13572" width="11.109375" style="29" customWidth="1"/>
    <col min="13573" max="13573" width="10.33203125" style="29" customWidth="1"/>
    <col min="13574" max="13574" width="13" style="29" customWidth="1"/>
    <col min="13575" max="13575" width="8.33203125" style="29" customWidth="1"/>
    <col min="13576" max="13821" width="10" style="29"/>
    <col min="13822" max="13822" width="2.5546875" style="29" customWidth="1"/>
    <col min="13823" max="13823" width="7.109375" style="29" customWidth="1"/>
    <col min="13824" max="13824" width="23.5546875" style="29" customWidth="1"/>
    <col min="13825" max="13825" width="9.6640625" style="29" customWidth="1"/>
    <col min="13826" max="13826" width="4.6640625" style="29" customWidth="1"/>
    <col min="13827" max="13827" width="14.44140625" style="29" customWidth="1"/>
    <col min="13828" max="13828" width="11.109375" style="29" customWidth="1"/>
    <col min="13829" max="13829" width="10.33203125" style="29" customWidth="1"/>
    <col min="13830" max="13830" width="13" style="29" customWidth="1"/>
    <col min="13831" max="13831" width="8.33203125" style="29" customWidth="1"/>
    <col min="13832" max="14077" width="10" style="29"/>
    <col min="14078" max="14078" width="2.5546875" style="29" customWidth="1"/>
    <col min="14079" max="14079" width="7.109375" style="29" customWidth="1"/>
    <col min="14080" max="14080" width="23.5546875" style="29" customWidth="1"/>
    <col min="14081" max="14081" width="9.6640625" style="29" customWidth="1"/>
    <col min="14082" max="14082" width="4.6640625" style="29" customWidth="1"/>
    <col min="14083" max="14083" width="14.44140625" style="29" customWidth="1"/>
    <col min="14084" max="14084" width="11.109375" style="29" customWidth="1"/>
    <col min="14085" max="14085" width="10.33203125" style="29" customWidth="1"/>
    <col min="14086" max="14086" width="13" style="29" customWidth="1"/>
    <col min="14087" max="14087" width="8.33203125" style="29" customWidth="1"/>
    <col min="14088" max="14333" width="10" style="29"/>
    <col min="14334" max="14334" width="2.5546875" style="29" customWidth="1"/>
    <col min="14335" max="14335" width="7.109375" style="29" customWidth="1"/>
    <col min="14336" max="14336" width="23.5546875" style="29" customWidth="1"/>
    <col min="14337" max="14337" width="9.6640625" style="29" customWidth="1"/>
    <col min="14338" max="14338" width="4.6640625" style="29" customWidth="1"/>
    <col min="14339" max="14339" width="14.44140625" style="29" customWidth="1"/>
    <col min="14340" max="14340" width="11.109375" style="29" customWidth="1"/>
    <col min="14341" max="14341" width="10.33203125" style="29" customWidth="1"/>
    <col min="14342" max="14342" width="13" style="29" customWidth="1"/>
    <col min="14343" max="14343" width="8.33203125" style="29" customWidth="1"/>
    <col min="14344" max="14589" width="10" style="29"/>
    <col min="14590" max="14590" width="2.5546875" style="29" customWidth="1"/>
    <col min="14591" max="14591" width="7.109375" style="29" customWidth="1"/>
    <col min="14592" max="14592" width="23.5546875" style="29" customWidth="1"/>
    <col min="14593" max="14593" width="9.6640625" style="29" customWidth="1"/>
    <col min="14594" max="14594" width="4.6640625" style="29" customWidth="1"/>
    <col min="14595" max="14595" width="14.44140625" style="29" customWidth="1"/>
    <col min="14596" max="14596" width="11.109375" style="29" customWidth="1"/>
    <col min="14597" max="14597" width="10.33203125" style="29" customWidth="1"/>
    <col min="14598" max="14598" width="13" style="29" customWidth="1"/>
    <col min="14599" max="14599" width="8.33203125" style="29" customWidth="1"/>
    <col min="14600" max="14845" width="10" style="29"/>
    <col min="14846" max="14846" width="2.5546875" style="29" customWidth="1"/>
    <col min="14847" max="14847" width="7.109375" style="29" customWidth="1"/>
    <col min="14848" max="14848" width="23.5546875" style="29" customWidth="1"/>
    <col min="14849" max="14849" width="9.6640625" style="29" customWidth="1"/>
    <col min="14850" max="14850" width="4.6640625" style="29" customWidth="1"/>
    <col min="14851" max="14851" width="14.44140625" style="29" customWidth="1"/>
    <col min="14852" max="14852" width="11.109375" style="29" customWidth="1"/>
    <col min="14853" max="14853" width="10.33203125" style="29" customWidth="1"/>
    <col min="14854" max="14854" width="13" style="29" customWidth="1"/>
    <col min="14855" max="14855" width="8.33203125" style="29" customWidth="1"/>
    <col min="14856" max="15101" width="10" style="29"/>
    <col min="15102" max="15102" width="2.5546875" style="29" customWidth="1"/>
    <col min="15103" max="15103" width="7.109375" style="29" customWidth="1"/>
    <col min="15104" max="15104" width="23.5546875" style="29" customWidth="1"/>
    <col min="15105" max="15105" width="9.6640625" style="29" customWidth="1"/>
    <col min="15106" max="15106" width="4.6640625" style="29" customWidth="1"/>
    <col min="15107" max="15107" width="14.44140625" style="29" customWidth="1"/>
    <col min="15108" max="15108" width="11.109375" style="29" customWidth="1"/>
    <col min="15109" max="15109" width="10.33203125" style="29" customWidth="1"/>
    <col min="15110" max="15110" width="13" style="29" customWidth="1"/>
    <col min="15111" max="15111" width="8.33203125" style="29" customWidth="1"/>
    <col min="15112" max="15357" width="10" style="29"/>
    <col min="15358" max="15358" width="2.5546875" style="29" customWidth="1"/>
    <col min="15359" max="15359" width="7.109375" style="29" customWidth="1"/>
    <col min="15360" max="15360" width="23.5546875" style="29" customWidth="1"/>
    <col min="15361" max="15361" width="9.6640625" style="29" customWidth="1"/>
    <col min="15362" max="15362" width="4.6640625" style="29" customWidth="1"/>
    <col min="15363" max="15363" width="14.44140625" style="29" customWidth="1"/>
    <col min="15364" max="15364" width="11.109375" style="29" customWidth="1"/>
    <col min="15365" max="15365" width="10.33203125" style="29" customWidth="1"/>
    <col min="15366" max="15366" width="13" style="29" customWidth="1"/>
    <col min="15367" max="15367" width="8.33203125" style="29" customWidth="1"/>
    <col min="15368" max="15613" width="10" style="29"/>
    <col min="15614" max="15614" width="2.5546875" style="29" customWidth="1"/>
    <col min="15615" max="15615" width="7.109375" style="29" customWidth="1"/>
    <col min="15616" max="15616" width="23.5546875" style="29" customWidth="1"/>
    <col min="15617" max="15617" width="9.6640625" style="29" customWidth="1"/>
    <col min="15618" max="15618" width="4.6640625" style="29" customWidth="1"/>
    <col min="15619" max="15619" width="14.44140625" style="29" customWidth="1"/>
    <col min="15620" max="15620" width="11.109375" style="29" customWidth="1"/>
    <col min="15621" max="15621" width="10.33203125" style="29" customWidth="1"/>
    <col min="15622" max="15622" width="13" style="29" customWidth="1"/>
    <col min="15623" max="15623" width="8.33203125" style="29" customWidth="1"/>
    <col min="15624" max="15869" width="10" style="29"/>
    <col min="15870" max="15870" width="2.5546875" style="29" customWidth="1"/>
    <col min="15871" max="15871" width="7.109375" style="29" customWidth="1"/>
    <col min="15872" max="15872" width="23.5546875" style="29" customWidth="1"/>
    <col min="15873" max="15873" width="9.6640625" style="29" customWidth="1"/>
    <col min="15874" max="15874" width="4.6640625" style="29" customWidth="1"/>
    <col min="15875" max="15875" width="14.44140625" style="29" customWidth="1"/>
    <col min="15876" max="15876" width="11.109375" style="29" customWidth="1"/>
    <col min="15877" max="15877" width="10.33203125" style="29" customWidth="1"/>
    <col min="15878" max="15878" width="13" style="29" customWidth="1"/>
    <col min="15879" max="15879" width="8.33203125" style="29" customWidth="1"/>
    <col min="15880" max="16125" width="10" style="29"/>
    <col min="16126" max="16126" width="2.5546875" style="29" customWidth="1"/>
    <col min="16127" max="16127" width="7.109375" style="29" customWidth="1"/>
    <col min="16128" max="16128" width="23.5546875" style="29" customWidth="1"/>
    <col min="16129" max="16129" width="9.6640625" style="29" customWidth="1"/>
    <col min="16130" max="16130" width="4.6640625" style="29" customWidth="1"/>
    <col min="16131" max="16131" width="14.44140625" style="29" customWidth="1"/>
    <col min="16132" max="16132" width="11.109375" style="29" customWidth="1"/>
    <col min="16133" max="16133" width="10.33203125" style="29" customWidth="1"/>
    <col min="16134" max="16134" width="13" style="29" customWidth="1"/>
    <col min="16135" max="16135" width="8.33203125" style="29" customWidth="1"/>
    <col min="16136" max="16384" width="10" style="29"/>
  </cols>
  <sheetData>
    <row r="1" spans="1:7">
      <c r="A1" s="17" t="str">
        <f>RevReqSummary!A1</f>
        <v>PacifiCorp General Rate Case UE-140617</v>
      </c>
      <c r="B1" s="30"/>
      <c r="C1" s="30"/>
      <c r="D1" s="30"/>
      <c r="E1" s="30"/>
      <c r="F1" s="30"/>
      <c r="G1" s="30"/>
    </row>
    <row r="2" spans="1:7">
      <c r="A2" s="17" t="str">
        <f>RevReqSummary!A2</f>
        <v>For The Twelve Months Ended December 2013 - Staff Revenue Requirement</v>
      </c>
      <c r="B2" s="30"/>
      <c r="C2" s="30"/>
      <c r="D2" s="30"/>
      <c r="E2" s="30"/>
      <c r="F2" s="30"/>
      <c r="G2" s="30"/>
    </row>
    <row r="3" spans="1:7">
      <c r="A3" s="53" t="s">
        <v>54</v>
      </c>
      <c r="B3" s="30"/>
      <c r="C3" s="30"/>
      <c r="D3" s="30"/>
      <c r="E3" s="30"/>
      <c r="F3" s="30"/>
      <c r="G3" s="30"/>
    </row>
    <row r="4" spans="1:7">
      <c r="A4" s="53" t="s">
        <v>646</v>
      </c>
      <c r="B4" s="30"/>
      <c r="C4" s="30"/>
      <c r="D4" s="30"/>
      <c r="E4" s="30"/>
      <c r="F4" s="30"/>
      <c r="G4" s="30"/>
    </row>
    <row r="5" spans="1:7">
      <c r="B5" s="30"/>
      <c r="C5" s="30"/>
      <c r="D5" s="30"/>
      <c r="E5" s="30"/>
      <c r="F5" s="30"/>
      <c r="G5" s="30"/>
    </row>
    <row r="6" spans="1:7">
      <c r="B6" s="23"/>
      <c r="C6" s="23"/>
      <c r="D6" s="23" t="s">
        <v>131</v>
      </c>
      <c r="E6" s="23"/>
      <c r="F6" s="23"/>
      <c r="G6" s="23" t="s">
        <v>236</v>
      </c>
    </row>
    <row r="7" spans="1:7">
      <c r="B7" s="26" t="s">
        <v>132</v>
      </c>
      <c r="C7" s="26" t="s">
        <v>660</v>
      </c>
      <c r="D7" s="26" t="s">
        <v>134</v>
      </c>
      <c r="E7" s="26" t="s">
        <v>135</v>
      </c>
      <c r="F7" s="26" t="s">
        <v>136</v>
      </c>
      <c r="G7" s="26" t="s">
        <v>137</v>
      </c>
    </row>
    <row r="8" spans="1:7">
      <c r="A8" s="28" t="s">
        <v>215</v>
      </c>
      <c r="B8" s="30"/>
      <c r="C8" s="30"/>
      <c r="D8" s="30"/>
      <c r="E8" s="30"/>
      <c r="F8" s="30"/>
      <c r="G8" s="535"/>
    </row>
    <row r="9" spans="1:7">
      <c r="A9" s="29" t="s">
        <v>274</v>
      </c>
      <c r="B9" s="30">
        <v>4311</v>
      </c>
      <c r="C9" s="30" t="s">
        <v>140</v>
      </c>
      <c r="D9" s="639">
        <v>4169.3672727272733</v>
      </c>
      <c r="E9" s="30" t="s">
        <v>141</v>
      </c>
      <c r="F9" s="538">
        <f>INDEX(WCAAllocations,IFERROR(MATCH(E9,WCAFactors,0),2),IFERROR(MATCH(E9,WCAStates,0),4))</f>
        <v>1</v>
      </c>
      <c r="G9" s="31">
        <f>+D9</f>
        <v>4169.3672727272733</v>
      </c>
    </row>
    <row r="10" spans="1:7">
      <c r="F10" s="229"/>
      <c r="G10" s="156"/>
    </row>
    <row r="11" spans="1:7">
      <c r="A11" s="53" t="s">
        <v>216</v>
      </c>
      <c r="F11" s="229"/>
      <c r="G11" s="156"/>
    </row>
    <row r="12" spans="1:7">
      <c r="A12" s="37" t="s">
        <v>275</v>
      </c>
      <c r="B12" s="30">
        <v>235</v>
      </c>
      <c r="C12" s="30" t="s">
        <v>140</v>
      </c>
      <c r="D12" s="639">
        <v>-3361133.729166666</v>
      </c>
      <c r="E12" s="30" t="s">
        <v>141</v>
      </c>
      <c r="F12" s="538">
        <f>INDEX(WCAAllocations,IFERROR(MATCH(E12,WCAFactors,0),2),IFERROR(MATCH(E12,WCAStates,0),4))</f>
        <v>1</v>
      </c>
      <c r="G12" s="31">
        <f>+D12</f>
        <v>-3361133.729166666</v>
      </c>
    </row>
    <row r="13" spans="1:7">
      <c r="B13" s="30"/>
      <c r="C13" s="30"/>
      <c r="D13" s="35"/>
      <c r="E13" s="30"/>
      <c r="F13" s="155"/>
      <c r="G13" s="31"/>
    </row>
    <row r="14" spans="1:7">
      <c r="B14" s="30"/>
      <c r="C14" s="30"/>
      <c r="D14" s="35"/>
      <c r="E14" s="30"/>
      <c r="F14" s="155"/>
      <c r="G14" s="31"/>
    </row>
    <row r="15" spans="1:7">
      <c r="A15" s="28" t="s">
        <v>212</v>
      </c>
      <c r="B15" s="30"/>
      <c r="C15" s="30"/>
      <c r="D15" s="31"/>
      <c r="E15" s="30"/>
      <c r="F15" s="155"/>
      <c r="G15" s="31"/>
    </row>
    <row r="16" spans="1:7">
      <c r="A16" s="1405" t="s">
        <v>1079</v>
      </c>
      <c r="B16" s="1405"/>
      <c r="C16" s="1405"/>
      <c r="D16" s="1405"/>
      <c r="E16" s="1405"/>
      <c r="F16" s="1405"/>
      <c r="G16" s="1405"/>
    </row>
    <row r="17" spans="1:7">
      <c r="A17" s="1405"/>
      <c r="B17" s="1405"/>
      <c r="C17" s="1405"/>
      <c r="D17" s="1405"/>
      <c r="E17" s="1405"/>
      <c r="F17" s="1405"/>
      <c r="G17" s="1405"/>
    </row>
    <row r="18" spans="1:7">
      <c r="A18" s="1405"/>
      <c r="B18" s="1405"/>
      <c r="C18" s="1405"/>
      <c r="D18" s="1405"/>
      <c r="E18" s="1405"/>
      <c r="F18" s="1405"/>
      <c r="G18" s="1405"/>
    </row>
    <row r="19" spans="1:7">
      <c r="A19" s="1405"/>
      <c r="B19" s="1405"/>
      <c r="C19" s="1405"/>
      <c r="D19" s="1405"/>
      <c r="E19" s="1405"/>
      <c r="F19" s="1405"/>
      <c r="G19" s="1405"/>
    </row>
    <row r="20" spans="1:7">
      <c r="A20" s="1405"/>
      <c r="B20" s="1405"/>
      <c r="C20" s="1405"/>
      <c r="D20" s="1405"/>
      <c r="E20" s="1405"/>
      <c r="F20" s="1405"/>
      <c r="G20" s="1405"/>
    </row>
    <row r="21" spans="1:7">
      <c r="B21" s="143"/>
    </row>
    <row r="22" spans="1:7">
      <c r="B22" s="143"/>
    </row>
    <row r="23" spans="1:7">
      <c r="B23" s="143"/>
    </row>
    <row r="24" spans="1:7">
      <c r="B24" s="143"/>
    </row>
    <row r="25" spans="1:7">
      <c r="B25" s="143"/>
    </row>
    <row r="26" spans="1:7">
      <c r="B26" s="143"/>
    </row>
    <row r="27" spans="1:7">
      <c r="B27" s="143"/>
    </row>
    <row r="28" spans="1:7">
      <c r="B28" s="143"/>
    </row>
    <row r="29" spans="1:7">
      <c r="B29" s="143"/>
    </row>
    <row r="30" spans="1:7">
      <c r="B30" s="143"/>
    </row>
    <row r="31" spans="1:7">
      <c r="B31" s="143"/>
    </row>
    <row r="32" spans="1:7">
      <c r="B32" s="143"/>
    </row>
    <row r="33" spans="2:2">
      <c r="B33" s="143"/>
    </row>
    <row r="34" spans="2:2">
      <c r="B34" s="143"/>
    </row>
    <row r="35" spans="2:2">
      <c r="B35" s="143"/>
    </row>
    <row r="36" spans="2:2">
      <c r="B36" s="143"/>
    </row>
    <row r="37" spans="2:2">
      <c r="B37" s="143"/>
    </row>
    <row r="38" spans="2:2">
      <c r="B38" s="143"/>
    </row>
    <row r="39" spans="2:2">
      <c r="B39" s="143"/>
    </row>
    <row r="40" spans="2:2">
      <c r="B40" s="143"/>
    </row>
    <row r="41" spans="2:2">
      <c r="B41" s="143"/>
    </row>
    <row r="42" spans="2:2">
      <c r="B42" s="143"/>
    </row>
    <row r="43" spans="2:2">
      <c r="B43" s="143"/>
    </row>
    <row r="44" spans="2:2">
      <c r="B44" s="143"/>
    </row>
    <row r="45" spans="2:2">
      <c r="B45" s="143"/>
    </row>
    <row r="46" spans="2:2">
      <c r="B46" s="143"/>
    </row>
    <row r="47" spans="2:2">
      <c r="B47" s="143"/>
    </row>
    <row r="48" spans="2:2">
      <c r="B48" s="143"/>
    </row>
    <row r="49" spans="2:2">
      <c r="B49" s="143"/>
    </row>
    <row r="50" spans="2:2">
      <c r="B50" s="143"/>
    </row>
    <row r="51" spans="2:2">
      <c r="B51" s="143"/>
    </row>
    <row r="52" spans="2:2">
      <c r="B52" s="143"/>
    </row>
    <row r="53" spans="2:2">
      <c r="B53" s="143"/>
    </row>
    <row r="54" spans="2:2">
      <c r="B54" s="143"/>
    </row>
    <row r="55" spans="2:2">
      <c r="B55" s="143"/>
    </row>
    <row r="56" spans="2:2">
      <c r="B56" s="143"/>
    </row>
    <row r="57" spans="2:2">
      <c r="B57" s="143"/>
    </row>
    <row r="58" spans="2:2">
      <c r="B58" s="143"/>
    </row>
    <row r="59" spans="2:2">
      <c r="B59" s="143"/>
    </row>
    <row r="60" spans="2:2">
      <c r="B60" s="143"/>
    </row>
    <row r="61" spans="2:2">
      <c r="B61" s="143"/>
    </row>
    <row r="62" spans="2:2">
      <c r="B62" s="143"/>
    </row>
    <row r="63" spans="2:2">
      <c r="B63" s="143"/>
    </row>
    <row r="64" spans="2:2">
      <c r="B64" s="143"/>
    </row>
    <row r="65" spans="2:2">
      <c r="B65" s="143"/>
    </row>
    <row r="66" spans="2:2">
      <c r="B66" s="143"/>
    </row>
    <row r="67" spans="2:2">
      <c r="B67" s="143"/>
    </row>
    <row r="68" spans="2:2">
      <c r="B68" s="143"/>
    </row>
    <row r="69" spans="2:2">
      <c r="B69" s="143"/>
    </row>
    <row r="70" spans="2:2">
      <c r="B70" s="143"/>
    </row>
    <row r="71" spans="2:2">
      <c r="B71" s="143"/>
    </row>
    <row r="72" spans="2:2">
      <c r="B72" s="143"/>
    </row>
    <row r="73" spans="2:2">
      <c r="B73" s="143"/>
    </row>
    <row r="74" spans="2:2">
      <c r="B74" s="143"/>
    </row>
    <row r="75" spans="2:2">
      <c r="B75" s="143"/>
    </row>
    <row r="76" spans="2:2">
      <c r="B76" s="143"/>
    </row>
    <row r="77" spans="2:2">
      <c r="B77" s="143"/>
    </row>
    <row r="78" spans="2:2">
      <c r="B78" s="143"/>
    </row>
    <row r="79" spans="2:2">
      <c r="B79" s="143"/>
    </row>
    <row r="80" spans="2:2">
      <c r="B80" s="143"/>
    </row>
    <row r="81" spans="2:2">
      <c r="B81" s="143"/>
    </row>
    <row r="82" spans="2:2">
      <c r="B82" s="143"/>
    </row>
    <row r="83" spans="2:2">
      <c r="B83" s="143"/>
    </row>
    <row r="84" spans="2:2">
      <c r="B84" s="143"/>
    </row>
    <row r="85" spans="2:2">
      <c r="B85" s="143"/>
    </row>
    <row r="86" spans="2:2">
      <c r="B86" s="143"/>
    </row>
    <row r="87" spans="2:2">
      <c r="B87" s="143"/>
    </row>
    <row r="88" spans="2:2">
      <c r="B88" s="143"/>
    </row>
    <row r="89" spans="2:2">
      <c r="B89" s="143"/>
    </row>
    <row r="90" spans="2:2">
      <c r="B90" s="143"/>
    </row>
    <row r="91" spans="2:2">
      <c r="B91" s="143"/>
    </row>
    <row r="92" spans="2:2">
      <c r="B92" s="143"/>
    </row>
    <row r="93" spans="2:2">
      <c r="B93" s="143"/>
    </row>
    <row r="94" spans="2:2">
      <c r="B94" s="143"/>
    </row>
    <row r="95" spans="2:2">
      <c r="B95" s="143"/>
    </row>
    <row r="96" spans="2:2">
      <c r="B96" s="143"/>
    </row>
    <row r="97" spans="2:2">
      <c r="B97" s="143"/>
    </row>
    <row r="98" spans="2:2">
      <c r="B98" s="143"/>
    </row>
    <row r="99" spans="2:2">
      <c r="B99" s="143"/>
    </row>
    <row r="100" spans="2:2">
      <c r="B100" s="143"/>
    </row>
    <row r="101" spans="2:2">
      <c r="B101" s="143"/>
    </row>
    <row r="102" spans="2:2">
      <c r="B102" s="143"/>
    </row>
    <row r="103" spans="2:2">
      <c r="B103" s="143"/>
    </row>
    <row r="104" spans="2:2">
      <c r="B104" s="143"/>
    </row>
    <row r="105" spans="2:2">
      <c r="B105" s="143"/>
    </row>
    <row r="106" spans="2:2">
      <c r="B106" s="143"/>
    </row>
    <row r="107" spans="2:2">
      <c r="B107" s="143"/>
    </row>
    <row r="108" spans="2:2">
      <c r="B108" s="143"/>
    </row>
    <row r="109" spans="2:2">
      <c r="B109" s="143"/>
    </row>
    <row r="110" spans="2:2">
      <c r="B110" s="143"/>
    </row>
    <row r="111" spans="2:2">
      <c r="B111" s="143"/>
    </row>
    <row r="112" spans="2:2">
      <c r="B112" s="143"/>
    </row>
    <row r="113" spans="2:2">
      <c r="B113" s="143"/>
    </row>
    <row r="114" spans="2:2">
      <c r="B114" s="143"/>
    </row>
    <row r="115" spans="2:2">
      <c r="B115" s="143"/>
    </row>
    <row r="116" spans="2:2">
      <c r="B116" s="143"/>
    </row>
    <row r="117" spans="2:2">
      <c r="B117" s="143"/>
    </row>
    <row r="118" spans="2:2">
      <c r="B118" s="143"/>
    </row>
    <row r="119" spans="2:2">
      <c r="B119" s="143"/>
    </row>
    <row r="120" spans="2:2">
      <c r="B120" s="143"/>
    </row>
    <row r="121" spans="2:2">
      <c r="B121" s="143"/>
    </row>
    <row r="122" spans="2:2">
      <c r="B122" s="143"/>
    </row>
    <row r="123" spans="2:2">
      <c r="B123" s="143"/>
    </row>
    <row r="124" spans="2:2">
      <c r="B124" s="143"/>
    </row>
    <row r="125" spans="2:2">
      <c r="B125" s="143"/>
    </row>
    <row r="126" spans="2:2">
      <c r="B126" s="143"/>
    </row>
    <row r="127" spans="2:2">
      <c r="B127" s="143"/>
    </row>
    <row r="128" spans="2:2">
      <c r="B128" s="143"/>
    </row>
    <row r="129" spans="2:2">
      <c r="B129" s="143"/>
    </row>
    <row r="130" spans="2:2">
      <c r="B130" s="143"/>
    </row>
    <row r="131" spans="2:2">
      <c r="B131" s="143"/>
    </row>
    <row r="132" spans="2:2">
      <c r="B132" s="143"/>
    </row>
    <row r="133" spans="2:2">
      <c r="B133" s="143"/>
    </row>
    <row r="134" spans="2:2">
      <c r="B134" s="143"/>
    </row>
    <row r="135" spans="2:2">
      <c r="B135" s="143"/>
    </row>
    <row r="136" spans="2:2">
      <c r="B136" s="143"/>
    </row>
    <row r="137" spans="2:2">
      <c r="B137" s="143"/>
    </row>
    <row r="138" spans="2:2">
      <c r="B138" s="143"/>
    </row>
    <row r="139" spans="2:2">
      <c r="B139" s="143"/>
    </row>
    <row r="140" spans="2:2">
      <c r="B140" s="143"/>
    </row>
    <row r="141" spans="2:2">
      <c r="B141" s="143"/>
    </row>
    <row r="142" spans="2:2">
      <c r="B142" s="143"/>
    </row>
    <row r="143" spans="2:2">
      <c r="B143" s="143"/>
    </row>
    <row r="144" spans="2:2">
      <c r="B144" s="143"/>
    </row>
    <row r="145" spans="2:2">
      <c r="B145" s="143"/>
    </row>
    <row r="146" spans="2:2">
      <c r="B146" s="143"/>
    </row>
    <row r="147" spans="2:2">
      <c r="B147" s="143"/>
    </row>
    <row r="148" spans="2:2">
      <c r="B148" s="143"/>
    </row>
    <row r="149" spans="2:2">
      <c r="B149" s="143"/>
    </row>
    <row r="150" spans="2:2">
      <c r="B150" s="143"/>
    </row>
    <row r="151" spans="2:2">
      <c r="B151" s="143"/>
    </row>
    <row r="152" spans="2:2">
      <c r="B152" s="143"/>
    </row>
    <row r="153" spans="2:2">
      <c r="B153" s="143"/>
    </row>
    <row r="154" spans="2:2">
      <c r="B154" s="143"/>
    </row>
    <row r="155" spans="2:2">
      <c r="B155" s="143"/>
    </row>
    <row r="156" spans="2:2">
      <c r="B156" s="143"/>
    </row>
    <row r="157" spans="2:2">
      <c r="B157" s="143"/>
    </row>
    <row r="158" spans="2:2">
      <c r="B158" s="143"/>
    </row>
    <row r="159" spans="2:2">
      <c r="B159" s="143"/>
    </row>
    <row r="160" spans="2:2">
      <c r="B160" s="143"/>
    </row>
    <row r="161" spans="2:2">
      <c r="B161" s="143"/>
    </row>
    <row r="162" spans="2:2">
      <c r="B162" s="143"/>
    </row>
    <row r="163" spans="2:2">
      <c r="B163" s="143"/>
    </row>
    <row r="164" spans="2:2">
      <c r="B164" s="143"/>
    </row>
    <row r="165" spans="2:2">
      <c r="B165" s="143"/>
    </row>
    <row r="166" spans="2:2">
      <c r="B166" s="143"/>
    </row>
    <row r="167" spans="2:2">
      <c r="B167" s="143"/>
    </row>
    <row r="168" spans="2:2">
      <c r="B168" s="143"/>
    </row>
    <row r="169" spans="2:2">
      <c r="B169" s="143"/>
    </row>
    <row r="170" spans="2:2">
      <c r="B170" s="143"/>
    </row>
    <row r="171" spans="2:2">
      <c r="B171" s="143"/>
    </row>
    <row r="172" spans="2:2">
      <c r="B172" s="143"/>
    </row>
    <row r="173" spans="2:2">
      <c r="B173" s="143"/>
    </row>
    <row r="174" spans="2:2">
      <c r="B174" s="143"/>
    </row>
    <row r="175" spans="2:2">
      <c r="B175" s="143"/>
    </row>
    <row r="176" spans="2:2">
      <c r="B176" s="143"/>
    </row>
    <row r="177" spans="2:2">
      <c r="B177" s="143"/>
    </row>
    <row r="178" spans="2:2">
      <c r="B178" s="143"/>
    </row>
    <row r="179" spans="2:2">
      <c r="B179" s="143"/>
    </row>
    <row r="180" spans="2:2">
      <c r="B180" s="143"/>
    </row>
    <row r="181" spans="2:2">
      <c r="B181" s="143"/>
    </row>
    <row r="182" spans="2:2">
      <c r="B182" s="143"/>
    </row>
    <row r="183" spans="2:2">
      <c r="B183" s="143"/>
    </row>
    <row r="184" spans="2:2">
      <c r="B184" s="143"/>
    </row>
    <row r="185" spans="2:2">
      <c r="B185" s="143"/>
    </row>
    <row r="186" spans="2:2">
      <c r="B186" s="143"/>
    </row>
    <row r="187" spans="2:2">
      <c r="B187" s="143"/>
    </row>
    <row r="188" spans="2:2">
      <c r="B188" s="143"/>
    </row>
    <row r="189" spans="2:2">
      <c r="B189" s="143"/>
    </row>
    <row r="190" spans="2:2">
      <c r="B190" s="143"/>
    </row>
    <row r="191" spans="2:2">
      <c r="B191" s="143"/>
    </row>
    <row r="192" spans="2:2">
      <c r="B192" s="143"/>
    </row>
    <row r="193" spans="2:2">
      <c r="B193" s="143"/>
    </row>
    <row r="194" spans="2:2">
      <c r="B194" s="143"/>
    </row>
    <row r="195" spans="2:2">
      <c r="B195" s="143"/>
    </row>
    <row r="196" spans="2:2">
      <c r="B196" s="143"/>
    </row>
    <row r="197" spans="2:2">
      <c r="B197" s="143"/>
    </row>
    <row r="198" spans="2:2">
      <c r="B198" s="143"/>
    </row>
    <row r="199" spans="2:2">
      <c r="B199" s="143"/>
    </row>
    <row r="200" spans="2:2">
      <c r="B200" s="143"/>
    </row>
    <row r="201" spans="2:2">
      <c r="B201" s="143"/>
    </row>
    <row r="202" spans="2:2">
      <c r="B202" s="143"/>
    </row>
    <row r="203" spans="2:2">
      <c r="B203" s="143"/>
    </row>
    <row r="204" spans="2:2">
      <c r="B204" s="143"/>
    </row>
    <row r="205" spans="2:2">
      <c r="B205" s="143"/>
    </row>
    <row r="206" spans="2:2">
      <c r="B206" s="143"/>
    </row>
    <row r="207" spans="2:2">
      <c r="B207" s="143"/>
    </row>
    <row r="208" spans="2:2">
      <c r="B208" s="143"/>
    </row>
    <row r="209" spans="2:2">
      <c r="B209" s="143"/>
    </row>
    <row r="210" spans="2:2">
      <c r="B210" s="143"/>
    </row>
    <row r="211" spans="2:2">
      <c r="B211" s="143"/>
    </row>
    <row r="212" spans="2:2">
      <c r="B212" s="143"/>
    </row>
    <row r="213" spans="2:2">
      <c r="B213" s="143"/>
    </row>
    <row r="214" spans="2:2">
      <c r="B214" s="143"/>
    </row>
    <row r="215" spans="2:2">
      <c r="B215" s="143"/>
    </row>
    <row r="216" spans="2:2">
      <c r="B216" s="143"/>
    </row>
    <row r="217" spans="2:2">
      <c r="B217" s="143"/>
    </row>
    <row r="218" spans="2:2">
      <c r="B218" s="143"/>
    </row>
    <row r="219" spans="2:2">
      <c r="B219" s="143"/>
    </row>
    <row r="220" spans="2:2">
      <c r="B220" s="143"/>
    </row>
    <row r="221" spans="2:2">
      <c r="B221" s="143"/>
    </row>
    <row r="222" spans="2:2">
      <c r="B222" s="143"/>
    </row>
    <row r="223" spans="2:2">
      <c r="B223" s="143"/>
    </row>
    <row r="224" spans="2:2">
      <c r="B224" s="143"/>
    </row>
    <row r="225" spans="2:2">
      <c r="B225" s="143"/>
    </row>
    <row r="226" spans="2:2">
      <c r="B226" s="143"/>
    </row>
    <row r="227" spans="2:2">
      <c r="B227" s="143"/>
    </row>
    <row r="228" spans="2:2">
      <c r="B228" s="143"/>
    </row>
    <row r="229" spans="2:2">
      <c r="B229" s="143"/>
    </row>
    <row r="230" spans="2:2">
      <c r="B230" s="143"/>
    </row>
    <row r="231" spans="2:2">
      <c r="B231" s="143"/>
    </row>
    <row r="232" spans="2:2">
      <c r="B232" s="143"/>
    </row>
    <row r="233" spans="2:2">
      <c r="B233" s="143"/>
    </row>
    <row r="234" spans="2:2">
      <c r="B234" s="143"/>
    </row>
    <row r="235" spans="2:2">
      <c r="B235" s="143"/>
    </row>
    <row r="236" spans="2:2">
      <c r="B236" s="143"/>
    </row>
    <row r="237" spans="2:2">
      <c r="B237" s="143"/>
    </row>
    <row r="238" spans="2:2">
      <c r="B238" s="143"/>
    </row>
    <row r="239" spans="2:2">
      <c r="B239" s="143"/>
    </row>
    <row r="240" spans="2:2">
      <c r="B240" s="143"/>
    </row>
    <row r="241" spans="2:2">
      <c r="B241" s="143"/>
    </row>
    <row r="242" spans="2:2">
      <c r="B242" s="143"/>
    </row>
    <row r="243" spans="2:2">
      <c r="B243" s="143"/>
    </row>
    <row r="244" spans="2:2">
      <c r="B244" s="143"/>
    </row>
    <row r="245" spans="2:2">
      <c r="B245" s="143"/>
    </row>
    <row r="246" spans="2:2">
      <c r="B246" s="143"/>
    </row>
    <row r="247" spans="2:2">
      <c r="B247" s="143"/>
    </row>
    <row r="248" spans="2:2">
      <c r="B248" s="143"/>
    </row>
    <row r="249" spans="2:2">
      <c r="B249" s="143"/>
    </row>
    <row r="250" spans="2:2">
      <c r="B250" s="143"/>
    </row>
    <row r="251" spans="2:2">
      <c r="B251" s="143"/>
    </row>
    <row r="252" spans="2:2">
      <c r="B252" s="143"/>
    </row>
    <row r="253" spans="2:2">
      <c r="B253" s="143"/>
    </row>
    <row r="254" spans="2:2">
      <c r="B254" s="143"/>
    </row>
    <row r="255" spans="2:2">
      <c r="B255" s="143"/>
    </row>
    <row r="256" spans="2:2">
      <c r="B256" s="143"/>
    </row>
    <row r="257" spans="2:2">
      <c r="B257" s="143"/>
    </row>
    <row r="258" spans="2:2">
      <c r="B258" s="143"/>
    </row>
    <row r="259" spans="2:2">
      <c r="B259" s="143"/>
    </row>
    <row r="260" spans="2:2">
      <c r="B260" s="143"/>
    </row>
    <row r="261" spans="2:2">
      <c r="B261" s="143"/>
    </row>
    <row r="262" spans="2:2">
      <c r="B262" s="143"/>
    </row>
    <row r="263" spans="2:2">
      <c r="B263" s="143"/>
    </row>
    <row r="264" spans="2:2">
      <c r="B264" s="143"/>
    </row>
    <row r="265" spans="2:2">
      <c r="B265" s="143"/>
    </row>
    <row r="266" spans="2:2">
      <c r="B266" s="143"/>
    </row>
    <row r="267" spans="2:2">
      <c r="B267" s="143"/>
    </row>
    <row r="268" spans="2:2">
      <c r="B268" s="143"/>
    </row>
    <row r="269" spans="2:2">
      <c r="B269" s="143"/>
    </row>
    <row r="270" spans="2:2">
      <c r="B270" s="143"/>
    </row>
    <row r="271" spans="2:2">
      <c r="B271" s="143"/>
    </row>
    <row r="272" spans="2:2">
      <c r="B272" s="143"/>
    </row>
    <row r="273" spans="2:2">
      <c r="B273" s="143"/>
    </row>
    <row r="274" spans="2:2">
      <c r="B274" s="143"/>
    </row>
    <row r="275" spans="2:2">
      <c r="B275" s="143"/>
    </row>
    <row r="276" spans="2:2">
      <c r="B276" s="143"/>
    </row>
    <row r="277" spans="2:2">
      <c r="B277" s="143"/>
    </row>
    <row r="278" spans="2:2">
      <c r="B278" s="143"/>
    </row>
    <row r="279" spans="2:2">
      <c r="B279" s="143"/>
    </row>
    <row r="280" spans="2:2">
      <c r="B280" s="143"/>
    </row>
    <row r="281" spans="2:2">
      <c r="B281" s="143"/>
    </row>
    <row r="282" spans="2:2">
      <c r="B282" s="143"/>
    </row>
    <row r="283" spans="2:2">
      <c r="B283" s="143"/>
    </row>
    <row r="284" spans="2:2">
      <c r="B284" s="143"/>
    </row>
    <row r="285" spans="2:2">
      <c r="B285" s="143"/>
    </row>
    <row r="286" spans="2:2">
      <c r="B286" s="143"/>
    </row>
    <row r="287" spans="2:2">
      <c r="B287" s="143"/>
    </row>
    <row r="288" spans="2:2">
      <c r="B288" s="143"/>
    </row>
    <row r="289" spans="2:2">
      <c r="B289" s="143"/>
    </row>
    <row r="290" spans="2:2">
      <c r="B290" s="143"/>
    </row>
    <row r="291" spans="2:2">
      <c r="B291" s="143"/>
    </row>
    <row r="292" spans="2:2">
      <c r="B292" s="143"/>
    </row>
    <row r="293" spans="2:2">
      <c r="B293" s="143"/>
    </row>
    <row r="294" spans="2:2">
      <c r="B294" s="143"/>
    </row>
    <row r="295" spans="2:2">
      <c r="B295" s="143"/>
    </row>
    <row r="296" spans="2:2">
      <c r="B296" s="143"/>
    </row>
    <row r="297" spans="2:2">
      <c r="B297" s="143"/>
    </row>
    <row r="298" spans="2:2">
      <c r="B298" s="143"/>
    </row>
    <row r="299" spans="2:2">
      <c r="B299" s="143"/>
    </row>
    <row r="300" spans="2:2">
      <c r="B300" s="143"/>
    </row>
    <row r="301" spans="2:2">
      <c r="B301" s="143"/>
    </row>
    <row r="302" spans="2:2">
      <c r="B302" s="143"/>
    </row>
    <row r="303" spans="2:2">
      <c r="B303" s="143"/>
    </row>
    <row r="304" spans="2:2">
      <c r="B304" s="143"/>
    </row>
    <row r="305" spans="2:2">
      <c r="B305" s="143"/>
    </row>
    <row r="306" spans="2:2">
      <c r="B306" s="143"/>
    </row>
    <row r="307" spans="2:2">
      <c r="B307" s="143"/>
    </row>
    <row r="308" spans="2:2">
      <c r="B308" s="143"/>
    </row>
    <row r="309" spans="2:2">
      <c r="B309" s="143"/>
    </row>
    <row r="310" spans="2:2">
      <c r="B310" s="143"/>
    </row>
    <row r="311" spans="2:2">
      <c r="B311" s="143"/>
    </row>
    <row r="312" spans="2:2">
      <c r="B312" s="143"/>
    </row>
    <row r="313" spans="2:2">
      <c r="B313" s="143"/>
    </row>
    <row r="314" spans="2:2">
      <c r="B314" s="143"/>
    </row>
    <row r="315" spans="2:2">
      <c r="B315" s="143"/>
    </row>
    <row r="316" spans="2:2">
      <c r="B316" s="143"/>
    </row>
    <row r="317" spans="2:2">
      <c r="B317" s="143"/>
    </row>
    <row r="318" spans="2:2">
      <c r="B318" s="143"/>
    </row>
    <row r="319" spans="2:2">
      <c r="B319" s="143"/>
    </row>
    <row r="320" spans="2:2">
      <c r="B320" s="143"/>
    </row>
    <row r="321" spans="2:2">
      <c r="B321" s="143"/>
    </row>
    <row r="322" spans="2:2">
      <c r="B322" s="143"/>
    </row>
    <row r="323" spans="2:2">
      <c r="B323" s="143"/>
    </row>
    <row r="324" spans="2:2">
      <c r="B324" s="143"/>
    </row>
    <row r="325" spans="2:2">
      <c r="B325" s="143"/>
    </row>
    <row r="326" spans="2:2">
      <c r="B326" s="143"/>
    </row>
    <row r="327" spans="2:2">
      <c r="B327" s="143"/>
    </row>
  </sheetData>
  <mergeCells count="1">
    <mergeCell ref="A16:G20"/>
  </mergeCells>
  <conditionalFormatting sqref="A9 A13:A14">
    <cfRule type="cellIs" dxfId="6" priority="4" stopIfTrue="1" operator="equal">
      <formula>"Title"</formula>
    </cfRule>
  </conditionalFormatting>
  <conditionalFormatting sqref="A12 A8">
    <cfRule type="cellIs" dxfId="5" priority="3" stopIfTrue="1" operator="equal">
      <formula>"Adjustment to Income/Expense/Rate Base:"</formula>
    </cfRule>
  </conditionalFormatting>
  <dataValidations count="6">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LN982979:WLN982987 WBR982979:WBR982987 VRV982979:VRV982987 VHZ982979:VHZ982987 UYD982979:UYD982987 UOH982979:UOH982987 UEL982979:UEL982987 TUP982979:TUP982987 TKT982979:TKT982987 TAX982979:TAX982987 SRB982979:SRB982987 SHF982979:SHF982987 RXJ982979:RXJ982987 RNN982979:RNN982987 RDR982979:RDR982987 QTV982979:QTV982987 QJZ982979:QJZ982987 QAD982979:QAD982987 PQH982979:PQH982987 PGL982979:PGL982987 OWP982979:OWP982987 OMT982979:OMT982987 OCX982979:OCX982987 NTB982979:NTB982987 NJF982979:NJF982987 MZJ982979:MZJ982987 MPN982979:MPN982987 MFR982979:MFR982987 LVV982979:LVV982987 LLZ982979:LLZ982987 LCD982979:LCD982987 KSH982979:KSH982987 KIL982979:KIL982987 JYP982979:JYP982987 JOT982979:JOT982987 JEX982979:JEX982987 IVB982979:IVB982987 ILF982979:ILF982987 IBJ982979:IBJ982987 HRN982979:HRN982987 HHR982979:HHR982987 GXV982979:GXV982987 GNZ982979:GNZ982987 GED982979:GED982987 FUH982979:FUH982987 FKL982979:FKL982987 FAP982979:FAP982987 EQT982979:EQT982987 EGX982979:EGX982987 DXB982979:DXB982987 DNF982979:DNF982987 DDJ982979:DDJ982987 CTN982979:CTN982987 CJR982979:CJR982987 BZV982979:BZV982987 BPZ982979:BPZ982987 BGD982979:BGD982987 AWH982979:AWH982987 AML982979:AML982987 ACP982979:ACP982987 ST982979:ST982987 IX982979:IX982987 C982979:C982987 WVJ917443:WVJ917451 WLN917443:WLN917451 WBR917443:WBR917451 VRV917443:VRV917451 VHZ917443:VHZ917451 UYD917443:UYD917451 UOH917443:UOH917451 UEL917443:UEL917451 TUP917443:TUP917451 TKT917443:TKT917451 TAX917443:TAX917451 SRB917443:SRB917451 SHF917443:SHF917451 RXJ917443:RXJ917451 RNN917443:RNN917451 RDR917443:RDR917451 QTV917443:QTV917451 QJZ917443:QJZ917451 QAD917443:QAD917451 PQH917443:PQH917451 PGL917443:PGL917451 OWP917443:OWP917451 OMT917443:OMT917451 OCX917443:OCX917451 NTB917443:NTB917451 NJF917443:NJF917451 MZJ917443:MZJ917451 MPN917443:MPN917451 MFR917443:MFR917451 LVV917443:LVV917451 LLZ917443:LLZ917451 LCD917443:LCD917451 KSH917443:KSH917451 KIL917443:KIL917451 JYP917443:JYP917451 JOT917443:JOT917451 JEX917443:JEX917451 IVB917443:IVB917451 ILF917443:ILF917451 IBJ917443:IBJ917451 HRN917443:HRN917451 HHR917443:HHR917451 GXV917443:GXV917451 GNZ917443:GNZ917451 GED917443:GED917451 FUH917443:FUH917451 FKL917443:FKL917451 FAP917443:FAP917451 EQT917443:EQT917451 EGX917443:EGX917451 DXB917443:DXB917451 DNF917443:DNF917451 DDJ917443:DDJ917451 CTN917443:CTN917451 CJR917443:CJR917451 BZV917443:BZV917451 BPZ917443:BPZ917451 BGD917443:BGD917451 AWH917443:AWH917451 AML917443:AML917451 ACP917443:ACP917451 ST917443:ST917451 IX917443:IX917451 C917443:C917451 WVJ851907:WVJ851915 WLN851907:WLN851915 WBR851907:WBR851915 VRV851907:VRV851915 VHZ851907:VHZ851915 UYD851907:UYD851915 UOH851907:UOH851915 UEL851907:UEL851915 TUP851907:TUP851915 TKT851907:TKT851915 TAX851907:TAX851915 SRB851907:SRB851915 SHF851907:SHF851915 RXJ851907:RXJ851915 RNN851907:RNN851915 RDR851907:RDR851915 QTV851907:QTV851915 QJZ851907:QJZ851915 QAD851907:QAD851915 PQH851907:PQH851915 PGL851907:PGL851915 OWP851907:OWP851915 OMT851907:OMT851915 OCX851907:OCX851915 NTB851907:NTB851915 NJF851907:NJF851915 MZJ851907:MZJ851915 MPN851907:MPN851915 MFR851907:MFR851915 LVV851907:LVV851915 LLZ851907:LLZ851915 LCD851907:LCD851915 KSH851907:KSH851915 KIL851907:KIL851915 JYP851907:JYP851915 JOT851907:JOT851915 JEX851907:JEX851915 IVB851907:IVB851915 ILF851907:ILF851915 IBJ851907:IBJ851915 HRN851907:HRN851915 HHR851907:HHR851915 GXV851907:GXV851915 GNZ851907:GNZ851915 GED851907:GED851915 FUH851907:FUH851915 FKL851907:FKL851915 FAP851907:FAP851915 EQT851907:EQT851915 EGX851907:EGX851915 DXB851907:DXB851915 DNF851907:DNF851915 DDJ851907:DDJ851915 CTN851907:CTN851915 CJR851907:CJR851915 BZV851907:BZV851915 BPZ851907:BPZ851915 BGD851907:BGD851915 AWH851907:AWH851915 AML851907:AML851915 ACP851907:ACP851915 ST851907:ST851915 IX851907:IX851915 C851907:C851915 WVJ786371:WVJ786379 WLN786371:WLN786379 WBR786371:WBR786379 VRV786371:VRV786379 VHZ786371:VHZ786379 UYD786371:UYD786379 UOH786371:UOH786379 UEL786371:UEL786379 TUP786371:TUP786379 TKT786371:TKT786379 TAX786371:TAX786379 SRB786371:SRB786379 SHF786371:SHF786379 RXJ786371:RXJ786379 RNN786371:RNN786379 RDR786371:RDR786379 QTV786371:QTV786379 QJZ786371:QJZ786379 QAD786371:QAD786379 PQH786371:PQH786379 PGL786371:PGL786379 OWP786371:OWP786379 OMT786371:OMT786379 OCX786371:OCX786379 NTB786371:NTB786379 NJF786371:NJF786379 MZJ786371:MZJ786379 MPN786371:MPN786379 MFR786371:MFR786379 LVV786371:LVV786379 LLZ786371:LLZ786379 LCD786371:LCD786379 KSH786371:KSH786379 KIL786371:KIL786379 JYP786371:JYP786379 JOT786371:JOT786379 JEX786371:JEX786379 IVB786371:IVB786379 ILF786371:ILF786379 IBJ786371:IBJ786379 HRN786371:HRN786379 HHR786371:HHR786379 GXV786371:GXV786379 GNZ786371:GNZ786379 GED786371:GED786379 FUH786371:FUH786379 FKL786371:FKL786379 FAP786371:FAP786379 EQT786371:EQT786379 EGX786371:EGX786379 DXB786371:DXB786379 DNF786371:DNF786379 DDJ786371:DDJ786379 CTN786371:CTN786379 CJR786371:CJR786379 BZV786371:BZV786379 BPZ786371:BPZ786379 BGD786371:BGD786379 AWH786371:AWH786379 AML786371:AML786379 ACP786371:ACP786379 ST786371:ST786379 IX786371:IX786379 C786371:C786379 WVJ720835:WVJ720843 WLN720835:WLN720843 WBR720835:WBR720843 VRV720835:VRV720843 VHZ720835:VHZ720843 UYD720835:UYD720843 UOH720835:UOH720843 UEL720835:UEL720843 TUP720835:TUP720843 TKT720835:TKT720843 TAX720835:TAX720843 SRB720835:SRB720843 SHF720835:SHF720843 RXJ720835:RXJ720843 RNN720835:RNN720843 RDR720835:RDR720843 QTV720835:QTV720843 QJZ720835:QJZ720843 QAD720835:QAD720843 PQH720835:PQH720843 PGL720835:PGL720843 OWP720835:OWP720843 OMT720835:OMT720843 OCX720835:OCX720843 NTB720835:NTB720843 NJF720835:NJF720843 MZJ720835:MZJ720843 MPN720835:MPN720843 MFR720835:MFR720843 LVV720835:LVV720843 LLZ720835:LLZ720843 LCD720835:LCD720843 KSH720835:KSH720843 KIL720835:KIL720843 JYP720835:JYP720843 JOT720835:JOT720843 JEX720835:JEX720843 IVB720835:IVB720843 ILF720835:ILF720843 IBJ720835:IBJ720843 HRN720835:HRN720843 HHR720835:HHR720843 GXV720835:GXV720843 GNZ720835:GNZ720843 GED720835:GED720843 FUH720835:FUH720843 FKL720835:FKL720843 FAP720835:FAP720843 EQT720835:EQT720843 EGX720835:EGX720843 DXB720835:DXB720843 DNF720835:DNF720843 DDJ720835:DDJ720843 CTN720835:CTN720843 CJR720835:CJR720843 BZV720835:BZV720843 BPZ720835:BPZ720843 BGD720835:BGD720843 AWH720835:AWH720843 AML720835:AML720843 ACP720835:ACP720843 ST720835:ST720843 IX720835:IX720843 C720835:C720843 WVJ655299:WVJ655307 WLN655299:WLN655307 WBR655299:WBR655307 VRV655299:VRV655307 VHZ655299:VHZ655307 UYD655299:UYD655307 UOH655299:UOH655307 UEL655299:UEL655307 TUP655299:TUP655307 TKT655299:TKT655307 TAX655299:TAX655307 SRB655299:SRB655307 SHF655299:SHF655307 RXJ655299:RXJ655307 RNN655299:RNN655307 RDR655299:RDR655307 QTV655299:QTV655307 QJZ655299:QJZ655307 QAD655299:QAD655307 PQH655299:PQH655307 PGL655299:PGL655307 OWP655299:OWP655307 OMT655299:OMT655307 OCX655299:OCX655307 NTB655299:NTB655307 NJF655299:NJF655307 MZJ655299:MZJ655307 MPN655299:MPN655307 MFR655299:MFR655307 LVV655299:LVV655307 LLZ655299:LLZ655307 LCD655299:LCD655307 KSH655299:KSH655307 KIL655299:KIL655307 JYP655299:JYP655307 JOT655299:JOT655307 JEX655299:JEX655307 IVB655299:IVB655307 ILF655299:ILF655307 IBJ655299:IBJ655307 HRN655299:HRN655307 HHR655299:HHR655307 GXV655299:GXV655307 GNZ655299:GNZ655307 GED655299:GED655307 FUH655299:FUH655307 FKL655299:FKL655307 FAP655299:FAP655307 EQT655299:EQT655307 EGX655299:EGX655307 DXB655299:DXB655307 DNF655299:DNF655307 DDJ655299:DDJ655307 CTN655299:CTN655307 CJR655299:CJR655307 BZV655299:BZV655307 BPZ655299:BPZ655307 BGD655299:BGD655307 AWH655299:AWH655307 AML655299:AML655307 ACP655299:ACP655307 ST655299:ST655307 IX655299:IX655307 C655299:C655307 WVJ589763:WVJ589771 WLN589763:WLN589771 WBR589763:WBR589771 VRV589763:VRV589771 VHZ589763:VHZ589771 UYD589763:UYD589771 UOH589763:UOH589771 UEL589763:UEL589771 TUP589763:TUP589771 TKT589763:TKT589771 TAX589763:TAX589771 SRB589763:SRB589771 SHF589763:SHF589771 RXJ589763:RXJ589771 RNN589763:RNN589771 RDR589763:RDR589771 QTV589763:QTV589771 QJZ589763:QJZ589771 QAD589763:QAD589771 PQH589763:PQH589771 PGL589763:PGL589771 OWP589763:OWP589771 OMT589763:OMT589771 OCX589763:OCX589771 NTB589763:NTB589771 NJF589763:NJF589771 MZJ589763:MZJ589771 MPN589763:MPN589771 MFR589763:MFR589771 LVV589763:LVV589771 LLZ589763:LLZ589771 LCD589763:LCD589771 KSH589763:KSH589771 KIL589763:KIL589771 JYP589763:JYP589771 JOT589763:JOT589771 JEX589763:JEX589771 IVB589763:IVB589771 ILF589763:ILF589771 IBJ589763:IBJ589771 HRN589763:HRN589771 HHR589763:HHR589771 GXV589763:GXV589771 GNZ589763:GNZ589771 GED589763:GED589771 FUH589763:FUH589771 FKL589763:FKL589771 FAP589763:FAP589771 EQT589763:EQT589771 EGX589763:EGX589771 DXB589763:DXB589771 DNF589763:DNF589771 DDJ589763:DDJ589771 CTN589763:CTN589771 CJR589763:CJR589771 BZV589763:BZV589771 BPZ589763:BPZ589771 BGD589763:BGD589771 AWH589763:AWH589771 AML589763:AML589771 ACP589763:ACP589771 ST589763:ST589771 IX589763:IX589771 C589763:C589771 WVJ524227:WVJ524235 WLN524227:WLN524235 WBR524227:WBR524235 VRV524227:VRV524235 VHZ524227:VHZ524235 UYD524227:UYD524235 UOH524227:UOH524235 UEL524227:UEL524235 TUP524227:TUP524235 TKT524227:TKT524235 TAX524227:TAX524235 SRB524227:SRB524235 SHF524227:SHF524235 RXJ524227:RXJ524235 RNN524227:RNN524235 RDR524227:RDR524235 QTV524227:QTV524235 QJZ524227:QJZ524235 QAD524227:QAD524235 PQH524227:PQH524235 PGL524227:PGL524235 OWP524227:OWP524235 OMT524227:OMT524235 OCX524227:OCX524235 NTB524227:NTB524235 NJF524227:NJF524235 MZJ524227:MZJ524235 MPN524227:MPN524235 MFR524227:MFR524235 LVV524227:LVV524235 LLZ524227:LLZ524235 LCD524227:LCD524235 KSH524227:KSH524235 KIL524227:KIL524235 JYP524227:JYP524235 JOT524227:JOT524235 JEX524227:JEX524235 IVB524227:IVB524235 ILF524227:ILF524235 IBJ524227:IBJ524235 HRN524227:HRN524235 HHR524227:HHR524235 GXV524227:GXV524235 GNZ524227:GNZ524235 GED524227:GED524235 FUH524227:FUH524235 FKL524227:FKL524235 FAP524227:FAP524235 EQT524227:EQT524235 EGX524227:EGX524235 DXB524227:DXB524235 DNF524227:DNF524235 DDJ524227:DDJ524235 CTN524227:CTN524235 CJR524227:CJR524235 BZV524227:BZV524235 BPZ524227:BPZ524235 BGD524227:BGD524235 AWH524227:AWH524235 AML524227:AML524235 ACP524227:ACP524235 ST524227:ST524235 IX524227:IX524235 C524227:C524235 WVJ458691:WVJ458699 WLN458691:WLN458699 WBR458691:WBR458699 VRV458691:VRV458699 VHZ458691:VHZ458699 UYD458691:UYD458699 UOH458691:UOH458699 UEL458691:UEL458699 TUP458691:TUP458699 TKT458691:TKT458699 TAX458691:TAX458699 SRB458691:SRB458699 SHF458691:SHF458699 RXJ458691:RXJ458699 RNN458691:RNN458699 RDR458691:RDR458699 QTV458691:QTV458699 QJZ458691:QJZ458699 QAD458691:QAD458699 PQH458691:PQH458699 PGL458691:PGL458699 OWP458691:OWP458699 OMT458691:OMT458699 OCX458691:OCX458699 NTB458691:NTB458699 NJF458691:NJF458699 MZJ458691:MZJ458699 MPN458691:MPN458699 MFR458691:MFR458699 LVV458691:LVV458699 LLZ458691:LLZ458699 LCD458691:LCD458699 KSH458691:KSH458699 KIL458691:KIL458699 JYP458691:JYP458699 JOT458691:JOT458699 JEX458691:JEX458699 IVB458691:IVB458699 ILF458691:ILF458699 IBJ458691:IBJ458699 HRN458691:HRN458699 HHR458691:HHR458699 GXV458691:GXV458699 GNZ458691:GNZ458699 GED458691:GED458699 FUH458691:FUH458699 FKL458691:FKL458699 FAP458691:FAP458699 EQT458691:EQT458699 EGX458691:EGX458699 DXB458691:DXB458699 DNF458691:DNF458699 DDJ458691:DDJ458699 CTN458691:CTN458699 CJR458691:CJR458699 BZV458691:BZV458699 BPZ458691:BPZ458699 BGD458691:BGD458699 AWH458691:AWH458699 AML458691:AML458699 ACP458691:ACP458699 ST458691:ST458699 IX458691:IX458699 C458691:C458699 WVJ393155:WVJ393163 WLN393155:WLN393163 WBR393155:WBR393163 VRV393155:VRV393163 VHZ393155:VHZ393163 UYD393155:UYD393163 UOH393155:UOH393163 UEL393155:UEL393163 TUP393155:TUP393163 TKT393155:TKT393163 TAX393155:TAX393163 SRB393155:SRB393163 SHF393155:SHF393163 RXJ393155:RXJ393163 RNN393155:RNN393163 RDR393155:RDR393163 QTV393155:QTV393163 QJZ393155:QJZ393163 QAD393155:QAD393163 PQH393155:PQH393163 PGL393155:PGL393163 OWP393155:OWP393163 OMT393155:OMT393163 OCX393155:OCX393163 NTB393155:NTB393163 NJF393155:NJF393163 MZJ393155:MZJ393163 MPN393155:MPN393163 MFR393155:MFR393163 LVV393155:LVV393163 LLZ393155:LLZ393163 LCD393155:LCD393163 KSH393155:KSH393163 KIL393155:KIL393163 JYP393155:JYP393163 JOT393155:JOT393163 JEX393155:JEX393163 IVB393155:IVB393163 ILF393155:ILF393163 IBJ393155:IBJ393163 HRN393155:HRN393163 HHR393155:HHR393163 GXV393155:GXV393163 GNZ393155:GNZ393163 GED393155:GED393163 FUH393155:FUH393163 FKL393155:FKL393163 FAP393155:FAP393163 EQT393155:EQT393163 EGX393155:EGX393163 DXB393155:DXB393163 DNF393155:DNF393163 DDJ393155:DDJ393163 CTN393155:CTN393163 CJR393155:CJR393163 BZV393155:BZV393163 BPZ393155:BPZ393163 BGD393155:BGD393163 AWH393155:AWH393163 AML393155:AML393163 ACP393155:ACP393163 ST393155:ST393163 IX393155:IX393163 C393155:C393163 WVJ327619:WVJ327627 WLN327619:WLN327627 WBR327619:WBR327627 VRV327619:VRV327627 VHZ327619:VHZ327627 UYD327619:UYD327627 UOH327619:UOH327627 UEL327619:UEL327627 TUP327619:TUP327627 TKT327619:TKT327627 TAX327619:TAX327627 SRB327619:SRB327627 SHF327619:SHF327627 RXJ327619:RXJ327627 RNN327619:RNN327627 RDR327619:RDR327627 QTV327619:QTV327627 QJZ327619:QJZ327627 QAD327619:QAD327627 PQH327619:PQH327627 PGL327619:PGL327627 OWP327619:OWP327627 OMT327619:OMT327627 OCX327619:OCX327627 NTB327619:NTB327627 NJF327619:NJF327627 MZJ327619:MZJ327627 MPN327619:MPN327627 MFR327619:MFR327627 LVV327619:LVV327627 LLZ327619:LLZ327627 LCD327619:LCD327627 KSH327619:KSH327627 KIL327619:KIL327627 JYP327619:JYP327627 JOT327619:JOT327627 JEX327619:JEX327627 IVB327619:IVB327627 ILF327619:ILF327627 IBJ327619:IBJ327627 HRN327619:HRN327627 HHR327619:HHR327627 GXV327619:GXV327627 GNZ327619:GNZ327627 GED327619:GED327627 FUH327619:FUH327627 FKL327619:FKL327627 FAP327619:FAP327627 EQT327619:EQT327627 EGX327619:EGX327627 DXB327619:DXB327627 DNF327619:DNF327627 DDJ327619:DDJ327627 CTN327619:CTN327627 CJR327619:CJR327627 BZV327619:BZV327627 BPZ327619:BPZ327627 BGD327619:BGD327627 AWH327619:AWH327627 AML327619:AML327627 ACP327619:ACP327627 ST327619:ST327627 IX327619:IX327627 C327619:C327627 WVJ262083:WVJ262091 WLN262083:WLN262091 WBR262083:WBR262091 VRV262083:VRV262091 VHZ262083:VHZ262091 UYD262083:UYD262091 UOH262083:UOH262091 UEL262083:UEL262091 TUP262083:TUP262091 TKT262083:TKT262091 TAX262083:TAX262091 SRB262083:SRB262091 SHF262083:SHF262091 RXJ262083:RXJ262091 RNN262083:RNN262091 RDR262083:RDR262091 QTV262083:QTV262091 QJZ262083:QJZ262091 QAD262083:QAD262091 PQH262083:PQH262091 PGL262083:PGL262091 OWP262083:OWP262091 OMT262083:OMT262091 OCX262083:OCX262091 NTB262083:NTB262091 NJF262083:NJF262091 MZJ262083:MZJ262091 MPN262083:MPN262091 MFR262083:MFR262091 LVV262083:LVV262091 LLZ262083:LLZ262091 LCD262083:LCD262091 KSH262083:KSH262091 KIL262083:KIL262091 JYP262083:JYP262091 JOT262083:JOT262091 JEX262083:JEX262091 IVB262083:IVB262091 ILF262083:ILF262091 IBJ262083:IBJ262091 HRN262083:HRN262091 HHR262083:HHR262091 GXV262083:GXV262091 GNZ262083:GNZ262091 GED262083:GED262091 FUH262083:FUH262091 FKL262083:FKL262091 FAP262083:FAP262091 EQT262083:EQT262091 EGX262083:EGX262091 DXB262083:DXB262091 DNF262083:DNF262091 DDJ262083:DDJ262091 CTN262083:CTN262091 CJR262083:CJR262091 BZV262083:BZV262091 BPZ262083:BPZ262091 BGD262083:BGD262091 AWH262083:AWH262091 AML262083:AML262091 ACP262083:ACP262091 ST262083:ST262091 IX262083:IX262091 C262083:C262091 WVJ196547:WVJ196555 WLN196547:WLN196555 WBR196547:WBR196555 VRV196547:VRV196555 VHZ196547:VHZ196555 UYD196547:UYD196555 UOH196547:UOH196555 UEL196547:UEL196555 TUP196547:TUP196555 TKT196547:TKT196555 TAX196547:TAX196555 SRB196547:SRB196555 SHF196547:SHF196555 RXJ196547:RXJ196555 RNN196547:RNN196555 RDR196547:RDR196555 QTV196547:QTV196555 QJZ196547:QJZ196555 QAD196547:QAD196555 PQH196547:PQH196555 PGL196547:PGL196555 OWP196547:OWP196555 OMT196547:OMT196555 OCX196547:OCX196555 NTB196547:NTB196555 NJF196547:NJF196555 MZJ196547:MZJ196555 MPN196547:MPN196555 MFR196547:MFR196555 LVV196547:LVV196555 LLZ196547:LLZ196555 LCD196547:LCD196555 KSH196547:KSH196555 KIL196547:KIL196555 JYP196547:JYP196555 JOT196547:JOT196555 JEX196547:JEX196555 IVB196547:IVB196555 ILF196547:ILF196555 IBJ196547:IBJ196555 HRN196547:HRN196555 HHR196547:HHR196555 GXV196547:GXV196555 GNZ196547:GNZ196555 GED196547:GED196555 FUH196547:FUH196555 FKL196547:FKL196555 FAP196547:FAP196555 EQT196547:EQT196555 EGX196547:EGX196555 DXB196547:DXB196555 DNF196547:DNF196555 DDJ196547:DDJ196555 CTN196547:CTN196555 CJR196547:CJR196555 BZV196547:BZV196555 BPZ196547:BPZ196555 BGD196547:BGD196555 AWH196547:AWH196555 AML196547:AML196555 ACP196547:ACP196555 ST196547:ST196555 IX196547:IX196555 C196547:C196555 WVJ131011:WVJ131019 WLN131011:WLN131019 WBR131011:WBR131019 VRV131011:VRV131019 VHZ131011:VHZ131019 UYD131011:UYD131019 UOH131011:UOH131019 UEL131011:UEL131019 TUP131011:TUP131019 TKT131011:TKT131019 TAX131011:TAX131019 SRB131011:SRB131019 SHF131011:SHF131019 RXJ131011:RXJ131019 RNN131011:RNN131019 RDR131011:RDR131019 QTV131011:QTV131019 QJZ131011:QJZ131019 QAD131011:QAD131019 PQH131011:PQH131019 PGL131011:PGL131019 OWP131011:OWP131019 OMT131011:OMT131019 OCX131011:OCX131019 NTB131011:NTB131019 NJF131011:NJF131019 MZJ131011:MZJ131019 MPN131011:MPN131019 MFR131011:MFR131019 LVV131011:LVV131019 LLZ131011:LLZ131019 LCD131011:LCD131019 KSH131011:KSH131019 KIL131011:KIL131019 JYP131011:JYP131019 JOT131011:JOT131019 JEX131011:JEX131019 IVB131011:IVB131019 ILF131011:ILF131019 IBJ131011:IBJ131019 HRN131011:HRN131019 HHR131011:HHR131019 GXV131011:GXV131019 GNZ131011:GNZ131019 GED131011:GED131019 FUH131011:FUH131019 FKL131011:FKL131019 FAP131011:FAP131019 EQT131011:EQT131019 EGX131011:EGX131019 DXB131011:DXB131019 DNF131011:DNF131019 DDJ131011:DDJ131019 CTN131011:CTN131019 CJR131011:CJR131019 BZV131011:BZV131019 BPZ131011:BPZ131019 BGD131011:BGD131019 AWH131011:AWH131019 AML131011:AML131019 ACP131011:ACP131019 ST131011:ST131019 IX131011:IX131019 C131011:C131019 WVJ65475:WVJ65483 WLN65475:WLN65483 WBR65475:WBR65483 VRV65475:VRV65483 VHZ65475:VHZ65483 UYD65475:UYD65483 UOH65475:UOH65483 UEL65475:UEL65483 TUP65475:TUP65483 TKT65475:TKT65483 TAX65475:TAX65483 SRB65475:SRB65483 SHF65475:SHF65483 RXJ65475:RXJ65483 RNN65475:RNN65483 RDR65475:RDR65483 QTV65475:QTV65483 QJZ65475:QJZ65483 QAD65475:QAD65483 PQH65475:PQH65483 PGL65475:PGL65483 OWP65475:OWP65483 OMT65475:OMT65483 OCX65475:OCX65483 NTB65475:NTB65483 NJF65475:NJF65483 MZJ65475:MZJ65483 MPN65475:MPN65483 MFR65475:MFR65483 LVV65475:LVV65483 LLZ65475:LLZ65483 LCD65475:LCD65483 KSH65475:KSH65483 KIL65475:KIL65483 JYP65475:JYP65483 JOT65475:JOT65483 JEX65475:JEX65483 IVB65475:IVB65483 ILF65475:ILF65483 IBJ65475:IBJ65483 HRN65475:HRN65483 HHR65475:HHR65483 GXV65475:GXV65483 GNZ65475:GNZ65483 GED65475:GED65483 FUH65475:FUH65483 FKL65475:FKL65483 FAP65475:FAP65483 EQT65475:EQT65483 EGX65475:EGX65483 DXB65475:DXB65483 DNF65475:DNF65483 DDJ65475:DDJ65483 CTN65475:CTN65483 CJR65475:CJR65483 BZV65475:BZV65483 BPZ65475:BPZ65483 BGD65475:BGD65483 AWH65475:AWH65483 AML65475:AML65483 ACP65475:ACP65483 ST65475:ST65483 IX65475:IX65483 C65475:C65483 WVJ982979:WVJ982987 WVJ982974:WVJ982976 WLN982974:WLN982976 WBR982974:WBR982976 VRV982974:VRV982976 VHZ982974:VHZ982976 UYD982974:UYD982976 UOH982974:UOH982976 UEL982974:UEL982976 TUP982974:TUP982976 TKT982974:TKT982976 TAX982974:TAX982976 SRB982974:SRB982976 SHF982974:SHF982976 RXJ982974:RXJ982976 RNN982974:RNN982976 RDR982974:RDR982976 QTV982974:QTV982976 QJZ982974:QJZ982976 QAD982974:QAD982976 PQH982974:PQH982976 PGL982974:PGL982976 OWP982974:OWP982976 OMT982974:OMT982976 OCX982974:OCX982976 NTB982974:NTB982976 NJF982974:NJF982976 MZJ982974:MZJ982976 MPN982974:MPN982976 MFR982974:MFR982976 LVV982974:LVV982976 LLZ982974:LLZ982976 LCD982974:LCD982976 KSH982974:KSH982976 KIL982974:KIL982976 JYP982974:JYP982976 JOT982974:JOT982976 JEX982974:JEX982976 IVB982974:IVB982976 ILF982974:ILF982976 IBJ982974:IBJ982976 HRN982974:HRN982976 HHR982974:HHR982976 GXV982974:GXV982976 GNZ982974:GNZ982976 GED982974:GED982976 FUH982974:FUH982976 FKL982974:FKL982976 FAP982974:FAP982976 EQT982974:EQT982976 EGX982974:EGX982976 DXB982974:DXB982976 DNF982974:DNF982976 DDJ982974:DDJ982976 CTN982974:CTN982976 CJR982974:CJR982976 BZV982974:BZV982976 BPZ982974:BPZ982976 BGD982974:BGD982976 AWH982974:AWH982976 AML982974:AML982976 ACP982974:ACP982976 ST982974:ST982976 IX982974:IX982976 C982974:C982976 WVJ917438:WVJ917440 WLN917438:WLN917440 WBR917438:WBR917440 VRV917438:VRV917440 VHZ917438:VHZ917440 UYD917438:UYD917440 UOH917438:UOH917440 UEL917438:UEL917440 TUP917438:TUP917440 TKT917438:TKT917440 TAX917438:TAX917440 SRB917438:SRB917440 SHF917438:SHF917440 RXJ917438:RXJ917440 RNN917438:RNN917440 RDR917438:RDR917440 QTV917438:QTV917440 QJZ917438:QJZ917440 QAD917438:QAD917440 PQH917438:PQH917440 PGL917438:PGL917440 OWP917438:OWP917440 OMT917438:OMT917440 OCX917438:OCX917440 NTB917438:NTB917440 NJF917438:NJF917440 MZJ917438:MZJ917440 MPN917438:MPN917440 MFR917438:MFR917440 LVV917438:LVV917440 LLZ917438:LLZ917440 LCD917438:LCD917440 KSH917438:KSH917440 KIL917438:KIL917440 JYP917438:JYP917440 JOT917438:JOT917440 JEX917438:JEX917440 IVB917438:IVB917440 ILF917438:ILF917440 IBJ917438:IBJ917440 HRN917438:HRN917440 HHR917438:HHR917440 GXV917438:GXV917440 GNZ917438:GNZ917440 GED917438:GED917440 FUH917438:FUH917440 FKL917438:FKL917440 FAP917438:FAP917440 EQT917438:EQT917440 EGX917438:EGX917440 DXB917438:DXB917440 DNF917438:DNF917440 DDJ917438:DDJ917440 CTN917438:CTN917440 CJR917438:CJR917440 BZV917438:BZV917440 BPZ917438:BPZ917440 BGD917438:BGD917440 AWH917438:AWH917440 AML917438:AML917440 ACP917438:ACP917440 ST917438:ST917440 IX917438:IX917440 C917438:C917440 WVJ851902:WVJ851904 WLN851902:WLN851904 WBR851902:WBR851904 VRV851902:VRV851904 VHZ851902:VHZ851904 UYD851902:UYD851904 UOH851902:UOH851904 UEL851902:UEL851904 TUP851902:TUP851904 TKT851902:TKT851904 TAX851902:TAX851904 SRB851902:SRB851904 SHF851902:SHF851904 RXJ851902:RXJ851904 RNN851902:RNN851904 RDR851902:RDR851904 QTV851902:QTV851904 QJZ851902:QJZ851904 QAD851902:QAD851904 PQH851902:PQH851904 PGL851902:PGL851904 OWP851902:OWP851904 OMT851902:OMT851904 OCX851902:OCX851904 NTB851902:NTB851904 NJF851902:NJF851904 MZJ851902:MZJ851904 MPN851902:MPN851904 MFR851902:MFR851904 LVV851902:LVV851904 LLZ851902:LLZ851904 LCD851902:LCD851904 KSH851902:KSH851904 KIL851902:KIL851904 JYP851902:JYP851904 JOT851902:JOT851904 JEX851902:JEX851904 IVB851902:IVB851904 ILF851902:ILF851904 IBJ851902:IBJ851904 HRN851902:HRN851904 HHR851902:HHR851904 GXV851902:GXV851904 GNZ851902:GNZ851904 GED851902:GED851904 FUH851902:FUH851904 FKL851902:FKL851904 FAP851902:FAP851904 EQT851902:EQT851904 EGX851902:EGX851904 DXB851902:DXB851904 DNF851902:DNF851904 DDJ851902:DDJ851904 CTN851902:CTN851904 CJR851902:CJR851904 BZV851902:BZV851904 BPZ851902:BPZ851904 BGD851902:BGD851904 AWH851902:AWH851904 AML851902:AML851904 ACP851902:ACP851904 ST851902:ST851904 IX851902:IX851904 C851902:C851904 WVJ786366:WVJ786368 WLN786366:WLN786368 WBR786366:WBR786368 VRV786366:VRV786368 VHZ786366:VHZ786368 UYD786366:UYD786368 UOH786366:UOH786368 UEL786366:UEL786368 TUP786366:TUP786368 TKT786366:TKT786368 TAX786366:TAX786368 SRB786366:SRB786368 SHF786366:SHF786368 RXJ786366:RXJ786368 RNN786366:RNN786368 RDR786366:RDR786368 QTV786366:QTV786368 QJZ786366:QJZ786368 QAD786366:QAD786368 PQH786366:PQH786368 PGL786366:PGL786368 OWP786366:OWP786368 OMT786366:OMT786368 OCX786366:OCX786368 NTB786366:NTB786368 NJF786366:NJF786368 MZJ786366:MZJ786368 MPN786366:MPN786368 MFR786366:MFR786368 LVV786366:LVV786368 LLZ786366:LLZ786368 LCD786366:LCD786368 KSH786366:KSH786368 KIL786366:KIL786368 JYP786366:JYP786368 JOT786366:JOT786368 JEX786366:JEX786368 IVB786366:IVB786368 ILF786366:ILF786368 IBJ786366:IBJ786368 HRN786366:HRN786368 HHR786366:HHR786368 GXV786366:GXV786368 GNZ786366:GNZ786368 GED786366:GED786368 FUH786366:FUH786368 FKL786366:FKL786368 FAP786366:FAP786368 EQT786366:EQT786368 EGX786366:EGX786368 DXB786366:DXB786368 DNF786366:DNF786368 DDJ786366:DDJ786368 CTN786366:CTN786368 CJR786366:CJR786368 BZV786366:BZV786368 BPZ786366:BPZ786368 BGD786366:BGD786368 AWH786366:AWH786368 AML786366:AML786368 ACP786366:ACP786368 ST786366:ST786368 IX786366:IX786368 C786366:C786368 WVJ720830:WVJ720832 WLN720830:WLN720832 WBR720830:WBR720832 VRV720830:VRV720832 VHZ720830:VHZ720832 UYD720830:UYD720832 UOH720830:UOH720832 UEL720830:UEL720832 TUP720830:TUP720832 TKT720830:TKT720832 TAX720830:TAX720832 SRB720830:SRB720832 SHF720830:SHF720832 RXJ720830:RXJ720832 RNN720830:RNN720832 RDR720830:RDR720832 QTV720830:QTV720832 QJZ720830:QJZ720832 QAD720830:QAD720832 PQH720830:PQH720832 PGL720830:PGL720832 OWP720830:OWP720832 OMT720830:OMT720832 OCX720830:OCX720832 NTB720830:NTB720832 NJF720830:NJF720832 MZJ720830:MZJ720832 MPN720830:MPN720832 MFR720830:MFR720832 LVV720830:LVV720832 LLZ720830:LLZ720832 LCD720830:LCD720832 KSH720830:KSH720832 KIL720830:KIL720832 JYP720830:JYP720832 JOT720830:JOT720832 JEX720830:JEX720832 IVB720830:IVB720832 ILF720830:ILF720832 IBJ720830:IBJ720832 HRN720830:HRN720832 HHR720830:HHR720832 GXV720830:GXV720832 GNZ720830:GNZ720832 GED720830:GED720832 FUH720830:FUH720832 FKL720830:FKL720832 FAP720830:FAP720832 EQT720830:EQT720832 EGX720830:EGX720832 DXB720830:DXB720832 DNF720830:DNF720832 DDJ720830:DDJ720832 CTN720830:CTN720832 CJR720830:CJR720832 BZV720830:BZV720832 BPZ720830:BPZ720832 BGD720830:BGD720832 AWH720830:AWH720832 AML720830:AML720832 ACP720830:ACP720832 ST720830:ST720832 IX720830:IX720832 C720830:C720832 WVJ655294:WVJ655296 WLN655294:WLN655296 WBR655294:WBR655296 VRV655294:VRV655296 VHZ655294:VHZ655296 UYD655294:UYD655296 UOH655294:UOH655296 UEL655294:UEL655296 TUP655294:TUP655296 TKT655294:TKT655296 TAX655294:TAX655296 SRB655294:SRB655296 SHF655294:SHF655296 RXJ655294:RXJ655296 RNN655294:RNN655296 RDR655294:RDR655296 QTV655294:QTV655296 QJZ655294:QJZ655296 QAD655294:QAD655296 PQH655294:PQH655296 PGL655294:PGL655296 OWP655294:OWP655296 OMT655294:OMT655296 OCX655294:OCX655296 NTB655294:NTB655296 NJF655294:NJF655296 MZJ655294:MZJ655296 MPN655294:MPN655296 MFR655294:MFR655296 LVV655294:LVV655296 LLZ655294:LLZ655296 LCD655294:LCD655296 KSH655294:KSH655296 KIL655294:KIL655296 JYP655294:JYP655296 JOT655294:JOT655296 JEX655294:JEX655296 IVB655294:IVB655296 ILF655294:ILF655296 IBJ655294:IBJ655296 HRN655294:HRN655296 HHR655294:HHR655296 GXV655294:GXV655296 GNZ655294:GNZ655296 GED655294:GED655296 FUH655294:FUH655296 FKL655294:FKL655296 FAP655294:FAP655296 EQT655294:EQT655296 EGX655294:EGX655296 DXB655294:DXB655296 DNF655294:DNF655296 DDJ655294:DDJ655296 CTN655294:CTN655296 CJR655294:CJR655296 BZV655294:BZV655296 BPZ655294:BPZ655296 BGD655294:BGD655296 AWH655294:AWH655296 AML655294:AML655296 ACP655294:ACP655296 ST655294:ST655296 IX655294:IX655296 C655294:C655296 WVJ589758:WVJ589760 WLN589758:WLN589760 WBR589758:WBR589760 VRV589758:VRV589760 VHZ589758:VHZ589760 UYD589758:UYD589760 UOH589758:UOH589760 UEL589758:UEL589760 TUP589758:TUP589760 TKT589758:TKT589760 TAX589758:TAX589760 SRB589758:SRB589760 SHF589758:SHF589760 RXJ589758:RXJ589760 RNN589758:RNN589760 RDR589758:RDR589760 QTV589758:QTV589760 QJZ589758:QJZ589760 QAD589758:QAD589760 PQH589758:PQH589760 PGL589758:PGL589760 OWP589758:OWP589760 OMT589758:OMT589760 OCX589758:OCX589760 NTB589758:NTB589760 NJF589758:NJF589760 MZJ589758:MZJ589760 MPN589758:MPN589760 MFR589758:MFR589760 LVV589758:LVV589760 LLZ589758:LLZ589760 LCD589758:LCD589760 KSH589758:KSH589760 KIL589758:KIL589760 JYP589758:JYP589760 JOT589758:JOT589760 JEX589758:JEX589760 IVB589758:IVB589760 ILF589758:ILF589760 IBJ589758:IBJ589760 HRN589758:HRN589760 HHR589758:HHR589760 GXV589758:GXV589760 GNZ589758:GNZ589760 GED589758:GED589760 FUH589758:FUH589760 FKL589758:FKL589760 FAP589758:FAP589760 EQT589758:EQT589760 EGX589758:EGX589760 DXB589758:DXB589760 DNF589758:DNF589760 DDJ589758:DDJ589760 CTN589758:CTN589760 CJR589758:CJR589760 BZV589758:BZV589760 BPZ589758:BPZ589760 BGD589758:BGD589760 AWH589758:AWH589760 AML589758:AML589760 ACP589758:ACP589760 ST589758:ST589760 IX589758:IX589760 C589758:C589760 WVJ524222:WVJ524224 WLN524222:WLN524224 WBR524222:WBR524224 VRV524222:VRV524224 VHZ524222:VHZ524224 UYD524222:UYD524224 UOH524222:UOH524224 UEL524222:UEL524224 TUP524222:TUP524224 TKT524222:TKT524224 TAX524222:TAX524224 SRB524222:SRB524224 SHF524222:SHF524224 RXJ524222:RXJ524224 RNN524222:RNN524224 RDR524222:RDR524224 QTV524222:QTV524224 QJZ524222:QJZ524224 QAD524222:QAD524224 PQH524222:PQH524224 PGL524222:PGL524224 OWP524222:OWP524224 OMT524222:OMT524224 OCX524222:OCX524224 NTB524222:NTB524224 NJF524222:NJF524224 MZJ524222:MZJ524224 MPN524222:MPN524224 MFR524222:MFR524224 LVV524222:LVV524224 LLZ524222:LLZ524224 LCD524222:LCD524224 KSH524222:KSH524224 KIL524222:KIL524224 JYP524222:JYP524224 JOT524222:JOT524224 JEX524222:JEX524224 IVB524222:IVB524224 ILF524222:ILF524224 IBJ524222:IBJ524224 HRN524222:HRN524224 HHR524222:HHR524224 GXV524222:GXV524224 GNZ524222:GNZ524224 GED524222:GED524224 FUH524222:FUH524224 FKL524222:FKL524224 FAP524222:FAP524224 EQT524222:EQT524224 EGX524222:EGX524224 DXB524222:DXB524224 DNF524222:DNF524224 DDJ524222:DDJ524224 CTN524222:CTN524224 CJR524222:CJR524224 BZV524222:BZV524224 BPZ524222:BPZ524224 BGD524222:BGD524224 AWH524222:AWH524224 AML524222:AML524224 ACP524222:ACP524224 ST524222:ST524224 IX524222:IX524224 C524222:C524224 WVJ458686:WVJ458688 WLN458686:WLN458688 WBR458686:WBR458688 VRV458686:VRV458688 VHZ458686:VHZ458688 UYD458686:UYD458688 UOH458686:UOH458688 UEL458686:UEL458688 TUP458686:TUP458688 TKT458686:TKT458688 TAX458686:TAX458688 SRB458686:SRB458688 SHF458686:SHF458688 RXJ458686:RXJ458688 RNN458686:RNN458688 RDR458686:RDR458688 QTV458686:QTV458688 QJZ458686:QJZ458688 QAD458686:QAD458688 PQH458686:PQH458688 PGL458686:PGL458688 OWP458686:OWP458688 OMT458686:OMT458688 OCX458686:OCX458688 NTB458686:NTB458688 NJF458686:NJF458688 MZJ458686:MZJ458688 MPN458686:MPN458688 MFR458686:MFR458688 LVV458686:LVV458688 LLZ458686:LLZ458688 LCD458686:LCD458688 KSH458686:KSH458688 KIL458686:KIL458688 JYP458686:JYP458688 JOT458686:JOT458688 JEX458686:JEX458688 IVB458686:IVB458688 ILF458686:ILF458688 IBJ458686:IBJ458688 HRN458686:HRN458688 HHR458686:HHR458688 GXV458686:GXV458688 GNZ458686:GNZ458688 GED458686:GED458688 FUH458686:FUH458688 FKL458686:FKL458688 FAP458686:FAP458688 EQT458686:EQT458688 EGX458686:EGX458688 DXB458686:DXB458688 DNF458686:DNF458688 DDJ458686:DDJ458688 CTN458686:CTN458688 CJR458686:CJR458688 BZV458686:BZV458688 BPZ458686:BPZ458688 BGD458686:BGD458688 AWH458686:AWH458688 AML458686:AML458688 ACP458686:ACP458688 ST458686:ST458688 IX458686:IX458688 C458686:C458688 WVJ393150:WVJ393152 WLN393150:WLN393152 WBR393150:WBR393152 VRV393150:VRV393152 VHZ393150:VHZ393152 UYD393150:UYD393152 UOH393150:UOH393152 UEL393150:UEL393152 TUP393150:TUP393152 TKT393150:TKT393152 TAX393150:TAX393152 SRB393150:SRB393152 SHF393150:SHF393152 RXJ393150:RXJ393152 RNN393150:RNN393152 RDR393150:RDR393152 QTV393150:QTV393152 QJZ393150:QJZ393152 QAD393150:QAD393152 PQH393150:PQH393152 PGL393150:PGL393152 OWP393150:OWP393152 OMT393150:OMT393152 OCX393150:OCX393152 NTB393150:NTB393152 NJF393150:NJF393152 MZJ393150:MZJ393152 MPN393150:MPN393152 MFR393150:MFR393152 LVV393150:LVV393152 LLZ393150:LLZ393152 LCD393150:LCD393152 KSH393150:KSH393152 KIL393150:KIL393152 JYP393150:JYP393152 JOT393150:JOT393152 JEX393150:JEX393152 IVB393150:IVB393152 ILF393150:ILF393152 IBJ393150:IBJ393152 HRN393150:HRN393152 HHR393150:HHR393152 GXV393150:GXV393152 GNZ393150:GNZ393152 GED393150:GED393152 FUH393150:FUH393152 FKL393150:FKL393152 FAP393150:FAP393152 EQT393150:EQT393152 EGX393150:EGX393152 DXB393150:DXB393152 DNF393150:DNF393152 DDJ393150:DDJ393152 CTN393150:CTN393152 CJR393150:CJR393152 BZV393150:BZV393152 BPZ393150:BPZ393152 BGD393150:BGD393152 AWH393150:AWH393152 AML393150:AML393152 ACP393150:ACP393152 ST393150:ST393152 IX393150:IX393152 C393150:C393152 WVJ327614:WVJ327616 WLN327614:WLN327616 WBR327614:WBR327616 VRV327614:VRV327616 VHZ327614:VHZ327616 UYD327614:UYD327616 UOH327614:UOH327616 UEL327614:UEL327616 TUP327614:TUP327616 TKT327614:TKT327616 TAX327614:TAX327616 SRB327614:SRB327616 SHF327614:SHF327616 RXJ327614:RXJ327616 RNN327614:RNN327616 RDR327614:RDR327616 QTV327614:QTV327616 QJZ327614:QJZ327616 QAD327614:QAD327616 PQH327614:PQH327616 PGL327614:PGL327616 OWP327614:OWP327616 OMT327614:OMT327616 OCX327614:OCX327616 NTB327614:NTB327616 NJF327614:NJF327616 MZJ327614:MZJ327616 MPN327614:MPN327616 MFR327614:MFR327616 LVV327614:LVV327616 LLZ327614:LLZ327616 LCD327614:LCD327616 KSH327614:KSH327616 KIL327614:KIL327616 JYP327614:JYP327616 JOT327614:JOT327616 JEX327614:JEX327616 IVB327614:IVB327616 ILF327614:ILF327616 IBJ327614:IBJ327616 HRN327614:HRN327616 HHR327614:HHR327616 GXV327614:GXV327616 GNZ327614:GNZ327616 GED327614:GED327616 FUH327614:FUH327616 FKL327614:FKL327616 FAP327614:FAP327616 EQT327614:EQT327616 EGX327614:EGX327616 DXB327614:DXB327616 DNF327614:DNF327616 DDJ327614:DDJ327616 CTN327614:CTN327616 CJR327614:CJR327616 BZV327614:BZV327616 BPZ327614:BPZ327616 BGD327614:BGD327616 AWH327614:AWH327616 AML327614:AML327616 ACP327614:ACP327616 ST327614:ST327616 IX327614:IX327616 C327614:C327616 WVJ262078:WVJ262080 WLN262078:WLN262080 WBR262078:WBR262080 VRV262078:VRV262080 VHZ262078:VHZ262080 UYD262078:UYD262080 UOH262078:UOH262080 UEL262078:UEL262080 TUP262078:TUP262080 TKT262078:TKT262080 TAX262078:TAX262080 SRB262078:SRB262080 SHF262078:SHF262080 RXJ262078:RXJ262080 RNN262078:RNN262080 RDR262078:RDR262080 QTV262078:QTV262080 QJZ262078:QJZ262080 QAD262078:QAD262080 PQH262078:PQH262080 PGL262078:PGL262080 OWP262078:OWP262080 OMT262078:OMT262080 OCX262078:OCX262080 NTB262078:NTB262080 NJF262078:NJF262080 MZJ262078:MZJ262080 MPN262078:MPN262080 MFR262078:MFR262080 LVV262078:LVV262080 LLZ262078:LLZ262080 LCD262078:LCD262080 KSH262078:KSH262080 KIL262078:KIL262080 JYP262078:JYP262080 JOT262078:JOT262080 JEX262078:JEX262080 IVB262078:IVB262080 ILF262078:ILF262080 IBJ262078:IBJ262080 HRN262078:HRN262080 HHR262078:HHR262080 GXV262078:GXV262080 GNZ262078:GNZ262080 GED262078:GED262080 FUH262078:FUH262080 FKL262078:FKL262080 FAP262078:FAP262080 EQT262078:EQT262080 EGX262078:EGX262080 DXB262078:DXB262080 DNF262078:DNF262080 DDJ262078:DDJ262080 CTN262078:CTN262080 CJR262078:CJR262080 BZV262078:BZV262080 BPZ262078:BPZ262080 BGD262078:BGD262080 AWH262078:AWH262080 AML262078:AML262080 ACP262078:ACP262080 ST262078:ST262080 IX262078:IX262080 C262078:C262080 WVJ196542:WVJ196544 WLN196542:WLN196544 WBR196542:WBR196544 VRV196542:VRV196544 VHZ196542:VHZ196544 UYD196542:UYD196544 UOH196542:UOH196544 UEL196542:UEL196544 TUP196542:TUP196544 TKT196542:TKT196544 TAX196542:TAX196544 SRB196542:SRB196544 SHF196542:SHF196544 RXJ196542:RXJ196544 RNN196542:RNN196544 RDR196542:RDR196544 QTV196542:QTV196544 QJZ196542:QJZ196544 QAD196542:QAD196544 PQH196542:PQH196544 PGL196542:PGL196544 OWP196542:OWP196544 OMT196542:OMT196544 OCX196542:OCX196544 NTB196542:NTB196544 NJF196542:NJF196544 MZJ196542:MZJ196544 MPN196542:MPN196544 MFR196542:MFR196544 LVV196542:LVV196544 LLZ196542:LLZ196544 LCD196542:LCD196544 KSH196542:KSH196544 KIL196542:KIL196544 JYP196542:JYP196544 JOT196542:JOT196544 JEX196542:JEX196544 IVB196542:IVB196544 ILF196542:ILF196544 IBJ196542:IBJ196544 HRN196542:HRN196544 HHR196542:HHR196544 GXV196542:GXV196544 GNZ196542:GNZ196544 GED196542:GED196544 FUH196542:FUH196544 FKL196542:FKL196544 FAP196542:FAP196544 EQT196542:EQT196544 EGX196542:EGX196544 DXB196542:DXB196544 DNF196542:DNF196544 DDJ196542:DDJ196544 CTN196542:CTN196544 CJR196542:CJR196544 BZV196542:BZV196544 BPZ196542:BPZ196544 BGD196542:BGD196544 AWH196542:AWH196544 AML196542:AML196544 ACP196542:ACP196544 ST196542:ST196544 IX196542:IX196544 C196542:C196544 WVJ131006:WVJ131008 WLN131006:WLN131008 WBR131006:WBR131008 VRV131006:VRV131008 VHZ131006:VHZ131008 UYD131006:UYD131008 UOH131006:UOH131008 UEL131006:UEL131008 TUP131006:TUP131008 TKT131006:TKT131008 TAX131006:TAX131008 SRB131006:SRB131008 SHF131006:SHF131008 RXJ131006:RXJ131008 RNN131006:RNN131008 RDR131006:RDR131008 QTV131006:QTV131008 QJZ131006:QJZ131008 QAD131006:QAD131008 PQH131006:PQH131008 PGL131006:PGL131008 OWP131006:OWP131008 OMT131006:OMT131008 OCX131006:OCX131008 NTB131006:NTB131008 NJF131006:NJF131008 MZJ131006:MZJ131008 MPN131006:MPN131008 MFR131006:MFR131008 LVV131006:LVV131008 LLZ131006:LLZ131008 LCD131006:LCD131008 KSH131006:KSH131008 KIL131006:KIL131008 JYP131006:JYP131008 JOT131006:JOT131008 JEX131006:JEX131008 IVB131006:IVB131008 ILF131006:ILF131008 IBJ131006:IBJ131008 HRN131006:HRN131008 HHR131006:HHR131008 GXV131006:GXV131008 GNZ131006:GNZ131008 GED131006:GED131008 FUH131006:FUH131008 FKL131006:FKL131008 FAP131006:FAP131008 EQT131006:EQT131008 EGX131006:EGX131008 DXB131006:DXB131008 DNF131006:DNF131008 DDJ131006:DDJ131008 CTN131006:CTN131008 CJR131006:CJR131008 BZV131006:BZV131008 BPZ131006:BPZ131008 BGD131006:BGD131008 AWH131006:AWH131008 AML131006:AML131008 ACP131006:ACP131008 ST131006:ST131008 IX131006:IX131008 C131006:C131008 WVJ65470:WVJ65472 WLN65470:WLN65472 WBR65470:WBR65472 VRV65470:VRV65472 VHZ65470:VHZ65472 UYD65470:UYD65472 UOH65470:UOH65472 UEL65470:UEL65472 TUP65470:TUP65472 TKT65470:TKT65472 TAX65470:TAX65472 SRB65470:SRB65472 SHF65470:SHF65472 RXJ65470:RXJ65472 RNN65470:RNN65472 RDR65470:RDR65472 QTV65470:QTV65472 QJZ65470:QJZ65472 QAD65470:QAD65472 PQH65470:PQH65472 PGL65470:PGL65472 OWP65470:OWP65472 OMT65470:OMT65472 OCX65470:OCX65472 NTB65470:NTB65472 NJF65470:NJF65472 MZJ65470:MZJ65472 MPN65470:MPN65472 MFR65470:MFR65472 LVV65470:LVV65472 LLZ65470:LLZ65472 LCD65470:LCD65472 KSH65470:KSH65472 KIL65470:KIL65472 JYP65470:JYP65472 JOT65470:JOT65472 JEX65470:JEX65472 IVB65470:IVB65472 ILF65470:ILF65472 IBJ65470:IBJ65472 HRN65470:HRN65472 HHR65470:HHR65472 GXV65470:GXV65472 GNZ65470:GNZ65472 GED65470:GED65472 FUH65470:FUH65472 FKL65470:FKL65472 FAP65470:FAP65472 EQT65470:EQT65472 EGX65470:EGX65472 DXB65470:DXB65472 DNF65470:DNF65472 DDJ65470:DDJ65472 CTN65470:CTN65472 CJR65470:CJR65472 BZV65470:BZV65472 BPZ65470:BPZ65472 BGD65470:BGD65472 AWH65470:AWH65472 AML65470:AML65472 ACP65470:ACP65472 ST65470:ST65472 IX65470:IX65472 C65470:C65472 WVJ982990:WVJ983019 WLN982990:WLN983019 WBR982990:WBR983019 VRV982990:VRV983019 VHZ982990:VHZ983019 UYD982990:UYD983019 UOH982990:UOH983019 UEL982990:UEL983019 TUP982990:TUP983019 TKT982990:TKT983019 TAX982990:TAX983019 SRB982990:SRB983019 SHF982990:SHF983019 RXJ982990:RXJ983019 RNN982990:RNN983019 RDR982990:RDR983019 QTV982990:QTV983019 QJZ982990:QJZ983019 QAD982990:QAD983019 PQH982990:PQH983019 PGL982990:PGL983019 OWP982990:OWP983019 OMT982990:OMT983019 OCX982990:OCX983019 NTB982990:NTB983019 NJF982990:NJF983019 MZJ982990:MZJ983019 MPN982990:MPN983019 MFR982990:MFR983019 LVV982990:LVV983019 LLZ982990:LLZ983019 LCD982990:LCD983019 KSH982990:KSH983019 KIL982990:KIL983019 JYP982990:JYP983019 JOT982990:JOT983019 JEX982990:JEX983019 IVB982990:IVB983019 ILF982990:ILF983019 IBJ982990:IBJ983019 HRN982990:HRN983019 HHR982990:HHR983019 GXV982990:GXV983019 GNZ982990:GNZ983019 GED982990:GED983019 FUH982990:FUH983019 FKL982990:FKL983019 FAP982990:FAP983019 EQT982990:EQT983019 EGX982990:EGX983019 DXB982990:DXB983019 DNF982990:DNF983019 DDJ982990:DDJ983019 CTN982990:CTN983019 CJR982990:CJR983019 BZV982990:BZV983019 BPZ982990:BPZ983019 BGD982990:BGD983019 AWH982990:AWH983019 AML982990:AML983019 ACP982990:ACP983019 ST982990:ST983019 IX982990:IX983019 C982990:C983019 WVJ917454:WVJ917483 WLN917454:WLN917483 WBR917454:WBR917483 VRV917454:VRV917483 VHZ917454:VHZ917483 UYD917454:UYD917483 UOH917454:UOH917483 UEL917454:UEL917483 TUP917454:TUP917483 TKT917454:TKT917483 TAX917454:TAX917483 SRB917454:SRB917483 SHF917454:SHF917483 RXJ917454:RXJ917483 RNN917454:RNN917483 RDR917454:RDR917483 QTV917454:QTV917483 QJZ917454:QJZ917483 QAD917454:QAD917483 PQH917454:PQH917483 PGL917454:PGL917483 OWP917454:OWP917483 OMT917454:OMT917483 OCX917454:OCX917483 NTB917454:NTB917483 NJF917454:NJF917483 MZJ917454:MZJ917483 MPN917454:MPN917483 MFR917454:MFR917483 LVV917454:LVV917483 LLZ917454:LLZ917483 LCD917454:LCD917483 KSH917454:KSH917483 KIL917454:KIL917483 JYP917454:JYP917483 JOT917454:JOT917483 JEX917454:JEX917483 IVB917454:IVB917483 ILF917454:ILF917483 IBJ917454:IBJ917483 HRN917454:HRN917483 HHR917454:HHR917483 GXV917454:GXV917483 GNZ917454:GNZ917483 GED917454:GED917483 FUH917454:FUH917483 FKL917454:FKL917483 FAP917454:FAP917483 EQT917454:EQT917483 EGX917454:EGX917483 DXB917454:DXB917483 DNF917454:DNF917483 DDJ917454:DDJ917483 CTN917454:CTN917483 CJR917454:CJR917483 BZV917454:BZV917483 BPZ917454:BPZ917483 BGD917454:BGD917483 AWH917454:AWH917483 AML917454:AML917483 ACP917454:ACP917483 ST917454:ST917483 IX917454:IX917483 C917454:C917483 WVJ851918:WVJ851947 WLN851918:WLN851947 WBR851918:WBR851947 VRV851918:VRV851947 VHZ851918:VHZ851947 UYD851918:UYD851947 UOH851918:UOH851947 UEL851918:UEL851947 TUP851918:TUP851947 TKT851918:TKT851947 TAX851918:TAX851947 SRB851918:SRB851947 SHF851918:SHF851947 RXJ851918:RXJ851947 RNN851918:RNN851947 RDR851918:RDR851947 QTV851918:QTV851947 QJZ851918:QJZ851947 QAD851918:QAD851947 PQH851918:PQH851947 PGL851918:PGL851947 OWP851918:OWP851947 OMT851918:OMT851947 OCX851918:OCX851947 NTB851918:NTB851947 NJF851918:NJF851947 MZJ851918:MZJ851947 MPN851918:MPN851947 MFR851918:MFR851947 LVV851918:LVV851947 LLZ851918:LLZ851947 LCD851918:LCD851947 KSH851918:KSH851947 KIL851918:KIL851947 JYP851918:JYP851947 JOT851918:JOT851947 JEX851918:JEX851947 IVB851918:IVB851947 ILF851918:ILF851947 IBJ851918:IBJ851947 HRN851918:HRN851947 HHR851918:HHR851947 GXV851918:GXV851947 GNZ851918:GNZ851947 GED851918:GED851947 FUH851918:FUH851947 FKL851918:FKL851947 FAP851918:FAP851947 EQT851918:EQT851947 EGX851918:EGX851947 DXB851918:DXB851947 DNF851918:DNF851947 DDJ851918:DDJ851947 CTN851918:CTN851947 CJR851918:CJR851947 BZV851918:BZV851947 BPZ851918:BPZ851947 BGD851918:BGD851947 AWH851918:AWH851947 AML851918:AML851947 ACP851918:ACP851947 ST851918:ST851947 IX851918:IX851947 C851918:C851947 WVJ786382:WVJ786411 WLN786382:WLN786411 WBR786382:WBR786411 VRV786382:VRV786411 VHZ786382:VHZ786411 UYD786382:UYD786411 UOH786382:UOH786411 UEL786382:UEL786411 TUP786382:TUP786411 TKT786382:TKT786411 TAX786382:TAX786411 SRB786382:SRB786411 SHF786382:SHF786411 RXJ786382:RXJ786411 RNN786382:RNN786411 RDR786382:RDR786411 QTV786382:QTV786411 QJZ786382:QJZ786411 QAD786382:QAD786411 PQH786382:PQH786411 PGL786382:PGL786411 OWP786382:OWP786411 OMT786382:OMT786411 OCX786382:OCX786411 NTB786382:NTB786411 NJF786382:NJF786411 MZJ786382:MZJ786411 MPN786382:MPN786411 MFR786382:MFR786411 LVV786382:LVV786411 LLZ786382:LLZ786411 LCD786382:LCD786411 KSH786382:KSH786411 KIL786382:KIL786411 JYP786382:JYP786411 JOT786382:JOT786411 JEX786382:JEX786411 IVB786382:IVB786411 ILF786382:ILF786411 IBJ786382:IBJ786411 HRN786382:HRN786411 HHR786382:HHR786411 GXV786382:GXV786411 GNZ786382:GNZ786411 GED786382:GED786411 FUH786382:FUH786411 FKL786382:FKL786411 FAP786382:FAP786411 EQT786382:EQT786411 EGX786382:EGX786411 DXB786382:DXB786411 DNF786382:DNF786411 DDJ786382:DDJ786411 CTN786382:CTN786411 CJR786382:CJR786411 BZV786382:BZV786411 BPZ786382:BPZ786411 BGD786382:BGD786411 AWH786382:AWH786411 AML786382:AML786411 ACP786382:ACP786411 ST786382:ST786411 IX786382:IX786411 C786382:C786411 WVJ720846:WVJ720875 WLN720846:WLN720875 WBR720846:WBR720875 VRV720846:VRV720875 VHZ720846:VHZ720875 UYD720846:UYD720875 UOH720846:UOH720875 UEL720846:UEL720875 TUP720846:TUP720875 TKT720846:TKT720875 TAX720846:TAX720875 SRB720846:SRB720875 SHF720846:SHF720875 RXJ720846:RXJ720875 RNN720846:RNN720875 RDR720846:RDR720875 QTV720846:QTV720875 QJZ720846:QJZ720875 QAD720846:QAD720875 PQH720846:PQH720875 PGL720846:PGL720875 OWP720846:OWP720875 OMT720846:OMT720875 OCX720846:OCX720875 NTB720846:NTB720875 NJF720846:NJF720875 MZJ720846:MZJ720875 MPN720846:MPN720875 MFR720846:MFR720875 LVV720846:LVV720875 LLZ720846:LLZ720875 LCD720846:LCD720875 KSH720846:KSH720875 KIL720846:KIL720875 JYP720846:JYP720875 JOT720846:JOT720875 JEX720846:JEX720875 IVB720846:IVB720875 ILF720846:ILF720875 IBJ720846:IBJ720875 HRN720846:HRN720875 HHR720846:HHR720875 GXV720846:GXV720875 GNZ720846:GNZ720875 GED720846:GED720875 FUH720846:FUH720875 FKL720846:FKL720875 FAP720846:FAP720875 EQT720846:EQT720875 EGX720846:EGX720875 DXB720846:DXB720875 DNF720846:DNF720875 DDJ720846:DDJ720875 CTN720846:CTN720875 CJR720846:CJR720875 BZV720846:BZV720875 BPZ720846:BPZ720875 BGD720846:BGD720875 AWH720846:AWH720875 AML720846:AML720875 ACP720846:ACP720875 ST720846:ST720875 IX720846:IX720875 C720846:C720875 WVJ655310:WVJ655339 WLN655310:WLN655339 WBR655310:WBR655339 VRV655310:VRV655339 VHZ655310:VHZ655339 UYD655310:UYD655339 UOH655310:UOH655339 UEL655310:UEL655339 TUP655310:TUP655339 TKT655310:TKT655339 TAX655310:TAX655339 SRB655310:SRB655339 SHF655310:SHF655339 RXJ655310:RXJ655339 RNN655310:RNN655339 RDR655310:RDR655339 QTV655310:QTV655339 QJZ655310:QJZ655339 QAD655310:QAD655339 PQH655310:PQH655339 PGL655310:PGL655339 OWP655310:OWP655339 OMT655310:OMT655339 OCX655310:OCX655339 NTB655310:NTB655339 NJF655310:NJF655339 MZJ655310:MZJ655339 MPN655310:MPN655339 MFR655310:MFR655339 LVV655310:LVV655339 LLZ655310:LLZ655339 LCD655310:LCD655339 KSH655310:KSH655339 KIL655310:KIL655339 JYP655310:JYP655339 JOT655310:JOT655339 JEX655310:JEX655339 IVB655310:IVB655339 ILF655310:ILF655339 IBJ655310:IBJ655339 HRN655310:HRN655339 HHR655310:HHR655339 GXV655310:GXV655339 GNZ655310:GNZ655339 GED655310:GED655339 FUH655310:FUH655339 FKL655310:FKL655339 FAP655310:FAP655339 EQT655310:EQT655339 EGX655310:EGX655339 DXB655310:DXB655339 DNF655310:DNF655339 DDJ655310:DDJ655339 CTN655310:CTN655339 CJR655310:CJR655339 BZV655310:BZV655339 BPZ655310:BPZ655339 BGD655310:BGD655339 AWH655310:AWH655339 AML655310:AML655339 ACP655310:ACP655339 ST655310:ST655339 IX655310:IX655339 C655310:C655339 WVJ589774:WVJ589803 WLN589774:WLN589803 WBR589774:WBR589803 VRV589774:VRV589803 VHZ589774:VHZ589803 UYD589774:UYD589803 UOH589774:UOH589803 UEL589774:UEL589803 TUP589774:TUP589803 TKT589774:TKT589803 TAX589774:TAX589803 SRB589774:SRB589803 SHF589774:SHF589803 RXJ589774:RXJ589803 RNN589774:RNN589803 RDR589774:RDR589803 QTV589774:QTV589803 QJZ589774:QJZ589803 QAD589774:QAD589803 PQH589774:PQH589803 PGL589774:PGL589803 OWP589774:OWP589803 OMT589774:OMT589803 OCX589774:OCX589803 NTB589774:NTB589803 NJF589774:NJF589803 MZJ589774:MZJ589803 MPN589774:MPN589803 MFR589774:MFR589803 LVV589774:LVV589803 LLZ589774:LLZ589803 LCD589774:LCD589803 KSH589774:KSH589803 KIL589774:KIL589803 JYP589774:JYP589803 JOT589774:JOT589803 JEX589774:JEX589803 IVB589774:IVB589803 ILF589774:ILF589803 IBJ589774:IBJ589803 HRN589774:HRN589803 HHR589774:HHR589803 GXV589774:GXV589803 GNZ589774:GNZ589803 GED589774:GED589803 FUH589774:FUH589803 FKL589774:FKL589803 FAP589774:FAP589803 EQT589774:EQT589803 EGX589774:EGX589803 DXB589774:DXB589803 DNF589774:DNF589803 DDJ589774:DDJ589803 CTN589774:CTN589803 CJR589774:CJR589803 BZV589774:BZV589803 BPZ589774:BPZ589803 BGD589774:BGD589803 AWH589774:AWH589803 AML589774:AML589803 ACP589774:ACP589803 ST589774:ST589803 IX589774:IX589803 C589774:C589803 WVJ524238:WVJ524267 WLN524238:WLN524267 WBR524238:WBR524267 VRV524238:VRV524267 VHZ524238:VHZ524267 UYD524238:UYD524267 UOH524238:UOH524267 UEL524238:UEL524267 TUP524238:TUP524267 TKT524238:TKT524267 TAX524238:TAX524267 SRB524238:SRB524267 SHF524238:SHF524267 RXJ524238:RXJ524267 RNN524238:RNN524267 RDR524238:RDR524267 QTV524238:QTV524267 QJZ524238:QJZ524267 QAD524238:QAD524267 PQH524238:PQH524267 PGL524238:PGL524267 OWP524238:OWP524267 OMT524238:OMT524267 OCX524238:OCX524267 NTB524238:NTB524267 NJF524238:NJF524267 MZJ524238:MZJ524267 MPN524238:MPN524267 MFR524238:MFR524267 LVV524238:LVV524267 LLZ524238:LLZ524267 LCD524238:LCD524267 KSH524238:KSH524267 KIL524238:KIL524267 JYP524238:JYP524267 JOT524238:JOT524267 JEX524238:JEX524267 IVB524238:IVB524267 ILF524238:ILF524267 IBJ524238:IBJ524267 HRN524238:HRN524267 HHR524238:HHR524267 GXV524238:GXV524267 GNZ524238:GNZ524267 GED524238:GED524267 FUH524238:FUH524267 FKL524238:FKL524267 FAP524238:FAP524267 EQT524238:EQT524267 EGX524238:EGX524267 DXB524238:DXB524267 DNF524238:DNF524267 DDJ524238:DDJ524267 CTN524238:CTN524267 CJR524238:CJR524267 BZV524238:BZV524267 BPZ524238:BPZ524267 BGD524238:BGD524267 AWH524238:AWH524267 AML524238:AML524267 ACP524238:ACP524267 ST524238:ST524267 IX524238:IX524267 C524238:C524267 WVJ458702:WVJ458731 WLN458702:WLN458731 WBR458702:WBR458731 VRV458702:VRV458731 VHZ458702:VHZ458731 UYD458702:UYD458731 UOH458702:UOH458731 UEL458702:UEL458731 TUP458702:TUP458731 TKT458702:TKT458731 TAX458702:TAX458731 SRB458702:SRB458731 SHF458702:SHF458731 RXJ458702:RXJ458731 RNN458702:RNN458731 RDR458702:RDR458731 QTV458702:QTV458731 QJZ458702:QJZ458731 QAD458702:QAD458731 PQH458702:PQH458731 PGL458702:PGL458731 OWP458702:OWP458731 OMT458702:OMT458731 OCX458702:OCX458731 NTB458702:NTB458731 NJF458702:NJF458731 MZJ458702:MZJ458731 MPN458702:MPN458731 MFR458702:MFR458731 LVV458702:LVV458731 LLZ458702:LLZ458731 LCD458702:LCD458731 KSH458702:KSH458731 KIL458702:KIL458731 JYP458702:JYP458731 JOT458702:JOT458731 JEX458702:JEX458731 IVB458702:IVB458731 ILF458702:ILF458731 IBJ458702:IBJ458731 HRN458702:HRN458731 HHR458702:HHR458731 GXV458702:GXV458731 GNZ458702:GNZ458731 GED458702:GED458731 FUH458702:FUH458731 FKL458702:FKL458731 FAP458702:FAP458731 EQT458702:EQT458731 EGX458702:EGX458731 DXB458702:DXB458731 DNF458702:DNF458731 DDJ458702:DDJ458731 CTN458702:CTN458731 CJR458702:CJR458731 BZV458702:BZV458731 BPZ458702:BPZ458731 BGD458702:BGD458731 AWH458702:AWH458731 AML458702:AML458731 ACP458702:ACP458731 ST458702:ST458731 IX458702:IX458731 C458702:C458731 WVJ393166:WVJ393195 WLN393166:WLN393195 WBR393166:WBR393195 VRV393166:VRV393195 VHZ393166:VHZ393195 UYD393166:UYD393195 UOH393166:UOH393195 UEL393166:UEL393195 TUP393166:TUP393195 TKT393166:TKT393195 TAX393166:TAX393195 SRB393166:SRB393195 SHF393166:SHF393195 RXJ393166:RXJ393195 RNN393166:RNN393195 RDR393166:RDR393195 QTV393166:QTV393195 QJZ393166:QJZ393195 QAD393166:QAD393195 PQH393166:PQH393195 PGL393166:PGL393195 OWP393166:OWP393195 OMT393166:OMT393195 OCX393166:OCX393195 NTB393166:NTB393195 NJF393166:NJF393195 MZJ393166:MZJ393195 MPN393166:MPN393195 MFR393166:MFR393195 LVV393166:LVV393195 LLZ393166:LLZ393195 LCD393166:LCD393195 KSH393166:KSH393195 KIL393166:KIL393195 JYP393166:JYP393195 JOT393166:JOT393195 JEX393166:JEX393195 IVB393166:IVB393195 ILF393166:ILF393195 IBJ393166:IBJ393195 HRN393166:HRN393195 HHR393166:HHR393195 GXV393166:GXV393195 GNZ393166:GNZ393195 GED393166:GED393195 FUH393166:FUH393195 FKL393166:FKL393195 FAP393166:FAP393195 EQT393166:EQT393195 EGX393166:EGX393195 DXB393166:DXB393195 DNF393166:DNF393195 DDJ393166:DDJ393195 CTN393166:CTN393195 CJR393166:CJR393195 BZV393166:BZV393195 BPZ393166:BPZ393195 BGD393166:BGD393195 AWH393166:AWH393195 AML393166:AML393195 ACP393166:ACP393195 ST393166:ST393195 IX393166:IX393195 C393166:C393195 WVJ327630:WVJ327659 WLN327630:WLN327659 WBR327630:WBR327659 VRV327630:VRV327659 VHZ327630:VHZ327659 UYD327630:UYD327659 UOH327630:UOH327659 UEL327630:UEL327659 TUP327630:TUP327659 TKT327630:TKT327659 TAX327630:TAX327659 SRB327630:SRB327659 SHF327630:SHF327659 RXJ327630:RXJ327659 RNN327630:RNN327659 RDR327630:RDR327659 QTV327630:QTV327659 QJZ327630:QJZ327659 QAD327630:QAD327659 PQH327630:PQH327659 PGL327630:PGL327659 OWP327630:OWP327659 OMT327630:OMT327659 OCX327630:OCX327659 NTB327630:NTB327659 NJF327630:NJF327659 MZJ327630:MZJ327659 MPN327630:MPN327659 MFR327630:MFR327659 LVV327630:LVV327659 LLZ327630:LLZ327659 LCD327630:LCD327659 KSH327630:KSH327659 KIL327630:KIL327659 JYP327630:JYP327659 JOT327630:JOT327659 JEX327630:JEX327659 IVB327630:IVB327659 ILF327630:ILF327659 IBJ327630:IBJ327659 HRN327630:HRN327659 HHR327630:HHR327659 GXV327630:GXV327659 GNZ327630:GNZ327659 GED327630:GED327659 FUH327630:FUH327659 FKL327630:FKL327659 FAP327630:FAP327659 EQT327630:EQT327659 EGX327630:EGX327659 DXB327630:DXB327659 DNF327630:DNF327659 DDJ327630:DDJ327659 CTN327630:CTN327659 CJR327630:CJR327659 BZV327630:BZV327659 BPZ327630:BPZ327659 BGD327630:BGD327659 AWH327630:AWH327659 AML327630:AML327659 ACP327630:ACP327659 ST327630:ST327659 IX327630:IX327659 C327630:C327659 WVJ262094:WVJ262123 WLN262094:WLN262123 WBR262094:WBR262123 VRV262094:VRV262123 VHZ262094:VHZ262123 UYD262094:UYD262123 UOH262094:UOH262123 UEL262094:UEL262123 TUP262094:TUP262123 TKT262094:TKT262123 TAX262094:TAX262123 SRB262094:SRB262123 SHF262094:SHF262123 RXJ262094:RXJ262123 RNN262094:RNN262123 RDR262094:RDR262123 QTV262094:QTV262123 QJZ262094:QJZ262123 QAD262094:QAD262123 PQH262094:PQH262123 PGL262094:PGL262123 OWP262094:OWP262123 OMT262094:OMT262123 OCX262094:OCX262123 NTB262094:NTB262123 NJF262094:NJF262123 MZJ262094:MZJ262123 MPN262094:MPN262123 MFR262094:MFR262123 LVV262094:LVV262123 LLZ262094:LLZ262123 LCD262094:LCD262123 KSH262094:KSH262123 KIL262094:KIL262123 JYP262094:JYP262123 JOT262094:JOT262123 JEX262094:JEX262123 IVB262094:IVB262123 ILF262094:ILF262123 IBJ262094:IBJ262123 HRN262094:HRN262123 HHR262094:HHR262123 GXV262094:GXV262123 GNZ262094:GNZ262123 GED262094:GED262123 FUH262094:FUH262123 FKL262094:FKL262123 FAP262094:FAP262123 EQT262094:EQT262123 EGX262094:EGX262123 DXB262094:DXB262123 DNF262094:DNF262123 DDJ262094:DDJ262123 CTN262094:CTN262123 CJR262094:CJR262123 BZV262094:BZV262123 BPZ262094:BPZ262123 BGD262094:BGD262123 AWH262094:AWH262123 AML262094:AML262123 ACP262094:ACP262123 ST262094:ST262123 IX262094:IX262123 C262094:C262123 WVJ196558:WVJ196587 WLN196558:WLN196587 WBR196558:WBR196587 VRV196558:VRV196587 VHZ196558:VHZ196587 UYD196558:UYD196587 UOH196558:UOH196587 UEL196558:UEL196587 TUP196558:TUP196587 TKT196558:TKT196587 TAX196558:TAX196587 SRB196558:SRB196587 SHF196558:SHF196587 RXJ196558:RXJ196587 RNN196558:RNN196587 RDR196558:RDR196587 QTV196558:QTV196587 QJZ196558:QJZ196587 QAD196558:QAD196587 PQH196558:PQH196587 PGL196558:PGL196587 OWP196558:OWP196587 OMT196558:OMT196587 OCX196558:OCX196587 NTB196558:NTB196587 NJF196558:NJF196587 MZJ196558:MZJ196587 MPN196558:MPN196587 MFR196558:MFR196587 LVV196558:LVV196587 LLZ196558:LLZ196587 LCD196558:LCD196587 KSH196558:KSH196587 KIL196558:KIL196587 JYP196558:JYP196587 JOT196558:JOT196587 JEX196558:JEX196587 IVB196558:IVB196587 ILF196558:ILF196587 IBJ196558:IBJ196587 HRN196558:HRN196587 HHR196558:HHR196587 GXV196558:GXV196587 GNZ196558:GNZ196587 GED196558:GED196587 FUH196558:FUH196587 FKL196558:FKL196587 FAP196558:FAP196587 EQT196558:EQT196587 EGX196558:EGX196587 DXB196558:DXB196587 DNF196558:DNF196587 DDJ196558:DDJ196587 CTN196558:CTN196587 CJR196558:CJR196587 BZV196558:BZV196587 BPZ196558:BPZ196587 BGD196558:BGD196587 AWH196558:AWH196587 AML196558:AML196587 ACP196558:ACP196587 ST196558:ST196587 IX196558:IX196587 C196558:C196587 WVJ131022:WVJ131051 WLN131022:WLN131051 WBR131022:WBR131051 VRV131022:VRV131051 VHZ131022:VHZ131051 UYD131022:UYD131051 UOH131022:UOH131051 UEL131022:UEL131051 TUP131022:TUP131051 TKT131022:TKT131051 TAX131022:TAX131051 SRB131022:SRB131051 SHF131022:SHF131051 RXJ131022:RXJ131051 RNN131022:RNN131051 RDR131022:RDR131051 QTV131022:QTV131051 QJZ131022:QJZ131051 QAD131022:QAD131051 PQH131022:PQH131051 PGL131022:PGL131051 OWP131022:OWP131051 OMT131022:OMT131051 OCX131022:OCX131051 NTB131022:NTB131051 NJF131022:NJF131051 MZJ131022:MZJ131051 MPN131022:MPN131051 MFR131022:MFR131051 LVV131022:LVV131051 LLZ131022:LLZ131051 LCD131022:LCD131051 KSH131022:KSH131051 KIL131022:KIL131051 JYP131022:JYP131051 JOT131022:JOT131051 JEX131022:JEX131051 IVB131022:IVB131051 ILF131022:ILF131051 IBJ131022:IBJ131051 HRN131022:HRN131051 HHR131022:HHR131051 GXV131022:GXV131051 GNZ131022:GNZ131051 GED131022:GED131051 FUH131022:FUH131051 FKL131022:FKL131051 FAP131022:FAP131051 EQT131022:EQT131051 EGX131022:EGX131051 DXB131022:DXB131051 DNF131022:DNF131051 DDJ131022:DDJ131051 CTN131022:CTN131051 CJR131022:CJR131051 BZV131022:BZV131051 BPZ131022:BPZ131051 BGD131022:BGD131051 AWH131022:AWH131051 AML131022:AML131051 ACP131022:ACP131051 ST131022:ST131051 IX131022:IX131051 C131022:C131051 WVJ65486:WVJ65515 WLN65486:WLN65515 WBR65486:WBR65515 VRV65486:VRV65515 VHZ65486:VHZ65515 UYD65486:UYD65515 UOH65486:UOH65515 UEL65486:UEL65515 TUP65486:TUP65515 TKT65486:TKT65515 TAX65486:TAX65515 SRB65486:SRB65515 SHF65486:SHF65515 RXJ65486:RXJ65515 RNN65486:RNN65515 RDR65486:RDR65515 QTV65486:QTV65515 QJZ65486:QJZ65515 QAD65486:QAD65515 PQH65486:PQH65515 PGL65486:PGL65515 OWP65486:OWP65515 OMT65486:OMT65515 OCX65486:OCX65515 NTB65486:NTB65515 NJF65486:NJF65515 MZJ65486:MZJ65515 MPN65486:MPN65515 MFR65486:MFR65515 LVV65486:LVV65515 LLZ65486:LLZ65515 LCD65486:LCD65515 KSH65486:KSH65515 KIL65486:KIL65515 JYP65486:JYP65515 JOT65486:JOT65515 JEX65486:JEX65515 IVB65486:IVB65515 ILF65486:ILF65515 IBJ65486:IBJ65515 HRN65486:HRN65515 HHR65486:HHR65515 GXV65486:GXV65515 GNZ65486:GNZ65515 GED65486:GED65515 FUH65486:FUH65515 FKL65486:FKL65515 FAP65486:FAP65515 EQT65486:EQT65515 EGX65486:EGX65515 DXB65486:DXB65515 DNF65486:DNF65515 DDJ65486:DDJ65515 CTN65486:CTN65515 CJR65486:CJR65515 BZV65486:BZV65515 BPZ65486:BPZ65515 BGD65486:BGD65515 AWH65486:AWH65515 AML65486:AML65515 ACP65486:ACP65515 ST65486:ST65515 IX65486:IX65515 C65486:C65515 C14:C15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IX12:IX15 ST12:ST15 ACP12:ACP15 AML12:AML15 AWH12:AWH15 BGD12:BGD15 BPZ12:BPZ15 BZV12:BZV15 CJR12:CJR15 CTN12:CTN15 DDJ12:DDJ15 DNF12:DNF15 DXB12:DXB15 EGX12:EGX15 EQT12:EQT15 FAP12:FAP15 FKL12:FKL15 FUH12:FUH15 GED12:GED15 GNZ12:GNZ15 GXV12:GXV15 HHR12:HHR15 HRN12:HRN15 IBJ12:IBJ15 ILF12:ILF15 IVB12:IVB15 JEX12:JEX15 JOT12:JOT15 JYP12:JYP15 KIL12:KIL15 KSH12:KSH15 LCD12:LCD15 LLZ12:LLZ15 LVV12:LVV15 MFR12:MFR15 MPN12:MPN15 MZJ12:MZJ15 NJF12:NJF15 NTB12:NTB15 OCX12:OCX15 OMT12:OMT15 OWP12:OWP15 PGL12:PGL15 PQH12:PQH15 QAD12:QAD15 QJZ12:QJZ15 QTV12:QTV15 RDR12:RDR15 RNN12:RNN15 RXJ12:RXJ15 SHF12:SHF15 SRB12:SRB15 TAX12:TAX15 TKT12:TKT15 TUP12:TUP15 UEL12:UEL15 UOH12:UOH15 UYD12:UYD15 VHZ12:VHZ15 VRV12:VRV15 WBR12:WBR15 WLN12:WLN15 WVJ12:WVJ15">
      <formula1>"1, 2, 3"</formula1>
    </dataValidation>
    <dataValidation type="list" errorStyle="warning" allowBlank="1" showInputMessage="1" showErrorMessage="1" errorTitle="FERC ACCOUNT" error="This FERC Account is not included in the drop-down list. Is this the account you want to use?" sqref="WLM982990:WLM982991 IW12:IW15 SS12:SS15 ACO12:ACO15 AMK12:AMK15 AWG12:AWG15 BGC12:BGC15 BPY12:BPY15 BZU12:BZU15 CJQ12:CJQ15 CTM12:CTM15 DDI12:DDI15 DNE12:DNE15 DXA12:DXA15 EGW12:EGW15 EQS12:EQS15 FAO12:FAO15 FKK12:FKK15 FUG12:FUG15 GEC12:GEC15 GNY12:GNY15 GXU12:GXU15 HHQ12:HHQ15 HRM12:HRM15 IBI12:IBI15 ILE12:ILE15 IVA12:IVA15 JEW12:JEW15 JOS12:JOS15 JYO12:JYO15 KIK12:KIK15 KSG12:KSG15 LCC12:LCC15 LLY12:LLY15 LVU12:LVU15 MFQ12:MFQ15 MPM12:MPM15 MZI12:MZI15 NJE12:NJE15 NTA12:NTA15 OCW12:OCW15 OMS12:OMS15 OWO12:OWO15 PGK12:PGK15 PQG12:PQG15 QAC12:QAC15 QJY12:QJY15 QTU12:QTU15 RDQ12:RDQ15 RNM12:RNM15 RXI12:RXI15 SHE12:SHE15 SRA12:SRA15 TAW12:TAW15 TKS12:TKS15 TUO12:TUO15 UEK12:UEK15 UOG12:UOG15 UYC12:UYC15 VHY12:VHY15 VRU12:VRU15 WBQ12:WBQ15 WLM12:WLM15 WVI12:WVI15 B65475:B65483 IW65475:IW65483 SS65475:SS65483 ACO65475:ACO65483 AMK65475:AMK65483 AWG65475:AWG65483 BGC65475:BGC65483 BPY65475:BPY65483 BZU65475:BZU65483 CJQ65475:CJQ65483 CTM65475:CTM65483 DDI65475:DDI65483 DNE65475:DNE65483 DXA65475:DXA65483 EGW65475:EGW65483 EQS65475:EQS65483 FAO65475:FAO65483 FKK65475:FKK65483 FUG65475:FUG65483 GEC65475:GEC65483 GNY65475:GNY65483 GXU65475:GXU65483 HHQ65475:HHQ65483 HRM65475:HRM65483 IBI65475:IBI65483 ILE65475:ILE65483 IVA65475:IVA65483 JEW65475:JEW65483 JOS65475:JOS65483 JYO65475:JYO65483 KIK65475:KIK65483 KSG65475:KSG65483 LCC65475:LCC65483 LLY65475:LLY65483 LVU65475:LVU65483 MFQ65475:MFQ65483 MPM65475:MPM65483 MZI65475:MZI65483 NJE65475:NJE65483 NTA65475:NTA65483 OCW65475:OCW65483 OMS65475:OMS65483 OWO65475:OWO65483 PGK65475:PGK65483 PQG65475:PQG65483 QAC65475:QAC65483 QJY65475:QJY65483 QTU65475:QTU65483 RDQ65475:RDQ65483 RNM65475:RNM65483 RXI65475:RXI65483 SHE65475:SHE65483 SRA65475:SRA65483 TAW65475:TAW65483 TKS65475:TKS65483 TUO65475:TUO65483 UEK65475:UEK65483 UOG65475:UOG65483 UYC65475:UYC65483 VHY65475:VHY65483 VRU65475:VRU65483 WBQ65475:WBQ65483 WLM65475:WLM65483 WVI65475:WVI65483 B131011:B131019 IW131011:IW131019 SS131011:SS131019 ACO131011:ACO131019 AMK131011:AMK131019 AWG131011:AWG131019 BGC131011:BGC131019 BPY131011:BPY131019 BZU131011:BZU131019 CJQ131011:CJQ131019 CTM131011:CTM131019 DDI131011:DDI131019 DNE131011:DNE131019 DXA131011:DXA131019 EGW131011:EGW131019 EQS131011:EQS131019 FAO131011:FAO131019 FKK131011:FKK131019 FUG131011:FUG131019 GEC131011:GEC131019 GNY131011:GNY131019 GXU131011:GXU131019 HHQ131011:HHQ131019 HRM131011:HRM131019 IBI131011:IBI131019 ILE131011:ILE131019 IVA131011:IVA131019 JEW131011:JEW131019 JOS131011:JOS131019 JYO131011:JYO131019 KIK131011:KIK131019 KSG131011:KSG131019 LCC131011:LCC131019 LLY131011:LLY131019 LVU131011:LVU131019 MFQ131011:MFQ131019 MPM131011:MPM131019 MZI131011:MZI131019 NJE131011:NJE131019 NTA131011:NTA131019 OCW131011:OCW131019 OMS131011:OMS131019 OWO131011:OWO131019 PGK131011:PGK131019 PQG131011:PQG131019 QAC131011:QAC131019 QJY131011:QJY131019 QTU131011:QTU131019 RDQ131011:RDQ131019 RNM131011:RNM131019 RXI131011:RXI131019 SHE131011:SHE131019 SRA131011:SRA131019 TAW131011:TAW131019 TKS131011:TKS131019 TUO131011:TUO131019 UEK131011:UEK131019 UOG131011:UOG131019 UYC131011:UYC131019 VHY131011:VHY131019 VRU131011:VRU131019 WBQ131011:WBQ131019 WLM131011:WLM131019 WVI131011:WVI131019 B196547:B196555 IW196547:IW196555 SS196547:SS196555 ACO196547:ACO196555 AMK196547:AMK196555 AWG196547:AWG196555 BGC196547:BGC196555 BPY196547:BPY196555 BZU196547:BZU196555 CJQ196547:CJQ196555 CTM196547:CTM196555 DDI196547:DDI196555 DNE196547:DNE196555 DXA196547:DXA196555 EGW196547:EGW196555 EQS196547:EQS196555 FAO196547:FAO196555 FKK196547:FKK196555 FUG196547:FUG196555 GEC196547:GEC196555 GNY196547:GNY196555 GXU196547:GXU196555 HHQ196547:HHQ196555 HRM196547:HRM196555 IBI196547:IBI196555 ILE196547:ILE196555 IVA196547:IVA196555 JEW196547:JEW196555 JOS196547:JOS196555 JYO196547:JYO196555 KIK196547:KIK196555 KSG196547:KSG196555 LCC196547:LCC196555 LLY196547:LLY196555 LVU196547:LVU196555 MFQ196547:MFQ196555 MPM196547:MPM196555 MZI196547:MZI196555 NJE196547:NJE196555 NTA196547:NTA196555 OCW196547:OCW196555 OMS196547:OMS196555 OWO196547:OWO196555 PGK196547:PGK196555 PQG196547:PQG196555 QAC196547:QAC196555 QJY196547:QJY196555 QTU196547:QTU196555 RDQ196547:RDQ196555 RNM196547:RNM196555 RXI196547:RXI196555 SHE196547:SHE196555 SRA196547:SRA196555 TAW196547:TAW196555 TKS196547:TKS196555 TUO196547:TUO196555 UEK196547:UEK196555 UOG196547:UOG196555 UYC196547:UYC196555 VHY196547:VHY196555 VRU196547:VRU196555 WBQ196547:WBQ196555 WLM196547:WLM196555 WVI196547:WVI196555 B262083:B262091 IW262083:IW262091 SS262083:SS262091 ACO262083:ACO262091 AMK262083:AMK262091 AWG262083:AWG262091 BGC262083:BGC262091 BPY262083:BPY262091 BZU262083:BZU262091 CJQ262083:CJQ262091 CTM262083:CTM262091 DDI262083:DDI262091 DNE262083:DNE262091 DXA262083:DXA262091 EGW262083:EGW262091 EQS262083:EQS262091 FAO262083:FAO262091 FKK262083:FKK262091 FUG262083:FUG262091 GEC262083:GEC262091 GNY262083:GNY262091 GXU262083:GXU262091 HHQ262083:HHQ262091 HRM262083:HRM262091 IBI262083:IBI262091 ILE262083:ILE262091 IVA262083:IVA262091 JEW262083:JEW262091 JOS262083:JOS262091 JYO262083:JYO262091 KIK262083:KIK262091 KSG262083:KSG262091 LCC262083:LCC262091 LLY262083:LLY262091 LVU262083:LVU262091 MFQ262083:MFQ262091 MPM262083:MPM262091 MZI262083:MZI262091 NJE262083:NJE262091 NTA262083:NTA262091 OCW262083:OCW262091 OMS262083:OMS262091 OWO262083:OWO262091 PGK262083:PGK262091 PQG262083:PQG262091 QAC262083:QAC262091 QJY262083:QJY262091 QTU262083:QTU262091 RDQ262083:RDQ262091 RNM262083:RNM262091 RXI262083:RXI262091 SHE262083:SHE262091 SRA262083:SRA262091 TAW262083:TAW262091 TKS262083:TKS262091 TUO262083:TUO262091 UEK262083:UEK262091 UOG262083:UOG262091 UYC262083:UYC262091 VHY262083:VHY262091 VRU262083:VRU262091 WBQ262083:WBQ262091 WLM262083:WLM262091 WVI262083:WVI262091 B327619:B327627 IW327619:IW327627 SS327619:SS327627 ACO327619:ACO327627 AMK327619:AMK327627 AWG327619:AWG327627 BGC327619:BGC327627 BPY327619:BPY327627 BZU327619:BZU327627 CJQ327619:CJQ327627 CTM327619:CTM327627 DDI327619:DDI327627 DNE327619:DNE327627 DXA327619:DXA327627 EGW327619:EGW327627 EQS327619:EQS327627 FAO327619:FAO327627 FKK327619:FKK327627 FUG327619:FUG327627 GEC327619:GEC327627 GNY327619:GNY327627 GXU327619:GXU327627 HHQ327619:HHQ327627 HRM327619:HRM327627 IBI327619:IBI327627 ILE327619:ILE327627 IVA327619:IVA327627 JEW327619:JEW327627 JOS327619:JOS327627 JYO327619:JYO327627 KIK327619:KIK327627 KSG327619:KSG327627 LCC327619:LCC327627 LLY327619:LLY327627 LVU327619:LVU327627 MFQ327619:MFQ327627 MPM327619:MPM327627 MZI327619:MZI327627 NJE327619:NJE327627 NTA327619:NTA327627 OCW327619:OCW327627 OMS327619:OMS327627 OWO327619:OWO327627 PGK327619:PGK327627 PQG327619:PQG327627 QAC327619:QAC327627 QJY327619:QJY327627 QTU327619:QTU327627 RDQ327619:RDQ327627 RNM327619:RNM327627 RXI327619:RXI327627 SHE327619:SHE327627 SRA327619:SRA327627 TAW327619:TAW327627 TKS327619:TKS327627 TUO327619:TUO327627 UEK327619:UEK327627 UOG327619:UOG327627 UYC327619:UYC327627 VHY327619:VHY327627 VRU327619:VRU327627 WBQ327619:WBQ327627 WLM327619:WLM327627 WVI327619:WVI327627 B393155:B393163 IW393155:IW393163 SS393155:SS393163 ACO393155:ACO393163 AMK393155:AMK393163 AWG393155:AWG393163 BGC393155:BGC393163 BPY393155:BPY393163 BZU393155:BZU393163 CJQ393155:CJQ393163 CTM393155:CTM393163 DDI393155:DDI393163 DNE393155:DNE393163 DXA393155:DXA393163 EGW393155:EGW393163 EQS393155:EQS393163 FAO393155:FAO393163 FKK393155:FKK393163 FUG393155:FUG393163 GEC393155:GEC393163 GNY393155:GNY393163 GXU393155:GXU393163 HHQ393155:HHQ393163 HRM393155:HRM393163 IBI393155:IBI393163 ILE393155:ILE393163 IVA393155:IVA393163 JEW393155:JEW393163 JOS393155:JOS393163 JYO393155:JYO393163 KIK393155:KIK393163 KSG393155:KSG393163 LCC393155:LCC393163 LLY393155:LLY393163 LVU393155:LVU393163 MFQ393155:MFQ393163 MPM393155:MPM393163 MZI393155:MZI393163 NJE393155:NJE393163 NTA393155:NTA393163 OCW393155:OCW393163 OMS393155:OMS393163 OWO393155:OWO393163 PGK393155:PGK393163 PQG393155:PQG393163 QAC393155:QAC393163 QJY393155:QJY393163 QTU393155:QTU393163 RDQ393155:RDQ393163 RNM393155:RNM393163 RXI393155:RXI393163 SHE393155:SHE393163 SRA393155:SRA393163 TAW393155:TAW393163 TKS393155:TKS393163 TUO393155:TUO393163 UEK393155:UEK393163 UOG393155:UOG393163 UYC393155:UYC393163 VHY393155:VHY393163 VRU393155:VRU393163 WBQ393155:WBQ393163 WLM393155:WLM393163 WVI393155:WVI393163 B458691:B458699 IW458691:IW458699 SS458691:SS458699 ACO458691:ACO458699 AMK458691:AMK458699 AWG458691:AWG458699 BGC458691:BGC458699 BPY458691:BPY458699 BZU458691:BZU458699 CJQ458691:CJQ458699 CTM458691:CTM458699 DDI458691:DDI458699 DNE458691:DNE458699 DXA458691:DXA458699 EGW458691:EGW458699 EQS458691:EQS458699 FAO458691:FAO458699 FKK458691:FKK458699 FUG458691:FUG458699 GEC458691:GEC458699 GNY458691:GNY458699 GXU458691:GXU458699 HHQ458691:HHQ458699 HRM458691:HRM458699 IBI458691:IBI458699 ILE458691:ILE458699 IVA458691:IVA458699 JEW458691:JEW458699 JOS458691:JOS458699 JYO458691:JYO458699 KIK458691:KIK458699 KSG458691:KSG458699 LCC458691:LCC458699 LLY458691:LLY458699 LVU458691:LVU458699 MFQ458691:MFQ458699 MPM458691:MPM458699 MZI458691:MZI458699 NJE458691:NJE458699 NTA458691:NTA458699 OCW458691:OCW458699 OMS458691:OMS458699 OWO458691:OWO458699 PGK458691:PGK458699 PQG458691:PQG458699 QAC458691:QAC458699 QJY458691:QJY458699 QTU458691:QTU458699 RDQ458691:RDQ458699 RNM458691:RNM458699 RXI458691:RXI458699 SHE458691:SHE458699 SRA458691:SRA458699 TAW458691:TAW458699 TKS458691:TKS458699 TUO458691:TUO458699 UEK458691:UEK458699 UOG458691:UOG458699 UYC458691:UYC458699 VHY458691:VHY458699 VRU458691:VRU458699 WBQ458691:WBQ458699 WLM458691:WLM458699 WVI458691:WVI458699 B524227:B524235 IW524227:IW524235 SS524227:SS524235 ACO524227:ACO524235 AMK524227:AMK524235 AWG524227:AWG524235 BGC524227:BGC524235 BPY524227:BPY524235 BZU524227:BZU524235 CJQ524227:CJQ524235 CTM524227:CTM524235 DDI524227:DDI524235 DNE524227:DNE524235 DXA524227:DXA524235 EGW524227:EGW524235 EQS524227:EQS524235 FAO524227:FAO524235 FKK524227:FKK524235 FUG524227:FUG524235 GEC524227:GEC524235 GNY524227:GNY524235 GXU524227:GXU524235 HHQ524227:HHQ524235 HRM524227:HRM524235 IBI524227:IBI524235 ILE524227:ILE524235 IVA524227:IVA524235 JEW524227:JEW524235 JOS524227:JOS524235 JYO524227:JYO524235 KIK524227:KIK524235 KSG524227:KSG524235 LCC524227:LCC524235 LLY524227:LLY524235 LVU524227:LVU524235 MFQ524227:MFQ524235 MPM524227:MPM524235 MZI524227:MZI524235 NJE524227:NJE524235 NTA524227:NTA524235 OCW524227:OCW524235 OMS524227:OMS524235 OWO524227:OWO524235 PGK524227:PGK524235 PQG524227:PQG524235 QAC524227:QAC524235 QJY524227:QJY524235 QTU524227:QTU524235 RDQ524227:RDQ524235 RNM524227:RNM524235 RXI524227:RXI524235 SHE524227:SHE524235 SRA524227:SRA524235 TAW524227:TAW524235 TKS524227:TKS524235 TUO524227:TUO524235 UEK524227:UEK524235 UOG524227:UOG524235 UYC524227:UYC524235 VHY524227:VHY524235 VRU524227:VRU524235 WBQ524227:WBQ524235 WLM524227:WLM524235 WVI524227:WVI524235 B589763:B589771 IW589763:IW589771 SS589763:SS589771 ACO589763:ACO589771 AMK589763:AMK589771 AWG589763:AWG589771 BGC589763:BGC589771 BPY589763:BPY589771 BZU589763:BZU589771 CJQ589763:CJQ589771 CTM589763:CTM589771 DDI589763:DDI589771 DNE589763:DNE589771 DXA589763:DXA589771 EGW589763:EGW589771 EQS589763:EQS589771 FAO589763:FAO589771 FKK589763:FKK589771 FUG589763:FUG589771 GEC589763:GEC589771 GNY589763:GNY589771 GXU589763:GXU589771 HHQ589763:HHQ589771 HRM589763:HRM589771 IBI589763:IBI589771 ILE589763:ILE589771 IVA589763:IVA589771 JEW589763:JEW589771 JOS589763:JOS589771 JYO589763:JYO589771 KIK589763:KIK589771 KSG589763:KSG589771 LCC589763:LCC589771 LLY589763:LLY589771 LVU589763:LVU589771 MFQ589763:MFQ589771 MPM589763:MPM589771 MZI589763:MZI589771 NJE589763:NJE589771 NTA589763:NTA589771 OCW589763:OCW589771 OMS589763:OMS589771 OWO589763:OWO589771 PGK589763:PGK589771 PQG589763:PQG589771 QAC589763:QAC589771 QJY589763:QJY589771 QTU589763:QTU589771 RDQ589763:RDQ589771 RNM589763:RNM589771 RXI589763:RXI589771 SHE589763:SHE589771 SRA589763:SRA589771 TAW589763:TAW589771 TKS589763:TKS589771 TUO589763:TUO589771 UEK589763:UEK589771 UOG589763:UOG589771 UYC589763:UYC589771 VHY589763:VHY589771 VRU589763:VRU589771 WBQ589763:WBQ589771 WLM589763:WLM589771 WVI589763:WVI589771 B655299:B655307 IW655299:IW655307 SS655299:SS655307 ACO655299:ACO655307 AMK655299:AMK655307 AWG655299:AWG655307 BGC655299:BGC655307 BPY655299:BPY655307 BZU655299:BZU655307 CJQ655299:CJQ655307 CTM655299:CTM655307 DDI655299:DDI655307 DNE655299:DNE655307 DXA655299:DXA655307 EGW655299:EGW655307 EQS655299:EQS655307 FAO655299:FAO655307 FKK655299:FKK655307 FUG655299:FUG655307 GEC655299:GEC655307 GNY655299:GNY655307 GXU655299:GXU655307 HHQ655299:HHQ655307 HRM655299:HRM655307 IBI655299:IBI655307 ILE655299:ILE655307 IVA655299:IVA655307 JEW655299:JEW655307 JOS655299:JOS655307 JYO655299:JYO655307 KIK655299:KIK655307 KSG655299:KSG655307 LCC655299:LCC655307 LLY655299:LLY655307 LVU655299:LVU655307 MFQ655299:MFQ655307 MPM655299:MPM655307 MZI655299:MZI655307 NJE655299:NJE655307 NTA655299:NTA655307 OCW655299:OCW655307 OMS655299:OMS655307 OWO655299:OWO655307 PGK655299:PGK655307 PQG655299:PQG655307 QAC655299:QAC655307 QJY655299:QJY655307 QTU655299:QTU655307 RDQ655299:RDQ655307 RNM655299:RNM655307 RXI655299:RXI655307 SHE655299:SHE655307 SRA655299:SRA655307 TAW655299:TAW655307 TKS655299:TKS655307 TUO655299:TUO655307 UEK655299:UEK655307 UOG655299:UOG655307 UYC655299:UYC655307 VHY655299:VHY655307 VRU655299:VRU655307 WBQ655299:WBQ655307 WLM655299:WLM655307 WVI655299:WVI655307 B720835:B720843 IW720835:IW720843 SS720835:SS720843 ACO720835:ACO720843 AMK720835:AMK720843 AWG720835:AWG720843 BGC720835:BGC720843 BPY720835:BPY720843 BZU720835:BZU720843 CJQ720835:CJQ720843 CTM720835:CTM720843 DDI720835:DDI720843 DNE720835:DNE720843 DXA720835:DXA720843 EGW720835:EGW720843 EQS720835:EQS720843 FAO720835:FAO720843 FKK720835:FKK720843 FUG720835:FUG720843 GEC720835:GEC720843 GNY720835:GNY720843 GXU720835:GXU720843 HHQ720835:HHQ720843 HRM720835:HRM720843 IBI720835:IBI720843 ILE720835:ILE720843 IVA720835:IVA720843 JEW720835:JEW720843 JOS720835:JOS720843 JYO720835:JYO720843 KIK720835:KIK720843 KSG720835:KSG720843 LCC720835:LCC720843 LLY720835:LLY720843 LVU720835:LVU720843 MFQ720835:MFQ720843 MPM720835:MPM720843 MZI720835:MZI720843 NJE720835:NJE720843 NTA720835:NTA720843 OCW720835:OCW720843 OMS720835:OMS720843 OWO720835:OWO720843 PGK720835:PGK720843 PQG720835:PQG720843 QAC720835:QAC720843 QJY720835:QJY720843 QTU720835:QTU720843 RDQ720835:RDQ720843 RNM720835:RNM720843 RXI720835:RXI720843 SHE720835:SHE720843 SRA720835:SRA720843 TAW720835:TAW720843 TKS720835:TKS720843 TUO720835:TUO720843 UEK720835:UEK720843 UOG720835:UOG720843 UYC720835:UYC720843 VHY720835:VHY720843 VRU720835:VRU720843 WBQ720835:WBQ720843 WLM720835:WLM720843 WVI720835:WVI720843 B786371:B786379 IW786371:IW786379 SS786371:SS786379 ACO786371:ACO786379 AMK786371:AMK786379 AWG786371:AWG786379 BGC786371:BGC786379 BPY786371:BPY786379 BZU786371:BZU786379 CJQ786371:CJQ786379 CTM786371:CTM786379 DDI786371:DDI786379 DNE786371:DNE786379 DXA786371:DXA786379 EGW786371:EGW786379 EQS786371:EQS786379 FAO786371:FAO786379 FKK786371:FKK786379 FUG786371:FUG786379 GEC786371:GEC786379 GNY786371:GNY786379 GXU786371:GXU786379 HHQ786371:HHQ786379 HRM786371:HRM786379 IBI786371:IBI786379 ILE786371:ILE786379 IVA786371:IVA786379 JEW786371:JEW786379 JOS786371:JOS786379 JYO786371:JYO786379 KIK786371:KIK786379 KSG786371:KSG786379 LCC786371:LCC786379 LLY786371:LLY786379 LVU786371:LVU786379 MFQ786371:MFQ786379 MPM786371:MPM786379 MZI786371:MZI786379 NJE786371:NJE786379 NTA786371:NTA786379 OCW786371:OCW786379 OMS786371:OMS786379 OWO786371:OWO786379 PGK786371:PGK786379 PQG786371:PQG786379 QAC786371:QAC786379 QJY786371:QJY786379 QTU786371:QTU786379 RDQ786371:RDQ786379 RNM786371:RNM786379 RXI786371:RXI786379 SHE786371:SHE786379 SRA786371:SRA786379 TAW786371:TAW786379 TKS786371:TKS786379 TUO786371:TUO786379 UEK786371:UEK786379 UOG786371:UOG786379 UYC786371:UYC786379 VHY786371:VHY786379 VRU786371:VRU786379 WBQ786371:WBQ786379 WLM786371:WLM786379 WVI786371:WVI786379 B851907:B851915 IW851907:IW851915 SS851907:SS851915 ACO851907:ACO851915 AMK851907:AMK851915 AWG851907:AWG851915 BGC851907:BGC851915 BPY851907:BPY851915 BZU851907:BZU851915 CJQ851907:CJQ851915 CTM851907:CTM851915 DDI851907:DDI851915 DNE851907:DNE851915 DXA851907:DXA851915 EGW851907:EGW851915 EQS851907:EQS851915 FAO851907:FAO851915 FKK851907:FKK851915 FUG851907:FUG851915 GEC851907:GEC851915 GNY851907:GNY851915 GXU851907:GXU851915 HHQ851907:HHQ851915 HRM851907:HRM851915 IBI851907:IBI851915 ILE851907:ILE851915 IVA851907:IVA851915 JEW851907:JEW851915 JOS851907:JOS851915 JYO851907:JYO851915 KIK851907:KIK851915 KSG851907:KSG851915 LCC851907:LCC851915 LLY851907:LLY851915 LVU851907:LVU851915 MFQ851907:MFQ851915 MPM851907:MPM851915 MZI851907:MZI851915 NJE851907:NJE851915 NTA851907:NTA851915 OCW851907:OCW851915 OMS851907:OMS851915 OWO851907:OWO851915 PGK851907:PGK851915 PQG851907:PQG851915 QAC851907:QAC851915 QJY851907:QJY851915 QTU851907:QTU851915 RDQ851907:RDQ851915 RNM851907:RNM851915 RXI851907:RXI851915 SHE851907:SHE851915 SRA851907:SRA851915 TAW851907:TAW851915 TKS851907:TKS851915 TUO851907:TUO851915 UEK851907:UEK851915 UOG851907:UOG851915 UYC851907:UYC851915 VHY851907:VHY851915 VRU851907:VRU851915 WBQ851907:WBQ851915 WLM851907:WLM851915 WVI851907:WVI851915 B917443:B917451 IW917443:IW917451 SS917443:SS917451 ACO917443:ACO917451 AMK917443:AMK917451 AWG917443:AWG917451 BGC917443:BGC917451 BPY917443:BPY917451 BZU917443:BZU917451 CJQ917443:CJQ917451 CTM917443:CTM917451 DDI917443:DDI917451 DNE917443:DNE917451 DXA917443:DXA917451 EGW917443:EGW917451 EQS917443:EQS917451 FAO917443:FAO917451 FKK917443:FKK917451 FUG917443:FUG917451 GEC917443:GEC917451 GNY917443:GNY917451 GXU917443:GXU917451 HHQ917443:HHQ917451 HRM917443:HRM917451 IBI917443:IBI917451 ILE917443:ILE917451 IVA917443:IVA917451 JEW917443:JEW917451 JOS917443:JOS917451 JYO917443:JYO917451 KIK917443:KIK917451 KSG917443:KSG917451 LCC917443:LCC917451 LLY917443:LLY917451 LVU917443:LVU917451 MFQ917443:MFQ917451 MPM917443:MPM917451 MZI917443:MZI917451 NJE917443:NJE917451 NTA917443:NTA917451 OCW917443:OCW917451 OMS917443:OMS917451 OWO917443:OWO917451 PGK917443:PGK917451 PQG917443:PQG917451 QAC917443:QAC917451 QJY917443:QJY917451 QTU917443:QTU917451 RDQ917443:RDQ917451 RNM917443:RNM917451 RXI917443:RXI917451 SHE917443:SHE917451 SRA917443:SRA917451 TAW917443:TAW917451 TKS917443:TKS917451 TUO917443:TUO917451 UEK917443:UEK917451 UOG917443:UOG917451 UYC917443:UYC917451 VHY917443:VHY917451 VRU917443:VRU917451 WBQ917443:WBQ917451 WLM917443:WLM917451 WVI917443:WVI917451 B982979:B982987 IW982979:IW982987 SS982979:SS982987 ACO982979:ACO982987 AMK982979:AMK982987 AWG982979:AWG982987 BGC982979:BGC982987 BPY982979:BPY982987 BZU982979:BZU982987 CJQ982979:CJQ982987 CTM982979:CTM982987 DDI982979:DDI982987 DNE982979:DNE982987 DXA982979:DXA982987 EGW982979:EGW982987 EQS982979:EQS982987 FAO982979:FAO982987 FKK982979:FKK982987 FUG982979:FUG982987 GEC982979:GEC982987 GNY982979:GNY982987 GXU982979:GXU982987 HHQ982979:HHQ982987 HRM982979:HRM982987 IBI982979:IBI982987 ILE982979:ILE982987 IVA982979:IVA982987 JEW982979:JEW982987 JOS982979:JOS982987 JYO982979:JYO982987 KIK982979:KIK982987 KSG982979:KSG982987 LCC982979:LCC982987 LLY982979:LLY982987 LVU982979:LVU982987 MFQ982979:MFQ982987 MPM982979:MPM982987 MZI982979:MZI982987 NJE982979:NJE982987 NTA982979:NTA982987 OCW982979:OCW982987 OMS982979:OMS982987 OWO982979:OWO982987 PGK982979:PGK982987 PQG982979:PQG982987 QAC982979:QAC982987 QJY982979:QJY982987 QTU982979:QTU982987 RDQ982979:RDQ982987 RNM982979:RNM982987 RXI982979:RXI982987 SHE982979:SHE982987 SRA982979:SRA982987 TAW982979:TAW982987 TKS982979:TKS982987 TUO982979:TUO982987 UEK982979:UEK982987 UOG982979:UOG982987 UYC982979:UYC982987 VHY982979:VHY982987 VRU982979:VRU982987 WBQ982979:WBQ982987 WLM982979:WLM982987 WVI982979:WVI982987 B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B65470:B65472 IW65470:IW65472 SS65470:SS65472 ACO65470:ACO65472 AMK65470:AMK65472 AWG65470:AWG65472 BGC65470:BGC65472 BPY65470:BPY65472 BZU65470:BZU65472 CJQ65470:CJQ65472 CTM65470:CTM65472 DDI65470:DDI65472 DNE65470:DNE65472 DXA65470:DXA65472 EGW65470:EGW65472 EQS65470:EQS65472 FAO65470:FAO65472 FKK65470:FKK65472 FUG65470:FUG65472 GEC65470:GEC65472 GNY65470:GNY65472 GXU65470:GXU65472 HHQ65470:HHQ65472 HRM65470:HRM65472 IBI65470:IBI65472 ILE65470:ILE65472 IVA65470:IVA65472 JEW65470:JEW65472 JOS65470:JOS65472 JYO65470:JYO65472 KIK65470:KIK65472 KSG65470:KSG65472 LCC65470:LCC65472 LLY65470:LLY65472 LVU65470:LVU65472 MFQ65470:MFQ65472 MPM65470:MPM65472 MZI65470:MZI65472 NJE65470:NJE65472 NTA65470:NTA65472 OCW65470:OCW65472 OMS65470:OMS65472 OWO65470:OWO65472 PGK65470:PGK65472 PQG65470:PQG65472 QAC65470:QAC65472 QJY65470:QJY65472 QTU65470:QTU65472 RDQ65470:RDQ65472 RNM65470:RNM65472 RXI65470:RXI65472 SHE65470:SHE65472 SRA65470:SRA65472 TAW65470:TAW65472 TKS65470:TKS65472 TUO65470:TUO65472 UEK65470:UEK65472 UOG65470:UOG65472 UYC65470:UYC65472 VHY65470:VHY65472 VRU65470:VRU65472 WBQ65470:WBQ65472 WLM65470:WLM65472 WVI65470:WVI65472 B131006:B131008 IW131006:IW131008 SS131006:SS131008 ACO131006:ACO131008 AMK131006:AMK131008 AWG131006:AWG131008 BGC131006:BGC131008 BPY131006:BPY131008 BZU131006:BZU131008 CJQ131006:CJQ131008 CTM131006:CTM131008 DDI131006:DDI131008 DNE131006:DNE131008 DXA131006:DXA131008 EGW131006:EGW131008 EQS131006:EQS131008 FAO131006:FAO131008 FKK131006:FKK131008 FUG131006:FUG131008 GEC131006:GEC131008 GNY131006:GNY131008 GXU131006:GXU131008 HHQ131006:HHQ131008 HRM131006:HRM131008 IBI131006:IBI131008 ILE131006:ILE131008 IVA131006:IVA131008 JEW131006:JEW131008 JOS131006:JOS131008 JYO131006:JYO131008 KIK131006:KIK131008 KSG131006:KSG131008 LCC131006:LCC131008 LLY131006:LLY131008 LVU131006:LVU131008 MFQ131006:MFQ131008 MPM131006:MPM131008 MZI131006:MZI131008 NJE131006:NJE131008 NTA131006:NTA131008 OCW131006:OCW131008 OMS131006:OMS131008 OWO131006:OWO131008 PGK131006:PGK131008 PQG131006:PQG131008 QAC131006:QAC131008 QJY131006:QJY131008 QTU131006:QTU131008 RDQ131006:RDQ131008 RNM131006:RNM131008 RXI131006:RXI131008 SHE131006:SHE131008 SRA131006:SRA131008 TAW131006:TAW131008 TKS131006:TKS131008 TUO131006:TUO131008 UEK131006:UEK131008 UOG131006:UOG131008 UYC131006:UYC131008 VHY131006:VHY131008 VRU131006:VRU131008 WBQ131006:WBQ131008 WLM131006:WLM131008 WVI131006:WVI131008 B196542:B196544 IW196542:IW196544 SS196542:SS196544 ACO196542:ACO196544 AMK196542:AMK196544 AWG196542:AWG196544 BGC196542:BGC196544 BPY196542:BPY196544 BZU196542:BZU196544 CJQ196542:CJQ196544 CTM196542:CTM196544 DDI196542:DDI196544 DNE196542:DNE196544 DXA196542:DXA196544 EGW196542:EGW196544 EQS196542:EQS196544 FAO196542:FAO196544 FKK196542:FKK196544 FUG196542:FUG196544 GEC196542:GEC196544 GNY196542:GNY196544 GXU196542:GXU196544 HHQ196542:HHQ196544 HRM196542:HRM196544 IBI196542:IBI196544 ILE196542:ILE196544 IVA196542:IVA196544 JEW196542:JEW196544 JOS196542:JOS196544 JYO196542:JYO196544 KIK196542:KIK196544 KSG196542:KSG196544 LCC196542:LCC196544 LLY196542:LLY196544 LVU196542:LVU196544 MFQ196542:MFQ196544 MPM196542:MPM196544 MZI196542:MZI196544 NJE196542:NJE196544 NTA196542:NTA196544 OCW196542:OCW196544 OMS196542:OMS196544 OWO196542:OWO196544 PGK196542:PGK196544 PQG196542:PQG196544 QAC196542:QAC196544 QJY196542:QJY196544 QTU196542:QTU196544 RDQ196542:RDQ196544 RNM196542:RNM196544 RXI196542:RXI196544 SHE196542:SHE196544 SRA196542:SRA196544 TAW196542:TAW196544 TKS196542:TKS196544 TUO196542:TUO196544 UEK196542:UEK196544 UOG196542:UOG196544 UYC196542:UYC196544 VHY196542:VHY196544 VRU196542:VRU196544 WBQ196542:WBQ196544 WLM196542:WLM196544 WVI196542:WVI196544 B262078:B262080 IW262078:IW262080 SS262078:SS262080 ACO262078:ACO262080 AMK262078:AMK262080 AWG262078:AWG262080 BGC262078:BGC262080 BPY262078:BPY262080 BZU262078:BZU262080 CJQ262078:CJQ262080 CTM262078:CTM262080 DDI262078:DDI262080 DNE262078:DNE262080 DXA262078:DXA262080 EGW262078:EGW262080 EQS262078:EQS262080 FAO262078:FAO262080 FKK262078:FKK262080 FUG262078:FUG262080 GEC262078:GEC262080 GNY262078:GNY262080 GXU262078:GXU262080 HHQ262078:HHQ262080 HRM262078:HRM262080 IBI262078:IBI262080 ILE262078:ILE262080 IVA262078:IVA262080 JEW262078:JEW262080 JOS262078:JOS262080 JYO262078:JYO262080 KIK262078:KIK262080 KSG262078:KSG262080 LCC262078:LCC262080 LLY262078:LLY262080 LVU262078:LVU262080 MFQ262078:MFQ262080 MPM262078:MPM262080 MZI262078:MZI262080 NJE262078:NJE262080 NTA262078:NTA262080 OCW262078:OCW262080 OMS262078:OMS262080 OWO262078:OWO262080 PGK262078:PGK262080 PQG262078:PQG262080 QAC262078:QAC262080 QJY262078:QJY262080 QTU262078:QTU262080 RDQ262078:RDQ262080 RNM262078:RNM262080 RXI262078:RXI262080 SHE262078:SHE262080 SRA262078:SRA262080 TAW262078:TAW262080 TKS262078:TKS262080 TUO262078:TUO262080 UEK262078:UEK262080 UOG262078:UOG262080 UYC262078:UYC262080 VHY262078:VHY262080 VRU262078:VRU262080 WBQ262078:WBQ262080 WLM262078:WLM262080 WVI262078:WVI262080 B327614:B327616 IW327614:IW327616 SS327614:SS327616 ACO327614:ACO327616 AMK327614:AMK327616 AWG327614:AWG327616 BGC327614:BGC327616 BPY327614:BPY327616 BZU327614:BZU327616 CJQ327614:CJQ327616 CTM327614:CTM327616 DDI327614:DDI327616 DNE327614:DNE327616 DXA327614:DXA327616 EGW327614:EGW327616 EQS327614:EQS327616 FAO327614:FAO327616 FKK327614:FKK327616 FUG327614:FUG327616 GEC327614:GEC327616 GNY327614:GNY327616 GXU327614:GXU327616 HHQ327614:HHQ327616 HRM327614:HRM327616 IBI327614:IBI327616 ILE327614:ILE327616 IVA327614:IVA327616 JEW327614:JEW327616 JOS327614:JOS327616 JYO327614:JYO327616 KIK327614:KIK327616 KSG327614:KSG327616 LCC327614:LCC327616 LLY327614:LLY327616 LVU327614:LVU327616 MFQ327614:MFQ327616 MPM327614:MPM327616 MZI327614:MZI327616 NJE327614:NJE327616 NTA327614:NTA327616 OCW327614:OCW327616 OMS327614:OMS327616 OWO327614:OWO327616 PGK327614:PGK327616 PQG327614:PQG327616 QAC327614:QAC327616 QJY327614:QJY327616 QTU327614:QTU327616 RDQ327614:RDQ327616 RNM327614:RNM327616 RXI327614:RXI327616 SHE327614:SHE327616 SRA327614:SRA327616 TAW327614:TAW327616 TKS327614:TKS327616 TUO327614:TUO327616 UEK327614:UEK327616 UOG327614:UOG327616 UYC327614:UYC327616 VHY327614:VHY327616 VRU327614:VRU327616 WBQ327614:WBQ327616 WLM327614:WLM327616 WVI327614:WVI327616 B393150:B393152 IW393150:IW393152 SS393150:SS393152 ACO393150:ACO393152 AMK393150:AMK393152 AWG393150:AWG393152 BGC393150:BGC393152 BPY393150:BPY393152 BZU393150:BZU393152 CJQ393150:CJQ393152 CTM393150:CTM393152 DDI393150:DDI393152 DNE393150:DNE393152 DXA393150:DXA393152 EGW393150:EGW393152 EQS393150:EQS393152 FAO393150:FAO393152 FKK393150:FKK393152 FUG393150:FUG393152 GEC393150:GEC393152 GNY393150:GNY393152 GXU393150:GXU393152 HHQ393150:HHQ393152 HRM393150:HRM393152 IBI393150:IBI393152 ILE393150:ILE393152 IVA393150:IVA393152 JEW393150:JEW393152 JOS393150:JOS393152 JYO393150:JYO393152 KIK393150:KIK393152 KSG393150:KSG393152 LCC393150:LCC393152 LLY393150:LLY393152 LVU393150:LVU393152 MFQ393150:MFQ393152 MPM393150:MPM393152 MZI393150:MZI393152 NJE393150:NJE393152 NTA393150:NTA393152 OCW393150:OCW393152 OMS393150:OMS393152 OWO393150:OWO393152 PGK393150:PGK393152 PQG393150:PQG393152 QAC393150:QAC393152 QJY393150:QJY393152 QTU393150:QTU393152 RDQ393150:RDQ393152 RNM393150:RNM393152 RXI393150:RXI393152 SHE393150:SHE393152 SRA393150:SRA393152 TAW393150:TAW393152 TKS393150:TKS393152 TUO393150:TUO393152 UEK393150:UEK393152 UOG393150:UOG393152 UYC393150:UYC393152 VHY393150:VHY393152 VRU393150:VRU393152 WBQ393150:WBQ393152 WLM393150:WLM393152 WVI393150:WVI393152 B458686:B458688 IW458686:IW458688 SS458686:SS458688 ACO458686:ACO458688 AMK458686:AMK458688 AWG458686:AWG458688 BGC458686:BGC458688 BPY458686:BPY458688 BZU458686:BZU458688 CJQ458686:CJQ458688 CTM458686:CTM458688 DDI458686:DDI458688 DNE458686:DNE458688 DXA458686:DXA458688 EGW458686:EGW458688 EQS458686:EQS458688 FAO458686:FAO458688 FKK458686:FKK458688 FUG458686:FUG458688 GEC458686:GEC458688 GNY458686:GNY458688 GXU458686:GXU458688 HHQ458686:HHQ458688 HRM458686:HRM458688 IBI458686:IBI458688 ILE458686:ILE458688 IVA458686:IVA458688 JEW458686:JEW458688 JOS458686:JOS458688 JYO458686:JYO458688 KIK458686:KIK458688 KSG458686:KSG458688 LCC458686:LCC458688 LLY458686:LLY458688 LVU458686:LVU458688 MFQ458686:MFQ458688 MPM458686:MPM458688 MZI458686:MZI458688 NJE458686:NJE458688 NTA458686:NTA458688 OCW458686:OCW458688 OMS458686:OMS458688 OWO458686:OWO458688 PGK458686:PGK458688 PQG458686:PQG458688 QAC458686:QAC458688 QJY458686:QJY458688 QTU458686:QTU458688 RDQ458686:RDQ458688 RNM458686:RNM458688 RXI458686:RXI458688 SHE458686:SHE458688 SRA458686:SRA458688 TAW458686:TAW458688 TKS458686:TKS458688 TUO458686:TUO458688 UEK458686:UEK458688 UOG458686:UOG458688 UYC458686:UYC458688 VHY458686:VHY458688 VRU458686:VRU458688 WBQ458686:WBQ458688 WLM458686:WLM458688 WVI458686:WVI458688 B524222:B524224 IW524222:IW524224 SS524222:SS524224 ACO524222:ACO524224 AMK524222:AMK524224 AWG524222:AWG524224 BGC524222:BGC524224 BPY524222:BPY524224 BZU524222:BZU524224 CJQ524222:CJQ524224 CTM524222:CTM524224 DDI524222:DDI524224 DNE524222:DNE524224 DXA524222:DXA524224 EGW524222:EGW524224 EQS524222:EQS524224 FAO524222:FAO524224 FKK524222:FKK524224 FUG524222:FUG524224 GEC524222:GEC524224 GNY524222:GNY524224 GXU524222:GXU524224 HHQ524222:HHQ524224 HRM524222:HRM524224 IBI524222:IBI524224 ILE524222:ILE524224 IVA524222:IVA524224 JEW524222:JEW524224 JOS524222:JOS524224 JYO524222:JYO524224 KIK524222:KIK524224 KSG524222:KSG524224 LCC524222:LCC524224 LLY524222:LLY524224 LVU524222:LVU524224 MFQ524222:MFQ524224 MPM524222:MPM524224 MZI524222:MZI524224 NJE524222:NJE524224 NTA524222:NTA524224 OCW524222:OCW524224 OMS524222:OMS524224 OWO524222:OWO524224 PGK524222:PGK524224 PQG524222:PQG524224 QAC524222:QAC524224 QJY524222:QJY524224 QTU524222:QTU524224 RDQ524222:RDQ524224 RNM524222:RNM524224 RXI524222:RXI524224 SHE524222:SHE524224 SRA524222:SRA524224 TAW524222:TAW524224 TKS524222:TKS524224 TUO524222:TUO524224 UEK524222:UEK524224 UOG524222:UOG524224 UYC524222:UYC524224 VHY524222:VHY524224 VRU524222:VRU524224 WBQ524222:WBQ524224 WLM524222:WLM524224 WVI524222:WVI524224 B589758:B589760 IW589758:IW589760 SS589758:SS589760 ACO589758:ACO589760 AMK589758:AMK589760 AWG589758:AWG589760 BGC589758:BGC589760 BPY589758:BPY589760 BZU589758:BZU589760 CJQ589758:CJQ589760 CTM589758:CTM589760 DDI589758:DDI589760 DNE589758:DNE589760 DXA589758:DXA589760 EGW589758:EGW589760 EQS589758:EQS589760 FAO589758:FAO589760 FKK589758:FKK589760 FUG589758:FUG589760 GEC589758:GEC589760 GNY589758:GNY589760 GXU589758:GXU589760 HHQ589758:HHQ589760 HRM589758:HRM589760 IBI589758:IBI589760 ILE589758:ILE589760 IVA589758:IVA589760 JEW589758:JEW589760 JOS589758:JOS589760 JYO589758:JYO589760 KIK589758:KIK589760 KSG589758:KSG589760 LCC589758:LCC589760 LLY589758:LLY589760 LVU589758:LVU589760 MFQ589758:MFQ589760 MPM589758:MPM589760 MZI589758:MZI589760 NJE589758:NJE589760 NTA589758:NTA589760 OCW589758:OCW589760 OMS589758:OMS589760 OWO589758:OWO589760 PGK589758:PGK589760 PQG589758:PQG589760 QAC589758:QAC589760 QJY589758:QJY589760 QTU589758:QTU589760 RDQ589758:RDQ589760 RNM589758:RNM589760 RXI589758:RXI589760 SHE589758:SHE589760 SRA589758:SRA589760 TAW589758:TAW589760 TKS589758:TKS589760 TUO589758:TUO589760 UEK589758:UEK589760 UOG589758:UOG589760 UYC589758:UYC589760 VHY589758:VHY589760 VRU589758:VRU589760 WBQ589758:WBQ589760 WLM589758:WLM589760 WVI589758:WVI589760 B655294:B655296 IW655294:IW655296 SS655294:SS655296 ACO655294:ACO655296 AMK655294:AMK655296 AWG655294:AWG655296 BGC655294:BGC655296 BPY655294:BPY655296 BZU655294:BZU655296 CJQ655294:CJQ655296 CTM655294:CTM655296 DDI655294:DDI655296 DNE655294:DNE655296 DXA655294:DXA655296 EGW655294:EGW655296 EQS655294:EQS655296 FAO655294:FAO655296 FKK655294:FKK655296 FUG655294:FUG655296 GEC655294:GEC655296 GNY655294:GNY655296 GXU655294:GXU655296 HHQ655294:HHQ655296 HRM655294:HRM655296 IBI655294:IBI655296 ILE655294:ILE655296 IVA655294:IVA655296 JEW655294:JEW655296 JOS655294:JOS655296 JYO655294:JYO655296 KIK655294:KIK655296 KSG655294:KSG655296 LCC655294:LCC655296 LLY655294:LLY655296 LVU655294:LVU655296 MFQ655294:MFQ655296 MPM655294:MPM655296 MZI655294:MZI655296 NJE655294:NJE655296 NTA655294:NTA655296 OCW655294:OCW655296 OMS655294:OMS655296 OWO655294:OWO655296 PGK655294:PGK655296 PQG655294:PQG655296 QAC655294:QAC655296 QJY655294:QJY655296 QTU655294:QTU655296 RDQ655294:RDQ655296 RNM655294:RNM655296 RXI655294:RXI655296 SHE655294:SHE655296 SRA655294:SRA655296 TAW655294:TAW655296 TKS655294:TKS655296 TUO655294:TUO655296 UEK655294:UEK655296 UOG655294:UOG655296 UYC655294:UYC655296 VHY655294:VHY655296 VRU655294:VRU655296 WBQ655294:WBQ655296 WLM655294:WLM655296 WVI655294:WVI655296 B720830:B720832 IW720830:IW720832 SS720830:SS720832 ACO720830:ACO720832 AMK720830:AMK720832 AWG720830:AWG720832 BGC720830:BGC720832 BPY720830:BPY720832 BZU720830:BZU720832 CJQ720830:CJQ720832 CTM720830:CTM720832 DDI720830:DDI720832 DNE720830:DNE720832 DXA720830:DXA720832 EGW720830:EGW720832 EQS720830:EQS720832 FAO720830:FAO720832 FKK720830:FKK720832 FUG720830:FUG720832 GEC720830:GEC720832 GNY720830:GNY720832 GXU720830:GXU720832 HHQ720830:HHQ720832 HRM720830:HRM720832 IBI720830:IBI720832 ILE720830:ILE720832 IVA720830:IVA720832 JEW720830:JEW720832 JOS720830:JOS720832 JYO720830:JYO720832 KIK720830:KIK720832 KSG720830:KSG720832 LCC720830:LCC720832 LLY720830:LLY720832 LVU720830:LVU720832 MFQ720830:MFQ720832 MPM720830:MPM720832 MZI720830:MZI720832 NJE720830:NJE720832 NTA720830:NTA720832 OCW720830:OCW720832 OMS720830:OMS720832 OWO720830:OWO720832 PGK720830:PGK720832 PQG720830:PQG720832 QAC720830:QAC720832 QJY720830:QJY720832 QTU720830:QTU720832 RDQ720830:RDQ720832 RNM720830:RNM720832 RXI720830:RXI720832 SHE720830:SHE720832 SRA720830:SRA720832 TAW720830:TAW720832 TKS720830:TKS720832 TUO720830:TUO720832 UEK720830:UEK720832 UOG720830:UOG720832 UYC720830:UYC720832 VHY720830:VHY720832 VRU720830:VRU720832 WBQ720830:WBQ720832 WLM720830:WLM720832 WVI720830:WVI720832 B786366:B786368 IW786366:IW786368 SS786366:SS786368 ACO786366:ACO786368 AMK786366:AMK786368 AWG786366:AWG786368 BGC786366:BGC786368 BPY786366:BPY786368 BZU786366:BZU786368 CJQ786366:CJQ786368 CTM786366:CTM786368 DDI786366:DDI786368 DNE786366:DNE786368 DXA786366:DXA786368 EGW786366:EGW786368 EQS786366:EQS786368 FAO786366:FAO786368 FKK786366:FKK786368 FUG786366:FUG786368 GEC786366:GEC786368 GNY786366:GNY786368 GXU786366:GXU786368 HHQ786366:HHQ786368 HRM786366:HRM786368 IBI786366:IBI786368 ILE786366:ILE786368 IVA786366:IVA786368 JEW786366:JEW786368 JOS786366:JOS786368 JYO786366:JYO786368 KIK786366:KIK786368 KSG786366:KSG786368 LCC786366:LCC786368 LLY786366:LLY786368 LVU786366:LVU786368 MFQ786366:MFQ786368 MPM786366:MPM786368 MZI786366:MZI786368 NJE786366:NJE786368 NTA786366:NTA786368 OCW786366:OCW786368 OMS786366:OMS786368 OWO786366:OWO786368 PGK786366:PGK786368 PQG786366:PQG786368 QAC786366:QAC786368 QJY786366:QJY786368 QTU786366:QTU786368 RDQ786366:RDQ786368 RNM786366:RNM786368 RXI786366:RXI786368 SHE786366:SHE786368 SRA786366:SRA786368 TAW786366:TAW786368 TKS786366:TKS786368 TUO786366:TUO786368 UEK786366:UEK786368 UOG786366:UOG786368 UYC786366:UYC786368 VHY786366:VHY786368 VRU786366:VRU786368 WBQ786366:WBQ786368 WLM786366:WLM786368 WVI786366:WVI786368 B851902:B851904 IW851902:IW851904 SS851902:SS851904 ACO851902:ACO851904 AMK851902:AMK851904 AWG851902:AWG851904 BGC851902:BGC851904 BPY851902:BPY851904 BZU851902:BZU851904 CJQ851902:CJQ851904 CTM851902:CTM851904 DDI851902:DDI851904 DNE851902:DNE851904 DXA851902:DXA851904 EGW851902:EGW851904 EQS851902:EQS851904 FAO851902:FAO851904 FKK851902:FKK851904 FUG851902:FUG851904 GEC851902:GEC851904 GNY851902:GNY851904 GXU851902:GXU851904 HHQ851902:HHQ851904 HRM851902:HRM851904 IBI851902:IBI851904 ILE851902:ILE851904 IVA851902:IVA851904 JEW851902:JEW851904 JOS851902:JOS851904 JYO851902:JYO851904 KIK851902:KIK851904 KSG851902:KSG851904 LCC851902:LCC851904 LLY851902:LLY851904 LVU851902:LVU851904 MFQ851902:MFQ851904 MPM851902:MPM851904 MZI851902:MZI851904 NJE851902:NJE851904 NTA851902:NTA851904 OCW851902:OCW851904 OMS851902:OMS851904 OWO851902:OWO851904 PGK851902:PGK851904 PQG851902:PQG851904 QAC851902:QAC851904 QJY851902:QJY851904 QTU851902:QTU851904 RDQ851902:RDQ851904 RNM851902:RNM851904 RXI851902:RXI851904 SHE851902:SHE851904 SRA851902:SRA851904 TAW851902:TAW851904 TKS851902:TKS851904 TUO851902:TUO851904 UEK851902:UEK851904 UOG851902:UOG851904 UYC851902:UYC851904 VHY851902:VHY851904 VRU851902:VRU851904 WBQ851902:WBQ851904 WLM851902:WLM851904 WVI851902:WVI851904 B917438:B917440 IW917438:IW917440 SS917438:SS917440 ACO917438:ACO917440 AMK917438:AMK917440 AWG917438:AWG917440 BGC917438:BGC917440 BPY917438:BPY917440 BZU917438:BZU917440 CJQ917438:CJQ917440 CTM917438:CTM917440 DDI917438:DDI917440 DNE917438:DNE917440 DXA917438:DXA917440 EGW917438:EGW917440 EQS917438:EQS917440 FAO917438:FAO917440 FKK917438:FKK917440 FUG917438:FUG917440 GEC917438:GEC917440 GNY917438:GNY917440 GXU917438:GXU917440 HHQ917438:HHQ917440 HRM917438:HRM917440 IBI917438:IBI917440 ILE917438:ILE917440 IVA917438:IVA917440 JEW917438:JEW917440 JOS917438:JOS917440 JYO917438:JYO917440 KIK917438:KIK917440 KSG917438:KSG917440 LCC917438:LCC917440 LLY917438:LLY917440 LVU917438:LVU917440 MFQ917438:MFQ917440 MPM917438:MPM917440 MZI917438:MZI917440 NJE917438:NJE917440 NTA917438:NTA917440 OCW917438:OCW917440 OMS917438:OMS917440 OWO917438:OWO917440 PGK917438:PGK917440 PQG917438:PQG917440 QAC917438:QAC917440 QJY917438:QJY917440 QTU917438:QTU917440 RDQ917438:RDQ917440 RNM917438:RNM917440 RXI917438:RXI917440 SHE917438:SHE917440 SRA917438:SRA917440 TAW917438:TAW917440 TKS917438:TKS917440 TUO917438:TUO917440 UEK917438:UEK917440 UOG917438:UOG917440 UYC917438:UYC917440 VHY917438:VHY917440 VRU917438:VRU917440 WBQ917438:WBQ917440 WLM917438:WLM917440 WVI917438:WVI917440 B982974:B982976 IW982974:IW982976 SS982974:SS982976 ACO982974:ACO982976 AMK982974:AMK982976 AWG982974:AWG982976 BGC982974:BGC982976 BPY982974:BPY982976 BZU982974:BZU982976 CJQ982974:CJQ982976 CTM982974:CTM982976 DDI982974:DDI982976 DNE982974:DNE982976 DXA982974:DXA982976 EGW982974:EGW982976 EQS982974:EQS982976 FAO982974:FAO982976 FKK982974:FKK982976 FUG982974:FUG982976 GEC982974:GEC982976 GNY982974:GNY982976 GXU982974:GXU982976 HHQ982974:HHQ982976 HRM982974:HRM982976 IBI982974:IBI982976 ILE982974:ILE982976 IVA982974:IVA982976 JEW982974:JEW982976 JOS982974:JOS982976 JYO982974:JYO982976 KIK982974:KIK982976 KSG982974:KSG982976 LCC982974:LCC982976 LLY982974:LLY982976 LVU982974:LVU982976 MFQ982974:MFQ982976 MPM982974:MPM982976 MZI982974:MZI982976 NJE982974:NJE982976 NTA982974:NTA982976 OCW982974:OCW982976 OMS982974:OMS982976 OWO982974:OWO982976 PGK982974:PGK982976 PQG982974:PQG982976 QAC982974:QAC982976 QJY982974:QJY982976 QTU982974:QTU982976 RDQ982974:RDQ982976 RNM982974:RNM982976 RXI982974:RXI982976 SHE982974:SHE982976 SRA982974:SRA982976 TAW982974:TAW982976 TKS982974:TKS982976 TUO982974:TUO982976 UEK982974:UEK982976 UOG982974:UOG982976 UYC982974:UYC982976 VHY982974:VHY982976 VRU982974:VRU982976 WBQ982974:WBQ982976 WLM982974:WLM982976 WVI982974:WVI982976 B12:B15 B65491:B65515 IW65491:IW65515 SS65491:SS65515 ACO65491:ACO65515 AMK65491:AMK65515 AWG65491:AWG65515 BGC65491:BGC65515 BPY65491:BPY65515 BZU65491:BZU65515 CJQ65491:CJQ65515 CTM65491:CTM65515 DDI65491:DDI65515 DNE65491:DNE65515 DXA65491:DXA65515 EGW65491:EGW65515 EQS65491:EQS65515 FAO65491:FAO65515 FKK65491:FKK65515 FUG65491:FUG65515 GEC65491:GEC65515 GNY65491:GNY65515 GXU65491:GXU65515 HHQ65491:HHQ65515 HRM65491:HRM65515 IBI65491:IBI65515 ILE65491:ILE65515 IVA65491:IVA65515 JEW65491:JEW65515 JOS65491:JOS65515 JYO65491:JYO65515 KIK65491:KIK65515 KSG65491:KSG65515 LCC65491:LCC65515 LLY65491:LLY65515 LVU65491:LVU65515 MFQ65491:MFQ65515 MPM65491:MPM65515 MZI65491:MZI65515 NJE65491:NJE65515 NTA65491:NTA65515 OCW65491:OCW65515 OMS65491:OMS65515 OWO65491:OWO65515 PGK65491:PGK65515 PQG65491:PQG65515 QAC65491:QAC65515 QJY65491:QJY65515 QTU65491:QTU65515 RDQ65491:RDQ65515 RNM65491:RNM65515 RXI65491:RXI65515 SHE65491:SHE65515 SRA65491:SRA65515 TAW65491:TAW65515 TKS65491:TKS65515 TUO65491:TUO65515 UEK65491:UEK65515 UOG65491:UOG65515 UYC65491:UYC65515 VHY65491:VHY65515 VRU65491:VRU65515 WBQ65491:WBQ65515 WLM65491:WLM65515 WVI65491:WVI65515 B131027:B131051 IW131027:IW131051 SS131027:SS131051 ACO131027:ACO131051 AMK131027:AMK131051 AWG131027:AWG131051 BGC131027:BGC131051 BPY131027:BPY131051 BZU131027:BZU131051 CJQ131027:CJQ131051 CTM131027:CTM131051 DDI131027:DDI131051 DNE131027:DNE131051 DXA131027:DXA131051 EGW131027:EGW131051 EQS131027:EQS131051 FAO131027:FAO131051 FKK131027:FKK131051 FUG131027:FUG131051 GEC131027:GEC131051 GNY131027:GNY131051 GXU131027:GXU131051 HHQ131027:HHQ131051 HRM131027:HRM131051 IBI131027:IBI131051 ILE131027:ILE131051 IVA131027:IVA131051 JEW131027:JEW131051 JOS131027:JOS131051 JYO131027:JYO131051 KIK131027:KIK131051 KSG131027:KSG131051 LCC131027:LCC131051 LLY131027:LLY131051 LVU131027:LVU131051 MFQ131027:MFQ131051 MPM131027:MPM131051 MZI131027:MZI131051 NJE131027:NJE131051 NTA131027:NTA131051 OCW131027:OCW131051 OMS131027:OMS131051 OWO131027:OWO131051 PGK131027:PGK131051 PQG131027:PQG131051 QAC131027:QAC131051 QJY131027:QJY131051 QTU131027:QTU131051 RDQ131027:RDQ131051 RNM131027:RNM131051 RXI131027:RXI131051 SHE131027:SHE131051 SRA131027:SRA131051 TAW131027:TAW131051 TKS131027:TKS131051 TUO131027:TUO131051 UEK131027:UEK131051 UOG131027:UOG131051 UYC131027:UYC131051 VHY131027:VHY131051 VRU131027:VRU131051 WBQ131027:WBQ131051 WLM131027:WLM131051 WVI131027:WVI131051 B196563:B196587 IW196563:IW196587 SS196563:SS196587 ACO196563:ACO196587 AMK196563:AMK196587 AWG196563:AWG196587 BGC196563:BGC196587 BPY196563:BPY196587 BZU196563:BZU196587 CJQ196563:CJQ196587 CTM196563:CTM196587 DDI196563:DDI196587 DNE196563:DNE196587 DXA196563:DXA196587 EGW196563:EGW196587 EQS196563:EQS196587 FAO196563:FAO196587 FKK196563:FKK196587 FUG196563:FUG196587 GEC196563:GEC196587 GNY196563:GNY196587 GXU196563:GXU196587 HHQ196563:HHQ196587 HRM196563:HRM196587 IBI196563:IBI196587 ILE196563:ILE196587 IVA196563:IVA196587 JEW196563:JEW196587 JOS196563:JOS196587 JYO196563:JYO196587 KIK196563:KIK196587 KSG196563:KSG196587 LCC196563:LCC196587 LLY196563:LLY196587 LVU196563:LVU196587 MFQ196563:MFQ196587 MPM196563:MPM196587 MZI196563:MZI196587 NJE196563:NJE196587 NTA196563:NTA196587 OCW196563:OCW196587 OMS196563:OMS196587 OWO196563:OWO196587 PGK196563:PGK196587 PQG196563:PQG196587 QAC196563:QAC196587 QJY196563:QJY196587 QTU196563:QTU196587 RDQ196563:RDQ196587 RNM196563:RNM196587 RXI196563:RXI196587 SHE196563:SHE196587 SRA196563:SRA196587 TAW196563:TAW196587 TKS196563:TKS196587 TUO196563:TUO196587 UEK196563:UEK196587 UOG196563:UOG196587 UYC196563:UYC196587 VHY196563:VHY196587 VRU196563:VRU196587 WBQ196563:WBQ196587 WLM196563:WLM196587 WVI196563:WVI196587 B262099:B262123 IW262099:IW262123 SS262099:SS262123 ACO262099:ACO262123 AMK262099:AMK262123 AWG262099:AWG262123 BGC262099:BGC262123 BPY262099:BPY262123 BZU262099:BZU262123 CJQ262099:CJQ262123 CTM262099:CTM262123 DDI262099:DDI262123 DNE262099:DNE262123 DXA262099:DXA262123 EGW262099:EGW262123 EQS262099:EQS262123 FAO262099:FAO262123 FKK262099:FKK262123 FUG262099:FUG262123 GEC262099:GEC262123 GNY262099:GNY262123 GXU262099:GXU262123 HHQ262099:HHQ262123 HRM262099:HRM262123 IBI262099:IBI262123 ILE262099:ILE262123 IVA262099:IVA262123 JEW262099:JEW262123 JOS262099:JOS262123 JYO262099:JYO262123 KIK262099:KIK262123 KSG262099:KSG262123 LCC262099:LCC262123 LLY262099:LLY262123 LVU262099:LVU262123 MFQ262099:MFQ262123 MPM262099:MPM262123 MZI262099:MZI262123 NJE262099:NJE262123 NTA262099:NTA262123 OCW262099:OCW262123 OMS262099:OMS262123 OWO262099:OWO262123 PGK262099:PGK262123 PQG262099:PQG262123 QAC262099:QAC262123 QJY262099:QJY262123 QTU262099:QTU262123 RDQ262099:RDQ262123 RNM262099:RNM262123 RXI262099:RXI262123 SHE262099:SHE262123 SRA262099:SRA262123 TAW262099:TAW262123 TKS262099:TKS262123 TUO262099:TUO262123 UEK262099:UEK262123 UOG262099:UOG262123 UYC262099:UYC262123 VHY262099:VHY262123 VRU262099:VRU262123 WBQ262099:WBQ262123 WLM262099:WLM262123 WVI262099:WVI262123 B327635:B327659 IW327635:IW327659 SS327635:SS327659 ACO327635:ACO327659 AMK327635:AMK327659 AWG327635:AWG327659 BGC327635:BGC327659 BPY327635:BPY327659 BZU327635:BZU327659 CJQ327635:CJQ327659 CTM327635:CTM327659 DDI327635:DDI327659 DNE327635:DNE327659 DXA327635:DXA327659 EGW327635:EGW327659 EQS327635:EQS327659 FAO327635:FAO327659 FKK327635:FKK327659 FUG327635:FUG327659 GEC327635:GEC327659 GNY327635:GNY327659 GXU327635:GXU327659 HHQ327635:HHQ327659 HRM327635:HRM327659 IBI327635:IBI327659 ILE327635:ILE327659 IVA327635:IVA327659 JEW327635:JEW327659 JOS327635:JOS327659 JYO327635:JYO327659 KIK327635:KIK327659 KSG327635:KSG327659 LCC327635:LCC327659 LLY327635:LLY327659 LVU327635:LVU327659 MFQ327635:MFQ327659 MPM327635:MPM327659 MZI327635:MZI327659 NJE327635:NJE327659 NTA327635:NTA327659 OCW327635:OCW327659 OMS327635:OMS327659 OWO327635:OWO327659 PGK327635:PGK327659 PQG327635:PQG327659 QAC327635:QAC327659 QJY327635:QJY327659 QTU327635:QTU327659 RDQ327635:RDQ327659 RNM327635:RNM327659 RXI327635:RXI327659 SHE327635:SHE327659 SRA327635:SRA327659 TAW327635:TAW327659 TKS327635:TKS327659 TUO327635:TUO327659 UEK327635:UEK327659 UOG327635:UOG327659 UYC327635:UYC327659 VHY327635:VHY327659 VRU327635:VRU327659 WBQ327635:WBQ327659 WLM327635:WLM327659 WVI327635:WVI327659 B393171:B393195 IW393171:IW393195 SS393171:SS393195 ACO393171:ACO393195 AMK393171:AMK393195 AWG393171:AWG393195 BGC393171:BGC393195 BPY393171:BPY393195 BZU393171:BZU393195 CJQ393171:CJQ393195 CTM393171:CTM393195 DDI393171:DDI393195 DNE393171:DNE393195 DXA393171:DXA393195 EGW393171:EGW393195 EQS393171:EQS393195 FAO393171:FAO393195 FKK393171:FKK393195 FUG393171:FUG393195 GEC393171:GEC393195 GNY393171:GNY393195 GXU393171:GXU393195 HHQ393171:HHQ393195 HRM393171:HRM393195 IBI393171:IBI393195 ILE393171:ILE393195 IVA393171:IVA393195 JEW393171:JEW393195 JOS393171:JOS393195 JYO393171:JYO393195 KIK393171:KIK393195 KSG393171:KSG393195 LCC393171:LCC393195 LLY393171:LLY393195 LVU393171:LVU393195 MFQ393171:MFQ393195 MPM393171:MPM393195 MZI393171:MZI393195 NJE393171:NJE393195 NTA393171:NTA393195 OCW393171:OCW393195 OMS393171:OMS393195 OWO393171:OWO393195 PGK393171:PGK393195 PQG393171:PQG393195 QAC393171:QAC393195 QJY393171:QJY393195 QTU393171:QTU393195 RDQ393171:RDQ393195 RNM393171:RNM393195 RXI393171:RXI393195 SHE393171:SHE393195 SRA393171:SRA393195 TAW393171:TAW393195 TKS393171:TKS393195 TUO393171:TUO393195 UEK393171:UEK393195 UOG393171:UOG393195 UYC393171:UYC393195 VHY393171:VHY393195 VRU393171:VRU393195 WBQ393171:WBQ393195 WLM393171:WLM393195 WVI393171:WVI393195 B458707:B458731 IW458707:IW458731 SS458707:SS458731 ACO458707:ACO458731 AMK458707:AMK458731 AWG458707:AWG458731 BGC458707:BGC458731 BPY458707:BPY458731 BZU458707:BZU458731 CJQ458707:CJQ458731 CTM458707:CTM458731 DDI458707:DDI458731 DNE458707:DNE458731 DXA458707:DXA458731 EGW458707:EGW458731 EQS458707:EQS458731 FAO458707:FAO458731 FKK458707:FKK458731 FUG458707:FUG458731 GEC458707:GEC458731 GNY458707:GNY458731 GXU458707:GXU458731 HHQ458707:HHQ458731 HRM458707:HRM458731 IBI458707:IBI458731 ILE458707:ILE458731 IVA458707:IVA458731 JEW458707:JEW458731 JOS458707:JOS458731 JYO458707:JYO458731 KIK458707:KIK458731 KSG458707:KSG458731 LCC458707:LCC458731 LLY458707:LLY458731 LVU458707:LVU458731 MFQ458707:MFQ458731 MPM458707:MPM458731 MZI458707:MZI458731 NJE458707:NJE458731 NTA458707:NTA458731 OCW458707:OCW458731 OMS458707:OMS458731 OWO458707:OWO458731 PGK458707:PGK458731 PQG458707:PQG458731 QAC458707:QAC458731 QJY458707:QJY458731 QTU458707:QTU458731 RDQ458707:RDQ458731 RNM458707:RNM458731 RXI458707:RXI458731 SHE458707:SHE458731 SRA458707:SRA458731 TAW458707:TAW458731 TKS458707:TKS458731 TUO458707:TUO458731 UEK458707:UEK458731 UOG458707:UOG458731 UYC458707:UYC458731 VHY458707:VHY458731 VRU458707:VRU458731 WBQ458707:WBQ458731 WLM458707:WLM458731 WVI458707:WVI458731 B524243:B524267 IW524243:IW524267 SS524243:SS524267 ACO524243:ACO524267 AMK524243:AMK524267 AWG524243:AWG524267 BGC524243:BGC524267 BPY524243:BPY524267 BZU524243:BZU524267 CJQ524243:CJQ524267 CTM524243:CTM524267 DDI524243:DDI524267 DNE524243:DNE524267 DXA524243:DXA524267 EGW524243:EGW524267 EQS524243:EQS524267 FAO524243:FAO524267 FKK524243:FKK524267 FUG524243:FUG524267 GEC524243:GEC524267 GNY524243:GNY524267 GXU524243:GXU524267 HHQ524243:HHQ524267 HRM524243:HRM524267 IBI524243:IBI524267 ILE524243:ILE524267 IVA524243:IVA524267 JEW524243:JEW524267 JOS524243:JOS524267 JYO524243:JYO524267 KIK524243:KIK524267 KSG524243:KSG524267 LCC524243:LCC524267 LLY524243:LLY524267 LVU524243:LVU524267 MFQ524243:MFQ524267 MPM524243:MPM524267 MZI524243:MZI524267 NJE524243:NJE524267 NTA524243:NTA524267 OCW524243:OCW524267 OMS524243:OMS524267 OWO524243:OWO524267 PGK524243:PGK524267 PQG524243:PQG524267 QAC524243:QAC524267 QJY524243:QJY524267 QTU524243:QTU524267 RDQ524243:RDQ524267 RNM524243:RNM524267 RXI524243:RXI524267 SHE524243:SHE524267 SRA524243:SRA524267 TAW524243:TAW524267 TKS524243:TKS524267 TUO524243:TUO524267 UEK524243:UEK524267 UOG524243:UOG524267 UYC524243:UYC524267 VHY524243:VHY524267 VRU524243:VRU524267 WBQ524243:WBQ524267 WLM524243:WLM524267 WVI524243:WVI524267 B589779:B589803 IW589779:IW589803 SS589779:SS589803 ACO589779:ACO589803 AMK589779:AMK589803 AWG589779:AWG589803 BGC589779:BGC589803 BPY589779:BPY589803 BZU589779:BZU589803 CJQ589779:CJQ589803 CTM589779:CTM589803 DDI589779:DDI589803 DNE589779:DNE589803 DXA589779:DXA589803 EGW589779:EGW589803 EQS589779:EQS589803 FAO589779:FAO589803 FKK589779:FKK589803 FUG589779:FUG589803 GEC589779:GEC589803 GNY589779:GNY589803 GXU589779:GXU589803 HHQ589779:HHQ589803 HRM589779:HRM589803 IBI589779:IBI589803 ILE589779:ILE589803 IVA589779:IVA589803 JEW589779:JEW589803 JOS589779:JOS589803 JYO589779:JYO589803 KIK589779:KIK589803 KSG589779:KSG589803 LCC589779:LCC589803 LLY589779:LLY589803 LVU589779:LVU589803 MFQ589779:MFQ589803 MPM589779:MPM589803 MZI589779:MZI589803 NJE589779:NJE589803 NTA589779:NTA589803 OCW589779:OCW589803 OMS589779:OMS589803 OWO589779:OWO589803 PGK589779:PGK589803 PQG589779:PQG589803 QAC589779:QAC589803 QJY589779:QJY589803 QTU589779:QTU589803 RDQ589779:RDQ589803 RNM589779:RNM589803 RXI589779:RXI589803 SHE589779:SHE589803 SRA589779:SRA589803 TAW589779:TAW589803 TKS589779:TKS589803 TUO589779:TUO589803 UEK589779:UEK589803 UOG589779:UOG589803 UYC589779:UYC589803 VHY589779:VHY589803 VRU589779:VRU589803 WBQ589779:WBQ589803 WLM589779:WLM589803 WVI589779:WVI589803 B655315:B655339 IW655315:IW655339 SS655315:SS655339 ACO655315:ACO655339 AMK655315:AMK655339 AWG655315:AWG655339 BGC655315:BGC655339 BPY655315:BPY655339 BZU655315:BZU655339 CJQ655315:CJQ655339 CTM655315:CTM655339 DDI655315:DDI655339 DNE655315:DNE655339 DXA655315:DXA655339 EGW655315:EGW655339 EQS655315:EQS655339 FAO655315:FAO655339 FKK655315:FKK655339 FUG655315:FUG655339 GEC655315:GEC655339 GNY655315:GNY655339 GXU655315:GXU655339 HHQ655315:HHQ655339 HRM655315:HRM655339 IBI655315:IBI655339 ILE655315:ILE655339 IVA655315:IVA655339 JEW655315:JEW655339 JOS655315:JOS655339 JYO655315:JYO655339 KIK655315:KIK655339 KSG655315:KSG655339 LCC655315:LCC655339 LLY655315:LLY655339 LVU655315:LVU655339 MFQ655315:MFQ655339 MPM655315:MPM655339 MZI655315:MZI655339 NJE655315:NJE655339 NTA655315:NTA655339 OCW655315:OCW655339 OMS655315:OMS655339 OWO655315:OWO655339 PGK655315:PGK655339 PQG655315:PQG655339 QAC655315:QAC655339 QJY655315:QJY655339 QTU655315:QTU655339 RDQ655315:RDQ655339 RNM655315:RNM655339 RXI655315:RXI655339 SHE655315:SHE655339 SRA655315:SRA655339 TAW655315:TAW655339 TKS655315:TKS655339 TUO655315:TUO655339 UEK655315:UEK655339 UOG655315:UOG655339 UYC655315:UYC655339 VHY655315:VHY655339 VRU655315:VRU655339 WBQ655315:WBQ655339 WLM655315:WLM655339 WVI655315:WVI655339 B720851:B720875 IW720851:IW720875 SS720851:SS720875 ACO720851:ACO720875 AMK720851:AMK720875 AWG720851:AWG720875 BGC720851:BGC720875 BPY720851:BPY720875 BZU720851:BZU720875 CJQ720851:CJQ720875 CTM720851:CTM720875 DDI720851:DDI720875 DNE720851:DNE720875 DXA720851:DXA720875 EGW720851:EGW720875 EQS720851:EQS720875 FAO720851:FAO720875 FKK720851:FKK720875 FUG720851:FUG720875 GEC720851:GEC720875 GNY720851:GNY720875 GXU720851:GXU720875 HHQ720851:HHQ720875 HRM720851:HRM720875 IBI720851:IBI720875 ILE720851:ILE720875 IVA720851:IVA720875 JEW720851:JEW720875 JOS720851:JOS720875 JYO720851:JYO720875 KIK720851:KIK720875 KSG720851:KSG720875 LCC720851:LCC720875 LLY720851:LLY720875 LVU720851:LVU720875 MFQ720851:MFQ720875 MPM720851:MPM720875 MZI720851:MZI720875 NJE720851:NJE720875 NTA720851:NTA720875 OCW720851:OCW720875 OMS720851:OMS720875 OWO720851:OWO720875 PGK720851:PGK720875 PQG720851:PQG720875 QAC720851:QAC720875 QJY720851:QJY720875 QTU720851:QTU720875 RDQ720851:RDQ720875 RNM720851:RNM720875 RXI720851:RXI720875 SHE720851:SHE720875 SRA720851:SRA720875 TAW720851:TAW720875 TKS720851:TKS720875 TUO720851:TUO720875 UEK720851:UEK720875 UOG720851:UOG720875 UYC720851:UYC720875 VHY720851:VHY720875 VRU720851:VRU720875 WBQ720851:WBQ720875 WLM720851:WLM720875 WVI720851:WVI720875 B786387:B786411 IW786387:IW786411 SS786387:SS786411 ACO786387:ACO786411 AMK786387:AMK786411 AWG786387:AWG786411 BGC786387:BGC786411 BPY786387:BPY786411 BZU786387:BZU786411 CJQ786387:CJQ786411 CTM786387:CTM786411 DDI786387:DDI786411 DNE786387:DNE786411 DXA786387:DXA786411 EGW786387:EGW786411 EQS786387:EQS786411 FAO786387:FAO786411 FKK786387:FKK786411 FUG786387:FUG786411 GEC786387:GEC786411 GNY786387:GNY786411 GXU786387:GXU786411 HHQ786387:HHQ786411 HRM786387:HRM786411 IBI786387:IBI786411 ILE786387:ILE786411 IVA786387:IVA786411 JEW786387:JEW786411 JOS786387:JOS786411 JYO786387:JYO786411 KIK786387:KIK786411 KSG786387:KSG786411 LCC786387:LCC786411 LLY786387:LLY786411 LVU786387:LVU786411 MFQ786387:MFQ786411 MPM786387:MPM786411 MZI786387:MZI786411 NJE786387:NJE786411 NTA786387:NTA786411 OCW786387:OCW786411 OMS786387:OMS786411 OWO786387:OWO786411 PGK786387:PGK786411 PQG786387:PQG786411 QAC786387:QAC786411 QJY786387:QJY786411 QTU786387:QTU786411 RDQ786387:RDQ786411 RNM786387:RNM786411 RXI786387:RXI786411 SHE786387:SHE786411 SRA786387:SRA786411 TAW786387:TAW786411 TKS786387:TKS786411 TUO786387:TUO786411 UEK786387:UEK786411 UOG786387:UOG786411 UYC786387:UYC786411 VHY786387:VHY786411 VRU786387:VRU786411 WBQ786387:WBQ786411 WLM786387:WLM786411 WVI786387:WVI786411 B851923:B851947 IW851923:IW851947 SS851923:SS851947 ACO851923:ACO851947 AMK851923:AMK851947 AWG851923:AWG851947 BGC851923:BGC851947 BPY851923:BPY851947 BZU851923:BZU851947 CJQ851923:CJQ851947 CTM851923:CTM851947 DDI851923:DDI851947 DNE851923:DNE851947 DXA851923:DXA851947 EGW851923:EGW851947 EQS851923:EQS851947 FAO851923:FAO851947 FKK851923:FKK851947 FUG851923:FUG851947 GEC851923:GEC851947 GNY851923:GNY851947 GXU851923:GXU851947 HHQ851923:HHQ851947 HRM851923:HRM851947 IBI851923:IBI851947 ILE851923:ILE851947 IVA851923:IVA851947 JEW851923:JEW851947 JOS851923:JOS851947 JYO851923:JYO851947 KIK851923:KIK851947 KSG851923:KSG851947 LCC851923:LCC851947 LLY851923:LLY851947 LVU851923:LVU851947 MFQ851923:MFQ851947 MPM851923:MPM851947 MZI851923:MZI851947 NJE851923:NJE851947 NTA851923:NTA851947 OCW851923:OCW851947 OMS851923:OMS851947 OWO851923:OWO851947 PGK851923:PGK851947 PQG851923:PQG851947 QAC851923:QAC851947 QJY851923:QJY851947 QTU851923:QTU851947 RDQ851923:RDQ851947 RNM851923:RNM851947 RXI851923:RXI851947 SHE851923:SHE851947 SRA851923:SRA851947 TAW851923:TAW851947 TKS851923:TKS851947 TUO851923:TUO851947 UEK851923:UEK851947 UOG851923:UOG851947 UYC851923:UYC851947 VHY851923:VHY851947 VRU851923:VRU851947 WBQ851923:WBQ851947 WLM851923:WLM851947 WVI851923:WVI851947 B917459:B917483 IW917459:IW917483 SS917459:SS917483 ACO917459:ACO917483 AMK917459:AMK917483 AWG917459:AWG917483 BGC917459:BGC917483 BPY917459:BPY917483 BZU917459:BZU917483 CJQ917459:CJQ917483 CTM917459:CTM917483 DDI917459:DDI917483 DNE917459:DNE917483 DXA917459:DXA917483 EGW917459:EGW917483 EQS917459:EQS917483 FAO917459:FAO917483 FKK917459:FKK917483 FUG917459:FUG917483 GEC917459:GEC917483 GNY917459:GNY917483 GXU917459:GXU917483 HHQ917459:HHQ917483 HRM917459:HRM917483 IBI917459:IBI917483 ILE917459:ILE917483 IVA917459:IVA917483 JEW917459:JEW917483 JOS917459:JOS917483 JYO917459:JYO917483 KIK917459:KIK917483 KSG917459:KSG917483 LCC917459:LCC917483 LLY917459:LLY917483 LVU917459:LVU917483 MFQ917459:MFQ917483 MPM917459:MPM917483 MZI917459:MZI917483 NJE917459:NJE917483 NTA917459:NTA917483 OCW917459:OCW917483 OMS917459:OMS917483 OWO917459:OWO917483 PGK917459:PGK917483 PQG917459:PQG917483 QAC917459:QAC917483 QJY917459:QJY917483 QTU917459:QTU917483 RDQ917459:RDQ917483 RNM917459:RNM917483 RXI917459:RXI917483 SHE917459:SHE917483 SRA917459:SRA917483 TAW917459:TAW917483 TKS917459:TKS917483 TUO917459:TUO917483 UEK917459:UEK917483 UOG917459:UOG917483 UYC917459:UYC917483 VHY917459:VHY917483 VRU917459:VRU917483 WBQ917459:WBQ917483 WLM917459:WLM917483 WVI917459:WVI917483 B982995:B983019 IW982995:IW983019 SS982995:SS983019 ACO982995:ACO983019 AMK982995:AMK983019 AWG982995:AWG983019 BGC982995:BGC983019 BPY982995:BPY983019 BZU982995:BZU983019 CJQ982995:CJQ983019 CTM982995:CTM983019 DDI982995:DDI983019 DNE982995:DNE983019 DXA982995:DXA983019 EGW982995:EGW983019 EQS982995:EQS983019 FAO982995:FAO983019 FKK982995:FKK983019 FUG982995:FUG983019 GEC982995:GEC983019 GNY982995:GNY983019 GXU982995:GXU983019 HHQ982995:HHQ983019 HRM982995:HRM983019 IBI982995:IBI983019 ILE982995:ILE983019 IVA982995:IVA983019 JEW982995:JEW983019 JOS982995:JOS983019 JYO982995:JYO983019 KIK982995:KIK983019 KSG982995:KSG983019 LCC982995:LCC983019 LLY982995:LLY983019 LVU982995:LVU983019 MFQ982995:MFQ983019 MPM982995:MPM983019 MZI982995:MZI983019 NJE982995:NJE983019 NTA982995:NTA983019 OCW982995:OCW983019 OMS982995:OMS983019 OWO982995:OWO983019 PGK982995:PGK983019 PQG982995:PQG983019 QAC982995:QAC983019 QJY982995:QJY983019 QTU982995:QTU983019 RDQ982995:RDQ983019 RNM982995:RNM983019 RXI982995:RXI983019 SHE982995:SHE983019 SRA982995:SRA983019 TAW982995:TAW983019 TKS982995:TKS983019 TUO982995:TUO983019 UEK982995:UEK983019 UOG982995:UOG983019 UYC982995:UYC983019 VHY982995:VHY983019 VRU982995:VRU983019 WBQ982995:WBQ983019 WLM982995:WLM983019 WVI982995:WVI983019 WVI982990:WVI982991 B65486:B65487 IW65486:IW65487 SS65486:SS65487 ACO65486:ACO65487 AMK65486:AMK65487 AWG65486:AWG65487 BGC65486:BGC65487 BPY65486:BPY65487 BZU65486:BZU65487 CJQ65486:CJQ65487 CTM65486:CTM65487 DDI65486:DDI65487 DNE65486:DNE65487 DXA65486:DXA65487 EGW65486:EGW65487 EQS65486:EQS65487 FAO65486:FAO65487 FKK65486:FKK65487 FUG65486:FUG65487 GEC65486:GEC65487 GNY65486:GNY65487 GXU65486:GXU65487 HHQ65486:HHQ65487 HRM65486:HRM65487 IBI65486:IBI65487 ILE65486:ILE65487 IVA65486:IVA65487 JEW65486:JEW65487 JOS65486:JOS65487 JYO65486:JYO65487 KIK65486:KIK65487 KSG65486:KSG65487 LCC65486:LCC65487 LLY65486:LLY65487 LVU65486:LVU65487 MFQ65486:MFQ65487 MPM65486:MPM65487 MZI65486:MZI65487 NJE65486:NJE65487 NTA65486:NTA65487 OCW65486:OCW65487 OMS65486:OMS65487 OWO65486:OWO65487 PGK65486:PGK65487 PQG65486:PQG65487 QAC65486:QAC65487 QJY65486:QJY65487 QTU65486:QTU65487 RDQ65486:RDQ65487 RNM65486:RNM65487 RXI65486:RXI65487 SHE65486:SHE65487 SRA65486:SRA65487 TAW65486:TAW65487 TKS65486:TKS65487 TUO65486:TUO65487 UEK65486:UEK65487 UOG65486:UOG65487 UYC65486:UYC65487 VHY65486:VHY65487 VRU65486:VRU65487 WBQ65486:WBQ65487 WLM65486:WLM65487 WVI65486:WVI65487 B131022:B131023 IW131022:IW131023 SS131022:SS131023 ACO131022:ACO131023 AMK131022:AMK131023 AWG131022:AWG131023 BGC131022:BGC131023 BPY131022:BPY131023 BZU131022:BZU131023 CJQ131022:CJQ131023 CTM131022:CTM131023 DDI131022:DDI131023 DNE131022:DNE131023 DXA131022:DXA131023 EGW131022:EGW131023 EQS131022:EQS131023 FAO131022:FAO131023 FKK131022:FKK131023 FUG131022:FUG131023 GEC131022:GEC131023 GNY131022:GNY131023 GXU131022:GXU131023 HHQ131022:HHQ131023 HRM131022:HRM131023 IBI131022:IBI131023 ILE131022:ILE131023 IVA131022:IVA131023 JEW131022:JEW131023 JOS131022:JOS131023 JYO131022:JYO131023 KIK131022:KIK131023 KSG131022:KSG131023 LCC131022:LCC131023 LLY131022:LLY131023 LVU131022:LVU131023 MFQ131022:MFQ131023 MPM131022:MPM131023 MZI131022:MZI131023 NJE131022:NJE131023 NTA131022:NTA131023 OCW131022:OCW131023 OMS131022:OMS131023 OWO131022:OWO131023 PGK131022:PGK131023 PQG131022:PQG131023 QAC131022:QAC131023 QJY131022:QJY131023 QTU131022:QTU131023 RDQ131022:RDQ131023 RNM131022:RNM131023 RXI131022:RXI131023 SHE131022:SHE131023 SRA131022:SRA131023 TAW131022:TAW131023 TKS131022:TKS131023 TUO131022:TUO131023 UEK131022:UEK131023 UOG131022:UOG131023 UYC131022:UYC131023 VHY131022:VHY131023 VRU131022:VRU131023 WBQ131022:WBQ131023 WLM131022:WLM131023 WVI131022:WVI131023 B196558:B196559 IW196558:IW196559 SS196558:SS196559 ACO196558:ACO196559 AMK196558:AMK196559 AWG196558:AWG196559 BGC196558:BGC196559 BPY196558:BPY196559 BZU196558:BZU196559 CJQ196558:CJQ196559 CTM196558:CTM196559 DDI196558:DDI196559 DNE196558:DNE196559 DXA196558:DXA196559 EGW196558:EGW196559 EQS196558:EQS196559 FAO196558:FAO196559 FKK196558:FKK196559 FUG196558:FUG196559 GEC196558:GEC196559 GNY196558:GNY196559 GXU196558:GXU196559 HHQ196558:HHQ196559 HRM196558:HRM196559 IBI196558:IBI196559 ILE196558:ILE196559 IVA196558:IVA196559 JEW196558:JEW196559 JOS196558:JOS196559 JYO196558:JYO196559 KIK196558:KIK196559 KSG196558:KSG196559 LCC196558:LCC196559 LLY196558:LLY196559 LVU196558:LVU196559 MFQ196558:MFQ196559 MPM196558:MPM196559 MZI196558:MZI196559 NJE196558:NJE196559 NTA196558:NTA196559 OCW196558:OCW196559 OMS196558:OMS196559 OWO196558:OWO196559 PGK196558:PGK196559 PQG196558:PQG196559 QAC196558:QAC196559 QJY196558:QJY196559 QTU196558:QTU196559 RDQ196558:RDQ196559 RNM196558:RNM196559 RXI196558:RXI196559 SHE196558:SHE196559 SRA196558:SRA196559 TAW196558:TAW196559 TKS196558:TKS196559 TUO196558:TUO196559 UEK196558:UEK196559 UOG196558:UOG196559 UYC196558:UYC196559 VHY196558:VHY196559 VRU196558:VRU196559 WBQ196558:WBQ196559 WLM196558:WLM196559 WVI196558:WVI196559 B262094:B262095 IW262094:IW262095 SS262094:SS262095 ACO262094:ACO262095 AMK262094:AMK262095 AWG262094:AWG262095 BGC262094:BGC262095 BPY262094:BPY262095 BZU262094:BZU262095 CJQ262094:CJQ262095 CTM262094:CTM262095 DDI262094:DDI262095 DNE262094:DNE262095 DXA262094:DXA262095 EGW262094:EGW262095 EQS262094:EQS262095 FAO262094:FAO262095 FKK262094:FKK262095 FUG262094:FUG262095 GEC262094:GEC262095 GNY262094:GNY262095 GXU262094:GXU262095 HHQ262094:HHQ262095 HRM262094:HRM262095 IBI262094:IBI262095 ILE262094:ILE262095 IVA262094:IVA262095 JEW262094:JEW262095 JOS262094:JOS262095 JYO262094:JYO262095 KIK262094:KIK262095 KSG262094:KSG262095 LCC262094:LCC262095 LLY262094:LLY262095 LVU262094:LVU262095 MFQ262094:MFQ262095 MPM262094:MPM262095 MZI262094:MZI262095 NJE262094:NJE262095 NTA262094:NTA262095 OCW262094:OCW262095 OMS262094:OMS262095 OWO262094:OWO262095 PGK262094:PGK262095 PQG262094:PQG262095 QAC262094:QAC262095 QJY262094:QJY262095 QTU262094:QTU262095 RDQ262094:RDQ262095 RNM262094:RNM262095 RXI262094:RXI262095 SHE262094:SHE262095 SRA262094:SRA262095 TAW262094:TAW262095 TKS262094:TKS262095 TUO262094:TUO262095 UEK262094:UEK262095 UOG262094:UOG262095 UYC262094:UYC262095 VHY262094:VHY262095 VRU262094:VRU262095 WBQ262094:WBQ262095 WLM262094:WLM262095 WVI262094:WVI262095 B327630:B327631 IW327630:IW327631 SS327630:SS327631 ACO327630:ACO327631 AMK327630:AMK327631 AWG327630:AWG327631 BGC327630:BGC327631 BPY327630:BPY327631 BZU327630:BZU327631 CJQ327630:CJQ327631 CTM327630:CTM327631 DDI327630:DDI327631 DNE327630:DNE327631 DXA327630:DXA327631 EGW327630:EGW327631 EQS327630:EQS327631 FAO327630:FAO327631 FKK327630:FKK327631 FUG327630:FUG327631 GEC327630:GEC327631 GNY327630:GNY327631 GXU327630:GXU327631 HHQ327630:HHQ327631 HRM327630:HRM327631 IBI327630:IBI327631 ILE327630:ILE327631 IVA327630:IVA327631 JEW327630:JEW327631 JOS327630:JOS327631 JYO327630:JYO327631 KIK327630:KIK327631 KSG327630:KSG327631 LCC327630:LCC327631 LLY327630:LLY327631 LVU327630:LVU327631 MFQ327630:MFQ327631 MPM327630:MPM327631 MZI327630:MZI327631 NJE327630:NJE327631 NTA327630:NTA327631 OCW327630:OCW327631 OMS327630:OMS327631 OWO327630:OWO327631 PGK327630:PGK327631 PQG327630:PQG327631 QAC327630:QAC327631 QJY327630:QJY327631 QTU327630:QTU327631 RDQ327630:RDQ327631 RNM327630:RNM327631 RXI327630:RXI327631 SHE327630:SHE327631 SRA327630:SRA327631 TAW327630:TAW327631 TKS327630:TKS327631 TUO327630:TUO327631 UEK327630:UEK327631 UOG327630:UOG327631 UYC327630:UYC327631 VHY327630:VHY327631 VRU327630:VRU327631 WBQ327630:WBQ327631 WLM327630:WLM327631 WVI327630:WVI327631 B393166:B393167 IW393166:IW393167 SS393166:SS393167 ACO393166:ACO393167 AMK393166:AMK393167 AWG393166:AWG393167 BGC393166:BGC393167 BPY393166:BPY393167 BZU393166:BZU393167 CJQ393166:CJQ393167 CTM393166:CTM393167 DDI393166:DDI393167 DNE393166:DNE393167 DXA393166:DXA393167 EGW393166:EGW393167 EQS393166:EQS393167 FAO393166:FAO393167 FKK393166:FKK393167 FUG393166:FUG393167 GEC393166:GEC393167 GNY393166:GNY393167 GXU393166:GXU393167 HHQ393166:HHQ393167 HRM393166:HRM393167 IBI393166:IBI393167 ILE393166:ILE393167 IVA393166:IVA393167 JEW393166:JEW393167 JOS393166:JOS393167 JYO393166:JYO393167 KIK393166:KIK393167 KSG393166:KSG393167 LCC393166:LCC393167 LLY393166:LLY393167 LVU393166:LVU393167 MFQ393166:MFQ393167 MPM393166:MPM393167 MZI393166:MZI393167 NJE393166:NJE393167 NTA393166:NTA393167 OCW393166:OCW393167 OMS393166:OMS393167 OWO393166:OWO393167 PGK393166:PGK393167 PQG393166:PQG393167 QAC393166:QAC393167 QJY393166:QJY393167 QTU393166:QTU393167 RDQ393166:RDQ393167 RNM393166:RNM393167 RXI393166:RXI393167 SHE393166:SHE393167 SRA393166:SRA393167 TAW393166:TAW393167 TKS393166:TKS393167 TUO393166:TUO393167 UEK393166:UEK393167 UOG393166:UOG393167 UYC393166:UYC393167 VHY393166:VHY393167 VRU393166:VRU393167 WBQ393166:WBQ393167 WLM393166:WLM393167 WVI393166:WVI393167 B458702:B458703 IW458702:IW458703 SS458702:SS458703 ACO458702:ACO458703 AMK458702:AMK458703 AWG458702:AWG458703 BGC458702:BGC458703 BPY458702:BPY458703 BZU458702:BZU458703 CJQ458702:CJQ458703 CTM458702:CTM458703 DDI458702:DDI458703 DNE458702:DNE458703 DXA458702:DXA458703 EGW458702:EGW458703 EQS458702:EQS458703 FAO458702:FAO458703 FKK458702:FKK458703 FUG458702:FUG458703 GEC458702:GEC458703 GNY458702:GNY458703 GXU458702:GXU458703 HHQ458702:HHQ458703 HRM458702:HRM458703 IBI458702:IBI458703 ILE458702:ILE458703 IVA458702:IVA458703 JEW458702:JEW458703 JOS458702:JOS458703 JYO458702:JYO458703 KIK458702:KIK458703 KSG458702:KSG458703 LCC458702:LCC458703 LLY458702:LLY458703 LVU458702:LVU458703 MFQ458702:MFQ458703 MPM458702:MPM458703 MZI458702:MZI458703 NJE458702:NJE458703 NTA458702:NTA458703 OCW458702:OCW458703 OMS458702:OMS458703 OWO458702:OWO458703 PGK458702:PGK458703 PQG458702:PQG458703 QAC458702:QAC458703 QJY458702:QJY458703 QTU458702:QTU458703 RDQ458702:RDQ458703 RNM458702:RNM458703 RXI458702:RXI458703 SHE458702:SHE458703 SRA458702:SRA458703 TAW458702:TAW458703 TKS458702:TKS458703 TUO458702:TUO458703 UEK458702:UEK458703 UOG458702:UOG458703 UYC458702:UYC458703 VHY458702:VHY458703 VRU458702:VRU458703 WBQ458702:WBQ458703 WLM458702:WLM458703 WVI458702:WVI458703 B524238:B524239 IW524238:IW524239 SS524238:SS524239 ACO524238:ACO524239 AMK524238:AMK524239 AWG524238:AWG524239 BGC524238:BGC524239 BPY524238:BPY524239 BZU524238:BZU524239 CJQ524238:CJQ524239 CTM524238:CTM524239 DDI524238:DDI524239 DNE524238:DNE524239 DXA524238:DXA524239 EGW524238:EGW524239 EQS524238:EQS524239 FAO524238:FAO524239 FKK524238:FKK524239 FUG524238:FUG524239 GEC524238:GEC524239 GNY524238:GNY524239 GXU524238:GXU524239 HHQ524238:HHQ524239 HRM524238:HRM524239 IBI524238:IBI524239 ILE524238:ILE524239 IVA524238:IVA524239 JEW524238:JEW524239 JOS524238:JOS524239 JYO524238:JYO524239 KIK524238:KIK524239 KSG524238:KSG524239 LCC524238:LCC524239 LLY524238:LLY524239 LVU524238:LVU524239 MFQ524238:MFQ524239 MPM524238:MPM524239 MZI524238:MZI524239 NJE524238:NJE524239 NTA524238:NTA524239 OCW524238:OCW524239 OMS524238:OMS524239 OWO524238:OWO524239 PGK524238:PGK524239 PQG524238:PQG524239 QAC524238:QAC524239 QJY524238:QJY524239 QTU524238:QTU524239 RDQ524238:RDQ524239 RNM524238:RNM524239 RXI524238:RXI524239 SHE524238:SHE524239 SRA524238:SRA524239 TAW524238:TAW524239 TKS524238:TKS524239 TUO524238:TUO524239 UEK524238:UEK524239 UOG524238:UOG524239 UYC524238:UYC524239 VHY524238:VHY524239 VRU524238:VRU524239 WBQ524238:WBQ524239 WLM524238:WLM524239 WVI524238:WVI524239 B589774:B589775 IW589774:IW589775 SS589774:SS589775 ACO589774:ACO589775 AMK589774:AMK589775 AWG589774:AWG589775 BGC589774:BGC589775 BPY589774:BPY589775 BZU589774:BZU589775 CJQ589774:CJQ589775 CTM589774:CTM589775 DDI589774:DDI589775 DNE589774:DNE589775 DXA589774:DXA589775 EGW589774:EGW589775 EQS589774:EQS589775 FAO589774:FAO589775 FKK589774:FKK589775 FUG589774:FUG589775 GEC589774:GEC589775 GNY589774:GNY589775 GXU589774:GXU589775 HHQ589774:HHQ589775 HRM589774:HRM589775 IBI589774:IBI589775 ILE589774:ILE589775 IVA589774:IVA589775 JEW589774:JEW589775 JOS589774:JOS589775 JYO589774:JYO589775 KIK589774:KIK589775 KSG589774:KSG589775 LCC589774:LCC589775 LLY589774:LLY589775 LVU589774:LVU589775 MFQ589774:MFQ589775 MPM589774:MPM589775 MZI589774:MZI589775 NJE589774:NJE589775 NTA589774:NTA589775 OCW589774:OCW589775 OMS589774:OMS589775 OWO589774:OWO589775 PGK589774:PGK589775 PQG589774:PQG589775 QAC589774:QAC589775 QJY589774:QJY589775 QTU589774:QTU589775 RDQ589774:RDQ589775 RNM589774:RNM589775 RXI589774:RXI589775 SHE589774:SHE589775 SRA589774:SRA589775 TAW589774:TAW589775 TKS589774:TKS589775 TUO589774:TUO589775 UEK589774:UEK589775 UOG589774:UOG589775 UYC589774:UYC589775 VHY589774:VHY589775 VRU589774:VRU589775 WBQ589774:WBQ589775 WLM589774:WLM589775 WVI589774:WVI589775 B655310:B655311 IW655310:IW655311 SS655310:SS655311 ACO655310:ACO655311 AMK655310:AMK655311 AWG655310:AWG655311 BGC655310:BGC655311 BPY655310:BPY655311 BZU655310:BZU655311 CJQ655310:CJQ655311 CTM655310:CTM655311 DDI655310:DDI655311 DNE655310:DNE655311 DXA655310:DXA655311 EGW655310:EGW655311 EQS655310:EQS655311 FAO655310:FAO655311 FKK655310:FKK655311 FUG655310:FUG655311 GEC655310:GEC655311 GNY655310:GNY655311 GXU655310:GXU655311 HHQ655310:HHQ655311 HRM655310:HRM655311 IBI655310:IBI655311 ILE655310:ILE655311 IVA655310:IVA655311 JEW655310:JEW655311 JOS655310:JOS655311 JYO655310:JYO655311 KIK655310:KIK655311 KSG655310:KSG655311 LCC655310:LCC655311 LLY655310:LLY655311 LVU655310:LVU655311 MFQ655310:MFQ655311 MPM655310:MPM655311 MZI655310:MZI655311 NJE655310:NJE655311 NTA655310:NTA655311 OCW655310:OCW655311 OMS655310:OMS655311 OWO655310:OWO655311 PGK655310:PGK655311 PQG655310:PQG655311 QAC655310:QAC655311 QJY655310:QJY655311 QTU655310:QTU655311 RDQ655310:RDQ655311 RNM655310:RNM655311 RXI655310:RXI655311 SHE655310:SHE655311 SRA655310:SRA655311 TAW655310:TAW655311 TKS655310:TKS655311 TUO655310:TUO655311 UEK655310:UEK655311 UOG655310:UOG655311 UYC655310:UYC655311 VHY655310:VHY655311 VRU655310:VRU655311 WBQ655310:WBQ655311 WLM655310:WLM655311 WVI655310:WVI655311 B720846:B720847 IW720846:IW720847 SS720846:SS720847 ACO720846:ACO720847 AMK720846:AMK720847 AWG720846:AWG720847 BGC720846:BGC720847 BPY720846:BPY720847 BZU720846:BZU720847 CJQ720846:CJQ720847 CTM720846:CTM720847 DDI720846:DDI720847 DNE720846:DNE720847 DXA720846:DXA720847 EGW720846:EGW720847 EQS720846:EQS720847 FAO720846:FAO720847 FKK720846:FKK720847 FUG720846:FUG720847 GEC720846:GEC720847 GNY720846:GNY720847 GXU720846:GXU720847 HHQ720846:HHQ720847 HRM720846:HRM720847 IBI720846:IBI720847 ILE720846:ILE720847 IVA720846:IVA720847 JEW720846:JEW720847 JOS720846:JOS720847 JYO720846:JYO720847 KIK720846:KIK720847 KSG720846:KSG720847 LCC720846:LCC720847 LLY720846:LLY720847 LVU720846:LVU720847 MFQ720846:MFQ720847 MPM720846:MPM720847 MZI720846:MZI720847 NJE720846:NJE720847 NTA720846:NTA720847 OCW720846:OCW720847 OMS720846:OMS720847 OWO720846:OWO720847 PGK720846:PGK720847 PQG720846:PQG720847 QAC720846:QAC720847 QJY720846:QJY720847 QTU720846:QTU720847 RDQ720846:RDQ720847 RNM720846:RNM720847 RXI720846:RXI720847 SHE720846:SHE720847 SRA720846:SRA720847 TAW720846:TAW720847 TKS720846:TKS720847 TUO720846:TUO720847 UEK720846:UEK720847 UOG720846:UOG720847 UYC720846:UYC720847 VHY720846:VHY720847 VRU720846:VRU720847 WBQ720846:WBQ720847 WLM720846:WLM720847 WVI720846:WVI720847 B786382:B786383 IW786382:IW786383 SS786382:SS786383 ACO786382:ACO786383 AMK786382:AMK786383 AWG786382:AWG786383 BGC786382:BGC786383 BPY786382:BPY786383 BZU786382:BZU786383 CJQ786382:CJQ786383 CTM786382:CTM786383 DDI786382:DDI786383 DNE786382:DNE786383 DXA786382:DXA786383 EGW786382:EGW786383 EQS786382:EQS786383 FAO786382:FAO786383 FKK786382:FKK786383 FUG786382:FUG786383 GEC786382:GEC786383 GNY786382:GNY786383 GXU786382:GXU786383 HHQ786382:HHQ786383 HRM786382:HRM786383 IBI786382:IBI786383 ILE786382:ILE786383 IVA786382:IVA786383 JEW786382:JEW786383 JOS786382:JOS786383 JYO786382:JYO786383 KIK786382:KIK786383 KSG786382:KSG786383 LCC786382:LCC786383 LLY786382:LLY786383 LVU786382:LVU786383 MFQ786382:MFQ786383 MPM786382:MPM786383 MZI786382:MZI786383 NJE786382:NJE786383 NTA786382:NTA786383 OCW786382:OCW786383 OMS786382:OMS786383 OWO786382:OWO786383 PGK786382:PGK786383 PQG786382:PQG786383 QAC786382:QAC786383 QJY786382:QJY786383 QTU786382:QTU786383 RDQ786382:RDQ786383 RNM786382:RNM786383 RXI786382:RXI786383 SHE786382:SHE786383 SRA786382:SRA786383 TAW786382:TAW786383 TKS786382:TKS786383 TUO786382:TUO786383 UEK786382:UEK786383 UOG786382:UOG786383 UYC786382:UYC786383 VHY786382:VHY786383 VRU786382:VRU786383 WBQ786382:WBQ786383 WLM786382:WLM786383 WVI786382:WVI786383 B851918:B851919 IW851918:IW851919 SS851918:SS851919 ACO851918:ACO851919 AMK851918:AMK851919 AWG851918:AWG851919 BGC851918:BGC851919 BPY851918:BPY851919 BZU851918:BZU851919 CJQ851918:CJQ851919 CTM851918:CTM851919 DDI851918:DDI851919 DNE851918:DNE851919 DXA851918:DXA851919 EGW851918:EGW851919 EQS851918:EQS851919 FAO851918:FAO851919 FKK851918:FKK851919 FUG851918:FUG851919 GEC851918:GEC851919 GNY851918:GNY851919 GXU851918:GXU851919 HHQ851918:HHQ851919 HRM851918:HRM851919 IBI851918:IBI851919 ILE851918:ILE851919 IVA851918:IVA851919 JEW851918:JEW851919 JOS851918:JOS851919 JYO851918:JYO851919 KIK851918:KIK851919 KSG851918:KSG851919 LCC851918:LCC851919 LLY851918:LLY851919 LVU851918:LVU851919 MFQ851918:MFQ851919 MPM851918:MPM851919 MZI851918:MZI851919 NJE851918:NJE851919 NTA851918:NTA851919 OCW851918:OCW851919 OMS851918:OMS851919 OWO851918:OWO851919 PGK851918:PGK851919 PQG851918:PQG851919 QAC851918:QAC851919 QJY851918:QJY851919 QTU851918:QTU851919 RDQ851918:RDQ851919 RNM851918:RNM851919 RXI851918:RXI851919 SHE851918:SHE851919 SRA851918:SRA851919 TAW851918:TAW851919 TKS851918:TKS851919 TUO851918:TUO851919 UEK851918:UEK851919 UOG851918:UOG851919 UYC851918:UYC851919 VHY851918:VHY851919 VRU851918:VRU851919 WBQ851918:WBQ851919 WLM851918:WLM851919 WVI851918:WVI851919 B917454:B917455 IW917454:IW917455 SS917454:SS917455 ACO917454:ACO917455 AMK917454:AMK917455 AWG917454:AWG917455 BGC917454:BGC917455 BPY917454:BPY917455 BZU917454:BZU917455 CJQ917454:CJQ917455 CTM917454:CTM917455 DDI917454:DDI917455 DNE917454:DNE917455 DXA917454:DXA917455 EGW917454:EGW917455 EQS917454:EQS917455 FAO917454:FAO917455 FKK917454:FKK917455 FUG917454:FUG917455 GEC917454:GEC917455 GNY917454:GNY917455 GXU917454:GXU917455 HHQ917454:HHQ917455 HRM917454:HRM917455 IBI917454:IBI917455 ILE917454:ILE917455 IVA917454:IVA917455 JEW917454:JEW917455 JOS917454:JOS917455 JYO917454:JYO917455 KIK917454:KIK917455 KSG917454:KSG917455 LCC917454:LCC917455 LLY917454:LLY917455 LVU917454:LVU917455 MFQ917454:MFQ917455 MPM917454:MPM917455 MZI917454:MZI917455 NJE917454:NJE917455 NTA917454:NTA917455 OCW917454:OCW917455 OMS917454:OMS917455 OWO917454:OWO917455 PGK917454:PGK917455 PQG917454:PQG917455 QAC917454:QAC917455 QJY917454:QJY917455 QTU917454:QTU917455 RDQ917454:RDQ917455 RNM917454:RNM917455 RXI917454:RXI917455 SHE917454:SHE917455 SRA917454:SRA917455 TAW917454:TAW917455 TKS917454:TKS917455 TUO917454:TUO917455 UEK917454:UEK917455 UOG917454:UOG917455 UYC917454:UYC917455 VHY917454:VHY917455 VRU917454:VRU917455 WBQ917454:WBQ917455 WLM917454:WLM917455 WVI917454:WVI917455 B982990:B982991 IW982990:IW982991 SS982990:SS982991 ACO982990:ACO982991 AMK982990:AMK982991 AWG982990:AWG982991 BGC982990:BGC982991 BPY982990:BPY982991 BZU982990:BZU982991 CJQ982990:CJQ982991 CTM982990:CTM982991 DDI982990:DDI982991 DNE982990:DNE982991 DXA982990:DXA982991 EGW982990:EGW982991 EQS982990:EQS982991 FAO982990:FAO982991 FKK982990:FKK982991 FUG982990:FUG982991 GEC982990:GEC982991 GNY982990:GNY982991 GXU982990:GXU982991 HHQ982990:HHQ982991 HRM982990:HRM982991 IBI982990:IBI982991 ILE982990:ILE982991 IVA982990:IVA982991 JEW982990:JEW982991 JOS982990:JOS982991 JYO982990:JYO982991 KIK982990:KIK982991 KSG982990:KSG982991 LCC982990:LCC982991 LLY982990:LLY982991 LVU982990:LVU982991 MFQ982990:MFQ982991 MPM982990:MPM982991 MZI982990:MZI982991 NJE982990:NJE982991 NTA982990:NTA982991 OCW982990:OCW982991 OMS982990:OMS982991 OWO982990:OWO982991 PGK982990:PGK982991 PQG982990:PQG982991 QAC982990:QAC982991 QJY982990:QJY982991 QTU982990:QTU982991 RDQ982990:RDQ982991 RNM982990:RNM982991 RXI982990:RXI982991 SHE982990:SHE982991 SRA982990:SRA982991 TAW982990:TAW982991 TKS982990:TKS982991 TUO982990:TUO982991 UEK982990:UEK982991 UOG982990:UOG982991 UYC982990:UYC982991 VHY982990:VHY982991 VRU982990:VRU982991 WBQ982990:WBQ982991">
      <formula1>$B$16:$B$327</formula1>
    </dataValidation>
    <dataValidation type="list" errorStyle="warning" allowBlank="1" showInputMessage="1" showErrorMessage="1" errorTitle="Factor" error="This factor is not included in the drop-down list. Is this the factor you want to use?" sqref="WBT982990:WBT983019 IZ12:IZ15 SV12:SV15 ACR12:ACR15 AMN12:AMN15 AWJ12:AWJ15 BGF12:BGF15 BQB12:BQB15 BZX12:BZX15 CJT12:CJT15 CTP12:CTP15 DDL12:DDL15 DNH12:DNH15 DXD12:DXD15 EGZ12:EGZ15 EQV12:EQV15 FAR12:FAR15 FKN12:FKN15 FUJ12:FUJ15 GEF12:GEF15 GOB12:GOB15 GXX12:GXX15 HHT12:HHT15 HRP12:HRP15 IBL12:IBL15 ILH12:ILH15 IVD12:IVD15 JEZ12:JEZ15 JOV12:JOV15 JYR12:JYR15 KIN12:KIN15 KSJ12:KSJ15 LCF12:LCF15 LMB12:LMB15 LVX12:LVX15 MFT12:MFT15 MPP12:MPP15 MZL12:MZL15 NJH12:NJH15 NTD12:NTD15 OCZ12:OCZ15 OMV12:OMV15 OWR12:OWR15 PGN12:PGN15 PQJ12:PQJ15 QAF12:QAF15 QKB12:QKB15 QTX12:QTX15 RDT12:RDT15 RNP12:RNP15 RXL12:RXL15 SHH12:SHH15 SRD12:SRD15 TAZ12:TAZ15 TKV12:TKV15 TUR12:TUR15 UEN12:UEN15 UOJ12:UOJ15 UYF12:UYF15 VIB12:VIB15 VRX12:VRX15 WBT12:WBT15 WLP12:WLP15 WVL12:WVL15 E65475:E65483 IZ65475:IZ65483 SV65475:SV65483 ACR65475:ACR65483 AMN65475:AMN65483 AWJ65475:AWJ65483 BGF65475:BGF65483 BQB65475:BQB65483 BZX65475:BZX65483 CJT65475:CJT65483 CTP65475:CTP65483 DDL65475:DDL65483 DNH65475:DNH65483 DXD65475:DXD65483 EGZ65475:EGZ65483 EQV65475:EQV65483 FAR65475:FAR65483 FKN65475:FKN65483 FUJ65475:FUJ65483 GEF65475:GEF65483 GOB65475:GOB65483 GXX65475:GXX65483 HHT65475:HHT65483 HRP65475:HRP65483 IBL65475:IBL65483 ILH65475:ILH65483 IVD65475:IVD65483 JEZ65475:JEZ65483 JOV65475:JOV65483 JYR65475:JYR65483 KIN65475:KIN65483 KSJ65475:KSJ65483 LCF65475:LCF65483 LMB65475:LMB65483 LVX65475:LVX65483 MFT65475:MFT65483 MPP65475:MPP65483 MZL65475:MZL65483 NJH65475:NJH65483 NTD65475:NTD65483 OCZ65475:OCZ65483 OMV65475:OMV65483 OWR65475:OWR65483 PGN65475:PGN65483 PQJ65475:PQJ65483 QAF65475:QAF65483 QKB65475:QKB65483 QTX65475:QTX65483 RDT65475:RDT65483 RNP65475:RNP65483 RXL65475:RXL65483 SHH65475:SHH65483 SRD65475:SRD65483 TAZ65475:TAZ65483 TKV65475:TKV65483 TUR65475:TUR65483 UEN65475:UEN65483 UOJ65475:UOJ65483 UYF65475:UYF65483 VIB65475:VIB65483 VRX65475:VRX65483 WBT65475:WBT65483 WLP65475:WLP65483 WVL65475:WVL65483 E131011:E131019 IZ131011:IZ131019 SV131011:SV131019 ACR131011:ACR131019 AMN131011:AMN131019 AWJ131011:AWJ131019 BGF131011:BGF131019 BQB131011:BQB131019 BZX131011:BZX131019 CJT131011:CJT131019 CTP131011:CTP131019 DDL131011:DDL131019 DNH131011:DNH131019 DXD131011:DXD131019 EGZ131011:EGZ131019 EQV131011:EQV131019 FAR131011:FAR131019 FKN131011:FKN131019 FUJ131011:FUJ131019 GEF131011:GEF131019 GOB131011:GOB131019 GXX131011:GXX131019 HHT131011:HHT131019 HRP131011:HRP131019 IBL131011:IBL131019 ILH131011:ILH131019 IVD131011:IVD131019 JEZ131011:JEZ131019 JOV131011:JOV131019 JYR131011:JYR131019 KIN131011:KIN131019 KSJ131011:KSJ131019 LCF131011:LCF131019 LMB131011:LMB131019 LVX131011:LVX131019 MFT131011:MFT131019 MPP131011:MPP131019 MZL131011:MZL131019 NJH131011:NJH131019 NTD131011:NTD131019 OCZ131011:OCZ131019 OMV131011:OMV131019 OWR131011:OWR131019 PGN131011:PGN131019 PQJ131011:PQJ131019 QAF131011:QAF131019 QKB131011:QKB131019 QTX131011:QTX131019 RDT131011:RDT131019 RNP131011:RNP131019 RXL131011:RXL131019 SHH131011:SHH131019 SRD131011:SRD131019 TAZ131011:TAZ131019 TKV131011:TKV131019 TUR131011:TUR131019 UEN131011:UEN131019 UOJ131011:UOJ131019 UYF131011:UYF131019 VIB131011:VIB131019 VRX131011:VRX131019 WBT131011:WBT131019 WLP131011:WLP131019 WVL131011:WVL131019 E196547:E196555 IZ196547:IZ196555 SV196547:SV196555 ACR196547:ACR196555 AMN196547:AMN196555 AWJ196547:AWJ196555 BGF196547:BGF196555 BQB196547:BQB196555 BZX196547:BZX196555 CJT196547:CJT196555 CTP196547:CTP196555 DDL196547:DDL196555 DNH196547:DNH196555 DXD196547:DXD196555 EGZ196547:EGZ196555 EQV196547:EQV196555 FAR196547:FAR196555 FKN196547:FKN196555 FUJ196547:FUJ196555 GEF196547:GEF196555 GOB196547:GOB196555 GXX196547:GXX196555 HHT196547:HHT196555 HRP196547:HRP196555 IBL196547:IBL196555 ILH196547:ILH196555 IVD196547:IVD196555 JEZ196547:JEZ196555 JOV196547:JOV196555 JYR196547:JYR196555 KIN196547:KIN196555 KSJ196547:KSJ196555 LCF196547:LCF196555 LMB196547:LMB196555 LVX196547:LVX196555 MFT196547:MFT196555 MPP196547:MPP196555 MZL196547:MZL196555 NJH196547:NJH196555 NTD196547:NTD196555 OCZ196547:OCZ196555 OMV196547:OMV196555 OWR196547:OWR196555 PGN196547:PGN196555 PQJ196547:PQJ196555 QAF196547:QAF196555 QKB196547:QKB196555 QTX196547:QTX196555 RDT196547:RDT196555 RNP196547:RNP196555 RXL196547:RXL196555 SHH196547:SHH196555 SRD196547:SRD196555 TAZ196547:TAZ196555 TKV196547:TKV196555 TUR196547:TUR196555 UEN196547:UEN196555 UOJ196547:UOJ196555 UYF196547:UYF196555 VIB196547:VIB196555 VRX196547:VRX196555 WBT196547:WBT196555 WLP196547:WLP196555 WVL196547:WVL196555 E262083:E262091 IZ262083:IZ262091 SV262083:SV262091 ACR262083:ACR262091 AMN262083:AMN262091 AWJ262083:AWJ262091 BGF262083:BGF262091 BQB262083:BQB262091 BZX262083:BZX262091 CJT262083:CJT262091 CTP262083:CTP262091 DDL262083:DDL262091 DNH262083:DNH262091 DXD262083:DXD262091 EGZ262083:EGZ262091 EQV262083:EQV262091 FAR262083:FAR262091 FKN262083:FKN262091 FUJ262083:FUJ262091 GEF262083:GEF262091 GOB262083:GOB262091 GXX262083:GXX262091 HHT262083:HHT262091 HRP262083:HRP262091 IBL262083:IBL262091 ILH262083:ILH262091 IVD262083:IVD262091 JEZ262083:JEZ262091 JOV262083:JOV262091 JYR262083:JYR262091 KIN262083:KIN262091 KSJ262083:KSJ262091 LCF262083:LCF262091 LMB262083:LMB262091 LVX262083:LVX262091 MFT262083:MFT262091 MPP262083:MPP262091 MZL262083:MZL262091 NJH262083:NJH262091 NTD262083:NTD262091 OCZ262083:OCZ262091 OMV262083:OMV262091 OWR262083:OWR262091 PGN262083:PGN262091 PQJ262083:PQJ262091 QAF262083:QAF262091 QKB262083:QKB262091 QTX262083:QTX262091 RDT262083:RDT262091 RNP262083:RNP262091 RXL262083:RXL262091 SHH262083:SHH262091 SRD262083:SRD262091 TAZ262083:TAZ262091 TKV262083:TKV262091 TUR262083:TUR262091 UEN262083:UEN262091 UOJ262083:UOJ262091 UYF262083:UYF262091 VIB262083:VIB262091 VRX262083:VRX262091 WBT262083:WBT262091 WLP262083:WLP262091 WVL262083:WVL262091 E327619:E327627 IZ327619:IZ327627 SV327619:SV327627 ACR327619:ACR327627 AMN327619:AMN327627 AWJ327619:AWJ327627 BGF327619:BGF327627 BQB327619:BQB327627 BZX327619:BZX327627 CJT327619:CJT327627 CTP327619:CTP327627 DDL327619:DDL327627 DNH327619:DNH327627 DXD327619:DXD327627 EGZ327619:EGZ327627 EQV327619:EQV327627 FAR327619:FAR327627 FKN327619:FKN327627 FUJ327619:FUJ327627 GEF327619:GEF327627 GOB327619:GOB327627 GXX327619:GXX327627 HHT327619:HHT327627 HRP327619:HRP327627 IBL327619:IBL327627 ILH327619:ILH327627 IVD327619:IVD327627 JEZ327619:JEZ327627 JOV327619:JOV327627 JYR327619:JYR327627 KIN327619:KIN327627 KSJ327619:KSJ327627 LCF327619:LCF327627 LMB327619:LMB327627 LVX327619:LVX327627 MFT327619:MFT327627 MPP327619:MPP327627 MZL327619:MZL327627 NJH327619:NJH327627 NTD327619:NTD327627 OCZ327619:OCZ327627 OMV327619:OMV327627 OWR327619:OWR327627 PGN327619:PGN327627 PQJ327619:PQJ327627 QAF327619:QAF327627 QKB327619:QKB327627 QTX327619:QTX327627 RDT327619:RDT327627 RNP327619:RNP327627 RXL327619:RXL327627 SHH327619:SHH327627 SRD327619:SRD327627 TAZ327619:TAZ327627 TKV327619:TKV327627 TUR327619:TUR327627 UEN327619:UEN327627 UOJ327619:UOJ327627 UYF327619:UYF327627 VIB327619:VIB327627 VRX327619:VRX327627 WBT327619:WBT327627 WLP327619:WLP327627 WVL327619:WVL327627 E393155:E393163 IZ393155:IZ393163 SV393155:SV393163 ACR393155:ACR393163 AMN393155:AMN393163 AWJ393155:AWJ393163 BGF393155:BGF393163 BQB393155:BQB393163 BZX393155:BZX393163 CJT393155:CJT393163 CTP393155:CTP393163 DDL393155:DDL393163 DNH393155:DNH393163 DXD393155:DXD393163 EGZ393155:EGZ393163 EQV393155:EQV393163 FAR393155:FAR393163 FKN393155:FKN393163 FUJ393155:FUJ393163 GEF393155:GEF393163 GOB393155:GOB393163 GXX393155:GXX393163 HHT393155:HHT393163 HRP393155:HRP393163 IBL393155:IBL393163 ILH393155:ILH393163 IVD393155:IVD393163 JEZ393155:JEZ393163 JOV393155:JOV393163 JYR393155:JYR393163 KIN393155:KIN393163 KSJ393155:KSJ393163 LCF393155:LCF393163 LMB393155:LMB393163 LVX393155:LVX393163 MFT393155:MFT393163 MPP393155:MPP393163 MZL393155:MZL393163 NJH393155:NJH393163 NTD393155:NTD393163 OCZ393155:OCZ393163 OMV393155:OMV393163 OWR393155:OWR393163 PGN393155:PGN393163 PQJ393155:PQJ393163 QAF393155:QAF393163 QKB393155:QKB393163 QTX393155:QTX393163 RDT393155:RDT393163 RNP393155:RNP393163 RXL393155:RXL393163 SHH393155:SHH393163 SRD393155:SRD393163 TAZ393155:TAZ393163 TKV393155:TKV393163 TUR393155:TUR393163 UEN393155:UEN393163 UOJ393155:UOJ393163 UYF393155:UYF393163 VIB393155:VIB393163 VRX393155:VRX393163 WBT393155:WBT393163 WLP393155:WLP393163 WVL393155:WVL393163 E458691:E458699 IZ458691:IZ458699 SV458691:SV458699 ACR458691:ACR458699 AMN458691:AMN458699 AWJ458691:AWJ458699 BGF458691:BGF458699 BQB458691:BQB458699 BZX458691:BZX458699 CJT458691:CJT458699 CTP458691:CTP458699 DDL458691:DDL458699 DNH458691:DNH458699 DXD458691:DXD458699 EGZ458691:EGZ458699 EQV458691:EQV458699 FAR458691:FAR458699 FKN458691:FKN458699 FUJ458691:FUJ458699 GEF458691:GEF458699 GOB458691:GOB458699 GXX458691:GXX458699 HHT458691:HHT458699 HRP458691:HRP458699 IBL458691:IBL458699 ILH458691:ILH458699 IVD458691:IVD458699 JEZ458691:JEZ458699 JOV458691:JOV458699 JYR458691:JYR458699 KIN458691:KIN458699 KSJ458691:KSJ458699 LCF458691:LCF458699 LMB458691:LMB458699 LVX458691:LVX458699 MFT458691:MFT458699 MPP458691:MPP458699 MZL458691:MZL458699 NJH458691:NJH458699 NTD458691:NTD458699 OCZ458691:OCZ458699 OMV458691:OMV458699 OWR458691:OWR458699 PGN458691:PGN458699 PQJ458691:PQJ458699 QAF458691:QAF458699 QKB458691:QKB458699 QTX458691:QTX458699 RDT458691:RDT458699 RNP458691:RNP458699 RXL458691:RXL458699 SHH458691:SHH458699 SRD458691:SRD458699 TAZ458691:TAZ458699 TKV458691:TKV458699 TUR458691:TUR458699 UEN458691:UEN458699 UOJ458691:UOJ458699 UYF458691:UYF458699 VIB458691:VIB458699 VRX458691:VRX458699 WBT458691:WBT458699 WLP458691:WLP458699 WVL458691:WVL458699 E524227:E524235 IZ524227:IZ524235 SV524227:SV524235 ACR524227:ACR524235 AMN524227:AMN524235 AWJ524227:AWJ524235 BGF524227:BGF524235 BQB524227:BQB524235 BZX524227:BZX524235 CJT524227:CJT524235 CTP524227:CTP524235 DDL524227:DDL524235 DNH524227:DNH524235 DXD524227:DXD524235 EGZ524227:EGZ524235 EQV524227:EQV524235 FAR524227:FAR524235 FKN524227:FKN524235 FUJ524227:FUJ524235 GEF524227:GEF524235 GOB524227:GOB524235 GXX524227:GXX524235 HHT524227:HHT524235 HRP524227:HRP524235 IBL524227:IBL524235 ILH524227:ILH524235 IVD524227:IVD524235 JEZ524227:JEZ524235 JOV524227:JOV524235 JYR524227:JYR524235 KIN524227:KIN524235 KSJ524227:KSJ524235 LCF524227:LCF524235 LMB524227:LMB524235 LVX524227:LVX524235 MFT524227:MFT524235 MPP524227:MPP524235 MZL524227:MZL524235 NJH524227:NJH524235 NTD524227:NTD524235 OCZ524227:OCZ524235 OMV524227:OMV524235 OWR524227:OWR524235 PGN524227:PGN524235 PQJ524227:PQJ524235 QAF524227:QAF524235 QKB524227:QKB524235 QTX524227:QTX524235 RDT524227:RDT524235 RNP524227:RNP524235 RXL524227:RXL524235 SHH524227:SHH524235 SRD524227:SRD524235 TAZ524227:TAZ524235 TKV524227:TKV524235 TUR524227:TUR524235 UEN524227:UEN524235 UOJ524227:UOJ524235 UYF524227:UYF524235 VIB524227:VIB524235 VRX524227:VRX524235 WBT524227:WBT524235 WLP524227:WLP524235 WVL524227:WVL524235 E589763:E589771 IZ589763:IZ589771 SV589763:SV589771 ACR589763:ACR589771 AMN589763:AMN589771 AWJ589763:AWJ589771 BGF589763:BGF589771 BQB589763:BQB589771 BZX589763:BZX589771 CJT589763:CJT589771 CTP589763:CTP589771 DDL589763:DDL589771 DNH589763:DNH589771 DXD589763:DXD589771 EGZ589763:EGZ589771 EQV589763:EQV589771 FAR589763:FAR589771 FKN589763:FKN589771 FUJ589763:FUJ589771 GEF589763:GEF589771 GOB589763:GOB589771 GXX589763:GXX589771 HHT589763:HHT589771 HRP589763:HRP589771 IBL589763:IBL589771 ILH589763:ILH589771 IVD589763:IVD589771 JEZ589763:JEZ589771 JOV589763:JOV589771 JYR589763:JYR589771 KIN589763:KIN589771 KSJ589763:KSJ589771 LCF589763:LCF589771 LMB589763:LMB589771 LVX589763:LVX589771 MFT589763:MFT589771 MPP589763:MPP589771 MZL589763:MZL589771 NJH589763:NJH589771 NTD589763:NTD589771 OCZ589763:OCZ589771 OMV589763:OMV589771 OWR589763:OWR589771 PGN589763:PGN589771 PQJ589763:PQJ589771 QAF589763:QAF589771 QKB589763:QKB589771 QTX589763:QTX589771 RDT589763:RDT589771 RNP589763:RNP589771 RXL589763:RXL589771 SHH589763:SHH589771 SRD589763:SRD589771 TAZ589763:TAZ589771 TKV589763:TKV589771 TUR589763:TUR589771 UEN589763:UEN589771 UOJ589763:UOJ589771 UYF589763:UYF589771 VIB589763:VIB589771 VRX589763:VRX589771 WBT589763:WBT589771 WLP589763:WLP589771 WVL589763:WVL589771 E655299:E655307 IZ655299:IZ655307 SV655299:SV655307 ACR655299:ACR655307 AMN655299:AMN655307 AWJ655299:AWJ655307 BGF655299:BGF655307 BQB655299:BQB655307 BZX655299:BZX655307 CJT655299:CJT655307 CTP655299:CTP655307 DDL655299:DDL655307 DNH655299:DNH655307 DXD655299:DXD655307 EGZ655299:EGZ655307 EQV655299:EQV655307 FAR655299:FAR655307 FKN655299:FKN655307 FUJ655299:FUJ655307 GEF655299:GEF655307 GOB655299:GOB655307 GXX655299:GXX655307 HHT655299:HHT655307 HRP655299:HRP655307 IBL655299:IBL655307 ILH655299:ILH655307 IVD655299:IVD655307 JEZ655299:JEZ655307 JOV655299:JOV655307 JYR655299:JYR655307 KIN655299:KIN655307 KSJ655299:KSJ655307 LCF655299:LCF655307 LMB655299:LMB655307 LVX655299:LVX655307 MFT655299:MFT655307 MPP655299:MPP655307 MZL655299:MZL655307 NJH655299:NJH655307 NTD655299:NTD655307 OCZ655299:OCZ655307 OMV655299:OMV655307 OWR655299:OWR655307 PGN655299:PGN655307 PQJ655299:PQJ655307 QAF655299:QAF655307 QKB655299:QKB655307 QTX655299:QTX655307 RDT655299:RDT655307 RNP655299:RNP655307 RXL655299:RXL655307 SHH655299:SHH655307 SRD655299:SRD655307 TAZ655299:TAZ655307 TKV655299:TKV655307 TUR655299:TUR655307 UEN655299:UEN655307 UOJ655299:UOJ655307 UYF655299:UYF655307 VIB655299:VIB655307 VRX655299:VRX655307 WBT655299:WBT655307 WLP655299:WLP655307 WVL655299:WVL655307 E720835:E720843 IZ720835:IZ720843 SV720835:SV720843 ACR720835:ACR720843 AMN720835:AMN720843 AWJ720835:AWJ720843 BGF720835:BGF720843 BQB720835:BQB720843 BZX720835:BZX720843 CJT720835:CJT720843 CTP720835:CTP720843 DDL720835:DDL720843 DNH720835:DNH720843 DXD720835:DXD720843 EGZ720835:EGZ720843 EQV720835:EQV720843 FAR720835:FAR720843 FKN720835:FKN720843 FUJ720835:FUJ720843 GEF720835:GEF720843 GOB720835:GOB720843 GXX720835:GXX720843 HHT720835:HHT720843 HRP720835:HRP720843 IBL720835:IBL720843 ILH720835:ILH720843 IVD720835:IVD720843 JEZ720835:JEZ720843 JOV720835:JOV720843 JYR720835:JYR720843 KIN720835:KIN720843 KSJ720835:KSJ720843 LCF720835:LCF720843 LMB720835:LMB720843 LVX720835:LVX720843 MFT720835:MFT720843 MPP720835:MPP720843 MZL720835:MZL720843 NJH720835:NJH720843 NTD720835:NTD720843 OCZ720835:OCZ720843 OMV720835:OMV720843 OWR720835:OWR720843 PGN720835:PGN720843 PQJ720835:PQJ720843 QAF720835:QAF720843 QKB720835:QKB720843 QTX720835:QTX720843 RDT720835:RDT720843 RNP720835:RNP720843 RXL720835:RXL720843 SHH720835:SHH720843 SRD720835:SRD720843 TAZ720835:TAZ720843 TKV720835:TKV720843 TUR720835:TUR720843 UEN720835:UEN720843 UOJ720835:UOJ720843 UYF720835:UYF720843 VIB720835:VIB720843 VRX720835:VRX720843 WBT720835:WBT720843 WLP720835:WLP720843 WVL720835:WVL720843 E786371:E786379 IZ786371:IZ786379 SV786371:SV786379 ACR786371:ACR786379 AMN786371:AMN786379 AWJ786371:AWJ786379 BGF786371:BGF786379 BQB786371:BQB786379 BZX786371:BZX786379 CJT786371:CJT786379 CTP786371:CTP786379 DDL786371:DDL786379 DNH786371:DNH786379 DXD786371:DXD786379 EGZ786371:EGZ786379 EQV786371:EQV786379 FAR786371:FAR786379 FKN786371:FKN786379 FUJ786371:FUJ786379 GEF786371:GEF786379 GOB786371:GOB786379 GXX786371:GXX786379 HHT786371:HHT786379 HRP786371:HRP786379 IBL786371:IBL786379 ILH786371:ILH786379 IVD786371:IVD786379 JEZ786371:JEZ786379 JOV786371:JOV786379 JYR786371:JYR786379 KIN786371:KIN786379 KSJ786371:KSJ786379 LCF786371:LCF786379 LMB786371:LMB786379 LVX786371:LVX786379 MFT786371:MFT786379 MPP786371:MPP786379 MZL786371:MZL786379 NJH786371:NJH786379 NTD786371:NTD786379 OCZ786371:OCZ786379 OMV786371:OMV786379 OWR786371:OWR786379 PGN786371:PGN786379 PQJ786371:PQJ786379 QAF786371:QAF786379 QKB786371:QKB786379 QTX786371:QTX786379 RDT786371:RDT786379 RNP786371:RNP786379 RXL786371:RXL786379 SHH786371:SHH786379 SRD786371:SRD786379 TAZ786371:TAZ786379 TKV786371:TKV786379 TUR786371:TUR786379 UEN786371:UEN786379 UOJ786371:UOJ786379 UYF786371:UYF786379 VIB786371:VIB786379 VRX786371:VRX786379 WBT786371:WBT786379 WLP786371:WLP786379 WVL786371:WVL786379 E851907:E851915 IZ851907:IZ851915 SV851907:SV851915 ACR851907:ACR851915 AMN851907:AMN851915 AWJ851907:AWJ851915 BGF851907:BGF851915 BQB851907:BQB851915 BZX851907:BZX851915 CJT851907:CJT851915 CTP851907:CTP851915 DDL851907:DDL851915 DNH851907:DNH851915 DXD851907:DXD851915 EGZ851907:EGZ851915 EQV851907:EQV851915 FAR851907:FAR851915 FKN851907:FKN851915 FUJ851907:FUJ851915 GEF851907:GEF851915 GOB851907:GOB851915 GXX851907:GXX851915 HHT851907:HHT851915 HRP851907:HRP851915 IBL851907:IBL851915 ILH851907:ILH851915 IVD851907:IVD851915 JEZ851907:JEZ851915 JOV851907:JOV851915 JYR851907:JYR851915 KIN851907:KIN851915 KSJ851907:KSJ851915 LCF851907:LCF851915 LMB851907:LMB851915 LVX851907:LVX851915 MFT851907:MFT851915 MPP851907:MPP851915 MZL851907:MZL851915 NJH851907:NJH851915 NTD851907:NTD851915 OCZ851907:OCZ851915 OMV851907:OMV851915 OWR851907:OWR851915 PGN851907:PGN851915 PQJ851907:PQJ851915 QAF851907:QAF851915 QKB851907:QKB851915 QTX851907:QTX851915 RDT851907:RDT851915 RNP851907:RNP851915 RXL851907:RXL851915 SHH851907:SHH851915 SRD851907:SRD851915 TAZ851907:TAZ851915 TKV851907:TKV851915 TUR851907:TUR851915 UEN851907:UEN851915 UOJ851907:UOJ851915 UYF851907:UYF851915 VIB851907:VIB851915 VRX851907:VRX851915 WBT851907:WBT851915 WLP851907:WLP851915 WVL851907:WVL851915 E917443:E917451 IZ917443:IZ917451 SV917443:SV917451 ACR917443:ACR917451 AMN917443:AMN917451 AWJ917443:AWJ917451 BGF917443:BGF917451 BQB917443:BQB917451 BZX917443:BZX917451 CJT917443:CJT917451 CTP917443:CTP917451 DDL917443:DDL917451 DNH917443:DNH917451 DXD917443:DXD917451 EGZ917443:EGZ917451 EQV917443:EQV917451 FAR917443:FAR917451 FKN917443:FKN917451 FUJ917443:FUJ917451 GEF917443:GEF917451 GOB917443:GOB917451 GXX917443:GXX917451 HHT917443:HHT917451 HRP917443:HRP917451 IBL917443:IBL917451 ILH917443:ILH917451 IVD917443:IVD917451 JEZ917443:JEZ917451 JOV917443:JOV917451 JYR917443:JYR917451 KIN917443:KIN917451 KSJ917443:KSJ917451 LCF917443:LCF917451 LMB917443:LMB917451 LVX917443:LVX917451 MFT917443:MFT917451 MPP917443:MPP917451 MZL917443:MZL917451 NJH917443:NJH917451 NTD917443:NTD917451 OCZ917443:OCZ917451 OMV917443:OMV917451 OWR917443:OWR917451 PGN917443:PGN917451 PQJ917443:PQJ917451 QAF917443:QAF917451 QKB917443:QKB917451 QTX917443:QTX917451 RDT917443:RDT917451 RNP917443:RNP917451 RXL917443:RXL917451 SHH917443:SHH917451 SRD917443:SRD917451 TAZ917443:TAZ917451 TKV917443:TKV917451 TUR917443:TUR917451 UEN917443:UEN917451 UOJ917443:UOJ917451 UYF917443:UYF917451 VIB917443:VIB917451 VRX917443:VRX917451 WBT917443:WBT917451 WLP917443:WLP917451 WVL917443:WVL917451 E982979:E982987 IZ982979:IZ982987 SV982979:SV982987 ACR982979:ACR982987 AMN982979:AMN982987 AWJ982979:AWJ982987 BGF982979:BGF982987 BQB982979:BQB982987 BZX982979:BZX982987 CJT982979:CJT982987 CTP982979:CTP982987 DDL982979:DDL982987 DNH982979:DNH982987 DXD982979:DXD982987 EGZ982979:EGZ982987 EQV982979:EQV982987 FAR982979:FAR982987 FKN982979:FKN982987 FUJ982979:FUJ982987 GEF982979:GEF982987 GOB982979:GOB982987 GXX982979:GXX982987 HHT982979:HHT982987 HRP982979:HRP982987 IBL982979:IBL982987 ILH982979:ILH982987 IVD982979:IVD982987 JEZ982979:JEZ982987 JOV982979:JOV982987 JYR982979:JYR982987 KIN982979:KIN982987 KSJ982979:KSJ982987 LCF982979:LCF982987 LMB982979:LMB982987 LVX982979:LVX982987 MFT982979:MFT982987 MPP982979:MPP982987 MZL982979:MZL982987 NJH982979:NJH982987 NTD982979:NTD982987 OCZ982979:OCZ982987 OMV982979:OMV982987 OWR982979:OWR982987 PGN982979:PGN982987 PQJ982979:PQJ982987 QAF982979:QAF982987 QKB982979:QKB982987 QTX982979:QTX982987 RDT982979:RDT982987 RNP982979:RNP982987 RXL982979:RXL982987 SHH982979:SHH982987 SRD982979:SRD982987 TAZ982979:TAZ982987 TKV982979:TKV982987 TUR982979:TUR982987 UEN982979:UEN982987 UOJ982979:UOJ982987 UYF982979:UYF982987 VIB982979:VIB982987 VRX982979:VRX982987 WBT982979:WBT982987 WLP982979:WLP982987 WVL982979:WVL982987 WLP982990:WLP98301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E65470:E65472 IZ65470:IZ65472 SV65470:SV65472 ACR65470:ACR65472 AMN65470:AMN65472 AWJ65470:AWJ65472 BGF65470:BGF65472 BQB65470:BQB65472 BZX65470:BZX65472 CJT65470:CJT65472 CTP65470:CTP65472 DDL65470:DDL65472 DNH65470:DNH65472 DXD65470:DXD65472 EGZ65470:EGZ65472 EQV65470:EQV65472 FAR65470:FAR65472 FKN65470:FKN65472 FUJ65470:FUJ65472 GEF65470:GEF65472 GOB65470:GOB65472 GXX65470:GXX65472 HHT65470:HHT65472 HRP65470:HRP65472 IBL65470:IBL65472 ILH65470:ILH65472 IVD65470:IVD65472 JEZ65470:JEZ65472 JOV65470:JOV65472 JYR65470:JYR65472 KIN65470:KIN65472 KSJ65470:KSJ65472 LCF65470:LCF65472 LMB65470:LMB65472 LVX65470:LVX65472 MFT65470:MFT65472 MPP65470:MPP65472 MZL65470:MZL65472 NJH65470:NJH65472 NTD65470:NTD65472 OCZ65470:OCZ65472 OMV65470:OMV65472 OWR65470:OWR65472 PGN65470:PGN65472 PQJ65470:PQJ65472 QAF65470:QAF65472 QKB65470:QKB65472 QTX65470:QTX65472 RDT65470:RDT65472 RNP65470:RNP65472 RXL65470:RXL65472 SHH65470:SHH65472 SRD65470:SRD65472 TAZ65470:TAZ65472 TKV65470:TKV65472 TUR65470:TUR65472 UEN65470:UEN65472 UOJ65470:UOJ65472 UYF65470:UYF65472 VIB65470:VIB65472 VRX65470:VRX65472 WBT65470:WBT65472 WLP65470:WLP65472 WVL65470:WVL65472 E131006:E131008 IZ131006:IZ131008 SV131006:SV131008 ACR131006:ACR131008 AMN131006:AMN131008 AWJ131006:AWJ131008 BGF131006:BGF131008 BQB131006:BQB131008 BZX131006:BZX131008 CJT131006:CJT131008 CTP131006:CTP131008 DDL131006:DDL131008 DNH131006:DNH131008 DXD131006:DXD131008 EGZ131006:EGZ131008 EQV131006:EQV131008 FAR131006:FAR131008 FKN131006:FKN131008 FUJ131006:FUJ131008 GEF131006:GEF131008 GOB131006:GOB131008 GXX131006:GXX131008 HHT131006:HHT131008 HRP131006:HRP131008 IBL131006:IBL131008 ILH131006:ILH131008 IVD131006:IVD131008 JEZ131006:JEZ131008 JOV131006:JOV131008 JYR131006:JYR131008 KIN131006:KIN131008 KSJ131006:KSJ131008 LCF131006:LCF131008 LMB131006:LMB131008 LVX131006:LVX131008 MFT131006:MFT131008 MPP131006:MPP131008 MZL131006:MZL131008 NJH131006:NJH131008 NTD131006:NTD131008 OCZ131006:OCZ131008 OMV131006:OMV131008 OWR131006:OWR131008 PGN131006:PGN131008 PQJ131006:PQJ131008 QAF131006:QAF131008 QKB131006:QKB131008 QTX131006:QTX131008 RDT131006:RDT131008 RNP131006:RNP131008 RXL131006:RXL131008 SHH131006:SHH131008 SRD131006:SRD131008 TAZ131006:TAZ131008 TKV131006:TKV131008 TUR131006:TUR131008 UEN131006:UEN131008 UOJ131006:UOJ131008 UYF131006:UYF131008 VIB131006:VIB131008 VRX131006:VRX131008 WBT131006:WBT131008 WLP131006:WLP131008 WVL131006:WVL131008 E196542:E196544 IZ196542:IZ196544 SV196542:SV196544 ACR196542:ACR196544 AMN196542:AMN196544 AWJ196542:AWJ196544 BGF196542:BGF196544 BQB196542:BQB196544 BZX196542:BZX196544 CJT196542:CJT196544 CTP196542:CTP196544 DDL196542:DDL196544 DNH196542:DNH196544 DXD196542:DXD196544 EGZ196542:EGZ196544 EQV196542:EQV196544 FAR196542:FAR196544 FKN196542:FKN196544 FUJ196542:FUJ196544 GEF196542:GEF196544 GOB196542:GOB196544 GXX196542:GXX196544 HHT196542:HHT196544 HRP196542:HRP196544 IBL196542:IBL196544 ILH196542:ILH196544 IVD196542:IVD196544 JEZ196542:JEZ196544 JOV196542:JOV196544 JYR196542:JYR196544 KIN196542:KIN196544 KSJ196542:KSJ196544 LCF196542:LCF196544 LMB196542:LMB196544 LVX196542:LVX196544 MFT196542:MFT196544 MPP196542:MPP196544 MZL196542:MZL196544 NJH196542:NJH196544 NTD196542:NTD196544 OCZ196542:OCZ196544 OMV196542:OMV196544 OWR196542:OWR196544 PGN196542:PGN196544 PQJ196542:PQJ196544 QAF196542:QAF196544 QKB196542:QKB196544 QTX196542:QTX196544 RDT196542:RDT196544 RNP196542:RNP196544 RXL196542:RXL196544 SHH196542:SHH196544 SRD196542:SRD196544 TAZ196542:TAZ196544 TKV196542:TKV196544 TUR196542:TUR196544 UEN196542:UEN196544 UOJ196542:UOJ196544 UYF196542:UYF196544 VIB196542:VIB196544 VRX196542:VRX196544 WBT196542:WBT196544 WLP196542:WLP196544 WVL196542:WVL196544 E262078:E262080 IZ262078:IZ262080 SV262078:SV262080 ACR262078:ACR262080 AMN262078:AMN262080 AWJ262078:AWJ262080 BGF262078:BGF262080 BQB262078:BQB262080 BZX262078:BZX262080 CJT262078:CJT262080 CTP262078:CTP262080 DDL262078:DDL262080 DNH262078:DNH262080 DXD262078:DXD262080 EGZ262078:EGZ262080 EQV262078:EQV262080 FAR262078:FAR262080 FKN262078:FKN262080 FUJ262078:FUJ262080 GEF262078:GEF262080 GOB262078:GOB262080 GXX262078:GXX262080 HHT262078:HHT262080 HRP262078:HRP262080 IBL262078:IBL262080 ILH262078:ILH262080 IVD262078:IVD262080 JEZ262078:JEZ262080 JOV262078:JOV262080 JYR262078:JYR262080 KIN262078:KIN262080 KSJ262078:KSJ262080 LCF262078:LCF262080 LMB262078:LMB262080 LVX262078:LVX262080 MFT262078:MFT262080 MPP262078:MPP262080 MZL262078:MZL262080 NJH262078:NJH262080 NTD262078:NTD262080 OCZ262078:OCZ262080 OMV262078:OMV262080 OWR262078:OWR262080 PGN262078:PGN262080 PQJ262078:PQJ262080 QAF262078:QAF262080 QKB262078:QKB262080 QTX262078:QTX262080 RDT262078:RDT262080 RNP262078:RNP262080 RXL262078:RXL262080 SHH262078:SHH262080 SRD262078:SRD262080 TAZ262078:TAZ262080 TKV262078:TKV262080 TUR262078:TUR262080 UEN262078:UEN262080 UOJ262078:UOJ262080 UYF262078:UYF262080 VIB262078:VIB262080 VRX262078:VRX262080 WBT262078:WBT262080 WLP262078:WLP262080 WVL262078:WVL262080 E327614:E327616 IZ327614:IZ327616 SV327614:SV327616 ACR327614:ACR327616 AMN327614:AMN327616 AWJ327614:AWJ327616 BGF327614:BGF327616 BQB327614:BQB327616 BZX327614:BZX327616 CJT327614:CJT327616 CTP327614:CTP327616 DDL327614:DDL327616 DNH327614:DNH327616 DXD327614:DXD327616 EGZ327614:EGZ327616 EQV327614:EQV327616 FAR327614:FAR327616 FKN327614:FKN327616 FUJ327614:FUJ327616 GEF327614:GEF327616 GOB327614:GOB327616 GXX327614:GXX327616 HHT327614:HHT327616 HRP327614:HRP327616 IBL327614:IBL327616 ILH327614:ILH327616 IVD327614:IVD327616 JEZ327614:JEZ327616 JOV327614:JOV327616 JYR327614:JYR327616 KIN327614:KIN327616 KSJ327614:KSJ327616 LCF327614:LCF327616 LMB327614:LMB327616 LVX327614:LVX327616 MFT327614:MFT327616 MPP327614:MPP327616 MZL327614:MZL327616 NJH327614:NJH327616 NTD327614:NTD327616 OCZ327614:OCZ327616 OMV327614:OMV327616 OWR327614:OWR327616 PGN327614:PGN327616 PQJ327614:PQJ327616 QAF327614:QAF327616 QKB327614:QKB327616 QTX327614:QTX327616 RDT327614:RDT327616 RNP327614:RNP327616 RXL327614:RXL327616 SHH327614:SHH327616 SRD327614:SRD327616 TAZ327614:TAZ327616 TKV327614:TKV327616 TUR327614:TUR327616 UEN327614:UEN327616 UOJ327614:UOJ327616 UYF327614:UYF327616 VIB327614:VIB327616 VRX327614:VRX327616 WBT327614:WBT327616 WLP327614:WLP327616 WVL327614:WVL327616 E393150:E393152 IZ393150:IZ393152 SV393150:SV393152 ACR393150:ACR393152 AMN393150:AMN393152 AWJ393150:AWJ393152 BGF393150:BGF393152 BQB393150:BQB393152 BZX393150:BZX393152 CJT393150:CJT393152 CTP393150:CTP393152 DDL393150:DDL393152 DNH393150:DNH393152 DXD393150:DXD393152 EGZ393150:EGZ393152 EQV393150:EQV393152 FAR393150:FAR393152 FKN393150:FKN393152 FUJ393150:FUJ393152 GEF393150:GEF393152 GOB393150:GOB393152 GXX393150:GXX393152 HHT393150:HHT393152 HRP393150:HRP393152 IBL393150:IBL393152 ILH393150:ILH393152 IVD393150:IVD393152 JEZ393150:JEZ393152 JOV393150:JOV393152 JYR393150:JYR393152 KIN393150:KIN393152 KSJ393150:KSJ393152 LCF393150:LCF393152 LMB393150:LMB393152 LVX393150:LVX393152 MFT393150:MFT393152 MPP393150:MPP393152 MZL393150:MZL393152 NJH393150:NJH393152 NTD393150:NTD393152 OCZ393150:OCZ393152 OMV393150:OMV393152 OWR393150:OWR393152 PGN393150:PGN393152 PQJ393150:PQJ393152 QAF393150:QAF393152 QKB393150:QKB393152 QTX393150:QTX393152 RDT393150:RDT393152 RNP393150:RNP393152 RXL393150:RXL393152 SHH393150:SHH393152 SRD393150:SRD393152 TAZ393150:TAZ393152 TKV393150:TKV393152 TUR393150:TUR393152 UEN393150:UEN393152 UOJ393150:UOJ393152 UYF393150:UYF393152 VIB393150:VIB393152 VRX393150:VRX393152 WBT393150:WBT393152 WLP393150:WLP393152 WVL393150:WVL393152 E458686:E458688 IZ458686:IZ458688 SV458686:SV458688 ACR458686:ACR458688 AMN458686:AMN458688 AWJ458686:AWJ458688 BGF458686:BGF458688 BQB458686:BQB458688 BZX458686:BZX458688 CJT458686:CJT458688 CTP458686:CTP458688 DDL458686:DDL458688 DNH458686:DNH458688 DXD458686:DXD458688 EGZ458686:EGZ458688 EQV458686:EQV458688 FAR458686:FAR458688 FKN458686:FKN458688 FUJ458686:FUJ458688 GEF458686:GEF458688 GOB458686:GOB458688 GXX458686:GXX458688 HHT458686:HHT458688 HRP458686:HRP458688 IBL458686:IBL458688 ILH458686:ILH458688 IVD458686:IVD458688 JEZ458686:JEZ458688 JOV458686:JOV458688 JYR458686:JYR458688 KIN458686:KIN458688 KSJ458686:KSJ458688 LCF458686:LCF458688 LMB458686:LMB458688 LVX458686:LVX458688 MFT458686:MFT458688 MPP458686:MPP458688 MZL458686:MZL458688 NJH458686:NJH458688 NTD458686:NTD458688 OCZ458686:OCZ458688 OMV458686:OMV458688 OWR458686:OWR458688 PGN458686:PGN458688 PQJ458686:PQJ458688 QAF458686:QAF458688 QKB458686:QKB458688 QTX458686:QTX458688 RDT458686:RDT458688 RNP458686:RNP458688 RXL458686:RXL458688 SHH458686:SHH458688 SRD458686:SRD458688 TAZ458686:TAZ458688 TKV458686:TKV458688 TUR458686:TUR458688 UEN458686:UEN458688 UOJ458686:UOJ458688 UYF458686:UYF458688 VIB458686:VIB458688 VRX458686:VRX458688 WBT458686:WBT458688 WLP458686:WLP458688 WVL458686:WVL458688 E524222:E524224 IZ524222:IZ524224 SV524222:SV524224 ACR524222:ACR524224 AMN524222:AMN524224 AWJ524222:AWJ524224 BGF524222:BGF524224 BQB524222:BQB524224 BZX524222:BZX524224 CJT524222:CJT524224 CTP524222:CTP524224 DDL524222:DDL524224 DNH524222:DNH524224 DXD524222:DXD524224 EGZ524222:EGZ524224 EQV524222:EQV524224 FAR524222:FAR524224 FKN524222:FKN524224 FUJ524222:FUJ524224 GEF524222:GEF524224 GOB524222:GOB524224 GXX524222:GXX524224 HHT524222:HHT524224 HRP524222:HRP524224 IBL524222:IBL524224 ILH524222:ILH524224 IVD524222:IVD524224 JEZ524222:JEZ524224 JOV524222:JOV524224 JYR524222:JYR524224 KIN524222:KIN524224 KSJ524222:KSJ524224 LCF524222:LCF524224 LMB524222:LMB524224 LVX524222:LVX524224 MFT524222:MFT524224 MPP524222:MPP524224 MZL524222:MZL524224 NJH524222:NJH524224 NTD524222:NTD524224 OCZ524222:OCZ524224 OMV524222:OMV524224 OWR524222:OWR524224 PGN524222:PGN524224 PQJ524222:PQJ524224 QAF524222:QAF524224 QKB524222:QKB524224 QTX524222:QTX524224 RDT524222:RDT524224 RNP524222:RNP524224 RXL524222:RXL524224 SHH524222:SHH524224 SRD524222:SRD524224 TAZ524222:TAZ524224 TKV524222:TKV524224 TUR524222:TUR524224 UEN524222:UEN524224 UOJ524222:UOJ524224 UYF524222:UYF524224 VIB524222:VIB524224 VRX524222:VRX524224 WBT524222:WBT524224 WLP524222:WLP524224 WVL524222:WVL524224 E589758:E589760 IZ589758:IZ589760 SV589758:SV589760 ACR589758:ACR589760 AMN589758:AMN589760 AWJ589758:AWJ589760 BGF589758:BGF589760 BQB589758:BQB589760 BZX589758:BZX589760 CJT589758:CJT589760 CTP589758:CTP589760 DDL589758:DDL589760 DNH589758:DNH589760 DXD589758:DXD589760 EGZ589758:EGZ589760 EQV589758:EQV589760 FAR589758:FAR589760 FKN589758:FKN589760 FUJ589758:FUJ589760 GEF589758:GEF589760 GOB589758:GOB589760 GXX589758:GXX589760 HHT589758:HHT589760 HRP589758:HRP589760 IBL589758:IBL589760 ILH589758:ILH589760 IVD589758:IVD589760 JEZ589758:JEZ589760 JOV589758:JOV589760 JYR589758:JYR589760 KIN589758:KIN589760 KSJ589758:KSJ589760 LCF589758:LCF589760 LMB589758:LMB589760 LVX589758:LVX589760 MFT589758:MFT589760 MPP589758:MPP589760 MZL589758:MZL589760 NJH589758:NJH589760 NTD589758:NTD589760 OCZ589758:OCZ589760 OMV589758:OMV589760 OWR589758:OWR589760 PGN589758:PGN589760 PQJ589758:PQJ589760 QAF589758:QAF589760 QKB589758:QKB589760 QTX589758:QTX589760 RDT589758:RDT589760 RNP589758:RNP589760 RXL589758:RXL589760 SHH589758:SHH589760 SRD589758:SRD589760 TAZ589758:TAZ589760 TKV589758:TKV589760 TUR589758:TUR589760 UEN589758:UEN589760 UOJ589758:UOJ589760 UYF589758:UYF589760 VIB589758:VIB589760 VRX589758:VRX589760 WBT589758:WBT589760 WLP589758:WLP589760 WVL589758:WVL589760 E655294:E655296 IZ655294:IZ655296 SV655294:SV655296 ACR655294:ACR655296 AMN655294:AMN655296 AWJ655294:AWJ655296 BGF655294:BGF655296 BQB655294:BQB655296 BZX655294:BZX655296 CJT655294:CJT655296 CTP655294:CTP655296 DDL655294:DDL655296 DNH655294:DNH655296 DXD655294:DXD655296 EGZ655294:EGZ655296 EQV655294:EQV655296 FAR655294:FAR655296 FKN655294:FKN655296 FUJ655294:FUJ655296 GEF655294:GEF655296 GOB655294:GOB655296 GXX655294:GXX655296 HHT655294:HHT655296 HRP655294:HRP655296 IBL655294:IBL655296 ILH655294:ILH655296 IVD655294:IVD655296 JEZ655294:JEZ655296 JOV655294:JOV655296 JYR655294:JYR655296 KIN655294:KIN655296 KSJ655294:KSJ655296 LCF655294:LCF655296 LMB655294:LMB655296 LVX655294:LVX655296 MFT655294:MFT655296 MPP655294:MPP655296 MZL655294:MZL655296 NJH655294:NJH655296 NTD655294:NTD655296 OCZ655294:OCZ655296 OMV655294:OMV655296 OWR655294:OWR655296 PGN655294:PGN655296 PQJ655294:PQJ655296 QAF655294:QAF655296 QKB655294:QKB655296 QTX655294:QTX655296 RDT655294:RDT655296 RNP655294:RNP655296 RXL655294:RXL655296 SHH655294:SHH655296 SRD655294:SRD655296 TAZ655294:TAZ655296 TKV655294:TKV655296 TUR655294:TUR655296 UEN655294:UEN655296 UOJ655294:UOJ655296 UYF655294:UYF655296 VIB655294:VIB655296 VRX655294:VRX655296 WBT655294:WBT655296 WLP655294:WLP655296 WVL655294:WVL655296 E720830:E720832 IZ720830:IZ720832 SV720830:SV720832 ACR720830:ACR720832 AMN720830:AMN720832 AWJ720830:AWJ720832 BGF720830:BGF720832 BQB720830:BQB720832 BZX720830:BZX720832 CJT720830:CJT720832 CTP720830:CTP720832 DDL720830:DDL720832 DNH720830:DNH720832 DXD720830:DXD720832 EGZ720830:EGZ720832 EQV720830:EQV720832 FAR720830:FAR720832 FKN720830:FKN720832 FUJ720830:FUJ720832 GEF720830:GEF720832 GOB720830:GOB720832 GXX720830:GXX720832 HHT720830:HHT720832 HRP720830:HRP720832 IBL720830:IBL720832 ILH720830:ILH720832 IVD720830:IVD720832 JEZ720830:JEZ720832 JOV720830:JOV720832 JYR720830:JYR720832 KIN720830:KIN720832 KSJ720830:KSJ720832 LCF720830:LCF720832 LMB720830:LMB720832 LVX720830:LVX720832 MFT720830:MFT720832 MPP720830:MPP720832 MZL720830:MZL720832 NJH720830:NJH720832 NTD720830:NTD720832 OCZ720830:OCZ720832 OMV720830:OMV720832 OWR720830:OWR720832 PGN720830:PGN720832 PQJ720830:PQJ720832 QAF720830:QAF720832 QKB720830:QKB720832 QTX720830:QTX720832 RDT720830:RDT720832 RNP720830:RNP720832 RXL720830:RXL720832 SHH720830:SHH720832 SRD720830:SRD720832 TAZ720830:TAZ720832 TKV720830:TKV720832 TUR720830:TUR720832 UEN720830:UEN720832 UOJ720830:UOJ720832 UYF720830:UYF720832 VIB720830:VIB720832 VRX720830:VRX720832 WBT720830:WBT720832 WLP720830:WLP720832 WVL720830:WVL720832 E786366:E786368 IZ786366:IZ786368 SV786366:SV786368 ACR786366:ACR786368 AMN786366:AMN786368 AWJ786366:AWJ786368 BGF786366:BGF786368 BQB786366:BQB786368 BZX786366:BZX786368 CJT786366:CJT786368 CTP786366:CTP786368 DDL786366:DDL786368 DNH786366:DNH786368 DXD786366:DXD786368 EGZ786366:EGZ786368 EQV786366:EQV786368 FAR786366:FAR786368 FKN786366:FKN786368 FUJ786366:FUJ786368 GEF786366:GEF786368 GOB786366:GOB786368 GXX786366:GXX786368 HHT786366:HHT786368 HRP786366:HRP786368 IBL786366:IBL786368 ILH786366:ILH786368 IVD786366:IVD786368 JEZ786366:JEZ786368 JOV786366:JOV786368 JYR786366:JYR786368 KIN786366:KIN786368 KSJ786366:KSJ786368 LCF786366:LCF786368 LMB786366:LMB786368 LVX786366:LVX786368 MFT786366:MFT786368 MPP786366:MPP786368 MZL786366:MZL786368 NJH786366:NJH786368 NTD786366:NTD786368 OCZ786366:OCZ786368 OMV786366:OMV786368 OWR786366:OWR786368 PGN786366:PGN786368 PQJ786366:PQJ786368 QAF786366:QAF786368 QKB786366:QKB786368 QTX786366:QTX786368 RDT786366:RDT786368 RNP786366:RNP786368 RXL786366:RXL786368 SHH786366:SHH786368 SRD786366:SRD786368 TAZ786366:TAZ786368 TKV786366:TKV786368 TUR786366:TUR786368 UEN786366:UEN786368 UOJ786366:UOJ786368 UYF786366:UYF786368 VIB786366:VIB786368 VRX786366:VRX786368 WBT786366:WBT786368 WLP786366:WLP786368 WVL786366:WVL786368 E851902:E851904 IZ851902:IZ851904 SV851902:SV851904 ACR851902:ACR851904 AMN851902:AMN851904 AWJ851902:AWJ851904 BGF851902:BGF851904 BQB851902:BQB851904 BZX851902:BZX851904 CJT851902:CJT851904 CTP851902:CTP851904 DDL851902:DDL851904 DNH851902:DNH851904 DXD851902:DXD851904 EGZ851902:EGZ851904 EQV851902:EQV851904 FAR851902:FAR851904 FKN851902:FKN851904 FUJ851902:FUJ851904 GEF851902:GEF851904 GOB851902:GOB851904 GXX851902:GXX851904 HHT851902:HHT851904 HRP851902:HRP851904 IBL851902:IBL851904 ILH851902:ILH851904 IVD851902:IVD851904 JEZ851902:JEZ851904 JOV851902:JOV851904 JYR851902:JYR851904 KIN851902:KIN851904 KSJ851902:KSJ851904 LCF851902:LCF851904 LMB851902:LMB851904 LVX851902:LVX851904 MFT851902:MFT851904 MPP851902:MPP851904 MZL851902:MZL851904 NJH851902:NJH851904 NTD851902:NTD851904 OCZ851902:OCZ851904 OMV851902:OMV851904 OWR851902:OWR851904 PGN851902:PGN851904 PQJ851902:PQJ851904 QAF851902:QAF851904 QKB851902:QKB851904 QTX851902:QTX851904 RDT851902:RDT851904 RNP851902:RNP851904 RXL851902:RXL851904 SHH851902:SHH851904 SRD851902:SRD851904 TAZ851902:TAZ851904 TKV851902:TKV851904 TUR851902:TUR851904 UEN851902:UEN851904 UOJ851902:UOJ851904 UYF851902:UYF851904 VIB851902:VIB851904 VRX851902:VRX851904 WBT851902:WBT851904 WLP851902:WLP851904 WVL851902:WVL851904 E917438:E917440 IZ917438:IZ917440 SV917438:SV917440 ACR917438:ACR917440 AMN917438:AMN917440 AWJ917438:AWJ917440 BGF917438:BGF917440 BQB917438:BQB917440 BZX917438:BZX917440 CJT917438:CJT917440 CTP917438:CTP917440 DDL917438:DDL917440 DNH917438:DNH917440 DXD917438:DXD917440 EGZ917438:EGZ917440 EQV917438:EQV917440 FAR917438:FAR917440 FKN917438:FKN917440 FUJ917438:FUJ917440 GEF917438:GEF917440 GOB917438:GOB917440 GXX917438:GXX917440 HHT917438:HHT917440 HRP917438:HRP917440 IBL917438:IBL917440 ILH917438:ILH917440 IVD917438:IVD917440 JEZ917438:JEZ917440 JOV917438:JOV917440 JYR917438:JYR917440 KIN917438:KIN917440 KSJ917438:KSJ917440 LCF917438:LCF917440 LMB917438:LMB917440 LVX917438:LVX917440 MFT917438:MFT917440 MPP917438:MPP917440 MZL917438:MZL917440 NJH917438:NJH917440 NTD917438:NTD917440 OCZ917438:OCZ917440 OMV917438:OMV917440 OWR917438:OWR917440 PGN917438:PGN917440 PQJ917438:PQJ917440 QAF917438:QAF917440 QKB917438:QKB917440 QTX917438:QTX917440 RDT917438:RDT917440 RNP917438:RNP917440 RXL917438:RXL917440 SHH917438:SHH917440 SRD917438:SRD917440 TAZ917438:TAZ917440 TKV917438:TKV917440 TUR917438:TUR917440 UEN917438:UEN917440 UOJ917438:UOJ917440 UYF917438:UYF917440 VIB917438:VIB917440 VRX917438:VRX917440 WBT917438:WBT917440 WLP917438:WLP917440 WVL917438:WVL917440 E982974:E982976 IZ982974:IZ982976 SV982974:SV982976 ACR982974:ACR982976 AMN982974:AMN982976 AWJ982974:AWJ982976 BGF982974:BGF982976 BQB982974:BQB982976 BZX982974:BZX982976 CJT982974:CJT982976 CTP982974:CTP982976 DDL982974:DDL982976 DNH982974:DNH982976 DXD982974:DXD982976 EGZ982974:EGZ982976 EQV982974:EQV982976 FAR982974:FAR982976 FKN982974:FKN982976 FUJ982974:FUJ982976 GEF982974:GEF982976 GOB982974:GOB982976 GXX982974:GXX982976 HHT982974:HHT982976 HRP982974:HRP982976 IBL982974:IBL982976 ILH982974:ILH982976 IVD982974:IVD982976 JEZ982974:JEZ982976 JOV982974:JOV982976 JYR982974:JYR982976 KIN982974:KIN982976 KSJ982974:KSJ982976 LCF982974:LCF982976 LMB982974:LMB982976 LVX982974:LVX982976 MFT982974:MFT982976 MPP982974:MPP982976 MZL982974:MZL982976 NJH982974:NJH982976 NTD982974:NTD982976 OCZ982974:OCZ982976 OMV982974:OMV982976 OWR982974:OWR982976 PGN982974:PGN982976 PQJ982974:PQJ982976 QAF982974:QAF982976 QKB982974:QKB982976 QTX982974:QTX982976 RDT982974:RDT982976 RNP982974:RNP982976 RXL982974:RXL982976 SHH982974:SHH982976 SRD982974:SRD982976 TAZ982974:TAZ982976 TKV982974:TKV982976 TUR982974:TUR982976 UEN982974:UEN982976 UOJ982974:UOJ982976 UYF982974:UYF982976 VIB982974:VIB982976 VRX982974:VRX982976 WBT982974:WBT982976 WLP982974:WLP982976 WVL982974:WVL982976 WVL982990:WVL983019 E65486:E65515 IZ65486:IZ65515 SV65486:SV65515 ACR65486:ACR65515 AMN65486:AMN65515 AWJ65486:AWJ65515 BGF65486:BGF65515 BQB65486:BQB65515 BZX65486:BZX65515 CJT65486:CJT65515 CTP65486:CTP65515 DDL65486:DDL65515 DNH65486:DNH65515 DXD65486:DXD65515 EGZ65486:EGZ65515 EQV65486:EQV65515 FAR65486:FAR65515 FKN65486:FKN65515 FUJ65486:FUJ65515 GEF65486:GEF65515 GOB65486:GOB65515 GXX65486:GXX65515 HHT65486:HHT65515 HRP65486:HRP65515 IBL65486:IBL65515 ILH65486:ILH65515 IVD65486:IVD65515 JEZ65486:JEZ65515 JOV65486:JOV65515 JYR65486:JYR65515 KIN65486:KIN65515 KSJ65486:KSJ65515 LCF65486:LCF65515 LMB65486:LMB65515 LVX65486:LVX65515 MFT65486:MFT65515 MPP65486:MPP65515 MZL65486:MZL65515 NJH65486:NJH65515 NTD65486:NTD65515 OCZ65486:OCZ65515 OMV65486:OMV65515 OWR65486:OWR65515 PGN65486:PGN65515 PQJ65486:PQJ65515 QAF65486:QAF65515 QKB65486:QKB65515 QTX65486:QTX65515 RDT65486:RDT65515 RNP65486:RNP65515 RXL65486:RXL65515 SHH65486:SHH65515 SRD65486:SRD65515 TAZ65486:TAZ65515 TKV65486:TKV65515 TUR65486:TUR65515 UEN65486:UEN65515 UOJ65486:UOJ65515 UYF65486:UYF65515 VIB65486:VIB65515 VRX65486:VRX65515 WBT65486:WBT65515 WLP65486:WLP65515 WVL65486:WVL65515 E131022:E131051 IZ131022:IZ131051 SV131022:SV131051 ACR131022:ACR131051 AMN131022:AMN131051 AWJ131022:AWJ131051 BGF131022:BGF131051 BQB131022:BQB131051 BZX131022:BZX131051 CJT131022:CJT131051 CTP131022:CTP131051 DDL131022:DDL131051 DNH131022:DNH131051 DXD131022:DXD131051 EGZ131022:EGZ131051 EQV131022:EQV131051 FAR131022:FAR131051 FKN131022:FKN131051 FUJ131022:FUJ131051 GEF131022:GEF131051 GOB131022:GOB131051 GXX131022:GXX131051 HHT131022:HHT131051 HRP131022:HRP131051 IBL131022:IBL131051 ILH131022:ILH131051 IVD131022:IVD131051 JEZ131022:JEZ131051 JOV131022:JOV131051 JYR131022:JYR131051 KIN131022:KIN131051 KSJ131022:KSJ131051 LCF131022:LCF131051 LMB131022:LMB131051 LVX131022:LVX131051 MFT131022:MFT131051 MPP131022:MPP131051 MZL131022:MZL131051 NJH131022:NJH131051 NTD131022:NTD131051 OCZ131022:OCZ131051 OMV131022:OMV131051 OWR131022:OWR131051 PGN131022:PGN131051 PQJ131022:PQJ131051 QAF131022:QAF131051 QKB131022:QKB131051 QTX131022:QTX131051 RDT131022:RDT131051 RNP131022:RNP131051 RXL131022:RXL131051 SHH131022:SHH131051 SRD131022:SRD131051 TAZ131022:TAZ131051 TKV131022:TKV131051 TUR131022:TUR131051 UEN131022:UEN131051 UOJ131022:UOJ131051 UYF131022:UYF131051 VIB131022:VIB131051 VRX131022:VRX131051 WBT131022:WBT131051 WLP131022:WLP131051 WVL131022:WVL131051 E196558:E196587 IZ196558:IZ196587 SV196558:SV196587 ACR196558:ACR196587 AMN196558:AMN196587 AWJ196558:AWJ196587 BGF196558:BGF196587 BQB196558:BQB196587 BZX196558:BZX196587 CJT196558:CJT196587 CTP196558:CTP196587 DDL196558:DDL196587 DNH196558:DNH196587 DXD196558:DXD196587 EGZ196558:EGZ196587 EQV196558:EQV196587 FAR196558:FAR196587 FKN196558:FKN196587 FUJ196558:FUJ196587 GEF196558:GEF196587 GOB196558:GOB196587 GXX196558:GXX196587 HHT196558:HHT196587 HRP196558:HRP196587 IBL196558:IBL196587 ILH196558:ILH196587 IVD196558:IVD196587 JEZ196558:JEZ196587 JOV196558:JOV196587 JYR196558:JYR196587 KIN196558:KIN196587 KSJ196558:KSJ196587 LCF196558:LCF196587 LMB196558:LMB196587 LVX196558:LVX196587 MFT196558:MFT196587 MPP196558:MPP196587 MZL196558:MZL196587 NJH196558:NJH196587 NTD196558:NTD196587 OCZ196558:OCZ196587 OMV196558:OMV196587 OWR196558:OWR196587 PGN196558:PGN196587 PQJ196558:PQJ196587 QAF196558:QAF196587 QKB196558:QKB196587 QTX196558:QTX196587 RDT196558:RDT196587 RNP196558:RNP196587 RXL196558:RXL196587 SHH196558:SHH196587 SRD196558:SRD196587 TAZ196558:TAZ196587 TKV196558:TKV196587 TUR196558:TUR196587 UEN196558:UEN196587 UOJ196558:UOJ196587 UYF196558:UYF196587 VIB196558:VIB196587 VRX196558:VRX196587 WBT196558:WBT196587 WLP196558:WLP196587 WVL196558:WVL196587 E262094:E262123 IZ262094:IZ262123 SV262094:SV262123 ACR262094:ACR262123 AMN262094:AMN262123 AWJ262094:AWJ262123 BGF262094:BGF262123 BQB262094:BQB262123 BZX262094:BZX262123 CJT262094:CJT262123 CTP262094:CTP262123 DDL262094:DDL262123 DNH262094:DNH262123 DXD262094:DXD262123 EGZ262094:EGZ262123 EQV262094:EQV262123 FAR262094:FAR262123 FKN262094:FKN262123 FUJ262094:FUJ262123 GEF262094:GEF262123 GOB262094:GOB262123 GXX262094:GXX262123 HHT262094:HHT262123 HRP262094:HRP262123 IBL262094:IBL262123 ILH262094:ILH262123 IVD262094:IVD262123 JEZ262094:JEZ262123 JOV262094:JOV262123 JYR262094:JYR262123 KIN262094:KIN262123 KSJ262094:KSJ262123 LCF262094:LCF262123 LMB262094:LMB262123 LVX262094:LVX262123 MFT262094:MFT262123 MPP262094:MPP262123 MZL262094:MZL262123 NJH262094:NJH262123 NTD262094:NTD262123 OCZ262094:OCZ262123 OMV262094:OMV262123 OWR262094:OWR262123 PGN262094:PGN262123 PQJ262094:PQJ262123 QAF262094:QAF262123 QKB262094:QKB262123 QTX262094:QTX262123 RDT262094:RDT262123 RNP262094:RNP262123 RXL262094:RXL262123 SHH262094:SHH262123 SRD262094:SRD262123 TAZ262094:TAZ262123 TKV262094:TKV262123 TUR262094:TUR262123 UEN262094:UEN262123 UOJ262094:UOJ262123 UYF262094:UYF262123 VIB262094:VIB262123 VRX262094:VRX262123 WBT262094:WBT262123 WLP262094:WLP262123 WVL262094:WVL262123 E327630:E327659 IZ327630:IZ327659 SV327630:SV327659 ACR327630:ACR327659 AMN327630:AMN327659 AWJ327630:AWJ327659 BGF327630:BGF327659 BQB327630:BQB327659 BZX327630:BZX327659 CJT327630:CJT327659 CTP327630:CTP327659 DDL327630:DDL327659 DNH327630:DNH327659 DXD327630:DXD327659 EGZ327630:EGZ327659 EQV327630:EQV327659 FAR327630:FAR327659 FKN327630:FKN327659 FUJ327630:FUJ327659 GEF327630:GEF327659 GOB327630:GOB327659 GXX327630:GXX327659 HHT327630:HHT327659 HRP327630:HRP327659 IBL327630:IBL327659 ILH327630:ILH327659 IVD327630:IVD327659 JEZ327630:JEZ327659 JOV327630:JOV327659 JYR327630:JYR327659 KIN327630:KIN327659 KSJ327630:KSJ327659 LCF327630:LCF327659 LMB327630:LMB327659 LVX327630:LVX327659 MFT327630:MFT327659 MPP327630:MPP327659 MZL327630:MZL327659 NJH327630:NJH327659 NTD327630:NTD327659 OCZ327630:OCZ327659 OMV327630:OMV327659 OWR327630:OWR327659 PGN327630:PGN327659 PQJ327630:PQJ327659 QAF327630:QAF327659 QKB327630:QKB327659 QTX327630:QTX327659 RDT327630:RDT327659 RNP327630:RNP327659 RXL327630:RXL327659 SHH327630:SHH327659 SRD327630:SRD327659 TAZ327630:TAZ327659 TKV327630:TKV327659 TUR327630:TUR327659 UEN327630:UEN327659 UOJ327630:UOJ327659 UYF327630:UYF327659 VIB327630:VIB327659 VRX327630:VRX327659 WBT327630:WBT327659 WLP327630:WLP327659 WVL327630:WVL327659 E393166:E393195 IZ393166:IZ393195 SV393166:SV393195 ACR393166:ACR393195 AMN393166:AMN393195 AWJ393166:AWJ393195 BGF393166:BGF393195 BQB393166:BQB393195 BZX393166:BZX393195 CJT393166:CJT393195 CTP393166:CTP393195 DDL393166:DDL393195 DNH393166:DNH393195 DXD393166:DXD393195 EGZ393166:EGZ393195 EQV393166:EQV393195 FAR393166:FAR393195 FKN393166:FKN393195 FUJ393166:FUJ393195 GEF393166:GEF393195 GOB393166:GOB393195 GXX393166:GXX393195 HHT393166:HHT393195 HRP393166:HRP393195 IBL393166:IBL393195 ILH393166:ILH393195 IVD393166:IVD393195 JEZ393166:JEZ393195 JOV393166:JOV393195 JYR393166:JYR393195 KIN393166:KIN393195 KSJ393166:KSJ393195 LCF393166:LCF393195 LMB393166:LMB393195 LVX393166:LVX393195 MFT393166:MFT393195 MPP393166:MPP393195 MZL393166:MZL393195 NJH393166:NJH393195 NTD393166:NTD393195 OCZ393166:OCZ393195 OMV393166:OMV393195 OWR393166:OWR393195 PGN393166:PGN393195 PQJ393166:PQJ393195 QAF393166:QAF393195 QKB393166:QKB393195 QTX393166:QTX393195 RDT393166:RDT393195 RNP393166:RNP393195 RXL393166:RXL393195 SHH393166:SHH393195 SRD393166:SRD393195 TAZ393166:TAZ393195 TKV393166:TKV393195 TUR393166:TUR393195 UEN393166:UEN393195 UOJ393166:UOJ393195 UYF393166:UYF393195 VIB393166:VIB393195 VRX393166:VRX393195 WBT393166:WBT393195 WLP393166:WLP393195 WVL393166:WVL393195 E458702:E458731 IZ458702:IZ458731 SV458702:SV458731 ACR458702:ACR458731 AMN458702:AMN458731 AWJ458702:AWJ458731 BGF458702:BGF458731 BQB458702:BQB458731 BZX458702:BZX458731 CJT458702:CJT458731 CTP458702:CTP458731 DDL458702:DDL458731 DNH458702:DNH458731 DXD458702:DXD458731 EGZ458702:EGZ458731 EQV458702:EQV458731 FAR458702:FAR458731 FKN458702:FKN458731 FUJ458702:FUJ458731 GEF458702:GEF458731 GOB458702:GOB458731 GXX458702:GXX458731 HHT458702:HHT458731 HRP458702:HRP458731 IBL458702:IBL458731 ILH458702:ILH458731 IVD458702:IVD458731 JEZ458702:JEZ458731 JOV458702:JOV458731 JYR458702:JYR458731 KIN458702:KIN458731 KSJ458702:KSJ458731 LCF458702:LCF458731 LMB458702:LMB458731 LVX458702:LVX458731 MFT458702:MFT458731 MPP458702:MPP458731 MZL458702:MZL458731 NJH458702:NJH458731 NTD458702:NTD458731 OCZ458702:OCZ458731 OMV458702:OMV458731 OWR458702:OWR458731 PGN458702:PGN458731 PQJ458702:PQJ458731 QAF458702:QAF458731 QKB458702:QKB458731 QTX458702:QTX458731 RDT458702:RDT458731 RNP458702:RNP458731 RXL458702:RXL458731 SHH458702:SHH458731 SRD458702:SRD458731 TAZ458702:TAZ458731 TKV458702:TKV458731 TUR458702:TUR458731 UEN458702:UEN458731 UOJ458702:UOJ458731 UYF458702:UYF458731 VIB458702:VIB458731 VRX458702:VRX458731 WBT458702:WBT458731 WLP458702:WLP458731 WVL458702:WVL458731 E524238:E524267 IZ524238:IZ524267 SV524238:SV524267 ACR524238:ACR524267 AMN524238:AMN524267 AWJ524238:AWJ524267 BGF524238:BGF524267 BQB524238:BQB524267 BZX524238:BZX524267 CJT524238:CJT524267 CTP524238:CTP524267 DDL524238:DDL524267 DNH524238:DNH524267 DXD524238:DXD524267 EGZ524238:EGZ524267 EQV524238:EQV524267 FAR524238:FAR524267 FKN524238:FKN524267 FUJ524238:FUJ524267 GEF524238:GEF524267 GOB524238:GOB524267 GXX524238:GXX524267 HHT524238:HHT524267 HRP524238:HRP524267 IBL524238:IBL524267 ILH524238:ILH524267 IVD524238:IVD524267 JEZ524238:JEZ524267 JOV524238:JOV524267 JYR524238:JYR524267 KIN524238:KIN524267 KSJ524238:KSJ524267 LCF524238:LCF524267 LMB524238:LMB524267 LVX524238:LVX524267 MFT524238:MFT524267 MPP524238:MPP524267 MZL524238:MZL524267 NJH524238:NJH524267 NTD524238:NTD524267 OCZ524238:OCZ524267 OMV524238:OMV524267 OWR524238:OWR524267 PGN524238:PGN524267 PQJ524238:PQJ524267 QAF524238:QAF524267 QKB524238:QKB524267 QTX524238:QTX524267 RDT524238:RDT524267 RNP524238:RNP524267 RXL524238:RXL524267 SHH524238:SHH524267 SRD524238:SRD524267 TAZ524238:TAZ524267 TKV524238:TKV524267 TUR524238:TUR524267 UEN524238:UEN524267 UOJ524238:UOJ524267 UYF524238:UYF524267 VIB524238:VIB524267 VRX524238:VRX524267 WBT524238:WBT524267 WLP524238:WLP524267 WVL524238:WVL524267 E589774:E589803 IZ589774:IZ589803 SV589774:SV589803 ACR589774:ACR589803 AMN589774:AMN589803 AWJ589774:AWJ589803 BGF589774:BGF589803 BQB589774:BQB589803 BZX589774:BZX589803 CJT589774:CJT589803 CTP589774:CTP589803 DDL589774:DDL589803 DNH589774:DNH589803 DXD589774:DXD589803 EGZ589774:EGZ589803 EQV589774:EQV589803 FAR589774:FAR589803 FKN589774:FKN589803 FUJ589774:FUJ589803 GEF589774:GEF589803 GOB589774:GOB589803 GXX589774:GXX589803 HHT589774:HHT589803 HRP589774:HRP589803 IBL589774:IBL589803 ILH589774:ILH589803 IVD589774:IVD589803 JEZ589774:JEZ589803 JOV589774:JOV589803 JYR589774:JYR589803 KIN589774:KIN589803 KSJ589774:KSJ589803 LCF589774:LCF589803 LMB589774:LMB589803 LVX589774:LVX589803 MFT589774:MFT589803 MPP589774:MPP589803 MZL589774:MZL589803 NJH589774:NJH589803 NTD589774:NTD589803 OCZ589774:OCZ589803 OMV589774:OMV589803 OWR589774:OWR589803 PGN589774:PGN589803 PQJ589774:PQJ589803 QAF589774:QAF589803 QKB589774:QKB589803 QTX589774:QTX589803 RDT589774:RDT589803 RNP589774:RNP589803 RXL589774:RXL589803 SHH589774:SHH589803 SRD589774:SRD589803 TAZ589774:TAZ589803 TKV589774:TKV589803 TUR589774:TUR589803 UEN589774:UEN589803 UOJ589774:UOJ589803 UYF589774:UYF589803 VIB589774:VIB589803 VRX589774:VRX589803 WBT589774:WBT589803 WLP589774:WLP589803 WVL589774:WVL589803 E655310:E655339 IZ655310:IZ655339 SV655310:SV655339 ACR655310:ACR655339 AMN655310:AMN655339 AWJ655310:AWJ655339 BGF655310:BGF655339 BQB655310:BQB655339 BZX655310:BZX655339 CJT655310:CJT655339 CTP655310:CTP655339 DDL655310:DDL655339 DNH655310:DNH655339 DXD655310:DXD655339 EGZ655310:EGZ655339 EQV655310:EQV655339 FAR655310:FAR655339 FKN655310:FKN655339 FUJ655310:FUJ655339 GEF655310:GEF655339 GOB655310:GOB655339 GXX655310:GXX655339 HHT655310:HHT655339 HRP655310:HRP655339 IBL655310:IBL655339 ILH655310:ILH655339 IVD655310:IVD655339 JEZ655310:JEZ655339 JOV655310:JOV655339 JYR655310:JYR655339 KIN655310:KIN655339 KSJ655310:KSJ655339 LCF655310:LCF655339 LMB655310:LMB655339 LVX655310:LVX655339 MFT655310:MFT655339 MPP655310:MPP655339 MZL655310:MZL655339 NJH655310:NJH655339 NTD655310:NTD655339 OCZ655310:OCZ655339 OMV655310:OMV655339 OWR655310:OWR655339 PGN655310:PGN655339 PQJ655310:PQJ655339 QAF655310:QAF655339 QKB655310:QKB655339 QTX655310:QTX655339 RDT655310:RDT655339 RNP655310:RNP655339 RXL655310:RXL655339 SHH655310:SHH655339 SRD655310:SRD655339 TAZ655310:TAZ655339 TKV655310:TKV655339 TUR655310:TUR655339 UEN655310:UEN655339 UOJ655310:UOJ655339 UYF655310:UYF655339 VIB655310:VIB655339 VRX655310:VRX655339 WBT655310:WBT655339 WLP655310:WLP655339 WVL655310:WVL655339 E720846:E720875 IZ720846:IZ720875 SV720846:SV720875 ACR720846:ACR720875 AMN720846:AMN720875 AWJ720846:AWJ720875 BGF720846:BGF720875 BQB720846:BQB720875 BZX720846:BZX720875 CJT720846:CJT720875 CTP720846:CTP720875 DDL720846:DDL720875 DNH720846:DNH720875 DXD720846:DXD720875 EGZ720846:EGZ720875 EQV720846:EQV720875 FAR720846:FAR720875 FKN720846:FKN720875 FUJ720846:FUJ720875 GEF720846:GEF720875 GOB720846:GOB720875 GXX720846:GXX720875 HHT720846:HHT720875 HRP720846:HRP720875 IBL720846:IBL720875 ILH720846:ILH720875 IVD720846:IVD720875 JEZ720846:JEZ720875 JOV720846:JOV720875 JYR720846:JYR720875 KIN720846:KIN720875 KSJ720846:KSJ720875 LCF720846:LCF720875 LMB720846:LMB720875 LVX720846:LVX720875 MFT720846:MFT720875 MPP720846:MPP720875 MZL720846:MZL720875 NJH720846:NJH720875 NTD720846:NTD720875 OCZ720846:OCZ720875 OMV720846:OMV720875 OWR720846:OWR720875 PGN720846:PGN720875 PQJ720846:PQJ720875 QAF720846:QAF720875 QKB720846:QKB720875 QTX720846:QTX720875 RDT720846:RDT720875 RNP720846:RNP720875 RXL720846:RXL720875 SHH720846:SHH720875 SRD720846:SRD720875 TAZ720846:TAZ720875 TKV720846:TKV720875 TUR720846:TUR720875 UEN720846:UEN720875 UOJ720846:UOJ720875 UYF720846:UYF720875 VIB720846:VIB720875 VRX720846:VRX720875 WBT720846:WBT720875 WLP720846:WLP720875 WVL720846:WVL720875 E786382:E786411 IZ786382:IZ786411 SV786382:SV786411 ACR786382:ACR786411 AMN786382:AMN786411 AWJ786382:AWJ786411 BGF786382:BGF786411 BQB786382:BQB786411 BZX786382:BZX786411 CJT786382:CJT786411 CTP786382:CTP786411 DDL786382:DDL786411 DNH786382:DNH786411 DXD786382:DXD786411 EGZ786382:EGZ786411 EQV786382:EQV786411 FAR786382:FAR786411 FKN786382:FKN786411 FUJ786382:FUJ786411 GEF786382:GEF786411 GOB786382:GOB786411 GXX786382:GXX786411 HHT786382:HHT786411 HRP786382:HRP786411 IBL786382:IBL786411 ILH786382:ILH786411 IVD786382:IVD786411 JEZ786382:JEZ786411 JOV786382:JOV786411 JYR786382:JYR786411 KIN786382:KIN786411 KSJ786382:KSJ786411 LCF786382:LCF786411 LMB786382:LMB786411 LVX786382:LVX786411 MFT786382:MFT786411 MPP786382:MPP786411 MZL786382:MZL786411 NJH786382:NJH786411 NTD786382:NTD786411 OCZ786382:OCZ786411 OMV786382:OMV786411 OWR786382:OWR786411 PGN786382:PGN786411 PQJ786382:PQJ786411 QAF786382:QAF786411 QKB786382:QKB786411 QTX786382:QTX786411 RDT786382:RDT786411 RNP786382:RNP786411 RXL786382:RXL786411 SHH786382:SHH786411 SRD786382:SRD786411 TAZ786382:TAZ786411 TKV786382:TKV786411 TUR786382:TUR786411 UEN786382:UEN786411 UOJ786382:UOJ786411 UYF786382:UYF786411 VIB786382:VIB786411 VRX786382:VRX786411 WBT786382:WBT786411 WLP786382:WLP786411 WVL786382:WVL786411 E851918:E851947 IZ851918:IZ851947 SV851918:SV851947 ACR851918:ACR851947 AMN851918:AMN851947 AWJ851918:AWJ851947 BGF851918:BGF851947 BQB851918:BQB851947 BZX851918:BZX851947 CJT851918:CJT851947 CTP851918:CTP851947 DDL851918:DDL851947 DNH851918:DNH851947 DXD851918:DXD851947 EGZ851918:EGZ851947 EQV851918:EQV851947 FAR851918:FAR851947 FKN851918:FKN851947 FUJ851918:FUJ851947 GEF851918:GEF851947 GOB851918:GOB851947 GXX851918:GXX851947 HHT851918:HHT851947 HRP851918:HRP851947 IBL851918:IBL851947 ILH851918:ILH851947 IVD851918:IVD851947 JEZ851918:JEZ851947 JOV851918:JOV851947 JYR851918:JYR851947 KIN851918:KIN851947 KSJ851918:KSJ851947 LCF851918:LCF851947 LMB851918:LMB851947 LVX851918:LVX851947 MFT851918:MFT851947 MPP851918:MPP851947 MZL851918:MZL851947 NJH851918:NJH851947 NTD851918:NTD851947 OCZ851918:OCZ851947 OMV851918:OMV851947 OWR851918:OWR851947 PGN851918:PGN851947 PQJ851918:PQJ851947 QAF851918:QAF851947 QKB851918:QKB851947 QTX851918:QTX851947 RDT851918:RDT851947 RNP851918:RNP851947 RXL851918:RXL851947 SHH851918:SHH851947 SRD851918:SRD851947 TAZ851918:TAZ851947 TKV851918:TKV851947 TUR851918:TUR851947 UEN851918:UEN851947 UOJ851918:UOJ851947 UYF851918:UYF851947 VIB851918:VIB851947 VRX851918:VRX851947 WBT851918:WBT851947 WLP851918:WLP851947 WVL851918:WVL851947 E917454:E917483 IZ917454:IZ917483 SV917454:SV917483 ACR917454:ACR917483 AMN917454:AMN917483 AWJ917454:AWJ917483 BGF917454:BGF917483 BQB917454:BQB917483 BZX917454:BZX917483 CJT917454:CJT917483 CTP917454:CTP917483 DDL917454:DDL917483 DNH917454:DNH917483 DXD917454:DXD917483 EGZ917454:EGZ917483 EQV917454:EQV917483 FAR917454:FAR917483 FKN917454:FKN917483 FUJ917454:FUJ917483 GEF917454:GEF917483 GOB917454:GOB917483 GXX917454:GXX917483 HHT917454:HHT917483 HRP917454:HRP917483 IBL917454:IBL917483 ILH917454:ILH917483 IVD917454:IVD917483 JEZ917454:JEZ917483 JOV917454:JOV917483 JYR917454:JYR917483 KIN917454:KIN917483 KSJ917454:KSJ917483 LCF917454:LCF917483 LMB917454:LMB917483 LVX917454:LVX917483 MFT917454:MFT917483 MPP917454:MPP917483 MZL917454:MZL917483 NJH917454:NJH917483 NTD917454:NTD917483 OCZ917454:OCZ917483 OMV917454:OMV917483 OWR917454:OWR917483 PGN917454:PGN917483 PQJ917454:PQJ917483 QAF917454:QAF917483 QKB917454:QKB917483 QTX917454:QTX917483 RDT917454:RDT917483 RNP917454:RNP917483 RXL917454:RXL917483 SHH917454:SHH917483 SRD917454:SRD917483 TAZ917454:TAZ917483 TKV917454:TKV917483 TUR917454:TUR917483 UEN917454:UEN917483 UOJ917454:UOJ917483 UYF917454:UYF917483 VIB917454:VIB917483 VRX917454:VRX917483 WBT917454:WBT917483 WLP917454:WLP917483 WVL917454:WVL917483 E982990:E983019 IZ982990:IZ983019 SV982990:SV983019 ACR982990:ACR983019 AMN982990:AMN983019 AWJ982990:AWJ983019 BGF982990:BGF983019 BQB982990:BQB983019 BZX982990:BZX983019 CJT982990:CJT983019 CTP982990:CTP983019 DDL982990:DDL983019 DNH982990:DNH983019 DXD982990:DXD983019 EGZ982990:EGZ983019 EQV982990:EQV983019 FAR982990:FAR983019 FKN982990:FKN983019 FUJ982990:FUJ983019 GEF982990:GEF983019 GOB982990:GOB983019 GXX982990:GXX983019 HHT982990:HHT983019 HRP982990:HRP983019 IBL982990:IBL983019 ILH982990:ILH983019 IVD982990:IVD983019 JEZ982990:JEZ983019 JOV982990:JOV983019 JYR982990:JYR983019 KIN982990:KIN983019 KSJ982990:KSJ983019 LCF982990:LCF983019 LMB982990:LMB983019 LVX982990:LVX983019 MFT982990:MFT983019 MPP982990:MPP983019 MZL982990:MZL983019 NJH982990:NJH983019 NTD982990:NTD983019 OCZ982990:OCZ983019 OMV982990:OMV983019 OWR982990:OWR983019 PGN982990:PGN983019 PQJ982990:PQJ983019 QAF982990:QAF983019 QKB982990:QKB983019 QTX982990:QTX983019 RDT982990:RDT983019 RNP982990:RNP983019 RXL982990:RXL983019 SHH982990:SHH983019 SRD982990:SRD983019 TAZ982990:TAZ983019 TKV982990:TKV983019 TUR982990:TUR983019 UEN982990:UEN983019 UOJ982990:UOJ983019 UYF982990:UYF983019 VIB982990:VIB983019 VRX982990:VRX983019 E14:E15">
      <formula1>$E$16:$E$84</formula1>
    </dataValidation>
    <dataValidation type="list" allowBlank="1" showInputMessage="1" showErrorMessage="1" errorTitle="Oops!" error="You must enter a state, or, if the adjustment is system, enter all states." sqref="WVN982971 WLR982971 WBV982971 VRZ982971 VID982971 UYH982971 UOL982971 UEP982971 TUT982971 TKX982971 TBB982971 SRF982971 SHJ982971 RXN982971 RNR982971 RDV982971 QTZ982971 QKD982971 QAH982971 PQL982971 PGP982971 OWT982971 OMX982971 ODB982971 NTF982971 NJJ982971 MZN982971 MPR982971 MFV982971 LVZ982971 LMD982971 LCH982971 KSL982971 KIP982971 JYT982971 JOX982971 JFB982971 IVF982971 ILJ982971 IBN982971 HRR982971 HHV982971 GXZ982971 GOD982971 GEH982971 FUL982971 FKP982971 FAT982971 EQX982971 EHB982971 DXF982971 DNJ982971 DDN982971 CTR982971 CJV982971 BZZ982971 BQD982971 BGH982971 AWL982971 AMP982971 ACT982971 SX982971 JB982971 G982971 WVN917435 WLR917435 WBV917435 VRZ917435 VID917435 UYH917435 UOL917435 UEP917435 TUT917435 TKX917435 TBB917435 SRF917435 SHJ917435 RXN917435 RNR917435 RDV917435 QTZ917435 QKD917435 QAH917435 PQL917435 PGP917435 OWT917435 OMX917435 ODB917435 NTF917435 NJJ917435 MZN917435 MPR917435 MFV917435 LVZ917435 LMD917435 LCH917435 KSL917435 KIP917435 JYT917435 JOX917435 JFB917435 IVF917435 ILJ917435 IBN917435 HRR917435 HHV917435 GXZ917435 GOD917435 GEH917435 FUL917435 FKP917435 FAT917435 EQX917435 EHB917435 DXF917435 DNJ917435 DDN917435 CTR917435 CJV917435 BZZ917435 BQD917435 BGH917435 AWL917435 AMP917435 ACT917435 SX917435 JB917435 G917435 WVN851899 WLR851899 WBV851899 VRZ851899 VID851899 UYH851899 UOL851899 UEP851899 TUT851899 TKX851899 TBB851899 SRF851899 SHJ851899 RXN851899 RNR851899 RDV851899 QTZ851899 QKD851899 QAH851899 PQL851899 PGP851899 OWT851899 OMX851899 ODB851899 NTF851899 NJJ851899 MZN851899 MPR851899 MFV851899 LVZ851899 LMD851899 LCH851899 KSL851899 KIP851899 JYT851899 JOX851899 JFB851899 IVF851899 ILJ851899 IBN851899 HRR851899 HHV851899 GXZ851899 GOD851899 GEH851899 FUL851899 FKP851899 FAT851899 EQX851899 EHB851899 DXF851899 DNJ851899 DDN851899 CTR851899 CJV851899 BZZ851899 BQD851899 BGH851899 AWL851899 AMP851899 ACT851899 SX851899 JB851899 G851899 WVN786363 WLR786363 WBV786363 VRZ786363 VID786363 UYH786363 UOL786363 UEP786363 TUT786363 TKX786363 TBB786363 SRF786363 SHJ786363 RXN786363 RNR786363 RDV786363 QTZ786363 QKD786363 QAH786363 PQL786363 PGP786363 OWT786363 OMX786363 ODB786363 NTF786363 NJJ786363 MZN786363 MPR786363 MFV786363 LVZ786363 LMD786363 LCH786363 KSL786363 KIP786363 JYT786363 JOX786363 JFB786363 IVF786363 ILJ786363 IBN786363 HRR786363 HHV786363 GXZ786363 GOD786363 GEH786363 FUL786363 FKP786363 FAT786363 EQX786363 EHB786363 DXF786363 DNJ786363 DDN786363 CTR786363 CJV786363 BZZ786363 BQD786363 BGH786363 AWL786363 AMP786363 ACT786363 SX786363 JB786363 G786363 WVN720827 WLR720827 WBV720827 VRZ720827 VID720827 UYH720827 UOL720827 UEP720827 TUT720827 TKX720827 TBB720827 SRF720827 SHJ720827 RXN720827 RNR720827 RDV720827 QTZ720827 QKD720827 QAH720827 PQL720827 PGP720827 OWT720827 OMX720827 ODB720827 NTF720827 NJJ720827 MZN720827 MPR720827 MFV720827 LVZ720827 LMD720827 LCH720827 KSL720827 KIP720827 JYT720827 JOX720827 JFB720827 IVF720827 ILJ720827 IBN720827 HRR720827 HHV720827 GXZ720827 GOD720827 GEH720827 FUL720827 FKP720827 FAT720827 EQX720827 EHB720827 DXF720827 DNJ720827 DDN720827 CTR720827 CJV720827 BZZ720827 BQD720827 BGH720827 AWL720827 AMP720827 ACT720827 SX720827 JB720827 G720827 WVN655291 WLR655291 WBV655291 VRZ655291 VID655291 UYH655291 UOL655291 UEP655291 TUT655291 TKX655291 TBB655291 SRF655291 SHJ655291 RXN655291 RNR655291 RDV655291 QTZ655291 QKD655291 QAH655291 PQL655291 PGP655291 OWT655291 OMX655291 ODB655291 NTF655291 NJJ655291 MZN655291 MPR655291 MFV655291 LVZ655291 LMD655291 LCH655291 KSL655291 KIP655291 JYT655291 JOX655291 JFB655291 IVF655291 ILJ655291 IBN655291 HRR655291 HHV655291 GXZ655291 GOD655291 GEH655291 FUL655291 FKP655291 FAT655291 EQX655291 EHB655291 DXF655291 DNJ655291 DDN655291 CTR655291 CJV655291 BZZ655291 BQD655291 BGH655291 AWL655291 AMP655291 ACT655291 SX655291 JB655291 G655291 WVN589755 WLR589755 WBV589755 VRZ589755 VID589755 UYH589755 UOL589755 UEP589755 TUT589755 TKX589755 TBB589755 SRF589755 SHJ589755 RXN589755 RNR589755 RDV589755 QTZ589755 QKD589755 QAH589755 PQL589755 PGP589755 OWT589755 OMX589755 ODB589755 NTF589755 NJJ589755 MZN589755 MPR589755 MFV589755 LVZ589755 LMD589755 LCH589755 KSL589755 KIP589755 JYT589755 JOX589755 JFB589755 IVF589755 ILJ589755 IBN589755 HRR589755 HHV589755 GXZ589755 GOD589755 GEH589755 FUL589755 FKP589755 FAT589755 EQX589755 EHB589755 DXF589755 DNJ589755 DDN589755 CTR589755 CJV589755 BZZ589755 BQD589755 BGH589755 AWL589755 AMP589755 ACT589755 SX589755 JB589755 G589755 WVN524219 WLR524219 WBV524219 VRZ524219 VID524219 UYH524219 UOL524219 UEP524219 TUT524219 TKX524219 TBB524219 SRF524219 SHJ524219 RXN524219 RNR524219 RDV524219 QTZ524219 QKD524219 QAH524219 PQL524219 PGP524219 OWT524219 OMX524219 ODB524219 NTF524219 NJJ524219 MZN524219 MPR524219 MFV524219 LVZ524219 LMD524219 LCH524219 KSL524219 KIP524219 JYT524219 JOX524219 JFB524219 IVF524219 ILJ524219 IBN524219 HRR524219 HHV524219 GXZ524219 GOD524219 GEH524219 FUL524219 FKP524219 FAT524219 EQX524219 EHB524219 DXF524219 DNJ524219 DDN524219 CTR524219 CJV524219 BZZ524219 BQD524219 BGH524219 AWL524219 AMP524219 ACT524219 SX524219 JB524219 G524219 WVN458683 WLR458683 WBV458683 VRZ458683 VID458683 UYH458683 UOL458683 UEP458683 TUT458683 TKX458683 TBB458683 SRF458683 SHJ458683 RXN458683 RNR458683 RDV458683 QTZ458683 QKD458683 QAH458683 PQL458683 PGP458683 OWT458683 OMX458683 ODB458683 NTF458683 NJJ458683 MZN458683 MPR458683 MFV458683 LVZ458683 LMD458683 LCH458683 KSL458683 KIP458683 JYT458683 JOX458683 JFB458683 IVF458683 ILJ458683 IBN458683 HRR458683 HHV458683 GXZ458683 GOD458683 GEH458683 FUL458683 FKP458683 FAT458683 EQX458683 EHB458683 DXF458683 DNJ458683 DDN458683 CTR458683 CJV458683 BZZ458683 BQD458683 BGH458683 AWL458683 AMP458683 ACT458683 SX458683 JB458683 G458683 WVN393147 WLR393147 WBV393147 VRZ393147 VID393147 UYH393147 UOL393147 UEP393147 TUT393147 TKX393147 TBB393147 SRF393147 SHJ393147 RXN393147 RNR393147 RDV393147 QTZ393147 QKD393147 QAH393147 PQL393147 PGP393147 OWT393147 OMX393147 ODB393147 NTF393147 NJJ393147 MZN393147 MPR393147 MFV393147 LVZ393147 LMD393147 LCH393147 KSL393147 KIP393147 JYT393147 JOX393147 JFB393147 IVF393147 ILJ393147 IBN393147 HRR393147 HHV393147 GXZ393147 GOD393147 GEH393147 FUL393147 FKP393147 FAT393147 EQX393147 EHB393147 DXF393147 DNJ393147 DDN393147 CTR393147 CJV393147 BZZ393147 BQD393147 BGH393147 AWL393147 AMP393147 ACT393147 SX393147 JB393147 G393147 WVN327611 WLR327611 WBV327611 VRZ327611 VID327611 UYH327611 UOL327611 UEP327611 TUT327611 TKX327611 TBB327611 SRF327611 SHJ327611 RXN327611 RNR327611 RDV327611 QTZ327611 QKD327611 QAH327611 PQL327611 PGP327611 OWT327611 OMX327611 ODB327611 NTF327611 NJJ327611 MZN327611 MPR327611 MFV327611 LVZ327611 LMD327611 LCH327611 KSL327611 KIP327611 JYT327611 JOX327611 JFB327611 IVF327611 ILJ327611 IBN327611 HRR327611 HHV327611 GXZ327611 GOD327611 GEH327611 FUL327611 FKP327611 FAT327611 EQX327611 EHB327611 DXF327611 DNJ327611 DDN327611 CTR327611 CJV327611 BZZ327611 BQD327611 BGH327611 AWL327611 AMP327611 ACT327611 SX327611 JB327611 G327611 WVN262075 WLR262075 WBV262075 VRZ262075 VID262075 UYH262075 UOL262075 UEP262075 TUT262075 TKX262075 TBB262075 SRF262075 SHJ262075 RXN262075 RNR262075 RDV262075 QTZ262075 QKD262075 QAH262075 PQL262075 PGP262075 OWT262075 OMX262075 ODB262075 NTF262075 NJJ262075 MZN262075 MPR262075 MFV262075 LVZ262075 LMD262075 LCH262075 KSL262075 KIP262075 JYT262075 JOX262075 JFB262075 IVF262075 ILJ262075 IBN262075 HRR262075 HHV262075 GXZ262075 GOD262075 GEH262075 FUL262075 FKP262075 FAT262075 EQX262075 EHB262075 DXF262075 DNJ262075 DDN262075 CTR262075 CJV262075 BZZ262075 BQD262075 BGH262075 AWL262075 AMP262075 ACT262075 SX262075 JB262075 G262075 WVN196539 WLR196539 WBV196539 VRZ196539 VID196539 UYH196539 UOL196539 UEP196539 TUT196539 TKX196539 TBB196539 SRF196539 SHJ196539 RXN196539 RNR196539 RDV196539 QTZ196539 QKD196539 QAH196539 PQL196539 PGP196539 OWT196539 OMX196539 ODB196539 NTF196539 NJJ196539 MZN196539 MPR196539 MFV196539 LVZ196539 LMD196539 LCH196539 KSL196539 KIP196539 JYT196539 JOX196539 JFB196539 IVF196539 ILJ196539 IBN196539 HRR196539 HHV196539 GXZ196539 GOD196539 GEH196539 FUL196539 FKP196539 FAT196539 EQX196539 EHB196539 DXF196539 DNJ196539 DDN196539 CTR196539 CJV196539 BZZ196539 BQD196539 BGH196539 AWL196539 AMP196539 ACT196539 SX196539 JB196539 G196539 WVN131003 WLR131003 WBV131003 VRZ131003 VID131003 UYH131003 UOL131003 UEP131003 TUT131003 TKX131003 TBB131003 SRF131003 SHJ131003 RXN131003 RNR131003 RDV131003 QTZ131003 QKD131003 QAH131003 PQL131003 PGP131003 OWT131003 OMX131003 ODB131003 NTF131003 NJJ131003 MZN131003 MPR131003 MFV131003 LVZ131003 LMD131003 LCH131003 KSL131003 KIP131003 JYT131003 JOX131003 JFB131003 IVF131003 ILJ131003 IBN131003 HRR131003 HHV131003 GXZ131003 GOD131003 GEH131003 FUL131003 FKP131003 FAT131003 EQX131003 EHB131003 DXF131003 DNJ131003 DDN131003 CTR131003 CJV131003 BZZ131003 BQD131003 BGH131003 AWL131003 AMP131003 ACT131003 SX131003 JB131003 G131003 WVN65467 WLR65467 WBV65467 VRZ65467 VID65467 UYH65467 UOL65467 UEP65467 TUT65467 TKX65467 TBB65467 SRF65467 SHJ65467 RXN65467 RNR65467 RDV65467 QTZ65467 QKD65467 QAH65467 PQL65467 PGP65467 OWT65467 OMX65467 ODB65467 NTF65467 NJJ65467 MZN65467 MPR65467 MFV65467 LVZ65467 LMD65467 LCH65467 KSL65467 KIP65467 JYT65467 JOX65467 JFB65467 IVF65467 ILJ65467 IBN65467 HRR65467 HHV65467 GXZ65467 GOD65467 GEH65467 FUL65467 FKP65467 FAT65467 EQX65467 EHB65467 DXF65467 DNJ65467 DDN65467 CTR65467 CJV65467 BZZ65467 BQD65467 BGH65467 AWL65467 AMP65467 ACT65467 SX65467 JB65467 G65467 WVN6 WLR6 WBV6 VRZ6 VID6 UYH6 UOL6 UEP6 TUT6 TKX6 TBB6 SRF6 SHJ6 RXN6 RNR6 RDV6 QTZ6 QKD6 QAH6 PQL6 PGP6 OWT6 OMX6 ODB6 NTF6 NJJ6 MZN6 MPR6 MFV6 LVZ6 LMD6 LCH6 KSL6 KIP6 JYT6 JOX6 JFB6 IVF6 ILJ6 IBN6 HRR6 HHV6 GXZ6 GOD6 GEH6 FUL6 FKP6 FAT6 EQX6 EHB6 DXF6 DNJ6 DDN6 CTR6 CJV6 BZZ6 BQD6 BGH6 AWL6 AMP6 ACT6 SX6 JB6">
      <formula1>#REF!</formula1>
    </dataValidation>
    <dataValidation type="list" errorStyle="warning" allowBlank="1" showInputMessage="1" showErrorMessage="1" errorTitle="FERC ACCOUNT" error="This FERC Account is not included in the drop-down list. Is this the account you want to use?" sqref="WVI982992:WVI982994 B65488:B65490 IW65488:IW65490 SS65488:SS65490 ACO65488:ACO65490 AMK65488:AMK65490 AWG65488:AWG65490 BGC65488:BGC65490 BPY65488:BPY65490 BZU65488:BZU65490 CJQ65488:CJQ65490 CTM65488:CTM65490 DDI65488:DDI65490 DNE65488:DNE65490 DXA65488:DXA65490 EGW65488:EGW65490 EQS65488:EQS65490 FAO65488:FAO65490 FKK65488:FKK65490 FUG65488:FUG65490 GEC65488:GEC65490 GNY65488:GNY65490 GXU65488:GXU65490 HHQ65488:HHQ65490 HRM65488:HRM65490 IBI65488:IBI65490 ILE65488:ILE65490 IVA65488:IVA65490 JEW65488:JEW65490 JOS65488:JOS65490 JYO65488:JYO65490 KIK65488:KIK65490 KSG65488:KSG65490 LCC65488:LCC65490 LLY65488:LLY65490 LVU65488:LVU65490 MFQ65488:MFQ65490 MPM65488:MPM65490 MZI65488:MZI65490 NJE65488:NJE65490 NTA65488:NTA65490 OCW65488:OCW65490 OMS65488:OMS65490 OWO65488:OWO65490 PGK65488:PGK65490 PQG65488:PQG65490 QAC65488:QAC65490 QJY65488:QJY65490 QTU65488:QTU65490 RDQ65488:RDQ65490 RNM65488:RNM65490 RXI65488:RXI65490 SHE65488:SHE65490 SRA65488:SRA65490 TAW65488:TAW65490 TKS65488:TKS65490 TUO65488:TUO65490 UEK65488:UEK65490 UOG65488:UOG65490 UYC65488:UYC65490 VHY65488:VHY65490 VRU65488:VRU65490 WBQ65488:WBQ65490 WLM65488:WLM65490 WVI65488:WVI65490 B131024:B131026 IW131024:IW131026 SS131024:SS131026 ACO131024:ACO131026 AMK131024:AMK131026 AWG131024:AWG131026 BGC131024:BGC131026 BPY131024:BPY131026 BZU131024:BZU131026 CJQ131024:CJQ131026 CTM131024:CTM131026 DDI131024:DDI131026 DNE131024:DNE131026 DXA131024:DXA131026 EGW131024:EGW131026 EQS131024:EQS131026 FAO131024:FAO131026 FKK131024:FKK131026 FUG131024:FUG131026 GEC131024:GEC131026 GNY131024:GNY131026 GXU131024:GXU131026 HHQ131024:HHQ131026 HRM131024:HRM131026 IBI131024:IBI131026 ILE131024:ILE131026 IVA131024:IVA131026 JEW131024:JEW131026 JOS131024:JOS131026 JYO131024:JYO131026 KIK131024:KIK131026 KSG131024:KSG131026 LCC131024:LCC131026 LLY131024:LLY131026 LVU131024:LVU131026 MFQ131024:MFQ131026 MPM131024:MPM131026 MZI131024:MZI131026 NJE131024:NJE131026 NTA131024:NTA131026 OCW131024:OCW131026 OMS131024:OMS131026 OWO131024:OWO131026 PGK131024:PGK131026 PQG131024:PQG131026 QAC131024:QAC131026 QJY131024:QJY131026 QTU131024:QTU131026 RDQ131024:RDQ131026 RNM131024:RNM131026 RXI131024:RXI131026 SHE131024:SHE131026 SRA131024:SRA131026 TAW131024:TAW131026 TKS131024:TKS131026 TUO131024:TUO131026 UEK131024:UEK131026 UOG131024:UOG131026 UYC131024:UYC131026 VHY131024:VHY131026 VRU131024:VRU131026 WBQ131024:WBQ131026 WLM131024:WLM131026 WVI131024:WVI131026 B196560:B196562 IW196560:IW196562 SS196560:SS196562 ACO196560:ACO196562 AMK196560:AMK196562 AWG196560:AWG196562 BGC196560:BGC196562 BPY196560:BPY196562 BZU196560:BZU196562 CJQ196560:CJQ196562 CTM196560:CTM196562 DDI196560:DDI196562 DNE196560:DNE196562 DXA196560:DXA196562 EGW196560:EGW196562 EQS196560:EQS196562 FAO196560:FAO196562 FKK196560:FKK196562 FUG196560:FUG196562 GEC196560:GEC196562 GNY196560:GNY196562 GXU196560:GXU196562 HHQ196560:HHQ196562 HRM196560:HRM196562 IBI196560:IBI196562 ILE196560:ILE196562 IVA196560:IVA196562 JEW196560:JEW196562 JOS196560:JOS196562 JYO196560:JYO196562 KIK196560:KIK196562 KSG196560:KSG196562 LCC196560:LCC196562 LLY196560:LLY196562 LVU196560:LVU196562 MFQ196560:MFQ196562 MPM196560:MPM196562 MZI196560:MZI196562 NJE196560:NJE196562 NTA196560:NTA196562 OCW196560:OCW196562 OMS196560:OMS196562 OWO196560:OWO196562 PGK196560:PGK196562 PQG196560:PQG196562 QAC196560:QAC196562 QJY196560:QJY196562 QTU196560:QTU196562 RDQ196560:RDQ196562 RNM196560:RNM196562 RXI196560:RXI196562 SHE196560:SHE196562 SRA196560:SRA196562 TAW196560:TAW196562 TKS196560:TKS196562 TUO196560:TUO196562 UEK196560:UEK196562 UOG196560:UOG196562 UYC196560:UYC196562 VHY196560:VHY196562 VRU196560:VRU196562 WBQ196560:WBQ196562 WLM196560:WLM196562 WVI196560:WVI196562 B262096:B262098 IW262096:IW262098 SS262096:SS262098 ACO262096:ACO262098 AMK262096:AMK262098 AWG262096:AWG262098 BGC262096:BGC262098 BPY262096:BPY262098 BZU262096:BZU262098 CJQ262096:CJQ262098 CTM262096:CTM262098 DDI262096:DDI262098 DNE262096:DNE262098 DXA262096:DXA262098 EGW262096:EGW262098 EQS262096:EQS262098 FAO262096:FAO262098 FKK262096:FKK262098 FUG262096:FUG262098 GEC262096:GEC262098 GNY262096:GNY262098 GXU262096:GXU262098 HHQ262096:HHQ262098 HRM262096:HRM262098 IBI262096:IBI262098 ILE262096:ILE262098 IVA262096:IVA262098 JEW262096:JEW262098 JOS262096:JOS262098 JYO262096:JYO262098 KIK262096:KIK262098 KSG262096:KSG262098 LCC262096:LCC262098 LLY262096:LLY262098 LVU262096:LVU262098 MFQ262096:MFQ262098 MPM262096:MPM262098 MZI262096:MZI262098 NJE262096:NJE262098 NTA262096:NTA262098 OCW262096:OCW262098 OMS262096:OMS262098 OWO262096:OWO262098 PGK262096:PGK262098 PQG262096:PQG262098 QAC262096:QAC262098 QJY262096:QJY262098 QTU262096:QTU262098 RDQ262096:RDQ262098 RNM262096:RNM262098 RXI262096:RXI262098 SHE262096:SHE262098 SRA262096:SRA262098 TAW262096:TAW262098 TKS262096:TKS262098 TUO262096:TUO262098 UEK262096:UEK262098 UOG262096:UOG262098 UYC262096:UYC262098 VHY262096:VHY262098 VRU262096:VRU262098 WBQ262096:WBQ262098 WLM262096:WLM262098 WVI262096:WVI262098 B327632:B327634 IW327632:IW327634 SS327632:SS327634 ACO327632:ACO327634 AMK327632:AMK327634 AWG327632:AWG327634 BGC327632:BGC327634 BPY327632:BPY327634 BZU327632:BZU327634 CJQ327632:CJQ327634 CTM327632:CTM327634 DDI327632:DDI327634 DNE327632:DNE327634 DXA327632:DXA327634 EGW327632:EGW327634 EQS327632:EQS327634 FAO327632:FAO327634 FKK327632:FKK327634 FUG327632:FUG327634 GEC327632:GEC327634 GNY327632:GNY327634 GXU327632:GXU327634 HHQ327632:HHQ327634 HRM327632:HRM327634 IBI327632:IBI327634 ILE327632:ILE327634 IVA327632:IVA327634 JEW327632:JEW327634 JOS327632:JOS327634 JYO327632:JYO327634 KIK327632:KIK327634 KSG327632:KSG327634 LCC327632:LCC327634 LLY327632:LLY327634 LVU327632:LVU327634 MFQ327632:MFQ327634 MPM327632:MPM327634 MZI327632:MZI327634 NJE327632:NJE327634 NTA327632:NTA327634 OCW327632:OCW327634 OMS327632:OMS327634 OWO327632:OWO327634 PGK327632:PGK327634 PQG327632:PQG327634 QAC327632:QAC327634 QJY327632:QJY327634 QTU327632:QTU327634 RDQ327632:RDQ327634 RNM327632:RNM327634 RXI327632:RXI327634 SHE327632:SHE327634 SRA327632:SRA327634 TAW327632:TAW327634 TKS327632:TKS327634 TUO327632:TUO327634 UEK327632:UEK327634 UOG327632:UOG327634 UYC327632:UYC327634 VHY327632:VHY327634 VRU327632:VRU327634 WBQ327632:WBQ327634 WLM327632:WLM327634 WVI327632:WVI327634 B393168:B393170 IW393168:IW393170 SS393168:SS393170 ACO393168:ACO393170 AMK393168:AMK393170 AWG393168:AWG393170 BGC393168:BGC393170 BPY393168:BPY393170 BZU393168:BZU393170 CJQ393168:CJQ393170 CTM393168:CTM393170 DDI393168:DDI393170 DNE393168:DNE393170 DXA393168:DXA393170 EGW393168:EGW393170 EQS393168:EQS393170 FAO393168:FAO393170 FKK393168:FKK393170 FUG393168:FUG393170 GEC393168:GEC393170 GNY393168:GNY393170 GXU393168:GXU393170 HHQ393168:HHQ393170 HRM393168:HRM393170 IBI393168:IBI393170 ILE393168:ILE393170 IVA393168:IVA393170 JEW393168:JEW393170 JOS393168:JOS393170 JYO393168:JYO393170 KIK393168:KIK393170 KSG393168:KSG393170 LCC393168:LCC393170 LLY393168:LLY393170 LVU393168:LVU393170 MFQ393168:MFQ393170 MPM393168:MPM393170 MZI393168:MZI393170 NJE393168:NJE393170 NTA393168:NTA393170 OCW393168:OCW393170 OMS393168:OMS393170 OWO393168:OWO393170 PGK393168:PGK393170 PQG393168:PQG393170 QAC393168:QAC393170 QJY393168:QJY393170 QTU393168:QTU393170 RDQ393168:RDQ393170 RNM393168:RNM393170 RXI393168:RXI393170 SHE393168:SHE393170 SRA393168:SRA393170 TAW393168:TAW393170 TKS393168:TKS393170 TUO393168:TUO393170 UEK393168:UEK393170 UOG393168:UOG393170 UYC393168:UYC393170 VHY393168:VHY393170 VRU393168:VRU393170 WBQ393168:WBQ393170 WLM393168:WLM393170 WVI393168:WVI393170 B458704:B458706 IW458704:IW458706 SS458704:SS458706 ACO458704:ACO458706 AMK458704:AMK458706 AWG458704:AWG458706 BGC458704:BGC458706 BPY458704:BPY458706 BZU458704:BZU458706 CJQ458704:CJQ458706 CTM458704:CTM458706 DDI458704:DDI458706 DNE458704:DNE458706 DXA458704:DXA458706 EGW458704:EGW458706 EQS458704:EQS458706 FAO458704:FAO458706 FKK458704:FKK458706 FUG458704:FUG458706 GEC458704:GEC458706 GNY458704:GNY458706 GXU458704:GXU458706 HHQ458704:HHQ458706 HRM458704:HRM458706 IBI458704:IBI458706 ILE458704:ILE458706 IVA458704:IVA458706 JEW458704:JEW458706 JOS458704:JOS458706 JYO458704:JYO458706 KIK458704:KIK458706 KSG458704:KSG458706 LCC458704:LCC458706 LLY458704:LLY458706 LVU458704:LVU458706 MFQ458704:MFQ458706 MPM458704:MPM458706 MZI458704:MZI458706 NJE458704:NJE458706 NTA458704:NTA458706 OCW458704:OCW458706 OMS458704:OMS458706 OWO458704:OWO458706 PGK458704:PGK458706 PQG458704:PQG458706 QAC458704:QAC458706 QJY458704:QJY458706 QTU458704:QTU458706 RDQ458704:RDQ458706 RNM458704:RNM458706 RXI458704:RXI458706 SHE458704:SHE458706 SRA458704:SRA458706 TAW458704:TAW458706 TKS458704:TKS458706 TUO458704:TUO458706 UEK458704:UEK458706 UOG458704:UOG458706 UYC458704:UYC458706 VHY458704:VHY458706 VRU458704:VRU458706 WBQ458704:WBQ458706 WLM458704:WLM458706 WVI458704:WVI458706 B524240:B524242 IW524240:IW524242 SS524240:SS524242 ACO524240:ACO524242 AMK524240:AMK524242 AWG524240:AWG524242 BGC524240:BGC524242 BPY524240:BPY524242 BZU524240:BZU524242 CJQ524240:CJQ524242 CTM524240:CTM524242 DDI524240:DDI524242 DNE524240:DNE524242 DXA524240:DXA524242 EGW524240:EGW524242 EQS524240:EQS524242 FAO524240:FAO524242 FKK524240:FKK524242 FUG524240:FUG524242 GEC524240:GEC524242 GNY524240:GNY524242 GXU524240:GXU524242 HHQ524240:HHQ524242 HRM524240:HRM524242 IBI524240:IBI524242 ILE524240:ILE524242 IVA524240:IVA524242 JEW524240:JEW524242 JOS524240:JOS524242 JYO524240:JYO524242 KIK524240:KIK524242 KSG524240:KSG524242 LCC524240:LCC524242 LLY524240:LLY524242 LVU524240:LVU524242 MFQ524240:MFQ524242 MPM524240:MPM524242 MZI524240:MZI524242 NJE524240:NJE524242 NTA524240:NTA524242 OCW524240:OCW524242 OMS524240:OMS524242 OWO524240:OWO524242 PGK524240:PGK524242 PQG524240:PQG524242 QAC524240:QAC524242 QJY524240:QJY524242 QTU524240:QTU524242 RDQ524240:RDQ524242 RNM524240:RNM524242 RXI524240:RXI524242 SHE524240:SHE524242 SRA524240:SRA524242 TAW524240:TAW524242 TKS524240:TKS524242 TUO524240:TUO524242 UEK524240:UEK524242 UOG524240:UOG524242 UYC524240:UYC524242 VHY524240:VHY524242 VRU524240:VRU524242 WBQ524240:WBQ524242 WLM524240:WLM524242 WVI524240:WVI524242 B589776:B589778 IW589776:IW589778 SS589776:SS589778 ACO589776:ACO589778 AMK589776:AMK589778 AWG589776:AWG589778 BGC589776:BGC589778 BPY589776:BPY589778 BZU589776:BZU589778 CJQ589776:CJQ589778 CTM589776:CTM589778 DDI589776:DDI589778 DNE589776:DNE589778 DXA589776:DXA589778 EGW589776:EGW589778 EQS589776:EQS589778 FAO589776:FAO589778 FKK589776:FKK589778 FUG589776:FUG589778 GEC589776:GEC589778 GNY589776:GNY589778 GXU589776:GXU589778 HHQ589776:HHQ589778 HRM589776:HRM589778 IBI589776:IBI589778 ILE589776:ILE589778 IVA589776:IVA589778 JEW589776:JEW589778 JOS589776:JOS589778 JYO589776:JYO589778 KIK589776:KIK589778 KSG589776:KSG589778 LCC589776:LCC589778 LLY589776:LLY589778 LVU589776:LVU589778 MFQ589776:MFQ589778 MPM589776:MPM589778 MZI589776:MZI589778 NJE589776:NJE589778 NTA589776:NTA589778 OCW589776:OCW589778 OMS589776:OMS589778 OWO589776:OWO589778 PGK589776:PGK589778 PQG589776:PQG589778 QAC589776:QAC589778 QJY589776:QJY589778 QTU589776:QTU589778 RDQ589776:RDQ589778 RNM589776:RNM589778 RXI589776:RXI589778 SHE589776:SHE589778 SRA589776:SRA589778 TAW589776:TAW589778 TKS589776:TKS589778 TUO589776:TUO589778 UEK589776:UEK589778 UOG589776:UOG589778 UYC589776:UYC589778 VHY589776:VHY589778 VRU589776:VRU589778 WBQ589776:WBQ589778 WLM589776:WLM589778 WVI589776:WVI589778 B655312:B655314 IW655312:IW655314 SS655312:SS655314 ACO655312:ACO655314 AMK655312:AMK655314 AWG655312:AWG655314 BGC655312:BGC655314 BPY655312:BPY655314 BZU655312:BZU655314 CJQ655312:CJQ655314 CTM655312:CTM655314 DDI655312:DDI655314 DNE655312:DNE655314 DXA655312:DXA655314 EGW655312:EGW655314 EQS655312:EQS655314 FAO655312:FAO655314 FKK655312:FKK655314 FUG655312:FUG655314 GEC655312:GEC655314 GNY655312:GNY655314 GXU655312:GXU655314 HHQ655312:HHQ655314 HRM655312:HRM655314 IBI655312:IBI655314 ILE655312:ILE655314 IVA655312:IVA655314 JEW655312:JEW655314 JOS655312:JOS655314 JYO655312:JYO655314 KIK655312:KIK655314 KSG655312:KSG655314 LCC655312:LCC655314 LLY655312:LLY655314 LVU655312:LVU655314 MFQ655312:MFQ655314 MPM655312:MPM655314 MZI655312:MZI655314 NJE655312:NJE655314 NTA655312:NTA655314 OCW655312:OCW655314 OMS655312:OMS655314 OWO655312:OWO655314 PGK655312:PGK655314 PQG655312:PQG655314 QAC655312:QAC655314 QJY655312:QJY655314 QTU655312:QTU655314 RDQ655312:RDQ655314 RNM655312:RNM655314 RXI655312:RXI655314 SHE655312:SHE655314 SRA655312:SRA655314 TAW655312:TAW655314 TKS655312:TKS655314 TUO655312:TUO655314 UEK655312:UEK655314 UOG655312:UOG655314 UYC655312:UYC655314 VHY655312:VHY655314 VRU655312:VRU655314 WBQ655312:WBQ655314 WLM655312:WLM655314 WVI655312:WVI655314 B720848:B720850 IW720848:IW720850 SS720848:SS720850 ACO720848:ACO720850 AMK720848:AMK720850 AWG720848:AWG720850 BGC720848:BGC720850 BPY720848:BPY720850 BZU720848:BZU720850 CJQ720848:CJQ720850 CTM720848:CTM720850 DDI720848:DDI720850 DNE720848:DNE720850 DXA720848:DXA720850 EGW720848:EGW720850 EQS720848:EQS720850 FAO720848:FAO720850 FKK720848:FKK720850 FUG720848:FUG720850 GEC720848:GEC720850 GNY720848:GNY720850 GXU720848:GXU720850 HHQ720848:HHQ720850 HRM720848:HRM720850 IBI720848:IBI720850 ILE720848:ILE720850 IVA720848:IVA720850 JEW720848:JEW720850 JOS720848:JOS720850 JYO720848:JYO720850 KIK720848:KIK720850 KSG720848:KSG720850 LCC720848:LCC720850 LLY720848:LLY720850 LVU720848:LVU720850 MFQ720848:MFQ720850 MPM720848:MPM720850 MZI720848:MZI720850 NJE720848:NJE720850 NTA720848:NTA720850 OCW720848:OCW720850 OMS720848:OMS720850 OWO720848:OWO720850 PGK720848:PGK720850 PQG720848:PQG720850 QAC720848:QAC720850 QJY720848:QJY720850 QTU720848:QTU720850 RDQ720848:RDQ720850 RNM720848:RNM720850 RXI720848:RXI720850 SHE720848:SHE720850 SRA720848:SRA720850 TAW720848:TAW720850 TKS720848:TKS720850 TUO720848:TUO720850 UEK720848:UEK720850 UOG720848:UOG720850 UYC720848:UYC720850 VHY720848:VHY720850 VRU720848:VRU720850 WBQ720848:WBQ720850 WLM720848:WLM720850 WVI720848:WVI720850 B786384:B786386 IW786384:IW786386 SS786384:SS786386 ACO786384:ACO786386 AMK786384:AMK786386 AWG786384:AWG786386 BGC786384:BGC786386 BPY786384:BPY786386 BZU786384:BZU786386 CJQ786384:CJQ786386 CTM786384:CTM786386 DDI786384:DDI786386 DNE786384:DNE786386 DXA786384:DXA786386 EGW786384:EGW786386 EQS786384:EQS786386 FAO786384:FAO786386 FKK786384:FKK786386 FUG786384:FUG786386 GEC786384:GEC786386 GNY786384:GNY786386 GXU786384:GXU786386 HHQ786384:HHQ786386 HRM786384:HRM786386 IBI786384:IBI786386 ILE786384:ILE786386 IVA786384:IVA786386 JEW786384:JEW786386 JOS786384:JOS786386 JYO786384:JYO786386 KIK786384:KIK786386 KSG786384:KSG786386 LCC786384:LCC786386 LLY786384:LLY786386 LVU786384:LVU786386 MFQ786384:MFQ786386 MPM786384:MPM786386 MZI786384:MZI786386 NJE786384:NJE786386 NTA786384:NTA786386 OCW786384:OCW786386 OMS786384:OMS786386 OWO786384:OWO786386 PGK786384:PGK786386 PQG786384:PQG786386 QAC786384:QAC786386 QJY786384:QJY786386 QTU786384:QTU786386 RDQ786384:RDQ786386 RNM786384:RNM786386 RXI786384:RXI786386 SHE786384:SHE786386 SRA786384:SRA786386 TAW786384:TAW786386 TKS786384:TKS786386 TUO786384:TUO786386 UEK786384:UEK786386 UOG786384:UOG786386 UYC786384:UYC786386 VHY786384:VHY786386 VRU786384:VRU786386 WBQ786384:WBQ786386 WLM786384:WLM786386 WVI786384:WVI786386 B851920:B851922 IW851920:IW851922 SS851920:SS851922 ACO851920:ACO851922 AMK851920:AMK851922 AWG851920:AWG851922 BGC851920:BGC851922 BPY851920:BPY851922 BZU851920:BZU851922 CJQ851920:CJQ851922 CTM851920:CTM851922 DDI851920:DDI851922 DNE851920:DNE851922 DXA851920:DXA851922 EGW851920:EGW851922 EQS851920:EQS851922 FAO851920:FAO851922 FKK851920:FKK851922 FUG851920:FUG851922 GEC851920:GEC851922 GNY851920:GNY851922 GXU851920:GXU851922 HHQ851920:HHQ851922 HRM851920:HRM851922 IBI851920:IBI851922 ILE851920:ILE851922 IVA851920:IVA851922 JEW851920:JEW851922 JOS851920:JOS851922 JYO851920:JYO851922 KIK851920:KIK851922 KSG851920:KSG851922 LCC851920:LCC851922 LLY851920:LLY851922 LVU851920:LVU851922 MFQ851920:MFQ851922 MPM851920:MPM851922 MZI851920:MZI851922 NJE851920:NJE851922 NTA851920:NTA851922 OCW851920:OCW851922 OMS851920:OMS851922 OWO851920:OWO851922 PGK851920:PGK851922 PQG851920:PQG851922 QAC851920:QAC851922 QJY851920:QJY851922 QTU851920:QTU851922 RDQ851920:RDQ851922 RNM851920:RNM851922 RXI851920:RXI851922 SHE851920:SHE851922 SRA851920:SRA851922 TAW851920:TAW851922 TKS851920:TKS851922 TUO851920:TUO851922 UEK851920:UEK851922 UOG851920:UOG851922 UYC851920:UYC851922 VHY851920:VHY851922 VRU851920:VRU851922 WBQ851920:WBQ851922 WLM851920:WLM851922 WVI851920:WVI851922 B917456:B917458 IW917456:IW917458 SS917456:SS917458 ACO917456:ACO917458 AMK917456:AMK917458 AWG917456:AWG917458 BGC917456:BGC917458 BPY917456:BPY917458 BZU917456:BZU917458 CJQ917456:CJQ917458 CTM917456:CTM917458 DDI917456:DDI917458 DNE917456:DNE917458 DXA917456:DXA917458 EGW917456:EGW917458 EQS917456:EQS917458 FAO917456:FAO917458 FKK917456:FKK917458 FUG917456:FUG917458 GEC917456:GEC917458 GNY917456:GNY917458 GXU917456:GXU917458 HHQ917456:HHQ917458 HRM917456:HRM917458 IBI917456:IBI917458 ILE917456:ILE917458 IVA917456:IVA917458 JEW917456:JEW917458 JOS917456:JOS917458 JYO917456:JYO917458 KIK917456:KIK917458 KSG917456:KSG917458 LCC917456:LCC917458 LLY917456:LLY917458 LVU917456:LVU917458 MFQ917456:MFQ917458 MPM917456:MPM917458 MZI917456:MZI917458 NJE917456:NJE917458 NTA917456:NTA917458 OCW917456:OCW917458 OMS917456:OMS917458 OWO917456:OWO917458 PGK917456:PGK917458 PQG917456:PQG917458 QAC917456:QAC917458 QJY917456:QJY917458 QTU917456:QTU917458 RDQ917456:RDQ917458 RNM917456:RNM917458 RXI917456:RXI917458 SHE917456:SHE917458 SRA917456:SRA917458 TAW917456:TAW917458 TKS917456:TKS917458 TUO917456:TUO917458 UEK917456:UEK917458 UOG917456:UOG917458 UYC917456:UYC917458 VHY917456:VHY917458 VRU917456:VRU917458 WBQ917456:WBQ917458 WLM917456:WLM917458 WVI917456:WVI917458 B982992:B982994 IW982992:IW982994 SS982992:SS982994 ACO982992:ACO982994 AMK982992:AMK982994 AWG982992:AWG982994 BGC982992:BGC982994 BPY982992:BPY982994 BZU982992:BZU982994 CJQ982992:CJQ982994 CTM982992:CTM982994 DDI982992:DDI982994 DNE982992:DNE982994 DXA982992:DXA982994 EGW982992:EGW982994 EQS982992:EQS982994 FAO982992:FAO982994 FKK982992:FKK982994 FUG982992:FUG982994 GEC982992:GEC982994 GNY982992:GNY982994 GXU982992:GXU982994 HHQ982992:HHQ982994 HRM982992:HRM982994 IBI982992:IBI982994 ILE982992:ILE982994 IVA982992:IVA982994 JEW982992:JEW982994 JOS982992:JOS982994 JYO982992:JYO982994 KIK982992:KIK982994 KSG982992:KSG982994 LCC982992:LCC982994 LLY982992:LLY982994 LVU982992:LVU982994 MFQ982992:MFQ982994 MPM982992:MPM982994 MZI982992:MZI982994 NJE982992:NJE982994 NTA982992:NTA982994 OCW982992:OCW982994 OMS982992:OMS982994 OWO982992:OWO982994 PGK982992:PGK982994 PQG982992:PQG982994 QAC982992:QAC982994 QJY982992:QJY982994 QTU982992:QTU982994 RDQ982992:RDQ982994 RNM982992:RNM982994 RXI982992:RXI982994 SHE982992:SHE982994 SRA982992:SRA982994 TAW982992:TAW982994 TKS982992:TKS982994 TUO982992:TUO982994 UEK982992:UEK982994 UOG982992:UOG982994 UYC982992:UYC982994 VHY982992:VHY982994 VRU982992:VRU982994 WBQ982992:WBQ982994 WLM982992:WLM982994">
      <formula1>$B$16:$B$339</formula1>
    </dataValidation>
    <dataValidation type="list" allowBlank="1" sqref="E12">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FFFF00"/>
  </sheetPr>
  <dimension ref="A1:J33"/>
  <sheetViews>
    <sheetView workbookViewId="0">
      <selection activeCell="F16" sqref="F16"/>
    </sheetView>
  </sheetViews>
  <sheetFormatPr defaultRowHeight="13.2"/>
  <cols>
    <col min="1" max="1" width="30.5546875" style="244" customWidth="1"/>
    <col min="2" max="2" width="9.6640625" style="241" bestFit="1" customWidth="1"/>
    <col min="3" max="3" width="5.44140625" style="244" bestFit="1" customWidth="1"/>
    <col min="4" max="4" width="11.109375" style="524" bestFit="1" customWidth="1"/>
    <col min="5" max="5" width="8" style="241" bestFit="1" customWidth="1"/>
    <col min="6" max="6" width="10" style="244" bestFit="1" customWidth="1"/>
    <col min="7" max="7" width="13.33203125" style="524" bestFit="1" customWidth="1"/>
    <col min="8" max="8" width="8.33203125" style="244" customWidth="1"/>
    <col min="9" max="254" width="10" style="244"/>
    <col min="255" max="255" width="2.5546875" style="244" customWidth="1"/>
    <col min="256" max="256" width="7.109375" style="244" customWidth="1"/>
    <col min="257" max="257" width="27.6640625" style="244" customWidth="1"/>
    <col min="258" max="258" width="9.6640625" style="244" customWidth="1"/>
    <col min="259" max="259" width="4.6640625" style="244" customWidth="1"/>
    <col min="260" max="260" width="14.44140625" style="244" customWidth="1"/>
    <col min="261" max="261" width="11.109375" style="244" customWidth="1"/>
    <col min="262" max="262" width="10.33203125" style="244" customWidth="1"/>
    <col min="263" max="263" width="13" style="244" customWidth="1"/>
    <col min="264" max="264" width="8.33203125" style="244" customWidth="1"/>
    <col min="265" max="510" width="10" style="244"/>
    <col min="511" max="511" width="2.5546875" style="244" customWidth="1"/>
    <col min="512" max="512" width="7.109375" style="244" customWidth="1"/>
    <col min="513" max="513" width="27.6640625" style="244" customWidth="1"/>
    <col min="514" max="514" width="9.6640625" style="244" customWidth="1"/>
    <col min="515" max="515" width="4.6640625" style="244" customWidth="1"/>
    <col min="516" max="516" width="14.44140625" style="244" customWidth="1"/>
    <col min="517" max="517" width="11.109375" style="244" customWidth="1"/>
    <col min="518" max="518" width="10.33203125" style="244" customWidth="1"/>
    <col min="519" max="519" width="13" style="244" customWidth="1"/>
    <col min="520" max="520" width="8.33203125" style="244" customWidth="1"/>
    <col min="521" max="766" width="10" style="244"/>
    <col min="767" max="767" width="2.5546875" style="244" customWidth="1"/>
    <col min="768" max="768" width="7.109375" style="244" customWidth="1"/>
    <col min="769" max="769" width="27.6640625" style="244" customWidth="1"/>
    <col min="770" max="770" width="9.6640625" style="244" customWidth="1"/>
    <col min="771" max="771" width="4.6640625" style="244" customWidth="1"/>
    <col min="772" max="772" width="14.44140625" style="244" customWidth="1"/>
    <col min="773" max="773" width="11.109375" style="244" customWidth="1"/>
    <col min="774" max="774" width="10.33203125" style="244" customWidth="1"/>
    <col min="775" max="775" width="13" style="244" customWidth="1"/>
    <col min="776" max="776" width="8.33203125" style="244" customWidth="1"/>
    <col min="777" max="1022" width="9.109375" style="244"/>
    <col min="1023" max="1023" width="2.5546875" style="244" customWidth="1"/>
    <col min="1024" max="1024" width="7.109375" style="244" customWidth="1"/>
    <col min="1025" max="1025" width="27.6640625" style="244" customWidth="1"/>
    <col min="1026" max="1026" width="9.6640625" style="244" customWidth="1"/>
    <col min="1027" max="1027" width="4.6640625" style="244" customWidth="1"/>
    <col min="1028" max="1028" width="14.44140625" style="244" customWidth="1"/>
    <col min="1029" max="1029" width="11.109375" style="244" customWidth="1"/>
    <col min="1030" max="1030" width="10.33203125" style="244" customWidth="1"/>
    <col min="1031" max="1031" width="13" style="244" customWidth="1"/>
    <col min="1032" max="1032" width="8.33203125" style="244" customWidth="1"/>
    <col min="1033" max="1278" width="10" style="244"/>
    <col min="1279" max="1279" width="2.5546875" style="244" customWidth="1"/>
    <col min="1280" max="1280" width="7.109375" style="244" customWidth="1"/>
    <col min="1281" max="1281" width="27.6640625" style="244" customWidth="1"/>
    <col min="1282" max="1282" width="9.6640625" style="244" customWidth="1"/>
    <col min="1283" max="1283" width="4.6640625" style="244" customWidth="1"/>
    <col min="1284" max="1284" width="14.44140625" style="244" customWidth="1"/>
    <col min="1285" max="1285" width="11.109375" style="244" customWidth="1"/>
    <col min="1286" max="1286" width="10.33203125" style="244" customWidth="1"/>
    <col min="1287" max="1287" width="13" style="244" customWidth="1"/>
    <col min="1288" max="1288" width="8.33203125" style="244" customWidth="1"/>
    <col min="1289" max="1534" width="10" style="244"/>
    <col min="1535" max="1535" width="2.5546875" style="244" customWidth="1"/>
    <col min="1536" max="1536" width="7.109375" style="244" customWidth="1"/>
    <col min="1537" max="1537" width="27.6640625" style="244" customWidth="1"/>
    <col min="1538" max="1538" width="9.6640625" style="244" customWidth="1"/>
    <col min="1539" max="1539" width="4.6640625" style="244" customWidth="1"/>
    <col min="1540" max="1540" width="14.44140625" style="244" customWidth="1"/>
    <col min="1541" max="1541" width="11.109375" style="244" customWidth="1"/>
    <col min="1542" max="1542" width="10.33203125" style="244" customWidth="1"/>
    <col min="1543" max="1543" width="13" style="244" customWidth="1"/>
    <col min="1544" max="1544" width="8.33203125" style="244" customWidth="1"/>
    <col min="1545" max="1790" width="10" style="244"/>
    <col min="1791" max="1791" width="2.5546875" style="244" customWidth="1"/>
    <col min="1792" max="1792" width="7.109375" style="244" customWidth="1"/>
    <col min="1793" max="1793" width="27.6640625" style="244" customWidth="1"/>
    <col min="1794" max="1794" width="9.6640625" style="244" customWidth="1"/>
    <col min="1795" max="1795" width="4.6640625" style="244" customWidth="1"/>
    <col min="1796" max="1796" width="14.44140625" style="244" customWidth="1"/>
    <col min="1797" max="1797" width="11.109375" style="244" customWidth="1"/>
    <col min="1798" max="1798" width="10.33203125" style="244" customWidth="1"/>
    <col min="1799" max="1799" width="13" style="244" customWidth="1"/>
    <col min="1800" max="1800" width="8.33203125" style="244" customWidth="1"/>
    <col min="1801" max="2046" width="9.109375" style="244"/>
    <col min="2047" max="2047" width="2.5546875" style="244" customWidth="1"/>
    <col min="2048" max="2048" width="7.109375" style="244" customWidth="1"/>
    <col min="2049" max="2049" width="27.6640625" style="244" customWidth="1"/>
    <col min="2050" max="2050" width="9.6640625" style="244" customWidth="1"/>
    <col min="2051" max="2051" width="4.6640625" style="244" customWidth="1"/>
    <col min="2052" max="2052" width="14.44140625" style="244" customWidth="1"/>
    <col min="2053" max="2053" width="11.109375" style="244" customWidth="1"/>
    <col min="2054" max="2054" width="10.33203125" style="244" customWidth="1"/>
    <col min="2055" max="2055" width="13" style="244" customWidth="1"/>
    <col min="2056" max="2056" width="8.33203125" style="244" customWidth="1"/>
    <col min="2057" max="2302" width="10" style="244"/>
    <col min="2303" max="2303" width="2.5546875" style="244" customWidth="1"/>
    <col min="2304" max="2304" width="7.109375" style="244" customWidth="1"/>
    <col min="2305" max="2305" width="27.6640625" style="244" customWidth="1"/>
    <col min="2306" max="2306" width="9.6640625" style="244" customWidth="1"/>
    <col min="2307" max="2307" width="4.6640625" style="244" customWidth="1"/>
    <col min="2308" max="2308" width="14.44140625" style="244" customWidth="1"/>
    <col min="2309" max="2309" width="11.109375" style="244" customWidth="1"/>
    <col min="2310" max="2310" width="10.33203125" style="244" customWidth="1"/>
    <col min="2311" max="2311" width="13" style="244" customWidth="1"/>
    <col min="2312" max="2312" width="8.33203125" style="244" customWidth="1"/>
    <col min="2313" max="2558" width="10" style="244"/>
    <col min="2559" max="2559" width="2.5546875" style="244" customWidth="1"/>
    <col min="2560" max="2560" width="7.109375" style="244" customWidth="1"/>
    <col min="2561" max="2561" width="27.6640625" style="244" customWidth="1"/>
    <col min="2562" max="2562" width="9.6640625" style="244" customWidth="1"/>
    <col min="2563" max="2563" width="4.6640625" style="244" customWidth="1"/>
    <col min="2564" max="2564" width="14.44140625" style="244" customWidth="1"/>
    <col min="2565" max="2565" width="11.109375" style="244" customWidth="1"/>
    <col min="2566" max="2566" width="10.33203125" style="244" customWidth="1"/>
    <col min="2567" max="2567" width="13" style="244" customWidth="1"/>
    <col min="2568" max="2568" width="8.33203125" style="244" customWidth="1"/>
    <col min="2569" max="2814" width="10" style="244"/>
    <col min="2815" max="2815" width="2.5546875" style="244" customWidth="1"/>
    <col min="2816" max="2816" width="7.109375" style="244" customWidth="1"/>
    <col min="2817" max="2817" width="27.6640625" style="244" customWidth="1"/>
    <col min="2818" max="2818" width="9.6640625" style="244" customWidth="1"/>
    <col min="2819" max="2819" width="4.6640625" style="244" customWidth="1"/>
    <col min="2820" max="2820" width="14.44140625" style="244" customWidth="1"/>
    <col min="2821" max="2821" width="11.109375" style="244" customWidth="1"/>
    <col min="2822" max="2822" width="10.33203125" style="244" customWidth="1"/>
    <col min="2823" max="2823" width="13" style="244" customWidth="1"/>
    <col min="2824" max="2824" width="8.33203125" style="244" customWidth="1"/>
    <col min="2825" max="3070" width="9.109375" style="244"/>
    <col min="3071" max="3071" width="2.5546875" style="244" customWidth="1"/>
    <col min="3072" max="3072" width="7.109375" style="244" customWidth="1"/>
    <col min="3073" max="3073" width="27.6640625" style="244" customWidth="1"/>
    <col min="3074" max="3074" width="9.6640625" style="244" customWidth="1"/>
    <col min="3075" max="3075" width="4.6640625" style="244" customWidth="1"/>
    <col min="3076" max="3076" width="14.44140625" style="244" customWidth="1"/>
    <col min="3077" max="3077" width="11.109375" style="244" customWidth="1"/>
    <col min="3078" max="3078" width="10.33203125" style="244" customWidth="1"/>
    <col min="3079" max="3079" width="13" style="244" customWidth="1"/>
    <col min="3080" max="3080" width="8.33203125" style="244" customWidth="1"/>
    <col min="3081" max="3326" width="10" style="244"/>
    <col min="3327" max="3327" width="2.5546875" style="244" customWidth="1"/>
    <col min="3328" max="3328" width="7.109375" style="244" customWidth="1"/>
    <col min="3329" max="3329" width="27.6640625" style="244" customWidth="1"/>
    <col min="3330" max="3330" width="9.6640625" style="244" customWidth="1"/>
    <col min="3331" max="3331" width="4.6640625" style="244" customWidth="1"/>
    <col min="3332" max="3332" width="14.44140625" style="244" customWidth="1"/>
    <col min="3333" max="3333" width="11.109375" style="244" customWidth="1"/>
    <col min="3334" max="3334" width="10.33203125" style="244" customWidth="1"/>
    <col min="3335" max="3335" width="13" style="244" customWidth="1"/>
    <col min="3336" max="3336" width="8.33203125" style="244" customWidth="1"/>
    <col min="3337" max="3582" width="10" style="244"/>
    <col min="3583" max="3583" width="2.5546875" style="244" customWidth="1"/>
    <col min="3584" max="3584" width="7.109375" style="244" customWidth="1"/>
    <col min="3585" max="3585" width="27.6640625" style="244" customWidth="1"/>
    <col min="3586" max="3586" width="9.6640625" style="244" customWidth="1"/>
    <col min="3587" max="3587" width="4.6640625" style="244" customWidth="1"/>
    <col min="3588" max="3588" width="14.44140625" style="244" customWidth="1"/>
    <col min="3589" max="3589" width="11.109375" style="244" customWidth="1"/>
    <col min="3590" max="3590" width="10.33203125" style="244" customWidth="1"/>
    <col min="3591" max="3591" width="13" style="244" customWidth="1"/>
    <col min="3592" max="3592" width="8.33203125" style="244" customWidth="1"/>
    <col min="3593" max="3838" width="10" style="244"/>
    <col min="3839" max="3839" width="2.5546875" style="244" customWidth="1"/>
    <col min="3840" max="3840" width="7.109375" style="244" customWidth="1"/>
    <col min="3841" max="3841" width="27.6640625" style="244" customWidth="1"/>
    <col min="3842" max="3842" width="9.6640625" style="244" customWidth="1"/>
    <col min="3843" max="3843" width="4.6640625" style="244" customWidth="1"/>
    <col min="3844" max="3844" width="14.44140625" style="244" customWidth="1"/>
    <col min="3845" max="3845" width="11.109375" style="244" customWidth="1"/>
    <col min="3846" max="3846" width="10.33203125" style="244" customWidth="1"/>
    <col min="3847" max="3847" width="13" style="244" customWidth="1"/>
    <col min="3848" max="3848" width="8.33203125" style="244" customWidth="1"/>
    <col min="3849" max="4094" width="9.109375" style="244"/>
    <col min="4095" max="4095" width="2.5546875" style="244" customWidth="1"/>
    <col min="4096" max="4096" width="7.109375" style="244" customWidth="1"/>
    <col min="4097" max="4097" width="27.6640625" style="244" customWidth="1"/>
    <col min="4098" max="4098" width="9.6640625" style="244" customWidth="1"/>
    <col min="4099" max="4099" width="4.6640625" style="244" customWidth="1"/>
    <col min="4100" max="4100" width="14.44140625" style="244" customWidth="1"/>
    <col min="4101" max="4101" width="11.109375" style="244" customWidth="1"/>
    <col min="4102" max="4102" width="10.33203125" style="244" customWidth="1"/>
    <col min="4103" max="4103" width="13" style="244" customWidth="1"/>
    <col min="4104" max="4104" width="8.33203125" style="244" customWidth="1"/>
    <col min="4105" max="4350" width="10" style="244"/>
    <col min="4351" max="4351" width="2.5546875" style="244" customWidth="1"/>
    <col min="4352" max="4352" width="7.109375" style="244" customWidth="1"/>
    <col min="4353" max="4353" width="27.6640625" style="244" customWidth="1"/>
    <col min="4354" max="4354" width="9.6640625" style="244" customWidth="1"/>
    <col min="4355" max="4355" width="4.6640625" style="244" customWidth="1"/>
    <col min="4356" max="4356" width="14.44140625" style="244" customWidth="1"/>
    <col min="4357" max="4357" width="11.109375" style="244" customWidth="1"/>
    <col min="4358" max="4358" width="10.33203125" style="244" customWidth="1"/>
    <col min="4359" max="4359" width="13" style="244" customWidth="1"/>
    <col min="4360" max="4360" width="8.33203125" style="244" customWidth="1"/>
    <col min="4361" max="4606" width="10" style="244"/>
    <col min="4607" max="4607" width="2.5546875" style="244" customWidth="1"/>
    <col min="4608" max="4608" width="7.109375" style="244" customWidth="1"/>
    <col min="4609" max="4609" width="27.6640625" style="244" customWidth="1"/>
    <col min="4610" max="4610" width="9.6640625" style="244" customWidth="1"/>
    <col min="4611" max="4611" width="4.6640625" style="244" customWidth="1"/>
    <col min="4612" max="4612" width="14.44140625" style="244" customWidth="1"/>
    <col min="4613" max="4613" width="11.109375" style="244" customWidth="1"/>
    <col min="4614" max="4614" width="10.33203125" style="244" customWidth="1"/>
    <col min="4615" max="4615" width="13" style="244" customWidth="1"/>
    <col min="4616" max="4616" width="8.33203125" style="244" customWidth="1"/>
    <col min="4617" max="4862" width="10" style="244"/>
    <col min="4863" max="4863" width="2.5546875" style="244" customWidth="1"/>
    <col min="4864" max="4864" width="7.109375" style="244" customWidth="1"/>
    <col min="4865" max="4865" width="27.6640625" style="244" customWidth="1"/>
    <col min="4866" max="4866" width="9.6640625" style="244" customWidth="1"/>
    <col min="4867" max="4867" width="4.6640625" style="244" customWidth="1"/>
    <col min="4868" max="4868" width="14.44140625" style="244" customWidth="1"/>
    <col min="4869" max="4869" width="11.109375" style="244" customWidth="1"/>
    <col min="4870" max="4870" width="10.33203125" style="244" customWidth="1"/>
    <col min="4871" max="4871" width="13" style="244" customWidth="1"/>
    <col min="4872" max="4872" width="8.33203125" style="244" customWidth="1"/>
    <col min="4873" max="5118" width="9.109375" style="244"/>
    <col min="5119" max="5119" width="2.5546875" style="244" customWidth="1"/>
    <col min="5120" max="5120" width="7.109375" style="244" customWidth="1"/>
    <col min="5121" max="5121" width="27.6640625" style="244" customWidth="1"/>
    <col min="5122" max="5122" width="9.6640625" style="244" customWidth="1"/>
    <col min="5123" max="5123" width="4.6640625" style="244" customWidth="1"/>
    <col min="5124" max="5124" width="14.44140625" style="244" customWidth="1"/>
    <col min="5125" max="5125" width="11.109375" style="244" customWidth="1"/>
    <col min="5126" max="5126" width="10.33203125" style="244" customWidth="1"/>
    <col min="5127" max="5127" width="13" style="244" customWidth="1"/>
    <col min="5128" max="5128" width="8.33203125" style="244" customWidth="1"/>
    <col min="5129" max="5374" width="10" style="244"/>
    <col min="5375" max="5375" width="2.5546875" style="244" customWidth="1"/>
    <col min="5376" max="5376" width="7.109375" style="244" customWidth="1"/>
    <col min="5377" max="5377" width="27.6640625" style="244" customWidth="1"/>
    <col min="5378" max="5378" width="9.6640625" style="244" customWidth="1"/>
    <col min="5379" max="5379" width="4.6640625" style="244" customWidth="1"/>
    <col min="5380" max="5380" width="14.44140625" style="244" customWidth="1"/>
    <col min="5381" max="5381" width="11.109375" style="244" customWidth="1"/>
    <col min="5382" max="5382" width="10.33203125" style="244" customWidth="1"/>
    <col min="5383" max="5383" width="13" style="244" customWidth="1"/>
    <col min="5384" max="5384" width="8.33203125" style="244" customWidth="1"/>
    <col min="5385" max="5630" width="10" style="244"/>
    <col min="5631" max="5631" width="2.5546875" style="244" customWidth="1"/>
    <col min="5632" max="5632" width="7.109375" style="244" customWidth="1"/>
    <col min="5633" max="5633" width="27.6640625" style="244" customWidth="1"/>
    <col min="5634" max="5634" width="9.6640625" style="244" customWidth="1"/>
    <col min="5635" max="5635" width="4.6640625" style="244" customWidth="1"/>
    <col min="5636" max="5636" width="14.44140625" style="244" customWidth="1"/>
    <col min="5637" max="5637" width="11.109375" style="244" customWidth="1"/>
    <col min="5638" max="5638" width="10.33203125" style="244" customWidth="1"/>
    <col min="5639" max="5639" width="13" style="244" customWidth="1"/>
    <col min="5640" max="5640" width="8.33203125" style="244" customWidth="1"/>
    <col min="5641" max="5886" width="10" style="244"/>
    <col min="5887" max="5887" width="2.5546875" style="244" customWidth="1"/>
    <col min="5888" max="5888" width="7.109375" style="244" customWidth="1"/>
    <col min="5889" max="5889" width="27.6640625" style="244" customWidth="1"/>
    <col min="5890" max="5890" width="9.6640625" style="244" customWidth="1"/>
    <col min="5891" max="5891" width="4.6640625" style="244" customWidth="1"/>
    <col min="5892" max="5892" width="14.44140625" style="244" customWidth="1"/>
    <col min="5893" max="5893" width="11.109375" style="244" customWidth="1"/>
    <col min="5894" max="5894" width="10.33203125" style="244" customWidth="1"/>
    <col min="5895" max="5895" width="13" style="244" customWidth="1"/>
    <col min="5896" max="5896" width="8.33203125" style="244" customWidth="1"/>
    <col min="5897" max="6142" width="9.109375" style="244"/>
    <col min="6143" max="6143" width="2.5546875" style="244" customWidth="1"/>
    <col min="6144" max="6144" width="7.109375" style="244" customWidth="1"/>
    <col min="6145" max="6145" width="27.6640625" style="244" customWidth="1"/>
    <col min="6146" max="6146" width="9.6640625" style="244" customWidth="1"/>
    <col min="6147" max="6147" width="4.6640625" style="244" customWidth="1"/>
    <col min="6148" max="6148" width="14.44140625" style="244" customWidth="1"/>
    <col min="6149" max="6149" width="11.109375" style="244" customWidth="1"/>
    <col min="6150" max="6150" width="10.33203125" style="244" customWidth="1"/>
    <col min="6151" max="6151" width="13" style="244" customWidth="1"/>
    <col min="6152" max="6152" width="8.33203125" style="244" customWidth="1"/>
    <col min="6153" max="6398" width="10" style="244"/>
    <col min="6399" max="6399" width="2.5546875" style="244" customWidth="1"/>
    <col min="6400" max="6400" width="7.109375" style="244" customWidth="1"/>
    <col min="6401" max="6401" width="27.6640625" style="244" customWidth="1"/>
    <col min="6402" max="6402" width="9.6640625" style="244" customWidth="1"/>
    <col min="6403" max="6403" width="4.6640625" style="244" customWidth="1"/>
    <col min="6404" max="6404" width="14.44140625" style="244" customWidth="1"/>
    <col min="6405" max="6405" width="11.109375" style="244" customWidth="1"/>
    <col min="6406" max="6406" width="10.33203125" style="244" customWidth="1"/>
    <col min="6407" max="6407" width="13" style="244" customWidth="1"/>
    <col min="6408" max="6408" width="8.33203125" style="244" customWidth="1"/>
    <col min="6409" max="6654" width="10" style="244"/>
    <col min="6655" max="6655" width="2.5546875" style="244" customWidth="1"/>
    <col min="6656" max="6656" width="7.109375" style="244" customWidth="1"/>
    <col min="6657" max="6657" width="27.6640625" style="244" customWidth="1"/>
    <col min="6658" max="6658" width="9.6640625" style="244" customWidth="1"/>
    <col min="6659" max="6659" width="4.6640625" style="244" customWidth="1"/>
    <col min="6660" max="6660" width="14.44140625" style="244" customWidth="1"/>
    <col min="6661" max="6661" width="11.109375" style="244" customWidth="1"/>
    <col min="6662" max="6662" width="10.33203125" style="244" customWidth="1"/>
    <col min="6663" max="6663" width="13" style="244" customWidth="1"/>
    <col min="6664" max="6664" width="8.33203125" style="244" customWidth="1"/>
    <col min="6665" max="6910" width="10" style="244"/>
    <col min="6911" max="6911" width="2.5546875" style="244" customWidth="1"/>
    <col min="6912" max="6912" width="7.109375" style="244" customWidth="1"/>
    <col min="6913" max="6913" width="27.6640625" style="244" customWidth="1"/>
    <col min="6914" max="6914" width="9.6640625" style="244" customWidth="1"/>
    <col min="6915" max="6915" width="4.6640625" style="244" customWidth="1"/>
    <col min="6916" max="6916" width="14.44140625" style="244" customWidth="1"/>
    <col min="6917" max="6917" width="11.109375" style="244" customWidth="1"/>
    <col min="6918" max="6918" width="10.33203125" style="244" customWidth="1"/>
    <col min="6919" max="6919" width="13" style="244" customWidth="1"/>
    <col min="6920" max="6920" width="8.33203125" style="244" customWidth="1"/>
    <col min="6921" max="7166" width="9.109375" style="244"/>
    <col min="7167" max="7167" width="2.5546875" style="244" customWidth="1"/>
    <col min="7168" max="7168" width="7.109375" style="244" customWidth="1"/>
    <col min="7169" max="7169" width="27.6640625" style="244" customWidth="1"/>
    <col min="7170" max="7170" width="9.6640625" style="244" customWidth="1"/>
    <col min="7171" max="7171" width="4.6640625" style="244" customWidth="1"/>
    <col min="7172" max="7172" width="14.44140625" style="244" customWidth="1"/>
    <col min="7173" max="7173" width="11.109375" style="244" customWidth="1"/>
    <col min="7174" max="7174" width="10.33203125" style="244" customWidth="1"/>
    <col min="7175" max="7175" width="13" style="244" customWidth="1"/>
    <col min="7176" max="7176" width="8.33203125" style="244" customWidth="1"/>
    <col min="7177" max="7422" width="10" style="244"/>
    <col min="7423" max="7423" width="2.5546875" style="244" customWidth="1"/>
    <col min="7424" max="7424" width="7.109375" style="244" customWidth="1"/>
    <col min="7425" max="7425" width="27.6640625" style="244" customWidth="1"/>
    <col min="7426" max="7426" width="9.6640625" style="244" customWidth="1"/>
    <col min="7427" max="7427" width="4.6640625" style="244" customWidth="1"/>
    <col min="7428" max="7428" width="14.44140625" style="244" customWidth="1"/>
    <col min="7429" max="7429" width="11.109375" style="244" customWidth="1"/>
    <col min="7430" max="7430" width="10.33203125" style="244" customWidth="1"/>
    <col min="7431" max="7431" width="13" style="244" customWidth="1"/>
    <col min="7432" max="7432" width="8.33203125" style="244" customWidth="1"/>
    <col min="7433" max="7678" width="10" style="244"/>
    <col min="7679" max="7679" width="2.5546875" style="244" customWidth="1"/>
    <col min="7680" max="7680" width="7.109375" style="244" customWidth="1"/>
    <col min="7681" max="7681" width="27.6640625" style="244" customWidth="1"/>
    <col min="7682" max="7682" width="9.6640625" style="244" customWidth="1"/>
    <col min="7683" max="7683" width="4.6640625" style="244" customWidth="1"/>
    <col min="7684" max="7684" width="14.44140625" style="244" customWidth="1"/>
    <col min="7685" max="7685" width="11.109375" style="244" customWidth="1"/>
    <col min="7686" max="7686" width="10.33203125" style="244" customWidth="1"/>
    <col min="7687" max="7687" width="13" style="244" customWidth="1"/>
    <col min="7688" max="7688" width="8.33203125" style="244" customWidth="1"/>
    <col min="7689" max="7934" width="10" style="244"/>
    <col min="7935" max="7935" width="2.5546875" style="244" customWidth="1"/>
    <col min="7936" max="7936" width="7.109375" style="244" customWidth="1"/>
    <col min="7937" max="7937" width="27.6640625" style="244" customWidth="1"/>
    <col min="7938" max="7938" width="9.6640625" style="244" customWidth="1"/>
    <col min="7939" max="7939" width="4.6640625" style="244" customWidth="1"/>
    <col min="7940" max="7940" width="14.44140625" style="244" customWidth="1"/>
    <col min="7941" max="7941" width="11.109375" style="244" customWidth="1"/>
    <col min="7942" max="7942" width="10.33203125" style="244" customWidth="1"/>
    <col min="7943" max="7943" width="13" style="244" customWidth="1"/>
    <col min="7944" max="7944" width="8.33203125" style="244" customWidth="1"/>
    <col min="7945" max="8190" width="9.109375" style="244"/>
    <col min="8191" max="8191" width="2.5546875" style="244" customWidth="1"/>
    <col min="8192" max="8192" width="7.109375" style="244" customWidth="1"/>
    <col min="8193" max="8193" width="27.6640625" style="244" customWidth="1"/>
    <col min="8194" max="8194" width="9.6640625" style="244" customWidth="1"/>
    <col min="8195" max="8195" width="4.6640625" style="244" customWidth="1"/>
    <col min="8196" max="8196" width="14.44140625" style="244" customWidth="1"/>
    <col min="8197" max="8197" width="11.109375" style="244" customWidth="1"/>
    <col min="8198" max="8198" width="10.33203125" style="244" customWidth="1"/>
    <col min="8199" max="8199" width="13" style="244" customWidth="1"/>
    <col min="8200" max="8200" width="8.33203125" style="244" customWidth="1"/>
    <col min="8201" max="8446" width="10" style="244"/>
    <col min="8447" max="8447" width="2.5546875" style="244" customWidth="1"/>
    <col min="8448" max="8448" width="7.109375" style="244" customWidth="1"/>
    <col min="8449" max="8449" width="27.6640625" style="244" customWidth="1"/>
    <col min="8450" max="8450" width="9.6640625" style="244" customWidth="1"/>
    <col min="8451" max="8451" width="4.6640625" style="244" customWidth="1"/>
    <col min="8452" max="8452" width="14.44140625" style="244" customWidth="1"/>
    <col min="8453" max="8453" width="11.109375" style="244" customWidth="1"/>
    <col min="8454" max="8454" width="10.33203125" style="244" customWidth="1"/>
    <col min="8455" max="8455" width="13" style="244" customWidth="1"/>
    <col min="8456" max="8456" width="8.33203125" style="244" customWidth="1"/>
    <col min="8457" max="8702" width="10" style="244"/>
    <col min="8703" max="8703" width="2.5546875" style="244" customWidth="1"/>
    <col min="8704" max="8704" width="7.109375" style="244" customWidth="1"/>
    <col min="8705" max="8705" width="27.6640625" style="244" customWidth="1"/>
    <col min="8706" max="8706" width="9.6640625" style="244" customWidth="1"/>
    <col min="8707" max="8707" width="4.6640625" style="244" customWidth="1"/>
    <col min="8708" max="8708" width="14.44140625" style="244" customWidth="1"/>
    <col min="8709" max="8709" width="11.109375" style="244" customWidth="1"/>
    <col min="8710" max="8710" width="10.33203125" style="244" customWidth="1"/>
    <col min="8711" max="8711" width="13" style="244" customWidth="1"/>
    <col min="8712" max="8712" width="8.33203125" style="244" customWidth="1"/>
    <col min="8713" max="8958" width="10" style="244"/>
    <col min="8959" max="8959" width="2.5546875" style="244" customWidth="1"/>
    <col min="8960" max="8960" width="7.109375" style="244" customWidth="1"/>
    <col min="8961" max="8961" width="27.6640625" style="244" customWidth="1"/>
    <col min="8962" max="8962" width="9.6640625" style="244" customWidth="1"/>
    <col min="8963" max="8963" width="4.6640625" style="244" customWidth="1"/>
    <col min="8964" max="8964" width="14.44140625" style="244" customWidth="1"/>
    <col min="8965" max="8965" width="11.109375" style="244" customWidth="1"/>
    <col min="8966" max="8966" width="10.33203125" style="244" customWidth="1"/>
    <col min="8967" max="8967" width="13" style="244" customWidth="1"/>
    <col min="8968" max="8968" width="8.33203125" style="244" customWidth="1"/>
    <col min="8969" max="9214" width="9.109375" style="244"/>
    <col min="9215" max="9215" width="2.5546875" style="244" customWidth="1"/>
    <col min="9216" max="9216" width="7.109375" style="244" customWidth="1"/>
    <col min="9217" max="9217" width="27.6640625" style="244" customWidth="1"/>
    <col min="9218" max="9218" width="9.6640625" style="244" customWidth="1"/>
    <col min="9219" max="9219" width="4.6640625" style="244" customWidth="1"/>
    <col min="9220" max="9220" width="14.44140625" style="244" customWidth="1"/>
    <col min="9221" max="9221" width="11.109375" style="244" customWidth="1"/>
    <col min="9222" max="9222" width="10.33203125" style="244" customWidth="1"/>
    <col min="9223" max="9223" width="13" style="244" customWidth="1"/>
    <col min="9224" max="9224" width="8.33203125" style="244" customWidth="1"/>
    <col min="9225" max="9470" width="10" style="244"/>
    <col min="9471" max="9471" width="2.5546875" style="244" customWidth="1"/>
    <col min="9472" max="9472" width="7.109375" style="244" customWidth="1"/>
    <col min="9473" max="9473" width="27.6640625" style="244" customWidth="1"/>
    <col min="9474" max="9474" width="9.6640625" style="244" customWidth="1"/>
    <col min="9475" max="9475" width="4.6640625" style="244" customWidth="1"/>
    <col min="9476" max="9476" width="14.44140625" style="244" customWidth="1"/>
    <col min="9477" max="9477" width="11.109375" style="244" customWidth="1"/>
    <col min="9478" max="9478" width="10.33203125" style="244" customWidth="1"/>
    <col min="9479" max="9479" width="13" style="244" customWidth="1"/>
    <col min="9480" max="9480" width="8.33203125" style="244" customWidth="1"/>
    <col min="9481" max="9726" width="10" style="244"/>
    <col min="9727" max="9727" width="2.5546875" style="244" customWidth="1"/>
    <col min="9728" max="9728" width="7.109375" style="244" customWidth="1"/>
    <col min="9729" max="9729" width="27.6640625" style="244" customWidth="1"/>
    <col min="9730" max="9730" width="9.6640625" style="244" customWidth="1"/>
    <col min="9731" max="9731" width="4.6640625" style="244" customWidth="1"/>
    <col min="9732" max="9732" width="14.44140625" style="244" customWidth="1"/>
    <col min="9733" max="9733" width="11.109375" style="244" customWidth="1"/>
    <col min="9734" max="9734" width="10.33203125" style="244" customWidth="1"/>
    <col min="9735" max="9735" width="13" style="244" customWidth="1"/>
    <col min="9736" max="9736" width="8.33203125" style="244" customWidth="1"/>
    <col min="9737" max="9982" width="10" style="244"/>
    <col min="9983" max="9983" width="2.5546875" style="244" customWidth="1"/>
    <col min="9984" max="9984" width="7.109375" style="244" customWidth="1"/>
    <col min="9985" max="9985" width="27.6640625" style="244" customWidth="1"/>
    <col min="9986" max="9986" width="9.6640625" style="244" customWidth="1"/>
    <col min="9987" max="9987" width="4.6640625" style="244" customWidth="1"/>
    <col min="9988" max="9988" width="14.44140625" style="244" customWidth="1"/>
    <col min="9989" max="9989" width="11.109375" style="244" customWidth="1"/>
    <col min="9990" max="9990" width="10.33203125" style="244" customWidth="1"/>
    <col min="9991" max="9991" width="13" style="244" customWidth="1"/>
    <col min="9992" max="9992" width="8.33203125" style="244" customWidth="1"/>
    <col min="9993" max="10238" width="9.109375" style="244"/>
    <col min="10239" max="10239" width="2.5546875" style="244" customWidth="1"/>
    <col min="10240" max="10240" width="7.109375" style="244" customWidth="1"/>
    <col min="10241" max="10241" width="27.6640625" style="244" customWidth="1"/>
    <col min="10242" max="10242" width="9.6640625" style="244" customWidth="1"/>
    <col min="10243" max="10243" width="4.6640625" style="244" customWidth="1"/>
    <col min="10244" max="10244" width="14.44140625" style="244" customWidth="1"/>
    <col min="10245" max="10245" width="11.109375" style="244" customWidth="1"/>
    <col min="10246" max="10246" width="10.33203125" style="244" customWidth="1"/>
    <col min="10247" max="10247" width="13" style="244" customWidth="1"/>
    <col min="10248" max="10248" width="8.33203125" style="244" customWidth="1"/>
    <col min="10249" max="10494" width="10" style="244"/>
    <col min="10495" max="10495" width="2.5546875" style="244" customWidth="1"/>
    <col min="10496" max="10496" width="7.109375" style="244" customWidth="1"/>
    <col min="10497" max="10497" width="27.6640625" style="244" customWidth="1"/>
    <col min="10498" max="10498" width="9.6640625" style="244" customWidth="1"/>
    <col min="10499" max="10499" width="4.6640625" style="244" customWidth="1"/>
    <col min="10500" max="10500" width="14.44140625" style="244" customWidth="1"/>
    <col min="10501" max="10501" width="11.109375" style="244" customWidth="1"/>
    <col min="10502" max="10502" width="10.33203125" style="244" customWidth="1"/>
    <col min="10503" max="10503" width="13" style="244" customWidth="1"/>
    <col min="10504" max="10504" width="8.33203125" style="244" customWidth="1"/>
    <col min="10505" max="10750" width="10" style="244"/>
    <col min="10751" max="10751" width="2.5546875" style="244" customWidth="1"/>
    <col min="10752" max="10752" width="7.109375" style="244" customWidth="1"/>
    <col min="10753" max="10753" width="27.6640625" style="244" customWidth="1"/>
    <col min="10754" max="10754" width="9.6640625" style="244" customWidth="1"/>
    <col min="10755" max="10755" width="4.6640625" style="244" customWidth="1"/>
    <col min="10756" max="10756" width="14.44140625" style="244" customWidth="1"/>
    <col min="10757" max="10757" width="11.109375" style="244" customWidth="1"/>
    <col min="10758" max="10758" width="10.33203125" style="244" customWidth="1"/>
    <col min="10759" max="10759" width="13" style="244" customWidth="1"/>
    <col min="10760" max="10760" width="8.33203125" style="244" customWidth="1"/>
    <col min="10761" max="11006" width="10" style="244"/>
    <col min="11007" max="11007" width="2.5546875" style="244" customWidth="1"/>
    <col min="11008" max="11008" width="7.109375" style="244" customWidth="1"/>
    <col min="11009" max="11009" width="27.6640625" style="244" customWidth="1"/>
    <col min="11010" max="11010" width="9.6640625" style="244" customWidth="1"/>
    <col min="11011" max="11011" width="4.6640625" style="244" customWidth="1"/>
    <col min="11012" max="11012" width="14.44140625" style="244" customWidth="1"/>
    <col min="11013" max="11013" width="11.109375" style="244" customWidth="1"/>
    <col min="11014" max="11014" width="10.33203125" style="244" customWidth="1"/>
    <col min="11015" max="11015" width="13" style="244" customWidth="1"/>
    <col min="11016" max="11016" width="8.33203125" style="244" customWidth="1"/>
    <col min="11017" max="11262" width="9.109375" style="244"/>
    <col min="11263" max="11263" width="2.5546875" style="244" customWidth="1"/>
    <col min="11264" max="11264" width="7.109375" style="244" customWidth="1"/>
    <col min="11265" max="11265" width="27.6640625" style="244" customWidth="1"/>
    <col min="11266" max="11266" width="9.6640625" style="244" customWidth="1"/>
    <col min="11267" max="11267" width="4.6640625" style="244" customWidth="1"/>
    <col min="11268" max="11268" width="14.44140625" style="244" customWidth="1"/>
    <col min="11269" max="11269" width="11.109375" style="244" customWidth="1"/>
    <col min="11270" max="11270" width="10.33203125" style="244" customWidth="1"/>
    <col min="11271" max="11271" width="13" style="244" customWidth="1"/>
    <col min="11272" max="11272" width="8.33203125" style="244" customWidth="1"/>
    <col min="11273" max="11518" width="10" style="244"/>
    <col min="11519" max="11519" width="2.5546875" style="244" customWidth="1"/>
    <col min="11520" max="11520" width="7.109375" style="244" customWidth="1"/>
    <col min="11521" max="11521" width="27.6640625" style="244" customWidth="1"/>
    <col min="11522" max="11522" width="9.6640625" style="244" customWidth="1"/>
    <col min="11523" max="11523" width="4.6640625" style="244" customWidth="1"/>
    <col min="11524" max="11524" width="14.44140625" style="244" customWidth="1"/>
    <col min="11525" max="11525" width="11.109375" style="244" customWidth="1"/>
    <col min="11526" max="11526" width="10.33203125" style="244" customWidth="1"/>
    <col min="11527" max="11527" width="13" style="244" customWidth="1"/>
    <col min="11528" max="11528" width="8.33203125" style="244" customWidth="1"/>
    <col min="11529" max="11774" width="10" style="244"/>
    <col min="11775" max="11775" width="2.5546875" style="244" customWidth="1"/>
    <col min="11776" max="11776" width="7.109375" style="244" customWidth="1"/>
    <col min="11777" max="11777" width="27.6640625" style="244" customWidth="1"/>
    <col min="11778" max="11778" width="9.6640625" style="244" customWidth="1"/>
    <col min="11779" max="11779" width="4.6640625" style="244" customWidth="1"/>
    <col min="11780" max="11780" width="14.44140625" style="244" customWidth="1"/>
    <col min="11781" max="11781" width="11.109375" style="244" customWidth="1"/>
    <col min="11782" max="11782" width="10.33203125" style="244" customWidth="1"/>
    <col min="11783" max="11783" width="13" style="244" customWidth="1"/>
    <col min="11784" max="11784" width="8.33203125" style="244" customWidth="1"/>
    <col min="11785" max="12030" width="10" style="244"/>
    <col min="12031" max="12031" width="2.5546875" style="244" customWidth="1"/>
    <col min="12032" max="12032" width="7.109375" style="244" customWidth="1"/>
    <col min="12033" max="12033" width="27.6640625" style="244" customWidth="1"/>
    <col min="12034" max="12034" width="9.6640625" style="244" customWidth="1"/>
    <col min="12035" max="12035" width="4.6640625" style="244" customWidth="1"/>
    <col min="12036" max="12036" width="14.44140625" style="244" customWidth="1"/>
    <col min="12037" max="12037" width="11.109375" style="244" customWidth="1"/>
    <col min="12038" max="12038" width="10.33203125" style="244" customWidth="1"/>
    <col min="12039" max="12039" width="13" style="244" customWidth="1"/>
    <col min="12040" max="12040" width="8.33203125" style="244" customWidth="1"/>
    <col min="12041" max="12286" width="9.109375" style="244"/>
    <col min="12287" max="12287" width="2.5546875" style="244" customWidth="1"/>
    <col min="12288" max="12288" width="7.109375" style="244" customWidth="1"/>
    <col min="12289" max="12289" width="27.6640625" style="244" customWidth="1"/>
    <col min="12290" max="12290" width="9.6640625" style="244" customWidth="1"/>
    <col min="12291" max="12291" width="4.6640625" style="244" customWidth="1"/>
    <col min="12292" max="12292" width="14.44140625" style="244" customWidth="1"/>
    <col min="12293" max="12293" width="11.109375" style="244" customWidth="1"/>
    <col min="12294" max="12294" width="10.33203125" style="244" customWidth="1"/>
    <col min="12295" max="12295" width="13" style="244" customWidth="1"/>
    <col min="12296" max="12296" width="8.33203125" style="244" customWidth="1"/>
    <col min="12297" max="12542" width="10" style="244"/>
    <col min="12543" max="12543" width="2.5546875" style="244" customWidth="1"/>
    <col min="12544" max="12544" width="7.109375" style="244" customWidth="1"/>
    <col min="12545" max="12545" width="27.6640625" style="244" customWidth="1"/>
    <col min="12546" max="12546" width="9.6640625" style="244" customWidth="1"/>
    <col min="12547" max="12547" width="4.6640625" style="244" customWidth="1"/>
    <col min="12548" max="12548" width="14.44140625" style="244" customWidth="1"/>
    <col min="12549" max="12549" width="11.109375" style="244" customWidth="1"/>
    <col min="12550" max="12550" width="10.33203125" style="244" customWidth="1"/>
    <col min="12551" max="12551" width="13" style="244" customWidth="1"/>
    <col min="12552" max="12552" width="8.33203125" style="244" customWidth="1"/>
    <col min="12553" max="12798" width="10" style="244"/>
    <col min="12799" max="12799" width="2.5546875" style="244" customWidth="1"/>
    <col min="12800" max="12800" width="7.109375" style="244" customWidth="1"/>
    <col min="12801" max="12801" width="27.6640625" style="244" customWidth="1"/>
    <col min="12802" max="12802" width="9.6640625" style="244" customWidth="1"/>
    <col min="12803" max="12803" width="4.6640625" style="244" customWidth="1"/>
    <col min="12804" max="12804" width="14.44140625" style="244" customWidth="1"/>
    <col min="12805" max="12805" width="11.109375" style="244" customWidth="1"/>
    <col min="12806" max="12806" width="10.33203125" style="244" customWidth="1"/>
    <col min="12807" max="12807" width="13" style="244" customWidth="1"/>
    <col min="12808" max="12808" width="8.33203125" style="244" customWidth="1"/>
    <col min="12809" max="13054" width="10" style="244"/>
    <col min="13055" max="13055" width="2.5546875" style="244" customWidth="1"/>
    <col min="13056" max="13056" width="7.109375" style="244" customWidth="1"/>
    <col min="13057" max="13057" width="27.6640625" style="244" customWidth="1"/>
    <col min="13058" max="13058" width="9.6640625" style="244" customWidth="1"/>
    <col min="13059" max="13059" width="4.6640625" style="244" customWidth="1"/>
    <col min="13060" max="13060" width="14.44140625" style="244" customWidth="1"/>
    <col min="13061" max="13061" width="11.109375" style="244" customWidth="1"/>
    <col min="13062" max="13062" width="10.33203125" style="244" customWidth="1"/>
    <col min="13063" max="13063" width="13" style="244" customWidth="1"/>
    <col min="13064" max="13064" width="8.33203125" style="244" customWidth="1"/>
    <col min="13065" max="13310" width="9.109375" style="244"/>
    <col min="13311" max="13311" width="2.5546875" style="244" customWidth="1"/>
    <col min="13312" max="13312" width="7.109375" style="244" customWidth="1"/>
    <col min="13313" max="13313" width="27.6640625" style="244" customWidth="1"/>
    <col min="13314" max="13314" width="9.6640625" style="244" customWidth="1"/>
    <col min="13315" max="13315" width="4.6640625" style="244" customWidth="1"/>
    <col min="13316" max="13316" width="14.44140625" style="244" customWidth="1"/>
    <col min="13317" max="13317" width="11.109375" style="244" customWidth="1"/>
    <col min="13318" max="13318" width="10.33203125" style="244" customWidth="1"/>
    <col min="13319" max="13319" width="13" style="244" customWidth="1"/>
    <col min="13320" max="13320" width="8.33203125" style="244" customWidth="1"/>
    <col min="13321" max="13566" width="10" style="244"/>
    <col min="13567" max="13567" width="2.5546875" style="244" customWidth="1"/>
    <col min="13568" max="13568" width="7.109375" style="244" customWidth="1"/>
    <col min="13569" max="13569" width="27.6640625" style="244" customWidth="1"/>
    <col min="13570" max="13570" width="9.6640625" style="244" customWidth="1"/>
    <col min="13571" max="13571" width="4.6640625" style="244" customWidth="1"/>
    <col min="13572" max="13572" width="14.44140625" style="244" customWidth="1"/>
    <col min="13573" max="13573" width="11.109375" style="244" customWidth="1"/>
    <col min="13574" max="13574" width="10.33203125" style="244" customWidth="1"/>
    <col min="13575" max="13575" width="13" style="244" customWidth="1"/>
    <col min="13576" max="13576" width="8.33203125" style="244" customWidth="1"/>
    <col min="13577" max="13822" width="10" style="244"/>
    <col min="13823" max="13823" width="2.5546875" style="244" customWidth="1"/>
    <col min="13824" max="13824" width="7.109375" style="244" customWidth="1"/>
    <col min="13825" max="13825" width="27.6640625" style="244" customWidth="1"/>
    <col min="13826" max="13826" width="9.6640625" style="244" customWidth="1"/>
    <col min="13827" max="13827" width="4.6640625" style="244" customWidth="1"/>
    <col min="13828" max="13828" width="14.44140625" style="244" customWidth="1"/>
    <col min="13829" max="13829" width="11.109375" style="244" customWidth="1"/>
    <col min="13830" max="13830" width="10.33203125" style="244" customWidth="1"/>
    <col min="13831" max="13831" width="13" style="244" customWidth="1"/>
    <col min="13832" max="13832" width="8.33203125" style="244" customWidth="1"/>
    <col min="13833" max="14078" width="10" style="244"/>
    <col min="14079" max="14079" width="2.5546875" style="244" customWidth="1"/>
    <col min="14080" max="14080" width="7.109375" style="244" customWidth="1"/>
    <col min="14081" max="14081" width="27.6640625" style="244" customWidth="1"/>
    <col min="14082" max="14082" width="9.6640625" style="244" customWidth="1"/>
    <col min="14083" max="14083" width="4.6640625" style="244" customWidth="1"/>
    <col min="14084" max="14084" width="14.44140625" style="244" customWidth="1"/>
    <col min="14085" max="14085" width="11.109375" style="244" customWidth="1"/>
    <col min="14086" max="14086" width="10.33203125" style="244" customWidth="1"/>
    <col min="14087" max="14087" width="13" style="244" customWidth="1"/>
    <col min="14088" max="14088" width="8.33203125" style="244" customWidth="1"/>
    <col min="14089" max="14334" width="9.109375" style="244"/>
    <col min="14335" max="14335" width="2.5546875" style="244" customWidth="1"/>
    <col min="14336" max="14336" width="7.109375" style="244" customWidth="1"/>
    <col min="14337" max="14337" width="27.6640625" style="244" customWidth="1"/>
    <col min="14338" max="14338" width="9.6640625" style="244" customWidth="1"/>
    <col min="14339" max="14339" width="4.6640625" style="244" customWidth="1"/>
    <col min="14340" max="14340" width="14.44140625" style="244" customWidth="1"/>
    <col min="14341" max="14341" width="11.109375" style="244" customWidth="1"/>
    <col min="14342" max="14342" width="10.33203125" style="244" customWidth="1"/>
    <col min="14343" max="14343" width="13" style="244" customWidth="1"/>
    <col min="14344" max="14344" width="8.33203125" style="244" customWidth="1"/>
    <col min="14345" max="14590" width="10" style="244"/>
    <col min="14591" max="14591" width="2.5546875" style="244" customWidth="1"/>
    <col min="14592" max="14592" width="7.109375" style="244" customWidth="1"/>
    <col min="14593" max="14593" width="27.6640625" style="244" customWidth="1"/>
    <col min="14594" max="14594" width="9.6640625" style="244" customWidth="1"/>
    <col min="14595" max="14595" width="4.6640625" style="244" customWidth="1"/>
    <col min="14596" max="14596" width="14.44140625" style="244" customWidth="1"/>
    <col min="14597" max="14597" width="11.109375" style="244" customWidth="1"/>
    <col min="14598" max="14598" width="10.33203125" style="244" customWidth="1"/>
    <col min="14599" max="14599" width="13" style="244" customWidth="1"/>
    <col min="14600" max="14600" width="8.33203125" style="244" customWidth="1"/>
    <col min="14601" max="14846" width="10" style="244"/>
    <col min="14847" max="14847" width="2.5546875" style="244" customWidth="1"/>
    <col min="14848" max="14848" width="7.109375" style="244" customWidth="1"/>
    <col min="14849" max="14849" width="27.6640625" style="244" customWidth="1"/>
    <col min="14850" max="14850" width="9.6640625" style="244" customWidth="1"/>
    <col min="14851" max="14851" width="4.6640625" style="244" customWidth="1"/>
    <col min="14852" max="14852" width="14.44140625" style="244" customWidth="1"/>
    <col min="14853" max="14853" width="11.109375" style="244" customWidth="1"/>
    <col min="14854" max="14854" width="10.33203125" style="244" customWidth="1"/>
    <col min="14855" max="14855" width="13" style="244" customWidth="1"/>
    <col min="14856" max="14856" width="8.33203125" style="244" customWidth="1"/>
    <col min="14857" max="15102" width="10" style="244"/>
    <col min="15103" max="15103" width="2.5546875" style="244" customWidth="1"/>
    <col min="15104" max="15104" width="7.109375" style="244" customWidth="1"/>
    <col min="15105" max="15105" width="27.6640625" style="244" customWidth="1"/>
    <col min="15106" max="15106" width="9.6640625" style="244" customWidth="1"/>
    <col min="15107" max="15107" width="4.6640625" style="244" customWidth="1"/>
    <col min="15108" max="15108" width="14.44140625" style="244" customWidth="1"/>
    <col min="15109" max="15109" width="11.109375" style="244" customWidth="1"/>
    <col min="15110" max="15110" width="10.33203125" style="244" customWidth="1"/>
    <col min="15111" max="15111" width="13" style="244" customWidth="1"/>
    <col min="15112" max="15112" width="8.33203125" style="244" customWidth="1"/>
    <col min="15113" max="15358" width="9.109375" style="244"/>
    <col min="15359" max="15359" width="2.5546875" style="244" customWidth="1"/>
    <col min="15360" max="15360" width="7.109375" style="244" customWidth="1"/>
    <col min="15361" max="15361" width="27.6640625" style="244" customWidth="1"/>
    <col min="15362" max="15362" width="9.6640625" style="244" customWidth="1"/>
    <col min="15363" max="15363" width="4.6640625" style="244" customWidth="1"/>
    <col min="15364" max="15364" width="14.44140625" style="244" customWidth="1"/>
    <col min="15365" max="15365" width="11.109375" style="244" customWidth="1"/>
    <col min="15366" max="15366" width="10.33203125" style="244" customWidth="1"/>
    <col min="15367" max="15367" width="13" style="244" customWidth="1"/>
    <col min="15368" max="15368" width="8.33203125" style="244" customWidth="1"/>
    <col min="15369" max="15614" width="10" style="244"/>
    <col min="15615" max="15615" width="2.5546875" style="244" customWidth="1"/>
    <col min="15616" max="15616" width="7.109375" style="244" customWidth="1"/>
    <col min="15617" max="15617" width="27.6640625" style="244" customWidth="1"/>
    <col min="15618" max="15618" width="9.6640625" style="244" customWidth="1"/>
    <col min="15619" max="15619" width="4.6640625" style="244" customWidth="1"/>
    <col min="15620" max="15620" width="14.44140625" style="244" customWidth="1"/>
    <col min="15621" max="15621" width="11.109375" style="244" customWidth="1"/>
    <col min="15622" max="15622" width="10.33203125" style="244" customWidth="1"/>
    <col min="15623" max="15623" width="13" style="244" customWidth="1"/>
    <col min="15624" max="15624" width="8.33203125" style="244" customWidth="1"/>
    <col min="15625" max="15870" width="10" style="244"/>
    <col min="15871" max="15871" width="2.5546875" style="244" customWidth="1"/>
    <col min="15872" max="15872" width="7.109375" style="244" customWidth="1"/>
    <col min="15873" max="15873" width="27.6640625" style="244" customWidth="1"/>
    <col min="15874" max="15874" width="9.6640625" style="244" customWidth="1"/>
    <col min="15875" max="15875" width="4.6640625" style="244" customWidth="1"/>
    <col min="15876" max="15876" width="14.44140625" style="244" customWidth="1"/>
    <col min="15877" max="15877" width="11.109375" style="244" customWidth="1"/>
    <col min="15878" max="15878" width="10.33203125" style="244" customWidth="1"/>
    <col min="15879" max="15879" width="13" style="244" customWidth="1"/>
    <col min="15880" max="15880" width="8.33203125" style="244" customWidth="1"/>
    <col min="15881" max="16126" width="10" style="244"/>
    <col min="16127" max="16127" width="2.5546875" style="244" customWidth="1"/>
    <col min="16128" max="16128" width="7.109375" style="244" customWidth="1"/>
    <col min="16129" max="16129" width="27.6640625" style="244" customWidth="1"/>
    <col min="16130" max="16130" width="9.6640625" style="244" customWidth="1"/>
    <col min="16131" max="16131" width="4.6640625" style="244" customWidth="1"/>
    <col min="16132" max="16132" width="14.44140625" style="244" customWidth="1"/>
    <col min="16133" max="16133" width="11.109375" style="244" customWidth="1"/>
    <col min="16134" max="16134" width="10.33203125" style="244" customWidth="1"/>
    <col min="16135" max="16135" width="13" style="244" customWidth="1"/>
    <col min="16136" max="16136" width="8.33203125" style="244" customWidth="1"/>
    <col min="16137" max="16382" width="9.109375" style="244"/>
    <col min="16383" max="16384" width="9.109375" style="244" customWidth="1"/>
  </cols>
  <sheetData>
    <row r="1" spans="1:10">
      <c r="A1" s="17" t="str">
        <f>RevReqSummary!A1</f>
        <v>PacifiCorp General Rate Case UE-140617</v>
      </c>
      <c r="C1" s="241"/>
      <c r="F1" s="241"/>
      <c r="H1" s="525"/>
    </row>
    <row r="2" spans="1:10">
      <c r="A2" s="17" t="str">
        <f>RevReqSummary!A2</f>
        <v>For The Twelve Months Ended December 2013 - Staff Revenue Requirement</v>
      </c>
      <c r="C2" s="241"/>
      <c r="F2" s="241"/>
      <c r="H2" s="241"/>
    </row>
    <row r="3" spans="1:10">
      <c r="A3" s="248" t="s">
        <v>417</v>
      </c>
      <c r="C3" s="241"/>
      <c r="F3" s="241"/>
      <c r="H3" s="241"/>
    </row>
    <row r="4" spans="1:10">
      <c r="A4" s="248" t="s">
        <v>514</v>
      </c>
      <c r="C4" s="241"/>
      <c r="F4" s="241"/>
      <c r="H4" s="241"/>
    </row>
    <row r="5" spans="1:10">
      <c r="C5" s="241"/>
      <c r="F5" s="241"/>
      <c r="H5" s="241"/>
    </row>
    <row r="6" spans="1:10">
      <c r="B6" s="23"/>
      <c r="C6" s="23"/>
      <c r="D6" s="23" t="s">
        <v>131</v>
      </c>
      <c r="E6" s="23"/>
      <c r="F6" s="23"/>
      <c r="G6" s="23" t="s">
        <v>236</v>
      </c>
      <c r="H6" s="241"/>
    </row>
    <row r="7" spans="1:10">
      <c r="B7" s="26" t="s">
        <v>132</v>
      </c>
      <c r="C7" s="26" t="s">
        <v>660</v>
      </c>
      <c r="D7" s="26" t="s">
        <v>134</v>
      </c>
      <c r="E7" s="26" t="s">
        <v>135</v>
      </c>
      <c r="F7" s="26" t="s">
        <v>136</v>
      </c>
      <c r="G7" s="26" t="s">
        <v>137</v>
      </c>
      <c r="H7" s="517"/>
    </row>
    <row r="8" spans="1:10">
      <c r="A8" s="240" t="s">
        <v>199</v>
      </c>
      <c r="C8" s="241"/>
      <c r="F8" s="241"/>
      <c r="G8" s="529"/>
      <c r="H8" s="241"/>
    </row>
    <row r="9" spans="1:10">
      <c r="A9" s="244" t="s">
        <v>768</v>
      </c>
      <c r="B9" s="241">
        <v>456</v>
      </c>
      <c r="C9" s="241" t="s">
        <v>140</v>
      </c>
      <c r="D9" s="639">
        <v>-3000000</v>
      </c>
      <c r="E9" s="241" t="s">
        <v>141</v>
      </c>
      <c r="F9" s="528">
        <f>INDEX(WCAAllocations,IFERROR(MATCH(E9,WCAFactors,0),2),IFERROR(MATCH(E9,WCAStates,0),4))</f>
        <v>1</v>
      </c>
      <c r="G9" s="529">
        <f>+D9</f>
        <v>-3000000</v>
      </c>
      <c r="H9" s="241"/>
    </row>
    <row r="10" spans="1:10">
      <c r="C10" s="241"/>
      <c r="F10" s="528"/>
      <c r="G10" s="529"/>
      <c r="H10" s="241"/>
    </row>
    <row r="11" spans="1:10">
      <c r="A11" s="1121" t="s">
        <v>1023</v>
      </c>
      <c r="B11" s="241">
        <v>457</v>
      </c>
      <c r="C11" s="241" t="s">
        <v>398</v>
      </c>
      <c r="D11" s="639">
        <v>-1879965</v>
      </c>
      <c r="E11" s="1122" t="s">
        <v>141</v>
      </c>
      <c r="F11" s="1123" t="s">
        <v>142</v>
      </c>
      <c r="G11" s="1124">
        <f>D11</f>
        <v>-1879965</v>
      </c>
      <c r="H11" s="241"/>
      <c r="I11" s="37"/>
      <c r="J11" s="29"/>
    </row>
    <row r="12" spans="1:10">
      <c r="A12" s="1121" t="s">
        <v>1024</v>
      </c>
      <c r="B12" s="241">
        <v>458</v>
      </c>
      <c r="C12" s="241" t="s">
        <v>398</v>
      </c>
      <c r="D12" s="639">
        <v>836250</v>
      </c>
      <c r="E12" s="1125" t="s">
        <v>141</v>
      </c>
      <c r="F12" s="1126" t="s">
        <v>142</v>
      </c>
      <c r="G12" s="1127">
        <f>D12</f>
        <v>836250</v>
      </c>
      <c r="H12" s="241"/>
    </row>
    <row r="13" spans="1:10">
      <c r="A13" s="1128" t="s">
        <v>1025</v>
      </c>
      <c r="B13" s="241">
        <v>459</v>
      </c>
      <c r="C13" s="241" t="s">
        <v>398</v>
      </c>
      <c r="D13" s="639">
        <v>0</v>
      </c>
      <c r="E13" s="1125" t="s">
        <v>141</v>
      </c>
      <c r="F13" s="1126" t="s">
        <v>142</v>
      </c>
      <c r="G13" s="1127">
        <f>D13</f>
        <v>0</v>
      </c>
      <c r="H13" s="241"/>
    </row>
    <row r="14" spans="1:10">
      <c r="A14" s="1129" t="s">
        <v>1026</v>
      </c>
      <c r="B14" s="241">
        <v>460</v>
      </c>
      <c r="C14" s="241" t="s">
        <v>398</v>
      </c>
      <c r="D14" s="639">
        <v>-486471</v>
      </c>
      <c r="E14" s="1125" t="s">
        <v>141</v>
      </c>
      <c r="F14" s="1126" t="s">
        <v>142</v>
      </c>
      <c r="G14" s="1127">
        <f>D14</f>
        <v>-486471</v>
      </c>
      <c r="H14" s="241"/>
    </row>
    <row r="15" spans="1:10">
      <c r="G15" s="524">
        <f>SUM(G11:G14)</f>
        <v>-1530186</v>
      </c>
      <c r="H15" s="241"/>
    </row>
    <row r="16" spans="1:10">
      <c r="H16" s="241"/>
    </row>
    <row r="17" spans="1:8">
      <c r="A17" s="248" t="s">
        <v>212</v>
      </c>
      <c r="C17" s="241"/>
      <c r="D17" s="539"/>
      <c r="F17" s="155"/>
      <c r="G17" s="529"/>
      <c r="H17" s="241"/>
    </row>
    <row r="18" spans="1:8">
      <c r="A18" s="1407" t="s">
        <v>1081</v>
      </c>
      <c r="B18" s="1407"/>
      <c r="C18" s="1407"/>
      <c r="D18" s="1407"/>
      <c r="E18" s="1407"/>
      <c r="F18" s="1407"/>
      <c r="G18" s="1407"/>
      <c r="H18" s="241"/>
    </row>
    <row r="19" spans="1:8">
      <c r="A19" s="1407"/>
      <c r="B19" s="1407"/>
      <c r="C19" s="1407"/>
      <c r="D19" s="1407"/>
      <c r="E19" s="1407"/>
      <c r="F19" s="1407"/>
      <c r="G19" s="1407"/>
      <c r="H19" s="241"/>
    </row>
    <row r="20" spans="1:8">
      <c r="A20" s="1407"/>
      <c r="B20" s="1407"/>
      <c r="C20" s="1407"/>
      <c r="D20" s="1407"/>
      <c r="E20" s="1407"/>
      <c r="F20" s="1407"/>
      <c r="G20" s="1407"/>
    </row>
    <row r="21" spans="1:8">
      <c r="A21" s="1407"/>
      <c r="B21" s="1407"/>
      <c r="C21" s="1407"/>
      <c r="D21" s="1407"/>
      <c r="E21" s="1407"/>
      <c r="F21" s="1407"/>
      <c r="G21" s="1407"/>
    </row>
    <row r="22" spans="1:8">
      <c r="A22" s="1407"/>
      <c r="B22" s="1407"/>
      <c r="C22" s="1407"/>
      <c r="D22" s="1407"/>
      <c r="E22" s="1407"/>
      <c r="F22" s="1407"/>
      <c r="G22" s="1407"/>
    </row>
    <row r="23" spans="1:8">
      <c r="A23" s="1407"/>
      <c r="B23" s="1407"/>
      <c r="C23" s="1407"/>
      <c r="D23" s="1407"/>
      <c r="E23" s="1407"/>
      <c r="F23" s="1407"/>
      <c r="G23" s="1407"/>
    </row>
    <row r="24" spans="1:8">
      <c r="A24" s="1410" t="s">
        <v>1080</v>
      </c>
      <c r="B24" s="1410"/>
      <c r="C24" s="1410"/>
      <c r="D24" s="1410"/>
      <c r="E24" s="1410"/>
      <c r="F24" s="1410"/>
      <c r="G24" s="1410"/>
    </row>
    <row r="25" spans="1:8">
      <c r="A25" s="1410"/>
      <c r="B25" s="1410"/>
      <c r="C25" s="1410"/>
      <c r="D25" s="1410"/>
      <c r="E25" s="1410"/>
      <c r="F25" s="1410"/>
      <c r="G25" s="1410"/>
    </row>
    <row r="26" spans="1:8">
      <c r="A26" s="1410"/>
      <c r="B26" s="1410"/>
      <c r="C26" s="1410"/>
      <c r="D26" s="1410"/>
      <c r="E26" s="1410"/>
      <c r="F26" s="1410"/>
      <c r="G26" s="1410"/>
    </row>
    <row r="27" spans="1:8">
      <c r="A27" s="1410"/>
      <c r="B27" s="1410"/>
      <c r="C27" s="1410"/>
      <c r="D27" s="1410"/>
      <c r="E27" s="1410"/>
      <c r="F27" s="1410"/>
      <c r="G27" s="1410"/>
    </row>
    <row r="28" spans="1:8">
      <c r="A28" s="1410"/>
      <c r="B28" s="1410"/>
      <c r="C28" s="1410"/>
      <c r="D28" s="1410"/>
      <c r="E28" s="1410"/>
      <c r="F28" s="1410"/>
      <c r="G28" s="1410"/>
    </row>
    <row r="30" spans="1:8">
      <c r="C30" s="241"/>
      <c r="F30" s="241"/>
      <c r="H30" s="241"/>
    </row>
    <row r="33" spans="2:5">
      <c r="B33" s="517"/>
      <c r="E33" s="517"/>
    </row>
  </sheetData>
  <mergeCells count="2">
    <mergeCell ref="A24:G28"/>
    <mergeCell ref="A18:G23"/>
  </mergeCells>
  <conditionalFormatting sqref="H1">
    <cfRule type="cellIs" dxfId="4" priority="2" stopIfTrue="1" operator="equal">
      <formula>"x.x"</formula>
    </cfRule>
  </conditionalFormatting>
  <conditionalFormatting sqref="A8">
    <cfRule type="cellIs" dxfId="3" priority="1"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3053:WVK983060 WLO983053:WLO983060 WBS983053:WBS983060 VRW983053:VRW983060 VIA983053:VIA983060 UYE983053:UYE983060 UOI983053:UOI983060 UEM983053:UEM983060 TUQ983053:TUQ983060 TKU983053:TKU983060 TAY983053:TAY983060 SRC983053:SRC983060 SHG983053:SHG983060 RXK983053:RXK983060 RNO983053:RNO983060 RDS983053:RDS983060 QTW983053:QTW983060 QKA983053:QKA983060 QAE983053:QAE983060 PQI983053:PQI983060 PGM983053:PGM983060 OWQ983053:OWQ983060 OMU983053:OMU983060 OCY983053:OCY983060 NTC983053:NTC983060 NJG983053:NJG983060 MZK983053:MZK983060 MPO983053:MPO983060 MFS983053:MFS983060 LVW983053:LVW983060 LMA983053:LMA983060 LCE983053:LCE983060 KSI983053:KSI983060 KIM983053:KIM983060 JYQ983053:JYQ983060 JOU983053:JOU983060 JEY983053:JEY983060 IVC983053:IVC983060 ILG983053:ILG983060 IBK983053:IBK983060 HRO983053:HRO983060 HHS983053:HHS983060 GXW983053:GXW983060 GOA983053:GOA983060 GEE983053:GEE983060 FUI983053:FUI983060 FKM983053:FKM983060 FAQ983053:FAQ983060 EQU983053:EQU983060 EGY983053:EGY983060 DXC983053:DXC983060 DNG983053:DNG983060 DDK983053:DDK983060 CTO983053:CTO983060 CJS983053:CJS983060 BZW983053:BZW983060 BQA983053:BQA983060 BGE983053:BGE983060 AWI983053:AWI983060 AMM983053:AMM983060 ACQ983053:ACQ983060 SU983053:SU983060 IY983053:IY983060 C983053:C983060 WVK917517:WVK917524 WLO917517:WLO917524 WBS917517:WBS917524 VRW917517:VRW917524 VIA917517:VIA917524 UYE917517:UYE917524 UOI917517:UOI917524 UEM917517:UEM917524 TUQ917517:TUQ917524 TKU917517:TKU917524 TAY917517:TAY917524 SRC917517:SRC917524 SHG917517:SHG917524 RXK917517:RXK917524 RNO917517:RNO917524 RDS917517:RDS917524 QTW917517:QTW917524 QKA917517:QKA917524 QAE917517:QAE917524 PQI917517:PQI917524 PGM917517:PGM917524 OWQ917517:OWQ917524 OMU917517:OMU917524 OCY917517:OCY917524 NTC917517:NTC917524 NJG917517:NJG917524 MZK917517:MZK917524 MPO917517:MPO917524 MFS917517:MFS917524 LVW917517:LVW917524 LMA917517:LMA917524 LCE917517:LCE917524 KSI917517:KSI917524 KIM917517:KIM917524 JYQ917517:JYQ917524 JOU917517:JOU917524 JEY917517:JEY917524 IVC917517:IVC917524 ILG917517:ILG917524 IBK917517:IBK917524 HRO917517:HRO917524 HHS917517:HHS917524 GXW917517:GXW917524 GOA917517:GOA917524 GEE917517:GEE917524 FUI917517:FUI917524 FKM917517:FKM917524 FAQ917517:FAQ917524 EQU917517:EQU917524 EGY917517:EGY917524 DXC917517:DXC917524 DNG917517:DNG917524 DDK917517:DDK917524 CTO917517:CTO917524 CJS917517:CJS917524 BZW917517:BZW917524 BQA917517:BQA917524 BGE917517:BGE917524 AWI917517:AWI917524 AMM917517:AMM917524 ACQ917517:ACQ917524 SU917517:SU917524 IY917517:IY917524 C917517:C917524 WVK851981:WVK851988 WLO851981:WLO851988 WBS851981:WBS851988 VRW851981:VRW851988 VIA851981:VIA851988 UYE851981:UYE851988 UOI851981:UOI851988 UEM851981:UEM851988 TUQ851981:TUQ851988 TKU851981:TKU851988 TAY851981:TAY851988 SRC851981:SRC851988 SHG851981:SHG851988 RXK851981:RXK851988 RNO851981:RNO851988 RDS851981:RDS851988 QTW851981:QTW851988 QKA851981:QKA851988 QAE851981:QAE851988 PQI851981:PQI851988 PGM851981:PGM851988 OWQ851981:OWQ851988 OMU851981:OMU851988 OCY851981:OCY851988 NTC851981:NTC851988 NJG851981:NJG851988 MZK851981:MZK851988 MPO851981:MPO851988 MFS851981:MFS851988 LVW851981:LVW851988 LMA851981:LMA851988 LCE851981:LCE851988 KSI851981:KSI851988 KIM851981:KIM851988 JYQ851981:JYQ851988 JOU851981:JOU851988 JEY851981:JEY851988 IVC851981:IVC851988 ILG851981:ILG851988 IBK851981:IBK851988 HRO851981:HRO851988 HHS851981:HHS851988 GXW851981:GXW851988 GOA851981:GOA851988 GEE851981:GEE851988 FUI851981:FUI851988 FKM851981:FKM851988 FAQ851981:FAQ851988 EQU851981:EQU851988 EGY851981:EGY851988 DXC851981:DXC851988 DNG851981:DNG851988 DDK851981:DDK851988 CTO851981:CTO851988 CJS851981:CJS851988 BZW851981:BZW851988 BQA851981:BQA851988 BGE851981:BGE851988 AWI851981:AWI851988 AMM851981:AMM851988 ACQ851981:ACQ851988 SU851981:SU851988 IY851981:IY851988 C851981:C851988 WVK786445:WVK786452 WLO786445:WLO786452 WBS786445:WBS786452 VRW786445:VRW786452 VIA786445:VIA786452 UYE786445:UYE786452 UOI786445:UOI786452 UEM786445:UEM786452 TUQ786445:TUQ786452 TKU786445:TKU786452 TAY786445:TAY786452 SRC786445:SRC786452 SHG786445:SHG786452 RXK786445:RXK786452 RNO786445:RNO786452 RDS786445:RDS786452 QTW786445:QTW786452 QKA786445:QKA786452 QAE786445:QAE786452 PQI786445:PQI786452 PGM786445:PGM786452 OWQ786445:OWQ786452 OMU786445:OMU786452 OCY786445:OCY786452 NTC786445:NTC786452 NJG786445:NJG786452 MZK786445:MZK786452 MPO786445:MPO786452 MFS786445:MFS786452 LVW786445:LVW786452 LMA786445:LMA786452 LCE786445:LCE786452 KSI786445:KSI786452 KIM786445:KIM786452 JYQ786445:JYQ786452 JOU786445:JOU786452 JEY786445:JEY786452 IVC786445:IVC786452 ILG786445:ILG786452 IBK786445:IBK786452 HRO786445:HRO786452 HHS786445:HHS786452 GXW786445:GXW786452 GOA786445:GOA786452 GEE786445:GEE786452 FUI786445:FUI786452 FKM786445:FKM786452 FAQ786445:FAQ786452 EQU786445:EQU786452 EGY786445:EGY786452 DXC786445:DXC786452 DNG786445:DNG786452 DDK786445:DDK786452 CTO786445:CTO786452 CJS786445:CJS786452 BZW786445:BZW786452 BQA786445:BQA786452 BGE786445:BGE786452 AWI786445:AWI786452 AMM786445:AMM786452 ACQ786445:ACQ786452 SU786445:SU786452 IY786445:IY786452 C786445:C786452 WVK720909:WVK720916 WLO720909:WLO720916 WBS720909:WBS720916 VRW720909:VRW720916 VIA720909:VIA720916 UYE720909:UYE720916 UOI720909:UOI720916 UEM720909:UEM720916 TUQ720909:TUQ720916 TKU720909:TKU720916 TAY720909:TAY720916 SRC720909:SRC720916 SHG720909:SHG720916 RXK720909:RXK720916 RNO720909:RNO720916 RDS720909:RDS720916 QTW720909:QTW720916 QKA720909:QKA720916 QAE720909:QAE720916 PQI720909:PQI720916 PGM720909:PGM720916 OWQ720909:OWQ720916 OMU720909:OMU720916 OCY720909:OCY720916 NTC720909:NTC720916 NJG720909:NJG720916 MZK720909:MZK720916 MPO720909:MPO720916 MFS720909:MFS720916 LVW720909:LVW720916 LMA720909:LMA720916 LCE720909:LCE720916 KSI720909:KSI720916 KIM720909:KIM720916 JYQ720909:JYQ720916 JOU720909:JOU720916 JEY720909:JEY720916 IVC720909:IVC720916 ILG720909:ILG720916 IBK720909:IBK720916 HRO720909:HRO720916 HHS720909:HHS720916 GXW720909:GXW720916 GOA720909:GOA720916 GEE720909:GEE720916 FUI720909:FUI720916 FKM720909:FKM720916 FAQ720909:FAQ720916 EQU720909:EQU720916 EGY720909:EGY720916 DXC720909:DXC720916 DNG720909:DNG720916 DDK720909:DDK720916 CTO720909:CTO720916 CJS720909:CJS720916 BZW720909:BZW720916 BQA720909:BQA720916 BGE720909:BGE720916 AWI720909:AWI720916 AMM720909:AMM720916 ACQ720909:ACQ720916 SU720909:SU720916 IY720909:IY720916 C720909:C720916 WVK655373:WVK655380 WLO655373:WLO655380 WBS655373:WBS655380 VRW655373:VRW655380 VIA655373:VIA655380 UYE655373:UYE655380 UOI655373:UOI655380 UEM655373:UEM655380 TUQ655373:TUQ655380 TKU655373:TKU655380 TAY655373:TAY655380 SRC655373:SRC655380 SHG655373:SHG655380 RXK655373:RXK655380 RNO655373:RNO655380 RDS655373:RDS655380 QTW655373:QTW655380 QKA655373:QKA655380 QAE655373:QAE655380 PQI655373:PQI655380 PGM655373:PGM655380 OWQ655373:OWQ655380 OMU655373:OMU655380 OCY655373:OCY655380 NTC655373:NTC655380 NJG655373:NJG655380 MZK655373:MZK655380 MPO655373:MPO655380 MFS655373:MFS655380 LVW655373:LVW655380 LMA655373:LMA655380 LCE655373:LCE655380 KSI655373:KSI655380 KIM655373:KIM655380 JYQ655373:JYQ655380 JOU655373:JOU655380 JEY655373:JEY655380 IVC655373:IVC655380 ILG655373:ILG655380 IBK655373:IBK655380 HRO655373:HRO655380 HHS655373:HHS655380 GXW655373:GXW655380 GOA655373:GOA655380 GEE655373:GEE655380 FUI655373:FUI655380 FKM655373:FKM655380 FAQ655373:FAQ655380 EQU655373:EQU655380 EGY655373:EGY655380 DXC655373:DXC655380 DNG655373:DNG655380 DDK655373:DDK655380 CTO655373:CTO655380 CJS655373:CJS655380 BZW655373:BZW655380 BQA655373:BQA655380 BGE655373:BGE655380 AWI655373:AWI655380 AMM655373:AMM655380 ACQ655373:ACQ655380 SU655373:SU655380 IY655373:IY655380 C655373:C655380 WVK589837:WVK589844 WLO589837:WLO589844 WBS589837:WBS589844 VRW589837:VRW589844 VIA589837:VIA589844 UYE589837:UYE589844 UOI589837:UOI589844 UEM589837:UEM589844 TUQ589837:TUQ589844 TKU589837:TKU589844 TAY589837:TAY589844 SRC589837:SRC589844 SHG589837:SHG589844 RXK589837:RXK589844 RNO589837:RNO589844 RDS589837:RDS589844 QTW589837:QTW589844 QKA589837:QKA589844 QAE589837:QAE589844 PQI589837:PQI589844 PGM589837:PGM589844 OWQ589837:OWQ589844 OMU589837:OMU589844 OCY589837:OCY589844 NTC589837:NTC589844 NJG589837:NJG589844 MZK589837:MZK589844 MPO589837:MPO589844 MFS589837:MFS589844 LVW589837:LVW589844 LMA589837:LMA589844 LCE589837:LCE589844 KSI589837:KSI589844 KIM589837:KIM589844 JYQ589837:JYQ589844 JOU589837:JOU589844 JEY589837:JEY589844 IVC589837:IVC589844 ILG589837:ILG589844 IBK589837:IBK589844 HRO589837:HRO589844 HHS589837:HHS589844 GXW589837:GXW589844 GOA589837:GOA589844 GEE589837:GEE589844 FUI589837:FUI589844 FKM589837:FKM589844 FAQ589837:FAQ589844 EQU589837:EQU589844 EGY589837:EGY589844 DXC589837:DXC589844 DNG589837:DNG589844 DDK589837:DDK589844 CTO589837:CTO589844 CJS589837:CJS589844 BZW589837:BZW589844 BQA589837:BQA589844 BGE589837:BGE589844 AWI589837:AWI589844 AMM589837:AMM589844 ACQ589837:ACQ589844 SU589837:SU589844 IY589837:IY589844 C589837:C589844 WVK524301:WVK524308 WLO524301:WLO524308 WBS524301:WBS524308 VRW524301:VRW524308 VIA524301:VIA524308 UYE524301:UYE524308 UOI524301:UOI524308 UEM524301:UEM524308 TUQ524301:TUQ524308 TKU524301:TKU524308 TAY524301:TAY524308 SRC524301:SRC524308 SHG524301:SHG524308 RXK524301:RXK524308 RNO524301:RNO524308 RDS524301:RDS524308 QTW524301:QTW524308 QKA524301:QKA524308 QAE524301:QAE524308 PQI524301:PQI524308 PGM524301:PGM524308 OWQ524301:OWQ524308 OMU524301:OMU524308 OCY524301:OCY524308 NTC524301:NTC524308 NJG524301:NJG524308 MZK524301:MZK524308 MPO524301:MPO524308 MFS524301:MFS524308 LVW524301:LVW524308 LMA524301:LMA524308 LCE524301:LCE524308 KSI524301:KSI524308 KIM524301:KIM524308 JYQ524301:JYQ524308 JOU524301:JOU524308 JEY524301:JEY524308 IVC524301:IVC524308 ILG524301:ILG524308 IBK524301:IBK524308 HRO524301:HRO524308 HHS524301:HHS524308 GXW524301:GXW524308 GOA524301:GOA524308 GEE524301:GEE524308 FUI524301:FUI524308 FKM524301:FKM524308 FAQ524301:FAQ524308 EQU524301:EQU524308 EGY524301:EGY524308 DXC524301:DXC524308 DNG524301:DNG524308 DDK524301:DDK524308 CTO524301:CTO524308 CJS524301:CJS524308 BZW524301:BZW524308 BQA524301:BQA524308 BGE524301:BGE524308 AWI524301:AWI524308 AMM524301:AMM524308 ACQ524301:ACQ524308 SU524301:SU524308 IY524301:IY524308 C524301:C524308 WVK458765:WVK458772 WLO458765:WLO458772 WBS458765:WBS458772 VRW458765:VRW458772 VIA458765:VIA458772 UYE458765:UYE458772 UOI458765:UOI458772 UEM458765:UEM458772 TUQ458765:TUQ458772 TKU458765:TKU458772 TAY458765:TAY458772 SRC458765:SRC458772 SHG458765:SHG458772 RXK458765:RXK458772 RNO458765:RNO458772 RDS458765:RDS458772 QTW458765:QTW458772 QKA458765:QKA458772 QAE458765:QAE458772 PQI458765:PQI458772 PGM458765:PGM458772 OWQ458765:OWQ458772 OMU458765:OMU458772 OCY458765:OCY458772 NTC458765:NTC458772 NJG458765:NJG458772 MZK458765:MZK458772 MPO458765:MPO458772 MFS458765:MFS458772 LVW458765:LVW458772 LMA458765:LMA458772 LCE458765:LCE458772 KSI458765:KSI458772 KIM458765:KIM458772 JYQ458765:JYQ458772 JOU458765:JOU458772 JEY458765:JEY458772 IVC458765:IVC458772 ILG458765:ILG458772 IBK458765:IBK458772 HRO458765:HRO458772 HHS458765:HHS458772 GXW458765:GXW458772 GOA458765:GOA458772 GEE458765:GEE458772 FUI458765:FUI458772 FKM458765:FKM458772 FAQ458765:FAQ458772 EQU458765:EQU458772 EGY458765:EGY458772 DXC458765:DXC458772 DNG458765:DNG458772 DDK458765:DDK458772 CTO458765:CTO458772 CJS458765:CJS458772 BZW458765:BZW458772 BQA458765:BQA458772 BGE458765:BGE458772 AWI458765:AWI458772 AMM458765:AMM458772 ACQ458765:ACQ458772 SU458765:SU458772 IY458765:IY458772 C458765:C458772 WVK393229:WVK393236 WLO393229:WLO393236 WBS393229:WBS393236 VRW393229:VRW393236 VIA393229:VIA393236 UYE393229:UYE393236 UOI393229:UOI393236 UEM393229:UEM393236 TUQ393229:TUQ393236 TKU393229:TKU393236 TAY393229:TAY393236 SRC393229:SRC393236 SHG393229:SHG393236 RXK393229:RXK393236 RNO393229:RNO393236 RDS393229:RDS393236 QTW393229:QTW393236 QKA393229:QKA393236 QAE393229:QAE393236 PQI393229:PQI393236 PGM393229:PGM393236 OWQ393229:OWQ393236 OMU393229:OMU393236 OCY393229:OCY393236 NTC393229:NTC393236 NJG393229:NJG393236 MZK393229:MZK393236 MPO393229:MPO393236 MFS393229:MFS393236 LVW393229:LVW393236 LMA393229:LMA393236 LCE393229:LCE393236 KSI393229:KSI393236 KIM393229:KIM393236 JYQ393229:JYQ393236 JOU393229:JOU393236 JEY393229:JEY393236 IVC393229:IVC393236 ILG393229:ILG393236 IBK393229:IBK393236 HRO393229:HRO393236 HHS393229:HHS393236 GXW393229:GXW393236 GOA393229:GOA393236 GEE393229:GEE393236 FUI393229:FUI393236 FKM393229:FKM393236 FAQ393229:FAQ393236 EQU393229:EQU393236 EGY393229:EGY393236 DXC393229:DXC393236 DNG393229:DNG393236 DDK393229:DDK393236 CTO393229:CTO393236 CJS393229:CJS393236 BZW393229:BZW393236 BQA393229:BQA393236 BGE393229:BGE393236 AWI393229:AWI393236 AMM393229:AMM393236 ACQ393229:ACQ393236 SU393229:SU393236 IY393229:IY393236 C393229:C393236 WVK327693:WVK327700 WLO327693:WLO327700 WBS327693:WBS327700 VRW327693:VRW327700 VIA327693:VIA327700 UYE327693:UYE327700 UOI327693:UOI327700 UEM327693:UEM327700 TUQ327693:TUQ327700 TKU327693:TKU327700 TAY327693:TAY327700 SRC327693:SRC327700 SHG327693:SHG327700 RXK327693:RXK327700 RNO327693:RNO327700 RDS327693:RDS327700 QTW327693:QTW327700 QKA327693:QKA327700 QAE327693:QAE327700 PQI327693:PQI327700 PGM327693:PGM327700 OWQ327693:OWQ327700 OMU327693:OMU327700 OCY327693:OCY327700 NTC327693:NTC327700 NJG327693:NJG327700 MZK327693:MZK327700 MPO327693:MPO327700 MFS327693:MFS327700 LVW327693:LVW327700 LMA327693:LMA327700 LCE327693:LCE327700 KSI327693:KSI327700 KIM327693:KIM327700 JYQ327693:JYQ327700 JOU327693:JOU327700 JEY327693:JEY327700 IVC327693:IVC327700 ILG327693:ILG327700 IBK327693:IBK327700 HRO327693:HRO327700 HHS327693:HHS327700 GXW327693:GXW327700 GOA327693:GOA327700 GEE327693:GEE327700 FUI327693:FUI327700 FKM327693:FKM327700 FAQ327693:FAQ327700 EQU327693:EQU327700 EGY327693:EGY327700 DXC327693:DXC327700 DNG327693:DNG327700 DDK327693:DDK327700 CTO327693:CTO327700 CJS327693:CJS327700 BZW327693:BZW327700 BQA327693:BQA327700 BGE327693:BGE327700 AWI327693:AWI327700 AMM327693:AMM327700 ACQ327693:ACQ327700 SU327693:SU327700 IY327693:IY327700 C327693:C327700 WVK262157:WVK262164 WLO262157:WLO262164 WBS262157:WBS262164 VRW262157:VRW262164 VIA262157:VIA262164 UYE262157:UYE262164 UOI262157:UOI262164 UEM262157:UEM262164 TUQ262157:TUQ262164 TKU262157:TKU262164 TAY262157:TAY262164 SRC262157:SRC262164 SHG262157:SHG262164 RXK262157:RXK262164 RNO262157:RNO262164 RDS262157:RDS262164 QTW262157:QTW262164 QKA262157:QKA262164 QAE262157:QAE262164 PQI262157:PQI262164 PGM262157:PGM262164 OWQ262157:OWQ262164 OMU262157:OMU262164 OCY262157:OCY262164 NTC262157:NTC262164 NJG262157:NJG262164 MZK262157:MZK262164 MPO262157:MPO262164 MFS262157:MFS262164 LVW262157:LVW262164 LMA262157:LMA262164 LCE262157:LCE262164 KSI262157:KSI262164 KIM262157:KIM262164 JYQ262157:JYQ262164 JOU262157:JOU262164 JEY262157:JEY262164 IVC262157:IVC262164 ILG262157:ILG262164 IBK262157:IBK262164 HRO262157:HRO262164 HHS262157:HHS262164 GXW262157:GXW262164 GOA262157:GOA262164 GEE262157:GEE262164 FUI262157:FUI262164 FKM262157:FKM262164 FAQ262157:FAQ262164 EQU262157:EQU262164 EGY262157:EGY262164 DXC262157:DXC262164 DNG262157:DNG262164 DDK262157:DDK262164 CTO262157:CTO262164 CJS262157:CJS262164 BZW262157:BZW262164 BQA262157:BQA262164 BGE262157:BGE262164 AWI262157:AWI262164 AMM262157:AMM262164 ACQ262157:ACQ262164 SU262157:SU262164 IY262157:IY262164 C262157:C262164 WVK196621:WVK196628 WLO196621:WLO196628 WBS196621:WBS196628 VRW196621:VRW196628 VIA196621:VIA196628 UYE196621:UYE196628 UOI196621:UOI196628 UEM196621:UEM196628 TUQ196621:TUQ196628 TKU196621:TKU196628 TAY196621:TAY196628 SRC196621:SRC196628 SHG196621:SHG196628 RXK196621:RXK196628 RNO196621:RNO196628 RDS196621:RDS196628 QTW196621:QTW196628 QKA196621:QKA196628 QAE196621:QAE196628 PQI196621:PQI196628 PGM196621:PGM196628 OWQ196621:OWQ196628 OMU196621:OMU196628 OCY196621:OCY196628 NTC196621:NTC196628 NJG196621:NJG196628 MZK196621:MZK196628 MPO196621:MPO196628 MFS196621:MFS196628 LVW196621:LVW196628 LMA196621:LMA196628 LCE196621:LCE196628 KSI196621:KSI196628 KIM196621:KIM196628 JYQ196621:JYQ196628 JOU196621:JOU196628 JEY196621:JEY196628 IVC196621:IVC196628 ILG196621:ILG196628 IBK196621:IBK196628 HRO196621:HRO196628 HHS196621:HHS196628 GXW196621:GXW196628 GOA196621:GOA196628 GEE196621:GEE196628 FUI196621:FUI196628 FKM196621:FKM196628 FAQ196621:FAQ196628 EQU196621:EQU196628 EGY196621:EGY196628 DXC196621:DXC196628 DNG196621:DNG196628 DDK196621:DDK196628 CTO196621:CTO196628 CJS196621:CJS196628 BZW196621:BZW196628 BQA196621:BQA196628 BGE196621:BGE196628 AWI196621:AWI196628 AMM196621:AMM196628 ACQ196621:ACQ196628 SU196621:SU196628 IY196621:IY196628 C196621:C196628 WVK131085:WVK131092 WLO131085:WLO131092 WBS131085:WBS131092 VRW131085:VRW131092 VIA131085:VIA131092 UYE131085:UYE131092 UOI131085:UOI131092 UEM131085:UEM131092 TUQ131085:TUQ131092 TKU131085:TKU131092 TAY131085:TAY131092 SRC131085:SRC131092 SHG131085:SHG131092 RXK131085:RXK131092 RNO131085:RNO131092 RDS131085:RDS131092 QTW131085:QTW131092 QKA131085:QKA131092 QAE131085:QAE131092 PQI131085:PQI131092 PGM131085:PGM131092 OWQ131085:OWQ131092 OMU131085:OMU131092 OCY131085:OCY131092 NTC131085:NTC131092 NJG131085:NJG131092 MZK131085:MZK131092 MPO131085:MPO131092 MFS131085:MFS131092 LVW131085:LVW131092 LMA131085:LMA131092 LCE131085:LCE131092 KSI131085:KSI131092 KIM131085:KIM131092 JYQ131085:JYQ131092 JOU131085:JOU131092 JEY131085:JEY131092 IVC131085:IVC131092 ILG131085:ILG131092 IBK131085:IBK131092 HRO131085:HRO131092 HHS131085:HHS131092 GXW131085:GXW131092 GOA131085:GOA131092 GEE131085:GEE131092 FUI131085:FUI131092 FKM131085:FKM131092 FAQ131085:FAQ131092 EQU131085:EQU131092 EGY131085:EGY131092 DXC131085:DXC131092 DNG131085:DNG131092 DDK131085:DDK131092 CTO131085:CTO131092 CJS131085:CJS131092 BZW131085:BZW131092 BQA131085:BQA131092 BGE131085:BGE131092 AWI131085:AWI131092 AMM131085:AMM131092 ACQ131085:ACQ131092 SU131085:SU131092 IY131085:IY131092 C131085:C131092 WVK65549:WVK65556 WLO65549:WLO65556 WBS65549:WBS65556 VRW65549:VRW65556 VIA65549:VIA65556 UYE65549:UYE65556 UOI65549:UOI65556 UEM65549:UEM65556 TUQ65549:TUQ65556 TKU65549:TKU65556 TAY65549:TAY65556 SRC65549:SRC65556 SHG65549:SHG65556 RXK65549:RXK65556 RNO65549:RNO65556 RDS65549:RDS65556 QTW65549:QTW65556 QKA65549:QKA65556 QAE65549:QAE65556 PQI65549:PQI65556 PGM65549:PGM65556 OWQ65549:OWQ65556 OMU65549:OMU65556 OCY65549:OCY65556 NTC65549:NTC65556 NJG65549:NJG65556 MZK65549:MZK65556 MPO65549:MPO65556 MFS65549:MFS65556 LVW65549:LVW65556 LMA65549:LMA65556 LCE65549:LCE65556 KSI65549:KSI65556 KIM65549:KIM65556 JYQ65549:JYQ65556 JOU65549:JOU65556 JEY65549:JEY65556 IVC65549:IVC65556 ILG65549:ILG65556 IBK65549:IBK65556 HRO65549:HRO65556 HHS65549:HHS65556 GXW65549:GXW65556 GOA65549:GOA65556 GEE65549:GEE65556 FUI65549:FUI65556 FKM65549:FKM65556 FAQ65549:FAQ65556 EQU65549:EQU65556 EGY65549:EGY65556 DXC65549:DXC65556 DNG65549:DNG65556 DDK65549:DDK65556 CTO65549:CTO65556 CJS65549:CJS65556 BZW65549:BZW65556 BQA65549:BQA65556 BGE65549:BGE65556 AWI65549:AWI65556 AMM65549:AMM65556 ACQ65549:ACQ65556 SU65549:SU65556 IY65549:IY65556 C65549:C65556 WVK983019:WVK983051 WLO983019:WLO983051 WBS983019:WBS983051 VRW983019:VRW983051 VIA983019:VIA983051 UYE983019:UYE983051 UOI983019:UOI983051 UEM983019:UEM983051 TUQ983019:TUQ983051 TKU983019:TKU983051 TAY983019:TAY983051 SRC983019:SRC983051 SHG983019:SHG983051 RXK983019:RXK983051 RNO983019:RNO983051 RDS983019:RDS983051 QTW983019:QTW983051 QKA983019:QKA983051 QAE983019:QAE983051 PQI983019:PQI983051 PGM983019:PGM983051 OWQ983019:OWQ983051 OMU983019:OMU983051 OCY983019:OCY983051 NTC983019:NTC983051 NJG983019:NJG983051 MZK983019:MZK983051 MPO983019:MPO983051 MFS983019:MFS983051 LVW983019:LVW983051 LMA983019:LMA983051 LCE983019:LCE983051 KSI983019:KSI983051 KIM983019:KIM983051 JYQ983019:JYQ983051 JOU983019:JOU983051 JEY983019:JEY983051 IVC983019:IVC983051 ILG983019:ILG983051 IBK983019:IBK983051 HRO983019:HRO983051 HHS983019:HHS983051 GXW983019:GXW983051 GOA983019:GOA983051 GEE983019:GEE983051 FUI983019:FUI983051 FKM983019:FKM983051 FAQ983019:FAQ983051 EQU983019:EQU983051 EGY983019:EGY983051 DXC983019:DXC983051 DNG983019:DNG983051 DDK983019:DDK983051 CTO983019:CTO983051 CJS983019:CJS983051 BZW983019:BZW983051 BQA983019:BQA983051 BGE983019:BGE983051 AWI983019:AWI983051 AMM983019:AMM983051 ACQ983019:ACQ983051 SU983019:SU983051 IY983019:IY983051 C983019:C983051 WVK917483:WVK917515 WLO917483:WLO917515 WBS917483:WBS917515 VRW917483:VRW917515 VIA917483:VIA917515 UYE917483:UYE917515 UOI917483:UOI917515 UEM917483:UEM917515 TUQ917483:TUQ917515 TKU917483:TKU917515 TAY917483:TAY917515 SRC917483:SRC917515 SHG917483:SHG917515 RXK917483:RXK917515 RNO917483:RNO917515 RDS917483:RDS917515 QTW917483:QTW917515 QKA917483:QKA917515 QAE917483:QAE917515 PQI917483:PQI917515 PGM917483:PGM917515 OWQ917483:OWQ917515 OMU917483:OMU917515 OCY917483:OCY917515 NTC917483:NTC917515 NJG917483:NJG917515 MZK917483:MZK917515 MPO917483:MPO917515 MFS917483:MFS917515 LVW917483:LVW917515 LMA917483:LMA917515 LCE917483:LCE917515 KSI917483:KSI917515 KIM917483:KIM917515 JYQ917483:JYQ917515 JOU917483:JOU917515 JEY917483:JEY917515 IVC917483:IVC917515 ILG917483:ILG917515 IBK917483:IBK917515 HRO917483:HRO917515 HHS917483:HHS917515 GXW917483:GXW917515 GOA917483:GOA917515 GEE917483:GEE917515 FUI917483:FUI917515 FKM917483:FKM917515 FAQ917483:FAQ917515 EQU917483:EQU917515 EGY917483:EGY917515 DXC917483:DXC917515 DNG917483:DNG917515 DDK917483:DDK917515 CTO917483:CTO917515 CJS917483:CJS917515 BZW917483:BZW917515 BQA917483:BQA917515 BGE917483:BGE917515 AWI917483:AWI917515 AMM917483:AMM917515 ACQ917483:ACQ917515 SU917483:SU917515 IY917483:IY917515 C917483:C917515 WVK851947:WVK851979 WLO851947:WLO851979 WBS851947:WBS851979 VRW851947:VRW851979 VIA851947:VIA851979 UYE851947:UYE851979 UOI851947:UOI851979 UEM851947:UEM851979 TUQ851947:TUQ851979 TKU851947:TKU851979 TAY851947:TAY851979 SRC851947:SRC851979 SHG851947:SHG851979 RXK851947:RXK851979 RNO851947:RNO851979 RDS851947:RDS851979 QTW851947:QTW851979 QKA851947:QKA851979 QAE851947:QAE851979 PQI851947:PQI851979 PGM851947:PGM851979 OWQ851947:OWQ851979 OMU851947:OMU851979 OCY851947:OCY851979 NTC851947:NTC851979 NJG851947:NJG851979 MZK851947:MZK851979 MPO851947:MPO851979 MFS851947:MFS851979 LVW851947:LVW851979 LMA851947:LMA851979 LCE851947:LCE851979 KSI851947:KSI851979 KIM851947:KIM851979 JYQ851947:JYQ851979 JOU851947:JOU851979 JEY851947:JEY851979 IVC851947:IVC851979 ILG851947:ILG851979 IBK851947:IBK851979 HRO851947:HRO851979 HHS851947:HHS851979 GXW851947:GXW851979 GOA851947:GOA851979 GEE851947:GEE851979 FUI851947:FUI851979 FKM851947:FKM851979 FAQ851947:FAQ851979 EQU851947:EQU851979 EGY851947:EGY851979 DXC851947:DXC851979 DNG851947:DNG851979 DDK851947:DDK851979 CTO851947:CTO851979 CJS851947:CJS851979 BZW851947:BZW851979 BQA851947:BQA851979 BGE851947:BGE851979 AWI851947:AWI851979 AMM851947:AMM851979 ACQ851947:ACQ851979 SU851947:SU851979 IY851947:IY851979 C851947:C851979 WVK786411:WVK786443 WLO786411:WLO786443 WBS786411:WBS786443 VRW786411:VRW786443 VIA786411:VIA786443 UYE786411:UYE786443 UOI786411:UOI786443 UEM786411:UEM786443 TUQ786411:TUQ786443 TKU786411:TKU786443 TAY786411:TAY786443 SRC786411:SRC786443 SHG786411:SHG786443 RXK786411:RXK786443 RNO786411:RNO786443 RDS786411:RDS786443 QTW786411:QTW786443 QKA786411:QKA786443 QAE786411:QAE786443 PQI786411:PQI786443 PGM786411:PGM786443 OWQ786411:OWQ786443 OMU786411:OMU786443 OCY786411:OCY786443 NTC786411:NTC786443 NJG786411:NJG786443 MZK786411:MZK786443 MPO786411:MPO786443 MFS786411:MFS786443 LVW786411:LVW786443 LMA786411:LMA786443 LCE786411:LCE786443 KSI786411:KSI786443 KIM786411:KIM786443 JYQ786411:JYQ786443 JOU786411:JOU786443 JEY786411:JEY786443 IVC786411:IVC786443 ILG786411:ILG786443 IBK786411:IBK786443 HRO786411:HRO786443 HHS786411:HHS786443 GXW786411:GXW786443 GOA786411:GOA786443 GEE786411:GEE786443 FUI786411:FUI786443 FKM786411:FKM786443 FAQ786411:FAQ786443 EQU786411:EQU786443 EGY786411:EGY786443 DXC786411:DXC786443 DNG786411:DNG786443 DDK786411:DDK786443 CTO786411:CTO786443 CJS786411:CJS786443 BZW786411:BZW786443 BQA786411:BQA786443 BGE786411:BGE786443 AWI786411:AWI786443 AMM786411:AMM786443 ACQ786411:ACQ786443 SU786411:SU786443 IY786411:IY786443 C786411:C786443 WVK720875:WVK720907 WLO720875:WLO720907 WBS720875:WBS720907 VRW720875:VRW720907 VIA720875:VIA720907 UYE720875:UYE720907 UOI720875:UOI720907 UEM720875:UEM720907 TUQ720875:TUQ720907 TKU720875:TKU720907 TAY720875:TAY720907 SRC720875:SRC720907 SHG720875:SHG720907 RXK720875:RXK720907 RNO720875:RNO720907 RDS720875:RDS720907 QTW720875:QTW720907 QKA720875:QKA720907 QAE720875:QAE720907 PQI720875:PQI720907 PGM720875:PGM720907 OWQ720875:OWQ720907 OMU720875:OMU720907 OCY720875:OCY720907 NTC720875:NTC720907 NJG720875:NJG720907 MZK720875:MZK720907 MPO720875:MPO720907 MFS720875:MFS720907 LVW720875:LVW720907 LMA720875:LMA720907 LCE720875:LCE720907 KSI720875:KSI720907 KIM720875:KIM720907 JYQ720875:JYQ720907 JOU720875:JOU720907 JEY720875:JEY720907 IVC720875:IVC720907 ILG720875:ILG720907 IBK720875:IBK720907 HRO720875:HRO720907 HHS720875:HHS720907 GXW720875:GXW720907 GOA720875:GOA720907 GEE720875:GEE720907 FUI720875:FUI720907 FKM720875:FKM720907 FAQ720875:FAQ720907 EQU720875:EQU720907 EGY720875:EGY720907 DXC720875:DXC720907 DNG720875:DNG720907 DDK720875:DDK720907 CTO720875:CTO720907 CJS720875:CJS720907 BZW720875:BZW720907 BQA720875:BQA720907 BGE720875:BGE720907 AWI720875:AWI720907 AMM720875:AMM720907 ACQ720875:ACQ720907 SU720875:SU720907 IY720875:IY720907 C720875:C720907 WVK655339:WVK655371 WLO655339:WLO655371 WBS655339:WBS655371 VRW655339:VRW655371 VIA655339:VIA655371 UYE655339:UYE655371 UOI655339:UOI655371 UEM655339:UEM655371 TUQ655339:TUQ655371 TKU655339:TKU655371 TAY655339:TAY655371 SRC655339:SRC655371 SHG655339:SHG655371 RXK655339:RXK655371 RNO655339:RNO655371 RDS655339:RDS655371 QTW655339:QTW655371 QKA655339:QKA655371 QAE655339:QAE655371 PQI655339:PQI655371 PGM655339:PGM655371 OWQ655339:OWQ655371 OMU655339:OMU655371 OCY655339:OCY655371 NTC655339:NTC655371 NJG655339:NJG655371 MZK655339:MZK655371 MPO655339:MPO655371 MFS655339:MFS655371 LVW655339:LVW655371 LMA655339:LMA655371 LCE655339:LCE655371 KSI655339:KSI655371 KIM655339:KIM655371 JYQ655339:JYQ655371 JOU655339:JOU655371 JEY655339:JEY655371 IVC655339:IVC655371 ILG655339:ILG655371 IBK655339:IBK655371 HRO655339:HRO655371 HHS655339:HHS655371 GXW655339:GXW655371 GOA655339:GOA655371 GEE655339:GEE655371 FUI655339:FUI655371 FKM655339:FKM655371 FAQ655339:FAQ655371 EQU655339:EQU655371 EGY655339:EGY655371 DXC655339:DXC655371 DNG655339:DNG655371 DDK655339:DDK655371 CTO655339:CTO655371 CJS655339:CJS655371 BZW655339:BZW655371 BQA655339:BQA655371 BGE655339:BGE655371 AWI655339:AWI655371 AMM655339:AMM655371 ACQ655339:ACQ655371 SU655339:SU655371 IY655339:IY655371 C655339:C655371 WVK589803:WVK589835 WLO589803:WLO589835 WBS589803:WBS589835 VRW589803:VRW589835 VIA589803:VIA589835 UYE589803:UYE589835 UOI589803:UOI589835 UEM589803:UEM589835 TUQ589803:TUQ589835 TKU589803:TKU589835 TAY589803:TAY589835 SRC589803:SRC589835 SHG589803:SHG589835 RXK589803:RXK589835 RNO589803:RNO589835 RDS589803:RDS589835 QTW589803:QTW589835 QKA589803:QKA589835 QAE589803:QAE589835 PQI589803:PQI589835 PGM589803:PGM589835 OWQ589803:OWQ589835 OMU589803:OMU589835 OCY589803:OCY589835 NTC589803:NTC589835 NJG589803:NJG589835 MZK589803:MZK589835 MPO589803:MPO589835 MFS589803:MFS589835 LVW589803:LVW589835 LMA589803:LMA589835 LCE589803:LCE589835 KSI589803:KSI589835 KIM589803:KIM589835 JYQ589803:JYQ589835 JOU589803:JOU589835 JEY589803:JEY589835 IVC589803:IVC589835 ILG589803:ILG589835 IBK589803:IBK589835 HRO589803:HRO589835 HHS589803:HHS589835 GXW589803:GXW589835 GOA589803:GOA589835 GEE589803:GEE589835 FUI589803:FUI589835 FKM589803:FKM589835 FAQ589803:FAQ589835 EQU589803:EQU589835 EGY589803:EGY589835 DXC589803:DXC589835 DNG589803:DNG589835 DDK589803:DDK589835 CTO589803:CTO589835 CJS589803:CJS589835 BZW589803:BZW589835 BQA589803:BQA589835 BGE589803:BGE589835 AWI589803:AWI589835 AMM589803:AMM589835 ACQ589803:ACQ589835 SU589803:SU589835 IY589803:IY589835 C589803:C589835 WVK524267:WVK524299 WLO524267:WLO524299 WBS524267:WBS524299 VRW524267:VRW524299 VIA524267:VIA524299 UYE524267:UYE524299 UOI524267:UOI524299 UEM524267:UEM524299 TUQ524267:TUQ524299 TKU524267:TKU524299 TAY524267:TAY524299 SRC524267:SRC524299 SHG524267:SHG524299 RXK524267:RXK524299 RNO524267:RNO524299 RDS524267:RDS524299 QTW524267:QTW524299 QKA524267:QKA524299 QAE524267:QAE524299 PQI524267:PQI524299 PGM524267:PGM524299 OWQ524267:OWQ524299 OMU524267:OMU524299 OCY524267:OCY524299 NTC524267:NTC524299 NJG524267:NJG524299 MZK524267:MZK524299 MPO524267:MPO524299 MFS524267:MFS524299 LVW524267:LVW524299 LMA524267:LMA524299 LCE524267:LCE524299 KSI524267:KSI524299 KIM524267:KIM524299 JYQ524267:JYQ524299 JOU524267:JOU524299 JEY524267:JEY524299 IVC524267:IVC524299 ILG524267:ILG524299 IBK524267:IBK524299 HRO524267:HRO524299 HHS524267:HHS524299 GXW524267:GXW524299 GOA524267:GOA524299 GEE524267:GEE524299 FUI524267:FUI524299 FKM524267:FKM524299 FAQ524267:FAQ524299 EQU524267:EQU524299 EGY524267:EGY524299 DXC524267:DXC524299 DNG524267:DNG524299 DDK524267:DDK524299 CTO524267:CTO524299 CJS524267:CJS524299 BZW524267:BZW524299 BQA524267:BQA524299 BGE524267:BGE524299 AWI524267:AWI524299 AMM524267:AMM524299 ACQ524267:ACQ524299 SU524267:SU524299 IY524267:IY524299 C524267:C524299 WVK458731:WVK458763 WLO458731:WLO458763 WBS458731:WBS458763 VRW458731:VRW458763 VIA458731:VIA458763 UYE458731:UYE458763 UOI458731:UOI458763 UEM458731:UEM458763 TUQ458731:TUQ458763 TKU458731:TKU458763 TAY458731:TAY458763 SRC458731:SRC458763 SHG458731:SHG458763 RXK458731:RXK458763 RNO458731:RNO458763 RDS458731:RDS458763 QTW458731:QTW458763 QKA458731:QKA458763 QAE458731:QAE458763 PQI458731:PQI458763 PGM458731:PGM458763 OWQ458731:OWQ458763 OMU458731:OMU458763 OCY458731:OCY458763 NTC458731:NTC458763 NJG458731:NJG458763 MZK458731:MZK458763 MPO458731:MPO458763 MFS458731:MFS458763 LVW458731:LVW458763 LMA458731:LMA458763 LCE458731:LCE458763 KSI458731:KSI458763 KIM458731:KIM458763 JYQ458731:JYQ458763 JOU458731:JOU458763 JEY458731:JEY458763 IVC458731:IVC458763 ILG458731:ILG458763 IBK458731:IBK458763 HRO458731:HRO458763 HHS458731:HHS458763 GXW458731:GXW458763 GOA458731:GOA458763 GEE458731:GEE458763 FUI458731:FUI458763 FKM458731:FKM458763 FAQ458731:FAQ458763 EQU458731:EQU458763 EGY458731:EGY458763 DXC458731:DXC458763 DNG458731:DNG458763 DDK458731:DDK458763 CTO458731:CTO458763 CJS458731:CJS458763 BZW458731:BZW458763 BQA458731:BQA458763 BGE458731:BGE458763 AWI458731:AWI458763 AMM458731:AMM458763 ACQ458731:ACQ458763 SU458731:SU458763 IY458731:IY458763 C458731:C458763 WVK393195:WVK393227 WLO393195:WLO393227 WBS393195:WBS393227 VRW393195:VRW393227 VIA393195:VIA393227 UYE393195:UYE393227 UOI393195:UOI393227 UEM393195:UEM393227 TUQ393195:TUQ393227 TKU393195:TKU393227 TAY393195:TAY393227 SRC393195:SRC393227 SHG393195:SHG393227 RXK393195:RXK393227 RNO393195:RNO393227 RDS393195:RDS393227 QTW393195:QTW393227 QKA393195:QKA393227 QAE393195:QAE393227 PQI393195:PQI393227 PGM393195:PGM393227 OWQ393195:OWQ393227 OMU393195:OMU393227 OCY393195:OCY393227 NTC393195:NTC393227 NJG393195:NJG393227 MZK393195:MZK393227 MPO393195:MPO393227 MFS393195:MFS393227 LVW393195:LVW393227 LMA393195:LMA393227 LCE393195:LCE393227 KSI393195:KSI393227 KIM393195:KIM393227 JYQ393195:JYQ393227 JOU393195:JOU393227 JEY393195:JEY393227 IVC393195:IVC393227 ILG393195:ILG393227 IBK393195:IBK393227 HRO393195:HRO393227 HHS393195:HHS393227 GXW393195:GXW393227 GOA393195:GOA393227 GEE393195:GEE393227 FUI393195:FUI393227 FKM393195:FKM393227 FAQ393195:FAQ393227 EQU393195:EQU393227 EGY393195:EGY393227 DXC393195:DXC393227 DNG393195:DNG393227 DDK393195:DDK393227 CTO393195:CTO393227 CJS393195:CJS393227 BZW393195:BZW393227 BQA393195:BQA393227 BGE393195:BGE393227 AWI393195:AWI393227 AMM393195:AMM393227 ACQ393195:ACQ393227 SU393195:SU393227 IY393195:IY393227 C393195:C393227 WVK327659:WVK327691 WLO327659:WLO327691 WBS327659:WBS327691 VRW327659:VRW327691 VIA327659:VIA327691 UYE327659:UYE327691 UOI327659:UOI327691 UEM327659:UEM327691 TUQ327659:TUQ327691 TKU327659:TKU327691 TAY327659:TAY327691 SRC327659:SRC327691 SHG327659:SHG327691 RXK327659:RXK327691 RNO327659:RNO327691 RDS327659:RDS327691 QTW327659:QTW327691 QKA327659:QKA327691 QAE327659:QAE327691 PQI327659:PQI327691 PGM327659:PGM327691 OWQ327659:OWQ327691 OMU327659:OMU327691 OCY327659:OCY327691 NTC327659:NTC327691 NJG327659:NJG327691 MZK327659:MZK327691 MPO327659:MPO327691 MFS327659:MFS327691 LVW327659:LVW327691 LMA327659:LMA327691 LCE327659:LCE327691 KSI327659:KSI327691 KIM327659:KIM327691 JYQ327659:JYQ327691 JOU327659:JOU327691 JEY327659:JEY327691 IVC327659:IVC327691 ILG327659:ILG327691 IBK327659:IBK327691 HRO327659:HRO327691 HHS327659:HHS327691 GXW327659:GXW327691 GOA327659:GOA327691 GEE327659:GEE327691 FUI327659:FUI327691 FKM327659:FKM327691 FAQ327659:FAQ327691 EQU327659:EQU327691 EGY327659:EGY327691 DXC327659:DXC327691 DNG327659:DNG327691 DDK327659:DDK327691 CTO327659:CTO327691 CJS327659:CJS327691 BZW327659:BZW327691 BQA327659:BQA327691 BGE327659:BGE327691 AWI327659:AWI327691 AMM327659:AMM327691 ACQ327659:ACQ327691 SU327659:SU327691 IY327659:IY327691 C327659:C327691 WVK262123:WVK262155 WLO262123:WLO262155 WBS262123:WBS262155 VRW262123:VRW262155 VIA262123:VIA262155 UYE262123:UYE262155 UOI262123:UOI262155 UEM262123:UEM262155 TUQ262123:TUQ262155 TKU262123:TKU262155 TAY262123:TAY262155 SRC262123:SRC262155 SHG262123:SHG262155 RXK262123:RXK262155 RNO262123:RNO262155 RDS262123:RDS262155 QTW262123:QTW262155 QKA262123:QKA262155 QAE262123:QAE262155 PQI262123:PQI262155 PGM262123:PGM262155 OWQ262123:OWQ262155 OMU262123:OMU262155 OCY262123:OCY262155 NTC262123:NTC262155 NJG262123:NJG262155 MZK262123:MZK262155 MPO262123:MPO262155 MFS262123:MFS262155 LVW262123:LVW262155 LMA262123:LMA262155 LCE262123:LCE262155 KSI262123:KSI262155 KIM262123:KIM262155 JYQ262123:JYQ262155 JOU262123:JOU262155 JEY262123:JEY262155 IVC262123:IVC262155 ILG262123:ILG262155 IBK262123:IBK262155 HRO262123:HRO262155 HHS262123:HHS262155 GXW262123:GXW262155 GOA262123:GOA262155 GEE262123:GEE262155 FUI262123:FUI262155 FKM262123:FKM262155 FAQ262123:FAQ262155 EQU262123:EQU262155 EGY262123:EGY262155 DXC262123:DXC262155 DNG262123:DNG262155 DDK262123:DDK262155 CTO262123:CTO262155 CJS262123:CJS262155 BZW262123:BZW262155 BQA262123:BQA262155 BGE262123:BGE262155 AWI262123:AWI262155 AMM262123:AMM262155 ACQ262123:ACQ262155 SU262123:SU262155 IY262123:IY262155 C262123:C262155 WVK196587:WVK196619 WLO196587:WLO196619 WBS196587:WBS196619 VRW196587:VRW196619 VIA196587:VIA196619 UYE196587:UYE196619 UOI196587:UOI196619 UEM196587:UEM196619 TUQ196587:TUQ196619 TKU196587:TKU196619 TAY196587:TAY196619 SRC196587:SRC196619 SHG196587:SHG196619 RXK196587:RXK196619 RNO196587:RNO196619 RDS196587:RDS196619 QTW196587:QTW196619 QKA196587:QKA196619 QAE196587:QAE196619 PQI196587:PQI196619 PGM196587:PGM196619 OWQ196587:OWQ196619 OMU196587:OMU196619 OCY196587:OCY196619 NTC196587:NTC196619 NJG196587:NJG196619 MZK196587:MZK196619 MPO196587:MPO196619 MFS196587:MFS196619 LVW196587:LVW196619 LMA196587:LMA196619 LCE196587:LCE196619 KSI196587:KSI196619 KIM196587:KIM196619 JYQ196587:JYQ196619 JOU196587:JOU196619 JEY196587:JEY196619 IVC196587:IVC196619 ILG196587:ILG196619 IBK196587:IBK196619 HRO196587:HRO196619 HHS196587:HHS196619 GXW196587:GXW196619 GOA196587:GOA196619 GEE196587:GEE196619 FUI196587:FUI196619 FKM196587:FKM196619 FAQ196587:FAQ196619 EQU196587:EQU196619 EGY196587:EGY196619 DXC196587:DXC196619 DNG196587:DNG196619 DDK196587:DDK196619 CTO196587:CTO196619 CJS196587:CJS196619 BZW196587:BZW196619 BQA196587:BQA196619 BGE196587:BGE196619 AWI196587:AWI196619 AMM196587:AMM196619 ACQ196587:ACQ196619 SU196587:SU196619 IY196587:IY196619 C196587:C196619 WVK131051:WVK131083 WLO131051:WLO131083 WBS131051:WBS131083 VRW131051:VRW131083 VIA131051:VIA131083 UYE131051:UYE131083 UOI131051:UOI131083 UEM131051:UEM131083 TUQ131051:TUQ131083 TKU131051:TKU131083 TAY131051:TAY131083 SRC131051:SRC131083 SHG131051:SHG131083 RXK131051:RXK131083 RNO131051:RNO131083 RDS131051:RDS131083 QTW131051:QTW131083 QKA131051:QKA131083 QAE131051:QAE131083 PQI131051:PQI131083 PGM131051:PGM131083 OWQ131051:OWQ131083 OMU131051:OMU131083 OCY131051:OCY131083 NTC131051:NTC131083 NJG131051:NJG131083 MZK131051:MZK131083 MPO131051:MPO131083 MFS131051:MFS131083 LVW131051:LVW131083 LMA131051:LMA131083 LCE131051:LCE131083 KSI131051:KSI131083 KIM131051:KIM131083 JYQ131051:JYQ131083 JOU131051:JOU131083 JEY131051:JEY131083 IVC131051:IVC131083 ILG131051:ILG131083 IBK131051:IBK131083 HRO131051:HRO131083 HHS131051:HHS131083 GXW131051:GXW131083 GOA131051:GOA131083 GEE131051:GEE131083 FUI131051:FUI131083 FKM131051:FKM131083 FAQ131051:FAQ131083 EQU131051:EQU131083 EGY131051:EGY131083 DXC131051:DXC131083 DNG131051:DNG131083 DDK131051:DDK131083 CTO131051:CTO131083 CJS131051:CJS131083 BZW131051:BZW131083 BQA131051:BQA131083 BGE131051:BGE131083 AWI131051:AWI131083 AMM131051:AMM131083 ACQ131051:ACQ131083 SU131051:SU131083 IY131051:IY131083 C131051:C131083 WVK65515:WVK65547 WLO65515:WLO65547 WBS65515:WBS65547 VRW65515:VRW65547 VIA65515:VIA65547 UYE65515:UYE65547 UOI65515:UOI65547 UEM65515:UEM65547 TUQ65515:TUQ65547 TKU65515:TKU65547 TAY65515:TAY65547 SRC65515:SRC65547 SHG65515:SHG65547 RXK65515:RXK65547 RNO65515:RNO65547 RDS65515:RDS65547 QTW65515:QTW65547 QKA65515:QKA65547 QAE65515:QAE65547 PQI65515:PQI65547 PGM65515:PGM65547 OWQ65515:OWQ65547 OMU65515:OMU65547 OCY65515:OCY65547 NTC65515:NTC65547 NJG65515:NJG65547 MZK65515:MZK65547 MPO65515:MPO65547 MFS65515:MFS65547 LVW65515:LVW65547 LMA65515:LMA65547 LCE65515:LCE65547 KSI65515:KSI65547 KIM65515:KIM65547 JYQ65515:JYQ65547 JOU65515:JOU65547 JEY65515:JEY65547 IVC65515:IVC65547 ILG65515:ILG65547 IBK65515:IBK65547 HRO65515:HRO65547 HHS65515:HHS65547 GXW65515:GXW65547 GOA65515:GOA65547 GEE65515:GEE65547 FUI65515:FUI65547 FKM65515:FKM65547 FAQ65515:FAQ65547 EQU65515:EQU65547 EGY65515:EGY65547 DXC65515:DXC65547 DNG65515:DNG65547 DDK65515:DDK65547 CTO65515:CTO65547 CJS65515:CJS65547 BZW65515:BZW65547 BQA65515:BQA65547 BGE65515:BGE65547 AWI65515:AWI65547 AMM65515:AMM65547 ACQ65515:ACQ65547 SU65515:SU65547 IY65515:IY65547 C65515:C65547 WVK11:WVK20 IY11:IY20 SU11:SU20 ACQ11:ACQ20 AMM11:AMM20 AWI11:AWI20 BGE11:BGE20 BQA11:BQA20 BZW11:BZW20 CJS11:CJS20 CTO11:CTO20 DDK11:DDK20 DNG11:DNG20 DXC11:DXC20 EGY11:EGY20 EQU11:EQU20 FAQ11:FAQ20 FKM11:FKM20 FUI11:FUI20 GEE11:GEE20 GOA11:GOA20 GXW11:GXW20 HHS11:HHS20 HRO11:HRO20 IBK11:IBK20 ILG11:ILG20 IVC11:IVC20 JEY11:JEY20 JOU11:JOU20 JYQ11:JYQ20 KIM11:KIM20 KSI11:KSI20 LCE11:LCE20 LMA11:LMA20 LVW11:LVW20 MFS11:MFS20 MPO11:MPO20 MZK11:MZK20 NJG11:NJG20 NTC11:NTC20 OCY11:OCY20 OMU11:OMU20 OWQ11:OWQ20 PGM11:PGM20 PQI11:PQI20 QAE11:QAE20 QKA11:QKA20 QTW11:QTW20 RDS11:RDS20 RNO11:RNO20 RXK11:RXK20 SHG11:SHG20 SRC11:SRC20 TAY11:TAY20 TKU11:TKU20 TUQ11:TUQ20 UEM11:UEM20 UOI11:UOI20 UYE11:UYE20 VIA11:VIA20 VRW11:VRW20 WBS11:WBS20 WLO11:WLO20 C17">
      <formula1>"1, 2, 3"</formula1>
    </dataValidation>
    <dataValidation type="list" errorStyle="warning" allowBlank="1" showInputMessage="1" showErrorMessage="1" errorTitle="Factor" error="This factor is not included in the drop-down list. Is this the factor you want to use?" sqref="WLQ983032:WLQ983033 JA18:JA20 SW18:SW20 ACS18:ACS20 AMO18:AMO20 AWK18:AWK20 BGG18:BGG20 BQC18:BQC20 BZY18:BZY20 CJU18:CJU20 CTQ18:CTQ20 DDM18:DDM20 DNI18:DNI20 DXE18:DXE20 EHA18:EHA20 EQW18:EQW20 FAS18:FAS20 FKO18:FKO20 FUK18:FUK20 GEG18:GEG20 GOC18:GOC20 GXY18:GXY20 HHU18:HHU20 HRQ18:HRQ20 IBM18:IBM20 ILI18:ILI20 IVE18:IVE20 JFA18:JFA20 JOW18:JOW20 JYS18:JYS20 KIO18:KIO20 KSK18:KSK20 LCG18:LCG20 LMC18:LMC20 LVY18:LVY20 MFU18:MFU20 MPQ18:MPQ20 MZM18:MZM20 NJI18:NJI20 NTE18:NTE20 ODA18:ODA20 OMW18:OMW20 OWS18:OWS20 PGO18:PGO20 PQK18:PQK20 QAG18:QAG20 QKC18:QKC20 QTY18:QTY20 RDU18:RDU20 RNQ18:RNQ20 RXM18:RXM20 SHI18:SHI20 SRE18:SRE20 TBA18:TBA20 TKW18:TKW20 TUS18:TUS20 UEO18:UEO20 UOK18:UOK20 UYG18:UYG20 VIC18:VIC20 VRY18:VRY20 WBU18:WBU20 WLQ18:WLQ20 WVM18: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E65545:E65547 JA65545:JA65547 SW65545:SW65547 ACS65545:ACS65547 AMO65545:AMO65547 AWK65545:AWK65547 BGG65545:BGG65547 BQC65545:BQC65547 BZY65545:BZY65547 CJU65545:CJU65547 CTQ65545:CTQ65547 DDM65545:DDM65547 DNI65545:DNI65547 DXE65545:DXE65547 EHA65545:EHA65547 EQW65545:EQW65547 FAS65545:FAS65547 FKO65545:FKO65547 FUK65545:FUK65547 GEG65545:GEG65547 GOC65545:GOC65547 GXY65545:GXY65547 HHU65545:HHU65547 HRQ65545:HRQ65547 IBM65545:IBM65547 ILI65545:ILI65547 IVE65545:IVE65547 JFA65545:JFA65547 JOW65545:JOW65547 JYS65545:JYS65547 KIO65545:KIO65547 KSK65545:KSK65547 LCG65545:LCG65547 LMC65545:LMC65547 LVY65545:LVY65547 MFU65545:MFU65547 MPQ65545:MPQ65547 MZM65545:MZM65547 NJI65545:NJI65547 NTE65545:NTE65547 ODA65545:ODA65547 OMW65545:OMW65547 OWS65545:OWS65547 PGO65545:PGO65547 PQK65545:PQK65547 QAG65545:QAG65547 QKC65545:QKC65547 QTY65545:QTY65547 RDU65545:RDU65547 RNQ65545:RNQ65547 RXM65545:RXM65547 SHI65545:SHI65547 SRE65545:SRE65547 TBA65545:TBA65547 TKW65545:TKW65547 TUS65545:TUS65547 UEO65545:UEO65547 UOK65545:UOK65547 UYG65545:UYG65547 VIC65545:VIC65547 VRY65545:VRY65547 WBU65545:WBU65547 WLQ65545:WLQ65547 WVM65545:WVM65547 E131081:E131083 JA131081:JA131083 SW131081:SW131083 ACS131081:ACS131083 AMO131081:AMO131083 AWK131081:AWK131083 BGG131081:BGG131083 BQC131081:BQC131083 BZY131081:BZY131083 CJU131081:CJU131083 CTQ131081:CTQ131083 DDM131081:DDM131083 DNI131081:DNI131083 DXE131081:DXE131083 EHA131081:EHA131083 EQW131081:EQW131083 FAS131081:FAS131083 FKO131081:FKO131083 FUK131081:FUK131083 GEG131081:GEG131083 GOC131081:GOC131083 GXY131081:GXY131083 HHU131081:HHU131083 HRQ131081:HRQ131083 IBM131081:IBM131083 ILI131081:ILI131083 IVE131081:IVE131083 JFA131081:JFA131083 JOW131081:JOW131083 JYS131081:JYS131083 KIO131081:KIO131083 KSK131081:KSK131083 LCG131081:LCG131083 LMC131081:LMC131083 LVY131081:LVY131083 MFU131081:MFU131083 MPQ131081:MPQ131083 MZM131081:MZM131083 NJI131081:NJI131083 NTE131081:NTE131083 ODA131081:ODA131083 OMW131081:OMW131083 OWS131081:OWS131083 PGO131081:PGO131083 PQK131081:PQK131083 QAG131081:QAG131083 QKC131081:QKC131083 QTY131081:QTY131083 RDU131081:RDU131083 RNQ131081:RNQ131083 RXM131081:RXM131083 SHI131081:SHI131083 SRE131081:SRE131083 TBA131081:TBA131083 TKW131081:TKW131083 TUS131081:TUS131083 UEO131081:UEO131083 UOK131081:UOK131083 UYG131081:UYG131083 VIC131081:VIC131083 VRY131081:VRY131083 WBU131081:WBU131083 WLQ131081:WLQ131083 WVM131081:WVM131083 E196617:E196619 JA196617:JA196619 SW196617:SW196619 ACS196617:ACS196619 AMO196617:AMO196619 AWK196617:AWK196619 BGG196617:BGG196619 BQC196617:BQC196619 BZY196617:BZY196619 CJU196617:CJU196619 CTQ196617:CTQ196619 DDM196617:DDM196619 DNI196617:DNI196619 DXE196617:DXE196619 EHA196617:EHA196619 EQW196617:EQW196619 FAS196617:FAS196619 FKO196617:FKO196619 FUK196617:FUK196619 GEG196617:GEG196619 GOC196617:GOC196619 GXY196617:GXY196619 HHU196617:HHU196619 HRQ196617:HRQ196619 IBM196617:IBM196619 ILI196617:ILI196619 IVE196617:IVE196619 JFA196617:JFA196619 JOW196617:JOW196619 JYS196617:JYS196619 KIO196617:KIO196619 KSK196617:KSK196619 LCG196617:LCG196619 LMC196617:LMC196619 LVY196617:LVY196619 MFU196617:MFU196619 MPQ196617:MPQ196619 MZM196617:MZM196619 NJI196617:NJI196619 NTE196617:NTE196619 ODA196617:ODA196619 OMW196617:OMW196619 OWS196617:OWS196619 PGO196617:PGO196619 PQK196617:PQK196619 QAG196617:QAG196619 QKC196617:QKC196619 QTY196617:QTY196619 RDU196617:RDU196619 RNQ196617:RNQ196619 RXM196617:RXM196619 SHI196617:SHI196619 SRE196617:SRE196619 TBA196617:TBA196619 TKW196617:TKW196619 TUS196617:TUS196619 UEO196617:UEO196619 UOK196617:UOK196619 UYG196617:UYG196619 VIC196617:VIC196619 VRY196617:VRY196619 WBU196617:WBU196619 WLQ196617:WLQ196619 WVM196617:WVM196619 E262153:E262155 JA262153:JA262155 SW262153:SW262155 ACS262153:ACS262155 AMO262153:AMO262155 AWK262153:AWK262155 BGG262153:BGG262155 BQC262153:BQC262155 BZY262153:BZY262155 CJU262153:CJU262155 CTQ262153:CTQ262155 DDM262153:DDM262155 DNI262153:DNI262155 DXE262153:DXE262155 EHA262153:EHA262155 EQW262153:EQW262155 FAS262153:FAS262155 FKO262153:FKO262155 FUK262153:FUK262155 GEG262153:GEG262155 GOC262153:GOC262155 GXY262153:GXY262155 HHU262153:HHU262155 HRQ262153:HRQ262155 IBM262153:IBM262155 ILI262153:ILI262155 IVE262153:IVE262155 JFA262153:JFA262155 JOW262153:JOW262155 JYS262153:JYS262155 KIO262153:KIO262155 KSK262153:KSK262155 LCG262153:LCG262155 LMC262153:LMC262155 LVY262153:LVY262155 MFU262153:MFU262155 MPQ262153:MPQ262155 MZM262153:MZM262155 NJI262153:NJI262155 NTE262153:NTE262155 ODA262153:ODA262155 OMW262153:OMW262155 OWS262153:OWS262155 PGO262153:PGO262155 PQK262153:PQK262155 QAG262153:QAG262155 QKC262153:QKC262155 QTY262153:QTY262155 RDU262153:RDU262155 RNQ262153:RNQ262155 RXM262153:RXM262155 SHI262153:SHI262155 SRE262153:SRE262155 TBA262153:TBA262155 TKW262153:TKW262155 TUS262153:TUS262155 UEO262153:UEO262155 UOK262153:UOK262155 UYG262153:UYG262155 VIC262153:VIC262155 VRY262153:VRY262155 WBU262153:WBU262155 WLQ262153:WLQ262155 WVM262153:WVM262155 E327689:E327691 JA327689:JA327691 SW327689:SW327691 ACS327689:ACS327691 AMO327689:AMO327691 AWK327689:AWK327691 BGG327689:BGG327691 BQC327689:BQC327691 BZY327689:BZY327691 CJU327689:CJU327691 CTQ327689:CTQ327691 DDM327689:DDM327691 DNI327689:DNI327691 DXE327689:DXE327691 EHA327689:EHA327691 EQW327689:EQW327691 FAS327689:FAS327691 FKO327689:FKO327691 FUK327689:FUK327691 GEG327689:GEG327691 GOC327689:GOC327691 GXY327689:GXY327691 HHU327689:HHU327691 HRQ327689:HRQ327691 IBM327689:IBM327691 ILI327689:ILI327691 IVE327689:IVE327691 JFA327689:JFA327691 JOW327689:JOW327691 JYS327689:JYS327691 KIO327689:KIO327691 KSK327689:KSK327691 LCG327689:LCG327691 LMC327689:LMC327691 LVY327689:LVY327691 MFU327689:MFU327691 MPQ327689:MPQ327691 MZM327689:MZM327691 NJI327689:NJI327691 NTE327689:NTE327691 ODA327689:ODA327691 OMW327689:OMW327691 OWS327689:OWS327691 PGO327689:PGO327691 PQK327689:PQK327691 QAG327689:QAG327691 QKC327689:QKC327691 QTY327689:QTY327691 RDU327689:RDU327691 RNQ327689:RNQ327691 RXM327689:RXM327691 SHI327689:SHI327691 SRE327689:SRE327691 TBA327689:TBA327691 TKW327689:TKW327691 TUS327689:TUS327691 UEO327689:UEO327691 UOK327689:UOK327691 UYG327689:UYG327691 VIC327689:VIC327691 VRY327689:VRY327691 WBU327689:WBU327691 WLQ327689:WLQ327691 WVM327689:WVM327691 E393225:E393227 JA393225:JA393227 SW393225:SW393227 ACS393225:ACS393227 AMO393225:AMO393227 AWK393225:AWK393227 BGG393225:BGG393227 BQC393225:BQC393227 BZY393225:BZY393227 CJU393225:CJU393227 CTQ393225:CTQ393227 DDM393225:DDM393227 DNI393225:DNI393227 DXE393225:DXE393227 EHA393225:EHA393227 EQW393225:EQW393227 FAS393225:FAS393227 FKO393225:FKO393227 FUK393225:FUK393227 GEG393225:GEG393227 GOC393225:GOC393227 GXY393225:GXY393227 HHU393225:HHU393227 HRQ393225:HRQ393227 IBM393225:IBM393227 ILI393225:ILI393227 IVE393225:IVE393227 JFA393225:JFA393227 JOW393225:JOW393227 JYS393225:JYS393227 KIO393225:KIO393227 KSK393225:KSK393227 LCG393225:LCG393227 LMC393225:LMC393227 LVY393225:LVY393227 MFU393225:MFU393227 MPQ393225:MPQ393227 MZM393225:MZM393227 NJI393225:NJI393227 NTE393225:NTE393227 ODA393225:ODA393227 OMW393225:OMW393227 OWS393225:OWS393227 PGO393225:PGO393227 PQK393225:PQK393227 QAG393225:QAG393227 QKC393225:QKC393227 QTY393225:QTY393227 RDU393225:RDU393227 RNQ393225:RNQ393227 RXM393225:RXM393227 SHI393225:SHI393227 SRE393225:SRE393227 TBA393225:TBA393227 TKW393225:TKW393227 TUS393225:TUS393227 UEO393225:UEO393227 UOK393225:UOK393227 UYG393225:UYG393227 VIC393225:VIC393227 VRY393225:VRY393227 WBU393225:WBU393227 WLQ393225:WLQ393227 WVM393225:WVM393227 E458761:E458763 JA458761:JA458763 SW458761:SW458763 ACS458761:ACS458763 AMO458761:AMO458763 AWK458761:AWK458763 BGG458761:BGG458763 BQC458761:BQC458763 BZY458761:BZY458763 CJU458761:CJU458763 CTQ458761:CTQ458763 DDM458761:DDM458763 DNI458761:DNI458763 DXE458761:DXE458763 EHA458761:EHA458763 EQW458761:EQW458763 FAS458761:FAS458763 FKO458761:FKO458763 FUK458761:FUK458763 GEG458761:GEG458763 GOC458761:GOC458763 GXY458761:GXY458763 HHU458761:HHU458763 HRQ458761:HRQ458763 IBM458761:IBM458763 ILI458761:ILI458763 IVE458761:IVE458763 JFA458761:JFA458763 JOW458761:JOW458763 JYS458761:JYS458763 KIO458761:KIO458763 KSK458761:KSK458763 LCG458761:LCG458763 LMC458761:LMC458763 LVY458761:LVY458763 MFU458761:MFU458763 MPQ458761:MPQ458763 MZM458761:MZM458763 NJI458761:NJI458763 NTE458761:NTE458763 ODA458761:ODA458763 OMW458761:OMW458763 OWS458761:OWS458763 PGO458761:PGO458763 PQK458761:PQK458763 QAG458761:QAG458763 QKC458761:QKC458763 QTY458761:QTY458763 RDU458761:RDU458763 RNQ458761:RNQ458763 RXM458761:RXM458763 SHI458761:SHI458763 SRE458761:SRE458763 TBA458761:TBA458763 TKW458761:TKW458763 TUS458761:TUS458763 UEO458761:UEO458763 UOK458761:UOK458763 UYG458761:UYG458763 VIC458761:VIC458763 VRY458761:VRY458763 WBU458761:WBU458763 WLQ458761:WLQ458763 WVM458761:WVM458763 E524297:E524299 JA524297:JA524299 SW524297:SW524299 ACS524297:ACS524299 AMO524297:AMO524299 AWK524297:AWK524299 BGG524297:BGG524299 BQC524297:BQC524299 BZY524297:BZY524299 CJU524297:CJU524299 CTQ524297:CTQ524299 DDM524297:DDM524299 DNI524297:DNI524299 DXE524297:DXE524299 EHA524297:EHA524299 EQW524297:EQW524299 FAS524297:FAS524299 FKO524297:FKO524299 FUK524297:FUK524299 GEG524297:GEG524299 GOC524297:GOC524299 GXY524297:GXY524299 HHU524297:HHU524299 HRQ524297:HRQ524299 IBM524297:IBM524299 ILI524297:ILI524299 IVE524297:IVE524299 JFA524297:JFA524299 JOW524297:JOW524299 JYS524297:JYS524299 KIO524297:KIO524299 KSK524297:KSK524299 LCG524297:LCG524299 LMC524297:LMC524299 LVY524297:LVY524299 MFU524297:MFU524299 MPQ524297:MPQ524299 MZM524297:MZM524299 NJI524297:NJI524299 NTE524297:NTE524299 ODA524297:ODA524299 OMW524297:OMW524299 OWS524297:OWS524299 PGO524297:PGO524299 PQK524297:PQK524299 QAG524297:QAG524299 QKC524297:QKC524299 QTY524297:QTY524299 RDU524297:RDU524299 RNQ524297:RNQ524299 RXM524297:RXM524299 SHI524297:SHI524299 SRE524297:SRE524299 TBA524297:TBA524299 TKW524297:TKW524299 TUS524297:TUS524299 UEO524297:UEO524299 UOK524297:UOK524299 UYG524297:UYG524299 VIC524297:VIC524299 VRY524297:VRY524299 WBU524297:WBU524299 WLQ524297:WLQ524299 WVM524297:WVM524299 E589833:E589835 JA589833:JA589835 SW589833:SW589835 ACS589833:ACS589835 AMO589833:AMO589835 AWK589833:AWK589835 BGG589833:BGG589835 BQC589833:BQC589835 BZY589833:BZY589835 CJU589833:CJU589835 CTQ589833:CTQ589835 DDM589833:DDM589835 DNI589833:DNI589835 DXE589833:DXE589835 EHA589833:EHA589835 EQW589833:EQW589835 FAS589833:FAS589835 FKO589833:FKO589835 FUK589833:FUK589835 GEG589833:GEG589835 GOC589833:GOC589835 GXY589833:GXY589835 HHU589833:HHU589835 HRQ589833:HRQ589835 IBM589833:IBM589835 ILI589833:ILI589835 IVE589833:IVE589835 JFA589833:JFA589835 JOW589833:JOW589835 JYS589833:JYS589835 KIO589833:KIO589835 KSK589833:KSK589835 LCG589833:LCG589835 LMC589833:LMC589835 LVY589833:LVY589835 MFU589833:MFU589835 MPQ589833:MPQ589835 MZM589833:MZM589835 NJI589833:NJI589835 NTE589833:NTE589835 ODA589833:ODA589835 OMW589833:OMW589835 OWS589833:OWS589835 PGO589833:PGO589835 PQK589833:PQK589835 QAG589833:QAG589835 QKC589833:QKC589835 QTY589833:QTY589835 RDU589833:RDU589835 RNQ589833:RNQ589835 RXM589833:RXM589835 SHI589833:SHI589835 SRE589833:SRE589835 TBA589833:TBA589835 TKW589833:TKW589835 TUS589833:TUS589835 UEO589833:UEO589835 UOK589833:UOK589835 UYG589833:UYG589835 VIC589833:VIC589835 VRY589833:VRY589835 WBU589833:WBU589835 WLQ589833:WLQ589835 WVM589833:WVM589835 E655369:E655371 JA655369:JA655371 SW655369:SW655371 ACS655369:ACS655371 AMO655369:AMO655371 AWK655369:AWK655371 BGG655369:BGG655371 BQC655369:BQC655371 BZY655369:BZY655371 CJU655369:CJU655371 CTQ655369:CTQ655371 DDM655369:DDM655371 DNI655369:DNI655371 DXE655369:DXE655371 EHA655369:EHA655371 EQW655369:EQW655371 FAS655369:FAS655371 FKO655369:FKO655371 FUK655369:FUK655371 GEG655369:GEG655371 GOC655369:GOC655371 GXY655369:GXY655371 HHU655369:HHU655371 HRQ655369:HRQ655371 IBM655369:IBM655371 ILI655369:ILI655371 IVE655369:IVE655371 JFA655369:JFA655371 JOW655369:JOW655371 JYS655369:JYS655371 KIO655369:KIO655371 KSK655369:KSK655371 LCG655369:LCG655371 LMC655369:LMC655371 LVY655369:LVY655371 MFU655369:MFU655371 MPQ655369:MPQ655371 MZM655369:MZM655371 NJI655369:NJI655371 NTE655369:NTE655371 ODA655369:ODA655371 OMW655369:OMW655371 OWS655369:OWS655371 PGO655369:PGO655371 PQK655369:PQK655371 QAG655369:QAG655371 QKC655369:QKC655371 QTY655369:QTY655371 RDU655369:RDU655371 RNQ655369:RNQ655371 RXM655369:RXM655371 SHI655369:SHI655371 SRE655369:SRE655371 TBA655369:TBA655371 TKW655369:TKW655371 TUS655369:TUS655371 UEO655369:UEO655371 UOK655369:UOK655371 UYG655369:UYG655371 VIC655369:VIC655371 VRY655369:VRY655371 WBU655369:WBU655371 WLQ655369:WLQ655371 WVM655369:WVM655371 E720905:E720907 JA720905:JA720907 SW720905:SW720907 ACS720905:ACS720907 AMO720905:AMO720907 AWK720905:AWK720907 BGG720905:BGG720907 BQC720905:BQC720907 BZY720905:BZY720907 CJU720905:CJU720907 CTQ720905:CTQ720907 DDM720905:DDM720907 DNI720905:DNI720907 DXE720905:DXE720907 EHA720905:EHA720907 EQW720905:EQW720907 FAS720905:FAS720907 FKO720905:FKO720907 FUK720905:FUK720907 GEG720905:GEG720907 GOC720905:GOC720907 GXY720905:GXY720907 HHU720905:HHU720907 HRQ720905:HRQ720907 IBM720905:IBM720907 ILI720905:ILI720907 IVE720905:IVE720907 JFA720905:JFA720907 JOW720905:JOW720907 JYS720905:JYS720907 KIO720905:KIO720907 KSK720905:KSK720907 LCG720905:LCG720907 LMC720905:LMC720907 LVY720905:LVY720907 MFU720905:MFU720907 MPQ720905:MPQ720907 MZM720905:MZM720907 NJI720905:NJI720907 NTE720905:NTE720907 ODA720905:ODA720907 OMW720905:OMW720907 OWS720905:OWS720907 PGO720905:PGO720907 PQK720905:PQK720907 QAG720905:QAG720907 QKC720905:QKC720907 QTY720905:QTY720907 RDU720905:RDU720907 RNQ720905:RNQ720907 RXM720905:RXM720907 SHI720905:SHI720907 SRE720905:SRE720907 TBA720905:TBA720907 TKW720905:TKW720907 TUS720905:TUS720907 UEO720905:UEO720907 UOK720905:UOK720907 UYG720905:UYG720907 VIC720905:VIC720907 VRY720905:VRY720907 WBU720905:WBU720907 WLQ720905:WLQ720907 WVM720905:WVM720907 E786441:E786443 JA786441:JA786443 SW786441:SW786443 ACS786441:ACS786443 AMO786441:AMO786443 AWK786441:AWK786443 BGG786441:BGG786443 BQC786441:BQC786443 BZY786441:BZY786443 CJU786441:CJU786443 CTQ786441:CTQ786443 DDM786441:DDM786443 DNI786441:DNI786443 DXE786441:DXE786443 EHA786441:EHA786443 EQW786441:EQW786443 FAS786441:FAS786443 FKO786441:FKO786443 FUK786441:FUK786443 GEG786441:GEG786443 GOC786441:GOC786443 GXY786441:GXY786443 HHU786441:HHU786443 HRQ786441:HRQ786443 IBM786441:IBM786443 ILI786441:ILI786443 IVE786441:IVE786443 JFA786441:JFA786443 JOW786441:JOW786443 JYS786441:JYS786443 KIO786441:KIO786443 KSK786441:KSK786443 LCG786441:LCG786443 LMC786441:LMC786443 LVY786441:LVY786443 MFU786441:MFU786443 MPQ786441:MPQ786443 MZM786441:MZM786443 NJI786441:NJI786443 NTE786441:NTE786443 ODA786441:ODA786443 OMW786441:OMW786443 OWS786441:OWS786443 PGO786441:PGO786443 PQK786441:PQK786443 QAG786441:QAG786443 QKC786441:QKC786443 QTY786441:QTY786443 RDU786441:RDU786443 RNQ786441:RNQ786443 RXM786441:RXM786443 SHI786441:SHI786443 SRE786441:SRE786443 TBA786441:TBA786443 TKW786441:TKW786443 TUS786441:TUS786443 UEO786441:UEO786443 UOK786441:UOK786443 UYG786441:UYG786443 VIC786441:VIC786443 VRY786441:VRY786443 WBU786441:WBU786443 WLQ786441:WLQ786443 WVM786441:WVM786443 E851977:E851979 JA851977:JA851979 SW851977:SW851979 ACS851977:ACS851979 AMO851977:AMO851979 AWK851977:AWK851979 BGG851977:BGG851979 BQC851977:BQC851979 BZY851977:BZY851979 CJU851977:CJU851979 CTQ851977:CTQ851979 DDM851977:DDM851979 DNI851977:DNI851979 DXE851977:DXE851979 EHA851977:EHA851979 EQW851977:EQW851979 FAS851977:FAS851979 FKO851977:FKO851979 FUK851977:FUK851979 GEG851977:GEG851979 GOC851977:GOC851979 GXY851977:GXY851979 HHU851977:HHU851979 HRQ851977:HRQ851979 IBM851977:IBM851979 ILI851977:ILI851979 IVE851977:IVE851979 JFA851977:JFA851979 JOW851977:JOW851979 JYS851977:JYS851979 KIO851977:KIO851979 KSK851977:KSK851979 LCG851977:LCG851979 LMC851977:LMC851979 LVY851977:LVY851979 MFU851977:MFU851979 MPQ851977:MPQ851979 MZM851977:MZM851979 NJI851977:NJI851979 NTE851977:NTE851979 ODA851977:ODA851979 OMW851977:OMW851979 OWS851977:OWS851979 PGO851977:PGO851979 PQK851977:PQK851979 QAG851977:QAG851979 QKC851977:QKC851979 QTY851977:QTY851979 RDU851977:RDU851979 RNQ851977:RNQ851979 RXM851977:RXM851979 SHI851977:SHI851979 SRE851977:SRE851979 TBA851977:TBA851979 TKW851977:TKW851979 TUS851977:TUS851979 UEO851977:UEO851979 UOK851977:UOK851979 UYG851977:UYG851979 VIC851977:VIC851979 VRY851977:VRY851979 WBU851977:WBU851979 WLQ851977:WLQ851979 WVM851977:WVM851979 E917513:E917515 JA917513:JA917515 SW917513:SW917515 ACS917513:ACS917515 AMO917513:AMO917515 AWK917513:AWK917515 BGG917513:BGG917515 BQC917513:BQC917515 BZY917513:BZY917515 CJU917513:CJU917515 CTQ917513:CTQ917515 DDM917513:DDM917515 DNI917513:DNI917515 DXE917513:DXE917515 EHA917513:EHA917515 EQW917513:EQW917515 FAS917513:FAS917515 FKO917513:FKO917515 FUK917513:FUK917515 GEG917513:GEG917515 GOC917513:GOC917515 GXY917513:GXY917515 HHU917513:HHU917515 HRQ917513:HRQ917515 IBM917513:IBM917515 ILI917513:ILI917515 IVE917513:IVE917515 JFA917513:JFA917515 JOW917513:JOW917515 JYS917513:JYS917515 KIO917513:KIO917515 KSK917513:KSK917515 LCG917513:LCG917515 LMC917513:LMC917515 LVY917513:LVY917515 MFU917513:MFU917515 MPQ917513:MPQ917515 MZM917513:MZM917515 NJI917513:NJI917515 NTE917513:NTE917515 ODA917513:ODA917515 OMW917513:OMW917515 OWS917513:OWS917515 PGO917513:PGO917515 PQK917513:PQK917515 QAG917513:QAG917515 QKC917513:QKC917515 QTY917513:QTY917515 RDU917513:RDU917515 RNQ917513:RNQ917515 RXM917513:RXM917515 SHI917513:SHI917515 SRE917513:SRE917515 TBA917513:TBA917515 TKW917513:TKW917515 TUS917513:TUS917515 UEO917513:UEO917515 UOK917513:UOK917515 UYG917513:UYG917515 VIC917513:VIC917515 VRY917513:VRY917515 WBU917513:WBU917515 WLQ917513:WLQ917515 WVM917513:WVM917515 E983049:E983051 JA983049:JA983051 SW983049:SW983051 ACS983049:ACS983051 AMO983049:AMO983051 AWK983049:AWK983051 BGG983049:BGG983051 BQC983049:BQC983051 BZY983049:BZY983051 CJU983049:CJU983051 CTQ983049:CTQ983051 DDM983049:DDM983051 DNI983049:DNI983051 DXE983049:DXE983051 EHA983049:EHA983051 EQW983049:EQW983051 FAS983049:FAS983051 FKO983049:FKO983051 FUK983049:FUK983051 GEG983049:GEG983051 GOC983049:GOC983051 GXY983049:GXY983051 HHU983049:HHU983051 HRQ983049:HRQ983051 IBM983049:IBM983051 ILI983049:ILI983051 IVE983049:IVE983051 JFA983049:JFA983051 JOW983049:JOW983051 JYS983049:JYS983051 KIO983049:KIO983051 KSK983049:KSK983051 LCG983049:LCG983051 LMC983049:LMC983051 LVY983049:LVY983051 MFU983049:MFU983051 MPQ983049:MPQ983051 MZM983049:MZM983051 NJI983049:NJI983051 NTE983049:NTE983051 ODA983049:ODA983051 OMW983049:OMW983051 OWS983049:OWS983051 PGO983049:PGO983051 PQK983049:PQK983051 QAG983049:QAG983051 QKC983049:QKC983051 QTY983049:QTY983051 RDU983049:RDU983051 RNQ983049:RNQ983051 RXM983049:RXM983051 SHI983049:SHI983051 SRE983049:SRE983051 TBA983049:TBA983051 TKW983049:TKW983051 TUS983049:TUS983051 UEO983049:UEO983051 UOK983049:UOK983051 UYG983049:UYG983051 VIC983049:VIC983051 VRY983049:VRY983051 WBU983049:WBU983051 WLQ983049:WLQ983051 WVM983049:WVM983051 WVM983032:WVM983033 E65528:E65529 JA65528:JA65529 SW65528:SW65529 ACS65528:ACS65529 AMO65528:AMO65529 AWK65528:AWK65529 BGG65528:BGG65529 BQC65528:BQC65529 BZY65528:BZY65529 CJU65528:CJU65529 CTQ65528:CTQ65529 DDM65528:DDM65529 DNI65528:DNI65529 DXE65528:DXE65529 EHA65528:EHA65529 EQW65528:EQW65529 FAS65528:FAS65529 FKO65528:FKO65529 FUK65528:FUK65529 GEG65528:GEG65529 GOC65528:GOC65529 GXY65528:GXY65529 HHU65528:HHU65529 HRQ65528:HRQ65529 IBM65528:IBM65529 ILI65528:ILI65529 IVE65528:IVE65529 JFA65528:JFA65529 JOW65528:JOW65529 JYS65528:JYS65529 KIO65528:KIO65529 KSK65528:KSK65529 LCG65528:LCG65529 LMC65528:LMC65529 LVY65528:LVY65529 MFU65528:MFU65529 MPQ65528:MPQ65529 MZM65528:MZM65529 NJI65528:NJI65529 NTE65528:NTE65529 ODA65528:ODA65529 OMW65528:OMW65529 OWS65528:OWS65529 PGO65528:PGO65529 PQK65528:PQK65529 QAG65528:QAG65529 QKC65528:QKC65529 QTY65528:QTY65529 RDU65528:RDU65529 RNQ65528:RNQ65529 RXM65528:RXM65529 SHI65528:SHI65529 SRE65528:SRE65529 TBA65528:TBA65529 TKW65528:TKW65529 TUS65528:TUS65529 UEO65528:UEO65529 UOK65528:UOK65529 UYG65528:UYG65529 VIC65528:VIC65529 VRY65528:VRY65529 WBU65528:WBU65529 WLQ65528:WLQ65529 WVM65528:WVM65529 E131064:E131065 JA131064:JA131065 SW131064:SW131065 ACS131064:ACS131065 AMO131064:AMO131065 AWK131064:AWK131065 BGG131064:BGG131065 BQC131064:BQC131065 BZY131064:BZY131065 CJU131064:CJU131065 CTQ131064:CTQ131065 DDM131064:DDM131065 DNI131064:DNI131065 DXE131064:DXE131065 EHA131064:EHA131065 EQW131064:EQW131065 FAS131064:FAS131065 FKO131064:FKO131065 FUK131064:FUK131065 GEG131064:GEG131065 GOC131064:GOC131065 GXY131064:GXY131065 HHU131064:HHU131065 HRQ131064:HRQ131065 IBM131064:IBM131065 ILI131064:ILI131065 IVE131064:IVE131065 JFA131064:JFA131065 JOW131064:JOW131065 JYS131064:JYS131065 KIO131064:KIO131065 KSK131064:KSK131065 LCG131064:LCG131065 LMC131064:LMC131065 LVY131064:LVY131065 MFU131064:MFU131065 MPQ131064:MPQ131065 MZM131064:MZM131065 NJI131064:NJI131065 NTE131064:NTE131065 ODA131064:ODA131065 OMW131064:OMW131065 OWS131064:OWS131065 PGO131064:PGO131065 PQK131064:PQK131065 QAG131064:QAG131065 QKC131064:QKC131065 QTY131064:QTY131065 RDU131064:RDU131065 RNQ131064:RNQ131065 RXM131064:RXM131065 SHI131064:SHI131065 SRE131064:SRE131065 TBA131064:TBA131065 TKW131064:TKW131065 TUS131064:TUS131065 UEO131064:UEO131065 UOK131064:UOK131065 UYG131064:UYG131065 VIC131064:VIC131065 VRY131064:VRY131065 WBU131064:WBU131065 WLQ131064:WLQ131065 WVM131064:WVM131065 E196600:E196601 JA196600:JA196601 SW196600:SW196601 ACS196600:ACS196601 AMO196600:AMO196601 AWK196600:AWK196601 BGG196600:BGG196601 BQC196600:BQC196601 BZY196600:BZY196601 CJU196600:CJU196601 CTQ196600:CTQ196601 DDM196600:DDM196601 DNI196600:DNI196601 DXE196600:DXE196601 EHA196600:EHA196601 EQW196600:EQW196601 FAS196600:FAS196601 FKO196600:FKO196601 FUK196600:FUK196601 GEG196600:GEG196601 GOC196600:GOC196601 GXY196600:GXY196601 HHU196600:HHU196601 HRQ196600:HRQ196601 IBM196600:IBM196601 ILI196600:ILI196601 IVE196600:IVE196601 JFA196600:JFA196601 JOW196600:JOW196601 JYS196600:JYS196601 KIO196600:KIO196601 KSK196600:KSK196601 LCG196600:LCG196601 LMC196600:LMC196601 LVY196600:LVY196601 MFU196600:MFU196601 MPQ196600:MPQ196601 MZM196600:MZM196601 NJI196600:NJI196601 NTE196600:NTE196601 ODA196600:ODA196601 OMW196600:OMW196601 OWS196600:OWS196601 PGO196600:PGO196601 PQK196600:PQK196601 QAG196600:QAG196601 QKC196600:QKC196601 QTY196600:QTY196601 RDU196600:RDU196601 RNQ196600:RNQ196601 RXM196600:RXM196601 SHI196600:SHI196601 SRE196600:SRE196601 TBA196600:TBA196601 TKW196600:TKW196601 TUS196600:TUS196601 UEO196600:UEO196601 UOK196600:UOK196601 UYG196600:UYG196601 VIC196600:VIC196601 VRY196600:VRY196601 WBU196600:WBU196601 WLQ196600:WLQ196601 WVM196600:WVM196601 E262136:E262137 JA262136:JA262137 SW262136:SW262137 ACS262136:ACS262137 AMO262136:AMO262137 AWK262136:AWK262137 BGG262136:BGG262137 BQC262136:BQC262137 BZY262136:BZY262137 CJU262136:CJU262137 CTQ262136:CTQ262137 DDM262136:DDM262137 DNI262136:DNI262137 DXE262136:DXE262137 EHA262136:EHA262137 EQW262136:EQW262137 FAS262136:FAS262137 FKO262136:FKO262137 FUK262136:FUK262137 GEG262136:GEG262137 GOC262136:GOC262137 GXY262136:GXY262137 HHU262136:HHU262137 HRQ262136:HRQ262137 IBM262136:IBM262137 ILI262136:ILI262137 IVE262136:IVE262137 JFA262136:JFA262137 JOW262136:JOW262137 JYS262136:JYS262137 KIO262136:KIO262137 KSK262136:KSK262137 LCG262136:LCG262137 LMC262136:LMC262137 LVY262136:LVY262137 MFU262136:MFU262137 MPQ262136:MPQ262137 MZM262136:MZM262137 NJI262136:NJI262137 NTE262136:NTE262137 ODA262136:ODA262137 OMW262136:OMW262137 OWS262136:OWS262137 PGO262136:PGO262137 PQK262136:PQK262137 QAG262136:QAG262137 QKC262136:QKC262137 QTY262136:QTY262137 RDU262136:RDU262137 RNQ262136:RNQ262137 RXM262136:RXM262137 SHI262136:SHI262137 SRE262136:SRE262137 TBA262136:TBA262137 TKW262136:TKW262137 TUS262136:TUS262137 UEO262136:UEO262137 UOK262136:UOK262137 UYG262136:UYG262137 VIC262136:VIC262137 VRY262136:VRY262137 WBU262136:WBU262137 WLQ262136:WLQ262137 WVM262136:WVM262137 E327672:E327673 JA327672:JA327673 SW327672:SW327673 ACS327672:ACS327673 AMO327672:AMO327673 AWK327672:AWK327673 BGG327672:BGG327673 BQC327672:BQC327673 BZY327672:BZY327673 CJU327672:CJU327673 CTQ327672:CTQ327673 DDM327672:DDM327673 DNI327672:DNI327673 DXE327672:DXE327673 EHA327672:EHA327673 EQW327672:EQW327673 FAS327672:FAS327673 FKO327672:FKO327673 FUK327672:FUK327673 GEG327672:GEG327673 GOC327672:GOC327673 GXY327672:GXY327673 HHU327672:HHU327673 HRQ327672:HRQ327673 IBM327672:IBM327673 ILI327672:ILI327673 IVE327672:IVE327673 JFA327672:JFA327673 JOW327672:JOW327673 JYS327672:JYS327673 KIO327672:KIO327673 KSK327672:KSK327673 LCG327672:LCG327673 LMC327672:LMC327673 LVY327672:LVY327673 MFU327672:MFU327673 MPQ327672:MPQ327673 MZM327672:MZM327673 NJI327672:NJI327673 NTE327672:NTE327673 ODA327672:ODA327673 OMW327672:OMW327673 OWS327672:OWS327673 PGO327672:PGO327673 PQK327672:PQK327673 QAG327672:QAG327673 QKC327672:QKC327673 QTY327672:QTY327673 RDU327672:RDU327673 RNQ327672:RNQ327673 RXM327672:RXM327673 SHI327672:SHI327673 SRE327672:SRE327673 TBA327672:TBA327673 TKW327672:TKW327673 TUS327672:TUS327673 UEO327672:UEO327673 UOK327672:UOK327673 UYG327672:UYG327673 VIC327672:VIC327673 VRY327672:VRY327673 WBU327672:WBU327673 WLQ327672:WLQ327673 WVM327672:WVM327673 E393208:E393209 JA393208:JA393209 SW393208:SW393209 ACS393208:ACS393209 AMO393208:AMO393209 AWK393208:AWK393209 BGG393208:BGG393209 BQC393208:BQC393209 BZY393208:BZY393209 CJU393208:CJU393209 CTQ393208:CTQ393209 DDM393208:DDM393209 DNI393208:DNI393209 DXE393208:DXE393209 EHA393208:EHA393209 EQW393208:EQW393209 FAS393208:FAS393209 FKO393208:FKO393209 FUK393208:FUK393209 GEG393208:GEG393209 GOC393208:GOC393209 GXY393208:GXY393209 HHU393208:HHU393209 HRQ393208:HRQ393209 IBM393208:IBM393209 ILI393208:ILI393209 IVE393208:IVE393209 JFA393208:JFA393209 JOW393208:JOW393209 JYS393208:JYS393209 KIO393208:KIO393209 KSK393208:KSK393209 LCG393208:LCG393209 LMC393208:LMC393209 LVY393208:LVY393209 MFU393208:MFU393209 MPQ393208:MPQ393209 MZM393208:MZM393209 NJI393208:NJI393209 NTE393208:NTE393209 ODA393208:ODA393209 OMW393208:OMW393209 OWS393208:OWS393209 PGO393208:PGO393209 PQK393208:PQK393209 QAG393208:QAG393209 QKC393208:QKC393209 QTY393208:QTY393209 RDU393208:RDU393209 RNQ393208:RNQ393209 RXM393208:RXM393209 SHI393208:SHI393209 SRE393208:SRE393209 TBA393208:TBA393209 TKW393208:TKW393209 TUS393208:TUS393209 UEO393208:UEO393209 UOK393208:UOK393209 UYG393208:UYG393209 VIC393208:VIC393209 VRY393208:VRY393209 WBU393208:WBU393209 WLQ393208:WLQ393209 WVM393208:WVM393209 E458744:E458745 JA458744:JA458745 SW458744:SW458745 ACS458744:ACS458745 AMO458744:AMO458745 AWK458744:AWK458745 BGG458744:BGG458745 BQC458744:BQC458745 BZY458744:BZY458745 CJU458744:CJU458745 CTQ458744:CTQ458745 DDM458744:DDM458745 DNI458744:DNI458745 DXE458744:DXE458745 EHA458744:EHA458745 EQW458744:EQW458745 FAS458744:FAS458745 FKO458744:FKO458745 FUK458744:FUK458745 GEG458744:GEG458745 GOC458744:GOC458745 GXY458744:GXY458745 HHU458744:HHU458745 HRQ458744:HRQ458745 IBM458744:IBM458745 ILI458744:ILI458745 IVE458744:IVE458745 JFA458744:JFA458745 JOW458744:JOW458745 JYS458744:JYS458745 KIO458744:KIO458745 KSK458744:KSK458745 LCG458744:LCG458745 LMC458744:LMC458745 LVY458744:LVY458745 MFU458744:MFU458745 MPQ458744:MPQ458745 MZM458744:MZM458745 NJI458744:NJI458745 NTE458744:NTE458745 ODA458744:ODA458745 OMW458744:OMW458745 OWS458744:OWS458745 PGO458744:PGO458745 PQK458744:PQK458745 QAG458744:QAG458745 QKC458744:QKC458745 QTY458744:QTY458745 RDU458744:RDU458745 RNQ458744:RNQ458745 RXM458744:RXM458745 SHI458744:SHI458745 SRE458744:SRE458745 TBA458744:TBA458745 TKW458744:TKW458745 TUS458744:TUS458745 UEO458744:UEO458745 UOK458744:UOK458745 UYG458744:UYG458745 VIC458744:VIC458745 VRY458744:VRY458745 WBU458744:WBU458745 WLQ458744:WLQ458745 WVM458744:WVM458745 E524280:E524281 JA524280:JA524281 SW524280:SW524281 ACS524280:ACS524281 AMO524280:AMO524281 AWK524280:AWK524281 BGG524280:BGG524281 BQC524280:BQC524281 BZY524280:BZY524281 CJU524280:CJU524281 CTQ524280:CTQ524281 DDM524280:DDM524281 DNI524280:DNI524281 DXE524280:DXE524281 EHA524280:EHA524281 EQW524280:EQW524281 FAS524280:FAS524281 FKO524280:FKO524281 FUK524280:FUK524281 GEG524280:GEG524281 GOC524280:GOC524281 GXY524280:GXY524281 HHU524280:HHU524281 HRQ524280:HRQ524281 IBM524280:IBM524281 ILI524280:ILI524281 IVE524280:IVE524281 JFA524280:JFA524281 JOW524280:JOW524281 JYS524280:JYS524281 KIO524280:KIO524281 KSK524280:KSK524281 LCG524280:LCG524281 LMC524280:LMC524281 LVY524280:LVY524281 MFU524280:MFU524281 MPQ524280:MPQ524281 MZM524280:MZM524281 NJI524280:NJI524281 NTE524280:NTE524281 ODA524280:ODA524281 OMW524280:OMW524281 OWS524280:OWS524281 PGO524280:PGO524281 PQK524280:PQK524281 QAG524280:QAG524281 QKC524280:QKC524281 QTY524280:QTY524281 RDU524280:RDU524281 RNQ524280:RNQ524281 RXM524280:RXM524281 SHI524280:SHI524281 SRE524280:SRE524281 TBA524280:TBA524281 TKW524280:TKW524281 TUS524280:TUS524281 UEO524280:UEO524281 UOK524280:UOK524281 UYG524280:UYG524281 VIC524280:VIC524281 VRY524280:VRY524281 WBU524280:WBU524281 WLQ524280:WLQ524281 WVM524280:WVM524281 E589816:E589817 JA589816:JA589817 SW589816:SW589817 ACS589816:ACS589817 AMO589816:AMO589817 AWK589816:AWK589817 BGG589816:BGG589817 BQC589816:BQC589817 BZY589816:BZY589817 CJU589816:CJU589817 CTQ589816:CTQ589817 DDM589816:DDM589817 DNI589816:DNI589817 DXE589816:DXE589817 EHA589816:EHA589817 EQW589816:EQW589817 FAS589816:FAS589817 FKO589816:FKO589817 FUK589816:FUK589817 GEG589816:GEG589817 GOC589816:GOC589817 GXY589816:GXY589817 HHU589816:HHU589817 HRQ589816:HRQ589817 IBM589816:IBM589817 ILI589816:ILI589817 IVE589816:IVE589817 JFA589816:JFA589817 JOW589816:JOW589817 JYS589816:JYS589817 KIO589816:KIO589817 KSK589816:KSK589817 LCG589816:LCG589817 LMC589816:LMC589817 LVY589816:LVY589817 MFU589816:MFU589817 MPQ589816:MPQ589817 MZM589816:MZM589817 NJI589816:NJI589817 NTE589816:NTE589817 ODA589816:ODA589817 OMW589816:OMW589817 OWS589816:OWS589817 PGO589816:PGO589817 PQK589816:PQK589817 QAG589816:QAG589817 QKC589816:QKC589817 QTY589816:QTY589817 RDU589816:RDU589817 RNQ589816:RNQ589817 RXM589816:RXM589817 SHI589816:SHI589817 SRE589816:SRE589817 TBA589816:TBA589817 TKW589816:TKW589817 TUS589816:TUS589817 UEO589816:UEO589817 UOK589816:UOK589817 UYG589816:UYG589817 VIC589816:VIC589817 VRY589816:VRY589817 WBU589816:WBU589817 WLQ589816:WLQ589817 WVM589816:WVM589817 E655352:E655353 JA655352:JA655353 SW655352:SW655353 ACS655352:ACS655353 AMO655352:AMO655353 AWK655352:AWK655353 BGG655352:BGG655353 BQC655352:BQC655353 BZY655352:BZY655353 CJU655352:CJU655353 CTQ655352:CTQ655353 DDM655352:DDM655353 DNI655352:DNI655353 DXE655352:DXE655353 EHA655352:EHA655353 EQW655352:EQW655353 FAS655352:FAS655353 FKO655352:FKO655353 FUK655352:FUK655353 GEG655352:GEG655353 GOC655352:GOC655353 GXY655352:GXY655353 HHU655352:HHU655353 HRQ655352:HRQ655353 IBM655352:IBM655353 ILI655352:ILI655353 IVE655352:IVE655353 JFA655352:JFA655353 JOW655352:JOW655353 JYS655352:JYS655353 KIO655352:KIO655353 KSK655352:KSK655353 LCG655352:LCG655353 LMC655352:LMC655353 LVY655352:LVY655353 MFU655352:MFU655353 MPQ655352:MPQ655353 MZM655352:MZM655353 NJI655352:NJI655353 NTE655352:NTE655353 ODA655352:ODA655353 OMW655352:OMW655353 OWS655352:OWS655353 PGO655352:PGO655353 PQK655352:PQK655353 QAG655352:QAG655353 QKC655352:QKC655353 QTY655352:QTY655353 RDU655352:RDU655353 RNQ655352:RNQ655353 RXM655352:RXM655353 SHI655352:SHI655353 SRE655352:SRE655353 TBA655352:TBA655353 TKW655352:TKW655353 TUS655352:TUS655353 UEO655352:UEO655353 UOK655352:UOK655353 UYG655352:UYG655353 VIC655352:VIC655353 VRY655352:VRY655353 WBU655352:WBU655353 WLQ655352:WLQ655353 WVM655352:WVM655353 E720888:E720889 JA720888:JA720889 SW720888:SW720889 ACS720888:ACS720889 AMO720888:AMO720889 AWK720888:AWK720889 BGG720888:BGG720889 BQC720888:BQC720889 BZY720888:BZY720889 CJU720888:CJU720889 CTQ720888:CTQ720889 DDM720888:DDM720889 DNI720888:DNI720889 DXE720888:DXE720889 EHA720888:EHA720889 EQW720888:EQW720889 FAS720888:FAS720889 FKO720888:FKO720889 FUK720888:FUK720889 GEG720888:GEG720889 GOC720888:GOC720889 GXY720888:GXY720889 HHU720888:HHU720889 HRQ720888:HRQ720889 IBM720888:IBM720889 ILI720888:ILI720889 IVE720888:IVE720889 JFA720888:JFA720889 JOW720888:JOW720889 JYS720888:JYS720889 KIO720888:KIO720889 KSK720888:KSK720889 LCG720888:LCG720889 LMC720888:LMC720889 LVY720888:LVY720889 MFU720888:MFU720889 MPQ720888:MPQ720889 MZM720888:MZM720889 NJI720888:NJI720889 NTE720888:NTE720889 ODA720888:ODA720889 OMW720888:OMW720889 OWS720888:OWS720889 PGO720888:PGO720889 PQK720888:PQK720889 QAG720888:QAG720889 QKC720888:QKC720889 QTY720888:QTY720889 RDU720888:RDU720889 RNQ720888:RNQ720889 RXM720888:RXM720889 SHI720888:SHI720889 SRE720888:SRE720889 TBA720888:TBA720889 TKW720888:TKW720889 TUS720888:TUS720889 UEO720888:UEO720889 UOK720888:UOK720889 UYG720888:UYG720889 VIC720888:VIC720889 VRY720888:VRY720889 WBU720888:WBU720889 WLQ720888:WLQ720889 WVM720888:WVM720889 E786424:E786425 JA786424:JA786425 SW786424:SW786425 ACS786424:ACS786425 AMO786424:AMO786425 AWK786424:AWK786425 BGG786424:BGG786425 BQC786424:BQC786425 BZY786424:BZY786425 CJU786424:CJU786425 CTQ786424:CTQ786425 DDM786424:DDM786425 DNI786424:DNI786425 DXE786424:DXE786425 EHA786424:EHA786425 EQW786424:EQW786425 FAS786424:FAS786425 FKO786424:FKO786425 FUK786424:FUK786425 GEG786424:GEG786425 GOC786424:GOC786425 GXY786424:GXY786425 HHU786424:HHU786425 HRQ786424:HRQ786425 IBM786424:IBM786425 ILI786424:ILI786425 IVE786424:IVE786425 JFA786424:JFA786425 JOW786424:JOW786425 JYS786424:JYS786425 KIO786424:KIO786425 KSK786424:KSK786425 LCG786424:LCG786425 LMC786424:LMC786425 LVY786424:LVY786425 MFU786424:MFU786425 MPQ786424:MPQ786425 MZM786424:MZM786425 NJI786424:NJI786425 NTE786424:NTE786425 ODA786424:ODA786425 OMW786424:OMW786425 OWS786424:OWS786425 PGO786424:PGO786425 PQK786424:PQK786425 QAG786424:QAG786425 QKC786424:QKC786425 QTY786424:QTY786425 RDU786424:RDU786425 RNQ786424:RNQ786425 RXM786424:RXM786425 SHI786424:SHI786425 SRE786424:SRE786425 TBA786424:TBA786425 TKW786424:TKW786425 TUS786424:TUS786425 UEO786424:UEO786425 UOK786424:UOK786425 UYG786424:UYG786425 VIC786424:VIC786425 VRY786424:VRY786425 WBU786424:WBU786425 WLQ786424:WLQ786425 WVM786424:WVM786425 E851960:E851961 JA851960:JA851961 SW851960:SW851961 ACS851960:ACS851961 AMO851960:AMO851961 AWK851960:AWK851961 BGG851960:BGG851961 BQC851960:BQC851961 BZY851960:BZY851961 CJU851960:CJU851961 CTQ851960:CTQ851961 DDM851960:DDM851961 DNI851960:DNI851961 DXE851960:DXE851961 EHA851960:EHA851961 EQW851960:EQW851961 FAS851960:FAS851961 FKO851960:FKO851961 FUK851960:FUK851961 GEG851960:GEG851961 GOC851960:GOC851961 GXY851960:GXY851961 HHU851960:HHU851961 HRQ851960:HRQ851961 IBM851960:IBM851961 ILI851960:ILI851961 IVE851960:IVE851961 JFA851960:JFA851961 JOW851960:JOW851961 JYS851960:JYS851961 KIO851960:KIO851961 KSK851960:KSK851961 LCG851960:LCG851961 LMC851960:LMC851961 LVY851960:LVY851961 MFU851960:MFU851961 MPQ851960:MPQ851961 MZM851960:MZM851961 NJI851960:NJI851961 NTE851960:NTE851961 ODA851960:ODA851961 OMW851960:OMW851961 OWS851960:OWS851961 PGO851960:PGO851961 PQK851960:PQK851961 QAG851960:QAG851961 QKC851960:QKC851961 QTY851960:QTY851961 RDU851960:RDU851961 RNQ851960:RNQ851961 RXM851960:RXM851961 SHI851960:SHI851961 SRE851960:SRE851961 TBA851960:TBA851961 TKW851960:TKW851961 TUS851960:TUS851961 UEO851960:UEO851961 UOK851960:UOK851961 UYG851960:UYG851961 VIC851960:VIC851961 VRY851960:VRY851961 WBU851960:WBU851961 WLQ851960:WLQ851961 WVM851960:WVM851961 E917496:E917497 JA917496:JA917497 SW917496:SW917497 ACS917496:ACS917497 AMO917496:AMO917497 AWK917496:AWK917497 BGG917496:BGG917497 BQC917496:BQC917497 BZY917496:BZY917497 CJU917496:CJU917497 CTQ917496:CTQ917497 DDM917496:DDM917497 DNI917496:DNI917497 DXE917496:DXE917497 EHA917496:EHA917497 EQW917496:EQW917497 FAS917496:FAS917497 FKO917496:FKO917497 FUK917496:FUK917497 GEG917496:GEG917497 GOC917496:GOC917497 GXY917496:GXY917497 HHU917496:HHU917497 HRQ917496:HRQ917497 IBM917496:IBM917497 ILI917496:ILI917497 IVE917496:IVE917497 JFA917496:JFA917497 JOW917496:JOW917497 JYS917496:JYS917497 KIO917496:KIO917497 KSK917496:KSK917497 LCG917496:LCG917497 LMC917496:LMC917497 LVY917496:LVY917497 MFU917496:MFU917497 MPQ917496:MPQ917497 MZM917496:MZM917497 NJI917496:NJI917497 NTE917496:NTE917497 ODA917496:ODA917497 OMW917496:OMW917497 OWS917496:OWS917497 PGO917496:PGO917497 PQK917496:PQK917497 QAG917496:QAG917497 QKC917496:QKC917497 QTY917496:QTY917497 RDU917496:RDU917497 RNQ917496:RNQ917497 RXM917496:RXM917497 SHI917496:SHI917497 SRE917496:SRE917497 TBA917496:TBA917497 TKW917496:TKW917497 TUS917496:TUS917497 UEO917496:UEO917497 UOK917496:UOK917497 UYG917496:UYG917497 VIC917496:VIC917497 VRY917496:VRY917497 WBU917496:WBU917497 WLQ917496:WLQ917497 WVM917496:WVM917497 E983032:E983033 JA983032:JA983033 SW983032:SW983033 ACS983032:ACS983033 AMO983032:AMO983033 AWK983032:AWK983033 BGG983032:BGG983033 BQC983032:BQC983033 BZY983032:BZY983033 CJU983032:CJU983033 CTQ983032:CTQ983033 DDM983032:DDM983033 DNI983032:DNI983033 DXE983032:DXE983033 EHA983032:EHA983033 EQW983032:EQW983033 FAS983032:FAS983033 FKO983032:FKO983033 FUK983032:FUK983033 GEG983032:GEG983033 GOC983032:GOC983033 GXY983032:GXY983033 HHU983032:HHU983033 HRQ983032:HRQ983033 IBM983032:IBM983033 ILI983032:ILI983033 IVE983032:IVE983033 JFA983032:JFA983033 JOW983032:JOW983033 JYS983032:JYS983033 KIO983032:KIO983033 KSK983032:KSK983033 LCG983032:LCG983033 LMC983032:LMC983033 LVY983032:LVY983033 MFU983032:MFU983033 MPQ983032:MPQ983033 MZM983032:MZM983033 NJI983032:NJI983033 NTE983032:NTE983033 ODA983032:ODA983033 OMW983032:OMW983033 OWS983032:OWS983033 PGO983032:PGO983033 PQK983032:PQK983033 QAG983032:QAG983033 QKC983032:QKC983033 QTY983032:QTY983033 RDU983032:RDU983033 RNQ983032:RNQ983033 RXM983032:RXM983033 SHI983032:SHI983033 SRE983032:SRE983033 TBA983032:TBA983033 TKW983032:TKW983033 TUS983032:TUS983033 UEO983032:UEO983033 UOK983032:UOK983033 UYG983032:UYG983033 VIC983032:VIC983033 VRY983032:VRY983033 WBU983032:WBU983033 E17">
      <formula1>$E$34:$E$45</formula1>
    </dataValidation>
    <dataValidation type="list" errorStyle="warning" allowBlank="1" showInputMessage="1" showErrorMessage="1" errorTitle="FERC ACCOUNT" error="This FERC Account is not included in the drop-down list. Is this the account you want to use?" sqref="WLN983026:WLN983034 IX18:IX20 ST18:ST20 ACP18:ACP20 AML18:AML20 AWH18:AWH20 BGD18:BGD20 BPZ18:BPZ20 BZV18:BZV20 CJR18:CJR20 CTN18:CTN20 DDJ18:DDJ20 DNF18:DNF20 DXB18:DXB20 EGX18:EGX20 EQT18:EQT20 FAP18:FAP20 FKL18:FKL20 FUH18:FUH20 GED18:GED20 GNZ18:GNZ20 GXV18:GXV20 HHR18:HHR20 HRN18:HRN20 IBJ18:IBJ20 ILF18:ILF20 IVB18:IVB20 JEX18:JEX20 JOT18:JOT20 JYP18:JYP20 KIL18:KIL20 KSH18:KSH20 LCD18:LCD20 LLZ18:LLZ20 LVV18:LVV20 MFR18:MFR20 MPN18:MPN20 MZJ18:MZJ20 NJF18:NJF20 NTB18:NTB20 OCX18:OCX20 OMT18:OMT20 OWP18:OWP20 PGL18:PGL20 PQH18:PQH20 QAD18:QAD20 QJZ18:QJZ20 QTV18:QTV20 RDR18:RDR20 RNN18:RNN20 RXJ18:RXJ20 SHF18:SHF20 SRB18:SRB20 TAX18:TAX20 TKT18:TKT20 TUP18:TUP20 UEL18:UEL20 UOH18:UOH20 UYD18:UYD20 VHZ18:VHZ20 VRV18:VRV20 WBR18:WBR20 WLN18:WLN20 WVJ18:WVJ20 B65544:B65556 IX65544:IX65556 ST65544:ST65556 ACP65544:ACP65556 AML65544:AML65556 AWH65544:AWH65556 BGD65544:BGD65556 BPZ65544:BPZ65556 BZV65544:BZV65556 CJR65544:CJR65556 CTN65544:CTN65556 DDJ65544:DDJ65556 DNF65544:DNF65556 DXB65544:DXB65556 EGX65544:EGX65556 EQT65544:EQT65556 FAP65544:FAP65556 FKL65544:FKL65556 FUH65544:FUH65556 GED65544:GED65556 GNZ65544:GNZ65556 GXV65544:GXV65556 HHR65544:HHR65556 HRN65544:HRN65556 IBJ65544:IBJ65556 ILF65544:ILF65556 IVB65544:IVB65556 JEX65544:JEX65556 JOT65544:JOT65556 JYP65544:JYP65556 KIL65544:KIL65556 KSH65544:KSH65556 LCD65544:LCD65556 LLZ65544:LLZ65556 LVV65544:LVV65556 MFR65544:MFR65556 MPN65544:MPN65556 MZJ65544:MZJ65556 NJF65544:NJF65556 NTB65544:NTB65556 OCX65544:OCX65556 OMT65544:OMT65556 OWP65544:OWP65556 PGL65544:PGL65556 PQH65544:PQH65556 QAD65544:QAD65556 QJZ65544:QJZ65556 QTV65544:QTV65556 RDR65544:RDR65556 RNN65544:RNN65556 RXJ65544:RXJ65556 SHF65544:SHF65556 SRB65544:SRB65556 TAX65544:TAX65556 TKT65544:TKT65556 TUP65544:TUP65556 UEL65544:UEL65556 UOH65544:UOH65556 UYD65544:UYD65556 VHZ65544:VHZ65556 VRV65544:VRV65556 WBR65544:WBR65556 WLN65544:WLN65556 WVJ65544:WVJ65556 B131080:B131092 IX131080:IX131092 ST131080:ST131092 ACP131080:ACP131092 AML131080:AML131092 AWH131080:AWH131092 BGD131080:BGD131092 BPZ131080:BPZ131092 BZV131080:BZV131092 CJR131080:CJR131092 CTN131080:CTN131092 DDJ131080:DDJ131092 DNF131080:DNF131092 DXB131080:DXB131092 EGX131080:EGX131092 EQT131080:EQT131092 FAP131080:FAP131092 FKL131080:FKL131092 FUH131080:FUH131092 GED131080:GED131092 GNZ131080:GNZ131092 GXV131080:GXV131092 HHR131080:HHR131092 HRN131080:HRN131092 IBJ131080:IBJ131092 ILF131080:ILF131092 IVB131080:IVB131092 JEX131080:JEX131092 JOT131080:JOT131092 JYP131080:JYP131092 KIL131080:KIL131092 KSH131080:KSH131092 LCD131080:LCD131092 LLZ131080:LLZ131092 LVV131080:LVV131092 MFR131080:MFR131092 MPN131080:MPN131092 MZJ131080:MZJ131092 NJF131080:NJF131092 NTB131080:NTB131092 OCX131080:OCX131092 OMT131080:OMT131092 OWP131080:OWP131092 PGL131080:PGL131092 PQH131080:PQH131092 QAD131080:QAD131092 QJZ131080:QJZ131092 QTV131080:QTV131092 RDR131080:RDR131092 RNN131080:RNN131092 RXJ131080:RXJ131092 SHF131080:SHF131092 SRB131080:SRB131092 TAX131080:TAX131092 TKT131080:TKT131092 TUP131080:TUP131092 UEL131080:UEL131092 UOH131080:UOH131092 UYD131080:UYD131092 VHZ131080:VHZ131092 VRV131080:VRV131092 WBR131080:WBR131092 WLN131080:WLN131092 WVJ131080:WVJ131092 B196616:B196628 IX196616:IX196628 ST196616:ST196628 ACP196616:ACP196628 AML196616:AML196628 AWH196616:AWH196628 BGD196616:BGD196628 BPZ196616:BPZ196628 BZV196616:BZV196628 CJR196616:CJR196628 CTN196616:CTN196628 DDJ196616:DDJ196628 DNF196616:DNF196628 DXB196616:DXB196628 EGX196616:EGX196628 EQT196616:EQT196628 FAP196616:FAP196628 FKL196616:FKL196628 FUH196616:FUH196628 GED196616:GED196628 GNZ196616:GNZ196628 GXV196616:GXV196628 HHR196616:HHR196628 HRN196616:HRN196628 IBJ196616:IBJ196628 ILF196616:ILF196628 IVB196616:IVB196628 JEX196616:JEX196628 JOT196616:JOT196628 JYP196616:JYP196628 KIL196616:KIL196628 KSH196616:KSH196628 LCD196616:LCD196628 LLZ196616:LLZ196628 LVV196616:LVV196628 MFR196616:MFR196628 MPN196616:MPN196628 MZJ196616:MZJ196628 NJF196616:NJF196628 NTB196616:NTB196628 OCX196616:OCX196628 OMT196616:OMT196628 OWP196616:OWP196628 PGL196616:PGL196628 PQH196616:PQH196628 QAD196616:QAD196628 QJZ196616:QJZ196628 QTV196616:QTV196628 RDR196616:RDR196628 RNN196616:RNN196628 RXJ196616:RXJ196628 SHF196616:SHF196628 SRB196616:SRB196628 TAX196616:TAX196628 TKT196616:TKT196628 TUP196616:TUP196628 UEL196616:UEL196628 UOH196616:UOH196628 UYD196616:UYD196628 VHZ196616:VHZ196628 VRV196616:VRV196628 WBR196616:WBR196628 WLN196616:WLN196628 WVJ196616:WVJ196628 B262152:B262164 IX262152:IX262164 ST262152:ST262164 ACP262152:ACP262164 AML262152:AML262164 AWH262152:AWH262164 BGD262152:BGD262164 BPZ262152:BPZ262164 BZV262152:BZV262164 CJR262152:CJR262164 CTN262152:CTN262164 DDJ262152:DDJ262164 DNF262152:DNF262164 DXB262152:DXB262164 EGX262152:EGX262164 EQT262152:EQT262164 FAP262152:FAP262164 FKL262152:FKL262164 FUH262152:FUH262164 GED262152:GED262164 GNZ262152:GNZ262164 GXV262152:GXV262164 HHR262152:HHR262164 HRN262152:HRN262164 IBJ262152:IBJ262164 ILF262152:ILF262164 IVB262152:IVB262164 JEX262152:JEX262164 JOT262152:JOT262164 JYP262152:JYP262164 KIL262152:KIL262164 KSH262152:KSH262164 LCD262152:LCD262164 LLZ262152:LLZ262164 LVV262152:LVV262164 MFR262152:MFR262164 MPN262152:MPN262164 MZJ262152:MZJ262164 NJF262152:NJF262164 NTB262152:NTB262164 OCX262152:OCX262164 OMT262152:OMT262164 OWP262152:OWP262164 PGL262152:PGL262164 PQH262152:PQH262164 QAD262152:QAD262164 QJZ262152:QJZ262164 QTV262152:QTV262164 RDR262152:RDR262164 RNN262152:RNN262164 RXJ262152:RXJ262164 SHF262152:SHF262164 SRB262152:SRB262164 TAX262152:TAX262164 TKT262152:TKT262164 TUP262152:TUP262164 UEL262152:UEL262164 UOH262152:UOH262164 UYD262152:UYD262164 VHZ262152:VHZ262164 VRV262152:VRV262164 WBR262152:WBR262164 WLN262152:WLN262164 WVJ262152:WVJ262164 B327688:B327700 IX327688:IX327700 ST327688:ST327700 ACP327688:ACP327700 AML327688:AML327700 AWH327688:AWH327700 BGD327688:BGD327700 BPZ327688:BPZ327700 BZV327688:BZV327700 CJR327688:CJR327700 CTN327688:CTN327700 DDJ327688:DDJ327700 DNF327688:DNF327700 DXB327688:DXB327700 EGX327688:EGX327700 EQT327688:EQT327700 FAP327688:FAP327700 FKL327688:FKL327700 FUH327688:FUH327700 GED327688:GED327700 GNZ327688:GNZ327700 GXV327688:GXV327700 HHR327688:HHR327700 HRN327688:HRN327700 IBJ327688:IBJ327700 ILF327688:ILF327700 IVB327688:IVB327700 JEX327688:JEX327700 JOT327688:JOT327700 JYP327688:JYP327700 KIL327688:KIL327700 KSH327688:KSH327700 LCD327688:LCD327700 LLZ327688:LLZ327700 LVV327688:LVV327700 MFR327688:MFR327700 MPN327688:MPN327700 MZJ327688:MZJ327700 NJF327688:NJF327700 NTB327688:NTB327700 OCX327688:OCX327700 OMT327688:OMT327700 OWP327688:OWP327700 PGL327688:PGL327700 PQH327688:PQH327700 QAD327688:QAD327700 QJZ327688:QJZ327700 QTV327688:QTV327700 RDR327688:RDR327700 RNN327688:RNN327700 RXJ327688:RXJ327700 SHF327688:SHF327700 SRB327688:SRB327700 TAX327688:TAX327700 TKT327688:TKT327700 TUP327688:TUP327700 UEL327688:UEL327700 UOH327688:UOH327700 UYD327688:UYD327700 VHZ327688:VHZ327700 VRV327688:VRV327700 WBR327688:WBR327700 WLN327688:WLN327700 WVJ327688:WVJ327700 B393224:B393236 IX393224:IX393236 ST393224:ST393236 ACP393224:ACP393236 AML393224:AML393236 AWH393224:AWH393236 BGD393224:BGD393236 BPZ393224:BPZ393236 BZV393224:BZV393236 CJR393224:CJR393236 CTN393224:CTN393236 DDJ393224:DDJ393236 DNF393224:DNF393236 DXB393224:DXB393236 EGX393224:EGX393236 EQT393224:EQT393236 FAP393224:FAP393236 FKL393224:FKL393236 FUH393224:FUH393236 GED393224:GED393236 GNZ393224:GNZ393236 GXV393224:GXV393236 HHR393224:HHR393236 HRN393224:HRN393236 IBJ393224:IBJ393236 ILF393224:ILF393236 IVB393224:IVB393236 JEX393224:JEX393236 JOT393224:JOT393236 JYP393224:JYP393236 KIL393224:KIL393236 KSH393224:KSH393236 LCD393224:LCD393236 LLZ393224:LLZ393236 LVV393224:LVV393236 MFR393224:MFR393236 MPN393224:MPN393236 MZJ393224:MZJ393236 NJF393224:NJF393236 NTB393224:NTB393236 OCX393224:OCX393236 OMT393224:OMT393236 OWP393224:OWP393236 PGL393224:PGL393236 PQH393224:PQH393236 QAD393224:QAD393236 QJZ393224:QJZ393236 QTV393224:QTV393236 RDR393224:RDR393236 RNN393224:RNN393236 RXJ393224:RXJ393236 SHF393224:SHF393236 SRB393224:SRB393236 TAX393224:TAX393236 TKT393224:TKT393236 TUP393224:TUP393236 UEL393224:UEL393236 UOH393224:UOH393236 UYD393224:UYD393236 VHZ393224:VHZ393236 VRV393224:VRV393236 WBR393224:WBR393236 WLN393224:WLN393236 WVJ393224:WVJ393236 B458760:B458772 IX458760:IX458772 ST458760:ST458772 ACP458760:ACP458772 AML458760:AML458772 AWH458760:AWH458772 BGD458760:BGD458772 BPZ458760:BPZ458772 BZV458760:BZV458772 CJR458760:CJR458772 CTN458760:CTN458772 DDJ458760:DDJ458772 DNF458760:DNF458772 DXB458760:DXB458772 EGX458760:EGX458772 EQT458760:EQT458772 FAP458760:FAP458772 FKL458760:FKL458772 FUH458760:FUH458772 GED458760:GED458772 GNZ458760:GNZ458772 GXV458760:GXV458772 HHR458760:HHR458772 HRN458760:HRN458772 IBJ458760:IBJ458772 ILF458760:ILF458772 IVB458760:IVB458772 JEX458760:JEX458772 JOT458760:JOT458772 JYP458760:JYP458772 KIL458760:KIL458772 KSH458760:KSH458772 LCD458760:LCD458772 LLZ458760:LLZ458772 LVV458760:LVV458772 MFR458760:MFR458772 MPN458760:MPN458772 MZJ458760:MZJ458772 NJF458760:NJF458772 NTB458760:NTB458772 OCX458760:OCX458772 OMT458760:OMT458772 OWP458760:OWP458772 PGL458760:PGL458772 PQH458760:PQH458772 QAD458760:QAD458772 QJZ458760:QJZ458772 QTV458760:QTV458772 RDR458760:RDR458772 RNN458760:RNN458772 RXJ458760:RXJ458772 SHF458760:SHF458772 SRB458760:SRB458772 TAX458760:TAX458772 TKT458760:TKT458772 TUP458760:TUP458772 UEL458760:UEL458772 UOH458760:UOH458772 UYD458760:UYD458772 VHZ458760:VHZ458772 VRV458760:VRV458772 WBR458760:WBR458772 WLN458760:WLN458772 WVJ458760:WVJ458772 B524296:B524308 IX524296:IX524308 ST524296:ST524308 ACP524296:ACP524308 AML524296:AML524308 AWH524296:AWH524308 BGD524296:BGD524308 BPZ524296:BPZ524308 BZV524296:BZV524308 CJR524296:CJR524308 CTN524296:CTN524308 DDJ524296:DDJ524308 DNF524296:DNF524308 DXB524296:DXB524308 EGX524296:EGX524308 EQT524296:EQT524308 FAP524296:FAP524308 FKL524296:FKL524308 FUH524296:FUH524308 GED524296:GED524308 GNZ524296:GNZ524308 GXV524296:GXV524308 HHR524296:HHR524308 HRN524296:HRN524308 IBJ524296:IBJ524308 ILF524296:ILF524308 IVB524296:IVB524308 JEX524296:JEX524308 JOT524296:JOT524308 JYP524296:JYP524308 KIL524296:KIL524308 KSH524296:KSH524308 LCD524296:LCD524308 LLZ524296:LLZ524308 LVV524296:LVV524308 MFR524296:MFR524308 MPN524296:MPN524308 MZJ524296:MZJ524308 NJF524296:NJF524308 NTB524296:NTB524308 OCX524296:OCX524308 OMT524296:OMT524308 OWP524296:OWP524308 PGL524296:PGL524308 PQH524296:PQH524308 QAD524296:QAD524308 QJZ524296:QJZ524308 QTV524296:QTV524308 RDR524296:RDR524308 RNN524296:RNN524308 RXJ524296:RXJ524308 SHF524296:SHF524308 SRB524296:SRB524308 TAX524296:TAX524308 TKT524296:TKT524308 TUP524296:TUP524308 UEL524296:UEL524308 UOH524296:UOH524308 UYD524296:UYD524308 VHZ524296:VHZ524308 VRV524296:VRV524308 WBR524296:WBR524308 WLN524296:WLN524308 WVJ524296:WVJ524308 B589832:B589844 IX589832:IX589844 ST589832:ST589844 ACP589832:ACP589844 AML589832:AML589844 AWH589832:AWH589844 BGD589832:BGD589844 BPZ589832:BPZ589844 BZV589832:BZV589844 CJR589832:CJR589844 CTN589832:CTN589844 DDJ589832:DDJ589844 DNF589832:DNF589844 DXB589832:DXB589844 EGX589832:EGX589844 EQT589832:EQT589844 FAP589832:FAP589844 FKL589832:FKL589844 FUH589832:FUH589844 GED589832:GED589844 GNZ589832:GNZ589844 GXV589832:GXV589844 HHR589832:HHR589844 HRN589832:HRN589844 IBJ589832:IBJ589844 ILF589832:ILF589844 IVB589832:IVB589844 JEX589832:JEX589844 JOT589832:JOT589844 JYP589832:JYP589844 KIL589832:KIL589844 KSH589832:KSH589844 LCD589832:LCD589844 LLZ589832:LLZ589844 LVV589832:LVV589844 MFR589832:MFR589844 MPN589832:MPN589844 MZJ589832:MZJ589844 NJF589832:NJF589844 NTB589832:NTB589844 OCX589832:OCX589844 OMT589832:OMT589844 OWP589832:OWP589844 PGL589832:PGL589844 PQH589832:PQH589844 QAD589832:QAD589844 QJZ589832:QJZ589844 QTV589832:QTV589844 RDR589832:RDR589844 RNN589832:RNN589844 RXJ589832:RXJ589844 SHF589832:SHF589844 SRB589832:SRB589844 TAX589832:TAX589844 TKT589832:TKT589844 TUP589832:TUP589844 UEL589832:UEL589844 UOH589832:UOH589844 UYD589832:UYD589844 VHZ589832:VHZ589844 VRV589832:VRV589844 WBR589832:WBR589844 WLN589832:WLN589844 WVJ589832:WVJ589844 B655368:B655380 IX655368:IX655380 ST655368:ST655380 ACP655368:ACP655380 AML655368:AML655380 AWH655368:AWH655380 BGD655368:BGD655380 BPZ655368:BPZ655380 BZV655368:BZV655380 CJR655368:CJR655380 CTN655368:CTN655380 DDJ655368:DDJ655380 DNF655368:DNF655380 DXB655368:DXB655380 EGX655368:EGX655380 EQT655368:EQT655380 FAP655368:FAP655380 FKL655368:FKL655380 FUH655368:FUH655380 GED655368:GED655380 GNZ655368:GNZ655380 GXV655368:GXV655380 HHR655368:HHR655380 HRN655368:HRN655380 IBJ655368:IBJ655380 ILF655368:ILF655380 IVB655368:IVB655380 JEX655368:JEX655380 JOT655368:JOT655380 JYP655368:JYP655380 KIL655368:KIL655380 KSH655368:KSH655380 LCD655368:LCD655380 LLZ655368:LLZ655380 LVV655368:LVV655380 MFR655368:MFR655380 MPN655368:MPN655380 MZJ655368:MZJ655380 NJF655368:NJF655380 NTB655368:NTB655380 OCX655368:OCX655380 OMT655368:OMT655380 OWP655368:OWP655380 PGL655368:PGL655380 PQH655368:PQH655380 QAD655368:QAD655380 QJZ655368:QJZ655380 QTV655368:QTV655380 RDR655368:RDR655380 RNN655368:RNN655380 RXJ655368:RXJ655380 SHF655368:SHF655380 SRB655368:SRB655380 TAX655368:TAX655380 TKT655368:TKT655380 TUP655368:TUP655380 UEL655368:UEL655380 UOH655368:UOH655380 UYD655368:UYD655380 VHZ655368:VHZ655380 VRV655368:VRV655380 WBR655368:WBR655380 WLN655368:WLN655380 WVJ655368:WVJ655380 B720904:B720916 IX720904:IX720916 ST720904:ST720916 ACP720904:ACP720916 AML720904:AML720916 AWH720904:AWH720916 BGD720904:BGD720916 BPZ720904:BPZ720916 BZV720904:BZV720916 CJR720904:CJR720916 CTN720904:CTN720916 DDJ720904:DDJ720916 DNF720904:DNF720916 DXB720904:DXB720916 EGX720904:EGX720916 EQT720904:EQT720916 FAP720904:FAP720916 FKL720904:FKL720916 FUH720904:FUH720916 GED720904:GED720916 GNZ720904:GNZ720916 GXV720904:GXV720916 HHR720904:HHR720916 HRN720904:HRN720916 IBJ720904:IBJ720916 ILF720904:ILF720916 IVB720904:IVB720916 JEX720904:JEX720916 JOT720904:JOT720916 JYP720904:JYP720916 KIL720904:KIL720916 KSH720904:KSH720916 LCD720904:LCD720916 LLZ720904:LLZ720916 LVV720904:LVV720916 MFR720904:MFR720916 MPN720904:MPN720916 MZJ720904:MZJ720916 NJF720904:NJF720916 NTB720904:NTB720916 OCX720904:OCX720916 OMT720904:OMT720916 OWP720904:OWP720916 PGL720904:PGL720916 PQH720904:PQH720916 QAD720904:QAD720916 QJZ720904:QJZ720916 QTV720904:QTV720916 RDR720904:RDR720916 RNN720904:RNN720916 RXJ720904:RXJ720916 SHF720904:SHF720916 SRB720904:SRB720916 TAX720904:TAX720916 TKT720904:TKT720916 TUP720904:TUP720916 UEL720904:UEL720916 UOH720904:UOH720916 UYD720904:UYD720916 VHZ720904:VHZ720916 VRV720904:VRV720916 WBR720904:WBR720916 WLN720904:WLN720916 WVJ720904:WVJ720916 B786440:B786452 IX786440:IX786452 ST786440:ST786452 ACP786440:ACP786452 AML786440:AML786452 AWH786440:AWH786452 BGD786440:BGD786452 BPZ786440:BPZ786452 BZV786440:BZV786452 CJR786440:CJR786452 CTN786440:CTN786452 DDJ786440:DDJ786452 DNF786440:DNF786452 DXB786440:DXB786452 EGX786440:EGX786452 EQT786440:EQT786452 FAP786440:FAP786452 FKL786440:FKL786452 FUH786440:FUH786452 GED786440:GED786452 GNZ786440:GNZ786452 GXV786440:GXV786452 HHR786440:HHR786452 HRN786440:HRN786452 IBJ786440:IBJ786452 ILF786440:ILF786452 IVB786440:IVB786452 JEX786440:JEX786452 JOT786440:JOT786452 JYP786440:JYP786452 KIL786440:KIL786452 KSH786440:KSH786452 LCD786440:LCD786452 LLZ786440:LLZ786452 LVV786440:LVV786452 MFR786440:MFR786452 MPN786440:MPN786452 MZJ786440:MZJ786452 NJF786440:NJF786452 NTB786440:NTB786452 OCX786440:OCX786452 OMT786440:OMT786452 OWP786440:OWP786452 PGL786440:PGL786452 PQH786440:PQH786452 QAD786440:QAD786452 QJZ786440:QJZ786452 QTV786440:QTV786452 RDR786440:RDR786452 RNN786440:RNN786452 RXJ786440:RXJ786452 SHF786440:SHF786452 SRB786440:SRB786452 TAX786440:TAX786452 TKT786440:TKT786452 TUP786440:TUP786452 UEL786440:UEL786452 UOH786440:UOH786452 UYD786440:UYD786452 VHZ786440:VHZ786452 VRV786440:VRV786452 WBR786440:WBR786452 WLN786440:WLN786452 WVJ786440:WVJ786452 B851976:B851988 IX851976:IX851988 ST851976:ST851988 ACP851976:ACP851988 AML851976:AML851988 AWH851976:AWH851988 BGD851976:BGD851988 BPZ851976:BPZ851988 BZV851976:BZV851988 CJR851976:CJR851988 CTN851976:CTN851988 DDJ851976:DDJ851988 DNF851976:DNF851988 DXB851976:DXB851988 EGX851976:EGX851988 EQT851976:EQT851988 FAP851976:FAP851988 FKL851976:FKL851988 FUH851976:FUH851988 GED851976:GED851988 GNZ851976:GNZ851988 GXV851976:GXV851988 HHR851976:HHR851988 HRN851976:HRN851988 IBJ851976:IBJ851988 ILF851976:ILF851988 IVB851976:IVB851988 JEX851976:JEX851988 JOT851976:JOT851988 JYP851976:JYP851988 KIL851976:KIL851988 KSH851976:KSH851988 LCD851976:LCD851988 LLZ851976:LLZ851988 LVV851976:LVV851988 MFR851976:MFR851988 MPN851976:MPN851988 MZJ851976:MZJ851988 NJF851976:NJF851988 NTB851976:NTB851988 OCX851976:OCX851988 OMT851976:OMT851988 OWP851976:OWP851988 PGL851976:PGL851988 PQH851976:PQH851988 QAD851976:QAD851988 QJZ851976:QJZ851988 QTV851976:QTV851988 RDR851976:RDR851988 RNN851976:RNN851988 RXJ851976:RXJ851988 SHF851976:SHF851988 SRB851976:SRB851988 TAX851976:TAX851988 TKT851976:TKT851988 TUP851976:TUP851988 UEL851976:UEL851988 UOH851976:UOH851988 UYD851976:UYD851988 VHZ851976:VHZ851988 VRV851976:VRV851988 WBR851976:WBR851988 WLN851976:WLN851988 WVJ851976:WVJ851988 B917512:B917524 IX917512:IX917524 ST917512:ST917524 ACP917512:ACP917524 AML917512:AML917524 AWH917512:AWH917524 BGD917512:BGD917524 BPZ917512:BPZ917524 BZV917512:BZV917524 CJR917512:CJR917524 CTN917512:CTN917524 DDJ917512:DDJ917524 DNF917512:DNF917524 DXB917512:DXB917524 EGX917512:EGX917524 EQT917512:EQT917524 FAP917512:FAP917524 FKL917512:FKL917524 FUH917512:FUH917524 GED917512:GED917524 GNZ917512:GNZ917524 GXV917512:GXV917524 HHR917512:HHR917524 HRN917512:HRN917524 IBJ917512:IBJ917524 ILF917512:ILF917524 IVB917512:IVB917524 JEX917512:JEX917524 JOT917512:JOT917524 JYP917512:JYP917524 KIL917512:KIL917524 KSH917512:KSH917524 LCD917512:LCD917524 LLZ917512:LLZ917524 LVV917512:LVV917524 MFR917512:MFR917524 MPN917512:MPN917524 MZJ917512:MZJ917524 NJF917512:NJF917524 NTB917512:NTB917524 OCX917512:OCX917524 OMT917512:OMT917524 OWP917512:OWP917524 PGL917512:PGL917524 PQH917512:PQH917524 QAD917512:QAD917524 QJZ917512:QJZ917524 QTV917512:QTV917524 RDR917512:RDR917524 RNN917512:RNN917524 RXJ917512:RXJ917524 SHF917512:SHF917524 SRB917512:SRB917524 TAX917512:TAX917524 TKT917512:TKT917524 TUP917512:TUP917524 UEL917512:UEL917524 UOH917512:UOH917524 UYD917512:UYD917524 VHZ917512:VHZ917524 VRV917512:VRV917524 WBR917512:WBR917524 WLN917512:WLN917524 WVJ917512:WVJ917524 B983048:B983060 IX983048:IX983060 ST983048:ST983060 ACP983048:ACP983060 AML983048:AML983060 AWH983048:AWH983060 BGD983048:BGD983060 BPZ983048:BPZ983060 BZV983048:BZV983060 CJR983048:CJR983060 CTN983048:CTN983060 DDJ983048:DDJ983060 DNF983048:DNF983060 DXB983048:DXB983060 EGX983048:EGX983060 EQT983048:EQT983060 FAP983048:FAP983060 FKL983048:FKL983060 FUH983048:FUH983060 GED983048:GED983060 GNZ983048:GNZ983060 GXV983048:GXV983060 HHR983048:HHR983060 HRN983048:HRN983060 IBJ983048:IBJ983060 ILF983048:ILF983060 IVB983048:IVB983060 JEX983048:JEX983060 JOT983048:JOT983060 JYP983048:JYP983060 KIL983048:KIL983060 KSH983048:KSH983060 LCD983048:LCD983060 LLZ983048:LLZ983060 LVV983048:LVV983060 MFR983048:MFR983060 MPN983048:MPN983060 MZJ983048:MZJ983060 NJF983048:NJF983060 NTB983048:NTB983060 OCX983048:OCX983060 OMT983048:OMT983060 OWP983048:OWP983060 PGL983048:PGL983060 PQH983048:PQH983060 QAD983048:QAD983060 QJZ983048:QJZ983060 QTV983048:QTV983060 RDR983048:RDR983060 RNN983048:RNN983060 RXJ983048:RXJ983060 SHF983048:SHF983060 SRB983048:SRB983060 TAX983048:TAX983060 TKT983048:TKT983060 TUP983048:TUP983060 UEL983048:UEL983060 UOH983048:UOH983060 UYD983048:UYD983060 VHZ983048:VHZ983060 VRV983048:VRV983060 WBR983048:WBR983060 WLN983048:WLN983060 WVJ983048:WVJ983060 WVJ983026:WVJ983034 IX12:IX15 ST12:ST15 ACP12:ACP15 AML12:AML15 AWH12:AWH15 BGD12:BGD15 BPZ12:BPZ15 BZV12:BZV15 CJR12:CJR15 CTN12:CTN15 DDJ12:DDJ15 DNF12:DNF15 DXB12:DXB15 EGX12:EGX15 EQT12:EQT15 FAP12:FAP15 FKL12:FKL15 FUH12:FUH15 GED12:GED15 GNZ12:GNZ15 GXV12:GXV15 HHR12:HHR15 HRN12:HRN15 IBJ12:IBJ15 ILF12:ILF15 IVB12:IVB15 JEX12:JEX15 JOT12:JOT15 JYP12:JYP15 KIL12:KIL15 KSH12:KSH15 LCD12:LCD15 LLZ12:LLZ15 LVV12:LVV15 MFR12:MFR15 MPN12:MPN15 MZJ12:MZJ15 NJF12:NJF15 NTB12:NTB15 OCX12:OCX15 OMT12:OMT15 OWP12:OWP15 PGL12:PGL15 PQH12:PQH15 QAD12:QAD15 QJZ12:QJZ15 QTV12:QTV15 RDR12:RDR15 RNN12:RNN15 RXJ12:RXJ15 SHF12:SHF15 SRB12:SRB15 TAX12:TAX15 TKT12:TKT15 TUP12:TUP15 UEL12:UEL15 UOH12:UOH15 UYD12:UYD15 VHZ12:VHZ15 VRV12:VRV15 WBR12:WBR15 WLN12:WLN15 WVJ12:WVJ15 B65522:B65530 IX65522:IX65530 ST65522:ST65530 ACP65522:ACP65530 AML65522:AML65530 AWH65522:AWH65530 BGD65522:BGD65530 BPZ65522:BPZ65530 BZV65522:BZV65530 CJR65522:CJR65530 CTN65522:CTN65530 DDJ65522:DDJ65530 DNF65522:DNF65530 DXB65522:DXB65530 EGX65522:EGX65530 EQT65522:EQT65530 FAP65522:FAP65530 FKL65522:FKL65530 FUH65522:FUH65530 GED65522:GED65530 GNZ65522:GNZ65530 GXV65522:GXV65530 HHR65522:HHR65530 HRN65522:HRN65530 IBJ65522:IBJ65530 ILF65522:ILF65530 IVB65522:IVB65530 JEX65522:JEX65530 JOT65522:JOT65530 JYP65522:JYP65530 KIL65522:KIL65530 KSH65522:KSH65530 LCD65522:LCD65530 LLZ65522:LLZ65530 LVV65522:LVV65530 MFR65522:MFR65530 MPN65522:MPN65530 MZJ65522:MZJ65530 NJF65522:NJF65530 NTB65522:NTB65530 OCX65522:OCX65530 OMT65522:OMT65530 OWP65522:OWP65530 PGL65522:PGL65530 PQH65522:PQH65530 QAD65522:QAD65530 QJZ65522:QJZ65530 QTV65522:QTV65530 RDR65522:RDR65530 RNN65522:RNN65530 RXJ65522:RXJ65530 SHF65522:SHF65530 SRB65522:SRB65530 TAX65522:TAX65530 TKT65522:TKT65530 TUP65522:TUP65530 UEL65522:UEL65530 UOH65522:UOH65530 UYD65522:UYD65530 VHZ65522:VHZ65530 VRV65522:VRV65530 WBR65522:WBR65530 WLN65522:WLN65530 WVJ65522:WVJ65530 B131058:B131066 IX131058:IX131066 ST131058:ST131066 ACP131058:ACP131066 AML131058:AML131066 AWH131058:AWH131066 BGD131058:BGD131066 BPZ131058:BPZ131066 BZV131058:BZV131066 CJR131058:CJR131066 CTN131058:CTN131066 DDJ131058:DDJ131066 DNF131058:DNF131066 DXB131058:DXB131066 EGX131058:EGX131066 EQT131058:EQT131066 FAP131058:FAP131066 FKL131058:FKL131066 FUH131058:FUH131066 GED131058:GED131066 GNZ131058:GNZ131066 GXV131058:GXV131066 HHR131058:HHR131066 HRN131058:HRN131066 IBJ131058:IBJ131066 ILF131058:ILF131066 IVB131058:IVB131066 JEX131058:JEX131066 JOT131058:JOT131066 JYP131058:JYP131066 KIL131058:KIL131066 KSH131058:KSH131066 LCD131058:LCD131066 LLZ131058:LLZ131066 LVV131058:LVV131066 MFR131058:MFR131066 MPN131058:MPN131066 MZJ131058:MZJ131066 NJF131058:NJF131066 NTB131058:NTB131066 OCX131058:OCX131066 OMT131058:OMT131066 OWP131058:OWP131066 PGL131058:PGL131066 PQH131058:PQH131066 QAD131058:QAD131066 QJZ131058:QJZ131066 QTV131058:QTV131066 RDR131058:RDR131066 RNN131058:RNN131066 RXJ131058:RXJ131066 SHF131058:SHF131066 SRB131058:SRB131066 TAX131058:TAX131066 TKT131058:TKT131066 TUP131058:TUP131066 UEL131058:UEL131066 UOH131058:UOH131066 UYD131058:UYD131066 VHZ131058:VHZ131066 VRV131058:VRV131066 WBR131058:WBR131066 WLN131058:WLN131066 WVJ131058:WVJ131066 B196594:B196602 IX196594:IX196602 ST196594:ST196602 ACP196594:ACP196602 AML196594:AML196602 AWH196594:AWH196602 BGD196594:BGD196602 BPZ196594:BPZ196602 BZV196594:BZV196602 CJR196594:CJR196602 CTN196594:CTN196602 DDJ196594:DDJ196602 DNF196594:DNF196602 DXB196594:DXB196602 EGX196594:EGX196602 EQT196594:EQT196602 FAP196594:FAP196602 FKL196594:FKL196602 FUH196594:FUH196602 GED196594:GED196602 GNZ196594:GNZ196602 GXV196594:GXV196602 HHR196594:HHR196602 HRN196594:HRN196602 IBJ196594:IBJ196602 ILF196594:ILF196602 IVB196594:IVB196602 JEX196594:JEX196602 JOT196594:JOT196602 JYP196594:JYP196602 KIL196594:KIL196602 KSH196594:KSH196602 LCD196594:LCD196602 LLZ196594:LLZ196602 LVV196594:LVV196602 MFR196594:MFR196602 MPN196594:MPN196602 MZJ196594:MZJ196602 NJF196594:NJF196602 NTB196594:NTB196602 OCX196594:OCX196602 OMT196594:OMT196602 OWP196594:OWP196602 PGL196594:PGL196602 PQH196594:PQH196602 QAD196594:QAD196602 QJZ196594:QJZ196602 QTV196594:QTV196602 RDR196594:RDR196602 RNN196594:RNN196602 RXJ196594:RXJ196602 SHF196594:SHF196602 SRB196594:SRB196602 TAX196594:TAX196602 TKT196594:TKT196602 TUP196594:TUP196602 UEL196594:UEL196602 UOH196594:UOH196602 UYD196594:UYD196602 VHZ196594:VHZ196602 VRV196594:VRV196602 WBR196594:WBR196602 WLN196594:WLN196602 WVJ196594:WVJ196602 B262130:B262138 IX262130:IX262138 ST262130:ST262138 ACP262130:ACP262138 AML262130:AML262138 AWH262130:AWH262138 BGD262130:BGD262138 BPZ262130:BPZ262138 BZV262130:BZV262138 CJR262130:CJR262138 CTN262130:CTN262138 DDJ262130:DDJ262138 DNF262130:DNF262138 DXB262130:DXB262138 EGX262130:EGX262138 EQT262130:EQT262138 FAP262130:FAP262138 FKL262130:FKL262138 FUH262130:FUH262138 GED262130:GED262138 GNZ262130:GNZ262138 GXV262130:GXV262138 HHR262130:HHR262138 HRN262130:HRN262138 IBJ262130:IBJ262138 ILF262130:ILF262138 IVB262130:IVB262138 JEX262130:JEX262138 JOT262130:JOT262138 JYP262130:JYP262138 KIL262130:KIL262138 KSH262130:KSH262138 LCD262130:LCD262138 LLZ262130:LLZ262138 LVV262130:LVV262138 MFR262130:MFR262138 MPN262130:MPN262138 MZJ262130:MZJ262138 NJF262130:NJF262138 NTB262130:NTB262138 OCX262130:OCX262138 OMT262130:OMT262138 OWP262130:OWP262138 PGL262130:PGL262138 PQH262130:PQH262138 QAD262130:QAD262138 QJZ262130:QJZ262138 QTV262130:QTV262138 RDR262130:RDR262138 RNN262130:RNN262138 RXJ262130:RXJ262138 SHF262130:SHF262138 SRB262130:SRB262138 TAX262130:TAX262138 TKT262130:TKT262138 TUP262130:TUP262138 UEL262130:UEL262138 UOH262130:UOH262138 UYD262130:UYD262138 VHZ262130:VHZ262138 VRV262130:VRV262138 WBR262130:WBR262138 WLN262130:WLN262138 WVJ262130:WVJ262138 B327666:B327674 IX327666:IX327674 ST327666:ST327674 ACP327666:ACP327674 AML327666:AML327674 AWH327666:AWH327674 BGD327666:BGD327674 BPZ327666:BPZ327674 BZV327666:BZV327674 CJR327666:CJR327674 CTN327666:CTN327674 DDJ327666:DDJ327674 DNF327666:DNF327674 DXB327666:DXB327674 EGX327666:EGX327674 EQT327666:EQT327674 FAP327666:FAP327674 FKL327666:FKL327674 FUH327666:FUH327674 GED327666:GED327674 GNZ327666:GNZ327674 GXV327666:GXV327674 HHR327666:HHR327674 HRN327666:HRN327674 IBJ327666:IBJ327674 ILF327666:ILF327674 IVB327666:IVB327674 JEX327666:JEX327674 JOT327666:JOT327674 JYP327666:JYP327674 KIL327666:KIL327674 KSH327666:KSH327674 LCD327666:LCD327674 LLZ327666:LLZ327674 LVV327666:LVV327674 MFR327666:MFR327674 MPN327666:MPN327674 MZJ327666:MZJ327674 NJF327666:NJF327674 NTB327666:NTB327674 OCX327666:OCX327674 OMT327666:OMT327674 OWP327666:OWP327674 PGL327666:PGL327674 PQH327666:PQH327674 QAD327666:QAD327674 QJZ327666:QJZ327674 QTV327666:QTV327674 RDR327666:RDR327674 RNN327666:RNN327674 RXJ327666:RXJ327674 SHF327666:SHF327674 SRB327666:SRB327674 TAX327666:TAX327674 TKT327666:TKT327674 TUP327666:TUP327674 UEL327666:UEL327674 UOH327666:UOH327674 UYD327666:UYD327674 VHZ327666:VHZ327674 VRV327666:VRV327674 WBR327666:WBR327674 WLN327666:WLN327674 WVJ327666:WVJ327674 B393202:B393210 IX393202:IX393210 ST393202:ST393210 ACP393202:ACP393210 AML393202:AML393210 AWH393202:AWH393210 BGD393202:BGD393210 BPZ393202:BPZ393210 BZV393202:BZV393210 CJR393202:CJR393210 CTN393202:CTN393210 DDJ393202:DDJ393210 DNF393202:DNF393210 DXB393202:DXB393210 EGX393202:EGX393210 EQT393202:EQT393210 FAP393202:FAP393210 FKL393202:FKL393210 FUH393202:FUH393210 GED393202:GED393210 GNZ393202:GNZ393210 GXV393202:GXV393210 HHR393202:HHR393210 HRN393202:HRN393210 IBJ393202:IBJ393210 ILF393202:ILF393210 IVB393202:IVB393210 JEX393202:JEX393210 JOT393202:JOT393210 JYP393202:JYP393210 KIL393202:KIL393210 KSH393202:KSH393210 LCD393202:LCD393210 LLZ393202:LLZ393210 LVV393202:LVV393210 MFR393202:MFR393210 MPN393202:MPN393210 MZJ393202:MZJ393210 NJF393202:NJF393210 NTB393202:NTB393210 OCX393202:OCX393210 OMT393202:OMT393210 OWP393202:OWP393210 PGL393202:PGL393210 PQH393202:PQH393210 QAD393202:QAD393210 QJZ393202:QJZ393210 QTV393202:QTV393210 RDR393202:RDR393210 RNN393202:RNN393210 RXJ393202:RXJ393210 SHF393202:SHF393210 SRB393202:SRB393210 TAX393202:TAX393210 TKT393202:TKT393210 TUP393202:TUP393210 UEL393202:UEL393210 UOH393202:UOH393210 UYD393202:UYD393210 VHZ393202:VHZ393210 VRV393202:VRV393210 WBR393202:WBR393210 WLN393202:WLN393210 WVJ393202:WVJ393210 B458738:B458746 IX458738:IX458746 ST458738:ST458746 ACP458738:ACP458746 AML458738:AML458746 AWH458738:AWH458746 BGD458738:BGD458746 BPZ458738:BPZ458746 BZV458738:BZV458746 CJR458738:CJR458746 CTN458738:CTN458746 DDJ458738:DDJ458746 DNF458738:DNF458746 DXB458738:DXB458746 EGX458738:EGX458746 EQT458738:EQT458746 FAP458738:FAP458746 FKL458738:FKL458746 FUH458738:FUH458746 GED458738:GED458746 GNZ458738:GNZ458746 GXV458738:GXV458746 HHR458738:HHR458746 HRN458738:HRN458746 IBJ458738:IBJ458746 ILF458738:ILF458746 IVB458738:IVB458746 JEX458738:JEX458746 JOT458738:JOT458746 JYP458738:JYP458746 KIL458738:KIL458746 KSH458738:KSH458746 LCD458738:LCD458746 LLZ458738:LLZ458746 LVV458738:LVV458746 MFR458738:MFR458746 MPN458738:MPN458746 MZJ458738:MZJ458746 NJF458738:NJF458746 NTB458738:NTB458746 OCX458738:OCX458746 OMT458738:OMT458746 OWP458738:OWP458746 PGL458738:PGL458746 PQH458738:PQH458746 QAD458738:QAD458746 QJZ458738:QJZ458746 QTV458738:QTV458746 RDR458738:RDR458746 RNN458738:RNN458746 RXJ458738:RXJ458746 SHF458738:SHF458746 SRB458738:SRB458746 TAX458738:TAX458746 TKT458738:TKT458746 TUP458738:TUP458746 UEL458738:UEL458746 UOH458738:UOH458746 UYD458738:UYD458746 VHZ458738:VHZ458746 VRV458738:VRV458746 WBR458738:WBR458746 WLN458738:WLN458746 WVJ458738:WVJ458746 B524274:B524282 IX524274:IX524282 ST524274:ST524282 ACP524274:ACP524282 AML524274:AML524282 AWH524274:AWH524282 BGD524274:BGD524282 BPZ524274:BPZ524282 BZV524274:BZV524282 CJR524274:CJR524282 CTN524274:CTN524282 DDJ524274:DDJ524282 DNF524274:DNF524282 DXB524274:DXB524282 EGX524274:EGX524282 EQT524274:EQT524282 FAP524274:FAP524282 FKL524274:FKL524282 FUH524274:FUH524282 GED524274:GED524282 GNZ524274:GNZ524282 GXV524274:GXV524282 HHR524274:HHR524282 HRN524274:HRN524282 IBJ524274:IBJ524282 ILF524274:ILF524282 IVB524274:IVB524282 JEX524274:JEX524282 JOT524274:JOT524282 JYP524274:JYP524282 KIL524274:KIL524282 KSH524274:KSH524282 LCD524274:LCD524282 LLZ524274:LLZ524282 LVV524274:LVV524282 MFR524274:MFR524282 MPN524274:MPN524282 MZJ524274:MZJ524282 NJF524274:NJF524282 NTB524274:NTB524282 OCX524274:OCX524282 OMT524274:OMT524282 OWP524274:OWP524282 PGL524274:PGL524282 PQH524274:PQH524282 QAD524274:QAD524282 QJZ524274:QJZ524282 QTV524274:QTV524282 RDR524274:RDR524282 RNN524274:RNN524282 RXJ524274:RXJ524282 SHF524274:SHF524282 SRB524274:SRB524282 TAX524274:TAX524282 TKT524274:TKT524282 TUP524274:TUP524282 UEL524274:UEL524282 UOH524274:UOH524282 UYD524274:UYD524282 VHZ524274:VHZ524282 VRV524274:VRV524282 WBR524274:WBR524282 WLN524274:WLN524282 WVJ524274:WVJ524282 B589810:B589818 IX589810:IX589818 ST589810:ST589818 ACP589810:ACP589818 AML589810:AML589818 AWH589810:AWH589818 BGD589810:BGD589818 BPZ589810:BPZ589818 BZV589810:BZV589818 CJR589810:CJR589818 CTN589810:CTN589818 DDJ589810:DDJ589818 DNF589810:DNF589818 DXB589810:DXB589818 EGX589810:EGX589818 EQT589810:EQT589818 FAP589810:FAP589818 FKL589810:FKL589818 FUH589810:FUH589818 GED589810:GED589818 GNZ589810:GNZ589818 GXV589810:GXV589818 HHR589810:HHR589818 HRN589810:HRN589818 IBJ589810:IBJ589818 ILF589810:ILF589818 IVB589810:IVB589818 JEX589810:JEX589818 JOT589810:JOT589818 JYP589810:JYP589818 KIL589810:KIL589818 KSH589810:KSH589818 LCD589810:LCD589818 LLZ589810:LLZ589818 LVV589810:LVV589818 MFR589810:MFR589818 MPN589810:MPN589818 MZJ589810:MZJ589818 NJF589810:NJF589818 NTB589810:NTB589818 OCX589810:OCX589818 OMT589810:OMT589818 OWP589810:OWP589818 PGL589810:PGL589818 PQH589810:PQH589818 QAD589810:QAD589818 QJZ589810:QJZ589818 QTV589810:QTV589818 RDR589810:RDR589818 RNN589810:RNN589818 RXJ589810:RXJ589818 SHF589810:SHF589818 SRB589810:SRB589818 TAX589810:TAX589818 TKT589810:TKT589818 TUP589810:TUP589818 UEL589810:UEL589818 UOH589810:UOH589818 UYD589810:UYD589818 VHZ589810:VHZ589818 VRV589810:VRV589818 WBR589810:WBR589818 WLN589810:WLN589818 WVJ589810:WVJ589818 B655346:B655354 IX655346:IX655354 ST655346:ST655354 ACP655346:ACP655354 AML655346:AML655354 AWH655346:AWH655354 BGD655346:BGD655354 BPZ655346:BPZ655354 BZV655346:BZV655354 CJR655346:CJR655354 CTN655346:CTN655354 DDJ655346:DDJ655354 DNF655346:DNF655354 DXB655346:DXB655354 EGX655346:EGX655354 EQT655346:EQT655354 FAP655346:FAP655354 FKL655346:FKL655354 FUH655346:FUH655354 GED655346:GED655354 GNZ655346:GNZ655354 GXV655346:GXV655354 HHR655346:HHR655354 HRN655346:HRN655354 IBJ655346:IBJ655354 ILF655346:ILF655354 IVB655346:IVB655354 JEX655346:JEX655354 JOT655346:JOT655354 JYP655346:JYP655354 KIL655346:KIL655354 KSH655346:KSH655354 LCD655346:LCD655354 LLZ655346:LLZ655354 LVV655346:LVV655354 MFR655346:MFR655354 MPN655346:MPN655354 MZJ655346:MZJ655354 NJF655346:NJF655354 NTB655346:NTB655354 OCX655346:OCX655354 OMT655346:OMT655354 OWP655346:OWP655354 PGL655346:PGL655354 PQH655346:PQH655354 QAD655346:QAD655354 QJZ655346:QJZ655354 QTV655346:QTV655354 RDR655346:RDR655354 RNN655346:RNN655354 RXJ655346:RXJ655354 SHF655346:SHF655354 SRB655346:SRB655354 TAX655346:TAX655354 TKT655346:TKT655354 TUP655346:TUP655354 UEL655346:UEL655354 UOH655346:UOH655354 UYD655346:UYD655354 VHZ655346:VHZ655354 VRV655346:VRV655354 WBR655346:WBR655354 WLN655346:WLN655354 WVJ655346:WVJ655354 B720882:B720890 IX720882:IX720890 ST720882:ST720890 ACP720882:ACP720890 AML720882:AML720890 AWH720882:AWH720890 BGD720882:BGD720890 BPZ720882:BPZ720890 BZV720882:BZV720890 CJR720882:CJR720890 CTN720882:CTN720890 DDJ720882:DDJ720890 DNF720882:DNF720890 DXB720882:DXB720890 EGX720882:EGX720890 EQT720882:EQT720890 FAP720882:FAP720890 FKL720882:FKL720890 FUH720882:FUH720890 GED720882:GED720890 GNZ720882:GNZ720890 GXV720882:GXV720890 HHR720882:HHR720890 HRN720882:HRN720890 IBJ720882:IBJ720890 ILF720882:ILF720890 IVB720882:IVB720890 JEX720882:JEX720890 JOT720882:JOT720890 JYP720882:JYP720890 KIL720882:KIL720890 KSH720882:KSH720890 LCD720882:LCD720890 LLZ720882:LLZ720890 LVV720882:LVV720890 MFR720882:MFR720890 MPN720882:MPN720890 MZJ720882:MZJ720890 NJF720882:NJF720890 NTB720882:NTB720890 OCX720882:OCX720890 OMT720882:OMT720890 OWP720882:OWP720890 PGL720882:PGL720890 PQH720882:PQH720890 QAD720882:QAD720890 QJZ720882:QJZ720890 QTV720882:QTV720890 RDR720882:RDR720890 RNN720882:RNN720890 RXJ720882:RXJ720890 SHF720882:SHF720890 SRB720882:SRB720890 TAX720882:TAX720890 TKT720882:TKT720890 TUP720882:TUP720890 UEL720882:UEL720890 UOH720882:UOH720890 UYD720882:UYD720890 VHZ720882:VHZ720890 VRV720882:VRV720890 WBR720882:WBR720890 WLN720882:WLN720890 WVJ720882:WVJ720890 B786418:B786426 IX786418:IX786426 ST786418:ST786426 ACP786418:ACP786426 AML786418:AML786426 AWH786418:AWH786426 BGD786418:BGD786426 BPZ786418:BPZ786426 BZV786418:BZV786426 CJR786418:CJR786426 CTN786418:CTN786426 DDJ786418:DDJ786426 DNF786418:DNF786426 DXB786418:DXB786426 EGX786418:EGX786426 EQT786418:EQT786426 FAP786418:FAP786426 FKL786418:FKL786426 FUH786418:FUH786426 GED786418:GED786426 GNZ786418:GNZ786426 GXV786418:GXV786426 HHR786418:HHR786426 HRN786418:HRN786426 IBJ786418:IBJ786426 ILF786418:ILF786426 IVB786418:IVB786426 JEX786418:JEX786426 JOT786418:JOT786426 JYP786418:JYP786426 KIL786418:KIL786426 KSH786418:KSH786426 LCD786418:LCD786426 LLZ786418:LLZ786426 LVV786418:LVV786426 MFR786418:MFR786426 MPN786418:MPN786426 MZJ786418:MZJ786426 NJF786418:NJF786426 NTB786418:NTB786426 OCX786418:OCX786426 OMT786418:OMT786426 OWP786418:OWP786426 PGL786418:PGL786426 PQH786418:PQH786426 QAD786418:QAD786426 QJZ786418:QJZ786426 QTV786418:QTV786426 RDR786418:RDR786426 RNN786418:RNN786426 RXJ786418:RXJ786426 SHF786418:SHF786426 SRB786418:SRB786426 TAX786418:TAX786426 TKT786418:TKT786426 TUP786418:TUP786426 UEL786418:UEL786426 UOH786418:UOH786426 UYD786418:UYD786426 VHZ786418:VHZ786426 VRV786418:VRV786426 WBR786418:WBR786426 WLN786418:WLN786426 WVJ786418:WVJ786426 B851954:B851962 IX851954:IX851962 ST851954:ST851962 ACP851954:ACP851962 AML851954:AML851962 AWH851954:AWH851962 BGD851954:BGD851962 BPZ851954:BPZ851962 BZV851954:BZV851962 CJR851954:CJR851962 CTN851954:CTN851962 DDJ851954:DDJ851962 DNF851954:DNF851962 DXB851954:DXB851962 EGX851954:EGX851962 EQT851954:EQT851962 FAP851954:FAP851962 FKL851954:FKL851962 FUH851954:FUH851962 GED851954:GED851962 GNZ851954:GNZ851962 GXV851954:GXV851962 HHR851954:HHR851962 HRN851954:HRN851962 IBJ851954:IBJ851962 ILF851954:ILF851962 IVB851954:IVB851962 JEX851954:JEX851962 JOT851954:JOT851962 JYP851954:JYP851962 KIL851954:KIL851962 KSH851954:KSH851962 LCD851954:LCD851962 LLZ851954:LLZ851962 LVV851954:LVV851962 MFR851954:MFR851962 MPN851954:MPN851962 MZJ851954:MZJ851962 NJF851954:NJF851962 NTB851954:NTB851962 OCX851954:OCX851962 OMT851954:OMT851962 OWP851954:OWP851962 PGL851954:PGL851962 PQH851954:PQH851962 QAD851954:QAD851962 QJZ851954:QJZ851962 QTV851954:QTV851962 RDR851954:RDR851962 RNN851954:RNN851962 RXJ851954:RXJ851962 SHF851954:SHF851962 SRB851954:SRB851962 TAX851954:TAX851962 TKT851954:TKT851962 TUP851954:TUP851962 UEL851954:UEL851962 UOH851954:UOH851962 UYD851954:UYD851962 VHZ851954:VHZ851962 VRV851954:VRV851962 WBR851954:WBR851962 WLN851954:WLN851962 WVJ851954:WVJ851962 B917490:B917498 IX917490:IX917498 ST917490:ST917498 ACP917490:ACP917498 AML917490:AML917498 AWH917490:AWH917498 BGD917490:BGD917498 BPZ917490:BPZ917498 BZV917490:BZV917498 CJR917490:CJR917498 CTN917490:CTN917498 DDJ917490:DDJ917498 DNF917490:DNF917498 DXB917490:DXB917498 EGX917490:EGX917498 EQT917490:EQT917498 FAP917490:FAP917498 FKL917490:FKL917498 FUH917490:FUH917498 GED917490:GED917498 GNZ917490:GNZ917498 GXV917490:GXV917498 HHR917490:HHR917498 HRN917490:HRN917498 IBJ917490:IBJ917498 ILF917490:ILF917498 IVB917490:IVB917498 JEX917490:JEX917498 JOT917490:JOT917498 JYP917490:JYP917498 KIL917490:KIL917498 KSH917490:KSH917498 LCD917490:LCD917498 LLZ917490:LLZ917498 LVV917490:LVV917498 MFR917490:MFR917498 MPN917490:MPN917498 MZJ917490:MZJ917498 NJF917490:NJF917498 NTB917490:NTB917498 OCX917490:OCX917498 OMT917490:OMT917498 OWP917490:OWP917498 PGL917490:PGL917498 PQH917490:PQH917498 QAD917490:QAD917498 QJZ917490:QJZ917498 QTV917490:QTV917498 RDR917490:RDR917498 RNN917490:RNN917498 RXJ917490:RXJ917498 SHF917490:SHF917498 SRB917490:SRB917498 TAX917490:TAX917498 TKT917490:TKT917498 TUP917490:TUP917498 UEL917490:UEL917498 UOH917490:UOH917498 UYD917490:UYD917498 VHZ917490:VHZ917498 VRV917490:VRV917498 WBR917490:WBR917498 WLN917490:WLN917498 WVJ917490:WVJ917498 B983026:B983034 IX983026:IX983034 ST983026:ST983034 ACP983026:ACP983034 AML983026:AML983034 AWH983026:AWH983034 BGD983026:BGD983034 BPZ983026:BPZ983034 BZV983026:BZV983034 CJR983026:CJR983034 CTN983026:CTN983034 DDJ983026:DDJ983034 DNF983026:DNF983034 DXB983026:DXB983034 EGX983026:EGX983034 EQT983026:EQT983034 FAP983026:FAP983034 FKL983026:FKL983034 FUH983026:FUH983034 GED983026:GED983034 GNZ983026:GNZ983034 GXV983026:GXV983034 HHR983026:HHR983034 HRN983026:HRN983034 IBJ983026:IBJ983034 ILF983026:ILF983034 IVB983026:IVB983034 JEX983026:JEX983034 JOT983026:JOT983034 JYP983026:JYP983034 KIL983026:KIL983034 KSH983026:KSH983034 LCD983026:LCD983034 LLZ983026:LLZ983034 LVV983026:LVV983034 MFR983026:MFR983034 MPN983026:MPN983034 MZJ983026:MZJ983034 NJF983026:NJF983034 NTB983026:NTB983034 OCX983026:OCX983034 OMT983026:OMT983034 OWP983026:OWP983034 PGL983026:PGL983034 PQH983026:PQH983034 QAD983026:QAD983034 QJZ983026:QJZ983034 QTV983026:QTV983034 RDR983026:RDR983034 RNN983026:RNN983034 RXJ983026:RXJ983034 SHF983026:SHF983034 SRB983026:SRB983034 TAX983026:TAX983034 TKT983026:TKT983034 TUP983026:TUP983034 UEL983026:UEL983034 UOH983026:UOH983034 UYD983026:UYD983034 VHZ983026:VHZ983034 VRV983026:VRV983034 WBR983026:WBR983034 B17">
      <formula1>$B$34:$B$45</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E9:E10</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56"/>
  <sheetViews>
    <sheetView workbookViewId="0">
      <selection activeCell="F16" sqref="F16"/>
    </sheetView>
  </sheetViews>
  <sheetFormatPr defaultRowHeight="13.2"/>
  <cols>
    <col min="1" max="1" width="34.33203125" style="244" bestFit="1" customWidth="1"/>
    <col min="2" max="2" width="9.6640625" style="241" bestFit="1" customWidth="1"/>
    <col min="3" max="3" width="5.44140625" style="244" customWidth="1"/>
    <col min="4" max="4" width="10.88671875" style="524" bestFit="1" customWidth="1"/>
    <col min="5" max="5" width="8" style="241" bestFit="1" customWidth="1"/>
    <col min="6" max="6" width="10" style="244" bestFit="1" customWidth="1"/>
    <col min="7" max="7" width="13.33203125" style="524" bestFit="1" customWidth="1"/>
    <col min="8" max="253" width="9.109375" style="244"/>
    <col min="254" max="254" width="2.5546875" style="244" customWidth="1"/>
    <col min="255" max="255" width="7.109375" style="244" customWidth="1"/>
    <col min="256" max="256" width="27.6640625" style="244" customWidth="1"/>
    <col min="257" max="257" width="9.6640625" style="244" customWidth="1"/>
    <col min="258" max="258" width="4.6640625" style="244" customWidth="1"/>
    <col min="259" max="259" width="14.44140625" style="244" customWidth="1"/>
    <col min="260" max="260" width="11.109375" style="244" customWidth="1"/>
    <col min="261" max="261" width="10.33203125" style="244" customWidth="1"/>
    <col min="262" max="262" width="13" style="244" customWidth="1"/>
    <col min="263" max="263" width="8.33203125" style="244" customWidth="1"/>
    <col min="264" max="509" width="9.109375" style="244"/>
    <col min="510" max="510" width="2.5546875" style="244" customWidth="1"/>
    <col min="511" max="511" width="7.109375" style="244" customWidth="1"/>
    <col min="512" max="512" width="27.6640625" style="244" customWidth="1"/>
    <col min="513" max="513" width="9.6640625" style="244" customWidth="1"/>
    <col min="514" max="514" width="4.6640625" style="244" customWidth="1"/>
    <col min="515" max="515" width="14.44140625" style="244" customWidth="1"/>
    <col min="516" max="516" width="11.109375" style="244" customWidth="1"/>
    <col min="517" max="517" width="10.33203125" style="244" customWidth="1"/>
    <col min="518" max="518" width="13" style="244" customWidth="1"/>
    <col min="519" max="519" width="8.33203125" style="244" customWidth="1"/>
    <col min="520" max="765" width="9.109375" style="244"/>
    <col min="766" max="766" width="2.5546875" style="244" customWidth="1"/>
    <col min="767" max="767" width="7.109375" style="244" customWidth="1"/>
    <col min="768" max="768" width="27.6640625" style="244" customWidth="1"/>
    <col min="769" max="769" width="9.6640625" style="244" customWidth="1"/>
    <col min="770" max="770" width="4.6640625" style="244" customWidth="1"/>
    <col min="771" max="771" width="14.44140625" style="244" customWidth="1"/>
    <col min="772" max="772" width="11.109375" style="244" customWidth="1"/>
    <col min="773" max="773" width="10.33203125" style="244" customWidth="1"/>
    <col min="774" max="774" width="13" style="244" customWidth="1"/>
    <col min="775" max="775" width="8.33203125" style="244" customWidth="1"/>
    <col min="776" max="1021" width="9.109375" style="244"/>
    <col min="1022" max="1022" width="2.5546875" style="244" customWidth="1"/>
    <col min="1023" max="1023" width="7.109375" style="244" customWidth="1"/>
    <col min="1024" max="1024" width="27.6640625" style="244" customWidth="1"/>
    <col min="1025" max="1025" width="9.6640625" style="244" customWidth="1"/>
    <col min="1026" max="1026" width="4.6640625" style="244" customWidth="1"/>
    <col min="1027" max="1027" width="14.44140625" style="244" customWidth="1"/>
    <col min="1028" max="1028" width="11.109375" style="244" customWidth="1"/>
    <col min="1029" max="1029" width="10.33203125" style="244" customWidth="1"/>
    <col min="1030" max="1030" width="13" style="244" customWidth="1"/>
    <col min="1031" max="1031" width="8.33203125" style="244" customWidth="1"/>
    <col min="1032" max="1277" width="9.109375" style="244"/>
    <col min="1278" max="1278" width="2.5546875" style="244" customWidth="1"/>
    <col min="1279" max="1279" width="7.109375" style="244" customWidth="1"/>
    <col min="1280" max="1280" width="27.6640625" style="244" customWidth="1"/>
    <col min="1281" max="1281" width="9.6640625" style="244" customWidth="1"/>
    <col min="1282" max="1282" width="4.6640625" style="244" customWidth="1"/>
    <col min="1283" max="1283" width="14.44140625" style="244" customWidth="1"/>
    <col min="1284" max="1284" width="11.109375" style="244" customWidth="1"/>
    <col min="1285" max="1285" width="10.33203125" style="244" customWidth="1"/>
    <col min="1286" max="1286" width="13" style="244" customWidth="1"/>
    <col min="1287" max="1287" width="8.33203125" style="244" customWidth="1"/>
    <col min="1288" max="1533" width="9.109375" style="244"/>
    <col min="1534" max="1534" width="2.5546875" style="244" customWidth="1"/>
    <col min="1535" max="1535" width="7.109375" style="244" customWidth="1"/>
    <col min="1536" max="1536" width="27.6640625" style="244" customWidth="1"/>
    <col min="1537" max="1537" width="9.6640625" style="244" customWidth="1"/>
    <col min="1538" max="1538" width="4.6640625" style="244" customWidth="1"/>
    <col min="1539" max="1539" width="14.44140625" style="244" customWidth="1"/>
    <col min="1540" max="1540" width="11.109375" style="244" customWidth="1"/>
    <col min="1541" max="1541" width="10.33203125" style="244" customWidth="1"/>
    <col min="1542" max="1542" width="13" style="244" customWidth="1"/>
    <col min="1543" max="1543" width="8.33203125" style="244" customWidth="1"/>
    <col min="1544" max="1789" width="9.109375" style="244"/>
    <col min="1790" max="1790" width="2.5546875" style="244" customWidth="1"/>
    <col min="1791" max="1791" width="7.109375" style="244" customWidth="1"/>
    <col min="1792" max="1792" width="27.6640625" style="244" customWidth="1"/>
    <col min="1793" max="1793" width="9.6640625" style="244" customWidth="1"/>
    <col min="1794" max="1794" width="4.6640625" style="244" customWidth="1"/>
    <col min="1795" max="1795" width="14.44140625" style="244" customWidth="1"/>
    <col min="1796" max="1796" width="11.109375" style="244" customWidth="1"/>
    <col min="1797" max="1797" width="10.33203125" style="244" customWidth="1"/>
    <col min="1798" max="1798" width="13" style="244" customWidth="1"/>
    <col min="1799" max="1799" width="8.33203125" style="244" customWidth="1"/>
    <col min="1800" max="2045" width="9.109375" style="244"/>
    <col min="2046" max="2046" width="2.5546875" style="244" customWidth="1"/>
    <col min="2047" max="2047" width="7.109375" style="244" customWidth="1"/>
    <col min="2048" max="2048" width="27.6640625" style="244" customWidth="1"/>
    <col min="2049" max="2049" width="9.6640625" style="244" customWidth="1"/>
    <col min="2050" max="2050" width="4.6640625" style="244" customWidth="1"/>
    <col min="2051" max="2051" width="14.44140625" style="244" customWidth="1"/>
    <col min="2052" max="2052" width="11.109375" style="244" customWidth="1"/>
    <col min="2053" max="2053" width="10.33203125" style="244" customWidth="1"/>
    <col min="2054" max="2054" width="13" style="244" customWidth="1"/>
    <col min="2055" max="2055" width="8.33203125" style="244" customWidth="1"/>
    <col min="2056" max="2301" width="9.109375" style="244"/>
    <col min="2302" max="2302" width="2.5546875" style="244" customWidth="1"/>
    <col min="2303" max="2303" width="7.109375" style="244" customWidth="1"/>
    <col min="2304" max="2304" width="27.6640625" style="244" customWidth="1"/>
    <col min="2305" max="2305" width="9.6640625" style="244" customWidth="1"/>
    <col min="2306" max="2306" width="4.6640625" style="244" customWidth="1"/>
    <col min="2307" max="2307" width="14.44140625" style="244" customWidth="1"/>
    <col min="2308" max="2308" width="11.109375" style="244" customWidth="1"/>
    <col min="2309" max="2309" width="10.33203125" style="244" customWidth="1"/>
    <col min="2310" max="2310" width="13" style="244" customWidth="1"/>
    <col min="2311" max="2311" width="8.33203125" style="244" customWidth="1"/>
    <col min="2312" max="2557" width="9.109375" style="244"/>
    <col min="2558" max="2558" width="2.5546875" style="244" customWidth="1"/>
    <col min="2559" max="2559" width="7.109375" style="244" customWidth="1"/>
    <col min="2560" max="2560" width="27.6640625" style="244" customWidth="1"/>
    <col min="2561" max="2561" width="9.6640625" style="244" customWidth="1"/>
    <col min="2562" max="2562" width="4.6640625" style="244" customWidth="1"/>
    <col min="2563" max="2563" width="14.44140625" style="244" customWidth="1"/>
    <col min="2564" max="2564" width="11.109375" style="244" customWidth="1"/>
    <col min="2565" max="2565" width="10.33203125" style="244" customWidth="1"/>
    <col min="2566" max="2566" width="13" style="244" customWidth="1"/>
    <col min="2567" max="2567" width="8.33203125" style="244" customWidth="1"/>
    <col min="2568" max="2813" width="9.109375" style="244"/>
    <col min="2814" max="2814" width="2.5546875" style="244" customWidth="1"/>
    <col min="2815" max="2815" width="7.109375" style="244" customWidth="1"/>
    <col min="2816" max="2816" width="27.6640625" style="244" customWidth="1"/>
    <col min="2817" max="2817" width="9.6640625" style="244" customWidth="1"/>
    <col min="2818" max="2818" width="4.6640625" style="244" customWidth="1"/>
    <col min="2819" max="2819" width="14.44140625" style="244" customWidth="1"/>
    <col min="2820" max="2820" width="11.109375" style="244" customWidth="1"/>
    <col min="2821" max="2821" width="10.33203125" style="244" customWidth="1"/>
    <col min="2822" max="2822" width="13" style="244" customWidth="1"/>
    <col min="2823" max="2823" width="8.33203125" style="244" customWidth="1"/>
    <col min="2824" max="3069" width="9.109375" style="244"/>
    <col min="3070" max="3070" width="2.5546875" style="244" customWidth="1"/>
    <col min="3071" max="3071" width="7.109375" style="244" customWidth="1"/>
    <col min="3072" max="3072" width="27.6640625" style="244" customWidth="1"/>
    <col min="3073" max="3073" width="9.6640625" style="244" customWidth="1"/>
    <col min="3074" max="3074" width="4.6640625" style="244" customWidth="1"/>
    <col min="3075" max="3075" width="14.44140625" style="244" customWidth="1"/>
    <col min="3076" max="3076" width="11.109375" style="244" customWidth="1"/>
    <col min="3077" max="3077" width="10.33203125" style="244" customWidth="1"/>
    <col min="3078" max="3078" width="13" style="244" customWidth="1"/>
    <col min="3079" max="3079" width="8.33203125" style="244" customWidth="1"/>
    <col min="3080" max="3325" width="9.109375" style="244"/>
    <col min="3326" max="3326" width="2.5546875" style="244" customWidth="1"/>
    <col min="3327" max="3327" width="7.109375" style="244" customWidth="1"/>
    <col min="3328" max="3328" width="27.6640625" style="244" customWidth="1"/>
    <col min="3329" max="3329" width="9.6640625" style="244" customWidth="1"/>
    <col min="3330" max="3330" width="4.6640625" style="244" customWidth="1"/>
    <col min="3331" max="3331" width="14.44140625" style="244" customWidth="1"/>
    <col min="3332" max="3332" width="11.109375" style="244" customWidth="1"/>
    <col min="3333" max="3333" width="10.33203125" style="244" customWidth="1"/>
    <col min="3334" max="3334" width="13" style="244" customWidth="1"/>
    <col min="3335" max="3335" width="8.33203125" style="244" customWidth="1"/>
    <col min="3336" max="3581" width="9.109375" style="244"/>
    <col min="3582" max="3582" width="2.5546875" style="244" customWidth="1"/>
    <col min="3583" max="3583" width="7.109375" style="244" customWidth="1"/>
    <col min="3584" max="3584" width="27.6640625" style="244" customWidth="1"/>
    <col min="3585" max="3585" width="9.6640625" style="244" customWidth="1"/>
    <col min="3586" max="3586" width="4.6640625" style="244" customWidth="1"/>
    <col min="3587" max="3587" width="14.44140625" style="244" customWidth="1"/>
    <col min="3588" max="3588" width="11.109375" style="244" customWidth="1"/>
    <col min="3589" max="3589" width="10.33203125" style="244" customWidth="1"/>
    <col min="3590" max="3590" width="13" style="244" customWidth="1"/>
    <col min="3591" max="3591" width="8.33203125" style="244" customWidth="1"/>
    <col min="3592" max="3837" width="9.109375" style="244"/>
    <col min="3838" max="3838" width="2.5546875" style="244" customWidth="1"/>
    <col min="3839" max="3839" width="7.109375" style="244" customWidth="1"/>
    <col min="3840" max="3840" width="27.6640625" style="244" customWidth="1"/>
    <col min="3841" max="3841" width="9.6640625" style="244" customWidth="1"/>
    <col min="3842" max="3842" width="4.6640625" style="244" customWidth="1"/>
    <col min="3843" max="3843" width="14.44140625" style="244" customWidth="1"/>
    <col min="3844" max="3844" width="11.109375" style="244" customWidth="1"/>
    <col min="3845" max="3845" width="10.33203125" style="244" customWidth="1"/>
    <col min="3846" max="3846" width="13" style="244" customWidth="1"/>
    <col min="3847" max="3847" width="8.33203125" style="244" customWidth="1"/>
    <col min="3848" max="4093" width="9.109375" style="244"/>
    <col min="4094" max="4094" width="2.5546875" style="244" customWidth="1"/>
    <col min="4095" max="4095" width="7.109375" style="244" customWidth="1"/>
    <col min="4096" max="4096" width="27.6640625" style="244" customWidth="1"/>
    <col min="4097" max="4097" width="9.6640625" style="244" customWidth="1"/>
    <col min="4098" max="4098" width="4.6640625" style="244" customWidth="1"/>
    <col min="4099" max="4099" width="14.44140625" style="244" customWidth="1"/>
    <col min="4100" max="4100" width="11.109375" style="244" customWidth="1"/>
    <col min="4101" max="4101" width="10.33203125" style="244" customWidth="1"/>
    <col min="4102" max="4102" width="13" style="244" customWidth="1"/>
    <col min="4103" max="4103" width="8.33203125" style="244" customWidth="1"/>
    <col min="4104" max="4349" width="9.109375" style="244"/>
    <col min="4350" max="4350" width="2.5546875" style="244" customWidth="1"/>
    <col min="4351" max="4351" width="7.109375" style="244" customWidth="1"/>
    <col min="4352" max="4352" width="27.6640625" style="244" customWidth="1"/>
    <col min="4353" max="4353" width="9.6640625" style="244" customWidth="1"/>
    <col min="4354" max="4354" width="4.6640625" style="244" customWidth="1"/>
    <col min="4355" max="4355" width="14.44140625" style="244" customWidth="1"/>
    <col min="4356" max="4356" width="11.109375" style="244" customWidth="1"/>
    <col min="4357" max="4357" width="10.33203125" style="244" customWidth="1"/>
    <col min="4358" max="4358" width="13" style="244" customWidth="1"/>
    <col min="4359" max="4359" width="8.33203125" style="244" customWidth="1"/>
    <col min="4360" max="4605" width="9.109375" style="244"/>
    <col min="4606" max="4606" width="2.5546875" style="244" customWidth="1"/>
    <col min="4607" max="4607" width="7.109375" style="244" customWidth="1"/>
    <col min="4608" max="4608" width="27.6640625" style="244" customWidth="1"/>
    <col min="4609" max="4609" width="9.6640625" style="244" customWidth="1"/>
    <col min="4610" max="4610" width="4.6640625" style="244" customWidth="1"/>
    <col min="4611" max="4611" width="14.44140625" style="244" customWidth="1"/>
    <col min="4612" max="4612" width="11.109375" style="244" customWidth="1"/>
    <col min="4613" max="4613" width="10.33203125" style="244" customWidth="1"/>
    <col min="4614" max="4614" width="13" style="244" customWidth="1"/>
    <col min="4615" max="4615" width="8.33203125" style="244" customWidth="1"/>
    <col min="4616" max="4861" width="9.109375" style="244"/>
    <col min="4862" max="4862" width="2.5546875" style="244" customWidth="1"/>
    <col min="4863" max="4863" width="7.109375" style="244" customWidth="1"/>
    <col min="4864" max="4864" width="27.6640625" style="244" customWidth="1"/>
    <col min="4865" max="4865" width="9.6640625" style="244" customWidth="1"/>
    <col min="4866" max="4866" width="4.6640625" style="244" customWidth="1"/>
    <col min="4867" max="4867" width="14.44140625" style="244" customWidth="1"/>
    <col min="4868" max="4868" width="11.109375" style="244" customWidth="1"/>
    <col min="4869" max="4869" width="10.33203125" style="244" customWidth="1"/>
    <col min="4870" max="4870" width="13" style="244" customWidth="1"/>
    <col min="4871" max="4871" width="8.33203125" style="244" customWidth="1"/>
    <col min="4872" max="5117" width="9.109375" style="244"/>
    <col min="5118" max="5118" width="2.5546875" style="244" customWidth="1"/>
    <col min="5119" max="5119" width="7.109375" style="244" customWidth="1"/>
    <col min="5120" max="5120" width="27.6640625" style="244" customWidth="1"/>
    <col min="5121" max="5121" width="9.6640625" style="244" customWidth="1"/>
    <col min="5122" max="5122" width="4.6640625" style="244" customWidth="1"/>
    <col min="5123" max="5123" width="14.44140625" style="244" customWidth="1"/>
    <col min="5124" max="5124" width="11.109375" style="244" customWidth="1"/>
    <col min="5125" max="5125" width="10.33203125" style="244" customWidth="1"/>
    <col min="5126" max="5126" width="13" style="244" customWidth="1"/>
    <col min="5127" max="5127" width="8.33203125" style="244" customWidth="1"/>
    <col min="5128" max="5373" width="9.109375" style="244"/>
    <col min="5374" max="5374" width="2.5546875" style="244" customWidth="1"/>
    <col min="5375" max="5375" width="7.109375" style="244" customWidth="1"/>
    <col min="5376" max="5376" width="27.6640625" style="244" customWidth="1"/>
    <col min="5377" max="5377" width="9.6640625" style="244" customWidth="1"/>
    <col min="5378" max="5378" width="4.6640625" style="244" customWidth="1"/>
    <col min="5379" max="5379" width="14.44140625" style="244" customWidth="1"/>
    <col min="5380" max="5380" width="11.109375" style="244" customWidth="1"/>
    <col min="5381" max="5381" width="10.33203125" style="244" customWidth="1"/>
    <col min="5382" max="5382" width="13" style="244" customWidth="1"/>
    <col min="5383" max="5383" width="8.33203125" style="244" customWidth="1"/>
    <col min="5384" max="5629" width="9.109375" style="244"/>
    <col min="5630" max="5630" width="2.5546875" style="244" customWidth="1"/>
    <col min="5631" max="5631" width="7.109375" style="244" customWidth="1"/>
    <col min="5632" max="5632" width="27.6640625" style="244" customWidth="1"/>
    <col min="5633" max="5633" width="9.6640625" style="244" customWidth="1"/>
    <col min="5634" max="5634" width="4.6640625" style="244" customWidth="1"/>
    <col min="5635" max="5635" width="14.44140625" style="244" customWidth="1"/>
    <col min="5636" max="5636" width="11.109375" style="244" customWidth="1"/>
    <col min="5637" max="5637" width="10.33203125" style="244" customWidth="1"/>
    <col min="5638" max="5638" width="13" style="244" customWidth="1"/>
    <col min="5639" max="5639" width="8.33203125" style="244" customWidth="1"/>
    <col min="5640" max="5885" width="9.109375" style="244"/>
    <col min="5886" max="5886" width="2.5546875" style="244" customWidth="1"/>
    <col min="5887" max="5887" width="7.109375" style="244" customWidth="1"/>
    <col min="5888" max="5888" width="27.6640625" style="244" customWidth="1"/>
    <col min="5889" max="5889" width="9.6640625" style="244" customWidth="1"/>
    <col min="5890" max="5890" width="4.6640625" style="244" customWidth="1"/>
    <col min="5891" max="5891" width="14.44140625" style="244" customWidth="1"/>
    <col min="5892" max="5892" width="11.109375" style="244" customWidth="1"/>
    <col min="5893" max="5893" width="10.33203125" style="244" customWidth="1"/>
    <col min="5894" max="5894" width="13" style="244" customWidth="1"/>
    <col min="5895" max="5895" width="8.33203125" style="244" customWidth="1"/>
    <col min="5896" max="6141" width="9.109375" style="244"/>
    <col min="6142" max="6142" width="2.5546875" style="244" customWidth="1"/>
    <col min="6143" max="6143" width="7.109375" style="244" customWidth="1"/>
    <col min="6144" max="6144" width="27.6640625" style="244" customWidth="1"/>
    <col min="6145" max="6145" width="9.6640625" style="244" customWidth="1"/>
    <col min="6146" max="6146" width="4.6640625" style="244" customWidth="1"/>
    <col min="6147" max="6147" width="14.44140625" style="244" customWidth="1"/>
    <col min="6148" max="6148" width="11.109375" style="244" customWidth="1"/>
    <col min="6149" max="6149" width="10.33203125" style="244" customWidth="1"/>
    <col min="6150" max="6150" width="13" style="244" customWidth="1"/>
    <col min="6151" max="6151" width="8.33203125" style="244" customWidth="1"/>
    <col min="6152" max="6397" width="9.109375" style="244"/>
    <col min="6398" max="6398" width="2.5546875" style="244" customWidth="1"/>
    <col min="6399" max="6399" width="7.109375" style="244" customWidth="1"/>
    <col min="6400" max="6400" width="27.6640625" style="244" customWidth="1"/>
    <col min="6401" max="6401" width="9.6640625" style="244" customWidth="1"/>
    <col min="6402" max="6402" width="4.6640625" style="244" customWidth="1"/>
    <col min="6403" max="6403" width="14.44140625" style="244" customWidth="1"/>
    <col min="6404" max="6404" width="11.109375" style="244" customWidth="1"/>
    <col min="6405" max="6405" width="10.33203125" style="244" customWidth="1"/>
    <col min="6406" max="6406" width="13" style="244" customWidth="1"/>
    <col min="6407" max="6407" width="8.33203125" style="244" customWidth="1"/>
    <col min="6408" max="6653" width="9.109375" style="244"/>
    <col min="6654" max="6654" width="2.5546875" style="244" customWidth="1"/>
    <col min="6655" max="6655" width="7.109375" style="244" customWidth="1"/>
    <col min="6656" max="6656" width="27.6640625" style="244" customWidth="1"/>
    <col min="6657" max="6657" width="9.6640625" style="244" customWidth="1"/>
    <col min="6658" max="6658" width="4.6640625" style="244" customWidth="1"/>
    <col min="6659" max="6659" width="14.44140625" style="244" customWidth="1"/>
    <col min="6660" max="6660" width="11.109375" style="244" customWidth="1"/>
    <col min="6661" max="6661" width="10.33203125" style="244" customWidth="1"/>
    <col min="6662" max="6662" width="13" style="244" customWidth="1"/>
    <col min="6663" max="6663" width="8.33203125" style="244" customWidth="1"/>
    <col min="6664" max="6909" width="9.109375" style="244"/>
    <col min="6910" max="6910" width="2.5546875" style="244" customWidth="1"/>
    <col min="6911" max="6911" width="7.109375" style="244" customWidth="1"/>
    <col min="6912" max="6912" width="27.6640625" style="244" customWidth="1"/>
    <col min="6913" max="6913" width="9.6640625" style="244" customWidth="1"/>
    <col min="6914" max="6914" width="4.6640625" style="244" customWidth="1"/>
    <col min="6915" max="6915" width="14.44140625" style="244" customWidth="1"/>
    <col min="6916" max="6916" width="11.109375" style="244" customWidth="1"/>
    <col min="6917" max="6917" width="10.33203125" style="244" customWidth="1"/>
    <col min="6918" max="6918" width="13" style="244" customWidth="1"/>
    <col min="6919" max="6919" width="8.33203125" style="244" customWidth="1"/>
    <col min="6920" max="7165" width="9.109375" style="244"/>
    <col min="7166" max="7166" width="2.5546875" style="244" customWidth="1"/>
    <col min="7167" max="7167" width="7.109375" style="244" customWidth="1"/>
    <col min="7168" max="7168" width="27.6640625" style="244" customWidth="1"/>
    <col min="7169" max="7169" width="9.6640625" style="244" customWidth="1"/>
    <col min="7170" max="7170" width="4.6640625" style="244" customWidth="1"/>
    <col min="7171" max="7171" width="14.44140625" style="244" customWidth="1"/>
    <col min="7172" max="7172" width="11.109375" style="244" customWidth="1"/>
    <col min="7173" max="7173" width="10.33203125" style="244" customWidth="1"/>
    <col min="7174" max="7174" width="13" style="244" customWidth="1"/>
    <col min="7175" max="7175" width="8.33203125" style="244" customWidth="1"/>
    <col min="7176" max="7421" width="9.109375" style="244"/>
    <col min="7422" max="7422" width="2.5546875" style="244" customWidth="1"/>
    <col min="7423" max="7423" width="7.109375" style="244" customWidth="1"/>
    <col min="7424" max="7424" width="27.6640625" style="244" customWidth="1"/>
    <col min="7425" max="7425" width="9.6640625" style="244" customWidth="1"/>
    <col min="7426" max="7426" width="4.6640625" style="244" customWidth="1"/>
    <col min="7427" max="7427" width="14.44140625" style="244" customWidth="1"/>
    <col min="7428" max="7428" width="11.109375" style="244" customWidth="1"/>
    <col min="7429" max="7429" width="10.33203125" style="244" customWidth="1"/>
    <col min="7430" max="7430" width="13" style="244" customWidth="1"/>
    <col min="7431" max="7431" width="8.33203125" style="244" customWidth="1"/>
    <col min="7432" max="7677" width="9.109375" style="244"/>
    <col min="7678" max="7678" width="2.5546875" style="244" customWidth="1"/>
    <col min="7679" max="7679" width="7.109375" style="244" customWidth="1"/>
    <col min="7680" max="7680" width="27.6640625" style="244" customWidth="1"/>
    <col min="7681" max="7681" width="9.6640625" style="244" customWidth="1"/>
    <col min="7682" max="7682" width="4.6640625" style="244" customWidth="1"/>
    <col min="7683" max="7683" width="14.44140625" style="244" customWidth="1"/>
    <col min="7684" max="7684" width="11.109375" style="244" customWidth="1"/>
    <col min="7685" max="7685" width="10.33203125" style="244" customWidth="1"/>
    <col min="7686" max="7686" width="13" style="244" customWidth="1"/>
    <col min="7687" max="7687" width="8.33203125" style="244" customWidth="1"/>
    <col min="7688" max="7933" width="9.109375" style="244"/>
    <col min="7934" max="7934" width="2.5546875" style="244" customWidth="1"/>
    <col min="7935" max="7935" width="7.109375" style="244" customWidth="1"/>
    <col min="7936" max="7936" width="27.6640625" style="244" customWidth="1"/>
    <col min="7937" max="7937" width="9.6640625" style="244" customWidth="1"/>
    <col min="7938" max="7938" width="4.6640625" style="244" customWidth="1"/>
    <col min="7939" max="7939" width="14.44140625" style="244" customWidth="1"/>
    <col min="7940" max="7940" width="11.109375" style="244" customWidth="1"/>
    <col min="7941" max="7941" width="10.33203125" style="244" customWidth="1"/>
    <col min="7942" max="7942" width="13" style="244" customWidth="1"/>
    <col min="7943" max="7943" width="8.33203125" style="244" customWidth="1"/>
    <col min="7944" max="8189" width="9.109375" style="244"/>
    <col min="8190" max="8190" width="2.5546875" style="244" customWidth="1"/>
    <col min="8191" max="8191" width="7.109375" style="244" customWidth="1"/>
    <col min="8192" max="8192" width="27.6640625" style="244" customWidth="1"/>
    <col min="8193" max="8193" width="9.6640625" style="244" customWidth="1"/>
    <col min="8194" max="8194" width="4.6640625" style="244" customWidth="1"/>
    <col min="8195" max="8195" width="14.44140625" style="244" customWidth="1"/>
    <col min="8196" max="8196" width="11.109375" style="244" customWidth="1"/>
    <col min="8197" max="8197" width="10.33203125" style="244" customWidth="1"/>
    <col min="8198" max="8198" width="13" style="244" customWidth="1"/>
    <col min="8199" max="8199" width="8.33203125" style="244" customWidth="1"/>
    <col min="8200" max="8445" width="9.109375" style="244"/>
    <col min="8446" max="8446" width="2.5546875" style="244" customWidth="1"/>
    <col min="8447" max="8447" width="7.109375" style="244" customWidth="1"/>
    <col min="8448" max="8448" width="27.6640625" style="244" customWidth="1"/>
    <col min="8449" max="8449" width="9.6640625" style="244" customWidth="1"/>
    <col min="8450" max="8450" width="4.6640625" style="244" customWidth="1"/>
    <col min="8451" max="8451" width="14.44140625" style="244" customWidth="1"/>
    <col min="8452" max="8452" width="11.109375" style="244" customWidth="1"/>
    <col min="8453" max="8453" width="10.33203125" style="244" customWidth="1"/>
    <col min="8454" max="8454" width="13" style="244" customWidth="1"/>
    <col min="8455" max="8455" width="8.33203125" style="244" customWidth="1"/>
    <col min="8456" max="8701" width="9.109375" style="244"/>
    <col min="8702" max="8702" width="2.5546875" style="244" customWidth="1"/>
    <col min="8703" max="8703" width="7.109375" style="244" customWidth="1"/>
    <col min="8704" max="8704" width="27.6640625" style="244" customWidth="1"/>
    <col min="8705" max="8705" width="9.6640625" style="244" customWidth="1"/>
    <col min="8706" max="8706" width="4.6640625" style="244" customWidth="1"/>
    <col min="8707" max="8707" width="14.44140625" style="244" customWidth="1"/>
    <col min="8708" max="8708" width="11.109375" style="244" customWidth="1"/>
    <col min="8709" max="8709" width="10.33203125" style="244" customWidth="1"/>
    <col min="8710" max="8710" width="13" style="244" customWidth="1"/>
    <col min="8711" max="8711" width="8.33203125" style="244" customWidth="1"/>
    <col min="8712" max="8957" width="9.109375" style="244"/>
    <col min="8958" max="8958" width="2.5546875" style="244" customWidth="1"/>
    <col min="8959" max="8959" width="7.109375" style="244" customWidth="1"/>
    <col min="8960" max="8960" width="27.6640625" style="244" customWidth="1"/>
    <col min="8961" max="8961" width="9.6640625" style="244" customWidth="1"/>
    <col min="8962" max="8962" width="4.6640625" style="244" customWidth="1"/>
    <col min="8963" max="8963" width="14.44140625" style="244" customWidth="1"/>
    <col min="8964" max="8964" width="11.109375" style="244" customWidth="1"/>
    <col min="8965" max="8965" width="10.33203125" style="244" customWidth="1"/>
    <col min="8966" max="8966" width="13" style="244" customWidth="1"/>
    <col min="8967" max="8967" width="8.33203125" style="244" customWidth="1"/>
    <col min="8968" max="9213" width="9.109375" style="244"/>
    <col min="9214" max="9214" width="2.5546875" style="244" customWidth="1"/>
    <col min="9215" max="9215" width="7.109375" style="244" customWidth="1"/>
    <col min="9216" max="9216" width="27.6640625" style="244" customWidth="1"/>
    <col min="9217" max="9217" width="9.6640625" style="244" customWidth="1"/>
    <col min="9218" max="9218" width="4.6640625" style="244" customWidth="1"/>
    <col min="9219" max="9219" width="14.44140625" style="244" customWidth="1"/>
    <col min="9220" max="9220" width="11.109375" style="244" customWidth="1"/>
    <col min="9221" max="9221" width="10.33203125" style="244" customWidth="1"/>
    <col min="9222" max="9222" width="13" style="244" customWidth="1"/>
    <col min="9223" max="9223" width="8.33203125" style="244" customWidth="1"/>
    <col min="9224" max="9469" width="9.109375" style="244"/>
    <col min="9470" max="9470" width="2.5546875" style="244" customWidth="1"/>
    <col min="9471" max="9471" width="7.109375" style="244" customWidth="1"/>
    <col min="9472" max="9472" width="27.6640625" style="244" customWidth="1"/>
    <col min="9473" max="9473" width="9.6640625" style="244" customWidth="1"/>
    <col min="9474" max="9474" width="4.6640625" style="244" customWidth="1"/>
    <col min="9475" max="9475" width="14.44140625" style="244" customWidth="1"/>
    <col min="9476" max="9476" width="11.109375" style="244" customWidth="1"/>
    <col min="9477" max="9477" width="10.33203125" style="244" customWidth="1"/>
    <col min="9478" max="9478" width="13" style="244" customWidth="1"/>
    <col min="9479" max="9479" width="8.33203125" style="244" customWidth="1"/>
    <col min="9480" max="9725" width="9.109375" style="244"/>
    <col min="9726" max="9726" width="2.5546875" style="244" customWidth="1"/>
    <col min="9727" max="9727" width="7.109375" style="244" customWidth="1"/>
    <col min="9728" max="9728" width="27.6640625" style="244" customWidth="1"/>
    <col min="9729" max="9729" width="9.6640625" style="244" customWidth="1"/>
    <col min="9730" max="9730" width="4.6640625" style="244" customWidth="1"/>
    <col min="9731" max="9731" width="14.44140625" style="244" customWidth="1"/>
    <col min="9732" max="9732" width="11.109375" style="244" customWidth="1"/>
    <col min="9733" max="9733" width="10.33203125" style="244" customWidth="1"/>
    <col min="9734" max="9734" width="13" style="244" customWidth="1"/>
    <col min="9735" max="9735" width="8.33203125" style="244" customWidth="1"/>
    <col min="9736" max="9981" width="9.109375" style="244"/>
    <col min="9982" max="9982" width="2.5546875" style="244" customWidth="1"/>
    <col min="9983" max="9983" width="7.109375" style="244" customWidth="1"/>
    <col min="9984" max="9984" width="27.6640625" style="244" customWidth="1"/>
    <col min="9985" max="9985" width="9.6640625" style="244" customWidth="1"/>
    <col min="9986" max="9986" width="4.6640625" style="244" customWidth="1"/>
    <col min="9987" max="9987" width="14.44140625" style="244" customWidth="1"/>
    <col min="9988" max="9988" width="11.109375" style="244" customWidth="1"/>
    <col min="9989" max="9989" width="10.33203125" style="244" customWidth="1"/>
    <col min="9990" max="9990" width="13" style="244" customWidth="1"/>
    <col min="9991" max="9991" width="8.33203125" style="244" customWidth="1"/>
    <col min="9992" max="10237" width="9.109375" style="244"/>
    <col min="10238" max="10238" width="2.5546875" style="244" customWidth="1"/>
    <col min="10239" max="10239" width="7.109375" style="244" customWidth="1"/>
    <col min="10240" max="10240" width="27.6640625" style="244" customWidth="1"/>
    <col min="10241" max="10241" width="9.6640625" style="244" customWidth="1"/>
    <col min="10242" max="10242" width="4.6640625" style="244" customWidth="1"/>
    <col min="10243" max="10243" width="14.44140625" style="244" customWidth="1"/>
    <col min="10244" max="10244" width="11.109375" style="244" customWidth="1"/>
    <col min="10245" max="10245" width="10.33203125" style="244" customWidth="1"/>
    <col min="10246" max="10246" width="13" style="244" customWidth="1"/>
    <col min="10247" max="10247" width="8.33203125" style="244" customWidth="1"/>
    <col min="10248" max="10493" width="9.109375" style="244"/>
    <col min="10494" max="10494" width="2.5546875" style="244" customWidth="1"/>
    <col min="10495" max="10495" width="7.109375" style="244" customWidth="1"/>
    <col min="10496" max="10496" width="27.6640625" style="244" customWidth="1"/>
    <col min="10497" max="10497" width="9.6640625" style="244" customWidth="1"/>
    <col min="10498" max="10498" width="4.6640625" style="244" customWidth="1"/>
    <col min="10499" max="10499" width="14.44140625" style="244" customWidth="1"/>
    <col min="10500" max="10500" width="11.109375" style="244" customWidth="1"/>
    <col min="10501" max="10501" width="10.33203125" style="244" customWidth="1"/>
    <col min="10502" max="10502" width="13" style="244" customWidth="1"/>
    <col min="10503" max="10503" width="8.33203125" style="244" customWidth="1"/>
    <col min="10504" max="10749" width="9.109375" style="244"/>
    <col min="10750" max="10750" width="2.5546875" style="244" customWidth="1"/>
    <col min="10751" max="10751" width="7.109375" style="244" customWidth="1"/>
    <col min="10752" max="10752" width="27.6640625" style="244" customWidth="1"/>
    <col min="10753" max="10753" width="9.6640625" style="244" customWidth="1"/>
    <col min="10754" max="10754" width="4.6640625" style="244" customWidth="1"/>
    <col min="10755" max="10755" width="14.44140625" style="244" customWidth="1"/>
    <col min="10756" max="10756" width="11.109375" style="244" customWidth="1"/>
    <col min="10757" max="10757" width="10.33203125" style="244" customWidth="1"/>
    <col min="10758" max="10758" width="13" style="244" customWidth="1"/>
    <col min="10759" max="10759" width="8.33203125" style="244" customWidth="1"/>
    <col min="10760" max="11005" width="9.109375" style="244"/>
    <col min="11006" max="11006" width="2.5546875" style="244" customWidth="1"/>
    <col min="11007" max="11007" width="7.109375" style="244" customWidth="1"/>
    <col min="11008" max="11008" width="27.6640625" style="244" customWidth="1"/>
    <col min="11009" max="11009" width="9.6640625" style="244" customWidth="1"/>
    <col min="11010" max="11010" width="4.6640625" style="244" customWidth="1"/>
    <col min="11011" max="11011" width="14.44140625" style="244" customWidth="1"/>
    <col min="11012" max="11012" width="11.109375" style="244" customWidth="1"/>
    <col min="11013" max="11013" width="10.33203125" style="244" customWidth="1"/>
    <col min="11014" max="11014" width="13" style="244" customWidth="1"/>
    <col min="11015" max="11015" width="8.33203125" style="244" customWidth="1"/>
    <col min="11016" max="11261" width="9.109375" style="244"/>
    <col min="11262" max="11262" width="2.5546875" style="244" customWidth="1"/>
    <col min="11263" max="11263" width="7.109375" style="244" customWidth="1"/>
    <col min="11264" max="11264" width="27.6640625" style="244" customWidth="1"/>
    <col min="11265" max="11265" width="9.6640625" style="244" customWidth="1"/>
    <col min="11266" max="11266" width="4.6640625" style="244" customWidth="1"/>
    <col min="11267" max="11267" width="14.44140625" style="244" customWidth="1"/>
    <col min="11268" max="11268" width="11.109375" style="244" customWidth="1"/>
    <col min="11269" max="11269" width="10.33203125" style="244" customWidth="1"/>
    <col min="11270" max="11270" width="13" style="244" customWidth="1"/>
    <col min="11271" max="11271" width="8.33203125" style="244" customWidth="1"/>
    <col min="11272" max="11517" width="9.109375" style="244"/>
    <col min="11518" max="11518" width="2.5546875" style="244" customWidth="1"/>
    <col min="11519" max="11519" width="7.109375" style="244" customWidth="1"/>
    <col min="11520" max="11520" width="27.6640625" style="244" customWidth="1"/>
    <col min="11521" max="11521" width="9.6640625" style="244" customWidth="1"/>
    <col min="11522" max="11522" width="4.6640625" style="244" customWidth="1"/>
    <col min="11523" max="11523" width="14.44140625" style="244" customWidth="1"/>
    <col min="11524" max="11524" width="11.109375" style="244" customWidth="1"/>
    <col min="11525" max="11525" width="10.33203125" style="244" customWidth="1"/>
    <col min="11526" max="11526" width="13" style="244" customWidth="1"/>
    <col min="11527" max="11527" width="8.33203125" style="244" customWidth="1"/>
    <col min="11528" max="11773" width="9.109375" style="244"/>
    <col min="11774" max="11774" width="2.5546875" style="244" customWidth="1"/>
    <col min="11775" max="11775" width="7.109375" style="244" customWidth="1"/>
    <col min="11776" max="11776" width="27.6640625" style="244" customWidth="1"/>
    <col min="11777" max="11777" width="9.6640625" style="244" customWidth="1"/>
    <col min="11778" max="11778" width="4.6640625" style="244" customWidth="1"/>
    <col min="11779" max="11779" width="14.44140625" style="244" customWidth="1"/>
    <col min="11780" max="11780" width="11.109375" style="244" customWidth="1"/>
    <col min="11781" max="11781" width="10.33203125" style="244" customWidth="1"/>
    <col min="11782" max="11782" width="13" style="244" customWidth="1"/>
    <col min="11783" max="11783" width="8.33203125" style="244" customWidth="1"/>
    <col min="11784" max="12029" width="9.109375" style="244"/>
    <col min="12030" max="12030" width="2.5546875" style="244" customWidth="1"/>
    <col min="12031" max="12031" width="7.109375" style="244" customWidth="1"/>
    <col min="12032" max="12032" width="27.6640625" style="244" customWidth="1"/>
    <col min="12033" max="12033" width="9.6640625" style="244" customWidth="1"/>
    <col min="12034" max="12034" width="4.6640625" style="244" customWidth="1"/>
    <col min="12035" max="12035" width="14.44140625" style="244" customWidth="1"/>
    <col min="12036" max="12036" width="11.109375" style="244" customWidth="1"/>
    <col min="12037" max="12037" width="10.33203125" style="244" customWidth="1"/>
    <col min="12038" max="12038" width="13" style="244" customWidth="1"/>
    <col min="12039" max="12039" width="8.33203125" style="244" customWidth="1"/>
    <col min="12040" max="12285" width="9.109375" style="244"/>
    <col min="12286" max="12286" width="2.5546875" style="244" customWidth="1"/>
    <col min="12287" max="12287" width="7.109375" style="244" customWidth="1"/>
    <col min="12288" max="12288" width="27.6640625" style="244" customWidth="1"/>
    <col min="12289" max="12289" width="9.6640625" style="244" customWidth="1"/>
    <col min="12290" max="12290" width="4.6640625" style="244" customWidth="1"/>
    <col min="12291" max="12291" width="14.44140625" style="244" customWidth="1"/>
    <col min="12292" max="12292" width="11.109375" style="244" customWidth="1"/>
    <col min="12293" max="12293" width="10.33203125" style="244" customWidth="1"/>
    <col min="12294" max="12294" width="13" style="244" customWidth="1"/>
    <col min="12295" max="12295" width="8.33203125" style="244" customWidth="1"/>
    <col min="12296" max="12541" width="9.109375" style="244"/>
    <col min="12542" max="12542" width="2.5546875" style="244" customWidth="1"/>
    <col min="12543" max="12543" width="7.109375" style="244" customWidth="1"/>
    <col min="12544" max="12544" width="27.6640625" style="244" customWidth="1"/>
    <col min="12545" max="12545" width="9.6640625" style="244" customWidth="1"/>
    <col min="12546" max="12546" width="4.6640625" style="244" customWidth="1"/>
    <col min="12547" max="12547" width="14.44140625" style="244" customWidth="1"/>
    <col min="12548" max="12548" width="11.109375" style="244" customWidth="1"/>
    <col min="12549" max="12549" width="10.33203125" style="244" customWidth="1"/>
    <col min="12550" max="12550" width="13" style="244" customWidth="1"/>
    <col min="12551" max="12551" width="8.33203125" style="244" customWidth="1"/>
    <col min="12552" max="12797" width="9.109375" style="244"/>
    <col min="12798" max="12798" width="2.5546875" style="244" customWidth="1"/>
    <col min="12799" max="12799" width="7.109375" style="244" customWidth="1"/>
    <col min="12800" max="12800" width="27.6640625" style="244" customWidth="1"/>
    <col min="12801" max="12801" width="9.6640625" style="244" customWidth="1"/>
    <col min="12802" max="12802" width="4.6640625" style="244" customWidth="1"/>
    <col min="12803" max="12803" width="14.44140625" style="244" customWidth="1"/>
    <col min="12804" max="12804" width="11.109375" style="244" customWidth="1"/>
    <col min="12805" max="12805" width="10.33203125" style="244" customWidth="1"/>
    <col min="12806" max="12806" width="13" style="244" customWidth="1"/>
    <col min="12807" max="12807" width="8.33203125" style="244" customWidth="1"/>
    <col min="12808" max="13053" width="9.109375" style="244"/>
    <col min="13054" max="13054" width="2.5546875" style="244" customWidth="1"/>
    <col min="13055" max="13055" width="7.109375" style="244" customWidth="1"/>
    <col min="13056" max="13056" width="27.6640625" style="244" customWidth="1"/>
    <col min="13057" max="13057" width="9.6640625" style="244" customWidth="1"/>
    <col min="13058" max="13058" width="4.6640625" style="244" customWidth="1"/>
    <col min="13059" max="13059" width="14.44140625" style="244" customWidth="1"/>
    <col min="13060" max="13060" width="11.109375" style="244" customWidth="1"/>
    <col min="13061" max="13061" width="10.33203125" style="244" customWidth="1"/>
    <col min="13062" max="13062" width="13" style="244" customWidth="1"/>
    <col min="13063" max="13063" width="8.33203125" style="244" customWidth="1"/>
    <col min="13064" max="13309" width="9.109375" style="244"/>
    <col min="13310" max="13310" width="2.5546875" style="244" customWidth="1"/>
    <col min="13311" max="13311" width="7.109375" style="244" customWidth="1"/>
    <col min="13312" max="13312" width="27.6640625" style="244" customWidth="1"/>
    <col min="13313" max="13313" width="9.6640625" style="244" customWidth="1"/>
    <col min="13314" max="13314" width="4.6640625" style="244" customWidth="1"/>
    <col min="13315" max="13315" width="14.44140625" style="244" customWidth="1"/>
    <col min="13316" max="13316" width="11.109375" style="244" customWidth="1"/>
    <col min="13317" max="13317" width="10.33203125" style="244" customWidth="1"/>
    <col min="13318" max="13318" width="13" style="244" customWidth="1"/>
    <col min="13319" max="13319" width="8.33203125" style="244" customWidth="1"/>
    <col min="13320" max="13565" width="9.109375" style="244"/>
    <col min="13566" max="13566" width="2.5546875" style="244" customWidth="1"/>
    <col min="13567" max="13567" width="7.109375" style="244" customWidth="1"/>
    <col min="13568" max="13568" width="27.6640625" style="244" customWidth="1"/>
    <col min="13569" max="13569" width="9.6640625" style="244" customWidth="1"/>
    <col min="13570" max="13570" width="4.6640625" style="244" customWidth="1"/>
    <col min="13571" max="13571" width="14.44140625" style="244" customWidth="1"/>
    <col min="13572" max="13572" width="11.109375" style="244" customWidth="1"/>
    <col min="13573" max="13573" width="10.33203125" style="244" customWidth="1"/>
    <col min="13574" max="13574" width="13" style="244" customWidth="1"/>
    <col min="13575" max="13575" width="8.33203125" style="244" customWidth="1"/>
    <col min="13576" max="13821" width="9.109375" style="244"/>
    <col min="13822" max="13822" width="2.5546875" style="244" customWidth="1"/>
    <col min="13823" max="13823" width="7.109375" style="244" customWidth="1"/>
    <col min="13824" max="13824" width="27.6640625" style="244" customWidth="1"/>
    <col min="13825" max="13825" width="9.6640625" style="244" customWidth="1"/>
    <col min="13826" max="13826" width="4.6640625" style="244" customWidth="1"/>
    <col min="13827" max="13827" width="14.44140625" style="244" customWidth="1"/>
    <col min="13828" max="13828" width="11.109375" style="244" customWidth="1"/>
    <col min="13829" max="13829" width="10.33203125" style="244" customWidth="1"/>
    <col min="13830" max="13830" width="13" style="244" customWidth="1"/>
    <col min="13831" max="13831" width="8.33203125" style="244" customWidth="1"/>
    <col min="13832" max="14077" width="9.109375" style="244"/>
    <col min="14078" max="14078" width="2.5546875" style="244" customWidth="1"/>
    <col min="14079" max="14079" width="7.109375" style="244" customWidth="1"/>
    <col min="14080" max="14080" width="27.6640625" style="244" customWidth="1"/>
    <col min="14081" max="14081" width="9.6640625" style="244" customWidth="1"/>
    <col min="14082" max="14082" width="4.6640625" style="244" customWidth="1"/>
    <col min="14083" max="14083" width="14.44140625" style="244" customWidth="1"/>
    <col min="14084" max="14084" width="11.109375" style="244" customWidth="1"/>
    <col min="14085" max="14085" width="10.33203125" style="244" customWidth="1"/>
    <col min="14086" max="14086" width="13" style="244" customWidth="1"/>
    <col min="14087" max="14087" width="8.33203125" style="244" customWidth="1"/>
    <col min="14088" max="14333" width="9.109375" style="244"/>
    <col min="14334" max="14334" width="2.5546875" style="244" customWidth="1"/>
    <col min="14335" max="14335" width="7.109375" style="244" customWidth="1"/>
    <col min="14336" max="14336" width="27.6640625" style="244" customWidth="1"/>
    <col min="14337" max="14337" width="9.6640625" style="244" customWidth="1"/>
    <col min="14338" max="14338" width="4.6640625" style="244" customWidth="1"/>
    <col min="14339" max="14339" width="14.44140625" style="244" customWidth="1"/>
    <col min="14340" max="14340" width="11.109375" style="244" customWidth="1"/>
    <col min="14341" max="14341" width="10.33203125" style="244" customWidth="1"/>
    <col min="14342" max="14342" width="13" style="244" customWidth="1"/>
    <col min="14343" max="14343" width="8.33203125" style="244" customWidth="1"/>
    <col min="14344" max="14589" width="9.109375" style="244"/>
    <col min="14590" max="14590" width="2.5546875" style="244" customWidth="1"/>
    <col min="14591" max="14591" width="7.109375" style="244" customWidth="1"/>
    <col min="14592" max="14592" width="27.6640625" style="244" customWidth="1"/>
    <col min="14593" max="14593" width="9.6640625" style="244" customWidth="1"/>
    <col min="14594" max="14594" width="4.6640625" style="244" customWidth="1"/>
    <col min="14595" max="14595" width="14.44140625" style="244" customWidth="1"/>
    <col min="14596" max="14596" width="11.109375" style="244" customWidth="1"/>
    <col min="14597" max="14597" width="10.33203125" style="244" customWidth="1"/>
    <col min="14598" max="14598" width="13" style="244" customWidth="1"/>
    <col min="14599" max="14599" width="8.33203125" style="244" customWidth="1"/>
    <col min="14600" max="14845" width="9.109375" style="244"/>
    <col min="14846" max="14846" width="2.5546875" style="244" customWidth="1"/>
    <col min="14847" max="14847" width="7.109375" style="244" customWidth="1"/>
    <col min="14848" max="14848" width="27.6640625" style="244" customWidth="1"/>
    <col min="14849" max="14849" width="9.6640625" style="244" customWidth="1"/>
    <col min="14850" max="14850" width="4.6640625" style="244" customWidth="1"/>
    <col min="14851" max="14851" width="14.44140625" style="244" customWidth="1"/>
    <col min="14852" max="14852" width="11.109375" style="244" customWidth="1"/>
    <col min="14853" max="14853" width="10.33203125" style="244" customWidth="1"/>
    <col min="14854" max="14854" width="13" style="244" customWidth="1"/>
    <col min="14855" max="14855" width="8.33203125" style="244" customWidth="1"/>
    <col min="14856" max="15101" width="9.109375" style="244"/>
    <col min="15102" max="15102" width="2.5546875" style="244" customWidth="1"/>
    <col min="15103" max="15103" width="7.109375" style="244" customWidth="1"/>
    <col min="15104" max="15104" width="27.6640625" style="244" customWidth="1"/>
    <col min="15105" max="15105" width="9.6640625" style="244" customWidth="1"/>
    <col min="15106" max="15106" width="4.6640625" style="244" customWidth="1"/>
    <col min="15107" max="15107" width="14.44140625" style="244" customWidth="1"/>
    <col min="15108" max="15108" width="11.109375" style="244" customWidth="1"/>
    <col min="15109" max="15109" width="10.33203125" style="244" customWidth="1"/>
    <col min="15110" max="15110" width="13" style="244" customWidth="1"/>
    <col min="15111" max="15111" width="8.33203125" style="244" customWidth="1"/>
    <col min="15112" max="15357" width="9.109375" style="244"/>
    <col min="15358" max="15358" width="2.5546875" style="244" customWidth="1"/>
    <col min="15359" max="15359" width="7.109375" style="244" customWidth="1"/>
    <col min="15360" max="15360" width="27.6640625" style="244" customWidth="1"/>
    <col min="15361" max="15361" width="9.6640625" style="244" customWidth="1"/>
    <col min="15362" max="15362" width="4.6640625" style="244" customWidth="1"/>
    <col min="15363" max="15363" width="14.44140625" style="244" customWidth="1"/>
    <col min="15364" max="15364" width="11.109375" style="244" customWidth="1"/>
    <col min="15365" max="15365" width="10.33203125" style="244" customWidth="1"/>
    <col min="15366" max="15366" width="13" style="244" customWidth="1"/>
    <col min="15367" max="15367" width="8.33203125" style="244" customWidth="1"/>
    <col min="15368" max="15613" width="9.109375" style="244"/>
    <col min="15614" max="15614" width="2.5546875" style="244" customWidth="1"/>
    <col min="15615" max="15615" width="7.109375" style="244" customWidth="1"/>
    <col min="15616" max="15616" width="27.6640625" style="244" customWidth="1"/>
    <col min="15617" max="15617" width="9.6640625" style="244" customWidth="1"/>
    <col min="15618" max="15618" width="4.6640625" style="244" customWidth="1"/>
    <col min="15619" max="15619" width="14.44140625" style="244" customWidth="1"/>
    <col min="15620" max="15620" width="11.109375" style="244" customWidth="1"/>
    <col min="15621" max="15621" width="10.33203125" style="244" customWidth="1"/>
    <col min="15622" max="15622" width="13" style="244" customWidth="1"/>
    <col min="15623" max="15623" width="8.33203125" style="244" customWidth="1"/>
    <col min="15624" max="15869" width="9.109375" style="244"/>
    <col min="15870" max="15870" width="2.5546875" style="244" customWidth="1"/>
    <col min="15871" max="15871" width="7.109375" style="244" customWidth="1"/>
    <col min="15872" max="15872" width="27.6640625" style="244" customWidth="1"/>
    <col min="15873" max="15873" width="9.6640625" style="244" customWidth="1"/>
    <col min="15874" max="15874" width="4.6640625" style="244" customWidth="1"/>
    <col min="15875" max="15875" width="14.44140625" style="244" customWidth="1"/>
    <col min="15876" max="15876" width="11.109375" style="244" customWidth="1"/>
    <col min="15877" max="15877" width="10.33203125" style="244" customWidth="1"/>
    <col min="15878" max="15878" width="13" style="244" customWidth="1"/>
    <col min="15879" max="15879" width="8.33203125" style="244" customWidth="1"/>
    <col min="15880" max="16125" width="9.109375" style="244"/>
    <col min="16126" max="16126" width="2.5546875" style="244" customWidth="1"/>
    <col min="16127" max="16127" width="7.109375" style="244" customWidth="1"/>
    <col min="16128" max="16128" width="27.6640625" style="244" customWidth="1"/>
    <col min="16129" max="16129" width="9.6640625" style="244" customWidth="1"/>
    <col min="16130" max="16130" width="4.6640625" style="244" customWidth="1"/>
    <col min="16131" max="16131" width="14.44140625" style="244" customWidth="1"/>
    <col min="16132" max="16132" width="11.109375" style="244" customWidth="1"/>
    <col min="16133" max="16133" width="10.33203125" style="244" customWidth="1"/>
    <col min="16134" max="16134" width="13" style="244" customWidth="1"/>
    <col min="16135" max="16135" width="8.33203125" style="244" customWidth="1"/>
    <col min="16136" max="16381" width="9.109375" style="244"/>
    <col min="16382" max="16384" width="9.109375" style="244" customWidth="1"/>
  </cols>
  <sheetData>
    <row r="1" spans="1:9">
      <c r="A1" s="17" t="str">
        <f>RevReqSummary!A1</f>
        <v>PacifiCorp General Rate Case UE-140617</v>
      </c>
      <c r="C1" s="241"/>
      <c r="F1" s="241"/>
    </row>
    <row r="2" spans="1:9">
      <c r="A2" s="17" t="str">
        <f>RevReqSummary!A2</f>
        <v>For The Twelve Months Ended December 2013 - Staff Revenue Requirement</v>
      </c>
      <c r="C2" s="241"/>
      <c r="F2" s="241"/>
    </row>
    <row r="3" spans="1:9">
      <c r="A3" s="248" t="s">
        <v>594</v>
      </c>
      <c r="C3" s="241"/>
      <c r="F3" s="241"/>
    </row>
    <row r="4" spans="1:9">
      <c r="A4" s="248" t="s">
        <v>595</v>
      </c>
      <c r="C4" s="241"/>
      <c r="F4" s="241"/>
    </row>
    <row r="5" spans="1:9">
      <c r="C5" s="241"/>
      <c r="F5" s="241"/>
    </row>
    <row r="6" spans="1:9">
      <c r="B6" s="23"/>
      <c r="C6" s="23"/>
      <c r="D6" s="23" t="s">
        <v>131</v>
      </c>
      <c r="E6" s="23"/>
      <c r="F6" s="23"/>
      <c r="G6" s="23" t="s">
        <v>236</v>
      </c>
    </row>
    <row r="7" spans="1:9">
      <c r="A7" s="240" t="s">
        <v>222</v>
      </c>
      <c r="B7" s="26" t="s">
        <v>132</v>
      </c>
      <c r="C7" s="26" t="s">
        <v>660</v>
      </c>
      <c r="D7" s="26" t="s">
        <v>134</v>
      </c>
      <c r="E7" s="26" t="s">
        <v>135</v>
      </c>
      <c r="F7" s="26" t="s">
        <v>136</v>
      </c>
      <c r="G7" s="26" t="s">
        <v>137</v>
      </c>
    </row>
    <row r="8" spans="1:9">
      <c r="A8" s="240"/>
      <c r="B8" s="517"/>
      <c r="C8" s="517"/>
      <c r="D8" s="527"/>
      <c r="E8" s="517"/>
      <c r="F8" s="517"/>
      <c r="G8" s="526"/>
    </row>
    <row r="9" spans="1:9">
      <c r="A9" s="244" t="s">
        <v>769</v>
      </c>
      <c r="B9" s="241">
        <v>332</v>
      </c>
      <c r="C9" s="241">
        <v>1</v>
      </c>
      <c r="D9" s="1332">
        <v>-2098.02</v>
      </c>
      <c r="E9" s="241" t="s">
        <v>214</v>
      </c>
      <c r="F9" s="528">
        <f>INDEX(WCAAllocations,IFERROR(MATCH(E9,WCAFactors,0),2),IFERROR(MATCH(E9,WCAStates,0),4))</f>
        <v>0</v>
      </c>
      <c r="G9" s="1127">
        <f>D9*F9</f>
        <v>0</v>
      </c>
    </row>
    <row r="10" spans="1:9">
      <c r="A10" s="244" t="s">
        <v>770</v>
      </c>
      <c r="B10" s="241">
        <v>353</v>
      </c>
      <c r="C10" s="241">
        <v>1</v>
      </c>
      <c r="D10" s="1332">
        <v>0</v>
      </c>
      <c r="E10" s="241" t="s">
        <v>214</v>
      </c>
      <c r="F10" s="528">
        <f>INDEX(WCAAllocations,IFERROR(MATCH(E10,WCAFactors,0),2),IFERROR(MATCH(E10,WCAStates,0),4))</f>
        <v>0</v>
      </c>
      <c r="G10" s="1127">
        <f>D10*F10</f>
        <v>0</v>
      </c>
    </row>
    <row r="11" spans="1:9" ht="13.2" customHeight="1">
      <c r="A11" s="244" t="s">
        <v>771</v>
      </c>
      <c r="B11" s="241">
        <v>361</v>
      </c>
      <c r="C11" s="241">
        <v>1</v>
      </c>
      <c r="D11" s="1332">
        <v>0</v>
      </c>
      <c r="E11" s="241" t="s">
        <v>173</v>
      </c>
      <c r="F11" s="528">
        <f>INDEX(WCAAllocations,IFERROR(MATCH(E11,WCAFactors,0),2),IFERROR(MATCH(E11,WCAStates,0),4))</f>
        <v>0</v>
      </c>
      <c r="G11" s="1127">
        <f>D11*F9</f>
        <v>0</v>
      </c>
    </row>
    <row r="12" spans="1:9">
      <c r="A12" s="530"/>
      <c r="B12" s="30"/>
      <c r="C12" s="241"/>
      <c r="D12" s="531">
        <f>SUM(D9:D11)</f>
        <v>-2098.02</v>
      </c>
      <c r="E12" s="30"/>
      <c r="F12" s="532"/>
      <c r="G12" s="531">
        <f>SUM(G9:G11)</f>
        <v>0</v>
      </c>
      <c r="H12" s="37"/>
      <c r="I12" s="29"/>
    </row>
    <row r="13" spans="1:9">
      <c r="A13" s="533"/>
      <c r="B13" s="30"/>
      <c r="C13" s="241"/>
      <c r="E13" s="30"/>
      <c r="F13" s="532"/>
      <c r="H13" s="37"/>
      <c r="I13" s="29"/>
    </row>
    <row r="14" spans="1:9">
      <c r="A14" s="534" t="s">
        <v>596</v>
      </c>
      <c r="B14" s="30"/>
      <c r="C14" s="241"/>
      <c r="D14" s="529"/>
      <c r="E14" s="30"/>
      <c r="F14" s="532"/>
      <c r="G14" s="529"/>
      <c r="H14" s="37"/>
      <c r="I14" s="29"/>
    </row>
    <row r="15" spans="1:9">
      <c r="A15" s="244" t="s">
        <v>772</v>
      </c>
      <c r="B15" s="241" t="s">
        <v>175</v>
      </c>
      <c r="C15" s="241">
        <v>1</v>
      </c>
      <c r="D15" s="1332">
        <v>0</v>
      </c>
      <c r="E15" s="241" t="s">
        <v>214</v>
      </c>
      <c r="F15" s="528">
        <f>INDEX(WCAAllocations,IFERROR(MATCH(E15,WCAFactors,0),2),IFERROR(MATCH(E15,WCAStates,0),4))</f>
        <v>0</v>
      </c>
      <c r="G15" s="1127">
        <f>D15*F15</f>
        <v>0</v>
      </c>
      <c r="H15" s="37"/>
      <c r="I15" s="29"/>
    </row>
    <row r="16" spans="1:9">
      <c r="A16" s="244" t="s">
        <v>773</v>
      </c>
      <c r="B16" s="241" t="s">
        <v>179</v>
      </c>
      <c r="C16" s="241">
        <v>1</v>
      </c>
      <c r="D16" s="1332">
        <v>0</v>
      </c>
      <c r="E16" s="241" t="s">
        <v>214</v>
      </c>
      <c r="F16" s="528">
        <f>INDEX(WCAAllocations,IFERROR(MATCH(E16,WCAFactors,0),2),IFERROR(MATCH(E16,WCAStates,0),4))</f>
        <v>0</v>
      </c>
      <c r="G16" s="1127">
        <f>D16*F16</f>
        <v>0</v>
      </c>
      <c r="H16" s="37"/>
      <c r="I16" s="29"/>
    </row>
    <row r="17" spans="1:9">
      <c r="A17" s="244" t="s">
        <v>774</v>
      </c>
      <c r="B17" s="241">
        <v>108361</v>
      </c>
      <c r="C17" s="241">
        <v>1</v>
      </c>
      <c r="D17" s="1332">
        <v>0</v>
      </c>
      <c r="E17" s="241" t="s">
        <v>173</v>
      </c>
      <c r="F17" s="528">
        <f>INDEX(WCAAllocations,IFERROR(MATCH(E17,WCAFactors,0),2),IFERROR(MATCH(E17,WCAStates,0),4))</f>
        <v>0</v>
      </c>
      <c r="G17" s="1127">
        <f>D17*F17</f>
        <v>0</v>
      </c>
    </row>
    <row r="18" spans="1:9">
      <c r="A18" s="530"/>
      <c r="B18" s="30"/>
      <c r="C18" s="241"/>
      <c r="E18" s="535"/>
      <c r="F18" s="532"/>
    </row>
    <row r="19" spans="1:9">
      <c r="A19" s="248" t="s">
        <v>597</v>
      </c>
      <c r="C19" s="241"/>
      <c r="F19" s="532"/>
      <c r="H19" s="37"/>
    </row>
    <row r="20" spans="1:9">
      <c r="A20" s="244" t="s">
        <v>775</v>
      </c>
      <c r="B20" s="241" t="s">
        <v>184</v>
      </c>
      <c r="C20" s="241">
        <v>1</v>
      </c>
      <c r="D20" s="1332">
        <v>-1548951</v>
      </c>
      <c r="E20" s="241" t="s">
        <v>203</v>
      </c>
      <c r="F20" s="528">
        <f>INDEX(WCAAllocations,IFERROR(MATCH(E20,WCAFactors,0),2),IFERROR(MATCH(E20,WCAStates,0),4))</f>
        <v>0.23084885646883446</v>
      </c>
      <c r="G20" s="1127">
        <f>D20*F20</f>
        <v>-357573.5670762576</v>
      </c>
      <c r="H20" s="37"/>
      <c r="I20" s="536"/>
    </row>
    <row r="21" spans="1:9">
      <c r="C21" s="241"/>
      <c r="F21" s="528">
        <f>INDEX(WCAAllocations,IFERROR(MATCH(E21,WCAFactors,0),2),IFERROR(MATCH(E21,WCAStates,0),4))</f>
        <v>1</v>
      </c>
      <c r="G21" s="1127">
        <f>D21*F21</f>
        <v>0</v>
      </c>
      <c r="H21" s="37"/>
      <c r="I21" s="536"/>
    </row>
    <row r="22" spans="1:9">
      <c r="A22" s="244" t="s">
        <v>776</v>
      </c>
      <c r="B22" s="241" t="s">
        <v>184</v>
      </c>
      <c r="C22" s="241">
        <v>1</v>
      </c>
      <c r="D22" s="1332">
        <v>-32788.29</v>
      </c>
      <c r="E22" s="241" t="s">
        <v>214</v>
      </c>
      <c r="F22" s="528">
        <f>INDEX(WCAAllocations,IFERROR(MATCH(E22,WCAFactors,0),2),IFERROR(MATCH(E22,WCAStates,0),4))</f>
        <v>0</v>
      </c>
      <c r="G22" s="1127">
        <f>D22*F22</f>
        <v>0</v>
      </c>
      <c r="H22" s="37"/>
      <c r="I22" s="536"/>
    </row>
    <row r="23" spans="1:9">
      <c r="A23" s="244" t="s">
        <v>777</v>
      </c>
      <c r="B23" s="241" t="s">
        <v>187</v>
      </c>
      <c r="C23" s="241">
        <v>1</v>
      </c>
      <c r="D23" s="1332">
        <v>-1667.18</v>
      </c>
      <c r="E23" s="241" t="s">
        <v>214</v>
      </c>
      <c r="F23" s="528">
        <f>INDEX(WCAAllocations,IFERROR(MATCH(E23,WCAFactors,0),2),IFERROR(MATCH(E23,WCAStates,0),4))</f>
        <v>0</v>
      </c>
      <c r="G23" s="1127">
        <f>D23*F23</f>
        <v>0</v>
      </c>
      <c r="H23" s="37"/>
      <c r="I23" s="536"/>
    </row>
    <row r="24" spans="1:9">
      <c r="A24" s="244" t="s">
        <v>778</v>
      </c>
      <c r="B24" s="241">
        <v>403361</v>
      </c>
      <c r="C24" s="241">
        <v>1</v>
      </c>
      <c r="D24" s="1332">
        <v>-88.86</v>
      </c>
      <c r="E24" s="241" t="s">
        <v>173</v>
      </c>
      <c r="F24" s="528">
        <f>INDEX(WCAAllocations,IFERROR(MATCH(E24,WCAFactors,0),2),IFERROR(MATCH(E24,WCAStates,0),4))</f>
        <v>0</v>
      </c>
      <c r="G24" s="1127">
        <f>D24*F24</f>
        <v>0</v>
      </c>
    </row>
    <row r="25" spans="1:9">
      <c r="A25" s="530"/>
      <c r="C25" s="241"/>
      <c r="D25" s="537">
        <f>SUM(D20:D24)</f>
        <v>-1583495.33</v>
      </c>
      <c r="E25" s="30"/>
      <c r="F25" s="532"/>
      <c r="G25" s="531">
        <f>SUM(G20:G24)</f>
        <v>-357573.5670762576</v>
      </c>
    </row>
    <row r="26" spans="1:9">
      <c r="C26" s="241"/>
    </row>
    <row r="27" spans="1:9">
      <c r="A27" s="248" t="s">
        <v>199</v>
      </c>
    </row>
    <row r="28" spans="1:9">
      <c r="A28" s="244" t="s">
        <v>598</v>
      </c>
      <c r="B28" s="241">
        <v>539</v>
      </c>
      <c r="C28" s="244">
        <v>1</v>
      </c>
      <c r="D28" s="1332">
        <v>-30254.560000000001</v>
      </c>
      <c r="E28" s="241" t="s">
        <v>203</v>
      </c>
      <c r="F28" s="528">
        <f>INDEX(WCAAllocations,IFERROR(MATCH(E28,WCAFactors,0),2),IFERROR(MATCH(E28,WCAStates,0),4))</f>
        <v>0.23084885646883446</v>
      </c>
      <c r="G28" s="1127">
        <f>D28*F28</f>
        <v>-6984.2305789677403</v>
      </c>
    </row>
    <row r="29" spans="1:9">
      <c r="A29" s="244" t="s">
        <v>779</v>
      </c>
      <c r="B29" s="241">
        <v>539</v>
      </c>
      <c r="C29" s="244">
        <v>1</v>
      </c>
      <c r="D29" s="1332">
        <v>-38860.180000000008</v>
      </c>
      <c r="E29" s="241" t="s">
        <v>214</v>
      </c>
      <c r="F29" s="528">
        <f>INDEX(WCAAllocations,IFERROR(MATCH(E29,WCAFactors,0),2),IFERROR(MATCH(E29,WCAStates,0),4))</f>
        <v>0</v>
      </c>
      <c r="G29" s="1127">
        <f>D29*F29</f>
        <v>0</v>
      </c>
    </row>
    <row r="30" spans="1:9">
      <c r="A30" s="244" t="s">
        <v>780</v>
      </c>
      <c r="B30" s="241">
        <v>539</v>
      </c>
      <c r="C30" s="244">
        <v>1</v>
      </c>
      <c r="D30" s="1332">
        <v>-852.3</v>
      </c>
      <c r="E30" s="241" t="s">
        <v>214</v>
      </c>
      <c r="F30" s="538">
        <f>INDEX(WCAAllocations,IFERROR(MATCH(E30,WCAFactors,0),2),IFERROR(MATCH(E30,WCAStates,0),4))</f>
        <v>0</v>
      </c>
      <c r="G30" s="1127">
        <f>D30*F30</f>
        <v>0</v>
      </c>
    </row>
    <row r="31" spans="1:9">
      <c r="F31" s="253"/>
      <c r="G31" s="1127"/>
    </row>
    <row r="32" spans="1:9">
      <c r="F32" s="253"/>
      <c r="G32" s="1127"/>
    </row>
    <row r="33" spans="1:7">
      <c r="A33" s="244" t="s">
        <v>781</v>
      </c>
      <c r="B33" s="241" t="s">
        <v>191</v>
      </c>
      <c r="C33" s="244">
        <v>1</v>
      </c>
      <c r="D33" s="1332">
        <v>-32788.29</v>
      </c>
      <c r="E33" s="241" t="s">
        <v>214</v>
      </c>
      <c r="F33" s="528">
        <f t="shared" ref="F33:F43" si="0">INDEX(WCAAllocations,IFERROR(MATCH(E33,WCAFactors,0),2),IFERROR(MATCH(E33,WCAStates,0),4))</f>
        <v>0</v>
      </c>
      <c r="G33" s="1127">
        <f t="shared" ref="G33:G43" si="1">D33*F33</f>
        <v>0</v>
      </c>
    </row>
    <row r="34" spans="1:7">
      <c r="A34" s="244" t="s">
        <v>781</v>
      </c>
      <c r="B34" s="241" t="s">
        <v>191</v>
      </c>
      <c r="C34" s="244">
        <v>1</v>
      </c>
      <c r="D34" s="1332">
        <v>-1667.18</v>
      </c>
      <c r="E34" s="354" t="s">
        <v>214</v>
      </c>
      <c r="F34" s="528">
        <f t="shared" si="0"/>
        <v>0</v>
      </c>
      <c r="G34" s="1127">
        <f t="shared" si="1"/>
        <v>0</v>
      </c>
    </row>
    <row r="35" spans="1:7">
      <c r="A35" s="244" t="s">
        <v>781</v>
      </c>
      <c r="B35" s="241" t="s">
        <v>191</v>
      </c>
      <c r="C35" s="244">
        <v>1</v>
      </c>
      <c r="D35" s="1332">
        <v>-88.86</v>
      </c>
      <c r="E35" s="241" t="s">
        <v>173</v>
      </c>
      <c r="F35" s="538">
        <f t="shared" si="0"/>
        <v>0</v>
      </c>
      <c r="G35" s="1127">
        <f t="shared" si="1"/>
        <v>0</v>
      </c>
    </row>
    <row r="36" spans="1:7">
      <c r="G36" s="1127"/>
    </row>
    <row r="37" spans="1:7">
      <c r="A37" s="244" t="s">
        <v>782</v>
      </c>
      <c r="B37" s="241">
        <v>41110</v>
      </c>
      <c r="C37" s="244">
        <v>1</v>
      </c>
      <c r="D37" s="1332">
        <v>12443</v>
      </c>
      <c r="E37" s="241" t="s">
        <v>214</v>
      </c>
      <c r="F37" s="528">
        <f t="shared" si="0"/>
        <v>0</v>
      </c>
      <c r="G37" s="1127">
        <f t="shared" si="1"/>
        <v>0</v>
      </c>
    </row>
    <row r="38" spans="1:7" ht="14.4" customHeight="1">
      <c r="A38" s="244" t="s">
        <v>782</v>
      </c>
      <c r="B38" s="241">
        <v>41110</v>
      </c>
      <c r="C38" s="244">
        <v>1</v>
      </c>
      <c r="D38" s="1332">
        <v>633</v>
      </c>
      <c r="E38" s="241" t="s">
        <v>214</v>
      </c>
      <c r="F38" s="538">
        <f t="shared" si="0"/>
        <v>0</v>
      </c>
      <c r="G38" s="1127">
        <f t="shared" si="1"/>
        <v>0</v>
      </c>
    </row>
    <row r="39" spans="1:7">
      <c r="A39" s="244" t="s">
        <v>782</v>
      </c>
      <c r="B39" s="241">
        <v>41110</v>
      </c>
      <c r="C39" s="244">
        <v>1</v>
      </c>
      <c r="D39" s="1332">
        <v>34</v>
      </c>
      <c r="E39" s="241" t="s">
        <v>173</v>
      </c>
      <c r="F39" s="528">
        <f t="shared" si="0"/>
        <v>0</v>
      </c>
      <c r="G39" s="1127">
        <f t="shared" si="1"/>
        <v>0</v>
      </c>
    </row>
    <row r="40" spans="1:7">
      <c r="F40" s="528">
        <f t="shared" si="0"/>
        <v>1</v>
      </c>
      <c r="G40" s="1127">
        <f t="shared" si="1"/>
        <v>0</v>
      </c>
    </row>
    <row r="41" spans="1:7">
      <c r="A41" s="244" t="s">
        <v>783</v>
      </c>
      <c r="B41" s="241">
        <v>282</v>
      </c>
      <c r="C41" s="244">
        <v>1</v>
      </c>
      <c r="D41" s="1332">
        <v>-6222</v>
      </c>
      <c r="E41" s="241" t="s">
        <v>214</v>
      </c>
      <c r="F41" s="538">
        <f t="shared" si="0"/>
        <v>0</v>
      </c>
      <c r="G41" s="1127">
        <f t="shared" si="1"/>
        <v>0</v>
      </c>
    </row>
    <row r="42" spans="1:7">
      <c r="A42" s="244" t="s">
        <v>783</v>
      </c>
      <c r="B42" s="241">
        <v>282</v>
      </c>
      <c r="C42" s="244">
        <v>1</v>
      </c>
      <c r="D42" s="1332">
        <v>-317</v>
      </c>
      <c r="E42" s="241" t="s">
        <v>214</v>
      </c>
      <c r="F42" s="528">
        <f t="shared" si="0"/>
        <v>0</v>
      </c>
      <c r="G42" s="1127">
        <f t="shared" si="1"/>
        <v>0</v>
      </c>
    </row>
    <row r="43" spans="1:7">
      <c r="A43" s="244" t="s">
        <v>783</v>
      </c>
      <c r="B43" s="241">
        <v>282</v>
      </c>
      <c r="C43" s="244">
        <v>1</v>
      </c>
      <c r="D43" s="1332">
        <v>-17</v>
      </c>
      <c r="E43" s="241" t="s">
        <v>173</v>
      </c>
      <c r="F43" s="528">
        <f t="shared" si="0"/>
        <v>0</v>
      </c>
      <c r="G43" s="1127">
        <f t="shared" si="1"/>
        <v>0</v>
      </c>
    </row>
    <row r="44" spans="1:7">
      <c r="F44" s="253"/>
    </row>
    <row r="45" spans="1:7">
      <c r="F45" s="253"/>
    </row>
    <row r="46" spans="1:7">
      <c r="A46" s="248" t="s">
        <v>212</v>
      </c>
      <c r="C46" s="241"/>
      <c r="D46" s="539"/>
      <c r="F46" s="155"/>
      <c r="G46" s="529"/>
    </row>
    <row r="47" spans="1:7">
      <c r="A47" s="1405" t="s">
        <v>1082</v>
      </c>
      <c r="B47" s="1405"/>
      <c r="C47" s="1405"/>
      <c r="D47" s="1405"/>
      <c r="E47" s="1405"/>
      <c r="F47" s="1405"/>
      <c r="G47" s="1405"/>
    </row>
    <row r="48" spans="1:7">
      <c r="A48" s="1405"/>
      <c r="B48" s="1405"/>
      <c r="C48" s="1405"/>
      <c r="D48" s="1405"/>
      <c r="E48" s="1405"/>
      <c r="F48" s="1405"/>
      <c r="G48" s="1405"/>
    </row>
    <row r="49" spans="1:7">
      <c r="A49" s="1405"/>
      <c r="B49" s="1405"/>
      <c r="C49" s="1405"/>
      <c r="D49" s="1405"/>
      <c r="E49" s="1405"/>
      <c r="F49" s="1405"/>
      <c r="G49" s="1405"/>
    </row>
    <row r="50" spans="1:7">
      <c r="A50" s="1405"/>
      <c r="B50" s="1405"/>
      <c r="C50" s="1405"/>
      <c r="D50" s="1405"/>
      <c r="E50" s="1405"/>
      <c r="F50" s="1405"/>
      <c r="G50" s="1405"/>
    </row>
    <row r="51" spans="1:7">
      <c r="A51" s="1405"/>
      <c r="B51" s="1405"/>
      <c r="C51" s="1405"/>
      <c r="D51" s="1405"/>
      <c r="E51" s="1405"/>
      <c r="F51" s="1405"/>
      <c r="G51" s="1405"/>
    </row>
    <row r="52" spans="1:7">
      <c r="A52" s="1405"/>
      <c r="B52" s="1405"/>
      <c r="C52" s="1405"/>
      <c r="D52" s="1405"/>
      <c r="E52" s="1405"/>
      <c r="F52" s="1405"/>
      <c r="G52" s="1405"/>
    </row>
    <row r="53" spans="1:7">
      <c r="A53" s="1405"/>
      <c r="B53" s="1405"/>
      <c r="C53" s="1405"/>
      <c r="D53" s="1405"/>
      <c r="E53" s="1405"/>
      <c r="F53" s="1405"/>
      <c r="G53" s="1405"/>
    </row>
    <row r="56" spans="1:7">
      <c r="B56" s="517"/>
      <c r="E56" s="517"/>
    </row>
  </sheetData>
  <mergeCells count="1">
    <mergeCell ref="A47:G53"/>
  </mergeCells>
  <conditionalFormatting sqref="A12:A14 A18">
    <cfRule type="cellIs" dxfId="2" priority="4" stopIfTrue="1" operator="equal">
      <formula>"Title"</formula>
    </cfRule>
  </conditionalFormatting>
  <conditionalFormatting sqref="A7:A8">
    <cfRule type="cellIs" dxfId="1" priority="2" stopIfTrue="1" operator="equal">
      <formula>"Adjustment to Income/Expense/Rate Base:"</formula>
    </cfRule>
  </conditionalFormatting>
  <conditionalFormatting sqref="A25">
    <cfRule type="cellIs" dxfId="0" priority="1" stopIfTrue="1" operator="equal">
      <formula>"Title"</formula>
    </cfRule>
  </conditionalFormatting>
  <dataValidations disablePrompts="1" count="7">
    <dataValidation type="list" errorStyle="warning" allowBlank="1" showInputMessage="1" showErrorMessage="1" errorTitle="FERC ACCOUNT" error="This FERC Account is not included in the drop-down list. Is this the account you want to use?" sqref="WLM983049:WLM983057 WBQ983049:WBQ983057 VRU983049:VRU983057 VHY983049:VHY983057 UYC983049:UYC983057 UOG983049:UOG983057 UEK983049:UEK983057 TUO983049:TUO983057 TKS983049:TKS983057 TAW983049:TAW983057 SRA983049:SRA983057 SHE983049:SHE983057 RXI983049:RXI983057 RNM983049:RNM983057 RDQ983049:RDQ983057 QTU983049:QTU983057 QJY983049:QJY983057 QAC983049:QAC983057 PQG983049:PQG983057 PGK983049:PGK983057 OWO983049:OWO983057 OMS983049:OMS983057 OCW983049:OCW983057 NTA983049:NTA983057 NJE983049:NJE983057 MZI983049:MZI983057 MPM983049:MPM983057 MFQ983049:MFQ983057 LVU983049:LVU983057 LLY983049:LLY983057 LCC983049:LCC983057 KSG983049:KSG983057 KIK983049:KIK983057 JYO983049:JYO983057 JOS983049:JOS983057 JEW983049:JEW983057 IVA983049:IVA983057 ILE983049:ILE983057 IBI983049:IBI983057 HRM983049:HRM983057 HHQ983049:HHQ983057 GXU983049:GXU983057 GNY983049:GNY983057 GEC983049:GEC983057 FUG983049:FUG983057 FKK983049:FKK983057 FAO983049:FAO983057 EQS983049:EQS983057 EGW983049:EGW983057 DXA983049:DXA983057 DNE983049:DNE983057 DDI983049:DDI983057 CTM983049:CTM983057 CJQ983049:CJQ983057 BZU983049:BZU983057 BPY983049:BPY983057 BGC983049:BGC983057 AWG983049:AWG983057 AMK983049:AMK983057 ACO983049:ACO983057 SS983049:SS983057 IW983049:IW983057 B983049:B983057 WVI917513:WVI917521 WLM917513:WLM917521 WBQ917513:WBQ917521 VRU917513:VRU917521 VHY917513:VHY917521 UYC917513:UYC917521 UOG917513:UOG917521 UEK917513:UEK917521 TUO917513:TUO917521 TKS917513:TKS917521 TAW917513:TAW917521 SRA917513:SRA917521 SHE917513:SHE917521 RXI917513:RXI917521 RNM917513:RNM917521 RDQ917513:RDQ917521 QTU917513:QTU917521 QJY917513:QJY917521 QAC917513:QAC917521 PQG917513:PQG917521 PGK917513:PGK917521 OWO917513:OWO917521 OMS917513:OMS917521 OCW917513:OCW917521 NTA917513:NTA917521 NJE917513:NJE917521 MZI917513:MZI917521 MPM917513:MPM917521 MFQ917513:MFQ917521 LVU917513:LVU917521 LLY917513:LLY917521 LCC917513:LCC917521 KSG917513:KSG917521 KIK917513:KIK917521 JYO917513:JYO917521 JOS917513:JOS917521 JEW917513:JEW917521 IVA917513:IVA917521 ILE917513:ILE917521 IBI917513:IBI917521 HRM917513:HRM917521 HHQ917513:HHQ917521 GXU917513:GXU917521 GNY917513:GNY917521 GEC917513:GEC917521 FUG917513:FUG917521 FKK917513:FKK917521 FAO917513:FAO917521 EQS917513:EQS917521 EGW917513:EGW917521 DXA917513:DXA917521 DNE917513:DNE917521 DDI917513:DDI917521 CTM917513:CTM917521 CJQ917513:CJQ917521 BZU917513:BZU917521 BPY917513:BPY917521 BGC917513:BGC917521 AWG917513:AWG917521 AMK917513:AMK917521 ACO917513:ACO917521 SS917513:SS917521 IW917513:IW917521 B917513:B917521 WVI851977:WVI851985 WLM851977:WLM851985 WBQ851977:WBQ851985 VRU851977:VRU851985 VHY851977:VHY851985 UYC851977:UYC851985 UOG851977:UOG851985 UEK851977:UEK851985 TUO851977:TUO851985 TKS851977:TKS851985 TAW851977:TAW851985 SRA851977:SRA851985 SHE851977:SHE851985 RXI851977:RXI851985 RNM851977:RNM851985 RDQ851977:RDQ851985 QTU851977:QTU851985 QJY851977:QJY851985 QAC851977:QAC851985 PQG851977:PQG851985 PGK851977:PGK851985 OWO851977:OWO851985 OMS851977:OMS851985 OCW851977:OCW851985 NTA851977:NTA851985 NJE851977:NJE851985 MZI851977:MZI851985 MPM851977:MPM851985 MFQ851977:MFQ851985 LVU851977:LVU851985 LLY851977:LLY851985 LCC851977:LCC851985 KSG851977:KSG851985 KIK851977:KIK851985 JYO851977:JYO851985 JOS851977:JOS851985 JEW851977:JEW851985 IVA851977:IVA851985 ILE851977:ILE851985 IBI851977:IBI851985 HRM851977:HRM851985 HHQ851977:HHQ851985 GXU851977:GXU851985 GNY851977:GNY851985 GEC851977:GEC851985 FUG851977:FUG851985 FKK851977:FKK851985 FAO851977:FAO851985 EQS851977:EQS851985 EGW851977:EGW851985 DXA851977:DXA851985 DNE851977:DNE851985 DDI851977:DDI851985 CTM851977:CTM851985 CJQ851977:CJQ851985 BZU851977:BZU851985 BPY851977:BPY851985 BGC851977:BGC851985 AWG851977:AWG851985 AMK851977:AMK851985 ACO851977:ACO851985 SS851977:SS851985 IW851977:IW851985 B851977:B851985 WVI786441:WVI786449 WLM786441:WLM786449 WBQ786441:WBQ786449 VRU786441:VRU786449 VHY786441:VHY786449 UYC786441:UYC786449 UOG786441:UOG786449 UEK786441:UEK786449 TUO786441:TUO786449 TKS786441:TKS786449 TAW786441:TAW786449 SRA786441:SRA786449 SHE786441:SHE786449 RXI786441:RXI786449 RNM786441:RNM786449 RDQ786441:RDQ786449 QTU786441:QTU786449 QJY786441:QJY786449 QAC786441:QAC786449 PQG786441:PQG786449 PGK786441:PGK786449 OWO786441:OWO786449 OMS786441:OMS786449 OCW786441:OCW786449 NTA786441:NTA786449 NJE786441:NJE786449 MZI786441:MZI786449 MPM786441:MPM786449 MFQ786441:MFQ786449 LVU786441:LVU786449 LLY786441:LLY786449 LCC786441:LCC786449 KSG786441:KSG786449 KIK786441:KIK786449 JYO786441:JYO786449 JOS786441:JOS786449 JEW786441:JEW786449 IVA786441:IVA786449 ILE786441:ILE786449 IBI786441:IBI786449 HRM786441:HRM786449 HHQ786441:HHQ786449 GXU786441:GXU786449 GNY786441:GNY786449 GEC786441:GEC786449 FUG786441:FUG786449 FKK786441:FKK786449 FAO786441:FAO786449 EQS786441:EQS786449 EGW786441:EGW786449 DXA786441:DXA786449 DNE786441:DNE786449 DDI786441:DDI786449 CTM786441:CTM786449 CJQ786441:CJQ786449 BZU786441:BZU786449 BPY786441:BPY786449 BGC786441:BGC786449 AWG786441:AWG786449 AMK786441:AMK786449 ACO786441:ACO786449 SS786441:SS786449 IW786441:IW786449 B786441:B786449 WVI720905:WVI720913 WLM720905:WLM720913 WBQ720905:WBQ720913 VRU720905:VRU720913 VHY720905:VHY720913 UYC720905:UYC720913 UOG720905:UOG720913 UEK720905:UEK720913 TUO720905:TUO720913 TKS720905:TKS720913 TAW720905:TAW720913 SRA720905:SRA720913 SHE720905:SHE720913 RXI720905:RXI720913 RNM720905:RNM720913 RDQ720905:RDQ720913 QTU720905:QTU720913 QJY720905:QJY720913 QAC720905:QAC720913 PQG720905:PQG720913 PGK720905:PGK720913 OWO720905:OWO720913 OMS720905:OMS720913 OCW720905:OCW720913 NTA720905:NTA720913 NJE720905:NJE720913 MZI720905:MZI720913 MPM720905:MPM720913 MFQ720905:MFQ720913 LVU720905:LVU720913 LLY720905:LLY720913 LCC720905:LCC720913 KSG720905:KSG720913 KIK720905:KIK720913 JYO720905:JYO720913 JOS720905:JOS720913 JEW720905:JEW720913 IVA720905:IVA720913 ILE720905:ILE720913 IBI720905:IBI720913 HRM720905:HRM720913 HHQ720905:HHQ720913 GXU720905:GXU720913 GNY720905:GNY720913 GEC720905:GEC720913 FUG720905:FUG720913 FKK720905:FKK720913 FAO720905:FAO720913 EQS720905:EQS720913 EGW720905:EGW720913 DXA720905:DXA720913 DNE720905:DNE720913 DDI720905:DDI720913 CTM720905:CTM720913 CJQ720905:CJQ720913 BZU720905:BZU720913 BPY720905:BPY720913 BGC720905:BGC720913 AWG720905:AWG720913 AMK720905:AMK720913 ACO720905:ACO720913 SS720905:SS720913 IW720905:IW720913 B720905:B720913 WVI655369:WVI655377 WLM655369:WLM655377 WBQ655369:WBQ655377 VRU655369:VRU655377 VHY655369:VHY655377 UYC655369:UYC655377 UOG655369:UOG655377 UEK655369:UEK655377 TUO655369:TUO655377 TKS655369:TKS655377 TAW655369:TAW655377 SRA655369:SRA655377 SHE655369:SHE655377 RXI655369:RXI655377 RNM655369:RNM655377 RDQ655369:RDQ655377 QTU655369:QTU655377 QJY655369:QJY655377 QAC655369:QAC655377 PQG655369:PQG655377 PGK655369:PGK655377 OWO655369:OWO655377 OMS655369:OMS655377 OCW655369:OCW655377 NTA655369:NTA655377 NJE655369:NJE655377 MZI655369:MZI655377 MPM655369:MPM655377 MFQ655369:MFQ655377 LVU655369:LVU655377 LLY655369:LLY655377 LCC655369:LCC655377 KSG655369:KSG655377 KIK655369:KIK655377 JYO655369:JYO655377 JOS655369:JOS655377 JEW655369:JEW655377 IVA655369:IVA655377 ILE655369:ILE655377 IBI655369:IBI655377 HRM655369:HRM655377 HHQ655369:HHQ655377 GXU655369:GXU655377 GNY655369:GNY655377 GEC655369:GEC655377 FUG655369:FUG655377 FKK655369:FKK655377 FAO655369:FAO655377 EQS655369:EQS655377 EGW655369:EGW655377 DXA655369:DXA655377 DNE655369:DNE655377 DDI655369:DDI655377 CTM655369:CTM655377 CJQ655369:CJQ655377 BZU655369:BZU655377 BPY655369:BPY655377 BGC655369:BGC655377 AWG655369:AWG655377 AMK655369:AMK655377 ACO655369:ACO655377 SS655369:SS655377 IW655369:IW655377 B655369:B655377 WVI589833:WVI589841 WLM589833:WLM589841 WBQ589833:WBQ589841 VRU589833:VRU589841 VHY589833:VHY589841 UYC589833:UYC589841 UOG589833:UOG589841 UEK589833:UEK589841 TUO589833:TUO589841 TKS589833:TKS589841 TAW589833:TAW589841 SRA589833:SRA589841 SHE589833:SHE589841 RXI589833:RXI589841 RNM589833:RNM589841 RDQ589833:RDQ589841 QTU589833:QTU589841 QJY589833:QJY589841 QAC589833:QAC589841 PQG589833:PQG589841 PGK589833:PGK589841 OWO589833:OWO589841 OMS589833:OMS589841 OCW589833:OCW589841 NTA589833:NTA589841 NJE589833:NJE589841 MZI589833:MZI589841 MPM589833:MPM589841 MFQ589833:MFQ589841 LVU589833:LVU589841 LLY589833:LLY589841 LCC589833:LCC589841 KSG589833:KSG589841 KIK589833:KIK589841 JYO589833:JYO589841 JOS589833:JOS589841 JEW589833:JEW589841 IVA589833:IVA589841 ILE589833:ILE589841 IBI589833:IBI589841 HRM589833:HRM589841 HHQ589833:HHQ589841 GXU589833:GXU589841 GNY589833:GNY589841 GEC589833:GEC589841 FUG589833:FUG589841 FKK589833:FKK589841 FAO589833:FAO589841 EQS589833:EQS589841 EGW589833:EGW589841 DXA589833:DXA589841 DNE589833:DNE589841 DDI589833:DDI589841 CTM589833:CTM589841 CJQ589833:CJQ589841 BZU589833:BZU589841 BPY589833:BPY589841 BGC589833:BGC589841 AWG589833:AWG589841 AMK589833:AMK589841 ACO589833:ACO589841 SS589833:SS589841 IW589833:IW589841 B589833:B589841 WVI524297:WVI524305 WLM524297:WLM524305 WBQ524297:WBQ524305 VRU524297:VRU524305 VHY524297:VHY524305 UYC524297:UYC524305 UOG524297:UOG524305 UEK524297:UEK524305 TUO524297:TUO524305 TKS524297:TKS524305 TAW524297:TAW524305 SRA524297:SRA524305 SHE524297:SHE524305 RXI524297:RXI524305 RNM524297:RNM524305 RDQ524297:RDQ524305 QTU524297:QTU524305 QJY524297:QJY524305 QAC524297:QAC524305 PQG524297:PQG524305 PGK524297:PGK524305 OWO524297:OWO524305 OMS524297:OMS524305 OCW524297:OCW524305 NTA524297:NTA524305 NJE524297:NJE524305 MZI524297:MZI524305 MPM524297:MPM524305 MFQ524297:MFQ524305 LVU524297:LVU524305 LLY524297:LLY524305 LCC524297:LCC524305 KSG524297:KSG524305 KIK524297:KIK524305 JYO524297:JYO524305 JOS524297:JOS524305 JEW524297:JEW524305 IVA524297:IVA524305 ILE524297:ILE524305 IBI524297:IBI524305 HRM524297:HRM524305 HHQ524297:HHQ524305 GXU524297:GXU524305 GNY524297:GNY524305 GEC524297:GEC524305 FUG524297:FUG524305 FKK524297:FKK524305 FAO524297:FAO524305 EQS524297:EQS524305 EGW524297:EGW524305 DXA524297:DXA524305 DNE524297:DNE524305 DDI524297:DDI524305 CTM524297:CTM524305 CJQ524297:CJQ524305 BZU524297:BZU524305 BPY524297:BPY524305 BGC524297:BGC524305 AWG524297:AWG524305 AMK524297:AMK524305 ACO524297:ACO524305 SS524297:SS524305 IW524297:IW524305 B524297:B524305 WVI458761:WVI458769 WLM458761:WLM458769 WBQ458761:WBQ458769 VRU458761:VRU458769 VHY458761:VHY458769 UYC458761:UYC458769 UOG458761:UOG458769 UEK458761:UEK458769 TUO458761:TUO458769 TKS458761:TKS458769 TAW458761:TAW458769 SRA458761:SRA458769 SHE458761:SHE458769 RXI458761:RXI458769 RNM458761:RNM458769 RDQ458761:RDQ458769 QTU458761:QTU458769 QJY458761:QJY458769 QAC458761:QAC458769 PQG458761:PQG458769 PGK458761:PGK458769 OWO458761:OWO458769 OMS458761:OMS458769 OCW458761:OCW458769 NTA458761:NTA458769 NJE458761:NJE458769 MZI458761:MZI458769 MPM458761:MPM458769 MFQ458761:MFQ458769 LVU458761:LVU458769 LLY458761:LLY458769 LCC458761:LCC458769 KSG458761:KSG458769 KIK458761:KIK458769 JYO458761:JYO458769 JOS458761:JOS458769 JEW458761:JEW458769 IVA458761:IVA458769 ILE458761:ILE458769 IBI458761:IBI458769 HRM458761:HRM458769 HHQ458761:HHQ458769 GXU458761:GXU458769 GNY458761:GNY458769 GEC458761:GEC458769 FUG458761:FUG458769 FKK458761:FKK458769 FAO458761:FAO458769 EQS458761:EQS458769 EGW458761:EGW458769 DXA458761:DXA458769 DNE458761:DNE458769 DDI458761:DDI458769 CTM458761:CTM458769 CJQ458761:CJQ458769 BZU458761:BZU458769 BPY458761:BPY458769 BGC458761:BGC458769 AWG458761:AWG458769 AMK458761:AMK458769 ACO458761:ACO458769 SS458761:SS458769 IW458761:IW458769 B458761:B458769 WVI393225:WVI393233 WLM393225:WLM393233 WBQ393225:WBQ393233 VRU393225:VRU393233 VHY393225:VHY393233 UYC393225:UYC393233 UOG393225:UOG393233 UEK393225:UEK393233 TUO393225:TUO393233 TKS393225:TKS393233 TAW393225:TAW393233 SRA393225:SRA393233 SHE393225:SHE393233 RXI393225:RXI393233 RNM393225:RNM393233 RDQ393225:RDQ393233 QTU393225:QTU393233 QJY393225:QJY393233 QAC393225:QAC393233 PQG393225:PQG393233 PGK393225:PGK393233 OWO393225:OWO393233 OMS393225:OMS393233 OCW393225:OCW393233 NTA393225:NTA393233 NJE393225:NJE393233 MZI393225:MZI393233 MPM393225:MPM393233 MFQ393225:MFQ393233 LVU393225:LVU393233 LLY393225:LLY393233 LCC393225:LCC393233 KSG393225:KSG393233 KIK393225:KIK393233 JYO393225:JYO393233 JOS393225:JOS393233 JEW393225:JEW393233 IVA393225:IVA393233 ILE393225:ILE393233 IBI393225:IBI393233 HRM393225:HRM393233 HHQ393225:HHQ393233 GXU393225:GXU393233 GNY393225:GNY393233 GEC393225:GEC393233 FUG393225:FUG393233 FKK393225:FKK393233 FAO393225:FAO393233 EQS393225:EQS393233 EGW393225:EGW393233 DXA393225:DXA393233 DNE393225:DNE393233 DDI393225:DDI393233 CTM393225:CTM393233 CJQ393225:CJQ393233 BZU393225:BZU393233 BPY393225:BPY393233 BGC393225:BGC393233 AWG393225:AWG393233 AMK393225:AMK393233 ACO393225:ACO393233 SS393225:SS393233 IW393225:IW393233 B393225:B393233 WVI327689:WVI327697 WLM327689:WLM327697 WBQ327689:WBQ327697 VRU327689:VRU327697 VHY327689:VHY327697 UYC327689:UYC327697 UOG327689:UOG327697 UEK327689:UEK327697 TUO327689:TUO327697 TKS327689:TKS327697 TAW327689:TAW327697 SRA327689:SRA327697 SHE327689:SHE327697 RXI327689:RXI327697 RNM327689:RNM327697 RDQ327689:RDQ327697 QTU327689:QTU327697 QJY327689:QJY327697 QAC327689:QAC327697 PQG327689:PQG327697 PGK327689:PGK327697 OWO327689:OWO327697 OMS327689:OMS327697 OCW327689:OCW327697 NTA327689:NTA327697 NJE327689:NJE327697 MZI327689:MZI327697 MPM327689:MPM327697 MFQ327689:MFQ327697 LVU327689:LVU327697 LLY327689:LLY327697 LCC327689:LCC327697 KSG327689:KSG327697 KIK327689:KIK327697 JYO327689:JYO327697 JOS327689:JOS327697 JEW327689:JEW327697 IVA327689:IVA327697 ILE327689:ILE327697 IBI327689:IBI327697 HRM327689:HRM327697 HHQ327689:HHQ327697 GXU327689:GXU327697 GNY327689:GNY327697 GEC327689:GEC327697 FUG327689:FUG327697 FKK327689:FKK327697 FAO327689:FAO327697 EQS327689:EQS327697 EGW327689:EGW327697 DXA327689:DXA327697 DNE327689:DNE327697 DDI327689:DDI327697 CTM327689:CTM327697 CJQ327689:CJQ327697 BZU327689:BZU327697 BPY327689:BPY327697 BGC327689:BGC327697 AWG327689:AWG327697 AMK327689:AMK327697 ACO327689:ACO327697 SS327689:SS327697 IW327689:IW327697 B327689:B327697 WVI262153:WVI262161 WLM262153:WLM262161 WBQ262153:WBQ262161 VRU262153:VRU262161 VHY262153:VHY262161 UYC262153:UYC262161 UOG262153:UOG262161 UEK262153:UEK262161 TUO262153:TUO262161 TKS262153:TKS262161 TAW262153:TAW262161 SRA262153:SRA262161 SHE262153:SHE262161 RXI262153:RXI262161 RNM262153:RNM262161 RDQ262153:RDQ262161 QTU262153:QTU262161 QJY262153:QJY262161 QAC262153:QAC262161 PQG262153:PQG262161 PGK262153:PGK262161 OWO262153:OWO262161 OMS262153:OMS262161 OCW262153:OCW262161 NTA262153:NTA262161 NJE262153:NJE262161 MZI262153:MZI262161 MPM262153:MPM262161 MFQ262153:MFQ262161 LVU262153:LVU262161 LLY262153:LLY262161 LCC262153:LCC262161 KSG262153:KSG262161 KIK262153:KIK262161 JYO262153:JYO262161 JOS262153:JOS262161 JEW262153:JEW262161 IVA262153:IVA262161 ILE262153:ILE262161 IBI262153:IBI262161 HRM262153:HRM262161 HHQ262153:HHQ262161 GXU262153:GXU262161 GNY262153:GNY262161 GEC262153:GEC262161 FUG262153:FUG262161 FKK262153:FKK262161 FAO262153:FAO262161 EQS262153:EQS262161 EGW262153:EGW262161 DXA262153:DXA262161 DNE262153:DNE262161 DDI262153:DDI262161 CTM262153:CTM262161 CJQ262153:CJQ262161 BZU262153:BZU262161 BPY262153:BPY262161 BGC262153:BGC262161 AWG262153:AWG262161 AMK262153:AMK262161 ACO262153:ACO262161 SS262153:SS262161 IW262153:IW262161 B262153:B262161 WVI196617:WVI196625 WLM196617:WLM196625 WBQ196617:WBQ196625 VRU196617:VRU196625 VHY196617:VHY196625 UYC196617:UYC196625 UOG196617:UOG196625 UEK196617:UEK196625 TUO196617:TUO196625 TKS196617:TKS196625 TAW196617:TAW196625 SRA196617:SRA196625 SHE196617:SHE196625 RXI196617:RXI196625 RNM196617:RNM196625 RDQ196617:RDQ196625 QTU196617:QTU196625 QJY196617:QJY196625 QAC196617:QAC196625 PQG196617:PQG196625 PGK196617:PGK196625 OWO196617:OWO196625 OMS196617:OMS196625 OCW196617:OCW196625 NTA196617:NTA196625 NJE196617:NJE196625 MZI196617:MZI196625 MPM196617:MPM196625 MFQ196617:MFQ196625 LVU196617:LVU196625 LLY196617:LLY196625 LCC196617:LCC196625 KSG196617:KSG196625 KIK196617:KIK196625 JYO196617:JYO196625 JOS196617:JOS196625 JEW196617:JEW196625 IVA196617:IVA196625 ILE196617:ILE196625 IBI196617:IBI196625 HRM196617:HRM196625 HHQ196617:HHQ196625 GXU196617:GXU196625 GNY196617:GNY196625 GEC196617:GEC196625 FUG196617:FUG196625 FKK196617:FKK196625 FAO196617:FAO196625 EQS196617:EQS196625 EGW196617:EGW196625 DXA196617:DXA196625 DNE196617:DNE196625 DDI196617:DDI196625 CTM196617:CTM196625 CJQ196617:CJQ196625 BZU196617:BZU196625 BPY196617:BPY196625 BGC196617:BGC196625 AWG196617:AWG196625 AMK196617:AMK196625 ACO196617:ACO196625 SS196617:SS196625 IW196617:IW196625 B196617:B196625 WVI131081:WVI131089 WLM131081:WLM131089 WBQ131081:WBQ131089 VRU131081:VRU131089 VHY131081:VHY131089 UYC131081:UYC131089 UOG131081:UOG131089 UEK131081:UEK131089 TUO131081:TUO131089 TKS131081:TKS131089 TAW131081:TAW131089 SRA131081:SRA131089 SHE131081:SHE131089 RXI131081:RXI131089 RNM131081:RNM131089 RDQ131081:RDQ131089 QTU131081:QTU131089 QJY131081:QJY131089 QAC131081:QAC131089 PQG131081:PQG131089 PGK131081:PGK131089 OWO131081:OWO131089 OMS131081:OMS131089 OCW131081:OCW131089 NTA131081:NTA131089 NJE131081:NJE131089 MZI131081:MZI131089 MPM131081:MPM131089 MFQ131081:MFQ131089 LVU131081:LVU131089 LLY131081:LLY131089 LCC131081:LCC131089 KSG131081:KSG131089 KIK131081:KIK131089 JYO131081:JYO131089 JOS131081:JOS131089 JEW131081:JEW131089 IVA131081:IVA131089 ILE131081:ILE131089 IBI131081:IBI131089 HRM131081:HRM131089 HHQ131081:HHQ131089 GXU131081:GXU131089 GNY131081:GNY131089 GEC131081:GEC131089 FUG131081:FUG131089 FKK131081:FKK131089 FAO131081:FAO131089 EQS131081:EQS131089 EGW131081:EGW131089 DXA131081:DXA131089 DNE131081:DNE131089 DDI131081:DDI131089 CTM131081:CTM131089 CJQ131081:CJQ131089 BZU131081:BZU131089 BPY131081:BPY131089 BGC131081:BGC131089 AWG131081:AWG131089 AMK131081:AMK131089 ACO131081:ACO131089 SS131081:SS131089 IW131081:IW131089 B131081:B131089 WVI65545:WVI65553 WLM65545:WLM65553 WBQ65545:WBQ65553 VRU65545:VRU65553 VHY65545:VHY65553 UYC65545:UYC65553 UOG65545:UOG65553 UEK65545:UEK65553 TUO65545:TUO65553 TKS65545:TKS65553 TAW65545:TAW65553 SRA65545:SRA65553 SHE65545:SHE65553 RXI65545:RXI65553 RNM65545:RNM65553 RDQ65545:RDQ65553 QTU65545:QTU65553 QJY65545:QJY65553 QAC65545:QAC65553 PQG65545:PQG65553 PGK65545:PGK65553 OWO65545:OWO65553 OMS65545:OMS65553 OCW65545:OCW65553 NTA65545:NTA65553 NJE65545:NJE65553 MZI65545:MZI65553 MPM65545:MPM65553 MFQ65545:MFQ65553 LVU65545:LVU65553 LLY65545:LLY65553 LCC65545:LCC65553 KSG65545:KSG65553 KIK65545:KIK65553 JYO65545:JYO65553 JOS65545:JOS65553 JEW65545:JEW65553 IVA65545:IVA65553 ILE65545:ILE65553 IBI65545:IBI65553 HRM65545:HRM65553 HHQ65545:HHQ65553 GXU65545:GXU65553 GNY65545:GNY65553 GEC65545:GEC65553 FUG65545:FUG65553 FKK65545:FKK65553 FAO65545:FAO65553 EQS65545:EQS65553 EGW65545:EGW65553 DXA65545:DXA65553 DNE65545:DNE65553 DDI65545:DDI65553 CTM65545:CTM65553 CJQ65545:CJQ65553 BZU65545:BZU65553 BPY65545:BPY65553 BGC65545:BGC65553 AWG65545:AWG65553 AMK65545:AMK65553 ACO65545:ACO65553 SS65545:SS65553 IW65545:IW65553 B65545:B65553 WVI17:WVI29 WLM17:WLM29 WBQ17:WBQ29 VRU17:VRU29 VHY17:VHY29 UYC17:UYC29 UOG17:UOG29 UEK17:UEK29 TUO17:TUO29 TKS17:TKS29 TAW17:TAW29 SRA17:SRA29 SHE17:SHE29 RXI17:RXI29 RNM17:RNM29 RDQ17:RDQ29 QTU17:QTU29 QJY17:QJY29 QAC17:QAC29 PQG17:PQG29 PGK17:PGK29 OWO17:OWO29 OMS17:OMS29 OCW17:OCW29 NTA17:NTA29 NJE17:NJE29 MZI17:MZI29 MPM17:MPM29 MFQ17:MFQ29 LVU17:LVU29 LLY17:LLY29 LCC17:LCC29 KSG17:KSG29 KIK17:KIK29 JYO17:JYO29 JOS17:JOS29 JEW17:JEW29 IVA17:IVA29 ILE17:ILE29 IBI17:IBI29 HRM17:HRM29 HHQ17:HHQ29 GXU17:GXU29 GNY17:GNY29 GEC17:GEC29 FUG17:FUG29 FKK17:FKK29 FAO17:FAO29 EQS17:EQS29 EGW17:EGW29 DXA17:DXA29 DNE17:DNE29 DDI17:DDI29 CTM17:CTM29 CJQ17:CJQ29 BZU17:BZU29 BPY17:BPY29 BGC17:BGC29 AWG17:AWG29 AMK17:AMK29 ACO17:ACO29 SS17:SS29 IW17:IW29 WVI983049:WVI983057 WVI983071:WVI983083 WLM983071:WLM983083 WBQ983071:WBQ983083 VRU983071:VRU983083 VHY983071:VHY983083 UYC983071:UYC983083 UOG983071:UOG983083 UEK983071:UEK983083 TUO983071:TUO983083 TKS983071:TKS983083 TAW983071:TAW983083 SRA983071:SRA983083 SHE983071:SHE983083 RXI983071:RXI983083 RNM983071:RNM983083 RDQ983071:RDQ983083 QTU983071:QTU983083 QJY983071:QJY983083 QAC983071:QAC983083 PQG983071:PQG983083 PGK983071:PGK983083 OWO983071:OWO983083 OMS983071:OMS983083 OCW983071:OCW983083 NTA983071:NTA983083 NJE983071:NJE983083 MZI983071:MZI983083 MPM983071:MPM983083 MFQ983071:MFQ983083 LVU983071:LVU983083 LLY983071:LLY983083 LCC983071:LCC983083 KSG983071:KSG983083 KIK983071:KIK983083 JYO983071:JYO983083 JOS983071:JOS983083 JEW983071:JEW983083 IVA983071:IVA983083 ILE983071:ILE983083 IBI983071:IBI983083 HRM983071:HRM983083 HHQ983071:HHQ983083 GXU983071:GXU983083 GNY983071:GNY983083 GEC983071:GEC983083 FUG983071:FUG983083 FKK983071:FKK983083 FAO983071:FAO983083 EQS983071:EQS983083 EGW983071:EGW983083 DXA983071:DXA983083 DNE983071:DNE983083 DDI983071:DDI983083 CTM983071:CTM983083 CJQ983071:CJQ983083 BZU983071:BZU983083 BPY983071:BPY983083 BGC983071:BGC983083 AWG983071:AWG983083 AMK983071:AMK983083 ACO983071:ACO983083 SS983071:SS983083 IW983071:IW983083 B983071:B983083 WVI917535:WVI917547 WLM917535:WLM917547 WBQ917535:WBQ917547 VRU917535:VRU917547 VHY917535:VHY917547 UYC917535:UYC917547 UOG917535:UOG917547 UEK917535:UEK917547 TUO917535:TUO917547 TKS917535:TKS917547 TAW917535:TAW917547 SRA917535:SRA917547 SHE917535:SHE917547 RXI917535:RXI917547 RNM917535:RNM917547 RDQ917535:RDQ917547 QTU917535:QTU917547 QJY917535:QJY917547 QAC917535:QAC917547 PQG917535:PQG917547 PGK917535:PGK917547 OWO917535:OWO917547 OMS917535:OMS917547 OCW917535:OCW917547 NTA917535:NTA917547 NJE917535:NJE917547 MZI917535:MZI917547 MPM917535:MPM917547 MFQ917535:MFQ917547 LVU917535:LVU917547 LLY917535:LLY917547 LCC917535:LCC917547 KSG917535:KSG917547 KIK917535:KIK917547 JYO917535:JYO917547 JOS917535:JOS917547 JEW917535:JEW917547 IVA917535:IVA917547 ILE917535:ILE917547 IBI917535:IBI917547 HRM917535:HRM917547 HHQ917535:HHQ917547 GXU917535:GXU917547 GNY917535:GNY917547 GEC917535:GEC917547 FUG917535:FUG917547 FKK917535:FKK917547 FAO917535:FAO917547 EQS917535:EQS917547 EGW917535:EGW917547 DXA917535:DXA917547 DNE917535:DNE917547 DDI917535:DDI917547 CTM917535:CTM917547 CJQ917535:CJQ917547 BZU917535:BZU917547 BPY917535:BPY917547 BGC917535:BGC917547 AWG917535:AWG917547 AMK917535:AMK917547 ACO917535:ACO917547 SS917535:SS917547 IW917535:IW917547 B917535:B917547 WVI851999:WVI852011 WLM851999:WLM852011 WBQ851999:WBQ852011 VRU851999:VRU852011 VHY851999:VHY852011 UYC851999:UYC852011 UOG851999:UOG852011 UEK851999:UEK852011 TUO851999:TUO852011 TKS851999:TKS852011 TAW851999:TAW852011 SRA851999:SRA852011 SHE851999:SHE852011 RXI851999:RXI852011 RNM851999:RNM852011 RDQ851999:RDQ852011 QTU851999:QTU852011 QJY851999:QJY852011 QAC851999:QAC852011 PQG851999:PQG852011 PGK851999:PGK852011 OWO851999:OWO852011 OMS851999:OMS852011 OCW851999:OCW852011 NTA851999:NTA852011 NJE851999:NJE852011 MZI851999:MZI852011 MPM851999:MPM852011 MFQ851999:MFQ852011 LVU851999:LVU852011 LLY851999:LLY852011 LCC851999:LCC852011 KSG851999:KSG852011 KIK851999:KIK852011 JYO851999:JYO852011 JOS851999:JOS852011 JEW851999:JEW852011 IVA851999:IVA852011 ILE851999:ILE852011 IBI851999:IBI852011 HRM851999:HRM852011 HHQ851999:HHQ852011 GXU851999:GXU852011 GNY851999:GNY852011 GEC851999:GEC852011 FUG851999:FUG852011 FKK851999:FKK852011 FAO851999:FAO852011 EQS851999:EQS852011 EGW851999:EGW852011 DXA851999:DXA852011 DNE851999:DNE852011 DDI851999:DDI852011 CTM851999:CTM852011 CJQ851999:CJQ852011 BZU851999:BZU852011 BPY851999:BPY852011 BGC851999:BGC852011 AWG851999:AWG852011 AMK851999:AMK852011 ACO851999:ACO852011 SS851999:SS852011 IW851999:IW852011 B851999:B852011 WVI786463:WVI786475 WLM786463:WLM786475 WBQ786463:WBQ786475 VRU786463:VRU786475 VHY786463:VHY786475 UYC786463:UYC786475 UOG786463:UOG786475 UEK786463:UEK786475 TUO786463:TUO786475 TKS786463:TKS786475 TAW786463:TAW786475 SRA786463:SRA786475 SHE786463:SHE786475 RXI786463:RXI786475 RNM786463:RNM786475 RDQ786463:RDQ786475 QTU786463:QTU786475 QJY786463:QJY786475 QAC786463:QAC786475 PQG786463:PQG786475 PGK786463:PGK786475 OWO786463:OWO786475 OMS786463:OMS786475 OCW786463:OCW786475 NTA786463:NTA786475 NJE786463:NJE786475 MZI786463:MZI786475 MPM786463:MPM786475 MFQ786463:MFQ786475 LVU786463:LVU786475 LLY786463:LLY786475 LCC786463:LCC786475 KSG786463:KSG786475 KIK786463:KIK786475 JYO786463:JYO786475 JOS786463:JOS786475 JEW786463:JEW786475 IVA786463:IVA786475 ILE786463:ILE786475 IBI786463:IBI786475 HRM786463:HRM786475 HHQ786463:HHQ786475 GXU786463:GXU786475 GNY786463:GNY786475 GEC786463:GEC786475 FUG786463:FUG786475 FKK786463:FKK786475 FAO786463:FAO786475 EQS786463:EQS786475 EGW786463:EGW786475 DXA786463:DXA786475 DNE786463:DNE786475 DDI786463:DDI786475 CTM786463:CTM786475 CJQ786463:CJQ786475 BZU786463:BZU786475 BPY786463:BPY786475 BGC786463:BGC786475 AWG786463:AWG786475 AMK786463:AMK786475 ACO786463:ACO786475 SS786463:SS786475 IW786463:IW786475 B786463:B786475 WVI720927:WVI720939 WLM720927:WLM720939 WBQ720927:WBQ720939 VRU720927:VRU720939 VHY720927:VHY720939 UYC720927:UYC720939 UOG720927:UOG720939 UEK720927:UEK720939 TUO720927:TUO720939 TKS720927:TKS720939 TAW720927:TAW720939 SRA720927:SRA720939 SHE720927:SHE720939 RXI720927:RXI720939 RNM720927:RNM720939 RDQ720927:RDQ720939 QTU720927:QTU720939 QJY720927:QJY720939 QAC720927:QAC720939 PQG720927:PQG720939 PGK720927:PGK720939 OWO720927:OWO720939 OMS720927:OMS720939 OCW720927:OCW720939 NTA720927:NTA720939 NJE720927:NJE720939 MZI720927:MZI720939 MPM720927:MPM720939 MFQ720927:MFQ720939 LVU720927:LVU720939 LLY720927:LLY720939 LCC720927:LCC720939 KSG720927:KSG720939 KIK720927:KIK720939 JYO720927:JYO720939 JOS720927:JOS720939 JEW720927:JEW720939 IVA720927:IVA720939 ILE720927:ILE720939 IBI720927:IBI720939 HRM720927:HRM720939 HHQ720927:HHQ720939 GXU720927:GXU720939 GNY720927:GNY720939 GEC720927:GEC720939 FUG720927:FUG720939 FKK720927:FKK720939 FAO720927:FAO720939 EQS720927:EQS720939 EGW720927:EGW720939 DXA720927:DXA720939 DNE720927:DNE720939 DDI720927:DDI720939 CTM720927:CTM720939 CJQ720927:CJQ720939 BZU720927:BZU720939 BPY720927:BPY720939 BGC720927:BGC720939 AWG720927:AWG720939 AMK720927:AMK720939 ACO720927:ACO720939 SS720927:SS720939 IW720927:IW720939 B720927:B720939 WVI655391:WVI655403 WLM655391:WLM655403 WBQ655391:WBQ655403 VRU655391:VRU655403 VHY655391:VHY655403 UYC655391:UYC655403 UOG655391:UOG655403 UEK655391:UEK655403 TUO655391:TUO655403 TKS655391:TKS655403 TAW655391:TAW655403 SRA655391:SRA655403 SHE655391:SHE655403 RXI655391:RXI655403 RNM655391:RNM655403 RDQ655391:RDQ655403 QTU655391:QTU655403 QJY655391:QJY655403 QAC655391:QAC655403 PQG655391:PQG655403 PGK655391:PGK655403 OWO655391:OWO655403 OMS655391:OMS655403 OCW655391:OCW655403 NTA655391:NTA655403 NJE655391:NJE655403 MZI655391:MZI655403 MPM655391:MPM655403 MFQ655391:MFQ655403 LVU655391:LVU655403 LLY655391:LLY655403 LCC655391:LCC655403 KSG655391:KSG655403 KIK655391:KIK655403 JYO655391:JYO655403 JOS655391:JOS655403 JEW655391:JEW655403 IVA655391:IVA655403 ILE655391:ILE655403 IBI655391:IBI655403 HRM655391:HRM655403 HHQ655391:HHQ655403 GXU655391:GXU655403 GNY655391:GNY655403 GEC655391:GEC655403 FUG655391:FUG655403 FKK655391:FKK655403 FAO655391:FAO655403 EQS655391:EQS655403 EGW655391:EGW655403 DXA655391:DXA655403 DNE655391:DNE655403 DDI655391:DDI655403 CTM655391:CTM655403 CJQ655391:CJQ655403 BZU655391:BZU655403 BPY655391:BPY655403 BGC655391:BGC655403 AWG655391:AWG655403 AMK655391:AMK655403 ACO655391:ACO655403 SS655391:SS655403 IW655391:IW655403 B655391:B655403 WVI589855:WVI589867 WLM589855:WLM589867 WBQ589855:WBQ589867 VRU589855:VRU589867 VHY589855:VHY589867 UYC589855:UYC589867 UOG589855:UOG589867 UEK589855:UEK589867 TUO589855:TUO589867 TKS589855:TKS589867 TAW589855:TAW589867 SRA589855:SRA589867 SHE589855:SHE589867 RXI589855:RXI589867 RNM589855:RNM589867 RDQ589855:RDQ589867 QTU589855:QTU589867 QJY589855:QJY589867 QAC589855:QAC589867 PQG589855:PQG589867 PGK589855:PGK589867 OWO589855:OWO589867 OMS589855:OMS589867 OCW589855:OCW589867 NTA589855:NTA589867 NJE589855:NJE589867 MZI589855:MZI589867 MPM589855:MPM589867 MFQ589855:MFQ589867 LVU589855:LVU589867 LLY589855:LLY589867 LCC589855:LCC589867 KSG589855:KSG589867 KIK589855:KIK589867 JYO589855:JYO589867 JOS589855:JOS589867 JEW589855:JEW589867 IVA589855:IVA589867 ILE589855:ILE589867 IBI589855:IBI589867 HRM589855:HRM589867 HHQ589855:HHQ589867 GXU589855:GXU589867 GNY589855:GNY589867 GEC589855:GEC589867 FUG589855:FUG589867 FKK589855:FKK589867 FAO589855:FAO589867 EQS589855:EQS589867 EGW589855:EGW589867 DXA589855:DXA589867 DNE589855:DNE589867 DDI589855:DDI589867 CTM589855:CTM589867 CJQ589855:CJQ589867 BZU589855:BZU589867 BPY589855:BPY589867 BGC589855:BGC589867 AWG589855:AWG589867 AMK589855:AMK589867 ACO589855:ACO589867 SS589855:SS589867 IW589855:IW589867 B589855:B589867 WVI524319:WVI524331 WLM524319:WLM524331 WBQ524319:WBQ524331 VRU524319:VRU524331 VHY524319:VHY524331 UYC524319:UYC524331 UOG524319:UOG524331 UEK524319:UEK524331 TUO524319:TUO524331 TKS524319:TKS524331 TAW524319:TAW524331 SRA524319:SRA524331 SHE524319:SHE524331 RXI524319:RXI524331 RNM524319:RNM524331 RDQ524319:RDQ524331 QTU524319:QTU524331 QJY524319:QJY524331 QAC524319:QAC524331 PQG524319:PQG524331 PGK524319:PGK524331 OWO524319:OWO524331 OMS524319:OMS524331 OCW524319:OCW524331 NTA524319:NTA524331 NJE524319:NJE524331 MZI524319:MZI524331 MPM524319:MPM524331 MFQ524319:MFQ524331 LVU524319:LVU524331 LLY524319:LLY524331 LCC524319:LCC524331 KSG524319:KSG524331 KIK524319:KIK524331 JYO524319:JYO524331 JOS524319:JOS524331 JEW524319:JEW524331 IVA524319:IVA524331 ILE524319:ILE524331 IBI524319:IBI524331 HRM524319:HRM524331 HHQ524319:HHQ524331 GXU524319:GXU524331 GNY524319:GNY524331 GEC524319:GEC524331 FUG524319:FUG524331 FKK524319:FKK524331 FAO524319:FAO524331 EQS524319:EQS524331 EGW524319:EGW524331 DXA524319:DXA524331 DNE524319:DNE524331 DDI524319:DDI524331 CTM524319:CTM524331 CJQ524319:CJQ524331 BZU524319:BZU524331 BPY524319:BPY524331 BGC524319:BGC524331 AWG524319:AWG524331 AMK524319:AMK524331 ACO524319:ACO524331 SS524319:SS524331 IW524319:IW524331 B524319:B524331 WVI458783:WVI458795 WLM458783:WLM458795 WBQ458783:WBQ458795 VRU458783:VRU458795 VHY458783:VHY458795 UYC458783:UYC458795 UOG458783:UOG458795 UEK458783:UEK458795 TUO458783:TUO458795 TKS458783:TKS458795 TAW458783:TAW458795 SRA458783:SRA458795 SHE458783:SHE458795 RXI458783:RXI458795 RNM458783:RNM458795 RDQ458783:RDQ458795 QTU458783:QTU458795 QJY458783:QJY458795 QAC458783:QAC458795 PQG458783:PQG458795 PGK458783:PGK458795 OWO458783:OWO458795 OMS458783:OMS458795 OCW458783:OCW458795 NTA458783:NTA458795 NJE458783:NJE458795 MZI458783:MZI458795 MPM458783:MPM458795 MFQ458783:MFQ458795 LVU458783:LVU458795 LLY458783:LLY458795 LCC458783:LCC458795 KSG458783:KSG458795 KIK458783:KIK458795 JYO458783:JYO458795 JOS458783:JOS458795 JEW458783:JEW458795 IVA458783:IVA458795 ILE458783:ILE458795 IBI458783:IBI458795 HRM458783:HRM458795 HHQ458783:HHQ458795 GXU458783:GXU458795 GNY458783:GNY458795 GEC458783:GEC458795 FUG458783:FUG458795 FKK458783:FKK458795 FAO458783:FAO458795 EQS458783:EQS458795 EGW458783:EGW458795 DXA458783:DXA458795 DNE458783:DNE458795 DDI458783:DDI458795 CTM458783:CTM458795 CJQ458783:CJQ458795 BZU458783:BZU458795 BPY458783:BPY458795 BGC458783:BGC458795 AWG458783:AWG458795 AMK458783:AMK458795 ACO458783:ACO458795 SS458783:SS458795 IW458783:IW458795 B458783:B458795 WVI393247:WVI393259 WLM393247:WLM393259 WBQ393247:WBQ393259 VRU393247:VRU393259 VHY393247:VHY393259 UYC393247:UYC393259 UOG393247:UOG393259 UEK393247:UEK393259 TUO393247:TUO393259 TKS393247:TKS393259 TAW393247:TAW393259 SRA393247:SRA393259 SHE393247:SHE393259 RXI393247:RXI393259 RNM393247:RNM393259 RDQ393247:RDQ393259 QTU393247:QTU393259 QJY393247:QJY393259 QAC393247:QAC393259 PQG393247:PQG393259 PGK393247:PGK393259 OWO393247:OWO393259 OMS393247:OMS393259 OCW393247:OCW393259 NTA393247:NTA393259 NJE393247:NJE393259 MZI393247:MZI393259 MPM393247:MPM393259 MFQ393247:MFQ393259 LVU393247:LVU393259 LLY393247:LLY393259 LCC393247:LCC393259 KSG393247:KSG393259 KIK393247:KIK393259 JYO393247:JYO393259 JOS393247:JOS393259 JEW393247:JEW393259 IVA393247:IVA393259 ILE393247:ILE393259 IBI393247:IBI393259 HRM393247:HRM393259 HHQ393247:HHQ393259 GXU393247:GXU393259 GNY393247:GNY393259 GEC393247:GEC393259 FUG393247:FUG393259 FKK393247:FKK393259 FAO393247:FAO393259 EQS393247:EQS393259 EGW393247:EGW393259 DXA393247:DXA393259 DNE393247:DNE393259 DDI393247:DDI393259 CTM393247:CTM393259 CJQ393247:CJQ393259 BZU393247:BZU393259 BPY393247:BPY393259 BGC393247:BGC393259 AWG393247:AWG393259 AMK393247:AMK393259 ACO393247:ACO393259 SS393247:SS393259 IW393247:IW393259 B393247:B393259 WVI327711:WVI327723 WLM327711:WLM327723 WBQ327711:WBQ327723 VRU327711:VRU327723 VHY327711:VHY327723 UYC327711:UYC327723 UOG327711:UOG327723 UEK327711:UEK327723 TUO327711:TUO327723 TKS327711:TKS327723 TAW327711:TAW327723 SRA327711:SRA327723 SHE327711:SHE327723 RXI327711:RXI327723 RNM327711:RNM327723 RDQ327711:RDQ327723 QTU327711:QTU327723 QJY327711:QJY327723 QAC327711:QAC327723 PQG327711:PQG327723 PGK327711:PGK327723 OWO327711:OWO327723 OMS327711:OMS327723 OCW327711:OCW327723 NTA327711:NTA327723 NJE327711:NJE327723 MZI327711:MZI327723 MPM327711:MPM327723 MFQ327711:MFQ327723 LVU327711:LVU327723 LLY327711:LLY327723 LCC327711:LCC327723 KSG327711:KSG327723 KIK327711:KIK327723 JYO327711:JYO327723 JOS327711:JOS327723 JEW327711:JEW327723 IVA327711:IVA327723 ILE327711:ILE327723 IBI327711:IBI327723 HRM327711:HRM327723 HHQ327711:HHQ327723 GXU327711:GXU327723 GNY327711:GNY327723 GEC327711:GEC327723 FUG327711:FUG327723 FKK327711:FKK327723 FAO327711:FAO327723 EQS327711:EQS327723 EGW327711:EGW327723 DXA327711:DXA327723 DNE327711:DNE327723 DDI327711:DDI327723 CTM327711:CTM327723 CJQ327711:CJQ327723 BZU327711:BZU327723 BPY327711:BPY327723 BGC327711:BGC327723 AWG327711:AWG327723 AMK327711:AMK327723 ACO327711:ACO327723 SS327711:SS327723 IW327711:IW327723 B327711:B327723 WVI262175:WVI262187 WLM262175:WLM262187 WBQ262175:WBQ262187 VRU262175:VRU262187 VHY262175:VHY262187 UYC262175:UYC262187 UOG262175:UOG262187 UEK262175:UEK262187 TUO262175:TUO262187 TKS262175:TKS262187 TAW262175:TAW262187 SRA262175:SRA262187 SHE262175:SHE262187 RXI262175:RXI262187 RNM262175:RNM262187 RDQ262175:RDQ262187 QTU262175:QTU262187 QJY262175:QJY262187 QAC262175:QAC262187 PQG262175:PQG262187 PGK262175:PGK262187 OWO262175:OWO262187 OMS262175:OMS262187 OCW262175:OCW262187 NTA262175:NTA262187 NJE262175:NJE262187 MZI262175:MZI262187 MPM262175:MPM262187 MFQ262175:MFQ262187 LVU262175:LVU262187 LLY262175:LLY262187 LCC262175:LCC262187 KSG262175:KSG262187 KIK262175:KIK262187 JYO262175:JYO262187 JOS262175:JOS262187 JEW262175:JEW262187 IVA262175:IVA262187 ILE262175:ILE262187 IBI262175:IBI262187 HRM262175:HRM262187 HHQ262175:HHQ262187 GXU262175:GXU262187 GNY262175:GNY262187 GEC262175:GEC262187 FUG262175:FUG262187 FKK262175:FKK262187 FAO262175:FAO262187 EQS262175:EQS262187 EGW262175:EGW262187 DXA262175:DXA262187 DNE262175:DNE262187 DDI262175:DDI262187 CTM262175:CTM262187 CJQ262175:CJQ262187 BZU262175:BZU262187 BPY262175:BPY262187 BGC262175:BGC262187 AWG262175:AWG262187 AMK262175:AMK262187 ACO262175:ACO262187 SS262175:SS262187 IW262175:IW262187 B262175:B262187 WVI196639:WVI196651 WLM196639:WLM196651 WBQ196639:WBQ196651 VRU196639:VRU196651 VHY196639:VHY196651 UYC196639:UYC196651 UOG196639:UOG196651 UEK196639:UEK196651 TUO196639:TUO196651 TKS196639:TKS196651 TAW196639:TAW196651 SRA196639:SRA196651 SHE196639:SHE196651 RXI196639:RXI196651 RNM196639:RNM196651 RDQ196639:RDQ196651 QTU196639:QTU196651 QJY196639:QJY196651 QAC196639:QAC196651 PQG196639:PQG196651 PGK196639:PGK196651 OWO196639:OWO196651 OMS196639:OMS196651 OCW196639:OCW196651 NTA196639:NTA196651 NJE196639:NJE196651 MZI196639:MZI196651 MPM196639:MPM196651 MFQ196639:MFQ196651 LVU196639:LVU196651 LLY196639:LLY196651 LCC196639:LCC196651 KSG196639:KSG196651 KIK196639:KIK196651 JYO196639:JYO196651 JOS196639:JOS196651 JEW196639:JEW196651 IVA196639:IVA196651 ILE196639:ILE196651 IBI196639:IBI196651 HRM196639:HRM196651 HHQ196639:HHQ196651 GXU196639:GXU196651 GNY196639:GNY196651 GEC196639:GEC196651 FUG196639:FUG196651 FKK196639:FKK196651 FAO196639:FAO196651 EQS196639:EQS196651 EGW196639:EGW196651 DXA196639:DXA196651 DNE196639:DNE196651 DDI196639:DDI196651 CTM196639:CTM196651 CJQ196639:CJQ196651 BZU196639:BZU196651 BPY196639:BPY196651 BGC196639:BGC196651 AWG196639:AWG196651 AMK196639:AMK196651 ACO196639:ACO196651 SS196639:SS196651 IW196639:IW196651 B196639:B196651 WVI131103:WVI131115 WLM131103:WLM131115 WBQ131103:WBQ131115 VRU131103:VRU131115 VHY131103:VHY131115 UYC131103:UYC131115 UOG131103:UOG131115 UEK131103:UEK131115 TUO131103:TUO131115 TKS131103:TKS131115 TAW131103:TAW131115 SRA131103:SRA131115 SHE131103:SHE131115 RXI131103:RXI131115 RNM131103:RNM131115 RDQ131103:RDQ131115 QTU131103:QTU131115 QJY131103:QJY131115 QAC131103:QAC131115 PQG131103:PQG131115 PGK131103:PGK131115 OWO131103:OWO131115 OMS131103:OMS131115 OCW131103:OCW131115 NTA131103:NTA131115 NJE131103:NJE131115 MZI131103:MZI131115 MPM131103:MPM131115 MFQ131103:MFQ131115 LVU131103:LVU131115 LLY131103:LLY131115 LCC131103:LCC131115 KSG131103:KSG131115 KIK131103:KIK131115 JYO131103:JYO131115 JOS131103:JOS131115 JEW131103:JEW131115 IVA131103:IVA131115 ILE131103:ILE131115 IBI131103:IBI131115 HRM131103:HRM131115 HHQ131103:HHQ131115 GXU131103:GXU131115 GNY131103:GNY131115 GEC131103:GEC131115 FUG131103:FUG131115 FKK131103:FKK131115 FAO131103:FAO131115 EQS131103:EQS131115 EGW131103:EGW131115 DXA131103:DXA131115 DNE131103:DNE131115 DDI131103:DDI131115 CTM131103:CTM131115 CJQ131103:CJQ131115 BZU131103:BZU131115 BPY131103:BPY131115 BGC131103:BGC131115 AWG131103:AWG131115 AMK131103:AMK131115 ACO131103:ACO131115 SS131103:SS131115 IW131103:IW131115 B131103:B131115 WVI65567:WVI65579 WLM65567:WLM65579 WBQ65567:WBQ65579 VRU65567:VRU65579 VHY65567:VHY65579 UYC65567:UYC65579 UOG65567:UOG65579 UEK65567:UEK65579 TUO65567:TUO65579 TKS65567:TKS65579 TAW65567:TAW65579 SRA65567:SRA65579 SHE65567:SHE65579 RXI65567:RXI65579 RNM65567:RNM65579 RDQ65567:RDQ65579 QTU65567:QTU65579 QJY65567:QJY65579 QAC65567:QAC65579 PQG65567:PQG65579 PGK65567:PGK65579 OWO65567:OWO65579 OMS65567:OMS65579 OCW65567:OCW65579 NTA65567:NTA65579 NJE65567:NJE65579 MZI65567:MZI65579 MPM65567:MPM65579 MFQ65567:MFQ65579 LVU65567:LVU65579 LLY65567:LLY65579 LCC65567:LCC65579 KSG65567:KSG65579 KIK65567:KIK65579 JYO65567:JYO65579 JOS65567:JOS65579 JEW65567:JEW65579 IVA65567:IVA65579 ILE65567:ILE65579 IBI65567:IBI65579 HRM65567:HRM65579 HHQ65567:HHQ65579 GXU65567:GXU65579 GNY65567:GNY65579 GEC65567:GEC65579 FUG65567:FUG65579 FKK65567:FKK65579 FAO65567:FAO65579 EQS65567:EQS65579 EGW65567:EGW65579 DXA65567:DXA65579 DNE65567:DNE65579 DDI65567:DDI65579 CTM65567:CTM65579 CJQ65567:CJQ65579 BZU65567:BZU65579 BPY65567:BPY65579 BGC65567:BGC65579 AWG65567:AWG65579 AMK65567:AMK65579 ACO65567:ACO65579 SS65567:SS65579 IW65567:IW65579 B65567:B65579 B46">
      <formula1>$B$57:$B$68</formula1>
    </dataValidation>
    <dataValidation type="list" errorStyle="warning" allowBlank="1" showInputMessage="1" showErrorMessage="1" errorTitle="Factor" error="This factor is not included in the drop-down list. Is this the factor you want to use?" sqref="WLP983055:WLP983056 WBT983055:WBT983056 VRX983055:VRX983056 VIB983055:VIB983056 UYF983055:UYF983056 UOJ983055:UOJ983056 UEN983055:UEN983056 TUR983055:TUR983056 TKV983055:TKV983056 TAZ983055:TAZ983056 SRD983055:SRD983056 SHH983055:SHH983056 RXL983055:RXL983056 RNP983055:RNP983056 RDT983055:RDT983056 QTX983055:QTX983056 QKB983055:QKB983056 QAF983055:QAF983056 PQJ983055:PQJ983056 PGN983055:PGN983056 OWR983055:OWR983056 OMV983055:OMV983056 OCZ983055:OCZ983056 NTD983055:NTD983056 NJH983055:NJH983056 MZL983055:MZL983056 MPP983055:MPP983056 MFT983055:MFT983056 LVX983055:LVX983056 LMB983055:LMB983056 LCF983055:LCF983056 KSJ983055:KSJ983056 KIN983055:KIN983056 JYR983055:JYR983056 JOV983055:JOV983056 JEZ983055:JEZ983056 IVD983055:IVD983056 ILH983055:ILH983056 IBL983055:IBL983056 HRP983055:HRP983056 HHT983055:HHT983056 GXX983055:GXX983056 GOB983055:GOB983056 GEF983055:GEF983056 FUJ983055:FUJ983056 FKN983055:FKN983056 FAR983055:FAR983056 EQV983055:EQV983056 EGZ983055:EGZ983056 DXD983055:DXD983056 DNH983055:DNH983056 DDL983055:DDL983056 CTP983055:CTP983056 CJT983055:CJT983056 BZX983055:BZX983056 BQB983055:BQB983056 BGF983055:BGF983056 AWJ983055:AWJ983056 AMN983055:AMN983056 ACR983055:ACR983056 SV983055:SV983056 IZ983055:IZ983056 E983055:E983056 WVL917519:WVL917520 WLP917519:WLP917520 WBT917519:WBT917520 VRX917519:VRX917520 VIB917519:VIB917520 UYF917519:UYF917520 UOJ917519:UOJ917520 UEN917519:UEN917520 TUR917519:TUR917520 TKV917519:TKV917520 TAZ917519:TAZ917520 SRD917519:SRD917520 SHH917519:SHH917520 RXL917519:RXL917520 RNP917519:RNP917520 RDT917519:RDT917520 QTX917519:QTX917520 QKB917519:QKB917520 QAF917519:QAF917520 PQJ917519:PQJ917520 PGN917519:PGN917520 OWR917519:OWR917520 OMV917519:OMV917520 OCZ917519:OCZ917520 NTD917519:NTD917520 NJH917519:NJH917520 MZL917519:MZL917520 MPP917519:MPP917520 MFT917519:MFT917520 LVX917519:LVX917520 LMB917519:LMB917520 LCF917519:LCF917520 KSJ917519:KSJ917520 KIN917519:KIN917520 JYR917519:JYR917520 JOV917519:JOV917520 JEZ917519:JEZ917520 IVD917519:IVD917520 ILH917519:ILH917520 IBL917519:IBL917520 HRP917519:HRP917520 HHT917519:HHT917520 GXX917519:GXX917520 GOB917519:GOB917520 GEF917519:GEF917520 FUJ917519:FUJ917520 FKN917519:FKN917520 FAR917519:FAR917520 EQV917519:EQV917520 EGZ917519:EGZ917520 DXD917519:DXD917520 DNH917519:DNH917520 DDL917519:DDL917520 CTP917519:CTP917520 CJT917519:CJT917520 BZX917519:BZX917520 BQB917519:BQB917520 BGF917519:BGF917520 AWJ917519:AWJ917520 AMN917519:AMN917520 ACR917519:ACR917520 SV917519:SV917520 IZ917519:IZ917520 E917519:E917520 WVL851983:WVL851984 WLP851983:WLP851984 WBT851983:WBT851984 VRX851983:VRX851984 VIB851983:VIB851984 UYF851983:UYF851984 UOJ851983:UOJ851984 UEN851983:UEN851984 TUR851983:TUR851984 TKV851983:TKV851984 TAZ851983:TAZ851984 SRD851983:SRD851984 SHH851983:SHH851984 RXL851983:RXL851984 RNP851983:RNP851984 RDT851983:RDT851984 QTX851983:QTX851984 QKB851983:QKB851984 QAF851983:QAF851984 PQJ851983:PQJ851984 PGN851983:PGN851984 OWR851983:OWR851984 OMV851983:OMV851984 OCZ851983:OCZ851984 NTD851983:NTD851984 NJH851983:NJH851984 MZL851983:MZL851984 MPP851983:MPP851984 MFT851983:MFT851984 LVX851983:LVX851984 LMB851983:LMB851984 LCF851983:LCF851984 KSJ851983:KSJ851984 KIN851983:KIN851984 JYR851983:JYR851984 JOV851983:JOV851984 JEZ851983:JEZ851984 IVD851983:IVD851984 ILH851983:ILH851984 IBL851983:IBL851984 HRP851983:HRP851984 HHT851983:HHT851984 GXX851983:GXX851984 GOB851983:GOB851984 GEF851983:GEF851984 FUJ851983:FUJ851984 FKN851983:FKN851984 FAR851983:FAR851984 EQV851983:EQV851984 EGZ851983:EGZ851984 DXD851983:DXD851984 DNH851983:DNH851984 DDL851983:DDL851984 CTP851983:CTP851984 CJT851983:CJT851984 BZX851983:BZX851984 BQB851983:BQB851984 BGF851983:BGF851984 AWJ851983:AWJ851984 AMN851983:AMN851984 ACR851983:ACR851984 SV851983:SV851984 IZ851983:IZ851984 E851983:E851984 WVL786447:WVL786448 WLP786447:WLP786448 WBT786447:WBT786448 VRX786447:VRX786448 VIB786447:VIB786448 UYF786447:UYF786448 UOJ786447:UOJ786448 UEN786447:UEN786448 TUR786447:TUR786448 TKV786447:TKV786448 TAZ786447:TAZ786448 SRD786447:SRD786448 SHH786447:SHH786448 RXL786447:RXL786448 RNP786447:RNP786448 RDT786447:RDT786448 QTX786447:QTX786448 QKB786447:QKB786448 QAF786447:QAF786448 PQJ786447:PQJ786448 PGN786447:PGN786448 OWR786447:OWR786448 OMV786447:OMV786448 OCZ786447:OCZ786448 NTD786447:NTD786448 NJH786447:NJH786448 MZL786447:MZL786448 MPP786447:MPP786448 MFT786447:MFT786448 LVX786447:LVX786448 LMB786447:LMB786448 LCF786447:LCF786448 KSJ786447:KSJ786448 KIN786447:KIN786448 JYR786447:JYR786448 JOV786447:JOV786448 JEZ786447:JEZ786448 IVD786447:IVD786448 ILH786447:ILH786448 IBL786447:IBL786448 HRP786447:HRP786448 HHT786447:HHT786448 GXX786447:GXX786448 GOB786447:GOB786448 GEF786447:GEF786448 FUJ786447:FUJ786448 FKN786447:FKN786448 FAR786447:FAR786448 EQV786447:EQV786448 EGZ786447:EGZ786448 DXD786447:DXD786448 DNH786447:DNH786448 DDL786447:DDL786448 CTP786447:CTP786448 CJT786447:CJT786448 BZX786447:BZX786448 BQB786447:BQB786448 BGF786447:BGF786448 AWJ786447:AWJ786448 AMN786447:AMN786448 ACR786447:ACR786448 SV786447:SV786448 IZ786447:IZ786448 E786447:E786448 WVL720911:WVL720912 WLP720911:WLP720912 WBT720911:WBT720912 VRX720911:VRX720912 VIB720911:VIB720912 UYF720911:UYF720912 UOJ720911:UOJ720912 UEN720911:UEN720912 TUR720911:TUR720912 TKV720911:TKV720912 TAZ720911:TAZ720912 SRD720911:SRD720912 SHH720911:SHH720912 RXL720911:RXL720912 RNP720911:RNP720912 RDT720911:RDT720912 QTX720911:QTX720912 QKB720911:QKB720912 QAF720911:QAF720912 PQJ720911:PQJ720912 PGN720911:PGN720912 OWR720911:OWR720912 OMV720911:OMV720912 OCZ720911:OCZ720912 NTD720911:NTD720912 NJH720911:NJH720912 MZL720911:MZL720912 MPP720911:MPP720912 MFT720911:MFT720912 LVX720911:LVX720912 LMB720911:LMB720912 LCF720911:LCF720912 KSJ720911:KSJ720912 KIN720911:KIN720912 JYR720911:JYR720912 JOV720911:JOV720912 JEZ720911:JEZ720912 IVD720911:IVD720912 ILH720911:ILH720912 IBL720911:IBL720912 HRP720911:HRP720912 HHT720911:HHT720912 GXX720911:GXX720912 GOB720911:GOB720912 GEF720911:GEF720912 FUJ720911:FUJ720912 FKN720911:FKN720912 FAR720911:FAR720912 EQV720911:EQV720912 EGZ720911:EGZ720912 DXD720911:DXD720912 DNH720911:DNH720912 DDL720911:DDL720912 CTP720911:CTP720912 CJT720911:CJT720912 BZX720911:BZX720912 BQB720911:BQB720912 BGF720911:BGF720912 AWJ720911:AWJ720912 AMN720911:AMN720912 ACR720911:ACR720912 SV720911:SV720912 IZ720911:IZ720912 E720911:E720912 WVL655375:WVL655376 WLP655375:WLP655376 WBT655375:WBT655376 VRX655375:VRX655376 VIB655375:VIB655376 UYF655375:UYF655376 UOJ655375:UOJ655376 UEN655375:UEN655376 TUR655375:TUR655376 TKV655375:TKV655376 TAZ655375:TAZ655376 SRD655375:SRD655376 SHH655375:SHH655376 RXL655375:RXL655376 RNP655375:RNP655376 RDT655375:RDT655376 QTX655375:QTX655376 QKB655375:QKB655376 QAF655375:QAF655376 PQJ655375:PQJ655376 PGN655375:PGN655376 OWR655375:OWR655376 OMV655375:OMV655376 OCZ655375:OCZ655376 NTD655375:NTD655376 NJH655375:NJH655376 MZL655375:MZL655376 MPP655375:MPP655376 MFT655375:MFT655376 LVX655375:LVX655376 LMB655375:LMB655376 LCF655375:LCF655376 KSJ655375:KSJ655376 KIN655375:KIN655376 JYR655375:JYR655376 JOV655375:JOV655376 JEZ655375:JEZ655376 IVD655375:IVD655376 ILH655375:ILH655376 IBL655375:IBL655376 HRP655375:HRP655376 HHT655375:HHT655376 GXX655375:GXX655376 GOB655375:GOB655376 GEF655375:GEF655376 FUJ655375:FUJ655376 FKN655375:FKN655376 FAR655375:FAR655376 EQV655375:EQV655376 EGZ655375:EGZ655376 DXD655375:DXD655376 DNH655375:DNH655376 DDL655375:DDL655376 CTP655375:CTP655376 CJT655375:CJT655376 BZX655375:BZX655376 BQB655375:BQB655376 BGF655375:BGF655376 AWJ655375:AWJ655376 AMN655375:AMN655376 ACR655375:ACR655376 SV655375:SV655376 IZ655375:IZ655376 E655375:E655376 WVL589839:WVL589840 WLP589839:WLP589840 WBT589839:WBT589840 VRX589839:VRX589840 VIB589839:VIB589840 UYF589839:UYF589840 UOJ589839:UOJ589840 UEN589839:UEN589840 TUR589839:TUR589840 TKV589839:TKV589840 TAZ589839:TAZ589840 SRD589839:SRD589840 SHH589839:SHH589840 RXL589839:RXL589840 RNP589839:RNP589840 RDT589839:RDT589840 QTX589839:QTX589840 QKB589839:QKB589840 QAF589839:QAF589840 PQJ589839:PQJ589840 PGN589839:PGN589840 OWR589839:OWR589840 OMV589839:OMV589840 OCZ589839:OCZ589840 NTD589839:NTD589840 NJH589839:NJH589840 MZL589839:MZL589840 MPP589839:MPP589840 MFT589839:MFT589840 LVX589839:LVX589840 LMB589839:LMB589840 LCF589839:LCF589840 KSJ589839:KSJ589840 KIN589839:KIN589840 JYR589839:JYR589840 JOV589839:JOV589840 JEZ589839:JEZ589840 IVD589839:IVD589840 ILH589839:ILH589840 IBL589839:IBL589840 HRP589839:HRP589840 HHT589839:HHT589840 GXX589839:GXX589840 GOB589839:GOB589840 GEF589839:GEF589840 FUJ589839:FUJ589840 FKN589839:FKN589840 FAR589839:FAR589840 EQV589839:EQV589840 EGZ589839:EGZ589840 DXD589839:DXD589840 DNH589839:DNH589840 DDL589839:DDL589840 CTP589839:CTP589840 CJT589839:CJT589840 BZX589839:BZX589840 BQB589839:BQB589840 BGF589839:BGF589840 AWJ589839:AWJ589840 AMN589839:AMN589840 ACR589839:ACR589840 SV589839:SV589840 IZ589839:IZ589840 E589839:E589840 WVL524303:WVL524304 WLP524303:WLP524304 WBT524303:WBT524304 VRX524303:VRX524304 VIB524303:VIB524304 UYF524303:UYF524304 UOJ524303:UOJ524304 UEN524303:UEN524304 TUR524303:TUR524304 TKV524303:TKV524304 TAZ524303:TAZ524304 SRD524303:SRD524304 SHH524303:SHH524304 RXL524303:RXL524304 RNP524303:RNP524304 RDT524303:RDT524304 QTX524303:QTX524304 QKB524303:QKB524304 QAF524303:QAF524304 PQJ524303:PQJ524304 PGN524303:PGN524304 OWR524303:OWR524304 OMV524303:OMV524304 OCZ524303:OCZ524304 NTD524303:NTD524304 NJH524303:NJH524304 MZL524303:MZL524304 MPP524303:MPP524304 MFT524303:MFT524304 LVX524303:LVX524304 LMB524303:LMB524304 LCF524303:LCF524304 KSJ524303:KSJ524304 KIN524303:KIN524304 JYR524303:JYR524304 JOV524303:JOV524304 JEZ524303:JEZ524304 IVD524303:IVD524304 ILH524303:ILH524304 IBL524303:IBL524304 HRP524303:HRP524304 HHT524303:HHT524304 GXX524303:GXX524304 GOB524303:GOB524304 GEF524303:GEF524304 FUJ524303:FUJ524304 FKN524303:FKN524304 FAR524303:FAR524304 EQV524303:EQV524304 EGZ524303:EGZ524304 DXD524303:DXD524304 DNH524303:DNH524304 DDL524303:DDL524304 CTP524303:CTP524304 CJT524303:CJT524304 BZX524303:BZX524304 BQB524303:BQB524304 BGF524303:BGF524304 AWJ524303:AWJ524304 AMN524303:AMN524304 ACR524303:ACR524304 SV524303:SV524304 IZ524303:IZ524304 E524303:E524304 WVL458767:WVL458768 WLP458767:WLP458768 WBT458767:WBT458768 VRX458767:VRX458768 VIB458767:VIB458768 UYF458767:UYF458768 UOJ458767:UOJ458768 UEN458767:UEN458768 TUR458767:TUR458768 TKV458767:TKV458768 TAZ458767:TAZ458768 SRD458767:SRD458768 SHH458767:SHH458768 RXL458767:RXL458768 RNP458767:RNP458768 RDT458767:RDT458768 QTX458767:QTX458768 QKB458767:QKB458768 QAF458767:QAF458768 PQJ458767:PQJ458768 PGN458767:PGN458768 OWR458767:OWR458768 OMV458767:OMV458768 OCZ458767:OCZ458768 NTD458767:NTD458768 NJH458767:NJH458768 MZL458767:MZL458768 MPP458767:MPP458768 MFT458767:MFT458768 LVX458767:LVX458768 LMB458767:LMB458768 LCF458767:LCF458768 KSJ458767:KSJ458768 KIN458767:KIN458768 JYR458767:JYR458768 JOV458767:JOV458768 JEZ458767:JEZ458768 IVD458767:IVD458768 ILH458767:ILH458768 IBL458767:IBL458768 HRP458767:HRP458768 HHT458767:HHT458768 GXX458767:GXX458768 GOB458767:GOB458768 GEF458767:GEF458768 FUJ458767:FUJ458768 FKN458767:FKN458768 FAR458767:FAR458768 EQV458767:EQV458768 EGZ458767:EGZ458768 DXD458767:DXD458768 DNH458767:DNH458768 DDL458767:DDL458768 CTP458767:CTP458768 CJT458767:CJT458768 BZX458767:BZX458768 BQB458767:BQB458768 BGF458767:BGF458768 AWJ458767:AWJ458768 AMN458767:AMN458768 ACR458767:ACR458768 SV458767:SV458768 IZ458767:IZ458768 E458767:E458768 WVL393231:WVL393232 WLP393231:WLP393232 WBT393231:WBT393232 VRX393231:VRX393232 VIB393231:VIB393232 UYF393231:UYF393232 UOJ393231:UOJ393232 UEN393231:UEN393232 TUR393231:TUR393232 TKV393231:TKV393232 TAZ393231:TAZ393232 SRD393231:SRD393232 SHH393231:SHH393232 RXL393231:RXL393232 RNP393231:RNP393232 RDT393231:RDT393232 QTX393231:QTX393232 QKB393231:QKB393232 QAF393231:QAF393232 PQJ393231:PQJ393232 PGN393231:PGN393232 OWR393231:OWR393232 OMV393231:OMV393232 OCZ393231:OCZ393232 NTD393231:NTD393232 NJH393231:NJH393232 MZL393231:MZL393232 MPP393231:MPP393232 MFT393231:MFT393232 LVX393231:LVX393232 LMB393231:LMB393232 LCF393231:LCF393232 KSJ393231:KSJ393232 KIN393231:KIN393232 JYR393231:JYR393232 JOV393231:JOV393232 JEZ393231:JEZ393232 IVD393231:IVD393232 ILH393231:ILH393232 IBL393231:IBL393232 HRP393231:HRP393232 HHT393231:HHT393232 GXX393231:GXX393232 GOB393231:GOB393232 GEF393231:GEF393232 FUJ393231:FUJ393232 FKN393231:FKN393232 FAR393231:FAR393232 EQV393231:EQV393232 EGZ393231:EGZ393232 DXD393231:DXD393232 DNH393231:DNH393232 DDL393231:DDL393232 CTP393231:CTP393232 CJT393231:CJT393232 BZX393231:BZX393232 BQB393231:BQB393232 BGF393231:BGF393232 AWJ393231:AWJ393232 AMN393231:AMN393232 ACR393231:ACR393232 SV393231:SV393232 IZ393231:IZ393232 E393231:E393232 WVL327695:WVL327696 WLP327695:WLP327696 WBT327695:WBT327696 VRX327695:VRX327696 VIB327695:VIB327696 UYF327695:UYF327696 UOJ327695:UOJ327696 UEN327695:UEN327696 TUR327695:TUR327696 TKV327695:TKV327696 TAZ327695:TAZ327696 SRD327695:SRD327696 SHH327695:SHH327696 RXL327695:RXL327696 RNP327695:RNP327696 RDT327695:RDT327696 QTX327695:QTX327696 QKB327695:QKB327696 QAF327695:QAF327696 PQJ327695:PQJ327696 PGN327695:PGN327696 OWR327695:OWR327696 OMV327695:OMV327696 OCZ327695:OCZ327696 NTD327695:NTD327696 NJH327695:NJH327696 MZL327695:MZL327696 MPP327695:MPP327696 MFT327695:MFT327696 LVX327695:LVX327696 LMB327695:LMB327696 LCF327695:LCF327696 KSJ327695:KSJ327696 KIN327695:KIN327696 JYR327695:JYR327696 JOV327695:JOV327696 JEZ327695:JEZ327696 IVD327695:IVD327696 ILH327695:ILH327696 IBL327695:IBL327696 HRP327695:HRP327696 HHT327695:HHT327696 GXX327695:GXX327696 GOB327695:GOB327696 GEF327695:GEF327696 FUJ327695:FUJ327696 FKN327695:FKN327696 FAR327695:FAR327696 EQV327695:EQV327696 EGZ327695:EGZ327696 DXD327695:DXD327696 DNH327695:DNH327696 DDL327695:DDL327696 CTP327695:CTP327696 CJT327695:CJT327696 BZX327695:BZX327696 BQB327695:BQB327696 BGF327695:BGF327696 AWJ327695:AWJ327696 AMN327695:AMN327696 ACR327695:ACR327696 SV327695:SV327696 IZ327695:IZ327696 E327695:E327696 WVL262159:WVL262160 WLP262159:WLP262160 WBT262159:WBT262160 VRX262159:VRX262160 VIB262159:VIB262160 UYF262159:UYF262160 UOJ262159:UOJ262160 UEN262159:UEN262160 TUR262159:TUR262160 TKV262159:TKV262160 TAZ262159:TAZ262160 SRD262159:SRD262160 SHH262159:SHH262160 RXL262159:RXL262160 RNP262159:RNP262160 RDT262159:RDT262160 QTX262159:QTX262160 QKB262159:QKB262160 QAF262159:QAF262160 PQJ262159:PQJ262160 PGN262159:PGN262160 OWR262159:OWR262160 OMV262159:OMV262160 OCZ262159:OCZ262160 NTD262159:NTD262160 NJH262159:NJH262160 MZL262159:MZL262160 MPP262159:MPP262160 MFT262159:MFT262160 LVX262159:LVX262160 LMB262159:LMB262160 LCF262159:LCF262160 KSJ262159:KSJ262160 KIN262159:KIN262160 JYR262159:JYR262160 JOV262159:JOV262160 JEZ262159:JEZ262160 IVD262159:IVD262160 ILH262159:ILH262160 IBL262159:IBL262160 HRP262159:HRP262160 HHT262159:HHT262160 GXX262159:GXX262160 GOB262159:GOB262160 GEF262159:GEF262160 FUJ262159:FUJ262160 FKN262159:FKN262160 FAR262159:FAR262160 EQV262159:EQV262160 EGZ262159:EGZ262160 DXD262159:DXD262160 DNH262159:DNH262160 DDL262159:DDL262160 CTP262159:CTP262160 CJT262159:CJT262160 BZX262159:BZX262160 BQB262159:BQB262160 BGF262159:BGF262160 AWJ262159:AWJ262160 AMN262159:AMN262160 ACR262159:ACR262160 SV262159:SV262160 IZ262159:IZ262160 E262159:E262160 WVL196623:WVL196624 WLP196623:WLP196624 WBT196623:WBT196624 VRX196623:VRX196624 VIB196623:VIB196624 UYF196623:UYF196624 UOJ196623:UOJ196624 UEN196623:UEN196624 TUR196623:TUR196624 TKV196623:TKV196624 TAZ196623:TAZ196624 SRD196623:SRD196624 SHH196623:SHH196624 RXL196623:RXL196624 RNP196623:RNP196624 RDT196623:RDT196624 QTX196623:QTX196624 QKB196623:QKB196624 QAF196623:QAF196624 PQJ196623:PQJ196624 PGN196623:PGN196624 OWR196623:OWR196624 OMV196623:OMV196624 OCZ196623:OCZ196624 NTD196623:NTD196624 NJH196623:NJH196624 MZL196623:MZL196624 MPP196623:MPP196624 MFT196623:MFT196624 LVX196623:LVX196624 LMB196623:LMB196624 LCF196623:LCF196624 KSJ196623:KSJ196624 KIN196623:KIN196624 JYR196623:JYR196624 JOV196623:JOV196624 JEZ196623:JEZ196624 IVD196623:IVD196624 ILH196623:ILH196624 IBL196623:IBL196624 HRP196623:HRP196624 HHT196623:HHT196624 GXX196623:GXX196624 GOB196623:GOB196624 GEF196623:GEF196624 FUJ196623:FUJ196624 FKN196623:FKN196624 FAR196623:FAR196624 EQV196623:EQV196624 EGZ196623:EGZ196624 DXD196623:DXD196624 DNH196623:DNH196624 DDL196623:DDL196624 CTP196623:CTP196624 CJT196623:CJT196624 BZX196623:BZX196624 BQB196623:BQB196624 BGF196623:BGF196624 AWJ196623:AWJ196624 AMN196623:AMN196624 ACR196623:ACR196624 SV196623:SV196624 IZ196623:IZ196624 E196623:E196624 WVL131087:WVL131088 WLP131087:WLP131088 WBT131087:WBT131088 VRX131087:VRX131088 VIB131087:VIB131088 UYF131087:UYF131088 UOJ131087:UOJ131088 UEN131087:UEN131088 TUR131087:TUR131088 TKV131087:TKV131088 TAZ131087:TAZ131088 SRD131087:SRD131088 SHH131087:SHH131088 RXL131087:RXL131088 RNP131087:RNP131088 RDT131087:RDT131088 QTX131087:QTX131088 QKB131087:QKB131088 QAF131087:QAF131088 PQJ131087:PQJ131088 PGN131087:PGN131088 OWR131087:OWR131088 OMV131087:OMV131088 OCZ131087:OCZ131088 NTD131087:NTD131088 NJH131087:NJH131088 MZL131087:MZL131088 MPP131087:MPP131088 MFT131087:MFT131088 LVX131087:LVX131088 LMB131087:LMB131088 LCF131087:LCF131088 KSJ131087:KSJ131088 KIN131087:KIN131088 JYR131087:JYR131088 JOV131087:JOV131088 JEZ131087:JEZ131088 IVD131087:IVD131088 ILH131087:ILH131088 IBL131087:IBL131088 HRP131087:HRP131088 HHT131087:HHT131088 GXX131087:GXX131088 GOB131087:GOB131088 GEF131087:GEF131088 FUJ131087:FUJ131088 FKN131087:FKN131088 FAR131087:FAR131088 EQV131087:EQV131088 EGZ131087:EGZ131088 DXD131087:DXD131088 DNH131087:DNH131088 DDL131087:DDL131088 CTP131087:CTP131088 CJT131087:CJT131088 BZX131087:BZX131088 BQB131087:BQB131088 BGF131087:BGF131088 AWJ131087:AWJ131088 AMN131087:AMN131088 ACR131087:ACR131088 SV131087:SV131088 IZ131087:IZ131088 E131087:E131088 WVL65551:WVL65552 WLP65551:WLP65552 WBT65551:WBT65552 VRX65551:VRX65552 VIB65551:VIB65552 UYF65551:UYF65552 UOJ65551:UOJ65552 UEN65551:UEN65552 TUR65551:TUR65552 TKV65551:TKV65552 TAZ65551:TAZ65552 SRD65551:SRD65552 SHH65551:SHH65552 RXL65551:RXL65552 RNP65551:RNP65552 RDT65551:RDT65552 QTX65551:QTX65552 QKB65551:QKB65552 QAF65551:QAF65552 PQJ65551:PQJ65552 PGN65551:PGN65552 OWR65551:OWR65552 OMV65551:OMV65552 OCZ65551:OCZ65552 NTD65551:NTD65552 NJH65551:NJH65552 MZL65551:MZL65552 MPP65551:MPP65552 MFT65551:MFT65552 LVX65551:LVX65552 LMB65551:LMB65552 LCF65551:LCF65552 KSJ65551:KSJ65552 KIN65551:KIN65552 JYR65551:JYR65552 JOV65551:JOV65552 JEZ65551:JEZ65552 IVD65551:IVD65552 ILH65551:ILH65552 IBL65551:IBL65552 HRP65551:HRP65552 HHT65551:HHT65552 GXX65551:GXX65552 GOB65551:GOB65552 GEF65551:GEF65552 FUJ65551:FUJ65552 FKN65551:FKN65552 FAR65551:FAR65552 EQV65551:EQV65552 EGZ65551:EGZ65552 DXD65551:DXD65552 DNH65551:DNH65552 DDL65551:DDL65552 CTP65551:CTP65552 CJT65551:CJT65552 BZX65551:BZX65552 BQB65551:BQB65552 BGF65551:BGF65552 AWJ65551:AWJ65552 AMN65551:AMN65552 ACR65551:ACR65552 SV65551:SV65552 IZ65551:IZ65552 E65551:E65552 WVL983055:WVL983056 WVL983072:WVL983074 WLP983072:WLP983074 WBT983072:WBT983074 VRX983072:VRX983074 VIB983072:VIB983074 UYF983072:UYF983074 UOJ983072:UOJ983074 UEN983072:UEN983074 TUR983072:TUR983074 TKV983072:TKV983074 TAZ983072:TAZ983074 SRD983072:SRD983074 SHH983072:SHH983074 RXL983072:RXL983074 RNP983072:RNP983074 RDT983072:RDT983074 QTX983072:QTX983074 QKB983072:QKB983074 QAF983072:QAF983074 PQJ983072:PQJ983074 PGN983072:PGN983074 OWR983072:OWR983074 OMV983072:OMV983074 OCZ983072:OCZ983074 NTD983072:NTD983074 NJH983072:NJH983074 MZL983072:MZL983074 MPP983072:MPP983074 MFT983072:MFT983074 LVX983072:LVX983074 LMB983072:LMB983074 LCF983072:LCF983074 KSJ983072:KSJ983074 KIN983072:KIN983074 JYR983072:JYR983074 JOV983072:JOV983074 JEZ983072:JEZ983074 IVD983072:IVD983074 ILH983072:ILH983074 IBL983072:IBL983074 HRP983072:HRP983074 HHT983072:HHT983074 GXX983072:GXX983074 GOB983072:GOB983074 GEF983072:GEF983074 FUJ983072:FUJ983074 FKN983072:FKN983074 FAR983072:FAR983074 EQV983072:EQV983074 EGZ983072:EGZ983074 DXD983072:DXD983074 DNH983072:DNH983074 DDL983072:DDL983074 CTP983072:CTP983074 CJT983072:CJT983074 BZX983072:BZX983074 BQB983072:BQB983074 BGF983072:BGF983074 AWJ983072:AWJ983074 AMN983072:AMN983074 ACR983072:ACR983074 SV983072:SV983074 IZ983072:IZ983074 E983072:E983074 WVL917536:WVL917538 WLP917536:WLP917538 WBT917536:WBT917538 VRX917536:VRX917538 VIB917536:VIB917538 UYF917536:UYF917538 UOJ917536:UOJ917538 UEN917536:UEN917538 TUR917536:TUR917538 TKV917536:TKV917538 TAZ917536:TAZ917538 SRD917536:SRD917538 SHH917536:SHH917538 RXL917536:RXL917538 RNP917536:RNP917538 RDT917536:RDT917538 QTX917536:QTX917538 QKB917536:QKB917538 QAF917536:QAF917538 PQJ917536:PQJ917538 PGN917536:PGN917538 OWR917536:OWR917538 OMV917536:OMV917538 OCZ917536:OCZ917538 NTD917536:NTD917538 NJH917536:NJH917538 MZL917536:MZL917538 MPP917536:MPP917538 MFT917536:MFT917538 LVX917536:LVX917538 LMB917536:LMB917538 LCF917536:LCF917538 KSJ917536:KSJ917538 KIN917536:KIN917538 JYR917536:JYR917538 JOV917536:JOV917538 JEZ917536:JEZ917538 IVD917536:IVD917538 ILH917536:ILH917538 IBL917536:IBL917538 HRP917536:HRP917538 HHT917536:HHT917538 GXX917536:GXX917538 GOB917536:GOB917538 GEF917536:GEF917538 FUJ917536:FUJ917538 FKN917536:FKN917538 FAR917536:FAR917538 EQV917536:EQV917538 EGZ917536:EGZ917538 DXD917536:DXD917538 DNH917536:DNH917538 DDL917536:DDL917538 CTP917536:CTP917538 CJT917536:CJT917538 BZX917536:BZX917538 BQB917536:BQB917538 BGF917536:BGF917538 AWJ917536:AWJ917538 AMN917536:AMN917538 ACR917536:ACR917538 SV917536:SV917538 IZ917536:IZ917538 E917536:E917538 WVL852000:WVL852002 WLP852000:WLP852002 WBT852000:WBT852002 VRX852000:VRX852002 VIB852000:VIB852002 UYF852000:UYF852002 UOJ852000:UOJ852002 UEN852000:UEN852002 TUR852000:TUR852002 TKV852000:TKV852002 TAZ852000:TAZ852002 SRD852000:SRD852002 SHH852000:SHH852002 RXL852000:RXL852002 RNP852000:RNP852002 RDT852000:RDT852002 QTX852000:QTX852002 QKB852000:QKB852002 QAF852000:QAF852002 PQJ852000:PQJ852002 PGN852000:PGN852002 OWR852000:OWR852002 OMV852000:OMV852002 OCZ852000:OCZ852002 NTD852000:NTD852002 NJH852000:NJH852002 MZL852000:MZL852002 MPP852000:MPP852002 MFT852000:MFT852002 LVX852000:LVX852002 LMB852000:LMB852002 LCF852000:LCF852002 KSJ852000:KSJ852002 KIN852000:KIN852002 JYR852000:JYR852002 JOV852000:JOV852002 JEZ852000:JEZ852002 IVD852000:IVD852002 ILH852000:ILH852002 IBL852000:IBL852002 HRP852000:HRP852002 HHT852000:HHT852002 GXX852000:GXX852002 GOB852000:GOB852002 GEF852000:GEF852002 FUJ852000:FUJ852002 FKN852000:FKN852002 FAR852000:FAR852002 EQV852000:EQV852002 EGZ852000:EGZ852002 DXD852000:DXD852002 DNH852000:DNH852002 DDL852000:DDL852002 CTP852000:CTP852002 CJT852000:CJT852002 BZX852000:BZX852002 BQB852000:BQB852002 BGF852000:BGF852002 AWJ852000:AWJ852002 AMN852000:AMN852002 ACR852000:ACR852002 SV852000:SV852002 IZ852000:IZ852002 E852000:E852002 WVL786464:WVL786466 WLP786464:WLP786466 WBT786464:WBT786466 VRX786464:VRX786466 VIB786464:VIB786466 UYF786464:UYF786466 UOJ786464:UOJ786466 UEN786464:UEN786466 TUR786464:TUR786466 TKV786464:TKV786466 TAZ786464:TAZ786466 SRD786464:SRD786466 SHH786464:SHH786466 RXL786464:RXL786466 RNP786464:RNP786466 RDT786464:RDT786466 QTX786464:QTX786466 QKB786464:QKB786466 QAF786464:QAF786466 PQJ786464:PQJ786466 PGN786464:PGN786466 OWR786464:OWR786466 OMV786464:OMV786466 OCZ786464:OCZ786466 NTD786464:NTD786466 NJH786464:NJH786466 MZL786464:MZL786466 MPP786464:MPP786466 MFT786464:MFT786466 LVX786464:LVX786466 LMB786464:LMB786466 LCF786464:LCF786466 KSJ786464:KSJ786466 KIN786464:KIN786466 JYR786464:JYR786466 JOV786464:JOV786466 JEZ786464:JEZ786466 IVD786464:IVD786466 ILH786464:ILH786466 IBL786464:IBL786466 HRP786464:HRP786466 HHT786464:HHT786466 GXX786464:GXX786466 GOB786464:GOB786466 GEF786464:GEF786466 FUJ786464:FUJ786466 FKN786464:FKN786466 FAR786464:FAR786466 EQV786464:EQV786466 EGZ786464:EGZ786466 DXD786464:DXD786466 DNH786464:DNH786466 DDL786464:DDL786466 CTP786464:CTP786466 CJT786464:CJT786466 BZX786464:BZX786466 BQB786464:BQB786466 BGF786464:BGF786466 AWJ786464:AWJ786466 AMN786464:AMN786466 ACR786464:ACR786466 SV786464:SV786466 IZ786464:IZ786466 E786464:E786466 WVL720928:WVL720930 WLP720928:WLP720930 WBT720928:WBT720930 VRX720928:VRX720930 VIB720928:VIB720930 UYF720928:UYF720930 UOJ720928:UOJ720930 UEN720928:UEN720930 TUR720928:TUR720930 TKV720928:TKV720930 TAZ720928:TAZ720930 SRD720928:SRD720930 SHH720928:SHH720930 RXL720928:RXL720930 RNP720928:RNP720930 RDT720928:RDT720930 QTX720928:QTX720930 QKB720928:QKB720930 QAF720928:QAF720930 PQJ720928:PQJ720930 PGN720928:PGN720930 OWR720928:OWR720930 OMV720928:OMV720930 OCZ720928:OCZ720930 NTD720928:NTD720930 NJH720928:NJH720930 MZL720928:MZL720930 MPP720928:MPP720930 MFT720928:MFT720930 LVX720928:LVX720930 LMB720928:LMB720930 LCF720928:LCF720930 KSJ720928:KSJ720930 KIN720928:KIN720930 JYR720928:JYR720930 JOV720928:JOV720930 JEZ720928:JEZ720930 IVD720928:IVD720930 ILH720928:ILH720930 IBL720928:IBL720930 HRP720928:HRP720930 HHT720928:HHT720930 GXX720928:GXX720930 GOB720928:GOB720930 GEF720928:GEF720930 FUJ720928:FUJ720930 FKN720928:FKN720930 FAR720928:FAR720930 EQV720928:EQV720930 EGZ720928:EGZ720930 DXD720928:DXD720930 DNH720928:DNH720930 DDL720928:DDL720930 CTP720928:CTP720930 CJT720928:CJT720930 BZX720928:BZX720930 BQB720928:BQB720930 BGF720928:BGF720930 AWJ720928:AWJ720930 AMN720928:AMN720930 ACR720928:ACR720930 SV720928:SV720930 IZ720928:IZ720930 E720928:E720930 WVL655392:WVL655394 WLP655392:WLP655394 WBT655392:WBT655394 VRX655392:VRX655394 VIB655392:VIB655394 UYF655392:UYF655394 UOJ655392:UOJ655394 UEN655392:UEN655394 TUR655392:TUR655394 TKV655392:TKV655394 TAZ655392:TAZ655394 SRD655392:SRD655394 SHH655392:SHH655394 RXL655392:RXL655394 RNP655392:RNP655394 RDT655392:RDT655394 QTX655392:QTX655394 QKB655392:QKB655394 QAF655392:QAF655394 PQJ655392:PQJ655394 PGN655392:PGN655394 OWR655392:OWR655394 OMV655392:OMV655394 OCZ655392:OCZ655394 NTD655392:NTD655394 NJH655392:NJH655394 MZL655392:MZL655394 MPP655392:MPP655394 MFT655392:MFT655394 LVX655392:LVX655394 LMB655392:LMB655394 LCF655392:LCF655394 KSJ655392:KSJ655394 KIN655392:KIN655394 JYR655392:JYR655394 JOV655392:JOV655394 JEZ655392:JEZ655394 IVD655392:IVD655394 ILH655392:ILH655394 IBL655392:IBL655394 HRP655392:HRP655394 HHT655392:HHT655394 GXX655392:GXX655394 GOB655392:GOB655394 GEF655392:GEF655394 FUJ655392:FUJ655394 FKN655392:FKN655394 FAR655392:FAR655394 EQV655392:EQV655394 EGZ655392:EGZ655394 DXD655392:DXD655394 DNH655392:DNH655394 DDL655392:DDL655394 CTP655392:CTP655394 CJT655392:CJT655394 BZX655392:BZX655394 BQB655392:BQB655394 BGF655392:BGF655394 AWJ655392:AWJ655394 AMN655392:AMN655394 ACR655392:ACR655394 SV655392:SV655394 IZ655392:IZ655394 E655392:E655394 WVL589856:WVL589858 WLP589856:WLP589858 WBT589856:WBT589858 VRX589856:VRX589858 VIB589856:VIB589858 UYF589856:UYF589858 UOJ589856:UOJ589858 UEN589856:UEN589858 TUR589856:TUR589858 TKV589856:TKV589858 TAZ589856:TAZ589858 SRD589856:SRD589858 SHH589856:SHH589858 RXL589856:RXL589858 RNP589856:RNP589858 RDT589856:RDT589858 QTX589856:QTX589858 QKB589856:QKB589858 QAF589856:QAF589858 PQJ589856:PQJ589858 PGN589856:PGN589858 OWR589856:OWR589858 OMV589856:OMV589858 OCZ589856:OCZ589858 NTD589856:NTD589858 NJH589856:NJH589858 MZL589856:MZL589858 MPP589856:MPP589858 MFT589856:MFT589858 LVX589856:LVX589858 LMB589856:LMB589858 LCF589856:LCF589858 KSJ589856:KSJ589858 KIN589856:KIN589858 JYR589856:JYR589858 JOV589856:JOV589858 JEZ589856:JEZ589858 IVD589856:IVD589858 ILH589856:ILH589858 IBL589856:IBL589858 HRP589856:HRP589858 HHT589856:HHT589858 GXX589856:GXX589858 GOB589856:GOB589858 GEF589856:GEF589858 FUJ589856:FUJ589858 FKN589856:FKN589858 FAR589856:FAR589858 EQV589856:EQV589858 EGZ589856:EGZ589858 DXD589856:DXD589858 DNH589856:DNH589858 DDL589856:DDL589858 CTP589856:CTP589858 CJT589856:CJT589858 BZX589856:BZX589858 BQB589856:BQB589858 BGF589856:BGF589858 AWJ589856:AWJ589858 AMN589856:AMN589858 ACR589856:ACR589858 SV589856:SV589858 IZ589856:IZ589858 E589856:E589858 WVL524320:WVL524322 WLP524320:WLP524322 WBT524320:WBT524322 VRX524320:VRX524322 VIB524320:VIB524322 UYF524320:UYF524322 UOJ524320:UOJ524322 UEN524320:UEN524322 TUR524320:TUR524322 TKV524320:TKV524322 TAZ524320:TAZ524322 SRD524320:SRD524322 SHH524320:SHH524322 RXL524320:RXL524322 RNP524320:RNP524322 RDT524320:RDT524322 QTX524320:QTX524322 QKB524320:QKB524322 QAF524320:QAF524322 PQJ524320:PQJ524322 PGN524320:PGN524322 OWR524320:OWR524322 OMV524320:OMV524322 OCZ524320:OCZ524322 NTD524320:NTD524322 NJH524320:NJH524322 MZL524320:MZL524322 MPP524320:MPP524322 MFT524320:MFT524322 LVX524320:LVX524322 LMB524320:LMB524322 LCF524320:LCF524322 KSJ524320:KSJ524322 KIN524320:KIN524322 JYR524320:JYR524322 JOV524320:JOV524322 JEZ524320:JEZ524322 IVD524320:IVD524322 ILH524320:ILH524322 IBL524320:IBL524322 HRP524320:HRP524322 HHT524320:HHT524322 GXX524320:GXX524322 GOB524320:GOB524322 GEF524320:GEF524322 FUJ524320:FUJ524322 FKN524320:FKN524322 FAR524320:FAR524322 EQV524320:EQV524322 EGZ524320:EGZ524322 DXD524320:DXD524322 DNH524320:DNH524322 DDL524320:DDL524322 CTP524320:CTP524322 CJT524320:CJT524322 BZX524320:BZX524322 BQB524320:BQB524322 BGF524320:BGF524322 AWJ524320:AWJ524322 AMN524320:AMN524322 ACR524320:ACR524322 SV524320:SV524322 IZ524320:IZ524322 E524320:E524322 WVL458784:WVL458786 WLP458784:WLP458786 WBT458784:WBT458786 VRX458784:VRX458786 VIB458784:VIB458786 UYF458784:UYF458786 UOJ458784:UOJ458786 UEN458784:UEN458786 TUR458784:TUR458786 TKV458784:TKV458786 TAZ458784:TAZ458786 SRD458784:SRD458786 SHH458784:SHH458786 RXL458784:RXL458786 RNP458784:RNP458786 RDT458784:RDT458786 QTX458784:QTX458786 QKB458784:QKB458786 QAF458784:QAF458786 PQJ458784:PQJ458786 PGN458784:PGN458786 OWR458784:OWR458786 OMV458784:OMV458786 OCZ458784:OCZ458786 NTD458784:NTD458786 NJH458784:NJH458786 MZL458784:MZL458786 MPP458784:MPP458786 MFT458784:MFT458786 LVX458784:LVX458786 LMB458784:LMB458786 LCF458784:LCF458786 KSJ458784:KSJ458786 KIN458784:KIN458786 JYR458784:JYR458786 JOV458784:JOV458786 JEZ458784:JEZ458786 IVD458784:IVD458786 ILH458784:ILH458786 IBL458784:IBL458786 HRP458784:HRP458786 HHT458784:HHT458786 GXX458784:GXX458786 GOB458784:GOB458786 GEF458784:GEF458786 FUJ458784:FUJ458786 FKN458784:FKN458786 FAR458784:FAR458786 EQV458784:EQV458786 EGZ458784:EGZ458786 DXD458784:DXD458786 DNH458784:DNH458786 DDL458784:DDL458786 CTP458784:CTP458786 CJT458784:CJT458786 BZX458784:BZX458786 BQB458784:BQB458786 BGF458784:BGF458786 AWJ458784:AWJ458786 AMN458784:AMN458786 ACR458784:ACR458786 SV458784:SV458786 IZ458784:IZ458786 E458784:E458786 WVL393248:WVL393250 WLP393248:WLP393250 WBT393248:WBT393250 VRX393248:VRX393250 VIB393248:VIB393250 UYF393248:UYF393250 UOJ393248:UOJ393250 UEN393248:UEN393250 TUR393248:TUR393250 TKV393248:TKV393250 TAZ393248:TAZ393250 SRD393248:SRD393250 SHH393248:SHH393250 RXL393248:RXL393250 RNP393248:RNP393250 RDT393248:RDT393250 QTX393248:QTX393250 QKB393248:QKB393250 QAF393248:QAF393250 PQJ393248:PQJ393250 PGN393248:PGN393250 OWR393248:OWR393250 OMV393248:OMV393250 OCZ393248:OCZ393250 NTD393248:NTD393250 NJH393248:NJH393250 MZL393248:MZL393250 MPP393248:MPP393250 MFT393248:MFT393250 LVX393248:LVX393250 LMB393248:LMB393250 LCF393248:LCF393250 KSJ393248:KSJ393250 KIN393248:KIN393250 JYR393248:JYR393250 JOV393248:JOV393250 JEZ393248:JEZ393250 IVD393248:IVD393250 ILH393248:ILH393250 IBL393248:IBL393250 HRP393248:HRP393250 HHT393248:HHT393250 GXX393248:GXX393250 GOB393248:GOB393250 GEF393248:GEF393250 FUJ393248:FUJ393250 FKN393248:FKN393250 FAR393248:FAR393250 EQV393248:EQV393250 EGZ393248:EGZ393250 DXD393248:DXD393250 DNH393248:DNH393250 DDL393248:DDL393250 CTP393248:CTP393250 CJT393248:CJT393250 BZX393248:BZX393250 BQB393248:BQB393250 BGF393248:BGF393250 AWJ393248:AWJ393250 AMN393248:AMN393250 ACR393248:ACR393250 SV393248:SV393250 IZ393248:IZ393250 E393248:E393250 WVL327712:WVL327714 WLP327712:WLP327714 WBT327712:WBT327714 VRX327712:VRX327714 VIB327712:VIB327714 UYF327712:UYF327714 UOJ327712:UOJ327714 UEN327712:UEN327714 TUR327712:TUR327714 TKV327712:TKV327714 TAZ327712:TAZ327714 SRD327712:SRD327714 SHH327712:SHH327714 RXL327712:RXL327714 RNP327712:RNP327714 RDT327712:RDT327714 QTX327712:QTX327714 QKB327712:QKB327714 QAF327712:QAF327714 PQJ327712:PQJ327714 PGN327712:PGN327714 OWR327712:OWR327714 OMV327712:OMV327714 OCZ327712:OCZ327714 NTD327712:NTD327714 NJH327712:NJH327714 MZL327712:MZL327714 MPP327712:MPP327714 MFT327712:MFT327714 LVX327712:LVX327714 LMB327712:LMB327714 LCF327712:LCF327714 KSJ327712:KSJ327714 KIN327712:KIN327714 JYR327712:JYR327714 JOV327712:JOV327714 JEZ327712:JEZ327714 IVD327712:IVD327714 ILH327712:ILH327714 IBL327712:IBL327714 HRP327712:HRP327714 HHT327712:HHT327714 GXX327712:GXX327714 GOB327712:GOB327714 GEF327712:GEF327714 FUJ327712:FUJ327714 FKN327712:FKN327714 FAR327712:FAR327714 EQV327712:EQV327714 EGZ327712:EGZ327714 DXD327712:DXD327714 DNH327712:DNH327714 DDL327712:DDL327714 CTP327712:CTP327714 CJT327712:CJT327714 BZX327712:BZX327714 BQB327712:BQB327714 BGF327712:BGF327714 AWJ327712:AWJ327714 AMN327712:AMN327714 ACR327712:ACR327714 SV327712:SV327714 IZ327712:IZ327714 E327712:E327714 WVL262176:WVL262178 WLP262176:WLP262178 WBT262176:WBT262178 VRX262176:VRX262178 VIB262176:VIB262178 UYF262176:UYF262178 UOJ262176:UOJ262178 UEN262176:UEN262178 TUR262176:TUR262178 TKV262176:TKV262178 TAZ262176:TAZ262178 SRD262176:SRD262178 SHH262176:SHH262178 RXL262176:RXL262178 RNP262176:RNP262178 RDT262176:RDT262178 QTX262176:QTX262178 QKB262176:QKB262178 QAF262176:QAF262178 PQJ262176:PQJ262178 PGN262176:PGN262178 OWR262176:OWR262178 OMV262176:OMV262178 OCZ262176:OCZ262178 NTD262176:NTD262178 NJH262176:NJH262178 MZL262176:MZL262178 MPP262176:MPP262178 MFT262176:MFT262178 LVX262176:LVX262178 LMB262176:LMB262178 LCF262176:LCF262178 KSJ262176:KSJ262178 KIN262176:KIN262178 JYR262176:JYR262178 JOV262176:JOV262178 JEZ262176:JEZ262178 IVD262176:IVD262178 ILH262176:ILH262178 IBL262176:IBL262178 HRP262176:HRP262178 HHT262176:HHT262178 GXX262176:GXX262178 GOB262176:GOB262178 GEF262176:GEF262178 FUJ262176:FUJ262178 FKN262176:FKN262178 FAR262176:FAR262178 EQV262176:EQV262178 EGZ262176:EGZ262178 DXD262176:DXD262178 DNH262176:DNH262178 DDL262176:DDL262178 CTP262176:CTP262178 CJT262176:CJT262178 BZX262176:BZX262178 BQB262176:BQB262178 BGF262176:BGF262178 AWJ262176:AWJ262178 AMN262176:AMN262178 ACR262176:ACR262178 SV262176:SV262178 IZ262176:IZ262178 E262176:E262178 WVL196640:WVL196642 WLP196640:WLP196642 WBT196640:WBT196642 VRX196640:VRX196642 VIB196640:VIB196642 UYF196640:UYF196642 UOJ196640:UOJ196642 UEN196640:UEN196642 TUR196640:TUR196642 TKV196640:TKV196642 TAZ196640:TAZ196642 SRD196640:SRD196642 SHH196640:SHH196642 RXL196640:RXL196642 RNP196640:RNP196642 RDT196640:RDT196642 QTX196640:QTX196642 QKB196640:QKB196642 QAF196640:QAF196642 PQJ196640:PQJ196642 PGN196640:PGN196642 OWR196640:OWR196642 OMV196640:OMV196642 OCZ196640:OCZ196642 NTD196640:NTD196642 NJH196640:NJH196642 MZL196640:MZL196642 MPP196640:MPP196642 MFT196640:MFT196642 LVX196640:LVX196642 LMB196640:LMB196642 LCF196640:LCF196642 KSJ196640:KSJ196642 KIN196640:KIN196642 JYR196640:JYR196642 JOV196640:JOV196642 JEZ196640:JEZ196642 IVD196640:IVD196642 ILH196640:ILH196642 IBL196640:IBL196642 HRP196640:HRP196642 HHT196640:HHT196642 GXX196640:GXX196642 GOB196640:GOB196642 GEF196640:GEF196642 FUJ196640:FUJ196642 FKN196640:FKN196642 FAR196640:FAR196642 EQV196640:EQV196642 EGZ196640:EGZ196642 DXD196640:DXD196642 DNH196640:DNH196642 DDL196640:DDL196642 CTP196640:CTP196642 CJT196640:CJT196642 BZX196640:BZX196642 BQB196640:BQB196642 BGF196640:BGF196642 AWJ196640:AWJ196642 AMN196640:AMN196642 ACR196640:ACR196642 SV196640:SV196642 IZ196640:IZ196642 E196640:E196642 WVL131104:WVL131106 WLP131104:WLP131106 WBT131104:WBT131106 VRX131104:VRX131106 VIB131104:VIB131106 UYF131104:UYF131106 UOJ131104:UOJ131106 UEN131104:UEN131106 TUR131104:TUR131106 TKV131104:TKV131106 TAZ131104:TAZ131106 SRD131104:SRD131106 SHH131104:SHH131106 RXL131104:RXL131106 RNP131104:RNP131106 RDT131104:RDT131106 QTX131104:QTX131106 QKB131104:QKB131106 QAF131104:QAF131106 PQJ131104:PQJ131106 PGN131104:PGN131106 OWR131104:OWR131106 OMV131104:OMV131106 OCZ131104:OCZ131106 NTD131104:NTD131106 NJH131104:NJH131106 MZL131104:MZL131106 MPP131104:MPP131106 MFT131104:MFT131106 LVX131104:LVX131106 LMB131104:LMB131106 LCF131104:LCF131106 KSJ131104:KSJ131106 KIN131104:KIN131106 JYR131104:JYR131106 JOV131104:JOV131106 JEZ131104:JEZ131106 IVD131104:IVD131106 ILH131104:ILH131106 IBL131104:IBL131106 HRP131104:HRP131106 HHT131104:HHT131106 GXX131104:GXX131106 GOB131104:GOB131106 GEF131104:GEF131106 FUJ131104:FUJ131106 FKN131104:FKN131106 FAR131104:FAR131106 EQV131104:EQV131106 EGZ131104:EGZ131106 DXD131104:DXD131106 DNH131104:DNH131106 DDL131104:DDL131106 CTP131104:CTP131106 CJT131104:CJT131106 BZX131104:BZX131106 BQB131104:BQB131106 BGF131104:BGF131106 AWJ131104:AWJ131106 AMN131104:AMN131106 ACR131104:ACR131106 SV131104:SV131106 IZ131104:IZ131106 E131104:E131106 WVL65568:WVL65570 WLP65568:WLP65570 WBT65568:WBT65570 VRX65568:VRX65570 VIB65568:VIB65570 UYF65568:UYF65570 UOJ65568:UOJ65570 UEN65568:UEN65570 TUR65568:TUR65570 TKV65568:TKV65570 TAZ65568:TAZ65570 SRD65568:SRD65570 SHH65568:SHH65570 RXL65568:RXL65570 RNP65568:RNP65570 RDT65568:RDT65570 QTX65568:QTX65570 QKB65568:QKB65570 QAF65568:QAF65570 PQJ65568:PQJ65570 PGN65568:PGN65570 OWR65568:OWR65570 OMV65568:OMV65570 OCZ65568:OCZ65570 NTD65568:NTD65570 NJH65568:NJH65570 MZL65568:MZL65570 MPP65568:MPP65570 MFT65568:MFT65570 LVX65568:LVX65570 LMB65568:LMB65570 LCF65568:LCF65570 KSJ65568:KSJ65570 KIN65568:KIN65570 JYR65568:JYR65570 JOV65568:JOV65570 JEZ65568:JEZ65570 IVD65568:IVD65570 ILH65568:ILH65570 IBL65568:IBL65570 HRP65568:HRP65570 HHT65568:HHT65570 GXX65568:GXX65570 GOB65568:GOB65570 GEF65568:GEF65570 FUJ65568:FUJ65570 FKN65568:FKN65570 FAR65568:FAR65570 EQV65568:EQV65570 EGZ65568:EGZ65570 DXD65568:DXD65570 DNH65568:DNH65570 DDL65568:DDL65570 CTP65568:CTP65570 CJT65568:CJT65570 BZX65568:BZX65570 BQB65568:BQB65570 BGF65568:BGF65570 AWJ65568:AWJ65570 AMN65568:AMN65570 ACR65568:ACR65570 SV65568:SV65570 IZ65568:IZ65570 E65568:E65570 WVL983077:WVL983083 WLP983077:WLP983083 WBT983077:WBT983083 VRX983077:VRX983083 VIB983077:VIB983083 UYF983077:UYF983083 UOJ983077:UOJ983083 UEN983077:UEN983083 TUR983077:TUR983083 TKV983077:TKV983083 TAZ983077:TAZ983083 SRD983077:SRD983083 SHH983077:SHH983083 RXL983077:RXL983083 RNP983077:RNP983083 RDT983077:RDT983083 QTX983077:QTX983083 QKB983077:QKB983083 QAF983077:QAF983083 PQJ983077:PQJ983083 PGN983077:PGN983083 OWR983077:OWR983083 OMV983077:OMV983083 OCZ983077:OCZ983083 NTD983077:NTD983083 NJH983077:NJH983083 MZL983077:MZL983083 MPP983077:MPP983083 MFT983077:MFT983083 LVX983077:LVX983083 LMB983077:LMB983083 LCF983077:LCF983083 KSJ983077:KSJ983083 KIN983077:KIN983083 JYR983077:JYR983083 JOV983077:JOV983083 JEZ983077:JEZ983083 IVD983077:IVD983083 ILH983077:ILH983083 IBL983077:IBL983083 HRP983077:HRP983083 HHT983077:HHT983083 GXX983077:GXX983083 GOB983077:GOB983083 GEF983077:GEF983083 FUJ983077:FUJ983083 FKN983077:FKN983083 FAR983077:FAR983083 EQV983077:EQV983083 EGZ983077:EGZ983083 DXD983077:DXD983083 DNH983077:DNH983083 DDL983077:DDL983083 CTP983077:CTP983083 CJT983077:CJT983083 BZX983077:BZX983083 BQB983077:BQB983083 BGF983077:BGF983083 AWJ983077:AWJ983083 AMN983077:AMN983083 ACR983077:ACR983083 SV983077:SV983083 IZ983077:IZ983083 E983077:E983083 WVL917541:WVL917547 WLP917541:WLP917547 WBT917541:WBT917547 VRX917541:VRX917547 VIB917541:VIB917547 UYF917541:UYF917547 UOJ917541:UOJ917547 UEN917541:UEN917547 TUR917541:TUR917547 TKV917541:TKV917547 TAZ917541:TAZ917547 SRD917541:SRD917547 SHH917541:SHH917547 RXL917541:RXL917547 RNP917541:RNP917547 RDT917541:RDT917547 QTX917541:QTX917547 QKB917541:QKB917547 QAF917541:QAF917547 PQJ917541:PQJ917547 PGN917541:PGN917547 OWR917541:OWR917547 OMV917541:OMV917547 OCZ917541:OCZ917547 NTD917541:NTD917547 NJH917541:NJH917547 MZL917541:MZL917547 MPP917541:MPP917547 MFT917541:MFT917547 LVX917541:LVX917547 LMB917541:LMB917547 LCF917541:LCF917547 KSJ917541:KSJ917547 KIN917541:KIN917547 JYR917541:JYR917547 JOV917541:JOV917547 JEZ917541:JEZ917547 IVD917541:IVD917547 ILH917541:ILH917547 IBL917541:IBL917547 HRP917541:HRP917547 HHT917541:HHT917547 GXX917541:GXX917547 GOB917541:GOB917547 GEF917541:GEF917547 FUJ917541:FUJ917547 FKN917541:FKN917547 FAR917541:FAR917547 EQV917541:EQV917547 EGZ917541:EGZ917547 DXD917541:DXD917547 DNH917541:DNH917547 DDL917541:DDL917547 CTP917541:CTP917547 CJT917541:CJT917547 BZX917541:BZX917547 BQB917541:BQB917547 BGF917541:BGF917547 AWJ917541:AWJ917547 AMN917541:AMN917547 ACR917541:ACR917547 SV917541:SV917547 IZ917541:IZ917547 E917541:E917547 WVL852005:WVL852011 WLP852005:WLP852011 WBT852005:WBT852011 VRX852005:VRX852011 VIB852005:VIB852011 UYF852005:UYF852011 UOJ852005:UOJ852011 UEN852005:UEN852011 TUR852005:TUR852011 TKV852005:TKV852011 TAZ852005:TAZ852011 SRD852005:SRD852011 SHH852005:SHH852011 RXL852005:RXL852011 RNP852005:RNP852011 RDT852005:RDT852011 QTX852005:QTX852011 QKB852005:QKB852011 QAF852005:QAF852011 PQJ852005:PQJ852011 PGN852005:PGN852011 OWR852005:OWR852011 OMV852005:OMV852011 OCZ852005:OCZ852011 NTD852005:NTD852011 NJH852005:NJH852011 MZL852005:MZL852011 MPP852005:MPP852011 MFT852005:MFT852011 LVX852005:LVX852011 LMB852005:LMB852011 LCF852005:LCF852011 KSJ852005:KSJ852011 KIN852005:KIN852011 JYR852005:JYR852011 JOV852005:JOV852011 JEZ852005:JEZ852011 IVD852005:IVD852011 ILH852005:ILH852011 IBL852005:IBL852011 HRP852005:HRP852011 HHT852005:HHT852011 GXX852005:GXX852011 GOB852005:GOB852011 GEF852005:GEF852011 FUJ852005:FUJ852011 FKN852005:FKN852011 FAR852005:FAR852011 EQV852005:EQV852011 EGZ852005:EGZ852011 DXD852005:DXD852011 DNH852005:DNH852011 DDL852005:DDL852011 CTP852005:CTP852011 CJT852005:CJT852011 BZX852005:BZX852011 BQB852005:BQB852011 BGF852005:BGF852011 AWJ852005:AWJ852011 AMN852005:AMN852011 ACR852005:ACR852011 SV852005:SV852011 IZ852005:IZ852011 E852005:E852011 WVL786469:WVL786475 WLP786469:WLP786475 WBT786469:WBT786475 VRX786469:VRX786475 VIB786469:VIB786475 UYF786469:UYF786475 UOJ786469:UOJ786475 UEN786469:UEN786475 TUR786469:TUR786475 TKV786469:TKV786475 TAZ786469:TAZ786475 SRD786469:SRD786475 SHH786469:SHH786475 RXL786469:RXL786475 RNP786469:RNP786475 RDT786469:RDT786475 QTX786469:QTX786475 QKB786469:QKB786475 QAF786469:QAF786475 PQJ786469:PQJ786475 PGN786469:PGN786475 OWR786469:OWR786475 OMV786469:OMV786475 OCZ786469:OCZ786475 NTD786469:NTD786475 NJH786469:NJH786475 MZL786469:MZL786475 MPP786469:MPP786475 MFT786469:MFT786475 LVX786469:LVX786475 LMB786469:LMB786475 LCF786469:LCF786475 KSJ786469:KSJ786475 KIN786469:KIN786475 JYR786469:JYR786475 JOV786469:JOV786475 JEZ786469:JEZ786475 IVD786469:IVD786475 ILH786469:ILH786475 IBL786469:IBL786475 HRP786469:HRP786475 HHT786469:HHT786475 GXX786469:GXX786475 GOB786469:GOB786475 GEF786469:GEF786475 FUJ786469:FUJ786475 FKN786469:FKN786475 FAR786469:FAR786475 EQV786469:EQV786475 EGZ786469:EGZ786475 DXD786469:DXD786475 DNH786469:DNH786475 DDL786469:DDL786475 CTP786469:CTP786475 CJT786469:CJT786475 BZX786469:BZX786475 BQB786469:BQB786475 BGF786469:BGF786475 AWJ786469:AWJ786475 AMN786469:AMN786475 ACR786469:ACR786475 SV786469:SV786475 IZ786469:IZ786475 E786469:E786475 WVL720933:WVL720939 WLP720933:WLP720939 WBT720933:WBT720939 VRX720933:VRX720939 VIB720933:VIB720939 UYF720933:UYF720939 UOJ720933:UOJ720939 UEN720933:UEN720939 TUR720933:TUR720939 TKV720933:TKV720939 TAZ720933:TAZ720939 SRD720933:SRD720939 SHH720933:SHH720939 RXL720933:RXL720939 RNP720933:RNP720939 RDT720933:RDT720939 QTX720933:QTX720939 QKB720933:QKB720939 QAF720933:QAF720939 PQJ720933:PQJ720939 PGN720933:PGN720939 OWR720933:OWR720939 OMV720933:OMV720939 OCZ720933:OCZ720939 NTD720933:NTD720939 NJH720933:NJH720939 MZL720933:MZL720939 MPP720933:MPP720939 MFT720933:MFT720939 LVX720933:LVX720939 LMB720933:LMB720939 LCF720933:LCF720939 KSJ720933:KSJ720939 KIN720933:KIN720939 JYR720933:JYR720939 JOV720933:JOV720939 JEZ720933:JEZ720939 IVD720933:IVD720939 ILH720933:ILH720939 IBL720933:IBL720939 HRP720933:HRP720939 HHT720933:HHT720939 GXX720933:GXX720939 GOB720933:GOB720939 GEF720933:GEF720939 FUJ720933:FUJ720939 FKN720933:FKN720939 FAR720933:FAR720939 EQV720933:EQV720939 EGZ720933:EGZ720939 DXD720933:DXD720939 DNH720933:DNH720939 DDL720933:DDL720939 CTP720933:CTP720939 CJT720933:CJT720939 BZX720933:BZX720939 BQB720933:BQB720939 BGF720933:BGF720939 AWJ720933:AWJ720939 AMN720933:AMN720939 ACR720933:ACR720939 SV720933:SV720939 IZ720933:IZ720939 E720933:E720939 WVL655397:WVL655403 WLP655397:WLP655403 WBT655397:WBT655403 VRX655397:VRX655403 VIB655397:VIB655403 UYF655397:UYF655403 UOJ655397:UOJ655403 UEN655397:UEN655403 TUR655397:TUR655403 TKV655397:TKV655403 TAZ655397:TAZ655403 SRD655397:SRD655403 SHH655397:SHH655403 RXL655397:RXL655403 RNP655397:RNP655403 RDT655397:RDT655403 QTX655397:QTX655403 QKB655397:QKB655403 QAF655397:QAF655403 PQJ655397:PQJ655403 PGN655397:PGN655403 OWR655397:OWR655403 OMV655397:OMV655403 OCZ655397:OCZ655403 NTD655397:NTD655403 NJH655397:NJH655403 MZL655397:MZL655403 MPP655397:MPP655403 MFT655397:MFT655403 LVX655397:LVX655403 LMB655397:LMB655403 LCF655397:LCF655403 KSJ655397:KSJ655403 KIN655397:KIN655403 JYR655397:JYR655403 JOV655397:JOV655403 JEZ655397:JEZ655403 IVD655397:IVD655403 ILH655397:ILH655403 IBL655397:IBL655403 HRP655397:HRP655403 HHT655397:HHT655403 GXX655397:GXX655403 GOB655397:GOB655403 GEF655397:GEF655403 FUJ655397:FUJ655403 FKN655397:FKN655403 FAR655397:FAR655403 EQV655397:EQV655403 EGZ655397:EGZ655403 DXD655397:DXD655403 DNH655397:DNH655403 DDL655397:DDL655403 CTP655397:CTP655403 CJT655397:CJT655403 BZX655397:BZX655403 BQB655397:BQB655403 BGF655397:BGF655403 AWJ655397:AWJ655403 AMN655397:AMN655403 ACR655397:ACR655403 SV655397:SV655403 IZ655397:IZ655403 E655397:E655403 WVL589861:WVL589867 WLP589861:WLP589867 WBT589861:WBT589867 VRX589861:VRX589867 VIB589861:VIB589867 UYF589861:UYF589867 UOJ589861:UOJ589867 UEN589861:UEN589867 TUR589861:TUR589867 TKV589861:TKV589867 TAZ589861:TAZ589867 SRD589861:SRD589867 SHH589861:SHH589867 RXL589861:RXL589867 RNP589861:RNP589867 RDT589861:RDT589867 QTX589861:QTX589867 QKB589861:QKB589867 QAF589861:QAF589867 PQJ589861:PQJ589867 PGN589861:PGN589867 OWR589861:OWR589867 OMV589861:OMV589867 OCZ589861:OCZ589867 NTD589861:NTD589867 NJH589861:NJH589867 MZL589861:MZL589867 MPP589861:MPP589867 MFT589861:MFT589867 LVX589861:LVX589867 LMB589861:LMB589867 LCF589861:LCF589867 KSJ589861:KSJ589867 KIN589861:KIN589867 JYR589861:JYR589867 JOV589861:JOV589867 JEZ589861:JEZ589867 IVD589861:IVD589867 ILH589861:ILH589867 IBL589861:IBL589867 HRP589861:HRP589867 HHT589861:HHT589867 GXX589861:GXX589867 GOB589861:GOB589867 GEF589861:GEF589867 FUJ589861:FUJ589867 FKN589861:FKN589867 FAR589861:FAR589867 EQV589861:EQV589867 EGZ589861:EGZ589867 DXD589861:DXD589867 DNH589861:DNH589867 DDL589861:DDL589867 CTP589861:CTP589867 CJT589861:CJT589867 BZX589861:BZX589867 BQB589861:BQB589867 BGF589861:BGF589867 AWJ589861:AWJ589867 AMN589861:AMN589867 ACR589861:ACR589867 SV589861:SV589867 IZ589861:IZ589867 E589861:E589867 WVL524325:WVL524331 WLP524325:WLP524331 WBT524325:WBT524331 VRX524325:VRX524331 VIB524325:VIB524331 UYF524325:UYF524331 UOJ524325:UOJ524331 UEN524325:UEN524331 TUR524325:TUR524331 TKV524325:TKV524331 TAZ524325:TAZ524331 SRD524325:SRD524331 SHH524325:SHH524331 RXL524325:RXL524331 RNP524325:RNP524331 RDT524325:RDT524331 QTX524325:QTX524331 QKB524325:QKB524331 QAF524325:QAF524331 PQJ524325:PQJ524331 PGN524325:PGN524331 OWR524325:OWR524331 OMV524325:OMV524331 OCZ524325:OCZ524331 NTD524325:NTD524331 NJH524325:NJH524331 MZL524325:MZL524331 MPP524325:MPP524331 MFT524325:MFT524331 LVX524325:LVX524331 LMB524325:LMB524331 LCF524325:LCF524331 KSJ524325:KSJ524331 KIN524325:KIN524331 JYR524325:JYR524331 JOV524325:JOV524331 JEZ524325:JEZ524331 IVD524325:IVD524331 ILH524325:ILH524331 IBL524325:IBL524331 HRP524325:HRP524331 HHT524325:HHT524331 GXX524325:GXX524331 GOB524325:GOB524331 GEF524325:GEF524331 FUJ524325:FUJ524331 FKN524325:FKN524331 FAR524325:FAR524331 EQV524325:EQV524331 EGZ524325:EGZ524331 DXD524325:DXD524331 DNH524325:DNH524331 DDL524325:DDL524331 CTP524325:CTP524331 CJT524325:CJT524331 BZX524325:BZX524331 BQB524325:BQB524331 BGF524325:BGF524331 AWJ524325:AWJ524331 AMN524325:AMN524331 ACR524325:ACR524331 SV524325:SV524331 IZ524325:IZ524331 E524325:E524331 WVL458789:WVL458795 WLP458789:WLP458795 WBT458789:WBT458795 VRX458789:VRX458795 VIB458789:VIB458795 UYF458789:UYF458795 UOJ458789:UOJ458795 UEN458789:UEN458795 TUR458789:TUR458795 TKV458789:TKV458795 TAZ458789:TAZ458795 SRD458789:SRD458795 SHH458789:SHH458795 RXL458789:RXL458795 RNP458789:RNP458795 RDT458789:RDT458795 QTX458789:QTX458795 QKB458789:QKB458795 QAF458789:QAF458795 PQJ458789:PQJ458795 PGN458789:PGN458795 OWR458789:OWR458795 OMV458789:OMV458795 OCZ458789:OCZ458795 NTD458789:NTD458795 NJH458789:NJH458795 MZL458789:MZL458795 MPP458789:MPP458795 MFT458789:MFT458795 LVX458789:LVX458795 LMB458789:LMB458795 LCF458789:LCF458795 KSJ458789:KSJ458795 KIN458789:KIN458795 JYR458789:JYR458795 JOV458789:JOV458795 JEZ458789:JEZ458795 IVD458789:IVD458795 ILH458789:ILH458795 IBL458789:IBL458795 HRP458789:HRP458795 HHT458789:HHT458795 GXX458789:GXX458795 GOB458789:GOB458795 GEF458789:GEF458795 FUJ458789:FUJ458795 FKN458789:FKN458795 FAR458789:FAR458795 EQV458789:EQV458795 EGZ458789:EGZ458795 DXD458789:DXD458795 DNH458789:DNH458795 DDL458789:DDL458795 CTP458789:CTP458795 CJT458789:CJT458795 BZX458789:BZX458795 BQB458789:BQB458795 BGF458789:BGF458795 AWJ458789:AWJ458795 AMN458789:AMN458795 ACR458789:ACR458795 SV458789:SV458795 IZ458789:IZ458795 E458789:E458795 WVL393253:WVL393259 WLP393253:WLP393259 WBT393253:WBT393259 VRX393253:VRX393259 VIB393253:VIB393259 UYF393253:UYF393259 UOJ393253:UOJ393259 UEN393253:UEN393259 TUR393253:TUR393259 TKV393253:TKV393259 TAZ393253:TAZ393259 SRD393253:SRD393259 SHH393253:SHH393259 RXL393253:RXL393259 RNP393253:RNP393259 RDT393253:RDT393259 QTX393253:QTX393259 QKB393253:QKB393259 QAF393253:QAF393259 PQJ393253:PQJ393259 PGN393253:PGN393259 OWR393253:OWR393259 OMV393253:OMV393259 OCZ393253:OCZ393259 NTD393253:NTD393259 NJH393253:NJH393259 MZL393253:MZL393259 MPP393253:MPP393259 MFT393253:MFT393259 LVX393253:LVX393259 LMB393253:LMB393259 LCF393253:LCF393259 KSJ393253:KSJ393259 KIN393253:KIN393259 JYR393253:JYR393259 JOV393253:JOV393259 JEZ393253:JEZ393259 IVD393253:IVD393259 ILH393253:ILH393259 IBL393253:IBL393259 HRP393253:HRP393259 HHT393253:HHT393259 GXX393253:GXX393259 GOB393253:GOB393259 GEF393253:GEF393259 FUJ393253:FUJ393259 FKN393253:FKN393259 FAR393253:FAR393259 EQV393253:EQV393259 EGZ393253:EGZ393259 DXD393253:DXD393259 DNH393253:DNH393259 DDL393253:DDL393259 CTP393253:CTP393259 CJT393253:CJT393259 BZX393253:BZX393259 BQB393253:BQB393259 BGF393253:BGF393259 AWJ393253:AWJ393259 AMN393253:AMN393259 ACR393253:ACR393259 SV393253:SV393259 IZ393253:IZ393259 E393253:E393259 WVL327717:WVL327723 WLP327717:WLP327723 WBT327717:WBT327723 VRX327717:VRX327723 VIB327717:VIB327723 UYF327717:UYF327723 UOJ327717:UOJ327723 UEN327717:UEN327723 TUR327717:TUR327723 TKV327717:TKV327723 TAZ327717:TAZ327723 SRD327717:SRD327723 SHH327717:SHH327723 RXL327717:RXL327723 RNP327717:RNP327723 RDT327717:RDT327723 QTX327717:QTX327723 QKB327717:QKB327723 QAF327717:QAF327723 PQJ327717:PQJ327723 PGN327717:PGN327723 OWR327717:OWR327723 OMV327717:OMV327723 OCZ327717:OCZ327723 NTD327717:NTD327723 NJH327717:NJH327723 MZL327717:MZL327723 MPP327717:MPP327723 MFT327717:MFT327723 LVX327717:LVX327723 LMB327717:LMB327723 LCF327717:LCF327723 KSJ327717:KSJ327723 KIN327717:KIN327723 JYR327717:JYR327723 JOV327717:JOV327723 JEZ327717:JEZ327723 IVD327717:IVD327723 ILH327717:ILH327723 IBL327717:IBL327723 HRP327717:HRP327723 HHT327717:HHT327723 GXX327717:GXX327723 GOB327717:GOB327723 GEF327717:GEF327723 FUJ327717:FUJ327723 FKN327717:FKN327723 FAR327717:FAR327723 EQV327717:EQV327723 EGZ327717:EGZ327723 DXD327717:DXD327723 DNH327717:DNH327723 DDL327717:DDL327723 CTP327717:CTP327723 CJT327717:CJT327723 BZX327717:BZX327723 BQB327717:BQB327723 BGF327717:BGF327723 AWJ327717:AWJ327723 AMN327717:AMN327723 ACR327717:ACR327723 SV327717:SV327723 IZ327717:IZ327723 E327717:E327723 WVL262181:WVL262187 WLP262181:WLP262187 WBT262181:WBT262187 VRX262181:VRX262187 VIB262181:VIB262187 UYF262181:UYF262187 UOJ262181:UOJ262187 UEN262181:UEN262187 TUR262181:TUR262187 TKV262181:TKV262187 TAZ262181:TAZ262187 SRD262181:SRD262187 SHH262181:SHH262187 RXL262181:RXL262187 RNP262181:RNP262187 RDT262181:RDT262187 QTX262181:QTX262187 QKB262181:QKB262187 QAF262181:QAF262187 PQJ262181:PQJ262187 PGN262181:PGN262187 OWR262181:OWR262187 OMV262181:OMV262187 OCZ262181:OCZ262187 NTD262181:NTD262187 NJH262181:NJH262187 MZL262181:MZL262187 MPP262181:MPP262187 MFT262181:MFT262187 LVX262181:LVX262187 LMB262181:LMB262187 LCF262181:LCF262187 KSJ262181:KSJ262187 KIN262181:KIN262187 JYR262181:JYR262187 JOV262181:JOV262187 JEZ262181:JEZ262187 IVD262181:IVD262187 ILH262181:ILH262187 IBL262181:IBL262187 HRP262181:HRP262187 HHT262181:HHT262187 GXX262181:GXX262187 GOB262181:GOB262187 GEF262181:GEF262187 FUJ262181:FUJ262187 FKN262181:FKN262187 FAR262181:FAR262187 EQV262181:EQV262187 EGZ262181:EGZ262187 DXD262181:DXD262187 DNH262181:DNH262187 DDL262181:DDL262187 CTP262181:CTP262187 CJT262181:CJT262187 BZX262181:BZX262187 BQB262181:BQB262187 BGF262181:BGF262187 AWJ262181:AWJ262187 AMN262181:AMN262187 ACR262181:ACR262187 SV262181:SV262187 IZ262181:IZ262187 E262181:E262187 WVL196645:WVL196651 WLP196645:WLP196651 WBT196645:WBT196651 VRX196645:VRX196651 VIB196645:VIB196651 UYF196645:UYF196651 UOJ196645:UOJ196651 UEN196645:UEN196651 TUR196645:TUR196651 TKV196645:TKV196651 TAZ196645:TAZ196651 SRD196645:SRD196651 SHH196645:SHH196651 RXL196645:RXL196651 RNP196645:RNP196651 RDT196645:RDT196651 QTX196645:QTX196651 QKB196645:QKB196651 QAF196645:QAF196651 PQJ196645:PQJ196651 PGN196645:PGN196651 OWR196645:OWR196651 OMV196645:OMV196651 OCZ196645:OCZ196651 NTD196645:NTD196651 NJH196645:NJH196651 MZL196645:MZL196651 MPP196645:MPP196651 MFT196645:MFT196651 LVX196645:LVX196651 LMB196645:LMB196651 LCF196645:LCF196651 KSJ196645:KSJ196651 KIN196645:KIN196651 JYR196645:JYR196651 JOV196645:JOV196651 JEZ196645:JEZ196651 IVD196645:IVD196651 ILH196645:ILH196651 IBL196645:IBL196651 HRP196645:HRP196651 HHT196645:HHT196651 GXX196645:GXX196651 GOB196645:GOB196651 GEF196645:GEF196651 FUJ196645:FUJ196651 FKN196645:FKN196651 FAR196645:FAR196651 EQV196645:EQV196651 EGZ196645:EGZ196651 DXD196645:DXD196651 DNH196645:DNH196651 DDL196645:DDL196651 CTP196645:CTP196651 CJT196645:CJT196651 BZX196645:BZX196651 BQB196645:BQB196651 BGF196645:BGF196651 AWJ196645:AWJ196651 AMN196645:AMN196651 ACR196645:ACR196651 SV196645:SV196651 IZ196645:IZ196651 E196645:E196651 WVL131109:WVL131115 WLP131109:WLP131115 WBT131109:WBT131115 VRX131109:VRX131115 VIB131109:VIB131115 UYF131109:UYF131115 UOJ131109:UOJ131115 UEN131109:UEN131115 TUR131109:TUR131115 TKV131109:TKV131115 TAZ131109:TAZ131115 SRD131109:SRD131115 SHH131109:SHH131115 RXL131109:RXL131115 RNP131109:RNP131115 RDT131109:RDT131115 QTX131109:QTX131115 QKB131109:QKB131115 QAF131109:QAF131115 PQJ131109:PQJ131115 PGN131109:PGN131115 OWR131109:OWR131115 OMV131109:OMV131115 OCZ131109:OCZ131115 NTD131109:NTD131115 NJH131109:NJH131115 MZL131109:MZL131115 MPP131109:MPP131115 MFT131109:MFT131115 LVX131109:LVX131115 LMB131109:LMB131115 LCF131109:LCF131115 KSJ131109:KSJ131115 KIN131109:KIN131115 JYR131109:JYR131115 JOV131109:JOV131115 JEZ131109:JEZ131115 IVD131109:IVD131115 ILH131109:ILH131115 IBL131109:IBL131115 HRP131109:HRP131115 HHT131109:HHT131115 GXX131109:GXX131115 GOB131109:GOB131115 GEF131109:GEF131115 FUJ131109:FUJ131115 FKN131109:FKN131115 FAR131109:FAR131115 EQV131109:EQV131115 EGZ131109:EGZ131115 DXD131109:DXD131115 DNH131109:DNH131115 DDL131109:DDL131115 CTP131109:CTP131115 CJT131109:CJT131115 BZX131109:BZX131115 BQB131109:BQB131115 BGF131109:BGF131115 AWJ131109:AWJ131115 AMN131109:AMN131115 ACR131109:ACR131115 SV131109:SV131115 IZ131109:IZ131115 E131109:E131115 WVL65573:WVL65579 WLP65573:WLP65579 WBT65573:WBT65579 VRX65573:VRX65579 VIB65573:VIB65579 UYF65573:UYF65579 UOJ65573:UOJ65579 UEN65573:UEN65579 TUR65573:TUR65579 TKV65573:TKV65579 TAZ65573:TAZ65579 SRD65573:SRD65579 SHH65573:SHH65579 RXL65573:RXL65579 RNP65573:RNP65579 RDT65573:RDT65579 QTX65573:QTX65579 QKB65573:QKB65579 QAF65573:QAF65579 PQJ65573:PQJ65579 PGN65573:PGN65579 OWR65573:OWR65579 OMV65573:OMV65579 OCZ65573:OCZ65579 NTD65573:NTD65579 NJH65573:NJH65579 MZL65573:MZL65579 MPP65573:MPP65579 MFT65573:MFT65579 LVX65573:LVX65579 LMB65573:LMB65579 LCF65573:LCF65579 KSJ65573:KSJ65579 KIN65573:KIN65579 JYR65573:JYR65579 JOV65573:JOV65579 JEZ65573:JEZ65579 IVD65573:IVD65579 ILH65573:ILH65579 IBL65573:IBL65579 HRP65573:HRP65579 HHT65573:HHT65579 GXX65573:GXX65579 GOB65573:GOB65579 GEF65573:GEF65579 FUJ65573:FUJ65579 FKN65573:FKN65579 FAR65573:FAR65579 EQV65573:EQV65579 EGZ65573:EGZ65579 DXD65573:DXD65579 DNH65573:DNH65579 DDL65573:DDL65579 CTP65573:CTP65579 CJT65573:CJT65579 BZX65573:BZX65579 BQB65573:BQB65579 BGF65573:BGF65579 AWJ65573:AWJ65579 AMN65573:AMN65579 ACR65573:ACR65579 SV65573:SV65579 IZ65573:IZ65579 E65573:E65579 E46">
      <formula1>$E$57:$E$68</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J983076:WVJ983083 C46 WLN983076:WLN983083 WBR983076:WBR983083 VRV983076:VRV983083 VHZ983076:VHZ983083 UYD983076:UYD983083 UOH983076:UOH983083 UEL983076:UEL983083 TUP983076:TUP983083 TKT983076:TKT983083 TAX983076:TAX983083 SRB983076:SRB983083 SHF983076:SHF983083 RXJ983076:RXJ983083 RNN983076:RNN983083 RDR983076:RDR983083 QTV983076:QTV983083 QJZ983076:QJZ983083 QAD983076:QAD983083 PQH983076:PQH983083 PGL983076:PGL983083 OWP983076:OWP983083 OMT983076:OMT983083 OCX983076:OCX983083 NTB983076:NTB983083 NJF983076:NJF983083 MZJ983076:MZJ983083 MPN983076:MPN983083 MFR983076:MFR983083 LVV983076:LVV983083 LLZ983076:LLZ983083 LCD983076:LCD983083 KSH983076:KSH983083 KIL983076:KIL983083 JYP983076:JYP983083 JOT983076:JOT983083 JEX983076:JEX983083 IVB983076:IVB983083 ILF983076:ILF983083 IBJ983076:IBJ983083 HRN983076:HRN983083 HHR983076:HHR983083 GXV983076:GXV983083 GNZ983076:GNZ983083 GED983076:GED983083 FUH983076:FUH983083 FKL983076:FKL983083 FAP983076:FAP983083 EQT983076:EQT983083 EGX983076:EGX983083 DXB983076:DXB983083 DNF983076:DNF983083 DDJ983076:DDJ983083 CTN983076:CTN983083 CJR983076:CJR983083 BZV983076:BZV983083 BPZ983076:BPZ983083 BGD983076:BGD983083 AWH983076:AWH983083 AML983076:AML983083 ACP983076:ACP983083 ST983076:ST983083 IX983076:IX983083 C983076:C983083 WVJ917540:WVJ917547 WLN917540:WLN917547 WBR917540:WBR917547 VRV917540:VRV917547 VHZ917540:VHZ917547 UYD917540:UYD917547 UOH917540:UOH917547 UEL917540:UEL917547 TUP917540:TUP917547 TKT917540:TKT917547 TAX917540:TAX917547 SRB917540:SRB917547 SHF917540:SHF917547 RXJ917540:RXJ917547 RNN917540:RNN917547 RDR917540:RDR917547 QTV917540:QTV917547 QJZ917540:QJZ917547 QAD917540:QAD917547 PQH917540:PQH917547 PGL917540:PGL917547 OWP917540:OWP917547 OMT917540:OMT917547 OCX917540:OCX917547 NTB917540:NTB917547 NJF917540:NJF917547 MZJ917540:MZJ917547 MPN917540:MPN917547 MFR917540:MFR917547 LVV917540:LVV917547 LLZ917540:LLZ917547 LCD917540:LCD917547 KSH917540:KSH917547 KIL917540:KIL917547 JYP917540:JYP917547 JOT917540:JOT917547 JEX917540:JEX917547 IVB917540:IVB917547 ILF917540:ILF917547 IBJ917540:IBJ917547 HRN917540:HRN917547 HHR917540:HHR917547 GXV917540:GXV917547 GNZ917540:GNZ917547 GED917540:GED917547 FUH917540:FUH917547 FKL917540:FKL917547 FAP917540:FAP917547 EQT917540:EQT917547 EGX917540:EGX917547 DXB917540:DXB917547 DNF917540:DNF917547 DDJ917540:DDJ917547 CTN917540:CTN917547 CJR917540:CJR917547 BZV917540:BZV917547 BPZ917540:BPZ917547 BGD917540:BGD917547 AWH917540:AWH917547 AML917540:AML917547 ACP917540:ACP917547 ST917540:ST917547 IX917540:IX917547 C917540:C917547 WVJ852004:WVJ852011 WLN852004:WLN852011 WBR852004:WBR852011 VRV852004:VRV852011 VHZ852004:VHZ852011 UYD852004:UYD852011 UOH852004:UOH852011 UEL852004:UEL852011 TUP852004:TUP852011 TKT852004:TKT852011 TAX852004:TAX852011 SRB852004:SRB852011 SHF852004:SHF852011 RXJ852004:RXJ852011 RNN852004:RNN852011 RDR852004:RDR852011 QTV852004:QTV852011 QJZ852004:QJZ852011 QAD852004:QAD852011 PQH852004:PQH852011 PGL852004:PGL852011 OWP852004:OWP852011 OMT852004:OMT852011 OCX852004:OCX852011 NTB852004:NTB852011 NJF852004:NJF852011 MZJ852004:MZJ852011 MPN852004:MPN852011 MFR852004:MFR852011 LVV852004:LVV852011 LLZ852004:LLZ852011 LCD852004:LCD852011 KSH852004:KSH852011 KIL852004:KIL852011 JYP852004:JYP852011 JOT852004:JOT852011 JEX852004:JEX852011 IVB852004:IVB852011 ILF852004:ILF852011 IBJ852004:IBJ852011 HRN852004:HRN852011 HHR852004:HHR852011 GXV852004:GXV852011 GNZ852004:GNZ852011 GED852004:GED852011 FUH852004:FUH852011 FKL852004:FKL852011 FAP852004:FAP852011 EQT852004:EQT852011 EGX852004:EGX852011 DXB852004:DXB852011 DNF852004:DNF852011 DDJ852004:DDJ852011 CTN852004:CTN852011 CJR852004:CJR852011 BZV852004:BZV852011 BPZ852004:BPZ852011 BGD852004:BGD852011 AWH852004:AWH852011 AML852004:AML852011 ACP852004:ACP852011 ST852004:ST852011 IX852004:IX852011 C852004:C852011 WVJ786468:WVJ786475 WLN786468:WLN786475 WBR786468:WBR786475 VRV786468:VRV786475 VHZ786468:VHZ786475 UYD786468:UYD786475 UOH786468:UOH786475 UEL786468:UEL786475 TUP786468:TUP786475 TKT786468:TKT786475 TAX786468:TAX786475 SRB786468:SRB786475 SHF786468:SHF786475 RXJ786468:RXJ786475 RNN786468:RNN786475 RDR786468:RDR786475 QTV786468:QTV786475 QJZ786468:QJZ786475 QAD786468:QAD786475 PQH786468:PQH786475 PGL786468:PGL786475 OWP786468:OWP786475 OMT786468:OMT786475 OCX786468:OCX786475 NTB786468:NTB786475 NJF786468:NJF786475 MZJ786468:MZJ786475 MPN786468:MPN786475 MFR786468:MFR786475 LVV786468:LVV786475 LLZ786468:LLZ786475 LCD786468:LCD786475 KSH786468:KSH786475 KIL786468:KIL786475 JYP786468:JYP786475 JOT786468:JOT786475 JEX786468:JEX786475 IVB786468:IVB786475 ILF786468:ILF786475 IBJ786468:IBJ786475 HRN786468:HRN786475 HHR786468:HHR786475 GXV786468:GXV786475 GNZ786468:GNZ786475 GED786468:GED786475 FUH786468:FUH786475 FKL786468:FKL786475 FAP786468:FAP786475 EQT786468:EQT786475 EGX786468:EGX786475 DXB786468:DXB786475 DNF786468:DNF786475 DDJ786468:DDJ786475 CTN786468:CTN786475 CJR786468:CJR786475 BZV786468:BZV786475 BPZ786468:BPZ786475 BGD786468:BGD786475 AWH786468:AWH786475 AML786468:AML786475 ACP786468:ACP786475 ST786468:ST786475 IX786468:IX786475 C786468:C786475 WVJ720932:WVJ720939 WLN720932:WLN720939 WBR720932:WBR720939 VRV720932:VRV720939 VHZ720932:VHZ720939 UYD720932:UYD720939 UOH720932:UOH720939 UEL720932:UEL720939 TUP720932:TUP720939 TKT720932:TKT720939 TAX720932:TAX720939 SRB720932:SRB720939 SHF720932:SHF720939 RXJ720932:RXJ720939 RNN720932:RNN720939 RDR720932:RDR720939 QTV720932:QTV720939 QJZ720932:QJZ720939 QAD720932:QAD720939 PQH720932:PQH720939 PGL720932:PGL720939 OWP720932:OWP720939 OMT720932:OMT720939 OCX720932:OCX720939 NTB720932:NTB720939 NJF720932:NJF720939 MZJ720932:MZJ720939 MPN720932:MPN720939 MFR720932:MFR720939 LVV720932:LVV720939 LLZ720932:LLZ720939 LCD720932:LCD720939 KSH720932:KSH720939 KIL720932:KIL720939 JYP720932:JYP720939 JOT720932:JOT720939 JEX720932:JEX720939 IVB720932:IVB720939 ILF720932:ILF720939 IBJ720932:IBJ720939 HRN720932:HRN720939 HHR720932:HHR720939 GXV720932:GXV720939 GNZ720932:GNZ720939 GED720932:GED720939 FUH720932:FUH720939 FKL720932:FKL720939 FAP720932:FAP720939 EQT720932:EQT720939 EGX720932:EGX720939 DXB720932:DXB720939 DNF720932:DNF720939 DDJ720932:DDJ720939 CTN720932:CTN720939 CJR720932:CJR720939 BZV720932:BZV720939 BPZ720932:BPZ720939 BGD720932:BGD720939 AWH720932:AWH720939 AML720932:AML720939 ACP720932:ACP720939 ST720932:ST720939 IX720932:IX720939 C720932:C720939 WVJ655396:WVJ655403 WLN655396:WLN655403 WBR655396:WBR655403 VRV655396:VRV655403 VHZ655396:VHZ655403 UYD655396:UYD655403 UOH655396:UOH655403 UEL655396:UEL655403 TUP655396:TUP655403 TKT655396:TKT655403 TAX655396:TAX655403 SRB655396:SRB655403 SHF655396:SHF655403 RXJ655396:RXJ655403 RNN655396:RNN655403 RDR655396:RDR655403 QTV655396:QTV655403 QJZ655396:QJZ655403 QAD655396:QAD655403 PQH655396:PQH655403 PGL655396:PGL655403 OWP655396:OWP655403 OMT655396:OMT655403 OCX655396:OCX655403 NTB655396:NTB655403 NJF655396:NJF655403 MZJ655396:MZJ655403 MPN655396:MPN655403 MFR655396:MFR655403 LVV655396:LVV655403 LLZ655396:LLZ655403 LCD655396:LCD655403 KSH655396:KSH655403 KIL655396:KIL655403 JYP655396:JYP655403 JOT655396:JOT655403 JEX655396:JEX655403 IVB655396:IVB655403 ILF655396:ILF655403 IBJ655396:IBJ655403 HRN655396:HRN655403 HHR655396:HHR655403 GXV655396:GXV655403 GNZ655396:GNZ655403 GED655396:GED655403 FUH655396:FUH655403 FKL655396:FKL655403 FAP655396:FAP655403 EQT655396:EQT655403 EGX655396:EGX655403 DXB655396:DXB655403 DNF655396:DNF655403 DDJ655396:DDJ655403 CTN655396:CTN655403 CJR655396:CJR655403 BZV655396:BZV655403 BPZ655396:BPZ655403 BGD655396:BGD655403 AWH655396:AWH655403 AML655396:AML655403 ACP655396:ACP655403 ST655396:ST655403 IX655396:IX655403 C655396:C655403 WVJ589860:WVJ589867 WLN589860:WLN589867 WBR589860:WBR589867 VRV589860:VRV589867 VHZ589860:VHZ589867 UYD589860:UYD589867 UOH589860:UOH589867 UEL589860:UEL589867 TUP589860:TUP589867 TKT589860:TKT589867 TAX589860:TAX589867 SRB589860:SRB589867 SHF589860:SHF589867 RXJ589860:RXJ589867 RNN589860:RNN589867 RDR589860:RDR589867 QTV589860:QTV589867 QJZ589860:QJZ589867 QAD589860:QAD589867 PQH589860:PQH589867 PGL589860:PGL589867 OWP589860:OWP589867 OMT589860:OMT589867 OCX589860:OCX589867 NTB589860:NTB589867 NJF589860:NJF589867 MZJ589860:MZJ589867 MPN589860:MPN589867 MFR589860:MFR589867 LVV589860:LVV589867 LLZ589860:LLZ589867 LCD589860:LCD589867 KSH589860:KSH589867 KIL589860:KIL589867 JYP589860:JYP589867 JOT589860:JOT589867 JEX589860:JEX589867 IVB589860:IVB589867 ILF589860:ILF589867 IBJ589860:IBJ589867 HRN589860:HRN589867 HHR589860:HHR589867 GXV589860:GXV589867 GNZ589860:GNZ589867 GED589860:GED589867 FUH589860:FUH589867 FKL589860:FKL589867 FAP589860:FAP589867 EQT589860:EQT589867 EGX589860:EGX589867 DXB589860:DXB589867 DNF589860:DNF589867 DDJ589860:DDJ589867 CTN589860:CTN589867 CJR589860:CJR589867 BZV589860:BZV589867 BPZ589860:BPZ589867 BGD589860:BGD589867 AWH589860:AWH589867 AML589860:AML589867 ACP589860:ACP589867 ST589860:ST589867 IX589860:IX589867 C589860:C589867 WVJ524324:WVJ524331 WLN524324:WLN524331 WBR524324:WBR524331 VRV524324:VRV524331 VHZ524324:VHZ524331 UYD524324:UYD524331 UOH524324:UOH524331 UEL524324:UEL524331 TUP524324:TUP524331 TKT524324:TKT524331 TAX524324:TAX524331 SRB524324:SRB524331 SHF524324:SHF524331 RXJ524324:RXJ524331 RNN524324:RNN524331 RDR524324:RDR524331 QTV524324:QTV524331 QJZ524324:QJZ524331 QAD524324:QAD524331 PQH524324:PQH524331 PGL524324:PGL524331 OWP524324:OWP524331 OMT524324:OMT524331 OCX524324:OCX524331 NTB524324:NTB524331 NJF524324:NJF524331 MZJ524324:MZJ524331 MPN524324:MPN524331 MFR524324:MFR524331 LVV524324:LVV524331 LLZ524324:LLZ524331 LCD524324:LCD524331 KSH524324:KSH524331 KIL524324:KIL524331 JYP524324:JYP524331 JOT524324:JOT524331 JEX524324:JEX524331 IVB524324:IVB524331 ILF524324:ILF524331 IBJ524324:IBJ524331 HRN524324:HRN524331 HHR524324:HHR524331 GXV524324:GXV524331 GNZ524324:GNZ524331 GED524324:GED524331 FUH524324:FUH524331 FKL524324:FKL524331 FAP524324:FAP524331 EQT524324:EQT524331 EGX524324:EGX524331 DXB524324:DXB524331 DNF524324:DNF524331 DDJ524324:DDJ524331 CTN524324:CTN524331 CJR524324:CJR524331 BZV524324:BZV524331 BPZ524324:BPZ524331 BGD524324:BGD524331 AWH524324:AWH524331 AML524324:AML524331 ACP524324:ACP524331 ST524324:ST524331 IX524324:IX524331 C524324:C524331 WVJ458788:WVJ458795 WLN458788:WLN458795 WBR458788:WBR458795 VRV458788:VRV458795 VHZ458788:VHZ458795 UYD458788:UYD458795 UOH458788:UOH458795 UEL458788:UEL458795 TUP458788:TUP458795 TKT458788:TKT458795 TAX458788:TAX458795 SRB458788:SRB458795 SHF458788:SHF458795 RXJ458788:RXJ458795 RNN458788:RNN458795 RDR458788:RDR458795 QTV458788:QTV458795 QJZ458788:QJZ458795 QAD458788:QAD458795 PQH458788:PQH458795 PGL458788:PGL458795 OWP458788:OWP458795 OMT458788:OMT458795 OCX458788:OCX458795 NTB458788:NTB458795 NJF458788:NJF458795 MZJ458788:MZJ458795 MPN458788:MPN458795 MFR458788:MFR458795 LVV458788:LVV458795 LLZ458788:LLZ458795 LCD458788:LCD458795 KSH458788:KSH458795 KIL458788:KIL458795 JYP458788:JYP458795 JOT458788:JOT458795 JEX458788:JEX458795 IVB458788:IVB458795 ILF458788:ILF458795 IBJ458788:IBJ458795 HRN458788:HRN458795 HHR458788:HHR458795 GXV458788:GXV458795 GNZ458788:GNZ458795 GED458788:GED458795 FUH458788:FUH458795 FKL458788:FKL458795 FAP458788:FAP458795 EQT458788:EQT458795 EGX458788:EGX458795 DXB458788:DXB458795 DNF458788:DNF458795 DDJ458788:DDJ458795 CTN458788:CTN458795 CJR458788:CJR458795 BZV458788:BZV458795 BPZ458788:BPZ458795 BGD458788:BGD458795 AWH458788:AWH458795 AML458788:AML458795 ACP458788:ACP458795 ST458788:ST458795 IX458788:IX458795 C458788:C458795 WVJ393252:WVJ393259 WLN393252:WLN393259 WBR393252:WBR393259 VRV393252:VRV393259 VHZ393252:VHZ393259 UYD393252:UYD393259 UOH393252:UOH393259 UEL393252:UEL393259 TUP393252:TUP393259 TKT393252:TKT393259 TAX393252:TAX393259 SRB393252:SRB393259 SHF393252:SHF393259 RXJ393252:RXJ393259 RNN393252:RNN393259 RDR393252:RDR393259 QTV393252:QTV393259 QJZ393252:QJZ393259 QAD393252:QAD393259 PQH393252:PQH393259 PGL393252:PGL393259 OWP393252:OWP393259 OMT393252:OMT393259 OCX393252:OCX393259 NTB393252:NTB393259 NJF393252:NJF393259 MZJ393252:MZJ393259 MPN393252:MPN393259 MFR393252:MFR393259 LVV393252:LVV393259 LLZ393252:LLZ393259 LCD393252:LCD393259 KSH393252:KSH393259 KIL393252:KIL393259 JYP393252:JYP393259 JOT393252:JOT393259 JEX393252:JEX393259 IVB393252:IVB393259 ILF393252:ILF393259 IBJ393252:IBJ393259 HRN393252:HRN393259 HHR393252:HHR393259 GXV393252:GXV393259 GNZ393252:GNZ393259 GED393252:GED393259 FUH393252:FUH393259 FKL393252:FKL393259 FAP393252:FAP393259 EQT393252:EQT393259 EGX393252:EGX393259 DXB393252:DXB393259 DNF393252:DNF393259 DDJ393252:DDJ393259 CTN393252:CTN393259 CJR393252:CJR393259 BZV393252:BZV393259 BPZ393252:BPZ393259 BGD393252:BGD393259 AWH393252:AWH393259 AML393252:AML393259 ACP393252:ACP393259 ST393252:ST393259 IX393252:IX393259 C393252:C393259 WVJ327716:WVJ327723 WLN327716:WLN327723 WBR327716:WBR327723 VRV327716:VRV327723 VHZ327716:VHZ327723 UYD327716:UYD327723 UOH327716:UOH327723 UEL327716:UEL327723 TUP327716:TUP327723 TKT327716:TKT327723 TAX327716:TAX327723 SRB327716:SRB327723 SHF327716:SHF327723 RXJ327716:RXJ327723 RNN327716:RNN327723 RDR327716:RDR327723 QTV327716:QTV327723 QJZ327716:QJZ327723 QAD327716:QAD327723 PQH327716:PQH327723 PGL327716:PGL327723 OWP327716:OWP327723 OMT327716:OMT327723 OCX327716:OCX327723 NTB327716:NTB327723 NJF327716:NJF327723 MZJ327716:MZJ327723 MPN327716:MPN327723 MFR327716:MFR327723 LVV327716:LVV327723 LLZ327716:LLZ327723 LCD327716:LCD327723 KSH327716:KSH327723 KIL327716:KIL327723 JYP327716:JYP327723 JOT327716:JOT327723 JEX327716:JEX327723 IVB327716:IVB327723 ILF327716:ILF327723 IBJ327716:IBJ327723 HRN327716:HRN327723 HHR327716:HHR327723 GXV327716:GXV327723 GNZ327716:GNZ327723 GED327716:GED327723 FUH327716:FUH327723 FKL327716:FKL327723 FAP327716:FAP327723 EQT327716:EQT327723 EGX327716:EGX327723 DXB327716:DXB327723 DNF327716:DNF327723 DDJ327716:DDJ327723 CTN327716:CTN327723 CJR327716:CJR327723 BZV327716:BZV327723 BPZ327716:BPZ327723 BGD327716:BGD327723 AWH327716:AWH327723 AML327716:AML327723 ACP327716:ACP327723 ST327716:ST327723 IX327716:IX327723 C327716:C327723 WVJ262180:WVJ262187 WLN262180:WLN262187 WBR262180:WBR262187 VRV262180:VRV262187 VHZ262180:VHZ262187 UYD262180:UYD262187 UOH262180:UOH262187 UEL262180:UEL262187 TUP262180:TUP262187 TKT262180:TKT262187 TAX262180:TAX262187 SRB262180:SRB262187 SHF262180:SHF262187 RXJ262180:RXJ262187 RNN262180:RNN262187 RDR262180:RDR262187 QTV262180:QTV262187 QJZ262180:QJZ262187 QAD262180:QAD262187 PQH262180:PQH262187 PGL262180:PGL262187 OWP262180:OWP262187 OMT262180:OMT262187 OCX262180:OCX262187 NTB262180:NTB262187 NJF262180:NJF262187 MZJ262180:MZJ262187 MPN262180:MPN262187 MFR262180:MFR262187 LVV262180:LVV262187 LLZ262180:LLZ262187 LCD262180:LCD262187 KSH262180:KSH262187 KIL262180:KIL262187 JYP262180:JYP262187 JOT262180:JOT262187 JEX262180:JEX262187 IVB262180:IVB262187 ILF262180:ILF262187 IBJ262180:IBJ262187 HRN262180:HRN262187 HHR262180:HHR262187 GXV262180:GXV262187 GNZ262180:GNZ262187 GED262180:GED262187 FUH262180:FUH262187 FKL262180:FKL262187 FAP262180:FAP262187 EQT262180:EQT262187 EGX262180:EGX262187 DXB262180:DXB262187 DNF262180:DNF262187 DDJ262180:DDJ262187 CTN262180:CTN262187 CJR262180:CJR262187 BZV262180:BZV262187 BPZ262180:BPZ262187 BGD262180:BGD262187 AWH262180:AWH262187 AML262180:AML262187 ACP262180:ACP262187 ST262180:ST262187 IX262180:IX262187 C262180:C262187 WVJ196644:WVJ196651 WLN196644:WLN196651 WBR196644:WBR196651 VRV196644:VRV196651 VHZ196644:VHZ196651 UYD196644:UYD196651 UOH196644:UOH196651 UEL196644:UEL196651 TUP196644:TUP196651 TKT196644:TKT196651 TAX196644:TAX196651 SRB196644:SRB196651 SHF196644:SHF196651 RXJ196644:RXJ196651 RNN196644:RNN196651 RDR196644:RDR196651 QTV196644:QTV196651 QJZ196644:QJZ196651 QAD196644:QAD196651 PQH196644:PQH196651 PGL196644:PGL196651 OWP196644:OWP196651 OMT196644:OMT196651 OCX196644:OCX196651 NTB196644:NTB196651 NJF196644:NJF196651 MZJ196644:MZJ196651 MPN196644:MPN196651 MFR196644:MFR196651 LVV196644:LVV196651 LLZ196644:LLZ196651 LCD196644:LCD196651 KSH196644:KSH196651 KIL196644:KIL196651 JYP196644:JYP196651 JOT196644:JOT196651 JEX196644:JEX196651 IVB196644:IVB196651 ILF196644:ILF196651 IBJ196644:IBJ196651 HRN196644:HRN196651 HHR196644:HHR196651 GXV196644:GXV196651 GNZ196644:GNZ196651 GED196644:GED196651 FUH196644:FUH196651 FKL196644:FKL196651 FAP196644:FAP196651 EQT196644:EQT196651 EGX196644:EGX196651 DXB196644:DXB196651 DNF196644:DNF196651 DDJ196644:DDJ196651 CTN196644:CTN196651 CJR196644:CJR196651 BZV196644:BZV196651 BPZ196644:BPZ196651 BGD196644:BGD196651 AWH196644:AWH196651 AML196644:AML196651 ACP196644:ACP196651 ST196644:ST196651 IX196644:IX196651 C196644:C196651 WVJ131108:WVJ131115 WLN131108:WLN131115 WBR131108:WBR131115 VRV131108:VRV131115 VHZ131108:VHZ131115 UYD131108:UYD131115 UOH131108:UOH131115 UEL131108:UEL131115 TUP131108:TUP131115 TKT131108:TKT131115 TAX131108:TAX131115 SRB131108:SRB131115 SHF131108:SHF131115 RXJ131108:RXJ131115 RNN131108:RNN131115 RDR131108:RDR131115 QTV131108:QTV131115 QJZ131108:QJZ131115 QAD131108:QAD131115 PQH131108:PQH131115 PGL131108:PGL131115 OWP131108:OWP131115 OMT131108:OMT131115 OCX131108:OCX131115 NTB131108:NTB131115 NJF131108:NJF131115 MZJ131108:MZJ131115 MPN131108:MPN131115 MFR131108:MFR131115 LVV131108:LVV131115 LLZ131108:LLZ131115 LCD131108:LCD131115 KSH131108:KSH131115 KIL131108:KIL131115 JYP131108:JYP131115 JOT131108:JOT131115 JEX131108:JEX131115 IVB131108:IVB131115 ILF131108:ILF131115 IBJ131108:IBJ131115 HRN131108:HRN131115 HHR131108:HHR131115 GXV131108:GXV131115 GNZ131108:GNZ131115 GED131108:GED131115 FUH131108:FUH131115 FKL131108:FKL131115 FAP131108:FAP131115 EQT131108:EQT131115 EGX131108:EGX131115 DXB131108:DXB131115 DNF131108:DNF131115 DDJ131108:DDJ131115 CTN131108:CTN131115 CJR131108:CJR131115 BZV131108:BZV131115 BPZ131108:BPZ131115 BGD131108:BGD131115 AWH131108:AWH131115 AML131108:AML131115 ACP131108:ACP131115 ST131108:ST131115 IX131108:IX131115 C131108:C131115 WVJ65572:WVJ65579 WLN65572:WLN65579 WBR65572:WBR65579 VRV65572:VRV65579 VHZ65572:VHZ65579 UYD65572:UYD65579 UOH65572:UOH65579 UEL65572:UEL65579 TUP65572:TUP65579 TKT65572:TKT65579 TAX65572:TAX65579 SRB65572:SRB65579 SHF65572:SHF65579 RXJ65572:RXJ65579 RNN65572:RNN65579 RDR65572:RDR65579 QTV65572:QTV65579 QJZ65572:QJZ65579 QAD65572:QAD65579 PQH65572:PQH65579 PGL65572:PGL65579 OWP65572:OWP65579 OMT65572:OMT65579 OCX65572:OCX65579 NTB65572:NTB65579 NJF65572:NJF65579 MZJ65572:MZJ65579 MPN65572:MPN65579 MFR65572:MFR65579 LVV65572:LVV65579 LLZ65572:LLZ65579 LCD65572:LCD65579 KSH65572:KSH65579 KIL65572:KIL65579 JYP65572:JYP65579 JOT65572:JOT65579 JEX65572:JEX65579 IVB65572:IVB65579 ILF65572:ILF65579 IBJ65572:IBJ65579 HRN65572:HRN65579 HHR65572:HHR65579 GXV65572:GXV65579 GNZ65572:GNZ65579 GED65572:GED65579 FUH65572:FUH65579 FKL65572:FKL65579 FAP65572:FAP65579 EQT65572:EQT65579 EGX65572:EGX65579 DXB65572:DXB65579 DNF65572:DNF65579 DDJ65572:DDJ65579 CTN65572:CTN65579 CJR65572:CJR65579 BZV65572:BZV65579 BPZ65572:BPZ65579 BGD65572:BGD65579 AWH65572:AWH65579 AML65572:AML65579 ACP65572:ACP65579 ST65572:ST65579 IX65572:IX65579 C65572:C65579 WVJ983042:WVJ983074 WLN983042:WLN983074 WBR983042:WBR983074 VRV983042:VRV983074 VHZ983042:VHZ983074 UYD983042:UYD983074 UOH983042:UOH983074 UEL983042:UEL983074 TUP983042:TUP983074 TKT983042:TKT983074 TAX983042:TAX983074 SRB983042:SRB983074 SHF983042:SHF983074 RXJ983042:RXJ983074 RNN983042:RNN983074 RDR983042:RDR983074 QTV983042:QTV983074 QJZ983042:QJZ983074 QAD983042:QAD983074 PQH983042:PQH983074 PGL983042:PGL983074 OWP983042:OWP983074 OMT983042:OMT983074 OCX983042:OCX983074 NTB983042:NTB983074 NJF983042:NJF983074 MZJ983042:MZJ983074 MPN983042:MPN983074 MFR983042:MFR983074 LVV983042:LVV983074 LLZ983042:LLZ983074 LCD983042:LCD983074 KSH983042:KSH983074 KIL983042:KIL983074 JYP983042:JYP983074 JOT983042:JOT983074 JEX983042:JEX983074 IVB983042:IVB983074 ILF983042:ILF983074 IBJ983042:IBJ983074 HRN983042:HRN983074 HHR983042:HHR983074 GXV983042:GXV983074 GNZ983042:GNZ983074 GED983042:GED983074 FUH983042:FUH983074 FKL983042:FKL983074 FAP983042:FAP983074 EQT983042:EQT983074 EGX983042:EGX983074 DXB983042:DXB983074 DNF983042:DNF983074 DDJ983042:DDJ983074 CTN983042:CTN983074 CJR983042:CJR983074 BZV983042:BZV983074 BPZ983042:BPZ983074 BGD983042:BGD983074 AWH983042:AWH983074 AML983042:AML983074 ACP983042:ACP983074 ST983042:ST983074 IX983042:IX983074 C983042:C983074 WVJ917506:WVJ917538 WLN917506:WLN917538 WBR917506:WBR917538 VRV917506:VRV917538 VHZ917506:VHZ917538 UYD917506:UYD917538 UOH917506:UOH917538 UEL917506:UEL917538 TUP917506:TUP917538 TKT917506:TKT917538 TAX917506:TAX917538 SRB917506:SRB917538 SHF917506:SHF917538 RXJ917506:RXJ917538 RNN917506:RNN917538 RDR917506:RDR917538 QTV917506:QTV917538 QJZ917506:QJZ917538 QAD917506:QAD917538 PQH917506:PQH917538 PGL917506:PGL917538 OWP917506:OWP917538 OMT917506:OMT917538 OCX917506:OCX917538 NTB917506:NTB917538 NJF917506:NJF917538 MZJ917506:MZJ917538 MPN917506:MPN917538 MFR917506:MFR917538 LVV917506:LVV917538 LLZ917506:LLZ917538 LCD917506:LCD917538 KSH917506:KSH917538 KIL917506:KIL917538 JYP917506:JYP917538 JOT917506:JOT917538 JEX917506:JEX917538 IVB917506:IVB917538 ILF917506:ILF917538 IBJ917506:IBJ917538 HRN917506:HRN917538 HHR917506:HHR917538 GXV917506:GXV917538 GNZ917506:GNZ917538 GED917506:GED917538 FUH917506:FUH917538 FKL917506:FKL917538 FAP917506:FAP917538 EQT917506:EQT917538 EGX917506:EGX917538 DXB917506:DXB917538 DNF917506:DNF917538 DDJ917506:DDJ917538 CTN917506:CTN917538 CJR917506:CJR917538 BZV917506:BZV917538 BPZ917506:BPZ917538 BGD917506:BGD917538 AWH917506:AWH917538 AML917506:AML917538 ACP917506:ACP917538 ST917506:ST917538 IX917506:IX917538 C917506:C917538 WVJ851970:WVJ852002 WLN851970:WLN852002 WBR851970:WBR852002 VRV851970:VRV852002 VHZ851970:VHZ852002 UYD851970:UYD852002 UOH851970:UOH852002 UEL851970:UEL852002 TUP851970:TUP852002 TKT851970:TKT852002 TAX851970:TAX852002 SRB851970:SRB852002 SHF851970:SHF852002 RXJ851970:RXJ852002 RNN851970:RNN852002 RDR851970:RDR852002 QTV851970:QTV852002 QJZ851970:QJZ852002 QAD851970:QAD852002 PQH851970:PQH852002 PGL851970:PGL852002 OWP851970:OWP852002 OMT851970:OMT852002 OCX851970:OCX852002 NTB851970:NTB852002 NJF851970:NJF852002 MZJ851970:MZJ852002 MPN851970:MPN852002 MFR851970:MFR852002 LVV851970:LVV852002 LLZ851970:LLZ852002 LCD851970:LCD852002 KSH851970:KSH852002 KIL851970:KIL852002 JYP851970:JYP852002 JOT851970:JOT852002 JEX851970:JEX852002 IVB851970:IVB852002 ILF851970:ILF852002 IBJ851970:IBJ852002 HRN851970:HRN852002 HHR851970:HHR852002 GXV851970:GXV852002 GNZ851970:GNZ852002 GED851970:GED852002 FUH851970:FUH852002 FKL851970:FKL852002 FAP851970:FAP852002 EQT851970:EQT852002 EGX851970:EGX852002 DXB851970:DXB852002 DNF851970:DNF852002 DDJ851970:DDJ852002 CTN851970:CTN852002 CJR851970:CJR852002 BZV851970:BZV852002 BPZ851970:BPZ852002 BGD851970:BGD852002 AWH851970:AWH852002 AML851970:AML852002 ACP851970:ACP852002 ST851970:ST852002 IX851970:IX852002 C851970:C852002 WVJ786434:WVJ786466 WLN786434:WLN786466 WBR786434:WBR786466 VRV786434:VRV786466 VHZ786434:VHZ786466 UYD786434:UYD786466 UOH786434:UOH786466 UEL786434:UEL786466 TUP786434:TUP786466 TKT786434:TKT786466 TAX786434:TAX786466 SRB786434:SRB786466 SHF786434:SHF786466 RXJ786434:RXJ786466 RNN786434:RNN786466 RDR786434:RDR786466 QTV786434:QTV786466 QJZ786434:QJZ786466 QAD786434:QAD786466 PQH786434:PQH786466 PGL786434:PGL786466 OWP786434:OWP786466 OMT786434:OMT786466 OCX786434:OCX786466 NTB786434:NTB786466 NJF786434:NJF786466 MZJ786434:MZJ786466 MPN786434:MPN786466 MFR786434:MFR786466 LVV786434:LVV786466 LLZ786434:LLZ786466 LCD786434:LCD786466 KSH786434:KSH786466 KIL786434:KIL786466 JYP786434:JYP786466 JOT786434:JOT786466 JEX786434:JEX786466 IVB786434:IVB786466 ILF786434:ILF786466 IBJ786434:IBJ786466 HRN786434:HRN786466 HHR786434:HHR786466 GXV786434:GXV786466 GNZ786434:GNZ786466 GED786434:GED786466 FUH786434:FUH786466 FKL786434:FKL786466 FAP786434:FAP786466 EQT786434:EQT786466 EGX786434:EGX786466 DXB786434:DXB786466 DNF786434:DNF786466 DDJ786434:DDJ786466 CTN786434:CTN786466 CJR786434:CJR786466 BZV786434:BZV786466 BPZ786434:BPZ786466 BGD786434:BGD786466 AWH786434:AWH786466 AML786434:AML786466 ACP786434:ACP786466 ST786434:ST786466 IX786434:IX786466 C786434:C786466 WVJ720898:WVJ720930 WLN720898:WLN720930 WBR720898:WBR720930 VRV720898:VRV720930 VHZ720898:VHZ720930 UYD720898:UYD720930 UOH720898:UOH720930 UEL720898:UEL720930 TUP720898:TUP720930 TKT720898:TKT720930 TAX720898:TAX720930 SRB720898:SRB720930 SHF720898:SHF720930 RXJ720898:RXJ720930 RNN720898:RNN720930 RDR720898:RDR720930 QTV720898:QTV720930 QJZ720898:QJZ720930 QAD720898:QAD720930 PQH720898:PQH720930 PGL720898:PGL720930 OWP720898:OWP720930 OMT720898:OMT720930 OCX720898:OCX720930 NTB720898:NTB720930 NJF720898:NJF720930 MZJ720898:MZJ720930 MPN720898:MPN720930 MFR720898:MFR720930 LVV720898:LVV720930 LLZ720898:LLZ720930 LCD720898:LCD720930 KSH720898:KSH720930 KIL720898:KIL720930 JYP720898:JYP720930 JOT720898:JOT720930 JEX720898:JEX720930 IVB720898:IVB720930 ILF720898:ILF720930 IBJ720898:IBJ720930 HRN720898:HRN720930 HHR720898:HHR720930 GXV720898:GXV720930 GNZ720898:GNZ720930 GED720898:GED720930 FUH720898:FUH720930 FKL720898:FKL720930 FAP720898:FAP720930 EQT720898:EQT720930 EGX720898:EGX720930 DXB720898:DXB720930 DNF720898:DNF720930 DDJ720898:DDJ720930 CTN720898:CTN720930 CJR720898:CJR720930 BZV720898:BZV720930 BPZ720898:BPZ720930 BGD720898:BGD720930 AWH720898:AWH720930 AML720898:AML720930 ACP720898:ACP720930 ST720898:ST720930 IX720898:IX720930 C720898:C720930 WVJ655362:WVJ655394 WLN655362:WLN655394 WBR655362:WBR655394 VRV655362:VRV655394 VHZ655362:VHZ655394 UYD655362:UYD655394 UOH655362:UOH655394 UEL655362:UEL655394 TUP655362:TUP655394 TKT655362:TKT655394 TAX655362:TAX655394 SRB655362:SRB655394 SHF655362:SHF655394 RXJ655362:RXJ655394 RNN655362:RNN655394 RDR655362:RDR655394 QTV655362:QTV655394 QJZ655362:QJZ655394 QAD655362:QAD655394 PQH655362:PQH655394 PGL655362:PGL655394 OWP655362:OWP655394 OMT655362:OMT655394 OCX655362:OCX655394 NTB655362:NTB655394 NJF655362:NJF655394 MZJ655362:MZJ655394 MPN655362:MPN655394 MFR655362:MFR655394 LVV655362:LVV655394 LLZ655362:LLZ655394 LCD655362:LCD655394 KSH655362:KSH655394 KIL655362:KIL655394 JYP655362:JYP655394 JOT655362:JOT655394 JEX655362:JEX655394 IVB655362:IVB655394 ILF655362:ILF655394 IBJ655362:IBJ655394 HRN655362:HRN655394 HHR655362:HHR655394 GXV655362:GXV655394 GNZ655362:GNZ655394 GED655362:GED655394 FUH655362:FUH655394 FKL655362:FKL655394 FAP655362:FAP655394 EQT655362:EQT655394 EGX655362:EGX655394 DXB655362:DXB655394 DNF655362:DNF655394 DDJ655362:DDJ655394 CTN655362:CTN655394 CJR655362:CJR655394 BZV655362:BZV655394 BPZ655362:BPZ655394 BGD655362:BGD655394 AWH655362:AWH655394 AML655362:AML655394 ACP655362:ACP655394 ST655362:ST655394 IX655362:IX655394 C655362:C655394 WVJ589826:WVJ589858 WLN589826:WLN589858 WBR589826:WBR589858 VRV589826:VRV589858 VHZ589826:VHZ589858 UYD589826:UYD589858 UOH589826:UOH589858 UEL589826:UEL589858 TUP589826:TUP589858 TKT589826:TKT589858 TAX589826:TAX589858 SRB589826:SRB589858 SHF589826:SHF589858 RXJ589826:RXJ589858 RNN589826:RNN589858 RDR589826:RDR589858 QTV589826:QTV589858 QJZ589826:QJZ589858 QAD589826:QAD589858 PQH589826:PQH589858 PGL589826:PGL589858 OWP589826:OWP589858 OMT589826:OMT589858 OCX589826:OCX589858 NTB589826:NTB589858 NJF589826:NJF589858 MZJ589826:MZJ589858 MPN589826:MPN589858 MFR589826:MFR589858 LVV589826:LVV589858 LLZ589826:LLZ589858 LCD589826:LCD589858 KSH589826:KSH589858 KIL589826:KIL589858 JYP589826:JYP589858 JOT589826:JOT589858 JEX589826:JEX589858 IVB589826:IVB589858 ILF589826:ILF589858 IBJ589826:IBJ589858 HRN589826:HRN589858 HHR589826:HHR589858 GXV589826:GXV589858 GNZ589826:GNZ589858 GED589826:GED589858 FUH589826:FUH589858 FKL589826:FKL589858 FAP589826:FAP589858 EQT589826:EQT589858 EGX589826:EGX589858 DXB589826:DXB589858 DNF589826:DNF589858 DDJ589826:DDJ589858 CTN589826:CTN589858 CJR589826:CJR589858 BZV589826:BZV589858 BPZ589826:BPZ589858 BGD589826:BGD589858 AWH589826:AWH589858 AML589826:AML589858 ACP589826:ACP589858 ST589826:ST589858 IX589826:IX589858 C589826:C589858 WVJ524290:WVJ524322 WLN524290:WLN524322 WBR524290:WBR524322 VRV524290:VRV524322 VHZ524290:VHZ524322 UYD524290:UYD524322 UOH524290:UOH524322 UEL524290:UEL524322 TUP524290:TUP524322 TKT524290:TKT524322 TAX524290:TAX524322 SRB524290:SRB524322 SHF524290:SHF524322 RXJ524290:RXJ524322 RNN524290:RNN524322 RDR524290:RDR524322 QTV524290:QTV524322 QJZ524290:QJZ524322 QAD524290:QAD524322 PQH524290:PQH524322 PGL524290:PGL524322 OWP524290:OWP524322 OMT524290:OMT524322 OCX524290:OCX524322 NTB524290:NTB524322 NJF524290:NJF524322 MZJ524290:MZJ524322 MPN524290:MPN524322 MFR524290:MFR524322 LVV524290:LVV524322 LLZ524290:LLZ524322 LCD524290:LCD524322 KSH524290:KSH524322 KIL524290:KIL524322 JYP524290:JYP524322 JOT524290:JOT524322 JEX524290:JEX524322 IVB524290:IVB524322 ILF524290:ILF524322 IBJ524290:IBJ524322 HRN524290:HRN524322 HHR524290:HHR524322 GXV524290:GXV524322 GNZ524290:GNZ524322 GED524290:GED524322 FUH524290:FUH524322 FKL524290:FKL524322 FAP524290:FAP524322 EQT524290:EQT524322 EGX524290:EGX524322 DXB524290:DXB524322 DNF524290:DNF524322 DDJ524290:DDJ524322 CTN524290:CTN524322 CJR524290:CJR524322 BZV524290:BZV524322 BPZ524290:BPZ524322 BGD524290:BGD524322 AWH524290:AWH524322 AML524290:AML524322 ACP524290:ACP524322 ST524290:ST524322 IX524290:IX524322 C524290:C524322 WVJ458754:WVJ458786 WLN458754:WLN458786 WBR458754:WBR458786 VRV458754:VRV458786 VHZ458754:VHZ458786 UYD458754:UYD458786 UOH458754:UOH458786 UEL458754:UEL458786 TUP458754:TUP458786 TKT458754:TKT458786 TAX458754:TAX458786 SRB458754:SRB458786 SHF458754:SHF458786 RXJ458754:RXJ458786 RNN458754:RNN458786 RDR458754:RDR458786 QTV458754:QTV458786 QJZ458754:QJZ458786 QAD458754:QAD458786 PQH458754:PQH458786 PGL458754:PGL458786 OWP458754:OWP458786 OMT458754:OMT458786 OCX458754:OCX458786 NTB458754:NTB458786 NJF458754:NJF458786 MZJ458754:MZJ458786 MPN458754:MPN458786 MFR458754:MFR458786 LVV458754:LVV458786 LLZ458754:LLZ458786 LCD458754:LCD458786 KSH458754:KSH458786 KIL458754:KIL458786 JYP458754:JYP458786 JOT458754:JOT458786 JEX458754:JEX458786 IVB458754:IVB458786 ILF458754:ILF458786 IBJ458754:IBJ458786 HRN458754:HRN458786 HHR458754:HHR458786 GXV458754:GXV458786 GNZ458754:GNZ458786 GED458754:GED458786 FUH458754:FUH458786 FKL458754:FKL458786 FAP458754:FAP458786 EQT458754:EQT458786 EGX458754:EGX458786 DXB458754:DXB458786 DNF458754:DNF458786 DDJ458754:DDJ458786 CTN458754:CTN458786 CJR458754:CJR458786 BZV458754:BZV458786 BPZ458754:BPZ458786 BGD458754:BGD458786 AWH458754:AWH458786 AML458754:AML458786 ACP458754:ACP458786 ST458754:ST458786 IX458754:IX458786 C458754:C458786 WVJ393218:WVJ393250 WLN393218:WLN393250 WBR393218:WBR393250 VRV393218:VRV393250 VHZ393218:VHZ393250 UYD393218:UYD393250 UOH393218:UOH393250 UEL393218:UEL393250 TUP393218:TUP393250 TKT393218:TKT393250 TAX393218:TAX393250 SRB393218:SRB393250 SHF393218:SHF393250 RXJ393218:RXJ393250 RNN393218:RNN393250 RDR393218:RDR393250 QTV393218:QTV393250 QJZ393218:QJZ393250 QAD393218:QAD393250 PQH393218:PQH393250 PGL393218:PGL393250 OWP393218:OWP393250 OMT393218:OMT393250 OCX393218:OCX393250 NTB393218:NTB393250 NJF393218:NJF393250 MZJ393218:MZJ393250 MPN393218:MPN393250 MFR393218:MFR393250 LVV393218:LVV393250 LLZ393218:LLZ393250 LCD393218:LCD393250 KSH393218:KSH393250 KIL393218:KIL393250 JYP393218:JYP393250 JOT393218:JOT393250 JEX393218:JEX393250 IVB393218:IVB393250 ILF393218:ILF393250 IBJ393218:IBJ393250 HRN393218:HRN393250 HHR393218:HHR393250 GXV393218:GXV393250 GNZ393218:GNZ393250 GED393218:GED393250 FUH393218:FUH393250 FKL393218:FKL393250 FAP393218:FAP393250 EQT393218:EQT393250 EGX393218:EGX393250 DXB393218:DXB393250 DNF393218:DNF393250 DDJ393218:DDJ393250 CTN393218:CTN393250 CJR393218:CJR393250 BZV393218:BZV393250 BPZ393218:BPZ393250 BGD393218:BGD393250 AWH393218:AWH393250 AML393218:AML393250 ACP393218:ACP393250 ST393218:ST393250 IX393218:IX393250 C393218:C393250 WVJ327682:WVJ327714 WLN327682:WLN327714 WBR327682:WBR327714 VRV327682:VRV327714 VHZ327682:VHZ327714 UYD327682:UYD327714 UOH327682:UOH327714 UEL327682:UEL327714 TUP327682:TUP327714 TKT327682:TKT327714 TAX327682:TAX327714 SRB327682:SRB327714 SHF327682:SHF327714 RXJ327682:RXJ327714 RNN327682:RNN327714 RDR327682:RDR327714 QTV327682:QTV327714 QJZ327682:QJZ327714 QAD327682:QAD327714 PQH327682:PQH327714 PGL327682:PGL327714 OWP327682:OWP327714 OMT327682:OMT327714 OCX327682:OCX327714 NTB327682:NTB327714 NJF327682:NJF327714 MZJ327682:MZJ327714 MPN327682:MPN327714 MFR327682:MFR327714 LVV327682:LVV327714 LLZ327682:LLZ327714 LCD327682:LCD327714 KSH327682:KSH327714 KIL327682:KIL327714 JYP327682:JYP327714 JOT327682:JOT327714 JEX327682:JEX327714 IVB327682:IVB327714 ILF327682:ILF327714 IBJ327682:IBJ327714 HRN327682:HRN327714 HHR327682:HHR327714 GXV327682:GXV327714 GNZ327682:GNZ327714 GED327682:GED327714 FUH327682:FUH327714 FKL327682:FKL327714 FAP327682:FAP327714 EQT327682:EQT327714 EGX327682:EGX327714 DXB327682:DXB327714 DNF327682:DNF327714 DDJ327682:DDJ327714 CTN327682:CTN327714 CJR327682:CJR327714 BZV327682:BZV327714 BPZ327682:BPZ327714 BGD327682:BGD327714 AWH327682:AWH327714 AML327682:AML327714 ACP327682:ACP327714 ST327682:ST327714 IX327682:IX327714 C327682:C327714 WVJ262146:WVJ262178 WLN262146:WLN262178 WBR262146:WBR262178 VRV262146:VRV262178 VHZ262146:VHZ262178 UYD262146:UYD262178 UOH262146:UOH262178 UEL262146:UEL262178 TUP262146:TUP262178 TKT262146:TKT262178 TAX262146:TAX262178 SRB262146:SRB262178 SHF262146:SHF262178 RXJ262146:RXJ262178 RNN262146:RNN262178 RDR262146:RDR262178 QTV262146:QTV262178 QJZ262146:QJZ262178 QAD262146:QAD262178 PQH262146:PQH262178 PGL262146:PGL262178 OWP262146:OWP262178 OMT262146:OMT262178 OCX262146:OCX262178 NTB262146:NTB262178 NJF262146:NJF262178 MZJ262146:MZJ262178 MPN262146:MPN262178 MFR262146:MFR262178 LVV262146:LVV262178 LLZ262146:LLZ262178 LCD262146:LCD262178 KSH262146:KSH262178 KIL262146:KIL262178 JYP262146:JYP262178 JOT262146:JOT262178 JEX262146:JEX262178 IVB262146:IVB262178 ILF262146:ILF262178 IBJ262146:IBJ262178 HRN262146:HRN262178 HHR262146:HHR262178 GXV262146:GXV262178 GNZ262146:GNZ262178 GED262146:GED262178 FUH262146:FUH262178 FKL262146:FKL262178 FAP262146:FAP262178 EQT262146:EQT262178 EGX262146:EGX262178 DXB262146:DXB262178 DNF262146:DNF262178 DDJ262146:DDJ262178 CTN262146:CTN262178 CJR262146:CJR262178 BZV262146:BZV262178 BPZ262146:BPZ262178 BGD262146:BGD262178 AWH262146:AWH262178 AML262146:AML262178 ACP262146:ACP262178 ST262146:ST262178 IX262146:IX262178 C262146:C262178 WVJ196610:WVJ196642 WLN196610:WLN196642 WBR196610:WBR196642 VRV196610:VRV196642 VHZ196610:VHZ196642 UYD196610:UYD196642 UOH196610:UOH196642 UEL196610:UEL196642 TUP196610:TUP196642 TKT196610:TKT196642 TAX196610:TAX196642 SRB196610:SRB196642 SHF196610:SHF196642 RXJ196610:RXJ196642 RNN196610:RNN196642 RDR196610:RDR196642 QTV196610:QTV196642 QJZ196610:QJZ196642 QAD196610:QAD196642 PQH196610:PQH196642 PGL196610:PGL196642 OWP196610:OWP196642 OMT196610:OMT196642 OCX196610:OCX196642 NTB196610:NTB196642 NJF196610:NJF196642 MZJ196610:MZJ196642 MPN196610:MPN196642 MFR196610:MFR196642 LVV196610:LVV196642 LLZ196610:LLZ196642 LCD196610:LCD196642 KSH196610:KSH196642 KIL196610:KIL196642 JYP196610:JYP196642 JOT196610:JOT196642 JEX196610:JEX196642 IVB196610:IVB196642 ILF196610:ILF196642 IBJ196610:IBJ196642 HRN196610:HRN196642 HHR196610:HHR196642 GXV196610:GXV196642 GNZ196610:GNZ196642 GED196610:GED196642 FUH196610:FUH196642 FKL196610:FKL196642 FAP196610:FAP196642 EQT196610:EQT196642 EGX196610:EGX196642 DXB196610:DXB196642 DNF196610:DNF196642 DDJ196610:DDJ196642 CTN196610:CTN196642 CJR196610:CJR196642 BZV196610:BZV196642 BPZ196610:BPZ196642 BGD196610:BGD196642 AWH196610:AWH196642 AML196610:AML196642 ACP196610:ACP196642 ST196610:ST196642 IX196610:IX196642 C196610:C196642 WVJ131074:WVJ131106 WLN131074:WLN131106 WBR131074:WBR131106 VRV131074:VRV131106 VHZ131074:VHZ131106 UYD131074:UYD131106 UOH131074:UOH131106 UEL131074:UEL131106 TUP131074:TUP131106 TKT131074:TKT131106 TAX131074:TAX131106 SRB131074:SRB131106 SHF131074:SHF131106 RXJ131074:RXJ131106 RNN131074:RNN131106 RDR131074:RDR131106 QTV131074:QTV131106 QJZ131074:QJZ131106 QAD131074:QAD131106 PQH131074:PQH131106 PGL131074:PGL131106 OWP131074:OWP131106 OMT131074:OMT131106 OCX131074:OCX131106 NTB131074:NTB131106 NJF131074:NJF131106 MZJ131074:MZJ131106 MPN131074:MPN131106 MFR131074:MFR131106 LVV131074:LVV131106 LLZ131074:LLZ131106 LCD131074:LCD131106 KSH131074:KSH131106 KIL131074:KIL131106 JYP131074:JYP131106 JOT131074:JOT131106 JEX131074:JEX131106 IVB131074:IVB131106 ILF131074:ILF131106 IBJ131074:IBJ131106 HRN131074:HRN131106 HHR131074:HHR131106 GXV131074:GXV131106 GNZ131074:GNZ131106 GED131074:GED131106 FUH131074:FUH131106 FKL131074:FKL131106 FAP131074:FAP131106 EQT131074:EQT131106 EGX131074:EGX131106 DXB131074:DXB131106 DNF131074:DNF131106 DDJ131074:DDJ131106 CTN131074:CTN131106 CJR131074:CJR131106 BZV131074:BZV131106 BPZ131074:BPZ131106 BGD131074:BGD131106 AWH131074:AWH131106 AML131074:AML131106 ACP131074:ACP131106 ST131074:ST131106 IX131074:IX131106 C131074:C131106 WVJ65538:WVJ65570 WLN65538:WLN65570 WBR65538:WBR65570 VRV65538:VRV65570 VHZ65538:VHZ65570 UYD65538:UYD65570 UOH65538:UOH65570 UEL65538:UEL65570 TUP65538:TUP65570 TKT65538:TKT65570 TAX65538:TAX65570 SRB65538:SRB65570 SHF65538:SHF65570 RXJ65538:RXJ65570 RNN65538:RNN65570 RDR65538:RDR65570 QTV65538:QTV65570 QJZ65538:QJZ65570 QAD65538:QAD65570 PQH65538:PQH65570 PGL65538:PGL65570 OWP65538:OWP65570 OMT65538:OMT65570 OCX65538:OCX65570 NTB65538:NTB65570 NJF65538:NJF65570 MZJ65538:MZJ65570 MPN65538:MPN65570 MFR65538:MFR65570 LVV65538:LVV65570 LLZ65538:LLZ65570 LCD65538:LCD65570 KSH65538:KSH65570 KIL65538:KIL65570 JYP65538:JYP65570 JOT65538:JOT65570 JEX65538:JEX65570 IVB65538:IVB65570 ILF65538:ILF65570 IBJ65538:IBJ65570 HRN65538:HRN65570 HHR65538:HHR65570 GXV65538:GXV65570 GNZ65538:GNZ65570 GED65538:GED65570 FUH65538:FUH65570 FKL65538:FKL65570 FAP65538:FAP65570 EQT65538:EQT65570 EGX65538:EGX65570 DXB65538:DXB65570 DNF65538:DNF65570 DDJ65538:DDJ65570 CTN65538:CTN65570 CJR65538:CJR65570 BZV65538:BZV65570 BPZ65538:BPZ65570 BGD65538:BGD65570 AWH65538:AWH65570 AML65538:AML65570 ACP65538:ACP65570 ST65538:ST65570 IX65538:IX65570 C65538:C65570 IX12:IX46 WVJ12:WVJ46 WLN12:WLN46 WBR12:WBR46 VRV12:VRV46 VHZ12:VHZ46 UYD12:UYD46 UOH12:UOH46 UEL12:UEL46 TUP12:TUP46 TKT12:TKT46 TAX12:TAX46 SRB12:SRB46 SHF12:SHF46 RXJ12:RXJ46 RNN12:RNN46 RDR12:RDR46 QTV12:QTV46 QJZ12:QJZ46 QAD12:QAD46 PQH12:PQH46 PGL12:PGL46 OWP12:OWP46 OMT12:OMT46 OCX12:OCX46 NTB12:NTB46 NJF12:NJF46 MZJ12:MZJ46 MPN12:MPN46 MFR12:MFR46 LVV12:LVV46 LLZ12:LLZ46 LCD12:LCD46 KSH12:KSH46 KIL12:KIL46 JYP12:JYP46 JOT12:JOT46 JEX12:JEX46 IVB12:IVB46 ILF12:ILF46 IBJ12:IBJ46 HRN12:HRN46 HHR12:HHR46 GXV12:GXV46 GNZ12:GNZ46 GED12:GED46 FUH12:FUH46 FKL12:FKL46 FAP12:FAP46 EQT12:EQT46 EGX12:EGX46 DXB12:DXB46 DNF12:DNF46 DDJ12:DDJ46 CTN12:CTN46 CJR12:CJR46 BZV12:BZV46 BPZ12:BPZ46 BGD12:BGD46 AWH12:AWH46 AML12:AML46 ACP12:ACP46 ST12:ST46">
      <formula1>"1, 2, 3"</formula1>
    </dataValidation>
    <dataValidation type="list" allowBlank="1" sqref="E9:E11">
      <formula1>$B$7:$B$40</formula1>
    </dataValidation>
    <dataValidation type="list" allowBlank="1" sqref="E20:E24">
      <formula1>$B$7:$B$40</formula1>
    </dataValidation>
    <dataValidation type="list" allowBlank="1" sqref="E28:E30">
      <formula1>$B$7:$B$40</formula1>
    </dataValidation>
    <dataValidation type="list" allowBlank="1" sqref="E33:E43">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E15:E17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H623"/>
  <sheetViews>
    <sheetView workbookViewId="0">
      <selection activeCell="F16" sqref="F16"/>
    </sheetView>
  </sheetViews>
  <sheetFormatPr defaultColWidth="9.109375" defaultRowHeight="13.2"/>
  <cols>
    <col min="1" max="1" width="8.88671875" style="1" customWidth="1"/>
    <col min="2" max="2" width="9.6640625" style="1" bestFit="1" customWidth="1"/>
    <col min="3" max="3" width="5.44140625" style="1" bestFit="1" customWidth="1"/>
    <col min="4" max="4" width="12.21875" style="1" bestFit="1" customWidth="1"/>
    <col min="5" max="5" width="8" style="1" bestFit="1" customWidth="1"/>
    <col min="6" max="6" width="10" style="1" bestFit="1" customWidth="1"/>
    <col min="7" max="7" width="13.33203125" style="1" bestFit="1" customWidth="1"/>
    <col min="8" max="8" width="10.109375" style="1" customWidth="1"/>
    <col min="9" max="16384" width="9.109375" style="1"/>
  </cols>
  <sheetData>
    <row r="1" spans="1:8">
      <c r="A1" s="17" t="str">
        <f>RevReqSummary!A1</f>
        <v>PacifiCorp General Rate Case UE-140617</v>
      </c>
      <c r="B1" s="241"/>
      <c r="C1" s="241"/>
      <c r="D1" s="241"/>
      <c r="E1" s="241"/>
      <c r="F1" s="512"/>
      <c r="G1" s="241"/>
      <c r="H1" s="484"/>
    </row>
    <row r="2" spans="1:8">
      <c r="A2" s="17" t="str">
        <f>RevReqSummary!A2</f>
        <v>For The Twelve Months Ended December 2013 - Staff Revenue Requirement</v>
      </c>
      <c r="B2" s="241"/>
      <c r="C2" s="241"/>
      <c r="D2" s="241"/>
      <c r="E2" s="241"/>
      <c r="F2" s="512"/>
      <c r="G2" s="241"/>
      <c r="H2" s="484"/>
    </row>
    <row r="3" spans="1:8">
      <c r="A3" s="248" t="s">
        <v>1085</v>
      </c>
      <c r="B3" s="241"/>
      <c r="C3" s="241"/>
      <c r="D3" s="241"/>
      <c r="E3" s="241"/>
      <c r="F3" s="512"/>
      <c r="G3" s="241"/>
      <c r="H3" s="484"/>
    </row>
    <row r="4" spans="1:8">
      <c r="A4" s="496" t="s">
        <v>647</v>
      </c>
      <c r="B4" s="241"/>
      <c r="C4" s="241"/>
      <c r="D4" s="241"/>
      <c r="E4" s="241"/>
      <c r="F4" s="512"/>
      <c r="G4" s="241"/>
      <c r="H4" s="484"/>
    </row>
    <row r="5" spans="1:8">
      <c r="A5" s="496"/>
      <c r="B5" s="241"/>
      <c r="C5" s="241"/>
      <c r="D5" s="241"/>
      <c r="E5" s="241"/>
      <c r="F5" s="512"/>
      <c r="G5" s="241"/>
      <c r="H5" s="484"/>
    </row>
    <row r="6" spans="1:8">
      <c r="A6" s="516"/>
      <c r="B6" s="23"/>
      <c r="C6" s="23"/>
      <c r="D6" s="23" t="s">
        <v>131</v>
      </c>
      <c r="E6" s="23"/>
      <c r="F6" s="23"/>
      <c r="G6" s="23" t="s">
        <v>236</v>
      </c>
      <c r="H6" s="484"/>
    </row>
    <row r="7" spans="1:8">
      <c r="A7" s="516"/>
      <c r="B7" s="26" t="s">
        <v>132</v>
      </c>
      <c r="C7" s="26" t="s">
        <v>660</v>
      </c>
      <c r="D7" s="26" t="s">
        <v>134</v>
      </c>
      <c r="E7" s="26" t="s">
        <v>135</v>
      </c>
      <c r="F7" s="26" t="s">
        <v>136</v>
      </c>
      <c r="G7" s="26" t="s">
        <v>137</v>
      </c>
      <c r="H7" s="486"/>
    </row>
    <row r="8" spans="1:8">
      <c r="A8" s="240" t="s">
        <v>222</v>
      </c>
      <c r="B8" s="518"/>
      <c r="C8" s="163"/>
      <c r="D8" s="498"/>
      <c r="E8" s="519"/>
      <c r="F8" s="520"/>
      <c r="G8" s="498"/>
      <c r="H8" s="484"/>
    </row>
    <row r="9" spans="1:8">
      <c r="A9" s="502"/>
      <c r="B9" s="503">
        <v>302</v>
      </c>
      <c r="C9" s="163" t="s">
        <v>140</v>
      </c>
      <c r="D9" s="1332">
        <v>190.51125000044703</v>
      </c>
      <c r="E9" s="504" t="s">
        <v>214</v>
      </c>
      <c r="F9" s="514">
        <f t="shared" ref="F9:F40" si="0">INDEX(WCAAllocations,IFERROR(MATCH(E9,WCAFactors,0),2),IFERROR(MATCH(E9,WCAStates,0),4))</f>
        <v>0</v>
      </c>
      <c r="G9" s="498">
        <f>D9*F9</f>
        <v>0</v>
      </c>
      <c r="H9" s="484"/>
    </row>
    <row r="10" spans="1:8">
      <c r="A10" s="502"/>
      <c r="B10" s="503">
        <v>302</v>
      </c>
      <c r="C10" s="163" t="s">
        <v>140</v>
      </c>
      <c r="D10" s="1332">
        <v>3072.7708340287209</v>
      </c>
      <c r="E10" s="504" t="s">
        <v>203</v>
      </c>
      <c r="F10" s="514">
        <f t="shared" si="0"/>
        <v>0.23084885646883446</v>
      </c>
      <c r="G10" s="498">
        <f t="shared" ref="G10:G73" si="1">D10*F10</f>
        <v>709.34563322631698</v>
      </c>
      <c r="H10" s="484"/>
    </row>
    <row r="11" spans="1:8">
      <c r="A11" s="502"/>
      <c r="B11" s="503">
        <v>303</v>
      </c>
      <c r="C11" s="163" t="s">
        <v>140</v>
      </c>
      <c r="D11" s="1332">
        <v>579.60208333400078</v>
      </c>
      <c r="E11" s="504" t="s">
        <v>170</v>
      </c>
      <c r="F11" s="514">
        <f t="shared" si="0"/>
        <v>0</v>
      </c>
      <c r="G11" s="498">
        <f t="shared" si="1"/>
        <v>0</v>
      </c>
      <c r="H11" s="484"/>
    </row>
    <row r="12" spans="1:8">
      <c r="A12" s="502"/>
      <c r="B12" s="503">
        <v>303</v>
      </c>
      <c r="C12" s="163" t="s">
        <v>140</v>
      </c>
      <c r="D12" s="1332">
        <v>7894.8312499998137</v>
      </c>
      <c r="E12" s="504" t="s">
        <v>261</v>
      </c>
      <c r="F12" s="514">
        <f t="shared" si="0"/>
        <v>0</v>
      </c>
      <c r="G12" s="498">
        <f t="shared" si="1"/>
        <v>0</v>
      </c>
      <c r="H12" s="484"/>
    </row>
    <row r="13" spans="1:8">
      <c r="A13" s="502"/>
      <c r="B13" s="503">
        <v>303</v>
      </c>
      <c r="C13" s="163" t="s">
        <v>140</v>
      </c>
      <c r="D13" s="1332">
        <v>-78805.028333306313</v>
      </c>
      <c r="E13" s="504" t="s">
        <v>214</v>
      </c>
      <c r="F13" s="514">
        <f t="shared" si="0"/>
        <v>0</v>
      </c>
      <c r="G13" s="498">
        <f t="shared" si="1"/>
        <v>0</v>
      </c>
      <c r="H13" s="484"/>
    </row>
    <row r="14" spans="1:8">
      <c r="A14" s="244"/>
      <c r="B14" s="503">
        <v>303</v>
      </c>
      <c r="C14" s="503" t="s">
        <v>140</v>
      </c>
      <c r="D14" s="1332">
        <v>2021806.9849999994</v>
      </c>
      <c r="E14" s="504" t="s">
        <v>203</v>
      </c>
      <c r="F14" s="514">
        <f t="shared" si="0"/>
        <v>0.23084885646883446</v>
      </c>
      <c r="G14" s="498">
        <f t="shared" si="1"/>
        <v>466731.83048795181</v>
      </c>
      <c r="H14" s="484"/>
    </row>
    <row r="15" spans="1:8">
      <c r="A15" s="244"/>
      <c r="B15" s="503">
        <v>303</v>
      </c>
      <c r="C15" s="503" t="s">
        <v>140</v>
      </c>
      <c r="D15" s="1332">
        <v>871530.32583399117</v>
      </c>
      <c r="E15" s="504" t="s">
        <v>152</v>
      </c>
      <c r="F15" s="514">
        <f t="shared" si="0"/>
        <v>6.9173575695716499E-2</v>
      </c>
      <c r="G15" s="498">
        <f t="shared" si="1"/>
        <v>60286.868965190049</v>
      </c>
      <c r="H15" s="484"/>
    </row>
    <row r="16" spans="1:8">
      <c r="A16" s="502"/>
      <c r="B16" s="503">
        <v>303</v>
      </c>
      <c r="C16" s="163" t="s">
        <v>140</v>
      </c>
      <c r="D16" s="1332">
        <v>8681.8954166704789</v>
      </c>
      <c r="E16" s="504" t="s">
        <v>171</v>
      </c>
      <c r="F16" s="514">
        <f t="shared" si="0"/>
        <v>0</v>
      </c>
      <c r="G16" s="498">
        <f t="shared" si="1"/>
        <v>0</v>
      </c>
      <c r="H16" s="484"/>
    </row>
    <row r="17" spans="1:8">
      <c r="A17" s="502"/>
      <c r="B17" s="503">
        <v>303</v>
      </c>
      <c r="C17" s="163" t="s">
        <v>140</v>
      </c>
      <c r="D17" s="1332">
        <v>-158.59375</v>
      </c>
      <c r="E17" s="504" t="s">
        <v>146</v>
      </c>
      <c r="F17" s="514">
        <f t="shared" si="0"/>
        <v>7.9057273540331513E-2</v>
      </c>
      <c r="G17" s="498">
        <f t="shared" si="1"/>
        <v>-12.537989475536952</v>
      </c>
      <c r="H17" s="484"/>
    </row>
    <row r="18" spans="1:8">
      <c r="A18" s="502"/>
      <c r="B18" s="503">
        <v>303</v>
      </c>
      <c r="C18" s="163" t="s">
        <v>140</v>
      </c>
      <c r="D18" s="1332">
        <v>-1623686.0095829964</v>
      </c>
      <c r="E18" s="504" t="s">
        <v>130</v>
      </c>
      <c r="F18" s="514">
        <f t="shared" si="0"/>
        <v>6.8539355270203509E-2</v>
      </c>
      <c r="G18" s="498">
        <f t="shared" si="1"/>
        <v>-111286.39225806805</v>
      </c>
      <c r="H18" s="484"/>
    </row>
    <row r="19" spans="1:8">
      <c r="A19" s="502"/>
      <c r="B19" s="503">
        <v>303</v>
      </c>
      <c r="C19" s="163" t="s">
        <v>140</v>
      </c>
      <c r="D19" s="1332">
        <v>-668.14416666002944</v>
      </c>
      <c r="E19" s="504" t="s">
        <v>172</v>
      </c>
      <c r="F19" s="514">
        <f t="shared" si="0"/>
        <v>0</v>
      </c>
      <c r="G19" s="498">
        <f t="shared" si="1"/>
        <v>0</v>
      </c>
      <c r="H19" s="484"/>
    </row>
    <row r="20" spans="1:8">
      <c r="A20" s="502"/>
      <c r="B20" s="503">
        <v>303</v>
      </c>
      <c r="C20" s="163" t="s">
        <v>140</v>
      </c>
      <c r="D20" s="1332">
        <v>3393.2458333401009</v>
      </c>
      <c r="E20" s="504" t="s">
        <v>141</v>
      </c>
      <c r="F20" s="514">
        <f t="shared" si="0"/>
        <v>1</v>
      </c>
      <c r="G20" s="498">
        <f t="shared" si="1"/>
        <v>3393.2458333401009</v>
      </c>
      <c r="H20" s="484"/>
    </row>
    <row r="21" spans="1:8">
      <c r="A21" s="244"/>
      <c r="B21" s="503">
        <v>310</v>
      </c>
      <c r="C21" s="503" t="s">
        <v>140</v>
      </c>
      <c r="D21" s="1332">
        <v>1088.8362499922514</v>
      </c>
      <c r="E21" s="504" t="s">
        <v>214</v>
      </c>
      <c r="F21" s="514">
        <f t="shared" si="0"/>
        <v>0</v>
      </c>
      <c r="G21" s="498">
        <f t="shared" si="1"/>
        <v>0</v>
      </c>
      <c r="H21" s="484"/>
    </row>
    <row r="22" spans="1:8">
      <c r="A22" s="244"/>
      <c r="B22" s="503">
        <v>310</v>
      </c>
      <c r="C22" s="503" t="s">
        <v>140</v>
      </c>
      <c r="D22" s="1332">
        <v>414239.58333334001</v>
      </c>
      <c r="E22" s="504" t="s">
        <v>203</v>
      </c>
      <c r="F22" s="514">
        <f t="shared" si="0"/>
        <v>0.23084885646883446</v>
      </c>
      <c r="G22" s="498">
        <f t="shared" si="1"/>
        <v>95626.734116627995</v>
      </c>
      <c r="H22" s="484"/>
    </row>
    <row r="23" spans="1:8">
      <c r="A23" s="506"/>
      <c r="B23" s="503">
        <v>311</v>
      </c>
      <c r="C23" s="503" t="s">
        <v>140</v>
      </c>
      <c r="D23" s="1332">
        <v>4259873.8141670227</v>
      </c>
      <c r="E23" s="504" t="s">
        <v>214</v>
      </c>
      <c r="F23" s="514">
        <f t="shared" si="0"/>
        <v>0</v>
      </c>
      <c r="G23" s="498">
        <f t="shared" si="1"/>
        <v>0</v>
      </c>
      <c r="H23" s="484"/>
    </row>
    <row r="24" spans="1:8">
      <c r="A24" s="490"/>
      <c r="B24" s="503">
        <v>311</v>
      </c>
      <c r="C24" s="503" t="s">
        <v>140</v>
      </c>
      <c r="D24" s="1332">
        <v>518643.93124999851</v>
      </c>
      <c r="E24" s="504" t="s">
        <v>203</v>
      </c>
      <c r="F24" s="514">
        <f t="shared" si="0"/>
        <v>0.23084885646883446</v>
      </c>
      <c r="G24" s="498">
        <f t="shared" si="1"/>
        <v>119728.35844356296</v>
      </c>
      <c r="H24" s="484"/>
    </row>
    <row r="25" spans="1:8">
      <c r="A25" s="507"/>
      <c r="B25" s="508">
        <v>311</v>
      </c>
      <c r="C25" s="508" t="s">
        <v>140</v>
      </c>
      <c r="D25" s="1332">
        <v>-676310.17833298445</v>
      </c>
      <c r="E25" s="504" t="s">
        <v>231</v>
      </c>
      <c r="F25" s="514">
        <f t="shared" si="0"/>
        <v>0.22953887558714423</v>
      </c>
      <c r="G25" s="498">
        <f t="shared" si="1"/>
        <v>-155239.47788269425</v>
      </c>
      <c r="H25" s="484"/>
    </row>
    <row r="26" spans="1:8">
      <c r="A26" s="507"/>
      <c r="B26" s="508">
        <v>312</v>
      </c>
      <c r="C26" s="508" t="s">
        <v>140</v>
      </c>
      <c r="D26" s="1332">
        <v>6387652.0187497139</v>
      </c>
      <c r="E26" s="504" t="s">
        <v>214</v>
      </c>
      <c r="F26" s="514">
        <f t="shared" si="0"/>
        <v>0</v>
      </c>
      <c r="G26" s="498">
        <f t="shared" si="1"/>
        <v>0</v>
      </c>
      <c r="H26" s="484"/>
    </row>
    <row r="27" spans="1:8">
      <c r="A27" s="507"/>
      <c r="B27" s="508">
        <v>312</v>
      </c>
      <c r="C27" s="508" t="s">
        <v>140</v>
      </c>
      <c r="D27" s="1332">
        <v>564002.91666699946</v>
      </c>
      <c r="E27" s="504" t="s">
        <v>203</v>
      </c>
      <c r="F27" s="514">
        <f t="shared" si="0"/>
        <v>0.23084885646883446</v>
      </c>
      <c r="G27" s="498">
        <f t="shared" si="1"/>
        <v>130199.42835766416</v>
      </c>
      <c r="H27" s="484"/>
    </row>
    <row r="28" spans="1:8">
      <c r="A28" s="507"/>
      <c r="B28" s="508">
        <v>312</v>
      </c>
      <c r="C28" s="508" t="s">
        <v>140</v>
      </c>
      <c r="D28" s="1332">
        <v>4746520.6762499809</v>
      </c>
      <c r="E28" s="504" t="s">
        <v>231</v>
      </c>
      <c r="F28" s="514">
        <f t="shared" si="0"/>
        <v>0.22953887558714423</v>
      </c>
      <c r="G28" s="498">
        <f t="shared" si="1"/>
        <v>1089511.018977552</v>
      </c>
      <c r="H28" s="484"/>
    </row>
    <row r="29" spans="1:8">
      <c r="A29" s="507"/>
      <c r="B29" s="508">
        <v>314</v>
      </c>
      <c r="C29" s="508" t="s">
        <v>140</v>
      </c>
      <c r="D29" s="1332">
        <v>-4891249.5391659737</v>
      </c>
      <c r="E29" s="504" t="s">
        <v>214</v>
      </c>
      <c r="F29" s="514">
        <f t="shared" si="0"/>
        <v>0</v>
      </c>
      <c r="G29" s="498">
        <f t="shared" si="1"/>
        <v>0</v>
      </c>
      <c r="H29" s="484"/>
    </row>
    <row r="30" spans="1:8">
      <c r="A30" s="507"/>
      <c r="B30" s="508">
        <v>314</v>
      </c>
      <c r="C30" s="508" t="s">
        <v>140</v>
      </c>
      <c r="D30" s="1332">
        <v>735141.52083340287</v>
      </c>
      <c r="E30" s="504" t="s">
        <v>203</v>
      </c>
      <c r="F30" s="514">
        <f t="shared" si="0"/>
        <v>0.23084885646883446</v>
      </c>
      <c r="G30" s="498">
        <f t="shared" si="1"/>
        <v>169706.57942715089</v>
      </c>
      <c r="H30" s="484"/>
    </row>
    <row r="31" spans="1:8">
      <c r="A31" s="507"/>
      <c r="B31" s="508">
        <v>314</v>
      </c>
      <c r="C31" s="508" t="s">
        <v>140</v>
      </c>
      <c r="D31" s="1332">
        <v>8969789.5579169989</v>
      </c>
      <c r="E31" s="504" t="s">
        <v>231</v>
      </c>
      <c r="F31" s="514">
        <f t="shared" si="0"/>
        <v>0.22953887558714423</v>
      </c>
      <c r="G31" s="498">
        <f t="shared" si="1"/>
        <v>2058915.4093775754</v>
      </c>
      <c r="H31" s="484"/>
    </row>
    <row r="32" spans="1:8">
      <c r="A32" s="507"/>
      <c r="B32" s="508">
        <v>315</v>
      </c>
      <c r="C32" s="508" t="s">
        <v>140</v>
      </c>
      <c r="D32" s="1332">
        <v>2531449.9316670299</v>
      </c>
      <c r="E32" s="504" t="s">
        <v>214</v>
      </c>
      <c r="F32" s="514">
        <f t="shared" si="0"/>
        <v>0</v>
      </c>
      <c r="G32" s="498">
        <f t="shared" si="1"/>
        <v>0</v>
      </c>
      <c r="H32" s="484"/>
    </row>
    <row r="33" spans="1:8">
      <c r="A33" s="507"/>
      <c r="B33" s="508">
        <v>315</v>
      </c>
      <c r="C33" s="508" t="s">
        <v>140</v>
      </c>
      <c r="D33" s="1332">
        <v>2393.1795834004879</v>
      </c>
      <c r="E33" s="504" t="s">
        <v>203</v>
      </c>
      <c r="F33" s="514">
        <f t="shared" si="0"/>
        <v>0.23084885646883446</v>
      </c>
      <c r="G33" s="498">
        <f t="shared" si="1"/>
        <v>552.4627701525643</v>
      </c>
      <c r="H33" s="484"/>
    </row>
    <row r="34" spans="1:8">
      <c r="A34" s="507"/>
      <c r="B34" s="508">
        <v>315</v>
      </c>
      <c r="C34" s="508" t="s">
        <v>140</v>
      </c>
      <c r="D34" s="1332">
        <v>281707.41541670263</v>
      </c>
      <c r="E34" s="353" t="s">
        <v>231</v>
      </c>
      <c r="F34" s="514">
        <f t="shared" si="0"/>
        <v>0.22953887558714423</v>
      </c>
      <c r="G34" s="498">
        <f t="shared" si="1"/>
        <v>64662.803379310462</v>
      </c>
      <c r="H34" s="484"/>
    </row>
    <row r="35" spans="1:8">
      <c r="A35" s="510"/>
      <c r="B35" s="511">
        <v>316</v>
      </c>
      <c r="C35" s="511" t="s">
        <v>140</v>
      </c>
      <c r="D35" s="1332">
        <v>-866039.11791659892</v>
      </c>
      <c r="E35" s="504" t="s">
        <v>214</v>
      </c>
      <c r="F35" s="514">
        <f t="shared" si="0"/>
        <v>0</v>
      </c>
      <c r="G35" s="498">
        <f t="shared" si="1"/>
        <v>0</v>
      </c>
      <c r="H35" s="484"/>
    </row>
    <row r="36" spans="1:8">
      <c r="A36" s="507"/>
      <c r="B36" s="508">
        <v>316</v>
      </c>
      <c r="C36" s="508" t="s">
        <v>140</v>
      </c>
      <c r="D36" s="1332">
        <v>-936964.08541665995</v>
      </c>
      <c r="E36" s="504" t="s">
        <v>203</v>
      </c>
      <c r="F36" s="514">
        <f t="shared" si="0"/>
        <v>0.23084885646883446</v>
      </c>
      <c r="G36" s="498">
        <f t="shared" si="1"/>
        <v>-216297.08767080327</v>
      </c>
      <c r="H36" s="484"/>
    </row>
    <row r="37" spans="1:8">
      <c r="A37" s="507"/>
      <c r="B37" s="508">
        <v>316</v>
      </c>
      <c r="C37" s="508" t="s">
        <v>140</v>
      </c>
      <c r="D37" s="1332">
        <v>68558.34166667005</v>
      </c>
      <c r="E37" s="504" t="s">
        <v>231</v>
      </c>
      <c r="F37" s="514">
        <f t="shared" si="0"/>
        <v>0.22953887558714423</v>
      </c>
      <c r="G37" s="498">
        <f t="shared" si="1"/>
        <v>15736.804658286703</v>
      </c>
      <c r="H37" s="484"/>
    </row>
    <row r="38" spans="1:8">
      <c r="A38" s="507"/>
      <c r="B38" s="508">
        <v>330</v>
      </c>
      <c r="C38" s="508" t="s">
        <v>140</v>
      </c>
      <c r="D38" s="1332">
        <v>-5528.7562500005588</v>
      </c>
      <c r="E38" s="504" t="s">
        <v>214</v>
      </c>
      <c r="F38" s="514">
        <f t="shared" si="0"/>
        <v>0</v>
      </c>
      <c r="G38" s="498">
        <f t="shared" si="1"/>
        <v>0</v>
      </c>
      <c r="H38" s="484"/>
    </row>
    <row r="39" spans="1:8">
      <c r="A39" s="507"/>
      <c r="B39" s="508">
        <v>330</v>
      </c>
      <c r="C39" s="508" t="s">
        <v>140</v>
      </c>
      <c r="D39" s="1332">
        <v>-2728.6229166015983</v>
      </c>
      <c r="E39" s="504" t="s">
        <v>203</v>
      </c>
      <c r="F39" s="514">
        <f t="shared" si="0"/>
        <v>0.23084885646883446</v>
      </c>
      <c r="G39" s="498">
        <f t="shared" si="1"/>
        <v>-629.89948003213487</v>
      </c>
      <c r="H39" s="484"/>
    </row>
    <row r="40" spans="1:8">
      <c r="A40" s="507"/>
      <c r="B40" s="508">
        <v>331</v>
      </c>
      <c r="C40" s="508" t="s">
        <v>140</v>
      </c>
      <c r="D40" s="1332">
        <v>343705.57583340071</v>
      </c>
      <c r="E40" s="504" t="s">
        <v>214</v>
      </c>
      <c r="F40" s="514">
        <f t="shared" si="0"/>
        <v>0</v>
      </c>
      <c r="G40" s="498">
        <f t="shared" si="1"/>
        <v>0</v>
      </c>
      <c r="H40" s="484"/>
    </row>
    <row r="41" spans="1:8">
      <c r="A41" s="507"/>
      <c r="B41" s="508">
        <v>331</v>
      </c>
      <c r="C41" s="508" t="s">
        <v>140</v>
      </c>
      <c r="D41" s="1332">
        <v>5340307.1537500024</v>
      </c>
      <c r="E41" s="504" t="s">
        <v>203</v>
      </c>
      <c r="F41" s="514">
        <f t="shared" ref="F41:F72" si="2">INDEX(WCAAllocations,IFERROR(MATCH(E41,WCAFactors,0),2),IFERROR(MATCH(E41,WCAStates,0),4))</f>
        <v>0.23084885646883446</v>
      </c>
      <c r="G41" s="498">
        <f t="shared" si="1"/>
        <v>1232803.7996355242</v>
      </c>
      <c r="H41" s="484"/>
    </row>
    <row r="42" spans="1:8">
      <c r="A42" s="507"/>
      <c r="B42" s="508">
        <v>332</v>
      </c>
      <c r="C42" s="508" t="s">
        <v>140</v>
      </c>
      <c r="D42" s="1332">
        <v>-438789.67833329737</v>
      </c>
      <c r="E42" s="504" t="s">
        <v>214</v>
      </c>
      <c r="F42" s="514">
        <f t="shared" si="2"/>
        <v>0</v>
      </c>
      <c r="G42" s="498">
        <f t="shared" si="1"/>
        <v>0</v>
      </c>
      <c r="H42" s="484"/>
    </row>
    <row r="43" spans="1:8">
      <c r="A43" s="507"/>
      <c r="B43" s="508">
        <v>332</v>
      </c>
      <c r="C43" s="508" t="s">
        <v>140</v>
      </c>
      <c r="D43" s="1332">
        <v>16141856.148750007</v>
      </c>
      <c r="E43" s="504" t="s">
        <v>203</v>
      </c>
      <c r="F43" s="514">
        <f t="shared" si="2"/>
        <v>0.23084885646883446</v>
      </c>
      <c r="G43" s="498">
        <f t="shared" si="1"/>
        <v>3726329.0332233636</v>
      </c>
      <c r="H43" s="484"/>
    </row>
    <row r="44" spans="1:8">
      <c r="A44" s="507"/>
      <c r="B44" s="508">
        <v>333</v>
      </c>
      <c r="C44" s="508" t="s">
        <v>140</v>
      </c>
      <c r="D44" s="1332">
        <v>-221453.96208329499</v>
      </c>
      <c r="E44" s="504" t="s">
        <v>214</v>
      </c>
      <c r="F44" s="514">
        <f t="shared" si="2"/>
        <v>0</v>
      </c>
      <c r="G44" s="498">
        <f t="shared" si="1"/>
        <v>0</v>
      </c>
      <c r="H44" s="484"/>
    </row>
    <row r="45" spans="1:8">
      <c r="A45" s="507"/>
      <c r="B45" s="508">
        <v>333</v>
      </c>
      <c r="C45" s="508" t="s">
        <v>140</v>
      </c>
      <c r="D45" s="1332">
        <v>678889.10500000417</v>
      </c>
      <c r="E45" s="504" t="s">
        <v>203</v>
      </c>
      <c r="F45" s="514">
        <f t="shared" si="2"/>
        <v>0.23084885646883446</v>
      </c>
      <c r="G45" s="498">
        <f t="shared" si="1"/>
        <v>156720.77355840144</v>
      </c>
      <c r="H45" s="484"/>
    </row>
    <row r="46" spans="1:8">
      <c r="A46" s="509"/>
      <c r="B46" s="511">
        <v>334</v>
      </c>
      <c r="C46" s="511" t="s">
        <v>140</v>
      </c>
      <c r="D46" s="1332">
        <v>-106981.2424999997</v>
      </c>
      <c r="E46" s="504" t="s">
        <v>214</v>
      </c>
      <c r="F46" s="514">
        <f t="shared" si="2"/>
        <v>0</v>
      </c>
      <c r="G46" s="498">
        <f t="shared" si="1"/>
        <v>0</v>
      </c>
      <c r="H46" s="484"/>
    </row>
    <row r="47" spans="1:8">
      <c r="A47" s="507"/>
      <c r="B47" s="508">
        <v>334</v>
      </c>
      <c r="C47" s="508" t="s">
        <v>140</v>
      </c>
      <c r="D47" s="1332">
        <v>1115888.2550000027</v>
      </c>
      <c r="E47" s="504" t="s">
        <v>203</v>
      </c>
      <c r="F47" s="514">
        <f t="shared" si="2"/>
        <v>0.23084885646883446</v>
      </c>
      <c r="G47" s="498">
        <f t="shared" si="1"/>
        <v>257601.52761375377</v>
      </c>
      <c r="H47" s="484"/>
    </row>
    <row r="48" spans="1:8">
      <c r="A48" s="507"/>
      <c r="B48" s="508">
        <v>335</v>
      </c>
      <c r="C48" s="508" t="s">
        <v>140</v>
      </c>
      <c r="D48" s="1332">
        <v>-439.88333333301125</v>
      </c>
      <c r="E48" s="504" t="s">
        <v>214</v>
      </c>
      <c r="F48" s="514">
        <f t="shared" si="2"/>
        <v>0</v>
      </c>
      <c r="G48" s="498">
        <f t="shared" si="1"/>
        <v>0</v>
      </c>
      <c r="H48" s="484"/>
    </row>
    <row r="49" spans="1:8">
      <c r="A49" s="507"/>
      <c r="B49" s="508">
        <v>335</v>
      </c>
      <c r="C49" s="508" t="s">
        <v>140</v>
      </c>
      <c r="D49" s="1332">
        <v>921.91666666977108</v>
      </c>
      <c r="E49" s="504" t="s">
        <v>203</v>
      </c>
      <c r="F49" s="514">
        <f t="shared" si="2"/>
        <v>0.23084885646883446</v>
      </c>
      <c r="G49" s="498">
        <f t="shared" si="1"/>
        <v>212.8234082602763</v>
      </c>
      <c r="H49" s="484"/>
    </row>
    <row r="50" spans="1:8">
      <c r="A50" s="507"/>
      <c r="B50" s="508">
        <v>336</v>
      </c>
      <c r="C50" s="508" t="s">
        <v>140</v>
      </c>
      <c r="D50" s="1332">
        <v>205730.17833333998</v>
      </c>
      <c r="E50" s="504" t="s">
        <v>214</v>
      </c>
      <c r="F50" s="514">
        <f t="shared" si="2"/>
        <v>0</v>
      </c>
      <c r="G50" s="498">
        <f t="shared" si="1"/>
        <v>0</v>
      </c>
      <c r="H50" s="484"/>
    </row>
    <row r="51" spans="1:8">
      <c r="A51" s="507"/>
      <c r="B51" s="508">
        <v>336</v>
      </c>
      <c r="C51" s="508" t="s">
        <v>140</v>
      </c>
      <c r="D51" s="1332">
        <v>692789.53833340108</v>
      </c>
      <c r="E51" s="504" t="s">
        <v>203</v>
      </c>
      <c r="F51" s="514">
        <f t="shared" si="2"/>
        <v>0.23084885646883446</v>
      </c>
      <c r="G51" s="498">
        <f t="shared" si="1"/>
        <v>159929.67269783741</v>
      </c>
      <c r="H51" s="484"/>
    </row>
    <row r="52" spans="1:8">
      <c r="A52" s="507"/>
      <c r="B52" s="508">
        <v>340</v>
      </c>
      <c r="C52" s="508" t="s">
        <v>140</v>
      </c>
      <c r="D52" s="1332">
        <v>-291.14249999821186</v>
      </c>
      <c r="E52" s="504" t="s">
        <v>214</v>
      </c>
      <c r="F52" s="514">
        <f t="shared" si="2"/>
        <v>0</v>
      </c>
      <c r="G52" s="498">
        <f t="shared" si="1"/>
        <v>0</v>
      </c>
      <c r="H52" s="484"/>
    </row>
    <row r="53" spans="1:8">
      <c r="A53" s="507"/>
      <c r="B53" s="508">
        <v>341</v>
      </c>
      <c r="C53" s="508" t="s">
        <v>140</v>
      </c>
      <c r="D53" s="1332">
        <v>435146.81874999404</v>
      </c>
      <c r="E53" s="504" t="s">
        <v>214</v>
      </c>
      <c r="F53" s="514">
        <f t="shared" si="2"/>
        <v>0</v>
      </c>
      <c r="G53" s="498">
        <f t="shared" si="1"/>
        <v>0</v>
      </c>
      <c r="H53" s="484"/>
    </row>
    <row r="54" spans="1:8">
      <c r="A54" s="507"/>
      <c r="B54" s="508">
        <v>341</v>
      </c>
      <c r="C54" s="508" t="s">
        <v>140</v>
      </c>
      <c r="D54" s="1332">
        <v>303672.5958333984</v>
      </c>
      <c r="E54" s="504" t="s">
        <v>203</v>
      </c>
      <c r="F54" s="514">
        <f t="shared" si="2"/>
        <v>0.23084885646883446</v>
      </c>
      <c r="G54" s="498">
        <f t="shared" si="1"/>
        <v>70102.471489062562</v>
      </c>
      <c r="H54" s="484"/>
    </row>
    <row r="55" spans="1:8">
      <c r="A55" s="507"/>
      <c r="B55" s="508">
        <v>342</v>
      </c>
      <c r="C55" s="508" t="s">
        <v>140</v>
      </c>
      <c r="D55" s="1332">
        <v>336036.87625000067</v>
      </c>
      <c r="E55" s="504" t="s">
        <v>214</v>
      </c>
      <c r="F55" s="514">
        <f t="shared" si="2"/>
        <v>0</v>
      </c>
      <c r="G55" s="498">
        <f t="shared" si="1"/>
        <v>0</v>
      </c>
      <c r="H55" s="254"/>
    </row>
    <row r="56" spans="1:8">
      <c r="A56" s="507"/>
      <c r="B56" s="508">
        <v>343</v>
      </c>
      <c r="C56" s="508" t="s">
        <v>140</v>
      </c>
      <c r="D56" s="1332">
        <v>23268502.565000057</v>
      </c>
      <c r="E56" s="504" t="s">
        <v>214</v>
      </c>
      <c r="F56" s="514">
        <f t="shared" si="2"/>
        <v>0</v>
      </c>
      <c r="G56" s="498">
        <f t="shared" si="1"/>
        <v>0</v>
      </c>
      <c r="H56" s="254"/>
    </row>
    <row r="57" spans="1:8">
      <c r="A57" s="490"/>
      <c r="B57" s="503">
        <v>343</v>
      </c>
      <c r="C57" s="503" t="s">
        <v>140</v>
      </c>
      <c r="D57" s="1332">
        <v>9792825.785834074</v>
      </c>
      <c r="E57" s="504" t="s">
        <v>203</v>
      </c>
      <c r="F57" s="514">
        <f t="shared" si="2"/>
        <v>0.23084885646883446</v>
      </c>
      <c r="G57" s="498">
        <f t="shared" si="1"/>
        <v>2260662.6342583112</v>
      </c>
      <c r="H57" s="484"/>
    </row>
    <row r="58" spans="1:8">
      <c r="A58" s="507"/>
      <c r="B58" s="508">
        <v>344</v>
      </c>
      <c r="C58" s="508" t="s">
        <v>140</v>
      </c>
      <c r="D58" s="1332">
        <v>-15830327.955415994</v>
      </c>
      <c r="E58" s="504" t="s">
        <v>214</v>
      </c>
      <c r="F58" s="514">
        <f t="shared" si="2"/>
        <v>0</v>
      </c>
      <c r="G58" s="498">
        <f t="shared" si="1"/>
        <v>0</v>
      </c>
      <c r="H58" s="484"/>
    </row>
    <row r="59" spans="1:8">
      <c r="A59" s="507"/>
      <c r="B59" s="508">
        <v>344</v>
      </c>
      <c r="C59" s="508" t="s">
        <v>140</v>
      </c>
      <c r="D59" s="1332">
        <v>-8672210.9274999946</v>
      </c>
      <c r="E59" s="504" t="s">
        <v>203</v>
      </c>
      <c r="F59" s="514">
        <f t="shared" si="2"/>
        <v>0.23084885646883446</v>
      </c>
      <c r="G59" s="498">
        <f t="shared" si="1"/>
        <v>-2001969.9756699041</v>
      </c>
      <c r="H59" s="484"/>
    </row>
    <row r="60" spans="1:8">
      <c r="A60" s="507"/>
      <c r="B60" s="508">
        <v>345</v>
      </c>
      <c r="C60" s="508" t="s">
        <v>140</v>
      </c>
      <c r="D60" s="1332">
        <v>-14431.825415998697</v>
      </c>
      <c r="E60" s="504" t="s">
        <v>214</v>
      </c>
      <c r="F60" s="514">
        <f t="shared" si="2"/>
        <v>0</v>
      </c>
      <c r="G60" s="498">
        <f t="shared" si="1"/>
        <v>0</v>
      </c>
      <c r="H60" s="484"/>
    </row>
    <row r="61" spans="1:8">
      <c r="A61" s="507"/>
      <c r="B61" s="508">
        <v>345</v>
      </c>
      <c r="C61" s="508" t="s">
        <v>140</v>
      </c>
      <c r="D61" s="1332">
        <v>288050.33999998868</v>
      </c>
      <c r="E61" s="504" t="s">
        <v>203</v>
      </c>
      <c r="F61" s="514">
        <f t="shared" si="2"/>
        <v>0.23084885646883446</v>
      </c>
      <c r="G61" s="498">
        <f t="shared" si="1"/>
        <v>66496.091594456346</v>
      </c>
      <c r="H61" s="484"/>
    </row>
    <row r="62" spans="1:8">
      <c r="A62" s="507"/>
      <c r="B62" s="508">
        <v>346</v>
      </c>
      <c r="C62" s="508" t="s">
        <v>140</v>
      </c>
      <c r="D62" s="1332">
        <v>26562.73291666992</v>
      </c>
      <c r="E62" s="504" t="s">
        <v>214</v>
      </c>
      <c r="F62" s="514">
        <f t="shared" si="2"/>
        <v>0</v>
      </c>
      <c r="G62" s="498">
        <f t="shared" si="1"/>
        <v>0</v>
      </c>
      <c r="H62" s="484"/>
    </row>
    <row r="63" spans="1:8">
      <c r="A63" s="507"/>
      <c r="B63" s="508">
        <v>346</v>
      </c>
      <c r="C63" s="508" t="s">
        <v>140</v>
      </c>
      <c r="D63" s="1332">
        <v>-101079.52666665986</v>
      </c>
      <c r="E63" s="504" t="s">
        <v>203</v>
      </c>
      <c r="F63" s="514">
        <f t="shared" si="2"/>
        <v>0.23084885646883446</v>
      </c>
      <c r="G63" s="498">
        <f t="shared" si="1"/>
        <v>-23334.093143409489</v>
      </c>
      <c r="H63" s="484"/>
    </row>
    <row r="64" spans="1:8">
      <c r="A64" s="507"/>
      <c r="B64" s="508">
        <v>350</v>
      </c>
      <c r="C64" s="508" t="s">
        <v>140</v>
      </c>
      <c r="D64" s="1332">
        <v>12925899.597916991</v>
      </c>
      <c r="E64" s="504" t="s">
        <v>214</v>
      </c>
      <c r="F64" s="514">
        <f t="shared" si="2"/>
        <v>0</v>
      </c>
      <c r="G64" s="498">
        <f t="shared" si="1"/>
        <v>0</v>
      </c>
      <c r="H64" s="484"/>
    </row>
    <row r="65" spans="1:8">
      <c r="A65" s="507"/>
      <c r="B65" s="508">
        <v>350</v>
      </c>
      <c r="C65" s="508" t="s">
        <v>140</v>
      </c>
      <c r="D65" s="1332">
        <v>222787.74958340079</v>
      </c>
      <c r="E65" s="504" t="s">
        <v>203</v>
      </c>
      <c r="F65" s="514">
        <f t="shared" si="2"/>
        <v>0.23084885646883446</v>
      </c>
      <c r="G65" s="498">
        <f t="shared" si="1"/>
        <v>51430.297226593124</v>
      </c>
      <c r="H65" s="484"/>
    </row>
    <row r="66" spans="1:8">
      <c r="A66" s="507"/>
      <c r="B66" s="508">
        <v>352</v>
      </c>
      <c r="C66" s="508" t="s">
        <v>140</v>
      </c>
      <c r="D66" s="1332">
        <v>6746905.0391670167</v>
      </c>
      <c r="E66" s="504" t="s">
        <v>214</v>
      </c>
      <c r="F66" s="514">
        <f t="shared" si="2"/>
        <v>0</v>
      </c>
      <c r="G66" s="498">
        <f t="shared" si="1"/>
        <v>0</v>
      </c>
      <c r="H66" s="484"/>
    </row>
    <row r="67" spans="1:8">
      <c r="A67" s="507"/>
      <c r="B67" s="508">
        <v>352</v>
      </c>
      <c r="C67" s="508" t="s">
        <v>140</v>
      </c>
      <c r="D67" s="1332">
        <v>1555207.2208333984</v>
      </c>
      <c r="E67" s="504" t="s">
        <v>203</v>
      </c>
      <c r="F67" s="514">
        <f t="shared" si="2"/>
        <v>0.23084885646883446</v>
      </c>
      <c r="G67" s="498">
        <f t="shared" si="1"/>
        <v>359017.80850146414</v>
      </c>
      <c r="H67" s="484"/>
    </row>
    <row r="68" spans="1:8">
      <c r="A68" s="490"/>
      <c r="B68" s="503">
        <v>352</v>
      </c>
      <c r="C68" s="503" t="s">
        <v>140</v>
      </c>
      <c r="D68" s="1332">
        <v>27300.539583340054</v>
      </c>
      <c r="E68" s="504" t="s">
        <v>231</v>
      </c>
      <c r="F68" s="514">
        <f t="shared" si="2"/>
        <v>0.22953887558714423</v>
      </c>
      <c r="G68" s="498">
        <f t="shared" si="1"/>
        <v>6266.5351588821986</v>
      </c>
      <c r="H68" s="484"/>
    </row>
    <row r="69" spans="1:8">
      <c r="A69" s="507"/>
      <c r="B69" s="508">
        <v>353</v>
      </c>
      <c r="C69" s="508" t="s">
        <v>140</v>
      </c>
      <c r="D69" s="1332">
        <v>29667881.291669846</v>
      </c>
      <c r="E69" s="504" t="s">
        <v>214</v>
      </c>
      <c r="F69" s="514">
        <f t="shared" si="2"/>
        <v>0</v>
      </c>
      <c r="G69" s="498">
        <f t="shared" si="1"/>
        <v>0</v>
      </c>
      <c r="H69" s="484"/>
    </row>
    <row r="70" spans="1:8">
      <c r="A70" s="507"/>
      <c r="B70" s="508">
        <v>353</v>
      </c>
      <c r="C70" s="508" t="s">
        <v>140</v>
      </c>
      <c r="D70" s="1332">
        <v>2878741.5825000405</v>
      </c>
      <c r="E70" s="504" t="s">
        <v>203</v>
      </c>
      <c r="F70" s="514">
        <f t="shared" si="2"/>
        <v>0.23084885646883446</v>
      </c>
      <c r="G70" s="498">
        <f t="shared" si="1"/>
        <v>664554.20238941722</v>
      </c>
      <c r="H70" s="484"/>
    </row>
    <row r="71" spans="1:8">
      <c r="A71" s="507"/>
      <c r="B71" s="508">
        <v>353</v>
      </c>
      <c r="C71" s="508" t="s">
        <v>140</v>
      </c>
      <c r="D71" s="1332">
        <v>165516.74208340049</v>
      </c>
      <c r="E71" s="504" t="s">
        <v>231</v>
      </c>
      <c r="F71" s="514">
        <f t="shared" si="2"/>
        <v>0.22953887558714423</v>
      </c>
      <c r="G71" s="498">
        <f t="shared" si="1"/>
        <v>37992.526868671106</v>
      </c>
      <c r="H71" s="484"/>
    </row>
    <row r="72" spans="1:8">
      <c r="A72" s="507"/>
      <c r="B72" s="508">
        <v>354</v>
      </c>
      <c r="C72" s="508" t="s">
        <v>140</v>
      </c>
      <c r="D72" s="1332">
        <v>149392669.75416696</v>
      </c>
      <c r="E72" s="504" t="s">
        <v>214</v>
      </c>
      <c r="F72" s="514">
        <f t="shared" si="2"/>
        <v>0</v>
      </c>
      <c r="G72" s="498">
        <f t="shared" si="1"/>
        <v>0</v>
      </c>
      <c r="H72" s="484"/>
    </row>
    <row r="73" spans="1:8">
      <c r="A73" s="507"/>
      <c r="B73" s="508">
        <v>354</v>
      </c>
      <c r="C73" s="508" t="s">
        <v>140</v>
      </c>
      <c r="D73" s="1332">
        <v>158715.37874999642</v>
      </c>
      <c r="E73" s="504" t="s">
        <v>203</v>
      </c>
      <c r="F73" s="514">
        <f t="shared" ref="F73:F83" si="3">INDEX(WCAAllocations,IFERROR(MATCH(E73,WCAFactors,0),2),IFERROR(MATCH(E73,WCAStates,0),4))</f>
        <v>0.23084885646883446</v>
      </c>
      <c r="G73" s="498">
        <f t="shared" si="1"/>
        <v>36639.263688454623</v>
      </c>
      <c r="H73" s="484"/>
    </row>
    <row r="74" spans="1:8">
      <c r="A74" s="507"/>
      <c r="B74" s="508">
        <v>355</v>
      </c>
      <c r="C74" s="508" t="s">
        <v>140</v>
      </c>
      <c r="D74" s="1332">
        <v>8036408.5220839977</v>
      </c>
      <c r="E74" s="504" t="s">
        <v>214</v>
      </c>
      <c r="F74" s="514">
        <f t="shared" si="3"/>
        <v>0</v>
      </c>
      <c r="G74" s="498">
        <f t="shared" ref="G74:G83" si="4">D74*F74</f>
        <v>0</v>
      </c>
      <c r="H74" s="484"/>
    </row>
    <row r="75" spans="1:8">
      <c r="A75" s="507"/>
      <c r="B75" s="508">
        <v>355</v>
      </c>
      <c r="C75" s="508" t="s">
        <v>140</v>
      </c>
      <c r="D75" s="1332">
        <v>5081112.4037500024</v>
      </c>
      <c r="E75" s="504" t="s">
        <v>203</v>
      </c>
      <c r="F75" s="514">
        <f t="shared" si="3"/>
        <v>0.23084885646883446</v>
      </c>
      <c r="G75" s="498">
        <f t="shared" si="4"/>
        <v>1172968.9879952988</v>
      </c>
      <c r="H75" s="484"/>
    </row>
    <row r="76" spans="1:8">
      <c r="A76" s="507"/>
      <c r="B76" s="508">
        <v>355</v>
      </c>
      <c r="C76" s="508" t="s">
        <v>140</v>
      </c>
      <c r="D76" s="1332">
        <v>-47.170416666660003</v>
      </c>
      <c r="E76" s="504" t="s">
        <v>231</v>
      </c>
      <c r="F76" s="514">
        <f t="shared" si="3"/>
        <v>0.22953887558714423</v>
      </c>
      <c r="G76" s="498">
        <f t="shared" si="4"/>
        <v>-10.827444402642225</v>
      </c>
      <c r="H76" s="484"/>
    </row>
    <row r="77" spans="1:8">
      <c r="A77" s="507"/>
      <c r="B77" s="508">
        <v>356</v>
      </c>
      <c r="C77" s="508" t="s">
        <v>140</v>
      </c>
      <c r="D77" s="1332">
        <v>88926456.168334007</v>
      </c>
      <c r="E77" s="504" t="s">
        <v>214</v>
      </c>
      <c r="F77" s="514">
        <f t="shared" si="3"/>
        <v>0</v>
      </c>
      <c r="G77" s="498">
        <f t="shared" si="4"/>
        <v>0</v>
      </c>
      <c r="H77" s="484"/>
    </row>
    <row r="78" spans="1:8">
      <c r="A78" s="507"/>
      <c r="B78" s="508">
        <v>356</v>
      </c>
      <c r="C78" s="508" t="s">
        <v>140</v>
      </c>
      <c r="D78" s="1332">
        <v>2824216.0975000262</v>
      </c>
      <c r="E78" s="504" t="s">
        <v>203</v>
      </c>
      <c r="F78" s="514">
        <f t="shared" si="3"/>
        <v>0.23084885646883446</v>
      </c>
      <c r="G78" s="498">
        <f t="shared" si="4"/>
        <v>651967.05652875535</v>
      </c>
      <c r="H78" s="484"/>
    </row>
    <row r="79" spans="1:8">
      <c r="A79" s="507"/>
      <c r="B79" s="508">
        <v>356</v>
      </c>
      <c r="C79" s="508" t="s">
        <v>140</v>
      </c>
      <c r="D79" s="1332">
        <v>5002.3945833398029</v>
      </c>
      <c r="E79" s="504" t="s">
        <v>231</v>
      </c>
      <c r="F79" s="514">
        <f t="shared" si="3"/>
        <v>0.22953887558714423</v>
      </c>
      <c r="G79" s="498">
        <f t="shared" si="4"/>
        <v>1148.2440279030393</v>
      </c>
      <c r="H79" s="484"/>
    </row>
    <row r="80" spans="1:8">
      <c r="A80" s="507"/>
      <c r="B80" s="508">
        <v>356</v>
      </c>
      <c r="C80" s="508" t="s">
        <v>140</v>
      </c>
      <c r="D80" s="1332">
        <v>1826.0250000001397</v>
      </c>
      <c r="E80" s="504" t="s">
        <v>146</v>
      </c>
      <c r="F80" s="514">
        <f t="shared" si="3"/>
        <v>7.9057273540331513E-2</v>
      </c>
      <c r="G80" s="498">
        <f t="shared" si="4"/>
        <v>144.36055791649488</v>
      </c>
      <c r="H80" s="484"/>
    </row>
    <row r="81" spans="1:8">
      <c r="A81" s="507"/>
      <c r="B81" s="508">
        <v>357</v>
      </c>
      <c r="C81" s="508" t="s">
        <v>140</v>
      </c>
      <c r="D81" s="1332">
        <v>13590.083749999991</v>
      </c>
      <c r="E81" s="504" t="s">
        <v>203</v>
      </c>
      <c r="F81" s="514">
        <f t="shared" si="3"/>
        <v>0.23084885646883446</v>
      </c>
      <c r="G81" s="498">
        <f t="shared" si="4"/>
        <v>3137.2552930031875</v>
      </c>
      <c r="H81" s="484"/>
    </row>
    <row r="82" spans="1:8">
      <c r="A82" s="507"/>
      <c r="B82" s="508">
        <v>358</v>
      </c>
      <c r="C82" s="508" t="s">
        <v>140</v>
      </c>
      <c r="D82" s="1332">
        <v>1774.6612499999464</v>
      </c>
      <c r="E82" s="504" t="s">
        <v>203</v>
      </c>
      <c r="F82" s="514">
        <f t="shared" si="3"/>
        <v>0.23084885646883446</v>
      </c>
      <c r="G82" s="498">
        <f t="shared" si="4"/>
        <v>409.67852018204002</v>
      </c>
      <c r="H82" s="484"/>
    </row>
    <row r="83" spans="1:8">
      <c r="A83" s="507"/>
      <c r="B83" s="508">
        <v>359</v>
      </c>
      <c r="C83" s="508" t="s">
        <v>140</v>
      </c>
      <c r="D83" s="1332">
        <v>104619.9479166707</v>
      </c>
      <c r="E83" s="504" t="s">
        <v>203</v>
      </c>
      <c r="F83" s="514">
        <f t="shared" si="3"/>
        <v>0.23084885646883446</v>
      </c>
      <c r="G83" s="498">
        <f t="shared" si="4"/>
        <v>24151.395340392453</v>
      </c>
      <c r="H83" s="484"/>
    </row>
    <row r="84" spans="1:8">
      <c r="A84" s="502"/>
      <c r="B84" s="503">
        <v>360</v>
      </c>
      <c r="C84" s="163" t="s">
        <v>140</v>
      </c>
      <c r="D84" s="1332">
        <v>3126.4912499999627</v>
      </c>
      <c r="E84" s="504" t="s">
        <v>170</v>
      </c>
      <c r="F84" s="514">
        <f>INDEX(WCAAllocations,IFERROR(MATCH(E84,WCAFactors,0),2),IFERROR(MATCH(E84,WCAStates,0),4))</f>
        <v>0</v>
      </c>
      <c r="G84" s="498">
        <f>D84*F84</f>
        <v>0</v>
      </c>
      <c r="H84" s="484"/>
    </row>
    <row r="85" spans="1:8">
      <c r="A85" s="502"/>
      <c r="B85" s="503">
        <v>360</v>
      </c>
      <c r="C85" s="163" t="s">
        <v>140</v>
      </c>
      <c r="D85" s="1332">
        <v>32317.637916670181</v>
      </c>
      <c r="E85" s="504" t="s">
        <v>173</v>
      </c>
      <c r="F85" s="514">
        <f t="shared" ref="F85:F148" si="5">INDEX(WCAAllocations,IFERROR(MATCH(E85,WCAFactors,0),2),IFERROR(MATCH(E85,WCAStates,0),4))</f>
        <v>0</v>
      </c>
      <c r="G85" s="498">
        <f t="shared" ref="G85:G148" si="6">D85*F85</f>
        <v>0</v>
      </c>
      <c r="H85" s="484"/>
    </row>
    <row r="86" spans="1:8">
      <c r="A86" s="502"/>
      <c r="B86" s="503">
        <v>360</v>
      </c>
      <c r="C86" s="163" t="s">
        <v>140</v>
      </c>
      <c r="D86" s="1332">
        <v>84331.51708340086</v>
      </c>
      <c r="E86" s="504" t="s">
        <v>171</v>
      </c>
      <c r="F86" s="514">
        <f t="shared" si="5"/>
        <v>0</v>
      </c>
      <c r="G86" s="498">
        <f t="shared" si="6"/>
        <v>0</v>
      </c>
      <c r="H86" s="484"/>
    </row>
    <row r="87" spans="1:8">
      <c r="A87" s="502"/>
      <c r="B87" s="503">
        <v>360</v>
      </c>
      <c r="C87" s="163" t="s">
        <v>140</v>
      </c>
      <c r="D87" s="1332">
        <v>744690.62833340466</v>
      </c>
      <c r="E87" s="504" t="s">
        <v>172</v>
      </c>
      <c r="F87" s="514">
        <f t="shared" si="5"/>
        <v>0</v>
      </c>
      <c r="G87" s="498">
        <f t="shared" si="6"/>
        <v>0</v>
      </c>
      <c r="H87" s="484"/>
    </row>
    <row r="88" spans="1:8">
      <c r="A88" s="502"/>
      <c r="B88" s="503">
        <v>360</v>
      </c>
      <c r="C88" s="163" t="s">
        <v>140</v>
      </c>
      <c r="D88" s="1332">
        <v>112697.87291666982</v>
      </c>
      <c r="E88" s="504" t="s">
        <v>141</v>
      </c>
      <c r="F88" s="514">
        <f t="shared" si="5"/>
        <v>1</v>
      </c>
      <c r="G88" s="498">
        <f t="shared" si="6"/>
        <v>112697.87291666982</v>
      </c>
      <c r="H88" s="484"/>
    </row>
    <row r="89" spans="1:8">
      <c r="A89" s="244"/>
      <c r="B89" s="503">
        <v>360</v>
      </c>
      <c r="C89" s="503" t="s">
        <v>140</v>
      </c>
      <c r="D89" s="1332">
        <v>-966.64208332961425</v>
      </c>
      <c r="E89" s="504" t="s">
        <v>517</v>
      </c>
      <c r="F89" s="514">
        <f t="shared" si="5"/>
        <v>0</v>
      </c>
      <c r="G89" s="498">
        <f t="shared" si="6"/>
        <v>0</v>
      </c>
      <c r="H89" s="484"/>
    </row>
    <row r="90" spans="1:8">
      <c r="A90" s="244"/>
      <c r="B90" s="503">
        <v>360</v>
      </c>
      <c r="C90" s="503" t="s">
        <v>140</v>
      </c>
      <c r="D90" s="1332">
        <v>117018.01166666998</v>
      </c>
      <c r="E90" s="504" t="s">
        <v>517</v>
      </c>
      <c r="F90" s="514">
        <f t="shared" si="5"/>
        <v>0</v>
      </c>
      <c r="G90" s="498">
        <f t="shared" si="6"/>
        <v>0</v>
      </c>
      <c r="H90" s="484"/>
    </row>
    <row r="91" spans="1:8">
      <c r="A91" s="502"/>
      <c r="B91" s="503">
        <v>361</v>
      </c>
      <c r="C91" s="163" t="s">
        <v>140</v>
      </c>
      <c r="D91" s="1332">
        <v>130461.58333333954</v>
      </c>
      <c r="E91" s="504" t="s">
        <v>170</v>
      </c>
      <c r="F91" s="514">
        <f t="shared" si="5"/>
        <v>0</v>
      </c>
      <c r="G91" s="498">
        <f t="shared" si="6"/>
        <v>0</v>
      </c>
      <c r="H91" s="484"/>
    </row>
    <row r="92" spans="1:8">
      <c r="A92" s="502"/>
      <c r="B92" s="503">
        <v>361</v>
      </c>
      <c r="C92" s="163" t="s">
        <v>140</v>
      </c>
      <c r="D92" s="1332">
        <v>-5766.4083333299495</v>
      </c>
      <c r="E92" s="504" t="s">
        <v>173</v>
      </c>
      <c r="F92" s="514">
        <f t="shared" si="5"/>
        <v>0</v>
      </c>
      <c r="G92" s="498">
        <f t="shared" si="6"/>
        <v>0</v>
      </c>
      <c r="H92" s="484"/>
    </row>
    <row r="93" spans="1:8">
      <c r="A93" s="502"/>
      <c r="B93" s="503">
        <v>361</v>
      </c>
      <c r="C93" s="163" t="s">
        <v>140</v>
      </c>
      <c r="D93" s="1332">
        <v>620644.64624999836</v>
      </c>
      <c r="E93" s="504" t="s">
        <v>171</v>
      </c>
      <c r="F93" s="514">
        <f t="shared" si="5"/>
        <v>0</v>
      </c>
      <c r="G93" s="498">
        <f t="shared" si="6"/>
        <v>0</v>
      </c>
      <c r="H93" s="484"/>
    </row>
    <row r="94" spans="1:8">
      <c r="A94" s="502"/>
      <c r="B94" s="503">
        <v>361</v>
      </c>
      <c r="C94" s="163" t="s">
        <v>140</v>
      </c>
      <c r="D94" s="1332">
        <v>2737088.5083333999</v>
      </c>
      <c r="E94" s="504" t="s">
        <v>172</v>
      </c>
      <c r="F94" s="514">
        <f t="shared" si="5"/>
        <v>0</v>
      </c>
      <c r="G94" s="498">
        <f t="shared" si="6"/>
        <v>0</v>
      </c>
      <c r="H94" s="484"/>
    </row>
    <row r="95" spans="1:8">
      <c r="A95" s="502"/>
      <c r="B95" s="503">
        <v>361</v>
      </c>
      <c r="C95" s="163" t="s">
        <v>140</v>
      </c>
      <c r="D95" s="1332">
        <v>8769.5520833400078</v>
      </c>
      <c r="E95" s="504" t="s">
        <v>141</v>
      </c>
      <c r="F95" s="514">
        <f t="shared" si="5"/>
        <v>1</v>
      </c>
      <c r="G95" s="498">
        <f t="shared" si="6"/>
        <v>8769.5520833400078</v>
      </c>
      <c r="H95" s="484"/>
    </row>
    <row r="96" spans="1:8">
      <c r="A96" s="244"/>
      <c r="B96" s="503">
        <v>361</v>
      </c>
      <c r="C96" s="503" t="s">
        <v>140</v>
      </c>
      <c r="D96" s="1332">
        <v>369843.26833339967</v>
      </c>
      <c r="E96" s="504" t="s">
        <v>517</v>
      </c>
      <c r="F96" s="514">
        <f t="shared" si="5"/>
        <v>0</v>
      </c>
      <c r="G96" s="498">
        <f t="shared" si="6"/>
        <v>0</v>
      </c>
      <c r="H96" s="484"/>
    </row>
    <row r="97" spans="1:8">
      <c r="A97" s="244"/>
      <c r="B97" s="503">
        <v>361</v>
      </c>
      <c r="C97" s="503" t="s">
        <v>140</v>
      </c>
      <c r="D97" s="1332">
        <v>193001.89041667012</v>
      </c>
      <c r="E97" s="504" t="s">
        <v>517</v>
      </c>
      <c r="F97" s="514">
        <f t="shared" si="5"/>
        <v>0</v>
      </c>
      <c r="G97" s="498">
        <f t="shared" si="6"/>
        <v>0</v>
      </c>
      <c r="H97" s="484"/>
    </row>
    <row r="98" spans="1:8">
      <c r="A98" s="506"/>
      <c r="B98" s="503">
        <v>362</v>
      </c>
      <c r="C98" s="503" t="s">
        <v>140</v>
      </c>
      <c r="D98" s="1332">
        <v>279182.81958340108</v>
      </c>
      <c r="E98" s="504" t="s">
        <v>170</v>
      </c>
      <c r="F98" s="514">
        <f t="shared" si="5"/>
        <v>0</v>
      </c>
      <c r="G98" s="498">
        <f t="shared" si="6"/>
        <v>0</v>
      </c>
      <c r="H98" s="484"/>
    </row>
    <row r="99" spans="1:8">
      <c r="A99" s="490"/>
      <c r="B99" s="503">
        <v>362</v>
      </c>
      <c r="C99" s="503" t="s">
        <v>140</v>
      </c>
      <c r="D99" s="1332">
        <v>32261.375</v>
      </c>
      <c r="E99" s="504" t="s">
        <v>173</v>
      </c>
      <c r="F99" s="514">
        <f t="shared" si="5"/>
        <v>0</v>
      </c>
      <c r="G99" s="498">
        <f t="shared" si="6"/>
        <v>0</v>
      </c>
      <c r="H99" s="484"/>
    </row>
    <row r="100" spans="1:8">
      <c r="A100" s="507"/>
      <c r="B100" s="508">
        <v>362</v>
      </c>
      <c r="C100" s="508" t="s">
        <v>140</v>
      </c>
      <c r="D100" s="1332">
        <v>6073963.25</v>
      </c>
      <c r="E100" s="504" t="s">
        <v>171</v>
      </c>
      <c r="F100" s="514">
        <f t="shared" si="5"/>
        <v>0</v>
      </c>
      <c r="G100" s="498">
        <f t="shared" si="6"/>
        <v>0</v>
      </c>
      <c r="H100" s="484"/>
    </row>
    <row r="101" spans="1:8">
      <c r="A101" s="507"/>
      <c r="B101" s="508">
        <v>362</v>
      </c>
      <c r="C101" s="508" t="s">
        <v>140</v>
      </c>
      <c r="D101" s="1332">
        <v>3567662.7749999762</v>
      </c>
      <c r="E101" s="504" t="s">
        <v>172</v>
      </c>
      <c r="F101" s="514">
        <f t="shared" si="5"/>
        <v>0</v>
      </c>
      <c r="G101" s="498">
        <f t="shared" si="6"/>
        <v>0</v>
      </c>
      <c r="H101" s="484"/>
    </row>
    <row r="102" spans="1:8">
      <c r="A102" s="507"/>
      <c r="B102" s="508">
        <v>362</v>
      </c>
      <c r="C102" s="508" t="s">
        <v>140</v>
      </c>
      <c r="D102" s="1332">
        <v>540046.97291669995</v>
      </c>
      <c r="E102" s="504" t="s">
        <v>141</v>
      </c>
      <c r="F102" s="514">
        <f t="shared" si="5"/>
        <v>1</v>
      </c>
      <c r="G102" s="498">
        <f t="shared" si="6"/>
        <v>540046.97291669995</v>
      </c>
      <c r="H102" s="484"/>
    </row>
    <row r="103" spans="1:8">
      <c r="A103" s="507"/>
      <c r="B103" s="508">
        <v>362</v>
      </c>
      <c r="C103" s="508" t="s">
        <v>140</v>
      </c>
      <c r="D103" s="1332">
        <v>-273828.65874999762</v>
      </c>
      <c r="E103" s="504" t="s">
        <v>517</v>
      </c>
      <c r="F103" s="514">
        <f t="shared" si="5"/>
        <v>0</v>
      </c>
      <c r="G103" s="498">
        <f t="shared" si="6"/>
        <v>0</v>
      </c>
      <c r="H103" s="484"/>
    </row>
    <row r="104" spans="1:8">
      <c r="A104" s="507"/>
      <c r="B104" s="508">
        <v>362</v>
      </c>
      <c r="C104" s="508" t="s">
        <v>140</v>
      </c>
      <c r="D104" s="1332">
        <v>24610.967916700989</v>
      </c>
      <c r="E104" s="504" t="s">
        <v>517</v>
      </c>
      <c r="F104" s="514">
        <f t="shared" si="5"/>
        <v>0</v>
      </c>
      <c r="G104" s="498">
        <f t="shared" si="6"/>
        <v>0</v>
      </c>
      <c r="H104" s="484"/>
    </row>
    <row r="105" spans="1:8">
      <c r="A105" s="507"/>
      <c r="B105" s="508">
        <v>364</v>
      </c>
      <c r="C105" s="508" t="s">
        <v>140</v>
      </c>
      <c r="D105" s="1332">
        <v>1977583.0133334026</v>
      </c>
      <c r="E105" s="504" t="s">
        <v>170</v>
      </c>
      <c r="F105" s="514">
        <f t="shared" si="5"/>
        <v>0</v>
      </c>
      <c r="G105" s="498">
        <f t="shared" si="6"/>
        <v>0</v>
      </c>
      <c r="H105" s="484"/>
    </row>
    <row r="106" spans="1:8">
      <c r="A106" s="507"/>
      <c r="B106" s="508">
        <v>364</v>
      </c>
      <c r="C106" s="508" t="s">
        <v>140</v>
      </c>
      <c r="D106" s="1332">
        <v>1465393.5533334017</v>
      </c>
      <c r="E106" s="504" t="s">
        <v>173</v>
      </c>
      <c r="F106" s="514">
        <f t="shared" si="5"/>
        <v>0</v>
      </c>
      <c r="G106" s="498">
        <f t="shared" si="6"/>
        <v>0</v>
      </c>
      <c r="H106" s="484"/>
    </row>
    <row r="107" spans="1:8">
      <c r="A107" s="507"/>
      <c r="B107" s="508">
        <v>364</v>
      </c>
      <c r="C107" s="508" t="s">
        <v>140</v>
      </c>
      <c r="D107" s="1332">
        <v>4642918.5224999785</v>
      </c>
      <c r="E107" s="504" t="s">
        <v>171</v>
      </c>
      <c r="F107" s="514">
        <f t="shared" si="5"/>
        <v>0</v>
      </c>
      <c r="G107" s="498">
        <f t="shared" si="6"/>
        <v>0</v>
      </c>
      <c r="H107" s="484"/>
    </row>
    <row r="108" spans="1:8">
      <c r="A108" s="507"/>
      <c r="B108" s="508">
        <v>364</v>
      </c>
      <c r="C108" s="508" t="s">
        <v>140</v>
      </c>
      <c r="D108" s="1332">
        <v>4739668.7291669846</v>
      </c>
      <c r="E108" s="504" t="s">
        <v>172</v>
      </c>
      <c r="F108" s="514">
        <f t="shared" si="5"/>
        <v>0</v>
      </c>
      <c r="G108" s="498">
        <f t="shared" si="6"/>
        <v>0</v>
      </c>
      <c r="H108" s="484"/>
    </row>
    <row r="109" spans="1:8">
      <c r="A109" s="507"/>
      <c r="B109" s="508">
        <v>364</v>
      </c>
      <c r="C109" s="508" t="s">
        <v>140</v>
      </c>
      <c r="D109" s="1332">
        <v>1173388.65625</v>
      </c>
      <c r="E109" s="504" t="s">
        <v>141</v>
      </c>
      <c r="F109" s="514">
        <f t="shared" si="5"/>
        <v>1</v>
      </c>
      <c r="G109" s="498">
        <f t="shared" si="6"/>
        <v>1173388.65625</v>
      </c>
      <c r="H109" s="484"/>
    </row>
    <row r="110" spans="1:8">
      <c r="A110" s="510"/>
      <c r="B110" s="511">
        <v>364</v>
      </c>
      <c r="C110" s="511" t="s">
        <v>140</v>
      </c>
      <c r="D110" s="1332">
        <v>2439470.1950000077</v>
      </c>
      <c r="E110" s="353" t="s">
        <v>517</v>
      </c>
      <c r="F110" s="514">
        <f t="shared" si="5"/>
        <v>0</v>
      </c>
      <c r="G110" s="498">
        <f t="shared" si="6"/>
        <v>0</v>
      </c>
      <c r="H110" s="484"/>
    </row>
    <row r="111" spans="1:8">
      <c r="A111" s="507"/>
      <c r="B111" s="508">
        <v>364</v>
      </c>
      <c r="C111" s="508" t="s">
        <v>140</v>
      </c>
      <c r="D111" s="1332">
        <v>1270287.9570834003</v>
      </c>
      <c r="E111" s="504" t="s">
        <v>517</v>
      </c>
      <c r="F111" s="514">
        <f t="shared" si="5"/>
        <v>0</v>
      </c>
      <c r="G111" s="498">
        <f t="shared" si="6"/>
        <v>0</v>
      </c>
      <c r="H111" s="484"/>
    </row>
    <row r="112" spans="1:8">
      <c r="A112" s="507"/>
      <c r="B112" s="508">
        <v>365</v>
      </c>
      <c r="C112" s="508" t="s">
        <v>140</v>
      </c>
      <c r="D112" s="1332">
        <v>575356.37208340317</v>
      </c>
      <c r="E112" s="504" t="s">
        <v>170</v>
      </c>
      <c r="F112" s="514">
        <f t="shared" si="5"/>
        <v>0</v>
      </c>
      <c r="G112" s="498">
        <f t="shared" si="6"/>
        <v>0</v>
      </c>
      <c r="H112" s="484"/>
    </row>
    <row r="113" spans="1:8">
      <c r="A113" s="507"/>
      <c r="B113" s="508">
        <v>365</v>
      </c>
      <c r="C113" s="508" t="s">
        <v>140</v>
      </c>
      <c r="D113" s="1332">
        <v>238885.71083340049</v>
      </c>
      <c r="E113" s="504" t="s">
        <v>173</v>
      </c>
      <c r="F113" s="514">
        <f t="shared" si="5"/>
        <v>0</v>
      </c>
      <c r="G113" s="498">
        <f t="shared" si="6"/>
        <v>0</v>
      </c>
      <c r="H113" s="484"/>
    </row>
    <row r="114" spans="1:8">
      <c r="A114" s="507"/>
      <c r="B114" s="508">
        <v>365</v>
      </c>
      <c r="C114" s="508" t="s">
        <v>140</v>
      </c>
      <c r="D114" s="1332">
        <v>2105706.0554170012</v>
      </c>
      <c r="E114" s="504" t="s">
        <v>171</v>
      </c>
      <c r="F114" s="514">
        <f t="shared" si="5"/>
        <v>0</v>
      </c>
      <c r="G114" s="498">
        <f t="shared" si="6"/>
        <v>0</v>
      </c>
      <c r="H114" s="484"/>
    </row>
    <row r="115" spans="1:8">
      <c r="A115" s="507"/>
      <c r="B115" s="508">
        <v>365</v>
      </c>
      <c r="C115" s="508" t="s">
        <v>140</v>
      </c>
      <c r="D115" s="1332">
        <v>1925214.0895840228</v>
      </c>
      <c r="E115" s="504" t="s">
        <v>172</v>
      </c>
      <c r="F115" s="514">
        <f t="shared" si="5"/>
        <v>0</v>
      </c>
      <c r="G115" s="498">
        <f t="shared" si="6"/>
        <v>0</v>
      </c>
      <c r="H115" s="484"/>
    </row>
    <row r="116" spans="1:8">
      <c r="A116" s="507"/>
      <c r="B116" s="508">
        <v>365</v>
      </c>
      <c r="C116" s="508" t="s">
        <v>140</v>
      </c>
      <c r="D116" s="1332">
        <v>762668.24374999851</v>
      </c>
      <c r="E116" s="504" t="s">
        <v>141</v>
      </c>
      <c r="F116" s="514">
        <f t="shared" si="5"/>
        <v>1</v>
      </c>
      <c r="G116" s="498">
        <f t="shared" si="6"/>
        <v>762668.24374999851</v>
      </c>
      <c r="H116" s="484"/>
    </row>
    <row r="117" spans="1:8">
      <c r="A117" s="507"/>
      <c r="B117" s="508">
        <v>365</v>
      </c>
      <c r="C117" s="508" t="s">
        <v>140</v>
      </c>
      <c r="D117" s="1332">
        <v>1470950.9616667032</v>
      </c>
      <c r="E117" s="504" t="s">
        <v>517</v>
      </c>
      <c r="F117" s="514">
        <f t="shared" si="5"/>
        <v>0</v>
      </c>
      <c r="G117" s="498">
        <f t="shared" si="6"/>
        <v>0</v>
      </c>
      <c r="H117" s="484"/>
    </row>
    <row r="118" spans="1:8">
      <c r="A118" s="507"/>
      <c r="B118" s="508">
        <v>365</v>
      </c>
      <c r="C118" s="508" t="s">
        <v>140</v>
      </c>
      <c r="D118" s="1332">
        <v>296722.4229166992</v>
      </c>
      <c r="E118" s="504" t="s">
        <v>517</v>
      </c>
      <c r="F118" s="514">
        <f t="shared" si="5"/>
        <v>0</v>
      </c>
      <c r="G118" s="498">
        <f t="shared" si="6"/>
        <v>0</v>
      </c>
      <c r="H118" s="484"/>
    </row>
    <row r="119" spans="1:8">
      <c r="A119" s="507"/>
      <c r="B119" s="508">
        <v>366</v>
      </c>
      <c r="C119" s="508" t="s">
        <v>140</v>
      </c>
      <c r="D119" s="1332">
        <v>158064.43208339997</v>
      </c>
      <c r="E119" s="504" t="s">
        <v>170</v>
      </c>
      <c r="F119" s="514">
        <f t="shared" si="5"/>
        <v>0</v>
      </c>
      <c r="G119" s="498">
        <f t="shared" si="6"/>
        <v>0</v>
      </c>
      <c r="H119" s="484"/>
    </row>
    <row r="120" spans="1:8">
      <c r="A120" s="507"/>
      <c r="B120" s="508">
        <v>366</v>
      </c>
      <c r="C120" s="508" t="s">
        <v>140</v>
      </c>
      <c r="D120" s="1332">
        <v>94301.300416668877</v>
      </c>
      <c r="E120" s="504" t="s">
        <v>173</v>
      </c>
      <c r="F120" s="514">
        <f t="shared" si="5"/>
        <v>0</v>
      </c>
      <c r="G120" s="498">
        <f t="shared" si="6"/>
        <v>0</v>
      </c>
      <c r="H120" s="484"/>
    </row>
    <row r="121" spans="1:8">
      <c r="A121" s="509"/>
      <c r="B121" s="511">
        <v>366</v>
      </c>
      <c r="C121" s="511" t="s">
        <v>140</v>
      </c>
      <c r="D121" s="1332">
        <v>582868.2025000006</v>
      </c>
      <c r="E121" s="504" t="s">
        <v>171</v>
      </c>
      <c r="F121" s="514">
        <f t="shared" si="5"/>
        <v>0</v>
      </c>
      <c r="G121" s="498">
        <f t="shared" si="6"/>
        <v>0</v>
      </c>
      <c r="H121" s="484"/>
    </row>
    <row r="122" spans="1:8">
      <c r="A122" s="507"/>
      <c r="B122" s="508">
        <v>366</v>
      </c>
      <c r="C122" s="508" t="s">
        <v>140</v>
      </c>
      <c r="D122" s="1332">
        <v>1996213.4883340001</v>
      </c>
      <c r="E122" s="504" t="s">
        <v>172</v>
      </c>
      <c r="F122" s="514">
        <f t="shared" si="5"/>
        <v>0</v>
      </c>
      <c r="G122" s="498">
        <f t="shared" si="6"/>
        <v>0</v>
      </c>
      <c r="H122" s="484"/>
    </row>
    <row r="123" spans="1:8">
      <c r="A123" s="507"/>
      <c r="B123" s="508">
        <v>366</v>
      </c>
      <c r="C123" s="508" t="s">
        <v>140</v>
      </c>
      <c r="D123" s="1332">
        <v>85927.315000001341</v>
      </c>
      <c r="E123" s="504" t="s">
        <v>141</v>
      </c>
      <c r="F123" s="514">
        <f t="shared" si="5"/>
        <v>1</v>
      </c>
      <c r="G123" s="498">
        <f t="shared" si="6"/>
        <v>85927.315000001341</v>
      </c>
      <c r="H123" s="484"/>
    </row>
    <row r="124" spans="1:8">
      <c r="A124" s="507"/>
      <c r="B124" s="508">
        <v>366</v>
      </c>
      <c r="C124" s="508" t="s">
        <v>140</v>
      </c>
      <c r="D124" s="1332">
        <v>1343034.0583334025</v>
      </c>
      <c r="E124" s="504" t="s">
        <v>517</v>
      </c>
      <c r="F124" s="514">
        <f t="shared" si="5"/>
        <v>0</v>
      </c>
      <c r="G124" s="498">
        <f t="shared" si="6"/>
        <v>0</v>
      </c>
      <c r="H124" s="484"/>
    </row>
    <row r="125" spans="1:8">
      <c r="A125" s="507"/>
      <c r="B125" s="508">
        <v>366</v>
      </c>
      <c r="C125" s="508" t="s">
        <v>140</v>
      </c>
      <c r="D125" s="1332">
        <v>132294.08749999991</v>
      </c>
      <c r="E125" s="504" t="s">
        <v>517</v>
      </c>
      <c r="F125" s="514">
        <f t="shared" si="5"/>
        <v>0</v>
      </c>
      <c r="G125" s="498">
        <f t="shared" si="6"/>
        <v>0</v>
      </c>
      <c r="H125" s="484"/>
    </row>
    <row r="126" spans="1:8">
      <c r="A126" s="507"/>
      <c r="B126" s="508">
        <v>367</v>
      </c>
      <c r="C126" s="508" t="s">
        <v>140</v>
      </c>
      <c r="D126" s="1332">
        <v>322246.7520833984</v>
      </c>
      <c r="E126" s="504" t="s">
        <v>170</v>
      </c>
      <c r="F126" s="514">
        <f t="shared" si="5"/>
        <v>0</v>
      </c>
      <c r="G126" s="498">
        <f t="shared" si="6"/>
        <v>0</v>
      </c>
      <c r="H126" s="484"/>
    </row>
    <row r="127" spans="1:8">
      <c r="A127" s="507"/>
      <c r="B127" s="508">
        <v>367</v>
      </c>
      <c r="C127" s="508" t="s">
        <v>140</v>
      </c>
      <c r="D127" s="1332">
        <v>284789.27666670084</v>
      </c>
      <c r="E127" s="504" t="s">
        <v>173</v>
      </c>
      <c r="F127" s="514">
        <f t="shared" si="5"/>
        <v>0</v>
      </c>
      <c r="G127" s="498">
        <f t="shared" si="6"/>
        <v>0</v>
      </c>
      <c r="H127" s="484"/>
    </row>
    <row r="128" spans="1:8">
      <c r="A128" s="507"/>
      <c r="B128" s="508">
        <v>367</v>
      </c>
      <c r="C128" s="508" t="s">
        <v>140</v>
      </c>
      <c r="D128" s="1332">
        <v>1624418.4287500083</v>
      </c>
      <c r="E128" s="504" t="s">
        <v>171</v>
      </c>
      <c r="F128" s="514">
        <f t="shared" si="5"/>
        <v>0</v>
      </c>
      <c r="G128" s="498">
        <f t="shared" si="6"/>
        <v>0</v>
      </c>
      <c r="H128" s="484"/>
    </row>
    <row r="129" spans="1:8">
      <c r="A129" s="507"/>
      <c r="B129" s="508">
        <v>367</v>
      </c>
      <c r="C129" s="508" t="s">
        <v>140</v>
      </c>
      <c r="D129" s="1332">
        <v>4909224.2925000191</v>
      </c>
      <c r="E129" s="504" t="s">
        <v>172</v>
      </c>
      <c r="F129" s="514">
        <f t="shared" si="5"/>
        <v>0</v>
      </c>
      <c r="G129" s="498">
        <f t="shared" si="6"/>
        <v>0</v>
      </c>
      <c r="H129" s="484"/>
    </row>
    <row r="130" spans="1:8">
      <c r="A130" s="507"/>
      <c r="B130" s="508">
        <v>367</v>
      </c>
      <c r="C130" s="508" t="s">
        <v>140</v>
      </c>
      <c r="D130" s="1332">
        <v>243795.16499999911</v>
      </c>
      <c r="E130" s="504" t="s">
        <v>141</v>
      </c>
      <c r="F130" s="514">
        <f t="shared" si="5"/>
        <v>1</v>
      </c>
      <c r="G130" s="498">
        <f t="shared" si="6"/>
        <v>243795.16499999911</v>
      </c>
      <c r="H130" s="484"/>
    </row>
    <row r="131" spans="1:8">
      <c r="A131" s="507"/>
      <c r="B131" s="508">
        <v>367</v>
      </c>
      <c r="C131" s="508" t="s">
        <v>140</v>
      </c>
      <c r="D131" s="1332">
        <v>1525520.4045833945</v>
      </c>
      <c r="E131" s="504" t="s">
        <v>517</v>
      </c>
      <c r="F131" s="514">
        <f t="shared" si="5"/>
        <v>0</v>
      </c>
      <c r="G131" s="498">
        <f t="shared" si="6"/>
        <v>0</v>
      </c>
      <c r="H131" s="484"/>
    </row>
    <row r="132" spans="1:8">
      <c r="A132" s="490"/>
      <c r="B132" s="503">
        <v>367</v>
      </c>
      <c r="C132" s="503" t="s">
        <v>140</v>
      </c>
      <c r="D132" s="1332">
        <v>193052.27083339915</v>
      </c>
      <c r="E132" s="504" t="s">
        <v>517</v>
      </c>
      <c r="F132" s="514">
        <f t="shared" si="5"/>
        <v>0</v>
      </c>
      <c r="G132" s="498">
        <f t="shared" si="6"/>
        <v>0</v>
      </c>
      <c r="H132" s="254"/>
    </row>
    <row r="133" spans="1:8">
      <c r="A133" s="507"/>
      <c r="B133" s="508">
        <v>368</v>
      </c>
      <c r="C133" s="508" t="s">
        <v>140</v>
      </c>
      <c r="D133" s="1332">
        <v>605242.10791669786</v>
      </c>
      <c r="E133" s="504" t="s">
        <v>170</v>
      </c>
      <c r="F133" s="514">
        <f t="shared" si="5"/>
        <v>0</v>
      </c>
      <c r="G133" s="498">
        <f t="shared" si="6"/>
        <v>0</v>
      </c>
      <c r="H133" s="484"/>
    </row>
    <row r="134" spans="1:8">
      <c r="A134" s="507"/>
      <c r="B134" s="508">
        <v>368</v>
      </c>
      <c r="C134" s="508" t="s">
        <v>140</v>
      </c>
      <c r="D134" s="1332">
        <v>1216440.8395834118</v>
      </c>
      <c r="E134" s="504" t="s">
        <v>173</v>
      </c>
      <c r="F134" s="514">
        <f t="shared" si="5"/>
        <v>0</v>
      </c>
      <c r="G134" s="498">
        <f t="shared" si="6"/>
        <v>0</v>
      </c>
      <c r="H134" s="484"/>
    </row>
    <row r="135" spans="1:8">
      <c r="A135" s="507"/>
      <c r="B135" s="508">
        <v>368</v>
      </c>
      <c r="C135" s="508" t="s">
        <v>140</v>
      </c>
      <c r="D135" s="1332">
        <v>3389114.8991670012</v>
      </c>
      <c r="E135" s="504" t="s">
        <v>171</v>
      </c>
      <c r="F135" s="514">
        <f t="shared" si="5"/>
        <v>0</v>
      </c>
      <c r="G135" s="498">
        <f t="shared" si="6"/>
        <v>0</v>
      </c>
      <c r="H135" s="484"/>
    </row>
    <row r="136" spans="1:8">
      <c r="A136" s="507"/>
      <c r="B136" s="508">
        <v>368</v>
      </c>
      <c r="C136" s="508" t="s">
        <v>140</v>
      </c>
      <c r="D136" s="1332">
        <v>8319240.6612499952</v>
      </c>
      <c r="E136" s="504" t="s">
        <v>172</v>
      </c>
      <c r="F136" s="514">
        <f t="shared" si="5"/>
        <v>0</v>
      </c>
      <c r="G136" s="498">
        <f t="shared" si="6"/>
        <v>0</v>
      </c>
      <c r="H136" s="484"/>
    </row>
    <row r="137" spans="1:8">
      <c r="A137" s="507"/>
      <c r="B137" s="508">
        <v>368</v>
      </c>
      <c r="C137" s="508" t="s">
        <v>140</v>
      </c>
      <c r="D137" s="1332">
        <v>1383132.9666669965</v>
      </c>
      <c r="E137" s="504" t="s">
        <v>141</v>
      </c>
      <c r="F137" s="514">
        <f t="shared" si="5"/>
        <v>1</v>
      </c>
      <c r="G137" s="498">
        <f t="shared" si="6"/>
        <v>1383132.9666669965</v>
      </c>
      <c r="H137" s="484"/>
    </row>
    <row r="138" spans="1:8">
      <c r="A138" s="507"/>
      <c r="B138" s="508">
        <v>368</v>
      </c>
      <c r="C138" s="508" t="s">
        <v>140</v>
      </c>
      <c r="D138" s="1332">
        <v>1896135.4333333969</v>
      </c>
      <c r="E138" s="504" t="s">
        <v>517</v>
      </c>
      <c r="F138" s="514">
        <f t="shared" si="5"/>
        <v>0</v>
      </c>
      <c r="G138" s="498">
        <f t="shared" si="6"/>
        <v>0</v>
      </c>
      <c r="H138" s="484"/>
    </row>
    <row r="139" spans="1:8">
      <c r="A139" s="507"/>
      <c r="B139" s="508">
        <v>368</v>
      </c>
      <c r="C139" s="508" t="s">
        <v>140</v>
      </c>
      <c r="D139" s="1332">
        <v>277806.33291669935</v>
      </c>
      <c r="E139" s="504" t="s">
        <v>517</v>
      </c>
      <c r="F139" s="514">
        <f t="shared" si="5"/>
        <v>0</v>
      </c>
      <c r="G139" s="498">
        <f t="shared" si="6"/>
        <v>0</v>
      </c>
      <c r="H139" s="484"/>
    </row>
    <row r="140" spans="1:8">
      <c r="A140" s="507"/>
      <c r="B140" s="508">
        <v>369</v>
      </c>
      <c r="C140" s="508" t="s">
        <v>140</v>
      </c>
      <c r="D140" s="1332">
        <v>237322.68666670099</v>
      </c>
      <c r="E140" s="504" t="s">
        <v>170</v>
      </c>
      <c r="F140" s="514">
        <f t="shared" si="5"/>
        <v>0</v>
      </c>
      <c r="G140" s="498">
        <f t="shared" si="6"/>
        <v>0</v>
      </c>
      <c r="H140" s="484"/>
    </row>
    <row r="141" spans="1:8">
      <c r="A141" s="507"/>
      <c r="B141" s="508">
        <v>369</v>
      </c>
      <c r="C141" s="508" t="s">
        <v>140</v>
      </c>
      <c r="D141" s="1332">
        <v>823902.61583340168</v>
      </c>
      <c r="E141" s="504" t="s">
        <v>173</v>
      </c>
      <c r="F141" s="514">
        <f t="shared" si="5"/>
        <v>0</v>
      </c>
      <c r="G141" s="498">
        <f t="shared" si="6"/>
        <v>0</v>
      </c>
      <c r="H141" s="484"/>
    </row>
    <row r="142" spans="1:8">
      <c r="A142" s="507"/>
      <c r="B142" s="508">
        <v>369</v>
      </c>
      <c r="C142" s="508" t="s">
        <v>140</v>
      </c>
      <c r="D142" s="1332">
        <v>4112290.8591669798</v>
      </c>
      <c r="E142" s="504" t="s">
        <v>171</v>
      </c>
      <c r="F142" s="514">
        <f t="shared" si="5"/>
        <v>0</v>
      </c>
      <c r="G142" s="498">
        <f t="shared" si="6"/>
        <v>0</v>
      </c>
      <c r="H142" s="484"/>
    </row>
    <row r="143" spans="1:8">
      <c r="A143" s="490"/>
      <c r="B143" s="503">
        <v>369</v>
      </c>
      <c r="C143" s="503" t="s">
        <v>140</v>
      </c>
      <c r="D143" s="1332">
        <v>5789767.4208340049</v>
      </c>
      <c r="E143" s="504" t="s">
        <v>172</v>
      </c>
      <c r="F143" s="514">
        <f t="shared" si="5"/>
        <v>0</v>
      </c>
      <c r="G143" s="498">
        <f t="shared" si="6"/>
        <v>0</v>
      </c>
      <c r="H143" s="484"/>
    </row>
    <row r="144" spans="1:8">
      <c r="A144" s="507"/>
      <c r="B144" s="508">
        <v>369</v>
      </c>
      <c r="C144" s="508" t="s">
        <v>140</v>
      </c>
      <c r="D144" s="1332">
        <v>1008164.5145834014</v>
      </c>
      <c r="E144" s="504" t="s">
        <v>141</v>
      </c>
      <c r="F144" s="514">
        <f t="shared" si="5"/>
        <v>1</v>
      </c>
      <c r="G144" s="498">
        <f t="shared" si="6"/>
        <v>1008164.5145834014</v>
      </c>
      <c r="H144" s="484"/>
    </row>
    <row r="145" spans="1:8">
      <c r="A145" s="507"/>
      <c r="B145" s="508">
        <v>369</v>
      </c>
      <c r="C145" s="508" t="s">
        <v>140</v>
      </c>
      <c r="D145" s="1332">
        <v>940761.83458340168</v>
      </c>
      <c r="E145" s="504" t="s">
        <v>517</v>
      </c>
      <c r="F145" s="514">
        <f t="shared" si="5"/>
        <v>0</v>
      </c>
      <c r="G145" s="498">
        <f t="shared" si="6"/>
        <v>0</v>
      </c>
      <c r="H145" s="484"/>
    </row>
    <row r="146" spans="1:8">
      <c r="A146" s="507"/>
      <c r="B146" s="508">
        <v>369</v>
      </c>
      <c r="C146" s="508" t="s">
        <v>140</v>
      </c>
      <c r="D146" s="1332">
        <v>331275.44999999925</v>
      </c>
      <c r="E146" s="504" t="s">
        <v>517</v>
      </c>
      <c r="F146" s="514">
        <f t="shared" si="5"/>
        <v>0</v>
      </c>
      <c r="G146" s="498">
        <f t="shared" si="6"/>
        <v>0</v>
      </c>
      <c r="H146" s="484"/>
    </row>
    <row r="147" spans="1:8">
      <c r="A147" s="507"/>
      <c r="B147" s="508">
        <v>370</v>
      </c>
      <c r="C147" s="508" t="s">
        <v>140</v>
      </c>
      <c r="D147" s="1332">
        <v>25493.485416669864</v>
      </c>
      <c r="E147" s="504" t="s">
        <v>170</v>
      </c>
      <c r="F147" s="514">
        <f t="shared" si="5"/>
        <v>0</v>
      </c>
      <c r="G147" s="498">
        <f t="shared" si="6"/>
        <v>0</v>
      </c>
      <c r="H147" s="484"/>
    </row>
    <row r="148" spans="1:8">
      <c r="A148" s="507"/>
      <c r="B148" s="508">
        <v>370</v>
      </c>
      <c r="C148" s="508" t="s">
        <v>140</v>
      </c>
      <c r="D148" s="1332">
        <v>-5114.0833333004266</v>
      </c>
      <c r="E148" s="504" t="s">
        <v>173</v>
      </c>
      <c r="F148" s="514">
        <f t="shared" si="5"/>
        <v>0</v>
      </c>
      <c r="G148" s="498">
        <f t="shared" si="6"/>
        <v>0</v>
      </c>
      <c r="H148" s="484"/>
    </row>
    <row r="149" spans="1:8">
      <c r="A149" s="507"/>
      <c r="B149" s="508">
        <v>370</v>
      </c>
      <c r="C149" s="508" t="s">
        <v>140</v>
      </c>
      <c r="D149" s="1332">
        <v>153231.38416670263</v>
      </c>
      <c r="E149" s="504" t="s">
        <v>171</v>
      </c>
      <c r="F149" s="514">
        <f t="shared" ref="F149:F168" si="7">INDEX(WCAAllocations,IFERROR(MATCH(E149,WCAFactors,0),2),IFERROR(MATCH(E149,WCAStates,0),4))</f>
        <v>0</v>
      </c>
      <c r="G149" s="498">
        <f t="shared" ref="G149:G168" si="8">D149*F149</f>
        <v>0</v>
      </c>
      <c r="H149" s="484"/>
    </row>
    <row r="150" spans="1:8">
      <c r="A150" s="507"/>
      <c r="B150" s="508">
        <v>370</v>
      </c>
      <c r="C150" s="508" t="s">
        <v>140</v>
      </c>
      <c r="D150" s="1332">
        <v>401158.02125000954</v>
      </c>
      <c r="E150" s="504" t="s">
        <v>172</v>
      </c>
      <c r="F150" s="514">
        <f t="shared" si="7"/>
        <v>0</v>
      </c>
      <c r="G150" s="498">
        <f t="shared" si="8"/>
        <v>0</v>
      </c>
      <c r="H150" s="484"/>
    </row>
    <row r="151" spans="1:8">
      <c r="A151" s="507"/>
      <c r="B151" s="508">
        <v>370</v>
      </c>
      <c r="C151" s="508" t="s">
        <v>140</v>
      </c>
      <c r="D151" s="1332">
        <v>30258.764583399519</v>
      </c>
      <c r="E151" s="504" t="s">
        <v>141</v>
      </c>
      <c r="F151" s="514">
        <f t="shared" si="7"/>
        <v>1</v>
      </c>
      <c r="G151" s="498">
        <f t="shared" si="8"/>
        <v>30258.764583399519</v>
      </c>
      <c r="H151" s="484"/>
    </row>
    <row r="152" spans="1:8">
      <c r="A152" s="507"/>
      <c r="B152" s="508">
        <v>370</v>
      </c>
      <c r="C152" s="508" t="s">
        <v>140</v>
      </c>
      <c r="D152" s="1332">
        <v>66941.791666699573</v>
      </c>
      <c r="E152" s="504" t="s">
        <v>517</v>
      </c>
      <c r="F152" s="514">
        <f t="shared" si="7"/>
        <v>0</v>
      </c>
      <c r="G152" s="498">
        <f t="shared" si="8"/>
        <v>0</v>
      </c>
      <c r="H152" s="484"/>
    </row>
    <row r="153" spans="1:8">
      <c r="A153" s="507"/>
      <c r="B153" s="508">
        <v>370</v>
      </c>
      <c r="C153" s="508" t="s">
        <v>140</v>
      </c>
      <c r="D153" s="1332">
        <v>-8281.8762499997392</v>
      </c>
      <c r="E153" s="504" t="s">
        <v>517</v>
      </c>
      <c r="F153" s="514">
        <f t="shared" si="7"/>
        <v>0</v>
      </c>
      <c r="G153" s="498">
        <f t="shared" si="8"/>
        <v>0</v>
      </c>
      <c r="H153" s="484"/>
    </row>
    <row r="154" spans="1:8">
      <c r="A154" s="507"/>
      <c r="B154" s="508">
        <v>371</v>
      </c>
      <c r="C154" s="508" t="s">
        <v>140</v>
      </c>
      <c r="D154" s="1332">
        <v>-31.845833332976326</v>
      </c>
      <c r="E154" s="504" t="s">
        <v>170</v>
      </c>
      <c r="F154" s="514">
        <f t="shared" si="7"/>
        <v>0</v>
      </c>
      <c r="G154" s="498">
        <f t="shared" si="8"/>
        <v>0</v>
      </c>
      <c r="H154" s="484"/>
    </row>
    <row r="155" spans="1:8">
      <c r="A155" s="507"/>
      <c r="B155" s="508">
        <v>371</v>
      </c>
      <c r="C155" s="508" t="s">
        <v>140</v>
      </c>
      <c r="D155" s="1332">
        <v>810.7508333339938</v>
      </c>
      <c r="E155" s="504" t="s">
        <v>173</v>
      </c>
      <c r="F155" s="514">
        <f t="shared" si="7"/>
        <v>0</v>
      </c>
      <c r="G155" s="498">
        <f t="shared" si="8"/>
        <v>0</v>
      </c>
      <c r="H155" s="484"/>
    </row>
    <row r="156" spans="1:8">
      <c r="A156" s="507"/>
      <c r="B156" s="508">
        <v>371</v>
      </c>
      <c r="C156" s="508" t="s">
        <v>140</v>
      </c>
      <c r="D156" s="1332">
        <v>5675.2854166701436</v>
      </c>
      <c r="E156" s="504" t="s">
        <v>171</v>
      </c>
      <c r="F156" s="514">
        <f t="shared" si="7"/>
        <v>0</v>
      </c>
      <c r="G156" s="498">
        <f t="shared" si="8"/>
        <v>0</v>
      </c>
      <c r="H156" s="484"/>
    </row>
    <row r="157" spans="1:8">
      <c r="A157" s="507"/>
      <c r="B157" s="508">
        <v>371</v>
      </c>
      <c r="C157" s="508" t="s">
        <v>140</v>
      </c>
      <c r="D157" s="1332">
        <v>-15582.852083330043</v>
      </c>
      <c r="E157" s="504" t="s">
        <v>172</v>
      </c>
      <c r="F157" s="514">
        <f t="shared" si="7"/>
        <v>0</v>
      </c>
      <c r="G157" s="498">
        <f t="shared" si="8"/>
        <v>0</v>
      </c>
      <c r="H157" s="484"/>
    </row>
    <row r="158" spans="1:8">
      <c r="A158" s="507"/>
      <c r="B158" s="508">
        <v>371</v>
      </c>
      <c r="C158" s="508" t="s">
        <v>140</v>
      </c>
      <c r="D158" s="1332">
        <v>-1267.742499999993</v>
      </c>
      <c r="E158" s="504" t="s">
        <v>141</v>
      </c>
      <c r="F158" s="514">
        <f t="shared" si="7"/>
        <v>1</v>
      </c>
      <c r="G158" s="498">
        <f t="shared" si="8"/>
        <v>-1267.742499999993</v>
      </c>
      <c r="H158" s="484"/>
    </row>
    <row r="159" spans="1:8">
      <c r="A159" s="507"/>
      <c r="B159" s="508">
        <v>371</v>
      </c>
      <c r="C159" s="508" t="s">
        <v>140</v>
      </c>
      <c r="D159" s="1332">
        <v>3379.7916666669771</v>
      </c>
      <c r="E159" s="504" t="s">
        <v>517</v>
      </c>
      <c r="F159" s="514">
        <f t="shared" si="7"/>
        <v>0</v>
      </c>
      <c r="G159" s="498">
        <f t="shared" si="8"/>
        <v>0</v>
      </c>
      <c r="H159" s="484"/>
    </row>
    <row r="160" spans="1:8">
      <c r="A160" s="507"/>
      <c r="B160" s="508">
        <v>373</v>
      </c>
      <c r="C160" s="508" t="s">
        <v>140</v>
      </c>
      <c r="D160" s="1332">
        <v>2503.3170833340846</v>
      </c>
      <c r="E160" s="504" t="s">
        <v>170</v>
      </c>
      <c r="F160" s="514">
        <f t="shared" si="7"/>
        <v>0</v>
      </c>
      <c r="G160" s="498">
        <f t="shared" si="8"/>
        <v>0</v>
      </c>
      <c r="H160" s="484"/>
    </row>
    <row r="161" spans="1:8">
      <c r="A161" s="507"/>
      <c r="B161" s="508">
        <v>373</v>
      </c>
      <c r="C161" s="508" t="s">
        <v>140</v>
      </c>
      <c r="D161" s="1332">
        <v>6490.1304166670889</v>
      </c>
      <c r="E161" s="504" t="s">
        <v>173</v>
      </c>
      <c r="F161" s="514">
        <f t="shared" si="7"/>
        <v>0</v>
      </c>
      <c r="G161" s="498">
        <f t="shared" si="8"/>
        <v>0</v>
      </c>
      <c r="H161" s="484"/>
    </row>
    <row r="162" spans="1:8">
      <c r="A162" s="507"/>
      <c r="B162" s="508">
        <v>373</v>
      </c>
      <c r="C162" s="508" t="s">
        <v>140</v>
      </c>
      <c r="D162" s="1332">
        <v>118792.78458339721</v>
      </c>
      <c r="E162" s="504" t="s">
        <v>171</v>
      </c>
      <c r="F162" s="514">
        <f t="shared" si="7"/>
        <v>0</v>
      </c>
      <c r="G162" s="498">
        <f t="shared" si="8"/>
        <v>0</v>
      </c>
      <c r="H162" s="484"/>
    </row>
    <row r="163" spans="1:8">
      <c r="A163" s="507"/>
      <c r="B163" s="508">
        <v>373</v>
      </c>
      <c r="C163" s="508" t="s">
        <v>140</v>
      </c>
      <c r="D163" s="1332">
        <v>-301026.23666660115</v>
      </c>
      <c r="E163" s="504" t="s">
        <v>172</v>
      </c>
      <c r="F163" s="514">
        <f t="shared" si="7"/>
        <v>0</v>
      </c>
      <c r="G163" s="498">
        <f t="shared" si="8"/>
        <v>0</v>
      </c>
      <c r="H163" s="484"/>
    </row>
    <row r="164" spans="1:8">
      <c r="A164" s="507"/>
      <c r="B164" s="508">
        <v>373</v>
      </c>
      <c r="C164" s="508" t="s">
        <v>140</v>
      </c>
      <c r="D164" s="1332">
        <v>30309.529583340045</v>
      </c>
      <c r="E164" s="504" t="s">
        <v>141</v>
      </c>
      <c r="F164" s="514">
        <f t="shared" si="7"/>
        <v>1</v>
      </c>
      <c r="G164" s="498">
        <f t="shared" si="8"/>
        <v>30309.529583340045</v>
      </c>
      <c r="H164" s="484"/>
    </row>
    <row r="165" spans="1:8">
      <c r="A165" s="507"/>
      <c r="B165" s="508">
        <v>373</v>
      </c>
      <c r="C165" s="508" t="s">
        <v>140</v>
      </c>
      <c r="D165" s="1332">
        <v>164319.16333334055</v>
      </c>
      <c r="E165" s="504" t="s">
        <v>517</v>
      </c>
      <c r="F165" s="514">
        <f t="shared" si="7"/>
        <v>0</v>
      </c>
      <c r="G165" s="498">
        <f t="shared" si="8"/>
        <v>0</v>
      </c>
      <c r="H165" s="484"/>
    </row>
    <row r="166" spans="1:8">
      <c r="A166" s="507"/>
      <c r="B166" s="508">
        <v>373</v>
      </c>
      <c r="C166" s="508" t="s">
        <v>140</v>
      </c>
      <c r="D166" s="1332">
        <v>570.74291667016223</v>
      </c>
      <c r="E166" s="504" t="s">
        <v>517</v>
      </c>
      <c r="F166" s="514">
        <f t="shared" si="7"/>
        <v>0</v>
      </c>
      <c r="G166" s="498">
        <f t="shared" si="8"/>
        <v>0</v>
      </c>
      <c r="H166" s="484"/>
    </row>
    <row r="167" spans="1:8">
      <c r="A167" s="507"/>
      <c r="B167" s="508">
        <v>389</v>
      </c>
      <c r="C167" s="508" t="s">
        <v>140</v>
      </c>
      <c r="D167" s="1332">
        <v>1912235.6783333402</v>
      </c>
      <c r="E167" s="504" t="s">
        <v>130</v>
      </c>
      <c r="F167" s="514">
        <f t="shared" si="7"/>
        <v>6.8539355270203509E-2</v>
      </c>
      <c r="G167" s="498">
        <f t="shared" si="8"/>
        <v>131063.4005176474</v>
      </c>
      <c r="H167" s="484"/>
    </row>
    <row r="168" spans="1:8">
      <c r="A168" s="507"/>
      <c r="B168" s="508">
        <v>389</v>
      </c>
      <c r="C168" s="508" t="s">
        <v>140</v>
      </c>
      <c r="D168" s="1332">
        <v>-332.74583333008923</v>
      </c>
      <c r="E168" s="504" t="s">
        <v>517</v>
      </c>
      <c r="F168" s="514">
        <f t="shared" si="7"/>
        <v>0</v>
      </c>
      <c r="G168" s="498">
        <f t="shared" si="8"/>
        <v>0</v>
      </c>
      <c r="H168" s="484"/>
    </row>
    <row r="169" spans="1:8">
      <c r="A169" s="502"/>
      <c r="B169" s="503">
        <v>390</v>
      </c>
      <c r="C169" s="163" t="s">
        <v>140</v>
      </c>
      <c r="D169" s="1332">
        <v>237336.73166667018</v>
      </c>
      <c r="E169" s="504" t="s">
        <v>170</v>
      </c>
      <c r="F169" s="514">
        <f>INDEX(WCAAllocations,IFERROR(MATCH(E169,WCAFactors,0),2),IFERROR(MATCH(E169,WCAStates,0),4))</f>
        <v>0</v>
      </c>
      <c r="G169" s="498">
        <f>D169*F169</f>
        <v>0</v>
      </c>
      <c r="H169" s="484"/>
    </row>
    <row r="170" spans="1:8">
      <c r="A170" s="502"/>
      <c r="B170" s="503">
        <v>390</v>
      </c>
      <c r="C170" s="163" t="s">
        <v>140</v>
      </c>
      <c r="D170" s="1332">
        <v>26420.851666669827</v>
      </c>
      <c r="E170" s="504" t="s">
        <v>214</v>
      </c>
      <c r="F170" s="514">
        <f t="shared" ref="F170:F233" si="9">INDEX(WCAAllocations,IFERROR(MATCH(E170,WCAFactors,0),2),IFERROR(MATCH(E170,WCAStates,0),4))</f>
        <v>0</v>
      </c>
      <c r="G170" s="498">
        <f t="shared" ref="G170:G233" si="10">D170*F170</f>
        <v>0</v>
      </c>
      <c r="H170" s="484"/>
    </row>
    <row r="171" spans="1:8">
      <c r="A171" s="502"/>
      <c r="B171" s="503">
        <v>390</v>
      </c>
      <c r="C171" s="163" t="s">
        <v>140</v>
      </c>
      <c r="D171" s="1332">
        <v>162.36958333989605</v>
      </c>
      <c r="E171" s="504" t="s">
        <v>203</v>
      </c>
      <c r="F171" s="514">
        <f t="shared" si="9"/>
        <v>0.23084885646883446</v>
      </c>
      <c r="G171" s="498">
        <f t="shared" si="10"/>
        <v>37.482832639336117</v>
      </c>
      <c r="H171" s="484"/>
    </row>
    <row r="172" spans="1:8">
      <c r="A172" s="502"/>
      <c r="B172" s="503">
        <v>390</v>
      </c>
      <c r="C172" s="163" t="s">
        <v>140</v>
      </c>
      <c r="D172" s="1332">
        <v>-205142.37208330072</v>
      </c>
      <c r="E172" s="504" t="s">
        <v>152</v>
      </c>
      <c r="F172" s="514">
        <f t="shared" si="9"/>
        <v>6.9173575695716499E-2</v>
      </c>
      <c r="G172" s="498">
        <v>0</v>
      </c>
      <c r="H172" s="484"/>
    </row>
    <row r="173" spans="1:8">
      <c r="A173" s="502"/>
      <c r="B173" s="503">
        <v>390</v>
      </c>
      <c r="C173" s="163" t="s">
        <v>140</v>
      </c>
      <c r="D173" s="1332">
        <v>181497.87291670032</v>
      </c>
      <c r="E173" s="504" t="s">
        <v>173</v>
      </c>
      <c r="F173" s="514">
        <f t="shared" si="9"/>
        <v>0</v>
      </c>
      <c r="G173" s="498">
        <f t="shared" si="10"/>
        <v>0</v>
      </c>
      <c r="H173" s="484"/>
    </row>
    <row r="174" spans="1:8">
      <c r="A174" s="244"/>
      <c r="B174" s="503">
        <v>390</v>
      </c>
      <c r="C174" s="503" t="s">
        <v>140</v>
      </c>
      <c r="D174" s="1332">
        <v>127367.71999999881</v>
      </c>
      <c r="E174" s="504" t="s">
        <v>171</v>
      </c>
      <c r="F174" s="514">
        <f t="shared" si="9"/>
        <v>0</v>
      </c>
      <c r="G174" s="498">
        <f t="shared" si="10"/>
        <v>0</v>
      </c>
      <c r="H174" s="484"/>
    </row>
    <row r="175" spans="1:8">
      <c r="A175" s="244"/>
      <c r="B175" s="503">
        <v>390</v>
      </c>
      <c r="C175" s="503" t="s">
        <v>140</v>
      </c>
      <c r="D175" s="1332">
        <v>1691599.1283334047</v>
      </c>
      <c r="E175" s="504" t="s">
        <v>130</v>
      </c>
      <c r="F175" s="514">
        <f t="shared" si="9"/>
        <v>6.8539355270203509E-2</v>
      </c>
      <c r="G175" s="498">
        <v>0</v>
      </c>
      <c r="H175" s="484"/>
    </row>
    <row r="176" spans="1:8">
      <c r="A176" s="502"/>
      <c r="B176" s="503">
        <v>390</v>
      </c>
      <c r="C176" s="163" t="s">
        <v>140</v>
      </c>
      <c r="D176" s="1332">
        <v>466396.13125000149</v>
      </c>
      <c r="E176" s="504" t="s">
        <v>172</v>
      </c>
      <c r="F176" s="514">
        <f t="shared" si="9"/>
        <v>0</v>
      </c>
      <c r="G176" s="498">
        <f t="shared" si="10"/>
        <v>0</v>
      </c>
      <c r="H176" s="484"/>
    </row>
    <row r="177" spans="1:8">
      <c r="A177" s="502"/>
      <c r="B177" s="503">
        <v>390</v>
      </c>
      <c r="C177" s="163" t="s">
        <v>140</v>
      </c>
      <c r="D177" s="1332">
        <v>274446.6254166998</v>
      </c>
      <c r="E177" s="504" t="s">
        <v>141</v>
      </c>
      <c r="F177" s="514">
        <f t="shared" si="9"/>
        <v>1</v>
      </c>
      <c r="G177" s="498">
        <f t="shared" si="10"/>
        <v>274446.6254166998</v>
      </c>
      <c r="H177" s="484"/>
    </row>
    <row r="178" spans="1:8">
      <c r="A178" s="502"/>
      <c r="B178" s="503">
        <v>390</v>
      </c>
      <c r="C178" s="163" t="s">
        <v>140</v>
      </c>
      <c r="D178" s="1332">
        <v>230538.14666670002</v>
      </c>
      <c r="E178" s="504" t="s">
        <v>517</v>
      </c>
      <c r="F178" s="514">
        <f t="shared" si="9"/>
        <v>0</v>
      </c>
      <c r="G178" s="498">
        <f t="shared" si="10"/>
        <v>0</v>
      </c>
      <c r="H178" s="484"/>
    </row>
    <row r="179" spans="1:8">
      <c r="A179" s="502"/>
      <c r="B179" s="503">
        <v>390</v>
      </c>
      <c r="C179" s="163" t="s">
        <v>140</v>
      </c>
      <c r="D179" s="1332">
        <v>158262.79875000007</v>
      </c>
      <c r="E179" s="504" t="s">
        <v>517</v>
      </c>
      <c r="F179" s="514">
        <f t="shared" si="9"/>
        <v>0</v>
      </c>
      <c r="G179" s="498">
        <f t="shared" si="10"/>
        <v>0</v>
      </c>
      <c r="H179" s="484"/>
    </row>
    <row r="180" spans="1:8">
      <c r="A180" s="502"/>
      <c r="B180" s="503">
        <v>391</v>
      </c>
      <c r="C180" s="163" t="s">
        <v>140</v>
      </c>
      <c r="D180" s="1332">
        <v>-18935.553333332995</v>
      </c>
      <c r="E180" s="504" t="s">
        <v>170</v>
      </c>
      <c r="F180" s="514">
        <f t="shared" si="9"/>
        <v>0</v>
      </c>
      <c r="G180" s="498">
        <f t="shared" si="10"/>
        <v>0</v>
      </c>
      <c r="H180" s="484"/>
    </row>
    <row r="181" spans="1:8">
      <c r="A181" s="244"/>
      <c r="B181" s="503">
        <v>391</v>
      </c>
      <c r="C181" s="503" t="s">
        <v>140</v>
      </c>
      <c r="D181" s="1332">
        <v>3810.5962500000023</v>
      </c>
      <c r="E181" s="504" t="s">
        <v>261</v>
      </c>
      <c r="F181" s="514">
        <f t="shared" si="9"/>
        <v>0</v>
      </c>
      <c r="G181" s="498">
        <f t="shared" si="10"/>
        <v>0</v>
      </c>
      <c r="H181" s="484"/>
    </row>
    <row r="182" spans="1:8">
      <c r="A182" s="244"/>
      <c r="B182" s="503">
        <v>391</v>
      </c>
      <c r="C182" s="503" t="s">
        <v>140</v>
      </c>
      <c r="D182" s="1332">
        <v>-309264.66541666025</v>
      </c>
      <c r="E182" s="504" t="s">
        <v>214</v>
      </c>
      <c r="F182" s="514">
        <f t="shared" si="9"/>
        <v>0</v>
      </c>
      <c r="G182" s="498">
        <f t="shared" si="10"/>
        <v>0</v>
      </c>
      <c r="H182" s="484"/>
    </row>
    <row r="183" spans="1:8">
      <c r="A183" s="506"/>
      <c r="B183" s="503">
        <v>391</v>
      </c>
      <c r="C183" s="503" t="s">
        <v>140</v>
      </c>
      <c r="D183" s="1332">
        <v>-11707.530833333032</v>
      </c>
      <c r="E183" s="504" t="s">
        <v>203</v>
      </c>
      <c r="F183" s="514">
        <f t="shared" si="9"/>
        <v>0.23084885646883446</v>
      </c>
      <c r="G183" s="498">
        <f t="shared" si="10"/>
        <v>-2702.6701049485509</v>
      </c>
      <c r="H183" s="484"/>
    </row>
    <row r="184" spans="1:8">
      <c r="A184" s="490"/>
      <c r="B184" s="503">
        <v>391</v>
      </c>
      <c r="C184" s="503" t="s">
        <v>140</v>
      </c>
      <c r="D184" s="1332">
        <v>-1113637.8683333304</v>
      </c>
      <c r="E184" s="504" t="s">
        <v>152</v>
      </c>
      <c r="F184" s="514">
        <f t="shared" si="9"/>
        <v>6.9173575695716499E-2</v>
      </c>
      <c r="G184" s="498">
        <f t="shared" si="10"/>
        <v>-77034.313382771987</v>
      </c>
      <c r="H184" s="484"/>
    </row>
    <row r="185" spans="1:8">
      <c r="A185" s="507"/>
      <c r="B185" s="508">
        <v>391</v>
      </c>
      <c r="C185" s="508" t="s">
        <v>140</v>
      </c>
      <c r="D185" s="1332">
        <v>-15038.503750000033</v>
      </c>
      <c r="E185" s="504" t="s">
        <v>173</v>
      </c>
      <c r="F185" s="514">
        <f t="shared" si="9"/>
        <v>0</v>
      </c>
      <c r="G185" s="498">
        <f t="shared" si="10"/>
        <v>0</v>
      </c>
      <c r="H185" s="484"/>
    </row>
    <row r="186" spans="1:8">
      <c r="A186" s="507"/>
      <c r="B186" s="508">
        <v>391</v>
      </c>
      <c r="C186" s="508" t="s">
        <v>140</v>
      </c>
      <c r="D186" s="1332">
        <v>-207.64625000000001</v>
      </c>
      <c r="E186" s="504" t="s">
        <v>232</v>
      </c>
      <c r="F186" s="514">
        <f t="shared" si="9"/>
        <v>0.22612324164332259</v>
      </c>
      <c r="G186" s="498">
        <f t="shared" si="10"/>
        <v>-46.953643165079775</v>
      </c>
      <c r="H186" s="484"/>
    </row>
    <row r="187" spans="1:8">
      <c r="A187" s="507"/>
      <c r="B187" s="508">
        <v>391</v>
      </c>
      <c r="C187" s="508" t="s">
        <v>140</v>
      </c>
      <c r="D187" s="1332">
        <v>-105212.70750000002</v>
      </c>
      <c r="E187" s="504" t="s">
        <v>231</v>
      </c>
      <c r="F187" s="514">
        <f t="shared" si="9"/>
        <v>0.22953887558714423</v>
      </c>
      <c r="G187" s="498">
        <f t="shared" si="10"/>
        <v>-24150.406577029102</v>
      </c>
      <c r="H187" s="484"/>
    </row>
    <row r="188" spans="1:8">
      <c r="A188" s="507"/>
      <c r="B188" s="508">
        <v>391</v>
      </c>
      <c r="C188" s="508" t="s">
        <v>140</v>
      </c>
      <c r="D188" s="1332">
        <v>-164444.16125000035</v>
      </c>
      <c r="E188" s="504" t="s">
        <v>171</v>
      </c>
      <c r="F188" s="514">
        <f t="shared" si="9"/>
        <v>0</v>
      </c>
      <c r="G188" s="498">
        <f t="shared" si="10"/>
        <v>0</v>
      </c>
      <c r="H188" s="484"/>
    </row>
    <row r="189" spans="1:8">
      <c r="A189" s="507"/>
      <c r="B189" s="508">
        <v>391</v>
      </c>
      <c r="C189" s="508" t="s">
        <v>140</v>
      </c>
      <c r="D189" s="1332">
        <v>2166052.9566667005</v>
      </c>
      <c r="E189" s="504" t="s">
        <v>130</v>
      </c>
      <c r="F189" s="514">
        <f t="shared" si="9"/>
        <v>6.8539355270203509E-2</v>
      </c>
      <c r="G189" s="498">
        <f t="shared" si="10"/>
        <v>148459.87313105373</v>
      </c>
      <c r="H189" s="484"/>
    </row>
    <row r="190" spans="1:8">
      <c r="A190" s="507"/>
      <c r="B190" s="508">
        <v>391</v>
      </c>
      <c r="C190" s="508" t="s">
        <v>140</v>
      </c>
      <c r="D190" s="1332">
        <v>-418541.06000000006</v>
      </c>
      <c r="E190" s="504" t="s">
        <v>172</v>
      </c>
      <c r="F190" s="514">
        <f t="shared" si="9"/>
        <v>0</v>
      </c>
      <c r="G190" s="498">
        <f t="shared" si="10"/>
        <v>0</v>
      </c>
      <c r="H190" s="484"/>
    </row>
    <row r="191" spans="1:8">
      <c r="A191" s="507"/>
      <c r="B191" s="508">
        <v>391</v>
      </c>
      <c r="C191" s="508" t="s">
        <v>140</v>
      </c>
      <c r="D191" s="1332">
        <v>-102214.19499999983</v>
      </c>
      <c r="E191" s="504" t="s">
        <v>141</v>
      </c>
      <c r="F191" s="514">
        <f t="shared" si="9"/>
        <v>1</v>
      </c>
      <c r="G191" s="498">
        <f t="shared" si="10"/>
        <v>-102214.19499999983</v>
      </c>
      <c r="H191" s="484"/>
    </row>
    <row r="192" spans="1:8">
      <c r="A192" s="507"/>
      <c r="B192" s="508">
        <v>391</v>
      </c>
      <c r="C192" s="508" t="s">
        <v>140</v>
      </c>
      <c r="D192" s="1332">
        <v>-49027.181666659657</v>
      </c>
      <c r="E192" s="504" t="s">
        <v>517</v>
      </c>
      <c r="F192" s="514">
        <f t="shared" si="9"/>
        <v>0</v>
      </c>
      <c r="G192" s="498">
        <f t="shared" si="10"/>
        <v>0</v>
      </c>
      <c r="H192" s="484"/>
    </row>
    <row r="193" spans="1:8">
      <c r="A193" s="507"/>
      <c r="B193" s="508">
        <v>391</v>
      </c>
      <c r="C193" s="508" t="s">
        <v>140</v>
      </c>
      <c r="D193" s="1332">
        <v>-11109.262499999997</v>
      </c>
      <c r="E193" s="504" t="s">
        <v>517</v>
      </c>
      <c r="F193" s="514">
        <f t="shared" si="9"/>
        <v>0</v>
      </c>
      <c r="G193" s="498">
        <f t="shared" si="10"/>
        <v>0</v>
      </c>
      <c r="H193" s="484"/>
    </row>
    <row r="194" spans="1:8">
      <c r="A194" s="507"/>
      <c r="B194" s="508">
        <v>392</v>
      </c>
      <c r="C194" s="508" t="s">
        <v>140</v>
      </c>
      <c r="D194" s="1332">
        <v>100538.00458333967</v>
      </c>
      <c r="E194" s="504" t="s">
        <v>170</v>
      </c>
      <c r="F194" s="514">
        <f t="shared" si="9"/>
        <v>0</v>
      </c>
      <c r="G194" s="498">
        <f t="shared" si="10"/>
        <v>0</v>
      </c>
      <c r="H194" s="484"/>
    </row>
    <row r="195" spans="1:8">
      <c r="A195" s="510"/>
      <c r="B195" s="511">
        <v>392</v>
      </c>
      <c r="C195" s="511" t="s">
        <v>140</v>
      </c>
      <c r="D195" s="1332">
        <v>-772.18791666597826</v>
      </c>
      <c r="E195" s="353" t="s">
        <v>261</v>
      </c>
      <c r="F195" s="514">
        <f t="shared" si="9"/>
        <v>0</v>
      </c>
      <c r="G195" s="498">
        <f t="shared" si="10"/>
        <v>0</v>
      </c>
      <c r="H195" s="484"/>
    </row>
    <row r="196" spans="1:8">
      <c r="A196" s="507"/>
      <c r="B196" s="508">
        <v>392</v>
      </c>
      <c r="C196" s="508" t="s">
        <v>140</v>
      </c>
      <c r="D196" s="1332">
        <v>-107369.04041660018</v>
      </c>
      <c r="E196" s="504" t="s">
        <v>214</v>
      </c>
      <c r="F196" s="514">
        <f t="shared" si="9"/>
        <v>0</v>
      </c>
      <c r="G196" s="498">
        <f t="shared" si="10"/>
        <v>0</v>
      </c>
      <c r="H196" s="484"/>
    </row>
    <row r="197" spans="1:8">
      <c r="A197" s="507"/>
      <c r="B197" s="508">
        <v>392</v>
      </c>
      <c r="C197" s="508" t="s">
        <v>140</v>
      </c>
      <c r="D197" s="1332">
        <v>124372.58208334073</v>
      </c>
      <c r="E197" s="504" t="s">
        <v>203</v>
      </c>
      <c r="F197" s="514">
        <f t="shared" si="9"/>
        <v>0.23084885646883446</v>
      </c>
      <c r="G197" s="498">
        <f t="shared" si="10"/>
        <v>28711.268350015456</v>
      </c>
      <c r="H197" s="484"/>
    </row>
    <row r="198" spans="1:8">
      <c r="A198" s="507"/>
      <c r="B198" s="508">
        <v>392</v>
      </c>
      <c r="C198" s="508" t="s">
        <v>140</v>
      </c>
      <c r="D198" s="1332">
        <v>2928.2516666706651</v>
      </c>
      <c r="E198" s="504" t="s">
        <v>173</v>
      </c>
      <c r="F198" s="514">
        <f t="shared" si="9"/>
        <v>0</v>
      </c>
      <c r="G198" s="498">
        <f t="shared" si="10"/>
        <v>0</v>
      </c>
      <c r="H198" s="484"/>
    </row>
    <row r="199" spans="1:8">
      <c r="A199" s="507"/>
      <c r="B199" s="508">
        <v>392</v>
      </c>
      <c r="C199" s="508" t="s">
        <v>140</v>
      </c>
      <c r="D199" s="1332">
        <v>394752.07125000283</v>
      </c>
      <c r="E199" s="504" t="s">
        <v>171</v>
      </c>
      <c r="F199" s="514">
        <f t="shared" si="9"/>
        <v>0</v>
      </c>
      <c r="G199" s="498">
        <f t="shared" si="10"/>
        <v>0</v>
      </c>
      <c r="H199" s="484"/>
    </row>
    <row r="200" spans="1:8">
      <c r="A200" s="507"/>
      <c r="B200" s="508">
        <v>392</v>
      </c>
      <c r="C200" s="508" t="s">
        <v>140</v>
      </c>
      <c r="D200" s="1332">
        <v>-29930.694166660309</v>
      </c>
      <c r="E200" s="504" t="s">
        <v>130</v>
      </c>
      <c r="F200" s="514">
        <f t="shared" si="9"/>
        <v>6.8539355270203509E-2</v>
      </c>
      <c r="G200" s="498">
        <f t="shared" si="10"/>
        <v>-2051.4304809725386</v>
      </c>
      <c r="H200" s="484"/>
    </row>
    <row r="201" spans="1:8">
      <c r="A201" s="507"/>
      <c r="B201" s="508">
        <v>392</v>
      </c>
      <c r="C201" s="508" t="s">
        <v>140</v>
      </c>
      <c r="D201" s="1332">
        <v>690139.35041670129</v>
      </c>
      <c r="E201" s="504" t="s">
        <v>172</v>
      </c>
      <c r="F201" s="514">
        <f t="shared" si="9"/>
        <v>0</v>
      </c>
      <c r="G201" s="498">
        <f t="shared" si="10"/>
        <v>0</v>
      </c>
      <c r="H201" s="484"/>
    </row>
    <row r="202" spans="1:8">
      <c r="A202" s="507"/>
      <c r="B202" s="508">
        <v>392</v>
      </c>
      <c r="C202" s="508" t="s">
        <v>140</v>
      </c>
      <c r="D202" s="1332">
        <v>106475.90249999985</v>
      </c>
      <c r="E202" s="504" t="s">
        <v>141</v>
      </c>
      <c r="F202" s="514">
        <f t="shared" si="9"/>
        <v>1</v>
      </c>
      <c r="G202" s="498">
        <f t="shared" si="10"/>
        <v>106475.90249999985</v>
      </c>
      <c r="H202" s="484"/>
    </row>
    <row r="203" spans="1:8">
      <c r="A203" s="507"/>
      <c r="B203" s="508">
        <v>392</v>
      </c>
      <c r="C203" s="508" t="s">
        <v>140</v>
      </c>
      <c r="D203" s="1332">
        <v>104593.00249999948</v>
      </c>
      <c r="E203" s="504" t="s">
        <v>517</v>
      </c>
      <c r="F203" s="514">
        <f t="shared" si="9"/>
        <v>0</v>
      </c>
      <c r="G203" s="498">
        <f t="shared" si="10"/>
        <v>0</v>
      </c>
      <c r="H203" s="484"/>
    </row>
    <row r="204" spans="1:8">
      <c r="A204" s="507"/>
      <c r="B204" s="508">
        <v>392</v>
      </c>
      <c r="C204" s="508" t="s">
        <v>140</v>
      </c>
      <c r="D204" s="1332">
        <v>31067.369999999879</v>
      </c>
      <c r="E204" s="504" t="s">
        <v>517</v>
      </c>
      <c r="F204" s="514">
        <f t="shared" si="9"/>
        <v>0</v>
      </c>
      <c r="G204" s="498">
        <f t="shared" si="10"/>
        <v>0</v>
      </c>
      <c r="H204" s="484"/>
    </row>
    <row r="205" spans="1:8">
      <c r="A205" s="507"/>
      <c r="B205" s="508">
        <v>393</v>
      </c>
      <c r="C205" s="508" t="s">
        <v>140</v>
      </c>
      <c r="D205" s="1332">
        <v>-484.56333333300427</v>
      </c>
      <c r="E205" s="504" t="s">
        <v>170</v>
      </c>
      <c r="F205" s="514">
        <f t="shared" si="9"/>
        <v>0</v>
      </c>
      <c r="G205" s="498">
        <f t="shared" si="10"/>
        <v>0</v>
      </c>
      <c r="H205" s="484"/>
    </row>
    <row r="206" spans="1:8">
      <c r="A206" s="509"/>
      <c r="B206" s="511">
        <v>393</v>
      </c>
      <c r="C206" s="511" t="s">
        <v>140</v>
      </c>
      <c r="D206" s="1332">
        <v>17561.027500000317</v>
      </c>
      <c r="E206" s="504" t="s">
        <v>214</v>
      </c>
      <c r="F206" s="514">
        <f t="shared" si="9"/>
        <v>0</v>
      </c>
      <c r="G206" s="498">
        <f t="shared" si="10"/>
        <v>0</v>
      </c>
      <c r="H206" s="484"/>
    </row>
    <row r="207" spans="1:8">
      <c r="A207" s="507"/>
      <c r="B207" s="508">
        <v>393</v>
      </c>
      <c r="C207" s="508" t="s">
        <v>140</v>
      </c>
      <c r="D207" s="1332">
        <v>56376.239583333954</v>
      </c>
      <c r="E207" s="504" t="s">
        <v>203</v>
      </c>
      <c r="F207" s="514">
        <f t="shared" si="9"/>
        <v>0.23084885646883446</v>
      </c>
      <c r="G207" s="498">
        <f t="shared" si="10"/>
        <v>13014.390439825684</v>
      </c>
      <c r="H207" s="484"/>
    </row>
    <row r="208" spans="1:8">
      <c r="A208" s="507"/>
      <c r="B208" s="508">
        <v>393</v>
      </c>
      <c r="C208" s="508" t="s">
        <v>140</v>
      </c>
      <c r="D208" s="1332">
        <v>-107.05625000002328</v>
      </c>
      <c r="E208" s="504" t="s">
        <v>173</v>
      </c>
      <c r="F208" s="514">
        <f t="shared" si="9"/>
        <v>0</v>
      </c>
      <c r="G208" s="498">
        <f t="shared" si="10"/>
        <v>0</v>
      </c>
      <c r="H208" s="484"/>
    </row>
    <row r="209" spans="1:8">
      <c r="A209" s="507"/>
      <c r="B209" s="508">
        <v>393</v>
      </c>
      <c r="C209" s="508" t="s">
        <v>140</v>
      </c>
      <c r="D209" s="1332">
        <v>12943.998333340045</v>
      </c>
      <c r="E209" s="504" t="s">
        <v>171</v>
      </c>
      <c r="F209" s="514">
        <f t="shared" si="9"/>
        <v>0</v>
      </c>
      <c r="G209" s="498">
        <f t="shared" si="10"/>
        <v>0</v>
      </c>
      <c r="H209" s="484"/>
    </row>
    <row r="210" spans="1:8">
      <c r="A210" s="507"/>
      <c r="B210" s="508">
        <v>393</v>
      </c>
      <c r="C210" s="508" t="s">
        <v>140</v>
      </c>
      <c r="D210" s="1332">
        <v>49457.579166669864</v>
      </c>
      <c r="E210" s="504" t="s">
        <v>172</v>
      </c>
      <c r="F210" s="514">
        <f t="shared" si="9"/>
        <v>0</v>
      </c>
      <c r="G210" s="498">
        <f t="shared" si="10"/>
        <v>0</v>
      </c>
      <c r="H210" s="484"/>
    </row>
    <row r="211" spans="1:8">
      <c r="A211" s="507"/>
      <c r="B211" s="508">
        <v>393</v>
      </c>
      <c r="C211" s="508" t="s">
        <v>140</v>
      </c>
      <c r="D211" s="1332">
        <v>1.0879166669910774</v>
      </c>
      <c r="E211" s="504" t="s">
        <v>141</v>
      </c>
      <c r="F211" s="514">
        <f t="shared" si="9"/>
        <v>1</v>
      </c>
      <c r="G211" s="498">
        <f t="shared" si="10"/>
        <v>1.0879166669910774</v>
      </c>
      <c r="H211" s="484"/>
    </row>
    <row r="212" spans="1:8">
      <c r="A212" s="507"/>
      <c r="B212" s="508">
        <v>393</v>
      </c>
      <c r="C212" s="508" t="s">
        <v>140</v>
      </c>
      <c r="D212" s="1332">
        <v>-532.54041666002013</v>
      </c>
      <c r="E212" s="504" t="s">
        <v>517</v>
      </c>
      <c r="F212" s="514">
        <f t="shared" si="9"/>
        <v>0</v>
      </c>
      <c r="G212" s="498">
        <f t="shared" si="10"/>
        <v>0</v>
      </c>
      <c r="H212" s="484"/>
    </row>
    <row r="213" spans="1:8">
      <c r="A213" s="507"/>
      <c r="B213" s="508">
        <v>393</v>
      </c>
      <c r="C213" s="508" t="s">
        <v>140</v>
      </c>
      <c r="D213" s="1332">
        <v>-227.81458333329647</v>
      </c>
      <c r="E213" s="504" t="s">
        <v>517</v>
      </c>
      <c r="F213" s="514">
        <f t="shared" si="9"/>
        <v>0</v>
      </c>
      <c r="G213" s="498">
        <f t="shared" si="10"/>
        <v>0</v>
      </c>
      <c r="H213" s="484"/>
    </row>
    <row r="214" spans="1:8">
      <c r="A214" s="507"/>
      <c r="B214" s="508">
        <v>394</v>
      </c>
      <c r="C214" s="508" t="s">
        <v>140</v>
      </c>
      <c r="D214" s="1332">
        <v>26738.886250000098</v>
      </c>
      <c r="E214" s="504" t="s">
        <v>170</v>
      </c>
      <c r="F214" s="514">
        <f t="shared" si="9"/>
        <v>0</v>
      </c>
      <c r="G214" s="498">
        <f t="shared" si="10"/>
        <v>0</v>
      </c>
      <c r="H214" s="484"/>
    </row>
    <row r="215" spans="1:8">
      <c r="A215" s="507"/>
      <c r="B215" s="508">
        <v>394</v>
      </c>
      <c r="C215" s="508" t="s">
        <v>140</v>
      </c>
      <c r="D215" s="1332">
        <v>185730.66083339974</v>
      </c>
      <c r="E215" s="504" t="s">
        <v>214</v>
      </c>
      <c r="F215" s="514">
        <f t="shared" si="9"/>
        <v>0</v>
      </c>
      <c r="G215" s="498">
        <f t="shared" si="10"/>
        <v>0</v>
      </c>
      <c r="H215" s="484"/>
    </row>
    <row r="216" spans="1:8">
      <c r="A216" s="507"/>
      <c r="B216" s="508">
        <v>394</v>
      </c>
      <c r="C216" s="508" t="s">
        <v>140</v>
      </c>
      <c r="D216" s="1332">
        <v>292560.09125000006</v>
      </c>
      <c r="E216" s="504" t="s">
        <v>203</v>
      </c>
      <c r="F216" s="514">
        <f t="shared" si="9"/>
        <v>0.23084885646883446</v>
      </c>
      <c r="G216" s="498">
        <f t="shared" si="10"/>
        <v>67537.162513480376</v>
      </c>
      <c r="H216" s="484"/>
    </row>
    <row r="217" spans="1:8">
      <c r="A217" s="490"/>
      <c r="B217" s="503">
        <v>394</v>
      </c>
      <c r="C217" s="503" t="s">
        <v>140</v>
      </c>
      <c r="D217" s="1332">
        <v>56064.943750000093</v>
      </c>
      <c r="E217" s="504" t="s">
        <v>173</v>
      </c>
      <c r="F217" s="514">
        <f t="shared" si="9"/>
        <v>0</v>
      </c>
      <c r="G217" s="498">
        <f t="shared" si="10"/>
        <v>0</v>
      </c>
      <c r="H217" s="254"/>
    </row>
    <row r="218" spans="1:8">
      <c r="A218" s="507"/>
      <c r="B218" s="508">
        <v>394</v>
      </c>
      <c r="C218" s="508" t="s">
        <v>140</v>
      </c>
      <c r="D218" s="1332">
        <v>23903.719166669995</v>
      </c>
      <c r="E218" s="504" t="s">
        <v>231</v>
      </c>
      <c r="F218" s="514">
        <f t="shared" si="9"/>
        <v>0.22953887558714423</v>
      </c>
      <c r="G218" s="498">
        <f t="shared" si="10"/>
        <v>5486.8328198682984</v>
      </c>
      <c r="H218" s="484"/>
    </row>
    <row r="219" spans="1:8">
      <c r="A219" s="507"/>
      <c r="B219" s="508">
        <v>394</v>
      </c>
      <c r="C219" s="508" t="s">
        <v>140</v>
      </c>
      <c r="D219" s="1332">
        <v>127883.13791669905</v>
      </c>
      <c r="E219" s="504" t="s">
        <v>171</v>
      </c>
      <c r="F219" s="514">
        <f t="shared" si="9"/>
        <v>0</v>
      </c>
      <c r="G219" s="498">
        <f t="shared" si="10"/>
        <v>0</v>
      </c>
      <c r="H219" s="484"/>
    </row>
    <row r="220" spans="1:8">
      <c r="A220" s="507"/>
      <c r="B220" s="508">
        <v>394</v>
      </c>
      <c r="C220" s="508" t="s">
        <v>140</v>
      </c>
      <c r="D220" s="1332">
        <v>4049.8329166700132</v>
      </c>
      <c r="E220" s="504" t="s">
        <v>130</v>
      </c>
      <c r="F220" s="514">
        <f t="shared" si="9"/>
        <v>6.8539355270203509E-2</v>
      </c>
      <c r="G220" s="498">
        <f t="shared" si="10"/>
        <v>277.57293706061051</v>
      </c>
      <c r="H220" s="484"/>
    </row>
    <row r="221" spans="1:8">
      <c r="A221" s="507"/>
      <c r="B221" s="508">
        <v>394</v>
      </c>
      <c r="C221" s="508" t="s">
        <v>140</v>
      </c>
      <c r="D221" s="1332">
        <v>430249.16999999993</v>
      </c>
      <c r="E221" s="504" t="s">
        <v>172</v>
      </c>
      <c r="F221" s="514">
        <f t="shared" si="9"/>
        <v>0</v>
      </c>
      <c r="G221" s="498">
        <f t="shared" si="10"/>
        <v>0</v>
      </c>
      <c r="H221" s="484"/>
    </row>
    <row r="222" spans="1:8">
      <c r="A222" s="507"/>
      <c r="B222" s="508">
        <v>394</v>
      </c>
      <c r="C222" s="508" t="s">
        <v>140</v>
      </c>
      <c r="D222" s="1332">
        <v>15824.818333339877</v>
      </c>
      <c r="E222" s="504" t="s">
        <v>141</v>
      </c>
      <c r="F222" s="514">
        <f t="shared" si="9"/>
        <v>1</v>
      </c>
      <c r="G222" s="498">
        <f t="shared" si="10"/>
        <v>15824.818333339877</v>
      </c>
      <c r="H222" s="484"/>
    </row>
    <row r="223" spans="1:8">
      <c r="A223" s="507"/>
      <c r="B223" s="508">
        <v>394</v>
      </c>
      <c r="C223" s="508" t="s">
        <v>140</v>
      </c>
      <c r="D223" s="1332">
        <v>120128.94416667009</v>
      </c>
      <c r="E223" s="504" t="s">
        <v>517</v>
      </c>
      <c r="F223" s="514">
        <f t="shared" si="9"/>
        <v>0</v>
      </c>
      <c r="G223" s="498">
        <f t="shared" si="10"/>
        <v>0</v>
      </c>
      <c r="H223" s="484"/>
    </row>
    <row r="224" spans="1:8">
      <c r="A224" s="507"/>
      <c r="B224" s="508">
        <v>394</v>
      </c>
      <c r="C224" s="508" t="s">
        <v>140</v>
      </c>
      <c r="D224" s="1332">
        <v>-832.3608333329903</v>
      </c>
      <c r="E224" s="504" t="s">
        <v>517</v>
      </c>
      <c r="F224" s="514">
        <f t="shared" si="9"/>
        <v>0</v>
      </c>
      <c r="G224" s="498">
        <f t="shared" si="10"/>
        <v>0</v>
      </c>
      <c r="H224" s="484"/>
    </row>
    <row r="225" spans="1:8">
      <c r="A225" s="507"/>
      <c r="B225" s="508">
        <v>395</v>
      </c>
      <c r="C225" s="508" t="s">
        <v>140</v>
      </c>
      <c r="D225" s="1332">
        <v>318.53958333400078</v>
      </c>
      <c r="E225" s="504" t="s">
        <v>170</v>
      </c>
      <c r="F225" s="514">
        <f t="shared" si="9"/>
        <v>0</v>
      </c>
      <c r="G225" s="498">
        <f t="shared" si="10"/>
        <v>0</v>
      </c>
      <c r="H225" s="484"/>
    </row>
    <row r="226" spans="1:8">
      <c r="A226" s="507"/>
      <c r="B226" s="508">
        <v>395</v>
      </c>
      <c r="C226" s="508" t="s">
        <v>140</v>
      </c>
      <c r="D226" s="1332">
        <v>91865.341666670516</v>
      </c>
      <c r="E226" s="504" t="s">
        <v>214</v>
      </c>
      <c r="F226" s="514">
        <f t="shared" si="9"/>
        <v>0</v>
      </c>
      <c r="G226" s="498">
        <f t="shared" si="10"/>
        <v>0</v>
      </c>
      <c r="H226" s="484"/>
    </row>
    <row r="227" spans="1:8">
      <c r="A227" s="507"/>
      <c r="B227" s="508">
        <v>395</v>
      </c>
      <c r="C227" s="508" t="s">
        <v>140</v>
      </c>
      <c r="D227" s="1332">
        <v>55015.104166670004</v>
      </c>
      <c r="E227" s="504" t="s">
        <v>203</v>
      </c>
      <c r="F227" s="514">
        <f t="shared" si="9"/>
        <v>0.23084885646883446</v>
      </c>
      <c r="G227" s="498">
        <f t="shared" si="10"/>
        <v>12700.17388538958</v>
      </c>
      <c r="H227" s="484"/>
    </row>
    <row r="228" spans="1:8">
      <c r="A228" s="490"/>
      <c r="B228" s="503">
        <v>395</v>
      </c>
      <c r="C228" s="503" t="s">
        <v>140</v>
      </c>
      <c r="D228" s="1332">
        <v>17248.203333339887</v>
      </c>
      <c r="E228" s="504" t="s">
        <v>173</v>
      </c>
      <c r="F228" s="514">
        <f t="shared" si="9"/>
        <v>0</v>
      </c>
      <c r="G228" s="498">
        <f t="shared" si="10"/>
        <v>0</v>
      </c>
      <c r="H228" s="484"/>
    </row>
    <row r="229" spans="1:8">
      <c r="A229" s="507"/>
      <c r="B229" s="508">
        <v>395</v>
      </c>
      <c r="C229" s="508" t="s">
        <v>140</v>
      </c>
      <c r="D229" s="1332">
        <v>-6486.1408333330182</v>
      </c>
      <c r="E229" s="504" t="s">
        <v>231</v>
      </c>
      <c r="F229" s="514">
        <f t="shared" si="9"/>
        <v>0.22953887558714423</v>
      </c>
      <c r="G229" s="498">
        <f t="shared" si="10"/>
        <v>-1488.8214737831236</v>
      </c>
      <c r="H229" s="484"/>
    </row>
    <row r="230" spans="1:8">
      <c r="A230" s="507"/>
      <c r="B230" s="508">
        <v>395</v>
      </c>
      <c r="C230" s="508" t="s">
        <v>140</v>
      </c>
      <c r="D230" s="1332">
        <v>66371.094999998808</v>
      </c>
      <c r="E230" s="504" t="s">
        <v>171</v>
      </c>
      <c r="F230" s="514">
        <f t="shared" si="9"/>
        <v>0</v>
      </c>
      <c r="G230" s="498">
        <f t="shared" si="10"/>
        <v>0</v>
      </c>
      <c r="H230" s="484"/>
    </row>
    <row r="231" spans="1:8">
      <c r="A231" s="507"/>
      <c r="B231" s="508">
        <v>395</v>
      </c>
      <c r="C231" s="508" t="s">
        <v>140</v>
      </c>
      <c r="D231" s="1332">
        <v>25570.941666670144</v>
      </c>
      <c r="E231" s="504" t="s">
        <v>130</v>
      </c>
      <c r="F231" s="514">
        <f t="shared" si="9"/>
        <v>6.8539355270203509E-2</v>
      </c>
      <c r="G231" s="498">
        <f t="shared" si="10"/>
        <v>1752.6158554855549</v>
      </c>
      <c r="H231" s="484"/>
    </row>
    <row r="232" spans="1:8">
      <c r="A232" s="507"/>
      <c r="B232" s="508">
        <v>395</v>
      </c>
      <c r="C232" s="508" t="s">
        <v>140</v>
      </c>
      <c r="D232" s="1332">
        <v>9831.292500000447</v>
      </c>
      <c r="E232" s="504" t="s">
        <v>172</v>
      </c>
      <c r="F232" s="514">
        <f t="shared" si="9"/>
        <v>0</v>
      </c>
      <c r="G232" s="498">
        <f t="shared" si="10"/>
        <v>0</v>
      </c>
      <c r="H232" s="484"/>
    </row>
    <row r="233" spans="1:8">
      <c r="A233" s="507"/>
      <c r="B233" s="508">
        <v>395</v>
      </c>
      <c r="C233" s="508" t="s">
        <v>140</v>
      </c>
      <c r="D233" s="1332">
        <v>-9326.9854166600853</v>
      </c>
      <c r="E233" s="504" t="s">
        <v>141</v>
      </c>
      <c r="F233" s="514">
        <f t="shared" si="9"/>
        <v>1</v>
      </c>
      <c r="G233" s="498">
        <f t="shared" si="10"/>
        <v>-9326.9854166600853</v>
      </c>
      <c r="H233" s="484"/>
    </row>
    <row r="234" spans="1:8">
      <c r="A234" s="507"/>
      <c r="B234" s="508">
        <v>395</v>
      </c>
      <c r="C234" s="508" t="s">
        <v>140</v>
      </c>
      <c r="D234" s="1332">
        <v>-9852.0100000002421</v>
      </c>
      <c r="E234" s="504" t="s">
        <v>517</v>
      </c>
      <c r="F234" s="514">
        <f t="shared" ref="F234:F285" si="11">INDEX(WCAAllocations,IFERROR(MATCH(E234,WCAFactors,0),2),IFERROR(MATCH(E234,WCAStates,0),4))</f>
        <v>0</v>
      </c>
      <c r="G234" s="498">
        <f t="shared" ref="G234:G285" si="12">D234*F234</f>
        <v>0</v>
      </c>
      <c r="H234" s="484"/>
    </row>
    <row r="235" spans="1:8">
      <c r="A235" s="507"/>
      <c r="B235" s="508">
        <v>395</v>
      </c>
      <c r="C235" s="508" t="s">
        <v>140</v>
      </c>
      <c r="D235" s="1332">
        <v>-2680.5554166659713</v>
      </c>
      <c r="E235" s="504" t="s">
        <v>517</v>
      </c>
      <c r="F235" s="514">
        <f t="shared" si="11"/>
        <v>0</v>
      </c>
      <c r="G235" s="498">
        <f t="shared" si="12"/>
        <v>0</v>
      </c>
      <c r="H235" s="484"/>
    </row>
    <row r="236" spans="1:8">
      <c r="A236" s="507"/>
      <c r="B236" s="508">
        <v>396</v>
      </c>
      <c r="C236" s="508" t="s">
        <v>140</v>
      </c>
      <c r="D236" s="1332">
        <v>286312.55791667011</v>
      </c>
      <c r="E236" s="504" t="s">
        <v>170</v>
      </c>
      <c r="F236" s="514">
        <f t="shared" si="11"/>
        <v>0</v>
      </c>
      <c r="G236" s="498">
        <f t="shared" si="12"/>
        <v>0</v>
      </c>
      <c r="H236" s="484"/>
    </row>
    <row r="237" spans="1:8">
      <c r="A237" s="507"/>
      <c r="B237" s="508">
        <v>396</v>
      </c>
      <c r="C237" s="508" t="s">
        <v>140</v>
      </c>
      <c r="D237" s="1332">
        <v>75368.908333402127</v>
      </c>
      <c r="E237" s="504" t="s">
        <v>214</v>
      </c>
      <c r="F237" s="514">
        <f t="shared" si="11"/>
        <v>0</v>
      </c>
      <c r="G237" s="498">
        <f t="shared" si="12"/>
        <v>0</v>
      </c>
      <c r="H237" s="484"/>
    </row>
    <row r="238" spans="1:8">
      <c r="A238" s="507"/>
      <c r="B238" s="508">
        <v>396</v>
      </c>
      <c r="C238" s="508" t="s">
        <v>140</v>
      </c>
      <c r="D238" s="1332">
        <v>-4902.3566666599363</v>
      </c>
      <c r="E238" s="504" t="s">
        <v>203</v>
      </c>
      <c r="F238" s="514">
        <f t="shared" si="11"/>
        <v>0.23084885646883446</v>
      </c>
      <c r="G238" s="498">
        <f t="shared" si="12"/>
        <v>-1131.7034305008133</v>
      </c>
      <c r="H238" s="484"/>
    </row>
    <row r="239" spans="1:8">
      <c r="A239" s="507"/>
      <c r="B239" s="508">
        <v>396</v>
      </c>
      <c r="C239" s="508" t="s">
        <v>140</v>
      </c>
      <c r="D239" s="1332">
        <v>258149.14166667033</v>
      </c>
      <c r="E239" s="504" t="s">
        <v>173</v>
      </c>
      <c r="F239" s="514">
        <f t="shared" si="11"/>
        <v>0</v>
      </c>
      <c r="G239" s="498">
        <f t="shared" si="12"/>
        <v>0</v>
      </c>
      <c r="H239" s="484"/>
    </row>
    <row r="240" spans="1:8">
      <c r="A240" s="507"/>
      <c r="B240" s="508">
        <v>396</v>
      </c>
      <c r="C240" s="508" t="s">
        <v>140</v>
      </c>
      <c r="D240" s="1332">
        <v>172428.52083333954</v>
      </c>
      <c r="E240" s="504" t="s">
        <v>231</v>
      </c>
      <c r="F240" s="514">
        <f t="shared" si="11"/>
        <v>0.22953887558714423</v>
      </c>
      <c r="G240" s="498">
        <f t="shared" si="12"/>
        <v>39579.048791239235</v>
      </c>
      <c r="H240" s="484"/>
    </row>
    <row r="241" spans="1:8">
      <c r="A241" s="507"/>
      <c r="B241" s="508">
        <v>396</v>
      </c>
      <c r="C241" s="508" t="s">
        <v>140</v>
      </c>
      <c r="D241" s="1332">
        <v>6291.9066666997969</v>
      </c>
      <c r="E241" s="504" t="s">
        <v>171</v>
      </c>
      <c r="F241" s="514">
        <f t="shared" si="11"/>
        <v>0</v>
      </c>
      <c r="G241" s="498">
        <f t="shared" si="12"/>
        <v>0</v>
      </c>
      <c r="H241" s="484"/>
    </row>
    <row r="242" spans="1:8">
      <c r="A242" s="507"/>
      <c r="B242" s="508">
        <v>396</v>
      </c>
      <c r="C242" s="508" t="s">
        <v>140</v>
      </c>
      <c r="D242" s="1332">
        <v>85461.521666669985</v>
      </c>
      <c r="E242" s="504" t="s">
        <v>130</v>
      </c>
      <c r="F242" s="514">
        <f t="shared" si="11"/>
        <v>6.8539355270203509E-2</v>
      </c>
      <c r="G242" s="498">
        <f t="shared" si="12"/>
        <v>5857.4775954440884</v>
      </c>
      <c r="H242" s="484"/>
    </row>
    <row r="243" spans="1:8">
      <c r="A243" s="507"/>
      <c r="B243" s="508">
        <v>396</v>
      </c>
      <c r="C243" s="508" t="s">
        <v>140</v>
      </c>
      <c r="D243" s="1332">
        <v>1833556.0416667014</v>
      </c>
      <c r="E243" s="504" t="s">
        <v>172</v>
      </c>
      <c r="F243" s="514">
        <f t="shared" si="11"/>
        <v>0</v>
      </c>
      <c r="G243" s="498">
        <f t="shared" si="12"/>
        <v>0</v>
      </c>
      <c r="H243" s="484"/>
    </row>
    <row r="244" spans="1:8">
      <c r="A244" s="507"/>
      <c r="B244" s="508">
        <v>396</v>
      </c>
      <c r="C244" s="508" t="s">
        <v>140</v>
      </c>
      <c r="D244" s="1332">
        <v>-224749.84624999948</v>
      </c>
      <c r="E244" s="504" t="s">
        <v>141</v>
      </c>
      <c r="F244" s="514">
        <f t="shared" si="11"/>
        <v>1</v>
      </c>
      <c r="G244" s="498">
        <f t="shared" si="12"/>
        <v>-224749.84624999948</v>
      </c>
      <c r="H244" s="484"/>
    </row>
    <row r="245" spans="1:8">
      <c r="A245" s="507"/>
      <c r="B245" s="508">
        <v>396</v>
      </c>
      <c r="C245" s="508" t="s">
        <v>140</v>
      </c>
      <c r="D245" s="1332">
        <v>-56108.02041660063</v>
      </c>
      <c r="E245" s="504" t="s">
        <v>517</v>
      </c>
      <c r="F245" s="514">
        <f t="shared" si="11"/>
        <v>0</v>
      </c>
      <c r="G245" s="498">
        <f t="shared" si="12"/>
        <v>0</v>
      </c>
      <c r="H245" s="484"/>
    </row>
    <row r="246" spans="1:8">
      <c r="A246" s="507"/>
      <c r="B246" s="508">
        <v>396</v>
      </c>
      <c r="C246" s="508" t="s">
        <v>140</v>
      </c>
      <c r="D246" s="1332">
        <v>-2415.0400000000373</v>
      </c>
      <c r="E246" s="504" t="s">
        <v>517</v>
      </c>
      <c r="F246" s="514">
        <f t="shared" si="11"/>
        <v>0</v>
      </c>
      <c r="G246" s="498">
        <f t="shared" si="12"/>
        <v>0</v>
      </c>
      <c r="H246" s="484"/>
    </row>
    <row r="247" spans="1:8">
      <c r="A247" s="507"/>
      <c r="B247" s="508">
        <v>397</v>
      </c>
      <c r="C247" s="508" t="s">
        <v>140</v>
      </c>
      <c r="D247" s="1332">
        <v>347743.6637500003</v>
      </c>
      <c r="E247" s="504" t="s">
        <v>170</v>
      </c>
      <c r="F247" s="514">
        <f t="shared" si="11"/>
        <v>0</v>
      </c>
      <c r="G247" s="498">
        <f t="shared" si="12"/>
        <v>0</v>
      </c>
      <c r="H247" s="484"/>
    </row>
    <row r="248" spans="1:8">
      <c r="A248" s="507"/>
      <c r="B248" s="508">
        <v>397</v>
      </c>
      <c r="C248" s="508" t="s">
        <v>140</v>
      </c>
      <c r="D248" s="1332">
        <v>33894.052083334012</v>
      </c>
      <c r="E248" s="504" t="s">
        <v>261</v>
      </c>
      <c r="F248" s="514">
        <f t="shared" si="11"/>
        <v>0</v>
      </c>
      <c r="G248" s="498">
        <f t="shared" si="12"/>
        <v>0</v>
      </c>
      <c r="H248" s="484"/>
    </row>
    <row r="249" spans="1:8">
      <c r="A249" s="507"/>
      <c r="B249" s="508">
        <v>397</v>
      </c>
      <c r="C249" s="508" t="s">
        <v>140</v>
      </c>
      <c r="D249" s="1332">
        <v>6698659.506249994</v>
      </c>
      <c r="E249" s="504" t="s">
        <v>214</v>
      </c>
      <c r="F249" s="514">
        <f t="shared" si="11"/>
        <v>0</v>
      </c>
      <c r="G249" s="498">
        <f t="shared" si="12"/>
        <v>0</v>
      </c>
      <c r="H249" s="484"/>
    </row>
    <row r="250" spans="1:8">
      <c r="A250" s="507"/>
      <c r="B250" s="508">
        <v>397</v>
      </c>
      <c r="C250" s="508" t="s">
        <v>140</v>
      </c>
      <c r="D250" s="1332">
        <v>2458511.5225000009</v>
      </c>
      <c r="E250" s="504" t="s">
        <v>203</v>
      </c>
      <c r="F250" s="514">
        <f t="shared" si="11"/>
        <v>0.23084885646883446</v>
      </c>
      <c r="G250" s="498">
        <f t="shared" si="12"/>
        <v>567544.57358457835</v>
      </c>
      <c r="H250" s="484"/>
    </row>
    <row r="251" spans="1:8">
      <c r="A251" s="507"/>
      <c r="B251" s="508">
        <v>397</v>
      </c>
      <c r="C251" s="508" t="s">
        <v>140</v>
      </c>
      <c r="D251" s="1332">
        <v>535142.78249999974</v>
      </c>
      <c r="E251" s="504" t="s">
        <v>152</v>
      </c>
      <c r="F251" s="514">
        <f t="shared" si="11"/>
        <v>6.9173575695716499E-2</v>
      </c>
      <c r="G251" s="498">
        <f t="shared" si="12"/>
        <v>37017.739773280082</v>
      </c>
      <c r="H251" s="484"/>
    </row>
    <row r="252" spans="1:8">
      <c r="A252" s="507"/>
      <c r="B252" s="508">
        <v>397</v>
      </c>
      <c r="C252" s="508" t="s">
        <v>140</v>
      </c>
      <c r="D252" s="1332">
        <v>479274.50291666947</v>
      </c>
      <c r="E252" s="504" t="s">
        <v>173</v>
      </c>
      <c r="F252" s="514">
        <f t="shared" si="11"/>
        <v>0</v>
      </c>
      <c r="G252" s="498">
        <f t="shared" si="12"/>
        <v>0</v>
      </c>
      <c r="H252" s="484"/>
    </row>
    <row r="253" spans="1:8">
      <c r="A253" s="507"/>
      <c r="B253" s="508">
        <v>397</v>
      </c>
      <c r="C253" s="508" t="s">
        <v>140</v>
      </c>
      <c r="D253" s="1332">
        <v>318640.45583334006</v>
      </c>
      <c r="E253" s="504" t="s">
        <v>231</v>
      </c>
      <c r="F253" s="514">
        <f t="shared" si="11"/>
        <v>0.22953887558714423</v>
      </c>
      <c r="G253" s="498">
        <f t="shared" si="12"/>
        <v>73140.371948559972</v>
      </c>
      <c r="H253" s="484"/>
    </row>
    <row r="254" spans="1:8">
      <c r="A254" s="507"/>
      <c r="B254" s="508">
        <v>397</v>
      </c>
      <c r="C254" s="508" t="s">
        <v>140</v>
      </c>
      <c r="D254" s="1332">
        <v>2576953.9287499934</v>
      </c>
      <c r="E254" s="504" t="s">
        <v>171</v>
      </c>
      <c r="F254" s="514">
        <f t="shared" si="11"/>
        <v>0</v>
      </c>
      <c r="G254" s="498">
        <f t="shared" si="12"/>
        <v>0</v>
      </c>
      <c r="H254" s="484"/>
    </row>
    <row r="255" spans="1:8">
      <c r="A255" s="507"/>
      <c r="B255" s="508">
        <v>397</v>
      </c>
      <c r="C255" s="508" t="s">
        <v>140</v>
      </c>
      <c r="D255" s="1332">
        <v>6737985.3849999905</v>
      </c>
      <c r="E255" s="504" t="s">
        <v>130</v>
      </c>
      <c r="F255" s="514">
        <f t="shared" si="11"/>
        <v>6.8539355270203509E-2</v>
      </c>
      <c r="G255" s="498">
        <f t="shared" si="12"/>
        <v>461817.17410795332</v>
      </c>
      <c r="H255" s="484"/>
    </row>
    <row r="256" spans="1:8">
      <c r="A256" s="507"/>
      <c r="B256" s="508">
        <v>397</v>
      </c>
      <c r="C256" s="508" t="s">
        <v>140</v>
      </c>
      <c r="D256" s="1332">
        <v>1961763.1029167026</v>
      </c>
      <c r="E256" s="504" t="s">
        <v>172</v>
      </c>
      <c r="F256" s="514">
        <f t="shared" si="11"/>
        <v>0</v>
      </c>
      <c r="G256" s="498">
        <f t="shared" si="12"/>
        <v>0</v>
      </c>
      <c r="H256" s="484"/>
    </row>
    <row r="257" spans="1:8">
      <c r="A257" s="507"/>
      <c r="B257" s="508">
        <v>397</v>
      </c>
      <c r="C257" s="508" t="s">
        <v>140</v>
      </c>
      <c r="D257" s="1332">
        <v>-61632.767083300278</v>
      </c>
      <c r="E257" s="504" t="s">
        <v>141</v>
      </c>
      <c r="F257" s="514">
        <f t="shared" si="11"/>
        <v>1</v>
      </c>
      <c r="G257" s="498">
        <f t="shared" si="12"/>
        <v>-61632.767083300278</v>
      </c>
      <c r="H257" s="484"/>
    </row>
    <row r="258" spans="1:8">
      <c r="A258" s="507"/>
      <c r="B258" s="508">
        <v>397</v>
      </c>
      <c r="C258" s="508" t="s">
        <v>140</v>
      </c>
      <c r="D258" s="1332">
        <v>1772826.6758334003</v>
      </c>
      <c r="E258" s="504" t="s">
        <v>517</v>
      </c>
      <c r="F258" s="514">
        <f t="shared" si="11"/>
        <v>0</v>
      </c>
      <c r="G258" s="498">
        <f t="shared" si="12"/>
        <v>0</v>
      </c>
      <c r="H258" s="484"/>
    </row>
    <row r="259" spans="1:8">
      <c r="A259" s="507"/>
      <c r="B259" s="508">
        <v>397</v>
      </c>
      <c r="C259" s="508" t="s">
        <v>140</v>
      </c>
      <c r="D259" s="1332">
        <v>61087.629166669212</v>
      </c>
      <c r="E259" s="504" t="s">
        <v>517</v>
      </c>
      <c r="F259" s="514">
        <f t="shared" si="11"/>
        <v>0</v>
      </c>
      <c r="G259" s="498">
        <f t="shared" si="12"/>
        <v>0</v>
      </c>
      <c r="H259" s="484"/>
    </row>
    <row r="260" spans="1:8">
      <c r="A260" s="502"/>
      <c r="B260" s="503">
        <v>398</v>
      </c>
      <c r="C260" s="163" t="s">
        <v>140</v>
      </c>
      <c r="D260" s="1332">
        <v>131007.9774999998</v>
      </c>
      <c r="E260" s="504" t="s">
        <v>214</v>
      </c>
      <c r="F260" s="505">
        <f t="shared" si="11"/>
        <v>0</v>
      </c>
      <c r="G260" s="498">
        <f t="shared" si="12"/>
        <v>0</v>
      </c>
      <c r="H260" s="484"/>
    </row>
    <row r="261" spans="1:8">
      <c r="A261" s="502"/>
      <c r="B261" s="503">
        <v>398</v>
      </c>
      <c r="C261" s="163" t="s">
        <v>140</v>
      </c>
      <c r="D261" s="1332">
        <v>9956.9416666670004</v>
      </c>
      <c r="E261" s="504" t="s">
        <v>203</v>
      </c>
      <c r="F261" s="505">
        <f t="shared" si="11"/>
        <v>0.23084885646883446</v>
      </c>
      <c r="G261" s="498">
        <f t="shared" si="12"/>
        <v>2298.5485976769678</v>
      </c>
      <c r="H261" s="484"/>
    </row>
    <row r="262" spans="1:8">
      <c r="A262" s="502"/>
      <c r="B262" s="503">
        <v>398</v>
      </c>
      <c r="C262" s="163" t="s">
        <v>140</v>
      </c>
      <c r="D262" s="1332">
        <v>-506.219166666604</v>
      </c>
      <c r="E262" s="504" t="s">
        <v>173</v>
      </c>
      <c r="F262" s="505">
        <f t="shared" si="11"/>
        <v>0</v>
      </c>
      <c r="G262" s="498">
        <f t="shared" si="12"/>
        <v>0</v>
      </c>
      <c r="H262" s="484"/>
    </row>
    <row r="263" spans="1:8">
      <c r="A263" s="502"/>
      <c r="B263" s="503">
        <v>398</v>
      </c>
      <c r="C263" s="163" t="s">
        <v>140</v>
      </c>
      <c r="D263" s="1332">
        <v>14733.551250000004</v>
      </c>
      <c r="E263" s="504" t="s">
        <v>231</v>
      </c>
      <c r="F263" s="505">
        <f t="shared" si="11"/>
        <v>0.22953887558714423</v>
      </c>
      <c r="G263" s="498">
        <f t="shared" si="12"/>
        <v>3381.922787330564</v>
      </c>
      <c r="H263" s="484"/>
    </row>
    <row r="264" spans="1:8">
      <c r="A264" s="502"/>
      <c r="B264" s="503">
        <v>398</v>
      </c>
      <c r="C264" s="163" t="s">
        <v>140</v>
      </c>
      <c r="D264" s="1332">
        <v>-487.56375000020489</v>
      </c>
      <c r="E264" s="504" t="s">
        <v>171</v>
      </c>
      <c r="F264" s="505">
        <f t="shared" si="11"/>
        <v>0</v>
      </c>
      <c r="G264" s="498">
        <f t="shared" si="12"/>
        <v>0</v>
      </c>
      <c r="H264" s="484"/>
    </row>
    <row r="265" spans="1:8">
      <c r="A265" s="244"/>
      <c r="B265" s="503">
        <v>398</v>
      </c>
      <c r="C265" s="503" t="s">
        <v>140</v>
      </c>
      <c r="D265" s="1332">
        <v>15949.77916667005</v>
      </c>
      <c r="E265" s="504" t="s">
        <v>130</v>
      </c>
      <c r="F265" s="505">
        <f t="shared" si="11"/>
        <v>6.8539355270203509E-2</v>
      </c>
      <c r="G265" s="498">
        <f t="shared" si="12"/>
        <v>1093.1875807856891</v>
      </c>
      <c r="H265" s="484"/>
    </row>
    <row r="266" spans="1:8">
      <c r="A266" s="244"/>
      <c r="B266" s="503">
        <v>398</v>
      </c>
      <c r="C266" s="503" t="s">
        <v>140</v>
      </c>
      <c r="D266" s="1332">
        <v>1366.9725000000326</v>
      </c>
      <c r="E266" s="504" t="s">
        <v>172</v>
      </c>
      <c r="F266" s="505">
        <f t="shared" si="11"/>
        <v>0</v>
      </c>
      <c r="G266" s="498">
        <f t="shared" si="12"/>
        <v>0</v>
      </c>
      <c r="H266" s="484"/>
    </row>
    <row r="267" spans="1:8">
      <c r="A267" s="502"/>
      <c r="B267" s="503">
        <v>398</v>
      </c>
      <c r="C267" s="163" t="s">
        <v>140</v>
      </c>
      <c r="D267" s="1332">
        <v>238.54625000001397</v>
      </c>
      <c r="E267" s="504" t="s">
        <v>141</v>
      </c>
      <c r="F267" s="505">
        <f t="shared" si="11"/>
        <v>1</v>
      </c>
      <c r="G267" s="498">
        <f t="shared" si="12"/>
        <v>238.54625000001397</v>
      </c>
      <c r="H267" s="484"/>
    </row>
    <row r="268" spans="1:8">
      <c r="A268" s="502"/>
      <c r="B268" s="503">
        <v>398</v>
      </c>
      <c r="C268" s="163" t="s">
        <v>140</v>
      </c>
      <c r="D268" s="1332">
        <v>13674.538333334</v>
      </c>
      <c r="E268" s="504" t="s">
        <v>517</v>
      </c>
      <c r="F268" s="505">
        <f t="shared" si="11"/>
        <v>0</v>
      </c>
      <c r="G268" s="498">
        <f t="shared" si="12"/>
        <v>0</v>
      </c>
      <c r="H268" s="484"/>
    </row>
    <row r="269" spans="1:8">
      <c r="A269" s="502"/>
      <c r="B269" s="503">
        <v>398</v>
      </c>
      <c r="C269" s="163" t="s">
        <v>140</v>
      </c>
      <c r="D269" s="1332">
        <v>5903.0025000000005</v>
      </c>
      <c r="E269" s="504" t="s">
        <v>517</v>
      </c>
      <c r="F269" s="505">
        <f t="shared" si="11"/>
        <v>0</v>
      </c>
      <c r="G269" s="498">
        <f t="shared" si="12"/>
        <v>0</v>
      </c>
      <c r="H269" s="484"/>
    </row>
    <row r="270" spans="1:8">
      <c r="A270" s="502"/>
      <c r="B270" s="503">
        <v>399</v>
      </c>
      <c r="C270" s="163" t="s">
        <v>140</v>
      </c>
      <c r="D270" s="1332">
        <v>2004370.8237500191</v>
      </c>
      <c r="E270" s="504" t="s">
        <v>261</v>
      </c>
      <c r="F270" s="505">
        <f t="shared" si="11"/>
        <v>0</v>
      </c>
      <c r="G270" s="498">
        <f t="shared" si="12"/>
        <v>0</v>
      </c>
      <c r="H270" s="484"/>
    </row>
    <row r="271" spans="1:8">
      <c r="A271" s="502"/>
      <c r="B271" s="503" t="s">
        <v>600</v>
      </c>
      <c r="C271" s="163" t="s">
        <v>140</v>
      </c>
      <c r="D271" s="1332">
        <v>5019518.2237500008</v>
      </c>
      <c r="E271" s="504" t="s">
        <v>170</v>
      </c>
      <c r="F271" s="505">
        <f t="shared" si="11"/>
        <v>0</v>
      </c>
      <c r="G271" s="498">
        <f t="shared" si="12"/>
        <v>0</v>
      </c>
      <c r="H271" s="484"/>
    </row>
    <row r="272" spans="1:8">
      <c r="A272" s="244"/>
      <c r="B272" s="503" t="s">
        <v>600</v>
      </c>
      <c r="C272" s="503" t="s">
        <v>140</v>
      </c>
      <c r="D272" s="1332">
        <v>656823.97458333406</v>
      </c>
      <c r="E272" s="504" t="s">
        <v>173</v>
      </c>
      <c r="F272" s="505">
        <f t="shared" si="11"/>
        <v>0</v>
      </c>
      <c r="G272" s="498">
        <f t="shared" si="12"/>
        <v>0</v>
      </c>
      <c r="H272" s="484"/>
    </row>
    <row r="273" spans="1:8">
      <c r="A273" s="244"/>
      <c r="B273" s="503" t="s">
        <v>600</v>
      </c>
      <c r="C273" s="503" t="s">
        <v>140</v>
      </c>
      <c r="D273" s="1332">
        <v>2839080.7887500003</v>
      </c>
      <c r="E273" s="504" t="s">
        <v>171</v>
      </c>
      <c r="F273" s="505">
        <f t="shared" si="11"/>
        <v>0</v>
      </c>
      <c r="G273" s="498">
        <f t="shared" si="12"/>
        <v>0</v>
      </c>
      <c r="H273" s="484"/>
    </row>
    <row r="274" spans="1:8">
      <c r="A274" s="506"/>
      <c r="B274" s="503" t="s">
        <v>600</v>
      </c>
      <c r="C274" s="503" t="s">
        <v>140</v>
      </c>
      <c r="D274" s="1332">
        <v>3186843.6829166701</v>
      </c>
      <c r="E274" s="504" t="s">
        <v>172</v>
      </c>
      <c r="F274" s="505">
        <f t="shared" si="11"/>
        <v>0</v>
      </c>
      <c r="G274" s="498">
        <f t="shared" si="12"/>
        <v>0</v>
      </c>
      <c r="H274" s="484"/>
    </row>
    <row r="275" spans="1:8">
      <c r="A275" s="490"/>
      <c r="B275" s="503" t="s">
        <v>600</v>
      </c>
      <c r="C275" s="503" t="s">
        <v>140</v>
      </c>
      <c r="D275" s="1332">
        <v>840019.30166667001</v>
      </c>
      <c r="E275" s="504" t="s">
        <v>141</v>
      </c>
      <c r="F275" s="505">
        <f t="shared" si="11"/>
        <v>1</v>
      </c>
      <c r="G275" s="498">
        <f t="shared" si="12"/>
        <v>840019.30166667001</v>
      </c>
      <c r="H275" s="484"/>
    </row>
    <row r="276" spans="1:8">
      <c r="A276" s="507"/>
      <c r="B276" s="508" t="s">
        <v>600</v>
      </c>
      <c r="C276" s="508" t="s">
        <v>140</v>
      </c>
      <c r="D276" s="1332">
        <v>-1311974.7683333303</v>
      </c>
      <c r="E276" s="504" t="s">
        <v>517</v>
      </c>
      <c r="F276" s="505">
        <f t="shared" si="11"/>
        <v>0</v>
      </c>
      <c r="G276" s="498">
        <f t="shared" si="12"/>
        <v>0</v>
      </c>
      <c r="H276" s="484"/>
    </row>
    <row r="277" spans="1:8">
      <c r="A277" s="507"/>
      <c r="B277" s="508" t="s">
        <v>601</v>
      </c>
      <c r="C277" s="508" t="s">
        <v>140</v>
      </c>
      <c r="D277" s="1332">
        <v>411546.50583334081</v>
      </c>
      <c r="E277" s="504" t="s">
        <v>130</v>
      </c>
      <c r="F277" s="505">
        <f t="shared" si="11"/>
        <v>6.8539355270203509E-2</v>
      </c>
      <c r="G277" s="498">
        <f t="shared" si="12"/>
        <v>28207.132173522226</v>
      </c>
      <c r="H277" s="484"/>
    </row>
    <row r="278" spans="1:8">
      <c r="A278" s="507"/>
      <c r="B278" s="508" t="s">
        <v>602</v>
      </c>
      <c r="C278" s="508" t="s">
        <v>140</v>
      </c>
      <c r="D278" s="1332">
        <v>105010.25583333299</v>
      </c>
      <c r="E278" s="504" t="s">
        <v>130</v>
      </c>
      <c r="F278" s="505">
        <f t="shared" si="11"/>
        <v>6.8539355270203509E-2</v>
      </c>
      <c r="G278" s="498">
        <f t="shared" si="12"/>
        <v>7197.3352315757702</v>
      </c>
      <c r="H278" s="484"/>
    </row>
    <row r="279" spans="1:8">
      <c r="A279" s="507"/>
      <c r="B279" s="508" t="s">
        <v>603</v>
      </c>
      <c r="C279" s="508" t="s">
        <v>140</v>
      </c>
      <c r="D279" s="1332">
        <v>-25833.333333333299</v>
      </c>
      <c r="E279" s="504" t="s">
        <v>214</v>
      </c>
      <c r="F279" s="505">
        <f t="shared" si="11"/>
        <v>0</v>
      </c>
      <c r="G279" s="498">
        <f t="shared" si="12"/>
        <v>0</v>
      </c>
      <c r="H279" s="484"/>
    </row>
    <row r="280" spans="1:8">
      <c r="A280" s="507"/>
      <c r="B280" s="508" t="s">
        <v>603</v>
      </c>
      <c r="C280" s="508" t="s">
        <v>140</v>
      </c>
      <c r="D280" s="1332">
        <v>-3113.7879166666671</v>
      </c>
      <c r="E280" s="504" t="s">
        <v>146</v>
      </c>
      <c r="F280" s="505">
        <f t="shared" si="11"/>
        <v>7.9057273540331513E-2</v>
      </c>
      <c r="G280" s="498">
        <f t="shared" si="12"/>
        <v>-246.1675830744957</v>
      </c>
      <c r="H280" s="484"/>
    </row>
    <row r="281" spans="1:8">
      <c r="A281" s="507"/>
      <c r="B281" s="508" t="s">
        <v>604</v>
      </c>
      <c r="C281" s="508" t="s">
        <v>140</v>
      </c>
      <c r="D281" s="1332">
        <v>-79833.220833339961</v>
      </c>
      <c r="E281" s="504" t="s">
        <v>214</v>
      </c>
      <c r="F281" s="505">
        <f t="shared" si="11"/>
        <v>0</v>
      </c>
      <c r="G281" s="498">
        <f t="shared" si="12"/>
        <v>0</v>
      </c>
      <c r="H281" s="484"/>
    </row>
    <row r="282" spans="1:8">
      <c r="A282" s="507"/>
      <c r="B282" s="508" t="s">
        <v>604</v>
      </c>
      <c r="C282" s="508" t="s">
        <v>140</v>
      </c>
      <c r="D282" s="1332">
        <v>3750115.4120833399</v>
      </c>
      <c r="E282" s="504" t="s">
        <v>146</v>
      </c>
      <c r="F282" s="505">
        <f t="shared" si="11"/>
        <v>7.9057273540331513E-2</v>
      </c>
      <c r="G282" s="498">
        <f t="shared" si="12"/>
        <v>296473.89994088566</v>
      </c>
      <c r="H282" s="484"/>
    </row>
    <row r="283" spans="1:8">
      <c r="A283" s="507"/>
      <c r="B283" s="508" t="s">
        <v>605</v>
      </c>
      <c r="C283" s="508" t="s">
        <v>140</v>
      </c>
      <c r="D283" s="1332">
        <v>-92566521.902500004</v>
      </c>
      <c r="E283" s="504" t="s">
        <v>214</v>
      </c>
      <c r="F283" s="505">
        <f t="shared" si="11"/>
        <v>0</v>
      </c>
      <c r="G283" s="498">
        <f t="shared" si="12"/>
        <v>0</v>
      </c>
      <c r="H283" s="484"/>
    </row>
    <row r="284" spans="1:8">
      <c r="A284" s="507"/>
      <c r="B284" s="508" t="s">
        <v>605</v>
      </c>
      <c r="C284" s="508" t="s">
        <v>140</v>
      </c>
      <c r="D284" s="1332">
        <v>7164597.4275000002</v>
      </c>
      <c r="E284" s="504" t="s">
        <v>203</v>
      </c>
      <c r="F284" s="505">
        <f t="shared" si="11"/>
        <v>0.23084885646883446</v>
      </c>
      <c r="G284" s="498">
        <f t="shared" si="12"/>
        <v>1653939.1231979281</v>
      </c>
      <c r="H284" s="484"/>
    </row>
    <row r="285" spans="1:8">
      <c r="A285" s="507"/>
      <c r="B285" s="508" t="s">
        <v>605</v>
      </c>
      <c r="C285" s="508" t="s">
        <v>140</v>
      </c>
      <c r="D285" s="1332">
        <v>-122268.675416666</v>
      </c>
      <c r="E285" s="504" t="s">
        <v>146</v>
      </c>
      <c r="F285" s="505">
        <f t="shared" si="11"/>
        <v>7.9057273540331513E-2</v>
      </c>
      <c r="G285" s="498">
        <f t="shared" si="12"/>
        <v>-9666.2281178293706</v>
      </c>
      <c r="H285" s="484"/>
    </row>
    <row r="286" spans="1:8" ht="13.8" thickBot="1">
      <c r="A286" s="490"/>
      <c r="B286" s="503"/>
      <c r="C286" s="503"/>
      <c r="D286" s="515">
        <f>SUM(D9:D83)</f>
        <v>365637537.28792906</v>
      </c>
      <c r="E286" s="504"/>
      <c r="F286" s="520"/>
      <c r="G286" s="521">
        <f>SUM(G9:G285)</f>
        <v>22392710.951431125</v>
      </c>
      <c r="H286" s="484"/>
    </row>
    <row r="287" spans="1:8" ht="13.8" thickTop="1">
      <c r="A287" s="490"/>
      <c r="B287" s="503"/>
      <c r="C287" s="163"/>
      <c r="D287" s="504"/>
      <c r="E287" s="163"/>
      <c r="F287" s="512"/>
      <c r="G287" s="241"/>
      <c r="H287" s="484"/>
    </row>
    <row r="288" spans="1:8">
      <c r="A288" s="28" t="s">
        <v>212</v>
      </c>
      <c r="B288" s="503"/>
      <c r="C288" s="163"/>
      <c r="D288" s="504"/>
      <c r="E288" s="163"/>
      <c r="F288" s="512"/>
      <c r="G288" s="241"/>
      <c r="H288" s="241"/>
    </row>
    <row r="289" spans="1:8">
      <c r="A289" s="1414" t="s">
        <v>1083</v>
      </c>
      <c r="B289" s="1414"/>
      <c r="C289" s="1414"/>
      <c r="D289" s="1414"/>
      <c r="E289" s="1414"/>
      <c r="F289" s="1414"/>
      <c r="G289" s="1414"/>
      <c r="H289" s="241"/>
    </row>
    <row r="290" spans="1:8">
      <c r="A290" s="1414"/>
      <c r="B290" s="1414"/>
      <c r="C290" s="1414"/>
      <c r="D290" s="1414"/>
      <c r="E290" s="1414"/>
      <c r="F290" s="1414"/>
      <c r="G290" s="1414"/>
      <c r="H290" s="513"/>
    </row>
    <row r="291" spans="1:8">
      <c r="A291" s="1414"/>
      <c r="B291" s="1414"/>
      <c r="C291" s="1414"/>
      <c r="D291" s="1414"/>
      <c r="E291" s="1414"/>
      <c r="F291" s="1414"/>
      <c r="G291" s="1414"/>
      <c r="H291" s="513"/>
    </row>
    <row r="292" spans="1:8">
      <c r="A292" s="1414"/>
      <c r="B292" s="1414"/>
      <c r="C292" s="1414"/>
      <c r="D292" s="1414"/>
      <c r="E292" s="1414"/>
      <c r="F292" s="1414"/>
      <c r="G292" s="1414"/>
      <c r="H292" s="513"/>
    </row>
    <row r="293" spans="1:8">
      <c r="A293" s="1328"/>
      <c r="B293" s="522"/>
      <c r="C293" s="163"/>
      <c r="D293" s="498"/>
      <c r="E293" s="232"/>
      <c r="F293" s="513"/>
      <c r="G293" s="513"/>
      <c r="H293" s="513"/>
    </row>
    <row r="294" spans="1:8">
      <c r="A294" s="513"/>
      <c r="B294" s="503"/>
      <c r="C294" s="163"/>
      <c r="D294" s="498"/>
      <c r="E294" s="232"/>
      <c r="F294" s="513"/>
      <c r="G294" s="513"/>
      <c r="H294" s="513"/>
    </row>
    <row r="295" spans="1:8">
      <c r="A295" s="513"/>
      <c r="B295" s="522"/>
      <c r="C295" s="163"/>
      <c r="D295" s="498"/>
      <c r="E295" s="232"/>
      <c r="F295" s="513"/>
      <c r="G295" s="513"/>
      <c r="H295" s="513"/>
    </row>
    <row r="296" spans="1:8">
      <c r="A296" s="513"/>
      <c r="B296" s="523"/>
      <c r="C296" s="490"/>
      <c r="D296" s="490"/>
      <c r="E296" s="232"/>
      <c r="F296" s="513"/>
      <c r="G296" s="513"/>
      <c r="H296" s="513"/>
    </row>
    <row r="297" spans="1:8">
      <c r="A297" s="513"/>
      <c r="B297" s="523"/>
      <c r="C297" s="490"/>
      <c r="D297" s="490"/>
      <c r="E297" s="232"/>
      <c r="F297" s="513"/>
      <c r="G297" s="513"/>
      <c r="H297" s="513"/>
    </row>
    <row r="298" spans="1:8">
      <c r="A298" s="513"/>
      <c r="B298" s="495"/>
      <c r="C298" s="513"/>
      <c r="D298" s="513"/>
      <c r="E298" s="232"/>
      <c r="F298" s="513"/>
      <c r="G298" s="513"/>
      <c r="H298" s="513"/>
    </row>
    <row r="299" spans="1:8">
      <c r="A299" s="513"/>
      <c r="B299" s="495"/>
      <c r="C299" s="513"/>
      <c r="D299" s="513"/>
      <c r="E299" s="232"/>
      <c r="F299" s="513"/>
      <c r="G299" s="513"/>
      <c r="H299" s="513"/>
    </row>
    <row r="300" spans="1:8">
      <c r="A300" s="513"/>
      <c r="B300" s="495"/>
      <c r="C300" s="513"/>
      <c r="D300" s="513"/>
      <c r="E300" s="232"/>
      <c r="F300" s="513"/>
      <c r="G300" s="513"/>
      <c r="H300" s="513"/>
    </row>
    <row r="301" spans="1:8">
      <c r="B301" s="495"/>
      <c r="C301" s="513"/>
      <c r="D301" s="513"/>
      <c r="E301" s="232"/>
    </row>
    <row r="302" spans="1:8">
      <c r="B302" s="495"/>
      <c r="C302" s="513"/>
      <c r="D302" s="513"/>
      <c r="E302" s="232"/>
    </row>
    <row r="303" spans="1:8">
      <c r="B303" s="495"/>
      <c r="C303" s="513"/>
      <c r="D303" s="513"/>
      <c r="E303" s="232"/>
    </row>
    <row r="304" spans="1:8">
      <c r="B304" s="495"/>
      <c r="C304" s="513"/>
      <c r="D304" s="513"/>
      <c r="E304" s="232"/>
    </row>
    <row r="305" spans="2:5">
      <c r="B305" s="495"/>
      <c r="C305" s="513"/>
      <c r="D305" s="513"/>
      <c r="E305" s="232"/>
    </row>
    <row r="306" spans="2:5">
      <c r="B306" s="495"/>
      <c r="C306" s="513"/>
      <c r="D306" s="513"/>
      <c r="E306" s="232"/>
    </row>
    <row r="307" spans="2:5">
      <c r="B307" s="495"/>
      <c r="C307" s="513"/>
      <c r="D307" s="513"/>
      <c r="E307" s="232"/>
    </row>
    <row r="308" spans="2:5">
      <c r="B308" s="495"/>
      <c r="C308" s="513"/>
      <c r="D308" s="513"/>
      <c r="E308" s="232"/>
    </row>
    <row r="309" spans="2:5">
      <c r="B309" s="495"/>
      <c r="C309" s="513"/>
      <c r="D309" s="513"/>
      <c r="E309" s="232"/>
    </row>
    <row r="310" spans="2:5">
      <c r="B310" s="495"/>
      <c r="C310" s="513"/>
      <c r="D310" s="513"/>
      <c r="E310" s="232"/>
    </row>
    <row r="311" spans="2:5">
      <c r="B311" s="495"/>
      <c r="C311" s="513"/>
      <c r="D311" s="513"/>
      <c r="E311" s="232"/>
    </row>
    <row r="312" spans="2:5">
      <c r="B312" s="495"/>
      <c r="C312" s="513"/>
      <c r="D312" s="513"/>
      <c r="E312" s="232"/>
    </row>
    <row r="313" spans="2:5">
      <c r="B313" s="495"/>
      <c r="C313" s="513"/>
      <c r="D313" s="513"/>
      <c r="E313" s="232"/>
    </row>
    <row r="314" spans="2:5">
      <c r="B314" s="495"/>
      <c r="C314" s="513"/>
      <c r="D314" s="513"/>
      <c r="E314" s="232"/>
    </row>
    <row r="315" spans="2:5">
      <c r="B315" s="495"/>
      <c r="C315" s="513"/>
      <c r="D315" s="513"/>
      <c r="E315" s="232"/>
    </row>
    <row r="316" spans="2:5">
      <c r="B316" s="495"/>
      <c r="C316" s="513"/>
      <c r="D316" s="513"/>
      <c r="E316" s="232"/>
    </row>
    <row r="317" spans="2:5">
      <c r="B317" s="495"/>
      <c r="C317" s="513"/>
      <c r="D317" s="513"/>
      <c r="E317" s="232"/>
    </row>
    <row r="318" spans="2:5">
      <c r="B318" s="495"/>
      <c r="C318" s="513"/>
      <c r="D318" s="513"/>
      <c r="E318" s="232"/>
    </row>
    <row r="319" spans="2:5">
      <c r="B319" s="495"/>
      <c r="C319" s="513"/>
      <c r="D319" s="513"/>
      <c r="E319" s="232"/>
    </row>
    <row r="320" spans="2:5">
      <c r="B320" s="495"/>
      <c r="C320" s="513"/>
      <c r="D320" s="513"/>
      <c r="E320" s="232"/>
    </row>
    <row r="321" spans="2:5">
      <c r="B321" s="495"/>
      <c r="C321" s="513"/>
      <c r="D321" s="513"/>
      <c r="E321" s="232"/>
    </row>
    <row r="322" spans="2:5">
      <c r="B322" s="495"/>
      <c r="C322" s="513"/>
      <c r="D322" s="513"/>
      <c r="E322" s="232"/>
    </row>
    <row r="323" spans="2:5">
      <c r="B323" s="495"/>
      <c r="C323" s="513"/>
      <c r="D323" s="513"/>
      <c r="E323" s="232"/>
    </row>
    <row r="324" spans="2:5">
      <c r="B324" s="495"/>
      <c r="C324" s="513"/>
      <c r="D324" s="513"/>
      <c r="E324" s="232"/>
    </row>
    <row r="325" spans="2:5">
      <c r="B325" s="495"/>
      <c r="C325" s="513"/>
      <c r="D325" s="513"/>
      <c r="E325" s="232"/>
    </row>
    <row r="326" spans="2:5">
      <c r="B326" s="495"/>
      <c r="C326" s="513"/>
      <c r="D326" s="513"/>
      <c r="E326" s="232"/>
    </row>
    <row r="327" spans="2:5">
      <c r="B327" s="495"/>
      <c r="C327" s="513"/>
      <c r="D327" s="513"/>
      <c r="E327" s="232"/>
    </row>
    <row r="328" spans="2:5">
      <c r="B328" s="495"/>
      <c r="C328" s="513"/>
      <c r="D328" s="513"/>
      <c r="E328" s="232"/>
    </row>
    <row r="329" spans="2:5">
      <c r="B329" s="495"/>
      <c r="C329" s="513"/>
      <c r="D329" s="513"/>
      <c r="E329" s="232"/>
    </row>
    <row r="330" spans="2:5">
      <c r="B330" s="495"/>
      <c r="C330" s="513"/>
      <c r="D330" s="513"/>
      <c r="E330" s="232"/>
    </row>
    <row r="331" spans="2:5">
      <c r="B331" s="495"/>
      <c r="C331" s="513"/>
      <c r="D331" s="513"/>
      <c r="E331" s="232"/>
    </row>
    <row r="332" spans="2:5">
      <c r="B332" s="495"/>
      <c r="C332" s="513"/>
      <c r="D332" s="513"/>
      <c r="E332" s="232"/>
    </row>
    <row r="333" spans="2:5">
      <c r="B333" s="495"/>
      <c r="C333" s="513"/>
      <c r="D333" s="513"/>
      <c r="E333" s="232"/>
    </row>
    <row r="334" spans="2:5">
      <c r="B334" s="495"/>
      <c r="C334" s="513"/>
      <c r="D334" s="513"/>
      <c r="E334" s="232"/>
    </row>
    <row r="335" spans="2:5">
      <c r="B335" s="495"/>
      <c r="C335" s="513"/>
      <c r="D335" s="513"/>
      <c r="E335" s="232"/>
    </row>
    <row r="336" spans="2:5">
      <c r="B336" s="495"/>
      <c r="C336" s="513"/>
      <c r="D336" s="513"/>
      <c r="E336" s="232"/>
    </row>
    <row r="337" spans="2:5">
      <c r="B337" s="495"/>
      <c r="C337" s="513"/>
      <c r="D337" s="513"/>
      <c r="E337" s="232"/>
    </row>
    <row r="338" spans="2:5">
      <c r="B338" s="495"/>
      <c r="C338" s="513"/>
      <c r="D338" s="513"/>
      <c r="E338" s="232"/>
    </row>
    <row r="339" spans="2:5">
      <c r="B339" s="495"/>
      <c r="C339" s="513"/>
      <c r="D339" s="513"/>
      <c r="E339" s="232"/>
    </row>
    <row r="340" spans="2:5">
      <c r="B340" s="495"/>
      <c r="C340" s="513"/>
      <c r="D340" s="513"/>
      <c r="E340" s="232"/>
    </row>
    <row r="341" spans="2:5">
      <c r="B341" s="495"/>
      <c r="C341" s="513"/>
      <c r="D341" s="513"/>
      <c r="E341" s="232"/>
    </row>
    <row r="342" spans="2:5">
      <c r="B342" s="495"/>
      <c r="C342" s="513"/>
      <c r="D342" s="513"/>
      <c r="E342" s="232"/>
    </row>
    <row r="343" spans="2:5">
      <c r="B343" s="495"/>
      <c r="C343" s="513"/>
      <c r="D343" s="513"/>
      <c r="E343" s="232"/>
    </row>
    <row r="344" spans="2:5">
      <c r="B344" s="495"/>
      <c r="C344" s="513"/>
      <c r="D344" s="513"/>
      <c r="E344" s="232"/>
    </row>
    <row r="345" spans="2:5">
      <c r="B345" s="495"/>
      <c r="C345" s="513"/>
      <c r="D345" s="513"/>
      <c r="E345" s="232"/>
    </row>
    <row r="346" spans="2:5">
      <c r="B346" s="495"/>
      <c r="C346" s="513"/>
      <c r="D346" s="513"/>
      <c r="E346" s="232"/>
    </row>
    <row r="347" spans="2:5">
      <c r="B347" s="495"/>
      <c r="C347" s="513"/>
      <c r="D347" s="513"/>
      <c r="E347" s="232"/>
    </row>
    <row r="348" spans="2:5">
      <c r="B348" s="495"/>
      <c r="C348" s="513"/>
      <c r="D348" s="513"/>
      <c r="E348" s="232"/>
    </row>
    <row r="349" spans="2:5">
      <c r="B349" s="495"/>
      <c r="C349" s="513"/>
      <c r="D349" s="513"/>
      <c r="E349" s="232"/>
    </row>
    <row r="350" spans="2:5">
      <c r="B350" s="495"/>
      <c r="C350" s="513"/>
      <c r="D350" s="513"/>
      <c r="E350" s="232"/>
    </row>
    <row r="351" spans="2:5">
      <c r="B351" s="495"/>
      <c r="C351" s="513"/>
      <c r="D351" s="513"/>
      <c r="E351" s="232"/>
    </row>
    <row r="352" spans="2:5">
      <c r="B352" s="495"/>
      <c r="C352" s="513"/>
      <c r="D352" s="513"/>
      <c r="E352" s="232"/>
    </row>
    <row r="353" spans="2:5">
      <c r="B353" s="495"/>
      <c r="C353" s="513"/>
      <c r="D353" s="513"/>
      <c r="E353" s="232"/>
    </row>
    <row r="354" spans="2:5">
      <c r="B354" s="495"/>
      <c r="C354" s="513"/>
      <c r="D354" s="513"/>
      <c r="E354" s="232"/>
    </row>
    <row r="355" spans="2:5">
      <c r="B355" s="495"/>
      <c r="C355" s="513"/>
      <c r="D355" s="513"/>
      <c r="E355" s="232"/>
    </row>
    <row r="356" spans="2:5">
      <c r="B356" s="495"/>
      <c r="C356" s="513"/>
      <c r="D356" s="513"/>
      <c r="E356" s="232"/>
    </row>
    <row r="357" spans="2:5">
      <c r="B357" s="495"/>
      <c r="C357" s="513"/>
      <c r="D357" s="513"/>
      <c r="E357" s="232"/>
    </row>
    <row r="358" spans="2:5">
      <c r="B358" s="495"/>
      <c r="C358" s="513"/>
      <c r="D358" s="513"/>
      <c r="E358" s="232"/>
    </row>
    <row r="359" spans="2:5">
      <c r="B359" s="495"/>
      <c r="C359" s="513"/>
      <c r="D359" s="513"/>
      <c r="E359" s="232"/>
    </row>
    <row r="360" spans="2:5">
      <c r="B360" s="495"/>
      <c r="C360" s="513"/>
      <c r="D360" s="513"/>
      <c r="E360" s="232"/>
    </row>
    <row r="361" spans="2:5">
      <c r="B361" s="495"/>
      <c r="C361" s="513"/>
      <c r="D361" s="513"/>
      <c r="E361" s="232"/>
    </row>
    <row r="362" spans="2:5">
      <c r="B362" s="495"/>
      <c r="C362" s="513"/>
      <c r="D362" s="513"/>
      <c r="E362" s="232"/>
    </row>
    <row r="363" spans="2:5">
      <c r="B363" s="495"/>
      <c r="C363" s="513"/>
      <c r="D363" s="513"/>
      <c r="E363" s="232"/>
    </row>
    <row r="364" spans="2:5">
      <c r="B364" s="495"/>
      <c r="C364" s="513"/>
      <c r="D364" s="513"/>
      <c r="E364" s="232"/>
    </row>
    <row r="365" spans="2:5">
      <c r="B365" s="495"/>
      <c r="C365" s="513"/>
      <c r="D365" s="513"/>
      <c r="E365" s="232"/>
    </row>
    <row r="366" spans="2:5">
      <c r="B366" s="495"/>
      <c r="C366" s="513"/>
      <c r="D366" s="513"/>
      <c r="E366" s="232"/>
    </row>
    <row r="367" spans="2:5">
      <c r="B367" s="495"/>
      <c r="C367" s="513"/>
      <c r="D367" s="513"/>
      <c r="E367" s="232"/>
    </row>
    <row r="368" spans="2:5">
      <c r="B368" s="495"/>
      <c r="C368" s="513"/>
      <c r="D368" s="513"/>
      <c r="E368" s="232"/>
    </row>
    <row r="369" spans="2:5">
      <c r="B369" s="495"/>
      <c r="C369" s="513"/>
      <c r="D369" s="513"/>
      <c r="E369" s="232"/>
    </row>
    <row r="370" spans="2:5">
      <c r="B370" s="495"/>
      <c r="C370" s="513"/>
      <c r="D370" s="513"/>
      <c r="E370" s="232"/>
    </row>
    <row r="371" spans="2:5">
      <c r="B371" s="495"/>
      <c r="C371" s="513"/>
      <c r="D371" s="513"/>
      <c r="E371" s="232"/>
    </row>
    <row r="372" spans="2:5">
      <c r="B372" s="495"/>
      <c r="C372" s="513"/>
      <c r="D372" s="513"/>
      <c r="E372" s="232"/>
    </row>
    <row r="373" spans="2:5">
      <c r="B373" s="495"/>
      <c r="C373" s="513"/>
      <c r="D373" s="513"/>
      <c r="E373" s="232"/>
    </row>
    <row r="374" spans="2:5">
      <c r="B374" s="495"/>
      <c r="C374" s="513"/>
      <c r="D374" s="513"/>
      <c r="E374" s="232"/>
    </row>
    <row r="375" spans="2:5">
      <c r="B375" s="495"/>
      <c r="C375" s="513"/>
      <c r="D375" s="513"/>
      <c r="E375" s="232"/>
    </row>
    <row r="376" spans="2:5">
      <c r="B376" s="495"/>
      <c r="C376" s="513"/>
      <c r="D376" s="513"/>
      <c r="E376" s="232"/>
    </row>
    <row r="377" spans="2:5">
      <c r="B377" s="495"/>
      <c r="C377" s="513"/>
      <c r="D377" s="513"/>
      <c r="E377" s="232"/>
    </row>
    <row r="378" spans="2:5">
      <c r="B378" s="495"/>
      <c r="C378" s="513"/>
      <c r="D378" s="513"/>
      <c r="E378" s="232"/>
    </row>
    <row r="379" spans="2:5">
      <c r="B379" s="495"/>
      <c r="C379" s="513"/>
      <c r="D379" s="513"/>
      <c r="E379" s="232"/>
    </row>
    <row r="380" spans="2:5">
      <c r="B380" s="495"/>
      <c r="C380" s="513"/>
      <c r="D380" s="513"/>
      <c r="E380" s="232"/>
    </row>
    <row r="381" spans="2:5">
      <c r="B381" s="495"/>
      <c r="C381" s="513"/>
      <c r="D381" s="513"/>
      <c r="E381" s="232"/>
    </row>
    <row r="382" spans="2:5">
      <c r="B382" s="495"/>
      <c r="C382" s="513"/>
      <c r="D382" s="513"/>
      <c r="E382" s="232"/>
    </row>
    <row r="383" spans="2:5">
      <c r="B383" s="495"/>
      <c r="C383" s="513"/>
      <c r="D383" s="513"/>
      <c r="E383" s="232"/>
    </row>
    <row r="384" spans="2:5">
      <c r="B384" s="495"/>
      <c r="C384" s="513"/>
      <c r="D384" s="513"/>
      <c r="E384" s="232"/>
    </row>
    <row r="385" spans="2:5">
      <c r="B385" s="495"/>
      <c r="C385" s="513"/>
      <c r="D385" s="513"/>
      <c r="E385" s="232"/>
    </row>
    <row r="386" spans="2:5">
      <c r="B386" s="495"/>
      <c r="C386" s="513"/>
      <c r="D386" s="513"/>
      <c r="E386" s="232"/>
    </row>
    <row r="387" spans="2:5">
      <c r="B387" s="495"/>
      <c r="C387" s="513"/>
      <c r="D387" s="513"/>
      <c r="E387" s="232"/>
    </row>
    <row r="388" spans="2:5">
      <c r="B388" s="495"/>
      <c r="C388" s="513"/>
      <c r="D388" s="513"/>
      <c r="E388" s="232"/>
    </row>
    <row r="389" spans="2:5">
      <c r="B389" s="495"/>
      <c r="C389" s="513"/>
      <c r="D389" s="513"/>
      <c r="E389" s="232"/>
    </row>
    <row r="390" spans="2:5">
      <c r="B390" s="495"/>
      <c r="C390" s="513"/>
      <c r="D390" s="513"/>
      <c r="E390" s="232"/>
    </row>
    <row r="391" spans="2:5">
      <c r="B391" s="495"/>
      <c r="C391" s="513"/>
      <c r="D391" s="513"/>
      <c r="E391" s="232"/>
    </row>
    <row r="392" spans="2:5">
      <c r="B392" s="495"/>
      <c r="C392" s="513"/>
      <c r="D392" s="513"/>
      <c r="E392" s="232"/>
    </row>
    <row r="393" spans="2:5">
      <c r="B393" s="495"/>
      <c r="C393" s="513"/>
      <c r="D393" s="513"/>
      <c r="E393" s="232"/>
    </row>
    <row r="394" spans="2:5">
      <c r="B394" s="495"/>
      <c r="C394" s="513"/>
      <c r="D394" s="513"/>
      <c r="E394" s="232"/>
    </row>
    <row r="395" spans="2:5">
      <c r="B395" s="495"/>
      <c r="C395" s="513"/>
      <c r="D395" s="513"/>
      <c r="E395" s="232"/>
    </row>
    <row r="396" spans="2:5">
      <c r="B396" s="495"/>
      <c r="C396" s="513"/>
      <c r="D396" s="513"/>
      <c r="E396" s="232"/>
    </row>
    <row r="397" spans="2:5">
      <c r="B397" s="495"/>
      <c r="C397" s="513"/>
      <c r="D397" s="513"/>
      <c r="E397" s="232"/>
    </row>
    <row r="398" spans="2:5">
      <c r="B398" s="495"/>
      <c r="C398" s="513"/>
      <c r="D398" s="513"/>
      <c r="E398" s="232"/>
    </row>
    <row r="399" spans="2:5">
      <c r="B399" s="495"/>
      <c r="C399" s="513"/>
      <c r="D399" s="513"/>
      <c r="E399" s="232"/>
    </row>
    <row r="400" spans="2:5">
      <c r="B400" s="495"/>
      <c r="C400" s="513"/>
      <c r="D400" s="513"/>
      <c r="E400" s="232"/>
    </row>
    <row r="401" spans="2:5">
      <c r="B401" s="495"/>
      <c r="C401" s="513"/>
      <c r="D401" s="513"/>
      <c r="E401" s="232"/>
    </row>
    <row r="402" spans="2:5">
      <c r="B402" s="495"/>
      <c r="C402" s="513"/>
      <c r="D402" s="513"/>
      <c r="E402" s="232"/>
    </row>
    <row r="403" spans="2:5">
      <c r="B403" s="495"/>
      <c r="C403" s="513"/>
      <c r="D403" s="513"/>
      <c r="E403" s="232"/>
    </row>
    <row r="404" spans="2:5">
      <c r="B404" s="495"/>
      <c r="C404" s="513"/>
      <c r="D404" s="513"/>
      <c r="E404" s="232"/>
    </row>
    <row r="405" spans="2:5">
      <c r="B405" s="495"/>
      <c r="C405" s="513"/>
      <c r="D405" s="513"/>
      <c r="E405" s="232"/>
    </row>
    <row r="406" spans="2:5">
      <c r="B406" s="495"/>
      <c r="C406" s="513"/>
      <c r="D406" s="513"/>
      <c r="E406" s="232"/>
    </row>
    <row r="407" spans="2:5">
      <c r="B407" s="495"/>
      <c r="C407" s="513"/>
      <c r="D407" s="513"/>
      <c r="E407" s="232"/>
    </row>
    <row r="408" spans="2:5">
      <c r="B408" s="495"/>
      <c r="C408" s="513"/>
      <c r="D408" s="513"/>
      <c r="E408" s="232"/>
    </row>
    <row r="409" spans="2:5">
      <c r="B409" s="495"/>
      <c r="C409" s="513"/>
      <c r="D409" s="513"/>
      <c r="E409" s="232"/>
    </row>
    <row r="410" spans="2:5">
      <c r="B410" s="495"/>
      <c r="C410" s="513"/>
      <c r="D410" s="513"/>
      <c r="E410" s="232"/>
    </row>
    <row r="411" spans="2:5">
      <c r="B411" s="495"/>
      <c r="C411" s="513"/>
      <c r="D411" s="513"/>
      <c r="E411" s="232"/>
    </row>
    <row r="412" spans="2:5">
      <c r="B412" s="495"/>
      <c r="C412" s="513"/>
      <c r="D412" s="513"/>
      <c r="E412" s="232"/>
    </row>
    <row r="413" spans="2:5">
      <c r="B413" s="495"/>
      <c r="C413" s="513"/>
      <c r="D413" s="513"/>
      <c r="E413" s="232"/>
    </row>
    <row r="414" spans="2:5">
      <c r="B414" s="495"/>
      <c r="C414" s="513"/>
      <c r="D414" s="513"/>
      <c r="E414" s="232"/>
    </row>
    <row r="415" spans="2:5">
      <c r="B415" s="495"/>
      <c r="C415" s="513"/>
      <c r="D415" s="513"/>
      <c r="E415" s="232"/>
    </row>
    <row r="416" spans="2:5">
      <c r="B416" s="495"/>
      <c r="C416" s="513"/>
      <c r="D416" s="513"/>
      <c r="E416" s="232"/>
    </row>
    <row r="417" spans="2:5">
      <c r="B417" s="495"/>
      <c r="C417" s="513"/>
      <c r="D417" s="513"/>
      <c r="E417" s="232"/>
    </row>
    <row r="418" spans="2:5">
      <c r="B418" s="495"/>
      <c r="C418" s="513"/>
      <c r="D418" s="513"/>
      <c r="E418" s="232"/>
    </row>
    <row r="419" spans="2:5">
      <c r="B419" s="495"/>
      <c r="C419" s="513"/>
      <c r="D419" s="513"/>
      <c r="E419" s="232"/>
    </row>
    <row r="420" spans="2:5">
      <c r="B420" s="495"/>
      <c r="C420" s="513"/>
      <c r="D420" s="513"/>
      <c r="E420" s="232"/>
    </row>
    <row r="421" spans="2:5">
      <c r="B421" s="495"/>
      <c r="C421" s="513"/>
      <c r="D421" s="513"/>
      <c r="E421" s="232"/>
    </row>
    <row r="422" spans="2:5">
      <c r="B422" s="495"/>
      <c r="C422" s="513"/>
      <c r="D422" s="513"/>
      <c r="E422" s="232"/>
    </row>
    <row r="423" spans="2:5">
      <c r="B423" s="495"/>
      <c r="C423" s="513"/>
      <c r="D423" s="513"/>
      <c r="E423" s="232"/>
    </row>
    <row r="424" spans="2:5">
      <c r="B424" s="495"/>
      <c r="C424" s="513"/>
      <c r="D424" s="513"/>
      <c r="E424" s="232"/>
    </row>
    <row r="425" spans="2:5">
      <c r="B425" s="495"/>
      <c r="C425" s="513"/>
      <c r="D425" s="513"/>
      <c r="E425" s="232"/>
    </row>
    <row r="426" spans="2:5">
      <c r="B426" s="495"/>
      <c r="C426" s="513"/>
      <c r="D426" s="513"/>
      <c r="E426" s="232"/>
    </row>
    <row r="427" spans="2:5">
      <c r="B427" s="495"/>
      <c r="C427" s="513"/>
      <c r="D427" s="513"/>
      <c r="E427" s="232"/>
    </row>
    <row r="428" spans="2:5">
      <c r="B428" s="495"/>
      <c r="C428" s="513"/>
      <c r="D428" s="513"/>
      <c r="E428" s="232"/>
    </row>
    <row r="429" spans="2:5">
      <c r="B429" s="495"/>
      <c r="C429" s="513"/>
      <c r="D429" s="513"/>
      <c r="E429" s="232"/>
    </row>
    <row r="430" spans="2:5">
      <c r="B430" s="495"/>
      <c r="C430" s="513"/>
      <c r="D430" s="513"/>
      <c r="E430" s="232"/>
    </row>
    <row r="431" spans="2:5">
      <c r="B431" s="495"/>
      <c r="C431" s="513"/>
      <c r="D431" s="513"/>
      <c r="E431" s="232"/>
    </row>
    <row r="432" spans="2:5">
      <c r="B432" s="495"/>
      <c r="C432" s="513"/>
      <c r="D432" s="513"/>
      <c r="E432" s="232"/>
    </row>
    <row r="433" spans="2:5">
      <c r="B433" s="495"/>
      <c r="C433" s="513"/>
      <c r="D433" s="513"/>
      <c r="E433" s="232"/>
    </row>
    <row r="434" spans="2:5">
      <c r="B434" s="495"/>
      <c r="C434" s="513"/>
      <c r="D434" s="513"/>
      <c r="E434" s="232"/>
    </row>
    <row r="435" spans="2:5">
      <c r="B435" s="495"/>
      <c r="C435" s="513"/>
      <c r="D435" s="513"/>
      <c r="E435" s="232"/>
    </row>
    <row r="436" spans="2:5">
      <c r="B436" s="495"/>
      <c r="C436" s="513"/>
      <c r="D436" s="513"/>
      <c r="E436" s="232"/>
    </row>
    <row r="437" spans="2:5">
      <c r="B437" s="495"/>
      <c r="C437" s="513"/>
      <c r="D437" s="513"/>
      <c r="E437" s="232"/>
    </row>
    <row r="438" spans="2:5">
      <c r="B438" s="495"/>
      <c r="C438" s="513"/>
      <c r="D438" s="513"/>
      <c r="E438" s="232"/>
    </row>
    <row r="439" spans="2:5">
      <c r="B439" s="495"/>
      <c r="C439" s="513"/>
      <c r="D439" s="513"/>
      <c r="E439" s="232"/>
    </row>
    <row r="440" spans="2:5">
      <c r="B440" s="495"/>
      <c r="C440" s="513"/>
      <c r="D440" s="513"/>
      <c r="E440" s="232"/>
    </row>
    <row r="441" spans="2:5">
      <c r="B441" s="495"/>
      <c r="C441" s="513"/>
      <c r="D441" s="513"/>
      <c r="E441" s="232"/>
    </row>
    <row r="442" spans="2:5">
      <c r="B442" s="495"/>
      <c r="C442" s="513"/>
      <c r="D442" s="513"/>
      <c r="E442" s="232"/>
    </row>
    <row r="443" spans="2:5">
      <c r="B443" s="495"/>
      <c r="C443" s="513"/>
      <c r="D443" s="513"/>
      <c r="E443" s="232"/>
    </row>
    <row r="444" spans="2:5">
      <c r="B444" s="495"/>
      <c r="C444" s="513"/>
      <c r="D444" s="513"/>
      <c r="E444" s="232"/>
    </row>
    <row r="445" spans="2:5">
      <c r="B445" s="495"/>
      <c r="C445" s="513"/>
      <c r="D445" s="513"/>
      <c r="E445" s="232"/>
    </row>
    <row r="446" spans="2:5">
      <c r="B446" s="495"/>
      <c r="C446" s="513"/>
      <c r="D446" s="513"/>
      <c r="E446" s="232"/>
    </row>
    <row r="447" spans="2:5">
      <c r="B447" s="495"/>
      <c r="C447" s="513"/>
      <c r="D447" s="513"/>
      <c r="E447" s="232"/>
    </row>
    <row r="448" spans="2:5">
      <c r="B448" s="495"/>
      <c r="C448" s="513"/>
      <c r="D448" s="513"/>
      <c r="E448" s="232"/>
    </row>
    <row r="449" spans="2:5">
      <c r="B449" s="495"/>
      <c r="C449" s="513"/>
      <c r="D449" s="513"/>
      <c r="E449" s="232"/>
    </row>
    <row r="450" spans="2:5">
      <c r="B450" s="495"/>
      <c r="C450" s="513"/>
      <c r="D450" s="513"/>
      <c r="E450" s="232"/>
    </row>
    <row r="451" spans="2:5">
      <c r="B451" s="495"/>
      <c r="C451" s="513"/>
      <c r="D451" s="513"/>
      <c r="E451" s="232"/>
    </row>
    <row r="452" spans="2:5">
      <c r="B452" s="495"/>
      <c r="C452" s="513"/>
      <c r="D452" s="513"/>
      <c r="E452" s="232"/>
    </row>
    <row r="453" spans="2:5">
      <c r="B453" s="495"/>
      <c r="C453" s="513"/>
      <c r="D453" s="513"/>
      <c r="E453" s="232"/>
    </row>
    <row r="454" spans="2:5">
      <c r="B454" s="495"/>
      <c r="C454" s="513"/>
      <c r="D454" s="513"/>
      <c r="E454" s="232"/>
    </row>
    <row r="455" spans="2:5">
      <c r="B455" s="495"/>
      <c r="C455" s="513"/>
      <c r="D455" s="513"/>
      <c r="E455" s="232"/>
    </row>
    <row r="456" spans="2:5">
      <c r="B456" s="495"/>
      <c r="C456" s="513"/>
      <c r="D456" s="513"/>
      <c r="E456" s="232"/>
    </row>
    <row r="457" spans="2:5">
      <c r="B457" s="495"/>
      <c r="C457" s="513"/>
      <c r="D457" s="513"/>
      <c r="E457" s="232"/>
    </row>
    <row r="458" spans="2:5">
      <c r="B458" s="495"/>
      <c r="C458" s="513"/>
      <c r="D458" s="513"/>
      <c r="E458" s="232"/>
    </row>
    <row r="459" spans="2:5">
      <c r="B459" s="495"/>
      <c r="C459" s="513"/>
      <c r="D459" s="513"/>
      <c r="E459" s="232"/>
    </row>
    <row r="460" spans="2:5">
      <c r="B460" s="495"/>
      <c r="C460" s="513"/>
      <c r="D460" s="513"/>
      <c r="E460" s="232"/>
    </row>
    <row r="461" spans="2:5">
      <c r="B461" s="495"/>
      <c r="C461" s="513"/>
      <c r="D461" s="513"/>
      <c r="E461" s="232"/>
    </row>
    <row r="462" spans="2:5">
      <c r="B462" s="495"/>
      <c r="C462" s="513"/>
      <c r="D462" s="513"/>
      <c r="E462" s="232"/>
    </row>
    <row r="463" spans="2:5">
      <c r="B463" s="495"/>
      <c r="C463" s="513"/>
      <c r="D463" s="513"/>
      <c r="E463" s="232"/>
    </row>
    <row r="464" spans="2:5">
      <c r="B464" s="495"/>
      <c r="C464" s="513"/>
      <c r="D464" s="513"/>
      <c r="E464" s="232"/>
    </row>
    <row r="465" spans="2:5">
      <c r="B465" s="495"/>
      <c r="C465" s="513"/>
      <c r="D465" s="513"/>
      <c r="E465" s="232"/>
    </row>
    <row r="466" spans="2:5">
      <c r="B466" s="495"/>
      <c r="C466" s="513"/>
      <c r="D466" s="513"/>
      <c r="E466" s="232"/>
    </row>
    <row r="467" spans="2:5">
      <c r="B467" s="495"/>
      <c r="C467" s="513"/>
      <c r="D467" s="513"/>
      <c r="E467" s="232"/>
    </row>
    <row r="468" spans="2:5">
      <c r="B468" s="495"/>
      <c r="C468" s="513"/>
      <c r="D468" s="513"/>
      <c r="E468" s="232"/>
    </row>
    <row r="469" spans="2:5">
      <c r="B469" s="495"/>
      <c r="C469" s="513"/>
      <c r="D469" s="513"/>
      <c r="E469" s="232"/>
    </row>
    <row r="470" spans="2:5">
      <c r="B470" s="495"/>
      <c r="C470" s="513"/>
      <c r="D470" s="513"/>
      <c r="E470" s="232"/>
    </row>
    <row r="471" spans="2:5">
      <c r="B471" s="495"/>
      <c r="C471" s="513"/>
      <c r="D471" s="513"/>
      <c r="E471" s="232"/>
    </row>
    <row r="472" spans="2:5">
      <c r="B472" s="495"/>
      <c r="C472" s="513"/>
      <c r="D472" s="513"/>
      <c r="E472" s="232"/>
    </row>
    <row r="473" spans="2:5">
      <c r="B473" s="495"/>
      <c r="C473" s="513"/>
      <c r="D473" s="513"/>
      <c r="E473" s="232"/>
    </row>
    <row r="474" spans="2:5">
      <c r="B474" s="495"/>
      <c r="C474" s="513"/>
      <c r="D474" s="513"/>
      <c r="E474" s="232"/>
    </row>
    <row r="475" spans="2:5">
      <c r="B475" s="495"/>
      <c r="C475" s="513"/>
      <c r="D475" s="513"/>
      <c r="E475" s="232"/>
    </row>
    <row r="476" spans="2:5">
      <c r="B476" s="495"/>
      <c r="C476" s="513"/>
      <c r="D476" s="513"/>
      <c r="E476" s="232"/>
    </row>
    <row r="477" spans="2:5">
      <c r="B477" s="495"/>
      <c r="C477" s="513"/>
      <c r="D477" s="513"/>
      <c r="E477" s="232"/>
    </row>
    <row r="478" spans="2:5">
      <c r="B478" s="495"/>
      <c r="C478" s="513"/>
      <c r="D478" s="513"/>
      <c r="E478" s="232"/>
    </row>
    <row r="479" spans="2:5">
      <c r="B479" s="495"/>
      <c r="C479" s="513"/>
      <c r="D479" s="513"/>
      <c r="E479" s="232"/>
    </row>
    <row r="480" spans="2:5">
      <c r="B480" s="495"/>
      <c r="C480" s="513"/>
      <c r="D480" s="513"/>
      <c r="E480" s="232"/>
    </row>
    <row r="481" spans="2:5">
      <c r="B481" s="495"/>
      <c r="C481" s="513"/>
      <c r="D481" s="513"/>
      <c r="E481" s="232"/>
    </row>
    <row r="482" spans="2:5">
      <c r="B482" s="495"/>
      <c r="C482" s="513"/>
      <c r="D482" s="513"/>
      <c r="E482" s="232"/>
    </row>
    <row r="483" spans="2:5">
      <c r="B483" s="495"/>
      <c r="C483" s="513"/>
      <c r="D483" s="513"/>
      <c r="E483" s="232"/>
    </row>
    <row r="484" spans="2:5">
      <c r="B484" s="495"/>
      <c r="C484" s="513"/>
      <c r="D484" s="513"/>
      <c r="E484" s="232"/>
    </row>
    <row r="485" spans="2:5">
      <c r="B485" s="495"/>
      <c r="C485" s="513"/>
      <c r="D485" s="513"/>
      <c r="E485" s="232"/>
    </row>
    <row r="486" spans="2:5">
      <c r="B486" s="495"/>
      <c r="C486" s="513"/>
      <c r="D486" s="513"/>
      <c r="E486" s="232"/>
    </row>
    <row r="487" spans="2:5">
      <c r="B487" s="495"/>
      <c r="C487" s="513"/>
      <c r="D487" s="513"/>
      <c r="E487" s="232"/>
    </row>
    <row r="488" spans="2:5">
      <c r="B488" s="495"/>
      <c r="C488" s="513"/>
      <c r="D488" s="513"/>
      <c r="E488" s="232"/>
    </row>
    <row r="489" spans="2:5">
      <c r="B489" s="495"/>
      <c r="C489" s="513"/>
      <c r="D489" s="513"/>
      <c r="E489" s="232"/>
    </row>
    <row r="490" spans="2:5">
      <c r="B490" s="495"/>
      <c r="C490" s="513"/>
      <c r="D490" s="513"/>
      <c r="E490" s="232"/>
    </row>
    <row r="491" spans="2:5">
      <c r="B491" s="495"/>
      <c r="C491" s="513"/>
      <c r="D491" s="513"/>
      <c r="E491" s="232"/>
    </row>
    <row r="492" spans="2:5">
      <c r="B492" s="495"/>
      <c r="C492" s="513"/>
      <c r="D492" s="513"/>
      <c r="E492" s="232"/>
    </row>
    <row r="493" spans="2:5">
      <c r="B493" s="495"/>
      <c r="C493" s="513"/>
      <c r="D493" s="513"/>
      <c r="E493" s="232"/>
    </row>
    <row r="494" spans="2:5">
      <c r="B494" s="495"/>
      <c r="C494" s="513"/>
      <c r="D494" s="513"/>
      <c r="E494" s="232"/>
    </row>
    <row r="495" spans="2:5">
      <c r="B495" s="495"/>
      <c r="C495" s="513"/>
      <c r="D495" s="513"/>
      <c r="E495" s="232"/>
    </row>
    <row r="496" spans="2:5">
      <c r="B496" s="495"/>
      <c r="C496" s="513"/>
      <c r="D496" s="513"/>
      <c r="E496" s="232"/>
    </row>
    <row r="497" spans="2:5">
      <c r="B497" s="495"/>
      <c r="C497" s="513"/>
      <c r="D497" s="513"/>
      <c r="E497" s="513"/>
    </row>
    <row r="498" spans="2:5">
      <c r="B498" s="495"/>
      <c r="C498" s="513"/>
      <c r="D498" s="513"/>
      <c r="E498" s="513"/>
    </row>
    <row r="499" spans="2:5">
      <c r="B499" s="495"/>
      <c r="C499" s="513"/>
      <c r="D499" s="513"/>
      <c r="E499" s="513"/>
    </row>
    <row r="500" spans="2:5">
      <c r="B500" s="495"/>
      <c r="C500" s="513"/>
      <c r="D500" s="513"/>
      <c r="E500" s="513"/>
    </row>
    <row r="501" spans="2:5">
      <c r="B501" s="495"/>
      <c r="C501" s="513"/>
      <c r="D501" s="513"/>
      <c r="E501" s="513"/>
    </row>
    <row r="502" spans="2:5">
      <c r="B502" s="495"/>
      <c r="C502" s="513"/>
      <c r="D502" s="513"/>
      <c r="E502" s="513"/>
    </row>
    <row r="503" spans="2:5">
      <c r="B503" s="495"/>
      <c r="C503" s="513"/>
      <c r="D503" s="513"/>
      <c r="E503" s="513"/>
    </row>
    <row r="504" spans="2:5">
      <c r="B504" s="495"/>
      <c r="C504" s="513"/>
      <c r="D504" s="513"/>
      <c r="E504" s="513"/>
    </row>
    <row r="505" spans="2:5">
      <c r="B505" s="495"/>
      <c r="C505" s="513"/>
      <c r="D505" s="513"/>
      <c r="E505" s="513"/>
    </row>
    <row r="506" spans="2:5">
      <c r="B506" s="495"/>
      <c r="C506" s="513"/>
      <c r="D506" s="513"/>
      <c r="E506" s="513"/>
    </row>
    <row r="507" spans="2:5">
      <c r="B507" s="495"/>
      <c r="C507" s="513"/>
      <c r="D507" s="513"/>
      <c r="E507" s="513"/>
    </row>
    <row r="508" spans="2:5">
      <c r="B508" s="495"/>
      <c r="C508" s="513"/>
      <c r="D508" s="513"/>
      <c r="E508" s="513"/>
    </row>
    <row r="509" spans="2:5">
      <c r="B509" s="495"/>
    </row>
    <row r="510" spans="2:5">
      <c r="B510" s="495"/>
    </row>
    <row r="511" spans="2:5">
      <c r="B511" s="495"/>
    </row>
    <row r="512" spans="2:5">
      <c r="B512" s="495"/>
    </row>
    <row r="513" spans="2:2">
      <c r="B513" s="495"/>
    </row>
    <row r="514" spans="2:2">
      <c r="B514" s="495"/>
    </row>
    <row r="515" spans="2:2">
      <c r="B515" s="495"/>
    </row>
    <row r="516" spans="2:2">
      <c r="B516" s="495"/>
    </row>
    <row r="517" spans="2:2">
      <c r="B517" s="495"/>
    </row>
    <row r="518" spans="2:2">
      <c r="B518" s="495"/>
    </row>
    <row r="519" spans="2:2">
      <c r="B519" s="495"/>
    </row>
    <row r="520" spans="2:2">
      <c r="B520" s="495"/>
    </row>
    <row r="521" spans="2:2">
      <c r="B521" s="495"/>
    </row>
    <row r="522" spans="2:2">
      <c r="B522" s="495"/>
    </row>
    <row r="523" spans="2:2">
      <c r="B523" s="495"/>
    </row>
    <row r="524" spans="2:2">
      <c r="B524" s="495"/>
    </row>
    <row r="525" spans="2:2">
      <c r="B525" s="495"/>
    </row>
    <row r="526" spans="2:2">
      <c r="B526" s="495"/>
    </row>
    <row r="527" spans="2:2">
      <c r="B527" s="495"/>
    </row>
    <row r="528" spans="2:2">
      <c r="B528" s="495"/>
    </row>
    <row r="529" spans="2:2">
      <c r="B529" s="495"/>
    </row>
    <row r="530" spans="2:2">
      <c r="B530" s="495"/>
    </row>
    <row r="531" spans="2:2">
      <c r="B531" s="495"/>
    </row>
    <row r="532" spans="2:2">
      <c r="B532" s="495"/>
    </row>
    <row r="533" spans="2:2">
      <c r="B533" s="495"/>
    </row>
    <row r="534" spans="2:2">
      <c r="B534" s="495"/>
    </row>
    <row r="535" spans="2:2">
      <c r="B535" s="495"/>
    </row>
    <row r="536" spans="2:2">
      <c r="B536" s="495"/>
    </row>
    <row r="537" spans="2:2">
      <c r="B537" s="495"/>
    </row>
    <row r="538" spans="2:2">
      <c r="B538" s="495"/>
    </row>
    <row r="539" spans="2:2">
      <c r="B539" s="495"/>
    </row>
    <row r="540" spans="2:2">
      <c r="B540" s="495"/>
    </row>
    <row r="541" spans="2:2">
      <c r="B541" s="495"/>
    </row>
    <row r="542" spans="2:2">
      <c r="B542" s="495"/>
    </row>
    <row r="543" spans="2:2">
      <c r="B543" s="495"/>
    </row>
    <row r="544" spans="2:2">
      <c r="B544" s="495"/>
    </row>
    <row r="545" spans="2:2">
      <c r="B545" s="495"/>
    </row>
    <row r="546" spans="2:2">
      <c r="B546" s="495"/>
    </row>
    <row r="547" spans="2:2">
      <c r="B547" s="495"/>
    </row>
    <row r="548" spans="2:2">
      <c r="B548" s="495"/>
    </row>
    <row r="549" spans="2:2">
      <c r="B549" s="495"/>
    </row>
    <row r="550" spans="2:2">
      <c r="B550" s="495"/>
    </row>
    <row r="551" spans="2:2">
      <c r="B551" s="495"/>
    </row>
    <row r="552" spans="2:2">
      <c r="B552" s="495"/>
    </row>
    <row r="553" spans="2:2">
      <c r="B553" s="495"/>
    </row>
    <row r="554" spans="2:2">
      <c r="B554" s="495"/>
    </row>
    <row r="555" spans="2:2">
      <c r="B555" s="495"/>
    </row>
    <row r="556" spans="2:2">
      <c r="B556" s="495"/>
    </row>
    <row r="557" spans="2:2">
      <c r="B557" s="495"/>
    </row>
    <row r="558" spans="2:2">
      <c r="B558" s="495"/>
    </row>
    <row r="559" spans="2:2">
      <c r="B559" s="495"/>
    </row>
    <row r="560" spans="2:2">
      <c r="B560" s="495"/>
    </row>
    <row r="561" spans="2:2">
      <c r="B561" s="495"/>
    </row>
    <row r="562" spans="2:2">
      <c r="B562" s="495"/>
    </row>
    <row r="563" spans="2:2">
      <c r="B563" s="495"/>
    </row>
    <row r="564" spans="2:2">
      <c r="B564" s="495"/>
    </row>
    <row r="565" spans="2:2">
      <c r="B565" s="495"/>
    </row>
    <row r="566" spans="2:2">
      <c r="B566" s="495"/>
    </row>
    <row r="567" spans="2:2">
      <c r="B567" s="495"/>
    </row>
    <row r="568" spans="2:2">
      <c r="B568" s="495"/>
    </row>
    <row r="569" spans="2:2">
      <c r="B569" s="495"/>
    </row>
    <row r="570" spans="2:2">
      <c r="B570" s="495"/>
    </row>
    <row r="571" spans="2:2">
      <c r="B571" s="495"/>
    </row>
    <row r="572" spans="2:2">
      <c r="B572" s="495"/>
    </row>
    <row r="573" spans="2:2">
      <c r="B573" s="495"/>
    </row>
    <row r="574" spans="2:2">
      <c r="B574" s="495"/>
    </row>
    <row r="575" spans="2:2">
      <c r="B575" s="495"/>
    </row>
    <row r="576" spans="2:2">
      <c r="B576" s="495"/>
    </row>
    <row r="577" spans="2:2">
      <c r="B577" s="495"/>
    </row>
    <row r="578" spans="2:2">
      <c r="B578" s="495"/>
    </row>
    <row r="579" spans="2:2">
      <c r="B579" s="495"/>
    </row>
    <row r="580" spans="2:2">
      <c r="B580" s="495"/>
    </row>
    <row r="581" spans="2:2">
      <c r="B581" s="495"/>
    </row>
    <row r="582" spans="2:2">
      <c r="B582" s="495"/>
    </row>
    <row r="583" spans="2:2">
      <c r="B583" s="495"/>
    </row>
    <row r="584" spans="2:2">
      <c r="B584" s="495"/>
    </row>
    <row r="585" spans="2:2">
      <c r="B585" s="495"/>
    </row>
    <row r="586" spans="2:2">
      <c r="B586" s="495"/>
    </row>
    <row r="587" spans="2:2">
      <c r="B587" s="495"/>
    </row>
    <row r="588" spans="2:2">
      <c r="B588" s="495"/>
    </row>
    <row r="589" spans="2:2">
      <c r="B589" s="495"/>
    </row>
    <row r="590" spans="2:2">
      <c r="B590" s="495"/>
    </row>
    <row r="591" spans="2:2">
      <c r="B591" s="495"/>
    </row>
    <row r="592" spans="2:2">
      <c r="B592" s="495"/>
    </row>
    <row r="593" spans="2:2">
      <c r="B593" s="495"/>
    </row>
    <row r="594" spans="2:2">
      <c r="B594" s="495"/>
    </row>
    <row r="595" spans="2:2">
      <c r="B595" s="495"/>
    </row>
    <row r="596" spans="2:2">
      <c r="B596" s="495"/>
    </row>
    <row r="597" spans="2:2">
      <c r="B597" s="495"/>
    </row>
    <row r="598" spans="2:2">
      <c r="B598" s="495"/>
    </row>
    <row r="599" spans="2:2">
      <c r="B599" s="495"/>
    </row>
    <row r="600" spans="2:2">
      <c r="B600" s="495"/>
    </row>
    <row r="601" spans="2:2">
      <c r="B601" s="495"/>
    </row>
    <row r="602" spans="2:2">
      <c r="B602" s="495"/>
    </row>
    <row r="603" spans="2:2">
      <c r="B603" s="495"/>
    </row>
    <row r="604" spans="2:2">
      <c r="B604" s="495"/>
    </row>
    <row r="605" spans="2:2">
      <c r="B605" s="495"/>
    </row>
    <row r="606" spans="2:2">
      <c r="B606" s="495"/>
    </row>
    <row r="607" spans="2:2">
      <c r="B607" s="495"/>
    </row>
    <row r="608" spans="2:2">
      <c r="B608" s="495"/>
    </row>
    <row r="609" spans="2:2">
      <c r="B609" s="495"/>
    </row>
    <row r="610" spans="2:2">
      <c r="B610" s="495"/>
    </row>
    <row r="611" spans="2:2">
      <c r="B611" s="495"/>
    </row>
    <row r="612" spans="2:2">
      <c r="B612" s="495"/>
    </row>
    <row r="613" spans="2:2">
      <c r="B613" s="495"/>
    </row>
    <row r="614" spans="2:2">
      <c r="B614" s="495"/>
    </row>
    <row r="615" spans="2:2">
      <c r="B615" s="495"/>
    </row>
    <row r="616" spans="2:2">
      <c r="B616" s="495"/>
    </row>
    <row r="617" spans="2:2">
      <c r="B617" s="495"/>
    </row>
    <row r="618" spans="2:2">
      <c r="B618" s="495"/>
    </row>
    <row r="619" spans="2:2">
      <c r="B619" s="495"/>
    </row>
    <row r="620" spans="2:2">
      <c r="B620" s="495"/>
    </row>
    <row r="621" spans="2:2">
      <c r="B621" s="495"/>
    </row>
    <row r="622" spans="2:2">
      <c r="B622" s="495"/>
    </row>
    <row r="623" spans="2:2">
      <c r="B623" s="495"/>
    </row>
  </sheetData>
  <mergeCells count="1">
    <mergeCell ref="A289:G292"/>
  </mergeCells>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E9:E285</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K175"/>
  <sheetViews>
    <sheetView workbookViewId="0">
      <selection activeCell="F16" sqref="F16"/>
    </sheetView>
  </sheetViews>
  <sheetFormatPr defaultRowHeight="13.2"/>
  <cols>
    <col min="1" max="1" width="28.88671875" style="1" customWidth="1"/>
    <col min="2" max="2" width="9.6640625" style="1" bestFit="1" customWidth="1"/>
    <col min="3" max="3" width="5.44140625" style="1" bestFit="1" customWidth="1"/>
    <col min="4" max="4" width="11.21875" style="1" bestFit="1" customWidth="1"/>
    <col min="5" max="5" width="8" style="1" bestFit="1" customWidth="1"/>
    <col min="6" max="6" width="10" style="1" bestFit="1" customWidth="1"/>
    <col min="7" max="7" width="13.33203125" style="1" bestFit="1" customWidth="1"/>
    <col min="8" max="16384" width="8.88671875" style="1"/>
  </cols>
  <sheetData>
    <row r="1" spans="1:11">
      <c r="A1" s="17" t="str">
        <f>RevReqSummary!A1</f>
        <v>PacifiCorp General Rate Case UE-140617</v>
      </c>
      <c r="B1" s="232"/>
      <c r="C1" s="232"/>
      <c r="D1" s="232"/>
      <c r="E1" s="232"/>
      <c r="F1" s="232"/>
      <c r="G1" s="232"/>
      <c r="H1" s="484"/>
      <c r="I1" s="483"/>
      <c r="J1" s="483"/>
      <c r="K1" s="483"/>
    </row>
    <row r="2" spans="1:11">
      <c r="A2" s="17" t="str">
        <f>RevReqSummary!A2</f>
        <v>For The Twelve Months Ended December 2013 - Staff Revenue Requirement</v>
      </c>
      <c r="B2" s="232"/>
      <c r="C2" s="232"/>
      <c r="D2" s="232"/>
      <c r="E2" s="232"/>
      <c r="F2" s="232"/>
      <c r="G2" s="232"/>
      <c r="H2" s="484"/>
      <c r="I2" s="483"/>
      <c r="J2" s="483"/>
      <c r="K2" s="483"/>
    </row>
    <row r="3" spans="1:11">
      <c r="A3" s="235" t="s">
        <v>606</v>
      </c>
      <c r="B3" s="232"/>
      <c r="C3" s="232"/>
      <c r="D3" s="232"/>
      <c r="E3" s="232"/>
      <c r="F3" s="232"/>
      <c r="G3" s="232"/>
      <c r="H3" s="484"/>
      <c r="I3" s="483"/>
      <c r="J3" s="483"/>
      <c r="K3" s="483"/>
    </row>
    <row r="4" spans="1:11">
      <c r="A4" s="485" t="s">
        <v>607</v>
      </c>
      <c r="B4" s="232"/>
      <c r="C4" s="232"/>
      <c r="D4" s="232"/>
      <c r="E4" s="232"/>
      <c r="F4" s="232"/>
      <c r="G4" s="232"/>
      <c r="H4" s="484"/>
      <c r="I4" s="483"/>
      <c r="J4" s="483"/>
      <c r="K4" s="483"/>
    </row>
    <row r="5" spans="1:11">
      <c r="A5" s="483"/>
      <c r="B5" s="232"/>
      <c r="C5" s="232"/>
      <c r="D5" s="232"/>
      <c r="E5" s="232"/>
      <c r="F5" s="232"/>
      <c r="G5" s="232"/>
      <c r="H5" s="484"/>
      <c r="I5" s="483"/>
      <c r="J5" s="483"/>
      <c r="K5" s="483"/>
    </row>
    <row r="6" spans="1:11">
      <c r="A6" s="483"/>
      <c r="B6" s="23"/>
      <c r="C6" s="23"/>
      <c r="D6" s="23" t="s">
        <v>131</v>
      </c>
      <c r="E6" s="23"/>
      <c r="F6" s="23"/>
      <c r="G6" s="23" t="s">
        <v>236</v>
      </c>
      <c r="H6" s="484"/>
      <c r="I6" s="483"/>
      <c r="J6" s="483"/>
      <c r="K6" s="483"/>
    </row>
    <row r="7" spans="1:11">
      <c r="A7" s="483"/>
      <c r="B7" s="26" t="s">
        <v>132</v>
      </c>
      <c r="C7" s="26" t="s">
        <v>660</v>
      </c>
      <c r="D7" s="26" t="s">
        <v>134</v>
      </c>
      <c r="E7" s="26" t="s">
        <v>135</v>
      </c>
      <c r="F7" s="26" t="s">
        <v>136</v>
      </c>
      <c r="G7" s="26" t="s">
        <v>137</v>
      </c>
      <c r="H7" s="486"/>
      <c r="I7" s="483"/>
      <c r="J7" s="483"/>
      <c r="K7" s="483"/>
    </row>
    <row r="8" spans="1:11">
      <c r="A8" s="240" t="s">
        <v>222</v>
      </c>
      <c r="B8" s="241"/>
      <c r="C8" s="241"/>
      <c r="D8" s="241"/>
      <c r="E8" s="241"/>
      <c r="F8" s="241"/>
      <c r="G8" s="487"/>
      <c r="H8" s="254"/>
      <c r="I8" s="483"/>
      <c r="J8" s="483"/>
      <c r="K8" s="483"/>
    </row>
    <row r="9" spans="1:11">
      <c r="A9" s="488"/>
      <c r="B9" s="241"/>
      <c r="C9" s="241"/>
      <c r="D9" s="489"/>
      <c r="E9" s="241"/>
      <c r="F9" s="490"/>
      <c r="G9" s="490"/>
      <c r="H9" s="163"/>
      <c r="I9" s="491"/>
      <c r="J9" s="491"/>
      <c r="K9" s="491"/>
    </row>
    <row r="10" spans="1:11">
      <c r="A10" s="1043" t="s">
        <v>606</v>
      </c>
      <c r="B10" s="241" t="s">
        <v>188</v>
      </c>
      <c r="C10" s="241" t="s">
        <v>140</v>
      </c>
      <c r="D10" s="1332">
        <v>31018483.084840588</v>
      </c>
      <c r="E10" s="492" t="s">
        <v>141</v>
      </c>
      <c r="F10" s="493">
        <f>INDEX(WCAAllocations,IFERROR(MATCH(E10,WCAFactors,0),2),IFERROR(MATCH(E10,WCAStates,0),4))</f>
        <v>1</v>
      </c>
      <c r="G10" s="494">
        <f>+D10</f>
        <v>31018483.084840588</v>
      </c>
      <c r="H10" s="163"/>
      <c r="I10" s="491"/>
      <c r="J10" s="491"/>
      <c r="K10" s="491"/>
    </row>
    <row r="11" spans="1:11">
      <c r="A11" s="488"/>
      <c r="B11" s="241"/>
      <c r="C11" s="241"/>
      <c r="D11" s="489"/>
      <c r="E11" s="492"/>
      <c r="F11" s="490"/>
      <c r="G11" s="490"/>
      <c r="H11" s="163"/>
      <c r="I11" s="491"/>
      <c r="J11" s="491"/>
      <c r="K11" s="491"/>
    </row>
    <row r="12" spans="1:11">
      <c r="A12" s="488"/>
      <c r="B12" s="241"/>
      <c r="C12" s="241"/>
      <c r="D12" s="489"/>
      <c r="E12" s="492"/>
      <c r="F12" s="490"/>
      <c r="G12" s="490"/>
      <c r="H12" s="163"/>
      <c r="I12" s="491"/>
      <c r="J12" s="491"/>
      <c r="K12" s="491"/>
    </row>
    <row r="13" spans="1:11">
      <c r="A13" s="248" t="s">
        <v>145</v>
      </c>
      <c r="B13" s="241"/>
      <c r="C13" s="241"/>
      <c r="D13" s="489"/>
      <c r="E13" s="492"/>
      <c r="F13" s="490"/>
      <c r="G13" s="490"/>
      <c r="H13" s="163"/>
      <c r="I13" s="491"/>
      <c r="J13" s="491"/>
      <c r="K13" s="491"/>
    </row>
    <row r="14" spans="1:11" ht="13.2" customHeight="1">
      <c r="A14" s="1413" t="s">
        <v>784</v>
      </c>
      <c r="B14" s="1413"/>
      <c r="C14" s="1413"/>
      <c r="D14" s="1413"/>
      <c r="E14" s="1413"/>
      <c r="F14" s="1413"/>
      <c r="G14" s="1413"/>
      <c r="H14" s="1331"/>
      <c r="I14" s="1331"/>
    </row>
    <row r="15" spans="1:11" ht="13.2" customHeight="1">
      <c r="A15" s="1413"/>
      <c r="B15" s="1413"/>
      <c r="C15" s="1413"/>
      <c r="D15" s="1413"/>
      <c r="E15" s="1413"/>
      <c r="F15" s="1413"/>
      <c r="G15" s="1413"/>
      <c r="H15" s="1331"/>
      <c r="I15" s="1331"/>
    </row>
    <row r="16" spans="1:11" ht="13.2" customHeight="1">
      <c r="A16" s="1413"/>
      <c r="B16" s="1413"/>
      <c r="C16" s="1413"/>
      <c r="D16" s="1413"/>
      <c r="E16" s="1413"/>
      <c r="F16" s="1413"/>
      <c r="G16" s="1413"/>
      <c r="H16" s="1331"/>
      <c r="I16" s="1331"/>
    </row>
    <row r="17" spans="1:9" ht="13.2" customHeight="1">
      <c r="A17" s="1413"/>
      <c r="B17" s="1413"/>
      <c r="C17" s="1413"/>
      <c r="D17" s="1413"/>
      <c r="E17" s="1413"/>
      <c r="F17" s="1413"/>
      <c r="G17" s="1413"/>
      <c r="H17" s="1331"/>
      <c r="I17" s="1331"/>
    </row>
    <row r="18" spans="1:9">
      <c r="A18" s="1413"/>
      <c r="B18" s="1413"/>
      <c r="C18" s="1413"/>
      <c r="D18" s="1413"/>
      <c r="E18" s="1413"/>
      <c r="F18" s="1413"/>
      <c r="G18" s="1413"/>
      <c r="H18" s="1331"/>
      <c r="I18" s="1331"/>
    </row>
    <row r="19" spans="1:9">
      <c r="A19" s="1413"/>
      <c r="B19" s="1413"/>
      <c r="C19" s="1413"/>
      <c r="D19" s="1413"/>
      <c r="E19" s="1413"/>
      <c r="F19" s="1413"/>
      <c r="G19" s="1413"/>
      <c r="H19" s="1331"/>
      <c r="I19" s="1331"/>
    </row>
    <row r="20" spans="1:9">
      <c r="A20" s="1413"/>
      <c r="B20" s="1413"/>
      <c r="C20" s="1413"/>
      <c r="D20" s="1413"/>
      <c r="E20" s="1413"/>
      <c r="F20" s="1413"/>
      <c r="G20" s="1413"/>
      <c r="H20" s="1331"/>
      <c r="I20" s="1331"/>
    </row>
    <row r="21" spans="1:9">
      <c r="A21" s="1413"/>
      <c r="B21" s="1413"/>
      <c r="C21" s="1413"/>
      <c r="D21" s="1413"/>
      <c r="E21" s="1413"/>
      <c r="F21" s="1413"/>
      <c r="G21" s="1413"/>
      <c r="H21" s="1331"/>
      <c r="I21" s="1331"/>
    </row>
    <row r="22" spans="1:9">
      <c r="A22" s="1331"/>
      <c r="B22" s="1331"/>
      <c r="C22" s="1331"/>
      <c r="D22" s="1331"/>
      <c r="E22" s="1331"/>
      <c r="F22" s="1331"/>
      <c r="G22" s="1331"/>
      <c r="H22" s="1331"/>
      <c r="I22" s="1331"/>
    </row>
    <row r="23" spans="1:9">
      <c r="A23" s="1331"/>
      <c r="B23" s="1331"/>
      <c r="C23" s="1331"/>
      <c r="D23" s="1331"/>
      <c r="E23" s="1331"/>
      <c r="F23" s="1331"/>
      <c r="G23" s="1331"/>
      <c r="H23" s="1331"/>
      <c r="I23" s="1331"/>
    </row>
    <row r="25" spans="1:9">
      <c r="B25" s="495"/>
    </row>
    <row r="26" spans="1:9">
      <c r="B26" s="495"/>
    </row>
    <row r="27" spans="1:9">
      <c r="B27" s="495"/>
      <c r="E27" s="122"/>
    </row>
    <row r="28" spans="1:9">
      <c r="B28" s="495"/>
    </row>
    <row r="29" spans="1:9">
      <c r="B29" s="495"/>
    </row>
    <row r="30" spans="1:9">
      <c r="B30" s="495"/>
    </row>
    <row r="31" spans="1:9">
      <c r="B31" s="495"/>
    </row>
    <row r="32" spans="1:9">
      <c r="B32" s="495"/>
    </row>
    <row r="33" spans="2:2">
      <c r="B33" s="495"/>
    </row>
    <row r="34" spans="2:2">
      <c r="B34" s="495"/>
    </row>
    <row r="35" spans="2:2">
      <c r="B35" s="495"/>
    </row>
    <row r="36" spans="2:2">
      <c r="B36" s="495"/>
    </row>
    <row r="37" spans="2:2">
      <c r="B37" s="495"/>
    </row>
    <row r="38" spans="2:2">
      <c r="B38" s="495"/>
    </row>
    <row r="39" spans="2:2">
      <c r="B39" s="495"/>
    </row>
    <row r="40" spans="2:2">
      <c r="B40" s="495"/>
    </row>
    <row r="41" spans="2:2">
      <c r="B41" s="495"/>
    </row>
    <row r="42" spans="2:2">
      <c r="B42" s="495"/>
    </row>
    <row r="43" spans="2:2">
      <c r="B43" s="495"/>
    </row>
    <row r="44" spans="2:2">
      <c r="B44" s="495"/>
    </row>
    <row r="45" spans="2:2">
      <c r="B45" s="495"/>
    </row>
    <row r="46" spans="2:2">
      <c r="B46" s="495"/>
    </row>
    <row r="47" spans="2:2">
      <c r="B47" s="495"/>
    </row>
    <row r="48" spans="2:2">
      <c r="B48" s="495"/>
    </row>
    <row r="49" spans="2:2">
      <c r="B49" s="495"/>
    </row>
    <row r="50" spans="2:2">
      <c r="B50" s="495"/>
    </row>
    <row r="51" spans="2:2">
      <c r="B51" s="495"/>
    </row>
    <row r="52" spans="2:2">
      <c r="B52" s="495"/>
    </row>
    <row r="53" spans="2:2">
      <c r="B53" s="495"/>
    </row>
    <row r="54" spans="2:2">
      <c r="B54" s="495"/>
    </row>
    <row r="55" spans="2:2">
      <c r="B55" s="495"/>
    </row>
    <row r="56" spans="2:2">
      <c r="B56" s="495"/>
    </row>
    <row r="57" spans="2:2">
      <c r="B57" s="495"/>
    </row>
    <row r="58" spans="2:2">
      <c r="B58" s="495"/>
    </row>
    <row r="59" spans="2:2">
      <c r="B59" s="495"/>
    </row>
    <row r="60" spans="2:2">
      <c r="B60" s="495"/>
    </row>
    <row r="61" spans="2:2">
      <c r="B61" s="495"/>
    </row>
    <row r="62" spans="2:2">
      <c r="B62" s="495"/>
    </row>
    <row r="63" spans="2:2">
      <c r="B63" s="495"/>
    </row>
    <row r="64" spans="2:2">
      <c r="B64" s="495"/>
    </row>
    <row r="65" spans="2:2">
      <c r="B65" s="495"/>
    </row>
    <row r="66" spans="2:2">
      <c r="B66" s="495"/>
    </row>
    <row r="67" spans="2:2">
      <c r="B67" s="495"/>
    </row>
    <row r="68" spans="2:2">
      <c r="B68" s="495"/>
    </row>
    <row r="69" spans="2:2">
      <c r="B69" s="495"/>
    </row>
    <row r="70" spans="2:2">
      <c r="B70" s="495"/>
    </row>
    <row r="71" spans="2:2">
      <c r="B71" s="495"/>
    </row>
    <row r="72" spans="2:2">
      <c r="B72" s="495"/>
    </row>
    <row r="73" spans="2:2">
      <c r="B73" s="495"/>
    </row>
    <row r="74" spans="2:2">
      <c r="B74" s="495"/>
    </row>
    <row r="75" spans="2:2">
      <c r="B75" s="495"/>
    </row>
    <row r="76" spans="2:2">
      <c r="B76" s="495"/>
    </row>
    <row r="77" spans="2:2">
      <c r="B77" s="495"/>
    </row>
    <row r="78" spans="2:2">
      <c r="B78" s="495"/>
    </row>
    <row r="79" spans="2:2">
      <c r="B79" s="495"/>
    </row>
    <row r="80" spans="2:2">
      <c r="B80" s="495"/>
    </row>
    <row r="81" spans="2:2">
      <c r="B81" s="495"/>
    </row>
    <row r="82" spans="2:2">
      <c r="B82" s="495"/>
    </row>
    <row r="83" spans="2:2">
      <c r="B83" s="495"/>
    </row>
    <row r="84" spans="2:2">
      <c r="B84" s="495"/>
    </row>
    <row r="85" spans="2:2">
      <c r="B85" s="495"/>
    </row>
    <row r="86" spans="2:2">
      <c r="B86" s="495"/>
    </row>
    <row r="87" spans="2:2">
      <c r="B87" s="495"/>
    </row>
    <row r="88" spans="2:2">
      <c r="B88" s="495"/>
    </row>
    <row r="89" spans="2:2">
      <c r="B89" s="495"/>
    </row>
    <row r="90" spans="2:2">
      <c r="B90" s="495"/>
    </row>
    <row r="91" spans="2:2">
      <c r="B91" s="495"/>
    </row>
    <row r="92" spans="2:2">
      <c r="B92" s="495"/>
    </row>
    <row r="93" spans="2:2">
      <c r="B93" s="495"/>
    </row>
    <row r="94" spans="2:2">
      <c r="B94" s="495"/>
    </row>
    <row r="95" spans="2:2">
      <c r="B95" s="495"/>
    </row>
    <row r="96" spans="2:2">
      <c r="B96" s="495"/>
    </row>
    <row r="97" spans="2:2">
      <c r="B97" s="495"/>
    </row>
    <row r="98" spans="2:2">
      <c r="B98" s="495"/>
    </row>
    <row r="99" spans="2:2">
      <c r="B99" s="495"/>
    </row>
    <row r="100" spans="2:2">
      <c r="B100" s="495"/>
    </row>
    <row r="101" spans="2:2">
      <c r="B101" s="495"/>
    </row>
    <row r="102" spans="2:2">
      <c r="B102" s="495"/>
    </row>
    <row r="103" spans="2:2">
      <c r="B103" s="495"/>
    </row>
    <row r="104" spans="2:2">
      <c r="B104" s="495"/>
    </row>
    <row r="105" spans="2:2">
      <c r="B105" s="495"/>
    </row>
    <row r="106" spans="2:2">
      <c r="B106" s="495"/>
    </row>
    <row r="107" spans="2:2">
      <c r="B107" s="495"/>
    </row>
    <row r="108" spans="2:2">
      <c r="B108" s="495"/>
    </row>
    <row r="109" spans="2:2">
      <c r="B109" s="495"/>
    </row>
    <row r="110" spans="2:2">
      <c r="B110" s="495"/>
    </row>
    <row r="111" spans="2:2">
      <c r="B111" s="495"/>
    </row>
    <row r="112" spans="2:2">
      <c r="B112" s="495"/>
    </row>
    <row r="113" spans="2:2">
      <c r="B113" s="495"/>
    </row>
    <row r="114" spans="2:2">
      <c r="B114" s="495"/>
    </row>
    <row r="115" spans="2:2">
      <c r="B115" s="495"/>
    </row>
    <row r="116" spans="2:2">
      <c r="B116" s="495"/>
    </row>
    <row r="117" spans="2:2">
      <c r="B117" s="495"/>
    </row>
    <row r="118" spans="2:2">
      <c r="B118" s="495"/>
    </row>
    <row r="119" spans="2:2">
      <c r="B119" s="495"/>
    </row>
    <row r="120" spans="2:2">
      <c r="B120" s="495"/>
    </row>
    <row r="121" spans="2:2">
      <c r="B121" s="495"/>
    </row>
    <row r="122" spans="2:2">
      <c r="B122" s="495"/>
    </row>
    <row r="123" spans="2:2">
      <c r="B123" s="495"/>
    </row>
    <row r="124" spans="2:2">
      <c r="B124" s="495"/>
    </row>
    <row r="125" spans="2:2">
      <c r="B125" s="495"/>
    </row>
    <row r="126" spans="2:2">
      <c r="B126" s="495"/>
    </row>
    <row r="127" spans="2:2">
      <c r="B127" s="495"/>
    </row>
    <row r="128" spans="2:2">
      <c r="B128" s="495"/>
    </row>
    <row r="129" spans="2:2">
      <c r="B129" s="495"/>
    </row>
    <row r="130" spans="2:2">
      <c r="B130" s="495"/>
    </row>
    <row r="131" spans="2:2">
      <c r="B131" s="495"/>
    </row>
    <row r="132" spans="2:2">
      <c r="B132" s="495"/>
    </row>
    <row r="133" spans="2:2">
      <c r="B133" s="495"/>
    </row>
    <row r="134" spans="2:2">
      <c r="B134" s="495"/>
    </row>
    <row r="135" spans="2:2">
      <c r="B135" s="495"/>
    </row>
    <row r="136" spans="2:2">
      <c r="B136" s="495"/>
    </row>
    <row r="137" spans="2:2">
      <c r="B137" s="495"/>
    </row>
    <row r="138" spans="2:2">
      <c r="B138" s="495"/>
    </row>
    <row r="139" spans="2:2">
      <c r="B139" s="495"/>
    </row>
    <row r="140" spans="2:2">
      <c r="B140" s="495"/>
    </row>
    <row r="141" spans="2:2">
      <c r="B141" s="495"/>
    </row>
    <row r="142" spans="2:2">
      <c r="B142" s="495"/>
    </row>
    <row r="143" spans="2:2">
      <c r="B143" s="495"/>
    </row>
    <row r="144" spans="2:2">
      <c r="B144" s="495"/>
    </row>
    <row r="145" spans="2:2">
      <c r="B145" s="495"/>
    </row>
    <row r="146" spans="2:2">
      <c r="B146" s="495"/>
    </row>
    <row r="147" spans="2:2">
      <c r="B147" s="495"/>
    </row>
    <row r="148" spans="2:2">
      <c r="B148" s="495"/>
    </row>
    <row r="149" spans="2:2">
      <c r="B149" s="495"/>
    </row>
    <row r="150" spans="2:2">
      <c r="B150" s="495"/>
    </row>
    <row r="151" spans="2:2">
      <c r="B151" s="495"/>
    </row>
    <row r="152" spans="2:2">
      <c r="B152" s="495"/>
    </row>
    <row r="153" spans="2:2">
      <c r="B153" s="495"/>
    </row>
    <row r="154" spans="2:2">
      <c r="B154" s="495"/>
    </row>
    <row r="155" spans="2:2">
      <c r="B155" s="495"/>
    </row>
    <row r="156" spans="2:2">
      <c r="B156" s="495"/>
    </row>
    <row r="157" spans="2:2">
      <c r="B157" s="495"/>
    </row>
    <row r="158" spans="2:2">
      <c r="B158" s="495"/>
    </row>
    <row r="159" spans="2:2">
      <c r="B159" s="495"/>
    </row>
    <row r="160" spans="2:2">
      <c r="B160" s="495"/>
    </row>
    <row r="161" spans="2:2">
      <c r="B161" s="495"/>
    </row>
    <row r="162" spans="2:2">
      <c r="B162" s="495"/>
    </row>
    <row r="163" spans="2:2">
      <c r="B163" s="495"/>
    </row>
    <row r="164" spans="2:2">
      <c r="B164" s="495"/>
    </row>
    <row r="165" spans="2:2">
      <c r="B165" s="495"/>
    </row>
    <row r="166" spans="2:2">
      <c r="B166" s="495"/>
    </row>
    <row r="167" spans="2:2">
      <c r="B167" s="495"/>
    </row>
    <row r="168" spans="2:2">
      <c r="B168" s="495"/>
    </row>
    <row r="169" spans="2:2">
      <c r="B169" s="495"/>
    </row>
    <row r="170" spans="2:2">
      <c r="B170" s="495"/>
    </row>
    <row r="171" spans="2:2">
      <c r="B171" s="495"/>
    </row>
    <row r="172" spans="2:2">
      <c r="B172" s="495"/>
    </row>
    <row r="173" spans="2:2">
      <c r="B173" s="495"/>
    </row>
    <row r="174" spans="2:2">
      <c r="B174" s="495"/>
    </row>
    <row r="175" spans="2:2">
      <c r="B175" s="495"/>
    </row>
  </sheetData>
  <mergeCells count="1">
    <mergeCell ref="A14:G21"/>
  </mergeCell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030A0"/>
  </sheetPr>
  <dimension ref="A1:CZ92"/>
  <sheetViews>
    <sheetView topLeftCell="A9" workbookViewId="0">
      <selection activeCell="F16" sqref="F16"/>
    </sheetView>
  </sheetViews>
  <sheetFormatPr defaultColWidth="9.109375" defaultRowHeight="13.2"/>
  <cols>
    <col min="1" max="1" width="4" style="4" customWidth="1"/>
    <col min="2" max="2" width="30" style="4" customWidth="1"/>
    <col min="3" max="3" width="22.77734375" style="4" customWidth="1"/>
    <col min="4" max="4" width="14.5546875" style="4" customWidth="1"/>
    <col min="5" max="5" width="12.6640625" style="4" bestFit="1" customWidth="1"/>
    <col min="6" max="6" width="12.88671875" style="4" customWidth="1"/>
    <col min="7" max="7" width="16" style="4" customWidth="1"/>
    <col min="8" max="8" width="12.33203125" style="4" customWidth="1"/>
    <col min="9" max="9" width="9.44140625" style="4" bestFit="1" customWidth="1"/>
    <col min="10" max="10" width="9.44140625" style="4" customWidth="1"/>
    <col min="11" max="11" width="12.33203125" style="4" bestFit="1" customWidth="1"/>
    <col min="12" max="12" width="13.88671875" style="4" bestFit="1" customWidth="1"/>
    <col min="13" max="13" width="15.5546875" style="4" bestFit="1" customWidth="1"/>
    <col min="14" max="14" width="13" style="4" customWidth="1"/>
    <col min="15" max="15" width="17.77734375" style="4" bestFit="1" customWidth="1"/>
    <col min="16" max="16" width="14.6640625" style="4" customWidth="1"/>
    <col min="17" max="17" width="15.77734375" style="4" bestFit="1" customWidth="1"/>
    <col min="18" max="18" width="13.44140625" style="4" bestFit="1" customWidth="1"/>
    <col min="19" max="19" width="10.88671875" style="4" bestFit="1" customWidth="1"/>
    <col min="20" max="20" width="11.109375" style="4" bestFit="1" customWidth="1"/>
    <col min="21" max="21" width="14.44140625" style="4" bestFit="1" customWidth="1"/>
    <col min="22" max="22" width="11.6640625" style="4" customWidth="1"/>
    <col min="23" max="23" width="9.44140625" style="4" bestFit="1" customWidth="1"/>
    <col min="24" max="24" width="11.88671875" style="4" bestFit="1" customWidth="1"/>
    <col min="25" max="25" width="16.33203125" style="4" bestFit="1" customWidth="1"/>
    <col min="26" max="27" width="14.5546875" style="4" bestFit="1" customWidth="1"/>
    <col min="28" max="28" width="12.77734375" style="4" bestFit="1" customWidth="1"/>
    <col min="29" max="29" width="11.88671875" style="4" bestFit="1" customWidth="1"/>
    <col min="30" max="30" width="18.21875" style="4" customWidth="1"/>
    <col min="31" max="31" width="15.21875" style="4" bestFit="1" customWidth="1"/>
    <col min="32" max="32" width="14.6640625" style="4" bestFit="1" customWidth="1"/>
    <col min="33" max="33" width="11.33203125" style="4" bestFit="1" customWidth="1"/>
    <col min="34" max="34" width="15" style="4" customWidth="1"/>
    <col min="35" max="35" width="11.6640625" style="4" bestFit="1" customWidth="1"/>
    <col min="36" max="36" width="10.77734375" style="4" bestFit="1" customWidth="1"/>
    <col min="37" max="38" width="14.6640625" style="4" bestFit="1" customWidth="1"/>
    <col min="39" max="39" width="12.6640625" style="4" bestFit="1" customWidth="1"/>
    <col min="40" max="40" width="15.5546875" style="4" customWidth="1"/>
    <col min="41" max="41" width="19.109375" style="4" bestFit="1" customWidth="1"/>
    <col min="42" max="42" width="15.5546875" style="4" bestFit="1" customWidth="1"/>
    <col min="43" max="43" width="13.77734375" style="4" bestFit="1" customWidth="1"/>
    <col min="44" max="44" width="12" style="4" bestFit="1" customWidth="1"/>
    <col min="45" max="45" width="11.21875" style="4" bestFit="1" customWidth="1"/>
    <col min="46" max="46" width="13.109375" style="4" bestFit="1" customWidth="1"/>
    <col min="47" max="47" width="15.6640625" style="4" bestFit="1" customWidth="1"/>
    <col min="48" max="48" width="16.88671875" style="4" bestFit="1" customWidth="1"/>
    <col min="49" max="49" width="16.6640625" style="4" bestFit="1" customWidth="1"/>
    <col min="50" max="50" width="15" style="4" bestFit="1" customWidth="1"/>
    <col min="51" max="51" width="16.109375" style="4" bestFit="1" customWidth="1"/>
    <col min="52" max="52" width="14.5546875" style="4" bestFit="1" customWidth="1"/>
    <col min="53" max="53" width="18.5546875" style="4" bestFit="1" customWidth="1"/>
    <col min="54" max="54" width="14.5546875" style="4" bestFit="1" customWidth="1"/>
    <col min="55" max="55" width="10.88671875" style="6" customWidth="1"/>
    <col min="56" max="56" width="19.44140625" style="6" customWidth="1"/>
    <col min="57" max="57" width="10.88671875" style="4" bestFit="1" customWidth="1"/>
    <col min="58" max="58" width="24.5546875" style="4" bestFit="1" customWidth="1"/>
    <col min="59" max="59" width="12.5546875" style="4" bestFit="1" customWidth="1"/>
    <col min="60" max="60" width="13.33203125" style="4" bestFit="1" customWidth="1"/>
    <col min="61" max="61" width="12" style="4" bestFit="1" customWidth="1"/>
    <col min="62" max="62" width="11.44140625" style="4" bestFit="1" customWidth="1"/>
    <col min="63" max="63" width="9.88671875" style="4" bestFit="1" customWidth="1"/>
    <col min="64" max="64" width="14.44140625" style="4" bestFit="1" customWidth="1"/>
    <col min="65" max="65" width="16.5546875" style="4" customWidth="1"/>
    <col min="66" max="66" width="15.6640625" style="4" customWidth="1"/>
    <col min="67" max="67" width="17.44140625" style="4" customWidth="1"/>
    <col min="68" max="69" width="17.33203125" style="4" customWidth="1"/>
    <col min="70" max="70" width="16.6640625" style="4" customWidth="1"/>
    <col min="71" max="71" width="18.44140625" style="4" customWidth="1"/>
    <col min="72" max="72" width="18" style="4" customWidth="1"/>
    <col min="73" max="73" width="19.44140625" style="4" customWidth="1"/>
    <col min="74" max="74" width="15.88671875" style="4" customWidth="1"/>
    <col min="75" max="75" width="18.109375" style="4" customWidth="1"/>
    <col min="76" max="76" width="16.6640625" style="4" customWidth="1"/>
    <col min="77" max="77" width="11.5546875" style="4" customWidth="1"/>
    <col min="78" max="78" width="15.6640625" style="4" customWidth="1"/>
    <col min="79" max="79" width="11" style="4" bestFit="1" customWidth="1"/>
    <col min="80" max="80" width="22.44140625" style="4" customWidth="1"/>
    <col min="81" max="81" width="13.6640625" style="4" bestFit="1" customWidth="1"/>
    <col min="82" max="82" width="16.33203125" style="4" customWidth="1"/>
    <col min="83" max="83" width="15" style="4" customWidth="1"/>
    <col min="84" max="84" width="12.88671875" style="4" bestFit="1" customWidth="1"/>
    <col min="85" max="85" width="14" style="4" bestFit="1" customWidth="1"/>
    <col min="86" max="86" width="14.109375" style="4" customWidth="1"/>
    <col min="87" max="87" width="17.5546875" style="4" customWidth="1"/>
    <col min="88" max="88" width="13.109375" style="4" customWidth="1"/>
    <col min="89" max="89" width="20.88671875" style="4" customWidth="1"/>
    <col min="90" max="90" width="16.5546875" style="4" bestFit="1" customWidth="1"/>
    <col min="91" max="91" width="14.44140625" style="4" bestFit="1" customWidth="1"/>
    <col min="92" max="92" width="17.109375" style="4" bestFit="1" customWidth="1"/>
    <col min="93" max="93" width="19.44140625" style="4" customWidth="1"/>
    <col min="94" max="94" width="21.44140625" style="4" customWidth="1"/>
    <col min="95" max="95" width="16.33203125" style="4" bestFit="1" customWidth="1"/>
    <col min="96" max="96" width="16.5546875" style="4" bestFit="1" customWidth="1"/>
    <col min="97" max="97" width="16.109375" style="4" bestFit="1" customWidth="1"/>
    <col min="98" max="98" width="16.109375" style="4" customWidth="1"/>
    <col min="99" max="99" width="21.33203125" style="4" customWidth="1"/>
    <col min="100" max="100" width="20" style="4" bestFit="1" customWidth="1"/>
    <col min="101" max="101" width="17.109375" style="4" bestFit="1" customWidth="1"/>
    <col min="102" max="102" width="12.88671875" style="4" bestFit="1" customWidth="1"/>
    <col min="103" max="103" width="12.5546875" style="4" bestFit="1" customWidth="1"/>
    <col min="104" max="104" width="12" style="4" bestFit="1" customWidth="1"/>
    <col min="105" max="16369" width="9.109375" style="4"/>
    <col min="16370" max="16370" width="9.109375" style="4" customWidth="1"/>
    <col min="16371" max="16384" width="9.109375" style="4"/>
  </cols>
  <sheetData>
    <row r="1" spans="1:104">
      <c r="A1" s="17" t="str">
        <f>RevReqSummary!A1</f>
        <v>PacifiCorp General Rate Case UE-140617</v>
      </c>
      <c r="C1" s="8"/>
      <c r="E1" s="8"/>
      <c r="F1" s="1391"/>
      <c r="G1" s="1391"/>
      <c r="H1" s="1391"/>
      <c r="I1" s="1391"/>
      <c r="J1" s="1109"/>
      <c r="K1" s="1109"/>
      <c r="L1" s="1109"/>
    </row>
    <row r="2" spans="1:104">
      <c r="A2" s="17" t="str">
        <f>RevReqSummary!A2</f>
        <v>For The Twelve Months Ended December 2013 - Staff Revenue Requirement</v>
      </c>
      <c r="C2" s="8"/>
      <c r="D2" s="1089"/>
      <c r="E2" s="8"/>
      <c r="F2" s="1391"/>
      <c r="G2" s="1391"/>
      <c r="H2" s="1391"/>
      <c r="I2" s="1391"/>
      <c r="J2" s="1109"/>
      <c r="K2" s="1109"/>
      <c r="L2" s="1109"/>
    </row>
    <row r="3" spans="1:104">
      <c r="A3" s="17" t="s">
        <v>1095</v>
      </c>
      <c r="C3" s="8"/>
      <c r="D3" s="1089"/>
      <c r="E3" s="8"/>
      <c r="F3" s="1109"/>
      <c r="G3" s="1109"/>
      <c r="H3" s="1109"/>
      <c r="I3" s="1109"/>
      <c r="J3" s="1109"/>
      <c r="K3" s="1109"/>
      <c r="L3" s="1109"/>
    </row>
    <row r="4" spans="1:104" s="1090" customFormat="1">
      <c r="C4" s="1091" t="s">
        <v>1017</v>
      </c>
      <c r="D4" s="1092">
        <v>3.1</v>
      </c>
      <c r="E4" s="1092">
        <v>3.2</v>
      </c>
      <c r="F4" s="1092">
        <v>3.3</v>
      </c>
      <c r="G4" s="1092">
        <v>3.4</v>
      </c>
      <c r="H4" s="1092">
        <v>3.5</v>
      </c>
      <c r="I4" s="1079">
        <v>3.6</v>
      </c>
      <c r="J4" s="1079">
        <v>3.7</v>
      </c>
      <c r="K4" s="1079">
        <v>3.8</v>
      </c>
      <c r="L4" s="1079">
        <v>3.9</v>
      </c>
      <c r="M4" s="1079">
        <v>4.0999999999999996</v>
      </c>
      <c r="N4" s="1079">
        <v>4.2</v>
      </c>
      <c r="O4" s="1079">
        <v>4.3</v>
      </c>
      <c r="P4" s="1079">
        <v>4.4000000000000004</v>
      </c>
      <c r="Q4" s="1079">
        <v>4.5</v>
      </c>
      <c r="R4" s="1079">
        <v>4.5999999999999996</v>
      </c>
      <c r="S4" s="1079">
        <v>4.7</v>
      </c>
      <c r="T4" s="1079">
        <v>4.8</v>
      </c>
      <c r="U4" s="1079">
        <v>4.9000000000000004</v>
      </c>
      <c r="V4" s="14">
        <v>4.0999999999999996</v>
      </c>
      <c r="W4" s="1079">
        <v>4.1100000000000003</v>
      </c>
      <c r="X4" s="1079">
        <v>4.12</v>
      </c>
      <c r="Y4" s="1079">
        <v>4.13</v>
      </c>
      <c r="Z4" s="1079">
        <v>5.0999999999999996</v>
      </c>
      <c r="AA4" s="1079" t="s">
        <v>419</v>
      </c>
      <c r="AB4" s="1079">
        <v>5.2</v>
      </c>
      <c r="AC4" s="1079">
        <v>5.3</v>
      </c>
      <c r="AD4" s="1079">
        <v>6.1</v>
      </c>
      <c r="AE4" s="1079">
        <v>6.2</v>
      </c>
      <c r="AF4" s="1079">
        <v>6.3</v>
      </c>
      <c r="AG4" s="1079">
        <v>6.4</v>
      </c>
      <c r="AH4" s="1079">
        <v>7.1</v>
      </c>
      <c r="AI4" s="1079">
        <v>7.2</v>
      </c>
      <c r="AJ4" s="1079">
        <v>7.3</v>
      </c>
      <c r="AK4" s="1079">
        <v>7.4</v>
      </c>
      <c r="AL4" s="1079">
        <v>7.5</v>
      </c>
      <c r="AM4" s="1079">
        <v>7.6</v>
      </c>
      <c r="AN4" s="1079">
        <v>7.7</v>
      </c>
      <c r="AO4" s="1079">
        <v>7.8</v>
      </c>
      <c r="AP4" s="1079">
        <v>8.1</v>
      </c>
      <c r="AQ4" s="1079">
        <v>8.1999999999999993</v>
      </c>
      <c r="AR4" s="1079">
        <v>8.3000000000000007</v>
      </c>
      <c r="AS4" s="1079">
        <v>8.4</v>
      </c>
      <c r="AT4" s="1079">
        <v>8.5</v>
      </c>
      <c r="AU4" s="1079">
        <v>8.6</v>
      </c>
      <c r="AV4" s="1079">
        <v>8.6999999999999993</v>
      </c>
      <c r="AW4" s="1079">
        <v>8.8000000000000007</v>
      </c>
      <c r="AX4" s="1079">
        <v>8.9</v>
      </c>
      <c r="AY4" s="14">
        <v>8.1</v>
      </c>
      <c r="AZ4" s="14">
        <v>8.11</v>
      </c>
      <c r="BA4" s="14">
        <v>8.1199999999999992</v>
      </c>
      <c r="BB4" s="14">
        <v>8.1300000000000008</v>
      </c>
      <c r="BC4" s="261">
        <v>9.1</v>
      </c>
      <c r="BD4" s="261"/>
    </row>
    <row r="5" spans="1:104" s="1110" customFormat="1" ht="67.2" customHeight="1">
      <c r="B5" s="1111"/>
      <c r="C5" s="1115"/>
      <c r="D5" s="1116" t="s">
        <v>126</v>
      </c>
      <c r="E5" s="1116" t="s">
        <v>395</v>
      </c>
      <c r="F5" s="1116" t="s">
        <v>239</v>
      </c>
      <c r="G5" s="1116" t="s">
        <v>1015</v>
      </c>
      <c r="H5" s="1117" t="s">
        <v>617</v>
      </c>
      <c r="I5" s="1115" t="s">
        <v>129</v>
      </c>
      <c r="J5" s="1115" t="s">
        <v>457</v>
      </c>
      <c r="K5" s="1115" t="s">
        <v>522</v>
      </c>
      <c r="L5" s="1115" t="s">
        <v>666</v>
      </c>
      <c r="M5" s="1115" t="s">
        <v>382</v>
      </c>
      <c r="N5" s="1115" t="s">
        <v>609</v>
      </c>
      <c r="O5" s="1115" t="s">
        <v>1041</v>
      </c>
      <c r="P5" s="1115" t="s">
        <v>529</v>
      </c>
      <c r="Q5" s="1115" t="s">
        <v>125</v>
      </c>
      <c r="R5" s="1118" t="s">
        <v>340</v>
      </c>
      <c r="S5" s="1115" t="s">
        <v>403</v>
      </c>
      <c r="T5" s="1118" t="s">
        <v>531</v>
      </c>
      <c r="U5" s="1115" t="s">
        <v>452</v>
      </c>
      <c r="V5" s="1115" t="s">
        <v>543</v>
      </c>
      <c r="W5" s="1118" t="s">
        <v>610</v>
      </c>
      <c r="X5" s="1115" t="s">
        <v>668</v>
      </c>
      <c r="Y5" s="1115" t="s">
        <v>667</v>
      </c>
      <c r="Z5" s="1117" t="s">
        <v>1042</v>
      </c>
      <c r="AA5" s="1117" t="s">
        <v>1043</v>
      </c>
      <c r="AB5" s="1117" t="s">
        <v>360</v>
      </c>
      <c r="AC5" s="1115" t="s">
        <v>123</v>
      </c>
      <c r="AD5" s="1118" t="s">
        <v>122</v>
      </c>
      <c r="AE5" s="1115" t="s">
        <v>1011</v>
      </c>
      <c r="AF5" s="1115" t="s">
        <v>577</v>
      </c>
      <c r="AG5" s="1115" t="s">
        <v>1012</v>
      </c>
      <c r="AH5" s="1118" t="s">
        <v>618</v>
      </c>
      <c r="AI5" s="1115" t="s">
        <v>579</v>
      </c>
      <c r="AJ5" s="1115" t="s">
        <v>121</v>
      </c>
      <c r="AK5" s="1115" t="s">
        <v>614</v>
      </c>
      <c r="AL5" s="1115" t="s">
        <v>581</v>
      </c>
      <c r="AM5" s="1115" t="s">
        <v>1044</v>
      </c>
      <c r="AN5" s="1115" t="s">
        <v>464</v>
      </c>
      <c r="AO5" s="1115" t="s">
        <v>453</v>
      </c>
      <c r="AP5" s="1118" t="s">
        <v>421</v>
      </c>
      <c r="AQ5" s="1118" t="s">
        <v>381</v>
      </c>
      <c r="AR5" s="1115" t="s">
        <v>269</v>
      </c>
      <c r="AS5" s="1118" t="s">
        <v>418</v>
      </c>
      <c r="AT5" s="1115" t="s">
        <v>1045</v>
      </c>
      <c r="AU5" s="1118" t="s">
        <v>120</v>
      </c>
      <c r="AV5" s="1115" t="s">
        <v>1046</v>
      </c>
      <c r="AW5" s="1115" t="s">
        <v>611</v>
      </c>
      <c r="AX5" s="1115" t="s">
        <v>54</v>
      </c>
      <c r="AY5" s="1115" t="s">
        <v>612</v>
      </c>
      <c r="AZ5" s="1115" t="s">
        <v>613</v>
      </c>
      <c r="BA5" s="1120" t="s">
        <v>599</v>
      </c>
      <c r="BB5" s="1120" t="s">
        <v>606</v>
      </c>
      <c r="BC5" s="1119" t="s">
        <v>465</v>
      </c>
      <c r="BD5" s="1119"/>
    </row>
    <row r="6" spans="1:104">
      <c r="B6" s="19" t="s">
        <v>10</v>
      </c>
      <c r="C6" s="16"/>
      <c r="D6" s="1081"/>
      <c r="E6" s="1081"/>
      <c r="F6" s="1081"/>
      <c r="G6" s="1081"/>
      <c r="H6" s="1081"/>
      <c r="I6" s="1081"/>
      <c r="J6" s="1081"/>
      <c r="K6" s="1081"/>
      <c r="L6" s="16"/>
      <c r="M6" s="1081"/>
      <c r="N6" s="1081"/>
      <c r="O6" s="1081"/>
      <c r="P6" s="1081"/>
      <c r="Q6" s="1081"/>
      <c r="R6" s="1081"/>
      <c r="S6" s="1081"/>
      <c r="T6" s="1081"/>
      <c r="U6" s="1081"/>
      <c r="V6" s="16"/>
      <c r="W6" s="16"/>
      <c r="X6" s="1081"/>
      <c r="Y6" s="16"/>
      <c r="Z6" s="1081"/>
      <c r="AA6" s="1081"/>
      <c r="AD6" s="1081"/>
      <c r="AE6" s="1081"/>
      <c r="AF6" s="1081"/>
      <c r="AG6" s="1081"/>
      <c r="AH6" s="1081"/>
      <c r="AI6" s="1081"/>
      <c r="AJ6" s="1081"/>
      <c r="AK6" s="1081"/>
      <c r="AL6" s="1081"/>
      <c r="AM6" s="1081"/>
      <c r="AN6" s="1081"/>
      <c r="AO6" s="1081"/>
      <c r="AP6" s="1081"/>
      <c r="AQ6" s="1081"/>
      <c r="AR6" s="1081"/>
      <c r="AS6" s="1081"/>
      <c r="AT6" s="1081"/>
      <c r="AU6" s="1081"/>
      <c r="AV6" s="1081"/>
      <c r="AW6" s="1081"/>
      <c r="AX6" s="1081"/>
      <c r="BC6" s="4"/>
    </row>
    <row r="7" spans="1:104">
      <c r="A7" s="4">
        <v>1</v>
      </c>
      <c r="B7" s="8" t="s">
        <v>11</v>
      </c>
      <c r="C7" s="1083">
        <f>SUM(D7:BC7)</f>
        <v>3905479.1195230857</v>
      </c>
      <c r="D7" s="1080">
        <f>'Adjustments - restating'!D7+'Adjustments - Pro Forma'!D7</f>
        <v>-5692761.2699999996</v>
      </c>
      <c r="E7" s="1080">
        <f>'Adjustments - restating'!E7+'Adjustments - Pro Forma'!E7</f>
        <v>-7427584.4312790008</v>
      </c>
      <c r="F7" s="1080">
        <f>'Adjustments - restating'!F7+'Adjustments - Pro Forma'!F7</f>
        <v>17025824.820802085</v>
      </c>
      <c r="G7" s="1080">
        <f>'Adjustments - restating'!G7+'Adjustments - Pro Forma'!G7</f>
        <v>0</v>
      </c>
      <c r="H7" s="1080">
        <f>'Adjustments - restating'!H7+'Adjustments - Pro Forma'!H7</f>
        <v>0</v>
      </c>
      <c r="I7" s="1080">
        <f>'Adjustments - restating'!I7+'Adjustments - Pro Forma'!I7</f>
        <v>0</v>
      </c>
      <c r="J7" s="1080">
        <f>'Adjustments - restating'!J7+'Adjustments - Pro Forma'!J7</f>
        <v>0</v>
      </c>
      <c r="K7" s="1080">
        <f>'Adjustments - restating'!K7+'Adjustments - Pro Forma'!K7</f>
        <v>0</v>
      </c>
      <c r="L7" s="1080">
        <f>'Adjustments - restating'!L7+'Adjustments - Pro Forma'!L7</f>
        <v>0</v>
      </c>
      <c r="M7" s="1080">
        <f>'Adjustments - restating'!M7+'Adjustments - Pro Forma'!M7</f>
        <v>0</v>
      </c>
      <c r="N7" s="1080">
        <f>'Adjustments - restating'!N7+'Adjustments - Pro Forma'!N7</f>
        <v>0</v>
      </c>
      <c r="O7" s="1080">
        <f>'Adjustments - restating'!O7+'Adjustments - Pro Forma'!O7</f>
        <v>0</v>
      </c>
      <c r="P7" s="1080">
        <f>'Adjustments - restating'!P7+'Adjustments - Pro Forma'!P7</f>
        <v>0</v>
      </c>
      <c r="Q7" s="1080">
        <f>'Adjustments - restating'!Q7+'Adjustments - Pro Forma'!Q7</f>
        <v>0</v>
      </c>
      <c r="R7" s="1080">
        <f>'Adjustments - restating'!R7+'Adjustments - Pro Forma'!R7</f>
        <v>0</v>
      </c>
      <c r="S7" s="1080">
        <f>'Adjustments - restating'!S7+'Adjustments - Pro Forma'!S7</f>
        <v>0</v>
      </c>
      <c r="T7" s="1080">
        <f>'Adjustments - restating'!T7+'Adjustments - Pro Forma'!T7</f>
        <v>0</v>
      </c>
      <c r="U7" s="1080">
        <f>'Adjustments - restating'!U7+'Adjustments - Pro Forma'!U7</f>
        <v>0</v>
      </c>
      <c r="V7" s="1080">
        <f>'Adjustments - restating'!V7+'Adjustments - Pro Forma'!V7</f>
        <v>0</v>
      </c>
      <c r="W7" s="1080">
        <f>'Adjustments - restating'!W7+'Adjustments - Pro Forma'!W7</f>
        <v>0</v>
      </c>
      <c r="X7" s="1080">
        <f>'Adjustments - restating'!X7+'Adjustments - Pro Forma'!X7</f>
        <v>0</v>
      </c>
      <c r="Y7" s="1080">
        <f>'Adjustments - restating'!Y7+'Adjustments - Pro Forma'!Y7</f>
        <v>0</v>
      </c>
      <c r="Z7" s="1080">
        <f>'Adjustments - restating'!Z7+'Adjustments - Pro Forma'!Z7</f>
        <v>0</v>
      </c>
      <c r="AA7" s="1080">
        <f>'Adjustments - restating'!AA7+'Adjustments - Pro Forma'!AA7</f>
        <v>0</v>
      </c>
      <c r="AB7" s="1080">
        <f>'Adjustments - restating'!AB7+'Adjustments - Pro Forma'!AB7</f>
        <v>0</v>
      </c>
      <c r="AC7" s="1080">
        <f>'Adjustments - restating'!AC7+'Adjustments - Pro Forma'!AC7</f>
        <v>0</v>
      </c>
      <c r="AD7" s="1080">
        <f>'Adjustments - restating'!AD7+'Adjustments - Pro Forma'!AD7</f>
        <v>0</v>
      </c>
      <c r="AE7" s="1080">
        <f>'Adjustments - restating'!AE7+'Adjustments - Pro Forma'!AE7</f>
        <v>0</v>
      </c>
      <c r="AF7" s="1080">
        <f>'Adjustments - restating'!AF7+'Adjustments - Pro Forma'!AF7</f>
        <v>0</v>
      </c>
      <c r="AG7" s="1080">
        <f>'Adjustments - restating'!AG7+'Adjustments - Pro Forma'!AG7</f>
        <v>0</v>
      </c>
      <c r="AH7" s="1080">
        <f>'Adjustments - restating'!AH7+'Adjustments - Pro Forma'!AH7</f>
        <v>0</v>
      </c>
      <c r="AI7" s="1080">
        <f>'Adjustments - restating'!AI7+'Adjustments - Pro Forma'!AI7</f>
        <v>0</v>
      </c>
      <c r="AJ7" s="1080">
        <f>'Adjustments - restating'!AJ7+'Adjustments - Pro Forma'!AJ7</f>
        <v>0</v>
      </c>
      <c r="AK7" s="1080">
        <f>'Adjustments - restating'!AK7+'Adjustments - Pro Forma'!AK7</f>
        <v>0</v>
      </c>
      <c r="AL7" s="1080">
        <f>'Adjustments - restating'!AL7+'Adjustments - Pro Forma'!AL7</f>
        <v>0</v>
      </c>
      <c r="AM7" s="1080">
        <f>'Adjustments - restating'!AM7+'Adjustments - Pro Forma'!AM7</f>
        <v>0</v>
      </c>
      <c r="AN7" s="1080">
        <f>'Adjustments - restating'!AN7+'Adjustments - Pro Forma'!AN7</f>
        <v>0</v>
      </c>
      <c r="AO7" s="1080">
        <f>'Adjustments - restating'!AO7+'Adjustments - Pro Forma'!AO7</f>
        <v>0</v>
      </c>
      <c r="AP7" s="1080">
        <f>'Adjustments - restating'!AP7+'Adjustments - Pro Forma'!AP7</f>
        <v>0</v>
      </c>
      <c r="AQ7" s="1080">
        <f>'Adjustments - restating'!AQ7+'Adjustments - Pro Forma'!AQ7</f>
        <v>0</v>
      </c>
      <c r="AR7" s="1080">
        <f>'Adjustments - restating'!AR7+'Adjustments - Pro Forma'!AR7</f>
        <v>0</v>
      </c>
      <c r="AS7" s="1080">
        <f>'Adjustments - restating'!AS7+'Adjustments - Pro Forma'!AS7</f>
        <v>0</v>
      </c>
      <c r="AT7" s="1080">
        <f>'Adjustments - restating'!AT7+'Adjustments - Pro Forma'!AT7</f>
        <v>0</v>
      </c>
      <c r="AU7" s="1080">
        <f>'Adjustments - restating'!AU7+'Adjustments - Pro Forma'!AU7</f>
        <v>0</v>
      </c>
      <c r="AV7" s="1080">
        <f>'Adjustments - restating'!AV7+'Adjustments - Pro Forma'!AV7</f>
        <v>0</v>
      </c>
      <c r="AW7" s="1080">
        <f>'Adjustments - restating'!AW7+'Adjustments - Pro Forma'!AW7</f>
        <v>0</v>
      </c>
      <c r="AX7" s="1080">
        <f>'Adjustments - restating'!AX7+'Adjustments - Pro Forma'!AX7</f>
        <v>0</v>
      </c>
      <c r="AY7" s="1080">
        <f>'Adjustments - restating'!AY7+'Adjustments - Pro Forma'!AY7</f>
        <v>0</v>
      </c>
      <c r="AZ7" s="1080">
        <f>'Adjustments - restating'!AZ7+'Adjustments - Pro Forma'!AZ7</f>
        <v>0</v>
      </c>
      <c r="BA7" s="1080">
        <f>'Adjustments - restating'!BA7+'Adjustments - Pro Forma'!BA7</f>
        <v>0</v>
      </c>
      <c r="BB7" s="1080">
        <f>'Adjustments - restating'!BB7+'Adjustments - Pro Forma'!BB7</f>
        <v>0</v>
      </c>
      <c r="BC7" s="1080">
        <f>'Adjustments - restating'!BC7+'Adjustments - Pro Forma'!BC7</f>
        <v>0</v>
      </c>
      <c r="BD7" s="1053"/>
      <c r="CZ7" s="10"/>
    </row>
    <row r="8" spans="1:104">
      <c r="A8" s="4">
        <v>2</v>
      </c>
      <c r="B8" s="8" t="s">
        <v>12</v>
      </c>
      <c r="C8" s="1083">
        <f>SUM(D8:BC8)</f>
        <v>0</v>
      </c>
      <c r="D8" s="1080">
        <f>'Adjustments - restating'!D8+'Adjustments - Pro Forma'!D8</f>
        <v>0</v>
      </c>
      <c r="E8" s="1080">
        <f>'Adjustments - restating'!E8+'Adjustments - Pro Forma'!E8</f>
        <v>0</v>
      </c>
      <c r="F8" s="1080">
        <f>'Adjustments - restating'!F8+'Adjustments - Pro Forma'!F8</f>
        <v>0</v>
      </c>
      <c r="G8" s="1080">
        <f>'Adjustments - restating'!G8+'Adjustments - Pro Forma'!G8</f>
        <v>0</v>
      </c>
      <c r="H8" s="1080">
        <f>'Adjustments - restating'!H8+'Adjustments - Pro Forma'!H8</f>
        <v>0</v>
      </c>
      <c r="I8" s="1080">
        <f>'Adjustments - restating'!I8+'Adjustments - Pro Forma'!I8</f>
        <v>0</v>
      </c>
      <c r="J8" s="1080">
        <f>'Adjustments - restating'!J8+'Adjustments - Pro Forma'!J8</f>
        <v>0</v>
      </c>
      <c r="K8" s="1080">
        <f>'Adjustments - restating'!K8+'Adjustments - Pro Forma'!K8</f>
        <v>0</v>
      </c>
      <c r="L8" s="1080">
        <f>'Adjustments - restating'!L8+'Adjustments - Pro Forma'!L8</f>
        <v>0</v>
      </c>
      <c r="M8" s="1080">
        <f>'Adjustments - restating'!M8+'Adjustments - Pro Forma'!M8</f>
        <v>0</v>
      </c>
      <c r="N8" s="1080">
        <f>'Adjustments - restating'!N8+'Adjustments - Pro Forma'!N8</f>
        <v>0</v>
      </c>
      <c r="O8" s="1080">
        <f>'Adjustments - restating'!O8+'Adjustments - Pro Forma'!O8</f>
        <v>0</v>
      </c>
      <c r="P8" s="1080">
        <f>'Adjustments - restating'!P8+'Adjustments - Pro Forma'!P8</f>
        <v>0</v>
      </c>
      <c r="Q8" s="1080">
        <f>'Adjustments - restating'!Q8+'Adjustments - Pro Forma'!Q8</f>
        <v>0</v>
      </c>
      <c r="R8" s="1080">
        <f>'Adjustments - restating'!R8+'Adjustments - Pro Forma'!R8</f>
        <v>0</v>
      </c>
      <c r="S8" s="1080">
        <f>'Adjustments - restating'!S8+'Adjustments - Pro Forma'!S8</f>
        <v>0</v>
      </c>
      <c r="T8" s="1080">
        <f>'Adjustments - restating'!T8+'Adjustments - Pro Forma'!T8</f>
        <v>0</v>
      </c>
      <c r="U8" s="1080">
        <f>'Adjustments - restating'!U8+'Adjustments - Pro Forma'!U8</f>
        <v>0</v>
      </c>
      <c r="V8" s="1080">
        <f>'Adjustments - restating'!V8+'Adjustments - Pro Forma'!V8</f>
        <v>0</v>
      </c>
      <c r="W8" s="1080">
        <f>'Adjustments - restating'!W8+'Adjustments - Pro Forma'!W8</f>
        <v>0</v>
      </c>
      <c r="X8" s="1080">
        <f>'Adjustments - restating'!X8+'Adjustments - Pro Forma'!X8</f>
        <v>0</v>
      </c>
      <c r="Y8" s="1080">
        <f>'Adjustments - restating'!Y8+'Adjustments - Pro Forma'!Y8</f>
        <v>0</v>
      </c>
      <c r="Z8" s="1080">
        <f>'Adjustments - restating'!Z8+'Adjustments - Pro Forma'!Z8</f>
        <v>0</v>
      </c>
      <c r="AA8" s="1080">
        <f>'Adjustments - restating'!AA8+'Adjustments - Pro Forma'!AA8</f>
        <v>0</v>
      </c>
      <c r="AB8" s="1080">
        <f>'Adjustments - restating'!AB8+'Adjustments - Pro Forma'!AB8</f>
        <v>0</v>
      </c>
      <c r="AC8" s="1080">
        <f>'Adjustments - restating'!AC8+'Adjustments - Pro Forma'!AC8</f>
        <v>0</v>
      </c>
      <c r="AD8" s="1080">
        <f>'Adjustments - restating'!AD8+'Adjustments - Pro Forma'!AD8</f>
        <v>0</v>
      </c>
      <c r="AE8" s="1080">
        <f>'Adjustments - restating'!AE8+'Adjustments - Pro Forma'!AE8</f>
        <v>0</v>
      </c>
      <c r="AF8" s="1080">
        <f>'Adjustments - restating'!AF8+'Adjustments - Pro Forma'!AF8</f>
        <v>0</v>
      </c>
      <c r="AG8" s="1080">
        <f>'Adjustments - restating'!AG8+'Adjustments - Pro Forma'!AG8</f>
        <v>0</v>
      </c>
      <c r="AH8" s="1080">
        <f>'Adjustments - restating'!AH8+'Adjustments - Pro Forma'!AH8</f>
        <v>0</v>
      </c>
      <c r="AI8" s="1080">
        <f>'Adjustments - restating'!AI8+'Adjustments - Pro Forma'!AI8</f>
        <v>0</v>
      </c>
      <c r="AJ8" s="1080">
        <f>'Adjustments - restating'!AJ8+'Adjustments - Pro Forma'!AJ8</f>
        <v>0</v>
      </c>
      <c r="AK8" s="1080">
        <f>'Adjustments - restating'!AK8+'Adjustments - Pro Forma'!AK8</f>
        <v>0</v>
      </c>
      <c r="AL8" s="1080">
        <f>'Adjustments - restating'!AL8+'Adjustments - Pro Forma'!AL8</f>
        <v>0</v>
      </c>
      <c r="AM8" s="1080">
        <f>'Adjustments - restating'!AM8+'Adjustments - Pro Forma'!AM8</f>
        <v>0</v>
      </c>
      <c r="AN8" s="1080">
        <f>'Adjustments - restating'!AN8+'Adjustments - Pro Forma'!AN8</f>
        <v>0</v>
      </c>
      <c r="AO8" s="1080">
        <f>'Adjustments - restating'!AO8+'Adjustments - Pro Forma'!AO8</f>
        <v>0</v>
      </c>
      <c r="AP8" s="1080">
        <f>'Adjustments - restating'!AP8+'Adjustments - Pro Forma'!AP8</f>
        <v>0</v>
      </c>
      <c r="AQ8" s="1080">
        <f>'Adjustments - restating'!AQ8+'Adjustments - Pro Forma'!AQ8</f>
        <v>0</v>
      </c>
      <c r="AR8" s="1080">
        <f>'Adjustments - restating'!AR8+'Adjustments - Pro Forma'!AR8</f>
        <v>0</v>
      </c>
      <c r="AS8" s="1080">
        <f>'Adjustments - restating'!AS8+'Adjustments - Pro Forma'!AS8</f>
        <v>0</v>
      </c>
      <c r="AT8" s="1080">
        <f>'Adjustments - restating'!AT8+'Adjustments - Pro Forma'!AT8</f>
        <v>0</v>
      </c>
      <c r="AU8" s="1080">
        <f>'Adjustments - restating'!AU8+'Adjustments - Pro Forma'!AU8</f>
        <v>0</v>
      </c>
      <c r="AV8" s="1080">
        <f>'Adjustments - restating'!AV8+'Adjustments - Pro Forma'!AV8</f>
        <v>0</v>
      </c>
      <c r="AW8" s="1080">
        <f>'Adjustments - restating'!AW8+'Adjustments - Pro Forma'!AW8</f>
        <v>0</v>
      </c>
      <c r="AX8" s="1080">
        <f>'Adjustments - restating'!AX8+'Adjustments - Pro Forma'!AX8</f>
        <v>0</v>
      </c>
      <c r="AY8" s="1080">
        <f>'Adjustments - restating'!AY8+'Adjustments - Pro Forma'!AY8</f>
        <v>0</v>
      </c>
      <c r="AZ8" s="1080">
        <f>'Adjustments - restating'!AZ8+'Adjustments - Pro Forma'!AZ8</f>
        <v>0</v>
      </c>
      <c r="BA8" s="1080">
        <f>'Adjustments - restating'!BA8+'Adjustments - Pro Forma'!BA8</f>
        <v>0</v>
      </c>
      <c r="BB8" s="1080">
        <f>'Adjustments - restating'!BB8+'Adjustments - Pro Forma'!BB8</f>
        <v>0</v>
      </c>
      <c r="BC8" s="1080">
        <f>'Adjustments - restating'!BC8+'Adjustments - Pro Forma'!BC8</f>
        <v>0</v>
      </c>
      <c r="BD8" s="1053"/>
      <c r="CZ8" s="10"/>
    </row>
    <row r="9" spans="1:104">
      <c r="A9" s="4">
        <v>3</v>
      </c>
      <c r="B9" s="8" t="s">
        <v>13</v>
      </c>
      <c r="C9" s="1083">
        <f>SUM(D9:BC9)</f>
        <v>2069902.4996113256</v>
      </c>
      <c r="D9" s="1080">
        <f>'Adjustments - restating'!D9+'Adjustments - Pro Forma'!D9</f>
        <v>0</v>
      </c>
      <c r="E9" s="1080">
        <f>'Adjustments - restating'!E9+'Adjustments - Pro Forma'!E9</f>
        <v>0</v>
      </c>
      <c r="F9" s="1080">
        <f>'Adjustments - restating'!F9+'Adjustments - Pro Forma'!F9</f>
        <v>0</v>
      </c>
      <c r="G9" s="1080">
        <f>'Adjustments - restating'!G9+'Adjustments - Pro Forma'!G9</f>
        <v>0</v>
      </c>
      <c r="H9" s="1080">
        <f>'Adjustments - restating'!H9+'Adjustments - Pro Forma'!H9</f>
        <v>0</v>
      </c>
      <c r="I9" s="1080">
        <f>'Adjustments - restating'!I9+'Adjustments - Pro Forma'!I9</f>
        <v>0</v>
      </c>
      <c r="J9" s="1080">
        <f>'Adjustments - restating'!J9+'Adjustments - Pro Forma'!J9</f>
        <v>0</v>
      </c>
      <c r="K9" s="1080">
        <f>'Adjustments - restating'!K9+'Adjustments - Pro Forma'!K9</f>
        <v>0</v>
      </c>
      <c r="L9" s="1080">
        <f>'Adjustments - restating'!L9+'Adjustments - Pro Forma'!L9</f>
        <v>0</v>
      </c>
      <c r="M9" s="1080">
        <f>'Adjustments - restating'!M9+'Adjustments - Pro Forma'!M9</f>
        <v>0</v>
      </c>
      <c r="N9" s="1080">
        <f>'Adjustments - restating'!N9+'Adjustments - Pro Forma'!N9</f>
        <v>0</v>
      </c>
      <c r="O9" s="1080">
        <f>'Adjustments - restating'!O9+'Adjustments - Pro Forma'!O9</f>
        <v>0</v>
      </c>
      <c r="P9" s="1080">
        <f>'Adjustments - restating'!P9+'Adjustments - Pro Forma'!P9</f>
        <v>0</v>
      </c>
      <c r="Q9" s="1080">
        <f>'Adjustments - restating'!Q9+'Adjustments - Pro Forma'!Q9</f>
        <v>0</v>
      </c>
      <c r="R9" s="1080">
        <f>'Adjustments - restating'!R9+'Adjustments - Pro Forma'!R9</f>
        <v>0</v>
      </c>
      <c r="S9" s="1080">
        <f>'Adjustments - restating'!S9+'Adjustments - Pro Forma'!S9</f>
        <v>0</v>
      </c>
      <c r="T9" s="1080">
        <f>'Adjustments - restating'!T9+'Adjustments - Pro Forma'!T9</f>
        <v>0</v>
      </c>
      <c r="U9" s="1080">
        <f>'Adjustments - restating'!U9+'Adjustments - Pro Forma'!U9</f>
        <v>0</v>
      </c>
      <c r="V9" s="1080">
        <f>'Adjustments - restating'!V9+'Adjustments - Pro Forma'!V9</f>
        <v>0</v>
      </c>
      <c r="W9" s="1080">
        <f>'Adjustments - restating'!W9+'Adjustments - Pro Forma'!W9</f>
        <v>0</v>
      </c>
      <c r="X9" s="1080">
        <f>'Adjustments - restating'!X9+'Adjustments - Pro Forma'!X9</f>
        <v>0</v>
      </c>
      <c r="Y9" s="1080">
        <f>'Adjustments - restating'!Y9+'Adjustments - Pro Forma'!Y9</f>
        <v>0</v>
      </c>
      <c r="Z9" s="1080">
        <f>'Adjustments - restating'!Z9+'Adjustments - Pro Forma'!Z9</f>
        <v>49115714.281319283</v>
      </c>
      <c r="AA9" s="1080">
        <f>'Adjustments - restating'!AA9+'Adjustments - Pro Forma'!AA9</f>
        <v>-47209016.53537295</v>
      </c>
      <c r="AB9" s="1080">
        <f>'Adjustments - restating'!AB9+'Adjustments - Pro Forma'!AB9</f>
        <v>0</v>
      </c>
      <c r="AC9" s="1080">
        <f>'Adjustments - restating'!AC9+'Adjustments - Pro Forma'!AC9</f>
        <v>0</v>
      </c>
      <c r="AD9" s="1080">
        <f>'Adjustments - restating'!AD9+'Adjustments - Pro Forma'!AD9</f>
        <v>0</v>
      </c>
      <c r="AE9" s="1080">
        <f>'Adjustments - restating'!AE9+'Adjustments - Pro Forma'!AE9</f>
        <v>0</v>
      </c>
      <c r="AF9" s="1080">
        <f>'Adjustments - restating'!AF9+'Adjustments - Pro Forma'!AF9</f>
        <v>0</v>
      </c>
      <c r="AG9" s="1080">
        <f>'Adjustments - restating'!AG9+'Adjustments - Pro Forma'!AG9</f>
        <v>0</v>
      </c>
      <c r="AH9" s="1080">
        <f>'Adjustments - restating'!AH9+'Adjustments - Pro Forma'!AH9</f>
        <v>0</v>
      </c>
      <c r="AI9" s="1080">
        <f>'Adjustments - restating'!AI9+'Adjustments - Pro Forma'!AI9</f>
        <v>0</v>
      </c>
      <c r="AJ9" s="1080">
        <f>'Adjustments - restating'!AJ9+'Adjustments - Pro Forma'!AJ9</f>
        <v>0</v>
      </c>
      <c r="AK9" s="1080">
        <f>'Adjustments - restating'!AK9+'Adjustments - Pro Forma'!AK9</f>
        <v>0</v>
      </c>
      <c r="AL9" s="1080">
        <f>'Adjustments - restating'!AL9+'Adjustments - Pro Forma'!AL9</f>
        <v>0</v>
      </c>
      <c r="AM9" s="1080">
        <f>'Adjustments - restating'!AM9+'Adjustments - Pro Forma'!AM9</f>
        <v>0</v>
      </c>
      <c r="AN9" s="1080">
        <f>'Adjustments - restating'!AN9+'Adjustments - Pro Forma'!AN9</f>
        <v>0</v>
      </c>
      <c r="AO9" s="1080">
        <f>'Adjustments - restating'!AO9+'Adjustments - Pro Forma'!AO9</f>
        <v>0</v>
      </c>
      <c r="AP9" s="1080">
        <f>'Adjustments - restating'!AP9+'Adjustments - Pro Forma'!AP9</f>
        <v>0</v>
      </c>
      <c r="AQ9" s="1080">
        <f>'Adjustments - restating'!AQ9+'Adjustments - Pro Forma'!AQ9</f>
        <v>0</v>
      </c>
      <c r="AR9" s="1080">
        <f>'Adjustments - restating'!AR9+'Adjustments - Pro Forma'!AR9</f>
        <v>0</v>
      </c>
      <c r="AS9" s="1080">
        <f>'Adjustments - restating'!AS9+'Adjustments - Pro Forma'!AS9</f>
        <v>0</v>
      </c>
      <c r="AT9" s="1080">
        <f>'Adjustments - restating'!AT9+'Adjustments - Pro Forma'!AT9</f>
        <v>0</v>
      </c>
      <c r="AU9" s="1080">
        <f>'Adjustments - restating'!AU9+'Adjustments - Pro Forma'!AU9</f>
        <v>0</v>
      </c>
      <c r="AV9" s="1080">
        <f>'Adjustments - restating'!AV9+'Adjustments - Pro Forma'!AV9</f>
        <v>0</v>
      </c>
      <c r="AW9" s="1080">
        <f>'Adjustments - restating'!AW9+'Adjustments - Pro Forma'!AW9</f>
        <v>0</v>
      </c>
      <c r="AX9" s="1080">
        <f>'Adjustments - restating'!AX9+'Adjustments - Pro Forma'!AX9</f>
        <v>0</v>
      </c>
      <c r="AY9" s="1080">
        <f>'Adjustments - restating'!AY9+'Adjustments - Pro Forma'!AY9</f>
        <v>0</v>
      </c>
      <c r="AZ9" s="1080">
        <f>'Adjustments - restating'!AZ9+'Adjustments - Pro Forma'!AZ9</f>
        <v>0</v>
      </c>
      <c r="BA9" s="1080">
        <f>'Adjustments - restating'!BA9+'Adjustments - Pro Forma'!BA9</f>
        <v>0</v>
      </c>
      <c r="BB9" s="1080">
        <f>'Adjustments - restating'!BB9+'Adjustments - Pro Forma'!BB9</f>
        <v>0</v>
      </c>
      <c r="BC9" s="1080">
        <f>'Adjustments - restating'!BC9+'Adjustments - Pro Forma'!BC9</f>
        <v>163204.75366499275</v>
      </c>
      <c r="BD9" s="1053"/>
      <c r="CZ9" s="10"/>
    </row>
    <row r="10" spans="1:104">
      <c r="A10" s="4">
        <v>4</v>
      </c>
      <c r="B10" s="8" t="s">
        <v>14</v>
      </c>
      <c r="C10" s="1083">
        <f>SUM(D10:BC10)</f>
        <v>-5953857.79414385</v>
      </c>
      <c r="D10" s="1080">
        <f>'Adjustments - restating'!D10+'Adjustments - Pro Forma'!D10</f>
        <v>0</v>
      </c>
      <c r="E10" s="1080">
        <f>'Adjustments - restating'!E10+'Adjustments - Pro Forma'!E10</f>
        <v>0</v>
      </c>
      <c r="F10" s="1080">
        <f>'Adjustments - restating'!F10+'Adjustments - Pro Forma'!F10</f>
        <v>0</v>
      </c>
      <c r="G10" s="1080">
        <f>'Adjustments - restating'!G10+'Adjustments - Pro Forma'!G10</f>
        <v>0</v>
      </c>
      <c r="H10" s="1080">
        <f>'Adjustments - restating'!H10+'Adjustments - Pro Forma'!H10</f>
        <v>-2253339.1310724937</v>
      </c>
      <c r="I10" s="1080">
        <f>'Adjustments - restating'!I10+'Adjustments - Pro Forma'!I10</f>
        <v>235094</v>
      </c>
      <c r="J10" s="1080">
        <f>'Adjustments - restating'!J10+'Adjustments - Pro Forma'!J10</f>
        <v>41325.822449383042</v>
      </c>
      <c r="K10" s="1080">
        <f>'Adjustments - restating'!K10+'Adjustments - Pro Forma'!K10</f>
        <v>0</v>
      </c>
      <c r="L10" s="1080">
        <f>'Adjustments - restating'!L10+'Adjustments - Pro Forma'!L10</f>
        <v>25888.581406835918</v>
      </c>
      <c r="M10" s="1080">
        <f>'Adjustments - restating'!M10+'Adjustments - Pro Forma'!M10</f>
        <v>0</v>
      </c>
      <c r="N10" s="1080">
        <f>'Adjustments - restating'!N10+'Adjustments - Pro Forma'!N10</f>
        <v>0</v>
      </c>
      <c r="O10" s="1080">
        <f>'Adjustments - restating'!O10+'Adjustments - Pro Forma'!O10</f>
        <v>0</v>
      </c>
      <c r="P10" s="1080">
        <f>'Adjustments - restating'!P10+'Adjustments - Pro Forma'!P10</f>
        <v>0</v>
      </c>
      <c r="Q10" s="1080">
        <f>'Adjustments - restating'!Q10+'Adjustments - Pro Forma'!Q10</f>
        <v>-158114.54708066303</v>
      </c>
      <c r="R10" s="1080">
        <f>'Adjustments - restating'!R10+'Adjustments - Pro Forma'!R10</f>
        <v>0</v>
      </c>
      <c r="S10" s="1080">
        <f>'Adjustments - restating'!S10+'Adjustments - Pro Forma'!S10</f>
        <v>0</v>
      </c>
      <c r="T10" s="1080">
        <f>'Adjustments - restating'!T10+'Adjustments - Pro Forma'!T10</f>
        <v>0</v>
      </c>
      <c r="U10" s="1080">
        <f>'Adjustments - restating'!U10+'Adjustments - Pro Forma'!U10</f>
        <v>0</v>
      </c>
      <c r="V10" s="1080">
        <f>'Adjustments - restating'!V10+'Adjustments - Pro Forma'!V10</f>
        <v>0</v>
      </c>
      <c r="W10" s="1080">
        <f>'Adjustments - restating'!W10+'Adjustments - Pro Forma'!W10</f>
        <v>0</v>
      </c>
      <c r="X10" s="1080">
        <f>'Adjustments - restating'!X10+'Adjustments - Pro Forma'!X10</f>
        <v>0</v>
      </c>
      <c r="Y10" s="1080">
        <f>'Adjustments - restating'!Y10+'Adjustments - Pro Forma'!Y10</f>
        <v>0</v>
      </c>
      <c r="Z10" s="1080">
        <f>'Adjustments - restating'!Z10+'Adjustments - Pro Forma'!Z10</f>
        <v>0</v>
      </c>
      <c r="AA10" s="1080">
        <f>'Adjustments - restating'!AA10+'Adjustments - Pro Forma'!AA10</f>
        <v>0</v>
      </c>
      <c r="AB10" s="1080">
        <f>'Adjustments - restating'!AB10+'Adjustments - Pro Forma'!AB10</f>
        <v>679898.4167838149</v>
      </c>
      <c r="AC10" s="1080">
        <f>'Adjustments - restating'!AC10+'Adjustments - Pro Forma'!AC10</f>
        <v>0</v>
      </c>
      <c r="AD10" s="1080">
        <f>'Adjustments - restating'!AD10+'Adjustments - Pro Forma'!AD10</f>
        <v>0</v>
      </c>
      <c r="AE10" s="1080">
        <f>'Adjustments - restating'!AE10+'Adjustments - Pro Forma'!AE10</f>
        <v>0</v>
      </c>
      <c r="AF10" s="1080">
        <f>'Adjustments - restating'!AF10+'Adjustments - Pro Forma'!AF10</f>
        <v>0</v>
      </c>
      <c r="AG10" s="1080">
        <f>'Adjustments - restating'!AG10+'Adjustments - Pro Forma'!AG10</f>
        <v>0</v>
      </c>
      <c r="AH10" s="1080">
        <f>'Adjustments - restating'!AH10+'Adjustments - Pro Forma'!AH10</f>
        <v>0</v>
      </c>
      <c r="AI10" s="1080">
        <f>'Adjustments - restating'!AI10+'Adjustments - Pro Forma'!AI10</f>
        <v>0</v>
      </c>
      <c r="AJ10" s="1080">
        <f>'Adjustments - restating'!AJ10+'Adjustments - Pro Forma'!AJ10</f>
        <v>0</v>
      </c>
      <c r="AK10" s="1080">
        <f>'Adjustments - restating'!AK10+'Adjustments - Pro Forma'!AK10</f>
        <v>0</v>
      </c>
      <c r="AL10" s="1080">
        <f>'Adjustments - restating'!AL10+'Adjustments - Pro Forma'!AL10</f>
        <v>0</v>
      </c>
      <c r="AM10" s="1080">
        <f>'Adjustments - restating'!AM10+'Adjustments - Pro Forma'!AM10</f>
        <v>0</v>
      </c>
      <c r="AN10" s="1080">
        <f>'Adjustments - restating'!AN10+'Adjustments - Pro Forma'!AN10</f>
        <v>0</v>
      </c>
      <c r="AO10" s="1080">
        <f>'Adjustments - restating'!AO10+'Adjustments - Pro Forma'!AO10</f>
        <v>0</v>
      </c>
      <c r="AP10" s="1080">
        <f>'Adjustments - restating'!AP10+'Adjustments - Pro Forma'!AP10</f>
        <v>0</v>
      </c>
      <c r="AQ10" s="1080">
        <f>'Adjustments - restating'!AQ10+'Adjustments - Pro Forma'!AQ10</f>
        <v>0</v>
      </c>
      <c r="AR10" s="1080">
        <f>'Adjustments - restating'!AR10+'Adjustments - Pro Forma'!AR10</f>
        <v>0</v>
      </c>
      <c r="AS10" s="1080">
        <f>'Adjustments - restating'!AS10+'Adjustments - Pro Forma'!AS10</f>
        <v>0</v>
      </c>
      <c r="AT10" s="1080">
        <f>'Adjustments - restating'!AT10+'Adjustments - Pro Forma'!AT10</f>
        <v>0</v>
      </c>
      <c r="AU10" s="1080">
        <f>'Adjustments - restating'!AU10+'Adjustments - Pro Forma'!AU10</f>
        <v>0</v>
      </c>
      <c r="AV10" s="1080">
        <f>'Adjustments - restating'!AV10+'Adjustments - Pro Forma'!AV10</f>
        <v>0</v>
      </c>
      <c r="AW10" s="1080">
        <f>'Adjustments - restating'!AW10+'Adjustments - Pro Forma'!AW10</f>
        <v>0</v>
      </c>
      <c r="AX10" s="1080">
        <f>'Adjustments - restating'!AX10+'Adjustments - Pro Forma'!AX10</f>
        <v>0</v>
      </c>
      <c r="AY10" s="1080">
        <f>'Adjustments - Pro Forma'!AY10+'Adjustments - restating'!AY10</f>
        <v>-4530186</v>
      </c>
      <c r="AZ10" s="1080">
        <f>'Adjustments - restating'!AZ10+'Adjustments - Pro Forma'!AZ10</f>
        <v>0</v>
      </c>
      <c r="BA10" s="1080">
        <f>'Adjustments - restating'!BA10+'Adjustments - Pro Forma'!BA10</f>
        <v>0</v>
      </c>
      <c r="BB10" s="1080">
        <f>'Adjustments - restating'!BB10+'Adjustments - Pro Forma'!BB10</f>
        <v>0</v>
      </c>
      <c r="BC10" s="1080">
        <f>'Adjustments - restating'!BC10+'Adjustments - Pro Forma'!BC10</f>
        <v>5575.0633692726551</v>
      </c>
      <c r="BD10" s="1053"/>
      <c r="CZ10" s="10"/>
    </row>
    <row r="11" spans="1:104">
      <c r="A11" s="4">
        <v>5</v>
      </c>
      <c r="B11" s="1283" t="s">
        <v>15</v>
      </c>
      <c r="C11" s="1286">
        <f>SUM(C7:C10)</f>
        <v>21523.824990561232</v>
      </c>
      <c r="D11" s="1082">
        <f>SUM(D7:D10)</f>
        <v>-5692761.2699999996</v>
      </c>
      <c r="E11" s="1082">
        <f t="shared" ref="E11:BC11" si="0">SUM(E7:E10)</f>
        <v>-7427584.4312790008</v>
      </c>
      <c r="F11" s="1082">
        <f t="shared" si="0"/>
        <v>17025824.820802085</v>
      </c>
      <c r="G11" s="1082">
        <f t="shared" si="0"/>
        <v>0</v>
      </c>
      <c r="H11" s="1082">
        <f t="shared" si="0"/>
        <v>-2253339.1310724937</v>
      </c>
      <c r="I11" s="1082">
        <f t="shared" si="0"/>
        <v>235094</v>
      </c>
      <c r="J11" s="1082">
        <f t="shared" si="0"/>
        <v>41325.822449383042</v>
      </c>
      <c r="K11" s="1082">
        <f t="shared" si="0"/>
        <v>0</v>
      </c>
      <c r="L11" s="1082">
        <f t="shared" si="0"/>
        <v>25888.581406835918</v>
      </c>
      <c r="M11" s="1082">
        <f t="shared" si="0"/>
        <v>0</v>
      </c>
      <c r="N11" s="1082">
        <f t="shared" si="0"/>
        <v>0</v>
      </c>
      <c r="O11" s="1082">
        <f t="shared" si="0"/>
        <v>0</v>
      </c>
      <c r="P11" s="1082">
        <f t="shared" si="0"/>
        <v>0</v>
      </c>
      <c r="Q11" s="1082">
        <f t="shared" si="0"/>
        <v>-158114.54708066303</v>
      </c>
      <c r="R11" s="1082">
        <f t="shared" si="0"/>
        <v>0</v>
      </c>
      <c r="S11" s="1082">
        <f t="shared" si="0"/>
        <v>0</v>
      </c>
      <c r="T11" s="1082">
        <f t="shared" si="0"/>
        <v>0</v>
      </c>
      <c r="U11" s="1082">
        <f t="shared" si="0"/>
        <v>0</v>
      </c>
      <c r="V11" s="1082">
        <f t="shared" si="0"/>
        <v>0</v>
      </c>
      <c r="W11" s="1082">
        <f t="shared" si="0"/>
        <v>0</v>
      </c>
      <c r="X11" s="1082">
        <f t="shared" si="0"/>
        <v>0</v>
      </c>
      <c r="Y11" s="1082">
        <f t="shared" si="0"/>
        <v>0</v>
      </c>
      <c r="Z11" s="1082">
        <f t="shared" si="0"/>
        <v>49115714.281319283</v>
      </c>
      <c r="AA11" s="1082">
        <f t="shared" si="0"/>
        <v>-47209016.53537295</v>
      </c>
      <c r="AB11" s="1082">
        <f t="shared" si="0"/>
        <v>679898.4167838149</v>
      </c>
      <c r="AC11" s="1082">
        <f t="shared" si="0"/>
        <v>0</v>
      </c>
      <c r="AD11" s="1082">
        <f t="shared" si="0"/>
        <v>0</v>
      </c>
      <c r="AE11" s="1082">
        <f t="shared" si="0"/>
        <v>0</v>
      </c>
      <c r="AF11" s="1082">
        <f t="shared" si="0"/>
        <v>0</v>
      </c>
      <c r="AG11" s="1082">
        <f t="shared" si="0"/>
        <v>0</v>
      </c>
      <c r="AH11" s="1082">
        <f t="shared" si="0"/>
        <v>0</v>
      </c>
      <c r="AI11" s="1082">
        <f t="shared" si="0"/>
        <v>0</v>
      </c>
      <c r="AJ11" s="1082">
        <f t="shared" si="0"/>
        <v>0</v>
      </c>
      <c r="AK11" s="1082">
        <f t="shared" si="0"/>
        <v>0</v>
      </c>
      <c r="AL11" s="1082">
        <f t="shared" si="0"/>
        <v>0</v>
      </c>
      <c r="AM11" s="1082">
        <f t="shared" si="0"/>
        <v>0</v>
      </c>
      <c r="AN11" s="1082">
        <f t="shared" si="0"/>
        <v>0</v>
      </c>
      <c r="AO11" s="1082">
        <f t="shared" si="0"/>
        <v>0</v>
      </c>
      <c r="AP11" s="1082">
        <f t="shared" si="0"/>
        <v>0</v>
      </c>
      <c r="AQ11" s="1082">
        <f t="shared" si="0"/>
        <v>0</v>
      </c>
      <c r="AR11" s="1082">
        <f t="shared" si="0"/>
        <v>0</v>
      </c>
      <c r="AS11" s="1082">
        <f t="shared" si="0"/>
        <v>0</v>
      </c>
      <c r="AT11" s="1082">
        <f t="shared" si="0"/>
        <v>0</v>
      </c>
      <c r="AU11" s="1082">
        <f t="shared" si="0"/>
        <v>0</v>
      </c>
      <c r="AV11" s="1082">
        <f t="shared" si="0"/>
        <v>0</v>
      </c>
      <c r="AW11" s="1082">
        <f t="shared" si="0"/>
        <v>0</v>
      </c>
      <c r="AX11" s="1082">
        <f t="shared" si="0"/>
        <v>0</v>
      </c>
      <c r="AY11" s="1082">
        <f t="shared" si="0"/>
        <v>-4530186</v>
      </c>
      <c r="AZ11" s="1082">
        <f t="shared" si="0"/>
        <v>0</v>
      </c>
      <c r="BA11" s="1082">
        <f t="shared" si="0"/>
        <v>0</v>
      </c>
      <c r="BB11" s="1082">
        <f t="shared" si="0"/>
        <v>0</v>
      </c>
      <c r="BC11" s="1082">
        <f t="shared" si="0"/>
        <v>168779.8170342654</v>
      </c>
      <c r="BD11" s="1053"/>
      <c r="CZ11" s="10"/>
    </row>
    <row r="12" spans="1:104">
      <c r="A12" s="4">
        <v>6</v>
      </c>
      <c r="B12" s="8"/>
      <c r="C12" s="975"/>
      <c r="D12" s="1080"/>
      <c r="E12" s="1080"/>
      <c r="F12" s="1080"/>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CZ12" s="10"/>
    </row>
    <row r="13" spans="1:104">
      <c r="A13" s="4">
        <v>7</v>
      </c>
      <c r="B13" s="19" t="s">
        <v>16</v>
      </c>
      <c r="C13" s="975"/>
      <c r="D13" s="1080"/>
      <c r="E13" s="1080"/>
      <c r="F13" s="1080"/>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c r="AP13" s="1080"/>
      <c r="AQ13" s="1080"/>
      <c r="AR13" s="1080"/>
      <c r="AS13" s="1080"/>
      <c r="AT13" s="1080"/>
      <c r="AU13" s="1080"/>
      <c r="AV13" s="1080"/>
      <c r="AW13" s="1080"/>
      <c r="AX13" s="1080"/>
      <c r="AY13" s="1080"/>
      <c r="AZ13" s="1080"/>
      <c r="BA13" s="1080"/>
      <c r="BB13" s="1080"/>
      <c r="BC13" s="1080"/>
      <c r="CZ13" s="10"/>
    </row>
    <row r="14" spans="1:104">
      <c r="A14" s="4">
        <v>8</v>
      </c>
      <c r="B14" s="8" t="s">
        <v>17</v>
      </c>
      <c r="C14" s="1083">
        <f t="shared" ref="C14:C23" si="1">SUM(D14:BC14)</f>
        <v>7422910.943104214</v>
      </c>
      <c r="D14" s="1080">
        <f>'Adjustments - restating'!D14+'Adjustments - Pro Forma'!D14</f>
        <v>0</v>
      </c>
      <c r="E14" s="1080">
        <f>'Adjustments - restating'!E14+'Adjustments - Pro Forma'!E14</f>
        <v>0</v>
      </c>
      <c r="F14" s="1080">
        <f>'Adjustments - restating'!F14+'Adjustments - Pro Forma'!F14</f>
        <v>0</v>
      </c>
      <c r="G14" s="1080">
        <f>'Adjustments - restating'!G14+'Adjustments - Pro Forma'!G14</f>
        <v>0</v>
      </c>
      <c r="H14" s="1080">
        <f>'Adjustments - restating'!H14+'Adjustments - Pro Forma'!H14</f>
        <v>0</v>
      </c>
      <c r="I14" s="1080">
        <f>'Adjustments - restating'!I14+'Adjustments - Pro Forma'!I14</f>
        <v>0</v>
      </c>
      <c r="J14" s="1080">
        <f>'Adjustments - restating'!J14+'Adjustments - Pro Forma'!J14</f>
        <v>0</v>
      </c>
      <c r="K14" s="1080">
        <f>'Adjustments - restating'!K14+'Adjustments - Pro Forma'!K14</f>
        <v>0</v>
      </c>
      <c r="L14" s="1080">
        <f>'Adjustments - restating'!L14+'Adjustments - Pro Forma'!L14</f>
        <v>0</v>
      </c>
      <c r="M14" s="1080">
        <f>'Adjustments - restating'!M14+'Adjustments - Pro Forma'!M14</f>
        <v>0</v>
      </c>
      <c r="N14" s="1080">
        <f>'Adjustments - restating'!N14+'Adjustments - Pro Forma'!N14</f>
        <v>-8712.2506004676943</v>
      </c>
      <c r="O14" s="1080">
        <f>'Adjustments - restating'!O14+'Adjustments - Pro Forma'!O14</f>
        <v>225877.74810808065</v>
      </c>
      <c r="P14" s="1080">
        <f>'Adjustments - restating'!P14+'Adjustments - Pro Forma'!P14</f>
        <v>0</v>
      </c>
      <c r="Q14" s="1080">
        <f>'Adjustments - restating'!Q14+'Adjustments - Pro Forma'!Q14</f>
        <v>-2677.954313646268</v>
      </c>
      <c r="R14" s="1080">
        <f>'Adjustments - restating'!R14+'Adjustments - Pro Forma'!R14</f>
        <v>0</v>
      </c>
      <c r="S14" s="1080">
        <f>'Adjustments - restating'!S14+'Adjustments - Pro Forma'!S14</f>
        <v>0</v>
      </c>
      <c r="T14" s="1080">
        <f>'Adjustments - restating'!T14+'Adjustments - Pro Forma'!T14</f>
        <v>0</v>
      </c>
      <c r="U14" s="1080">
        <f>'Adjustments - restating'!U14+'Adjustments - Pro Forma'!U14</f>
        <v>0</v>
      </c>
      <c r="V14" s="1080">
        <f>'Adjustments - restating'!V14+'Adjustments - Pro Forma'!V14</f>
        <v>0</v>
      </c>
      <c r="W14" s="1080">
        <f>'Adjustments - restating'!W14+'Adjustments - Pro Forma'!W14</f>
        <v>8569.2274704591728</v>
      </c>
      <c r="X14" s="1080">
        <f>'Adjustments - restating'!X14+'Adjustments - Pro Forma'!X14</f>
        <v>0</v>
      </c>
      <c r="Y14" s="1080">
        <f>'Adjustments - restating'!Y14+'Adjustments - Pro Forma'!Y14</f>
        <v>0</v>
      </c>
      <c r="Z14" s="1080">
        <f>'Adjustments - restating'!Z14+'Adjustments - Pro Forma'!Z14</f>
        <v>2396809.2475024615</v>
      </c>
      <c r="AA14" s="1080">
        <f>'Adjustments - restating'!AA14+'Adjustments - Pro Forma'!AA14</f>
        <v>4462528.6064596502</v>
      </c>
      <c r="AB14" s="1080">
        <f>'Adjustments - restating'!AB14+'Adjustments - Pro Forma'!AB14</f>
        <v>0</v>
      </c>
      <c r="AC14" s="1080">
        <f>'Adjustments - restating'!AC14+'Adjustments - Pro Forma'!AC14</f>
        <v>0</v>
      </c>
      <c r="AD14" s="1080">
        <f>'Adjustments - restating'!AD14+'Adjustments - Pro Forma'!AD14</f>
        <v>0</v>
      </c>
      <c r="AE14" s="1080">
        <f>'Adjustments - restating'!AE14+'Adjustments - Pro Forma'!AE14</f>
        <v>0</v>
      </c>
      <c r="AF14" s="1080">
        <f>'Adjustments - restating'!AF14+'Adjustments - Pro Forma'!AF14</f>
        <v>0</v>
      </c>
      <c r="AG14" s="1080">
        <f>'Adjustments - restating'!AG14+'Adjustments - Pro Forma'!AG14</f>
        <v>-50321.66386051404</v>
      </c>
      <c r="AH14" s="1080">
        <f>'Adjustments - restating'!AH14+'Adjustments - Pro Forma'!AH14</f>
        <v>0</v>
      </c>
      <c r="AI14" s="1080">
        <f>'Adjustments - restating'!AI14+'Adjustments - Pro Forma'!AI14</f>
        <v>0</v>
      </c>
      <c r="AJ14" s="1080">
        <f>'Adjustments - restating'!AJ14+'Adjustments - Pro Forma'!AJ14</f>
        <v>0</v>
      </c>
      <c r="AK14" s="1080">
        <f>'Adjustments - restating'!AK14+'Adjustments - Pro Forma'!AK14</f>
        <v>0</v>
      </c>
      <c r="AL14" s="1080">
        <f>'Adjustments - restating'!AL14+'Adjustments - Pro Forma'!AL14</f>
        <v>0</v>
      </c>
      <c r="AM14" s="1080">
        <f>'Adjustments - restating'!AM14+'Adjustments - Pro Forma'!AM14</f>
        <v>0</v>
      </c>
      <c r="AN14" s="1080">
        <f>'Adjustments - restating'!AN14+'Adjustments - Pro Forma'!AN14</f>
        <v>0</v>
      </c>
      <c r="AO14" s="1080">
        <f>'Adjustments - restating'!AO14+'Adjustments - Pro Forma'!AO14</f>
        <v>0</v>
      </c>
      <c r="AP14" s="1080">
        <f>'Adjustments - restating'!AP14+'Adjustments - Pro Forma'!AP14</f>
        <v>0</v>
      </c>
      <c r="AQ14" s="1080">
        <f>'Adjustments - restating'!AQ14+'Adjustments - Pro Forma'!AQ14</f>
        <v>0</v>
      </c>
      <c r="AR14" s="1080">
        <f>'Adjustments - restating'!AR14+'Adjustments - Pro Forma'!AR14</f>
        <v>0</v>
      </c>
      <c r="AS14" s="1080">
        <f>'Adjustments - restating'!AS14+'Adjustments - Pro Forma'!AS14</f>
        <v>0</v>
      </c>
      <c r="AT14" s="1080">
        <f>'Adjustments - restating'!AT14+'Adjustments - Pro Forma'!AT14</f>
        <v>0</v>
      </c>
      <c r="AU14" s="1080">
        <f>'Adjustments - restating'!AU14+'Adjustments - Pro Forma'!AU14</f>
        <v>0</v>
      </c>
      <c r="AV14" s="1080">
        <f>'Adjustments - restating'!AV14+'Adjustments - Pro Forma'!AV14</f>
        <v>0</v>
      </c>
      <c r="AW14" s="1080">
        <f>'Adjustments - restating'!AW14+'Adjustments - Pro Forma'!AW14</f>
        <v>0</v>
      </c>
      <c r="AX14" s="1080">
        <f>'Adjustments - restating'!AX14+'Adjustments - Pro Forma'!AX14</f>
        <v>0</v>
      </c>
      <c r="AY14" s="1080">
        <f>'Adjustments - restating'!AY14+'Adjustments - Pro Forma'!AY14</f>
        <v>0</v>
      </c>
      <c r="AZ14" s="1080">
        <f>'Adjustments - restating'!AZ14+'Adjustments - Pro Forma'!AZ14</f>
        <v>0</v>
      </c>
      <c r="BA14" s="1080">
        <f>'Adjustments - restating'!BA14+'Adjustments - Pro Forma'!BA14</f>
        <v>0</v>
      </c>
      <c r="BB14" s="1080">
        <f>'Adjustments - restating'!BB14+'Adjustments - Pro Forma'!BB14</f>
        <v>0</v>
      </c>
      <c r="BC14" s="1080">
        <f>'Adjustments - restating'!BC14+'Adjustments - Pro Forma'!BC14</f>
        <v>390837.98233819008</v>
      </c>
      <c r="BD14" s="1053"/>
      <c r="CZ14" s="10"/>
    </row>
    <row r="15" spans="1:104">
      <c r="A15" s="4">
        <v>9</v>
      </c>
      <c r="B15" s="8" t="s">
        <v>18</v>
      </c>
      <c r="C15" s="1083">
        <f t="shared" si="1"/>
        <v>0</v>
      </c>
      <c r="D15" s="1080">
        <f>'Adjustments - restating'!D15+'Adjustments - Pro Forma'!D15</f>
        <v>0</v>
      </c>
      <c r="E15" s="1080">
        <f>'Adjustments - restating'!E15+'Adjustments - Pro Forma'!E15</f>
        <v>0</v>
      </c>
      <c r="F15" s="1080">
        <f>'Adjustments - restating'!F15+'Adjustments - Pro Forma'!F15</f>
        <v>0</v>
      </c>
      <c r="G15" s="1080">
        <f>'Adjustments - restating'!G15+'Adjustments - Pro Forma'!G15</f>
        <v>0</v>
      </c>
      <c r="H15" s="1080">
        <f>'Adjustments - restating'!H15+'Adjustments - Pro Forma'!H15</f>
        <v>0</v>
      </c>
      <c r="I15" s="1080">
        <f>'Adjustments - restating'!I15+'Adjustments - Pro Forma'!I15</f>
        <v>0</v>
      </c>
      <c r="J15" s="1080">
        <f>'Adjustments - restating'!J15+'Adjustments - Pro Forma'!J15</f>
        <v>0</v>
      </c>
      <c r="K15" s="1080">
        <f>'Adjustments - restating'!K15+'Adjustments - Pro Forma'!K15</f>
        <v>0</v>
      </c>
      <c r="L15" s="1080">
        <f>'Adjustments - restating'!L15+'Adjustments - Pro Forma'!L15</f>
        <v>0</v>
      </c>
      <c r="M15" s="1080">
        <f>'Adjustments - restating'!M15+'Adjustments - Pro Forma'!M15</f>
        <v>0</v>
      </c>
      <c r="N15" s="1080">
        <f>'Adjustments - restating'!N15+'Adjustments - Pro Forma'!N15</f>
        <v>0</v>
      </c>
      <c r="O15" s="1080">
        <f>'Adjustments - restating'!O15+'Adjustments - Pro Forma'!O15</f>
        <v>0</v>
      </c>
      <c r="P15" s="1080">
        <f>'Adjustments - restating'!P15+'Adjustments - Pro Forma'!P15</f>
        <v>0</v>
      </c>
      <c r="Q15" s="1080">
        <f>'Adjustments - restating'!Q15+'Adjustments - Pro Forma'!Q15</f>
        <v>0</v>
      </c>
      <c r="R15" s="1080">
        <f>'Adjustments - restating'!R15+'Adjustments - Pro Forma'!R15</f>
        <v>0</v>
      </c>
      <c r="S15" s="1080">
        <f>'Adjustments - restating'!S15+'Adjustments - Pro Forma'!S15</f>
        <v>0</v>
      </c>
      <c r="T15" s="1080">
        <f>'Adjustments - restating'!T15+'Adjustments - Pro Forma'!T15</f>
        <v>0</v>
      </c>
      <c r="U15" s="1080">
        <f>'Adjustments - restating'!U15+'Adjustments - Pro Forma'!U15</f>
        <v>0</v>
      </c>
      <c r="V15" s="1080">
        <f>'Adjustments - restating'!V15+'Adjustments - Pro Forma'!V15</f>
        <v>0</v>
      </c>
      <c r="W15" s="1080">
        <f>'Adjustments - restating'!W15+'Adjustments - Pro Forma'!W15</f>
        <v>0</v>
      </c>
      <c r="X15" s="1080">
        <f>'Adjustments - restating'!X15+'Adjustments - Pro Forma'!X15</f>
        <v>0</v>
      </c>
      <c r="Y15" s="1080">
        <f>'Adjustments - restating'!Y15+'Adjustments - Pro Forma'!Y15</f>
        <v>0</v>
      </c>
      <c r="Z15" s="1080">
        <f>'Adjustments - restating'!Z15+'Adjustments - Pro Forma'!Z15</f>
        <v>0</v>
      </c>
      <c r="AA15" s="1080">
        <f>'Adjustments - restating'!AA15+'Adjustments - Pro Forma'!AA15</f>
        <v>0</v>
      </c>
      <c r="AB15" s="1080">
        <f>'Adjustments - restating'!AB15+'Adjustments - Pro Forma'!AB15</f>
        <v>0</v>
      </c>
      <c r="AC15" s="1080">
        <f>'Adjustments - restating'!AC15+'Adjustments - Pro Forma'!AC15</f>
        <v>0</v>
      </c>
      <c r="AD15" s="1080">
        <f>'Adjustments - restating'!AD15+'Adjustments - Pro Forma'!AD15</f>
        <v>0</v>
      </c>
      <c r="AE15" s="1080">
        <f>'Adjustments - restating'!AE15+'Adjustments - Pro Forma'!AE15</f>
        <v>0</v>
      </c>
      <c r="AF15" s="1080">
        <f>'Adjustments - restating'!AF15+'Adjustments - Pro Forma'!AF15</f>
        <v>0</v>
      </c>
      <c r="AG15" s="1080">
        <f>'Adjustments - restating'!AG15+'Adjustments - Pro Forma'!AG15</f>
        <v>0</v>
      </c>
      <c r="AH15" s="1080">
        <f>'Adjustments - restating'!AH15+'Adjustments - Pro Forma'!AH15</f>
        <v>0</v>
      </c>
      <c r="AI15" s="1080">
        <f>'Adjustments - restating'!AI15+'Adjustments - Pro Forma'!AI15</f>
        <v>0</v>
      </c>
      <c r="AJ15" s="1080">
        <f>'Adjustments - restating'!AJ15+'Adjustments - Pro Forma'!AJ15</f>
        <v>0</v>
      </c>
      <c r="AK15" s="1080">
        <f>'Adjustments - restating'!AK15+'Adjustments - Pro Forma'!AK15</f>
        <v>0</v>
      </c>
      <c r="AL15" s="1080">
        <f>'Adjustments - restating'!AL15+'Adjustments - Pro Forma'!AL15</f>
        <v>0</v>
      </c>
      <c r="AM15" s="1080">
        <f>'Adjustments - restating'!AM15+'Adjustments - Pro Forma'!AM15</f>
        <v>0</v>
      </c>
      <c r="AN15" s="1080">
        <f>'Adjustments - restating'!AN15+'Adjustments - Pro Forma'!AN15</f>
        <v>0</v>
      </c>
      <c r="AO15" s="1080">
        <f>'Adjustments - restating'!AO15+'Adjustments - Pro Forma'!AO15</f>
        <v>0</v>
      </c>
      <c r="AP15" s="1080">
        <f>'Adjustments - restating'!AP15+'Adjustments - Pro Forma'!AP15</f>
        <v>0</v>
      </c>
      <c r="AQ15" s="1080">
        <f>'Adjustments - restating'!AQ15+'Adjustments - Pro Forma'!AQ15</f>
        <v>0</v>
      </c>
      <c r="AR15" s="1080">
        <f>'Adjustments - restating'!AR15+'Adjustments - Pro Forma'!AR15</f>
        <v>0</v>
      </c>
      <c r="AS15" s="1080">
        <f>'Adjustments - restating'!AS15+'Adjustments - Pro Forma'!AS15</f>
        <v>0</v>
      </c>
      <c r="AT15" s="1080">
        <f>'Adjustments - restating'!AT15+'Adjustments - Pro Forma'!AT15</f>
        <v>0</v>
      </c>
      <c r="AU15" s="1080">
        <f>'Adjustments - restating'!AU15+'Adjustments - Pro Forma'!AU15</f>
        <v>0</v>
      </c>
      <c r="AV15" s="1080">
        <f>'Adjustments - restating'!AV15+'Adjustments - Pro Forma'!AV15</f>
        <v>0</v>
      </c>
      <c r="AW15" s="1080">
        <f>'Adjustments - restating'!AW15+'Adjustments - Pro Forma'!AW15</f>
        <v>0</v>
      </c>
      <c r="AX15" s="1080">
        <f>'Adjustments - restating'!AX15+'Adjustments - Pro Forma'!AX15</f>
        <v>0</v>
      </c>
      <c r="AY15" s="1080">
        <f>'Adjustments - restating'!AY15+'Adjustments - Pro Forma'!AY15</f>
        <v>0</v>
      </c>
      <c r="AZ15" s="1080">
        <f>'Adjustments - restating'!AZ15+'Adjustments - Pro Forma'!AZ15</f>
        <v>0</v>
      </c>
      <c r="BA15" s="1080">
        <f>'Adjustments - restating'!BA15+'Adjustments - Pro Forma'!BA15</f>
        <v>0</v>
      </c>
      <c r="BB15" s="1080">
        <f>'Adjustments - restating'!BB15+'Adjustments - Pro Forma'!BB15</f>
        <v>0</v>
      </c>
      <c r="BC15" s="1080">
        <f>'Adjustments - restating'!BC15+'Adjustments - Pro Forma'!BC15</f>
        <v>0</v>
      </c>
      <c r="BD15" s="1053"/>
      <c r="CZ15" s="10"/>
    </row>
    <row r="16" spans="1:104">
      <c r="A16" s="4">
        <v>10</v>
      </c>
      <c r="B16" s="8" t="s">
        <v>19</v>
      </c>
      <c r="C16" s="1083">
        <f t="shared" si="1"/>
        <v>76279.454657384136</v>
      </c>
      <c r="D16" s="1080">
        <f>'Adjustments - restating'!D16+'Adjustments - Pro Forma'!D16</f>
        <v>0</v>
      </c>
      <c r="E16" s="1080">
        <f>'Adjustments - restating'!E16+'Adjustments - Pro Forma'!E16</f>
        <v>0</v>
      </c>
      <c r="F16" s="1080">
        <f>'Adjustments - restating'!F16+'Adjustments - Pro Forma'!F16</f>
        <v>0</v>
      </c>
      <c r="G16" s="1080">
        <f>'Adjustments - restating'!G16+'Adjustments - Pro Forma'!G16</f>
        <v>0</v>
      </c>
      <c r="H16" s="1080">
        <f>'Adjustments - restating'!H16+'Adjustments - Pro Forma'!H16</f>
        <v>0</v>
      </c>
      <c r="I16" s="1080">
        <f>'Adjustments - restating'!I16+'Adjustments - Pro Forma'!I16</f>
        <v>0</v>
      </c>
      <c r="J16" s="1080">
        <f>'Adjustments - restating'!J16+'Adjustments - Pro Forma'!J16</f>
        <v>0</v>
      </c>
      <c r="K16" s="1080">
        <f>'Adjustments - restating'!K16+'Adjustments - Pro Forma'!K16</f>
        <v>0</v>
      </c>
      <c r="L16" s="1080">
        <f>'Adjustments - restating'!L16+'Adjustments - Pro Forma'!L16</f>
        <v>0</v>
      </c>
      <c r="M16" s="1080">
        <f>'Adjustments - restating'!M16+'Adjustments - Pro Forma'!M16</f>
        <v>0</v>
      </c>
      <c r="N16" s="1080">
        <f>'Adjustments - restating'!N16+'Adjustments - Pro Forma'!N16</f>
        <v>-4029.4565351827396</v>
      </c>
      <c r="O16" s="1080">
        <f>'Adjustments - restating'!O16+'Adjustments - Pro Forma'!O16</f>
        <v>104469.51195568303</v>
      </c>
      <c r="P16" s="1080">
        <f>'Adjustments - restating'!P16+'Adjustments - Pro Forma'!P16</f>
        <v>0</v>
      </c>
      <c r="Q16" s="1080">
        <f>'Adjustments - restating'!Q16+'Adjustments - Pro Forma'!Q16</f>
        <v>0</v>
      </c>
      <c r="R16" s="1080">
        <f>'Adjustments - restating'!R16+'Adjustments - Pro Forma'!R16</f>
        <v>0</v>
      </c>
      <c r="S16" s="1080">
        <f>'Adjustments - restating'!S16+'Adjustments - Pro Forma'!S16</f>
        <v>0</v>
      </c>
      <c r="T16" s="1080">
        <f>'Adjustments - restating'!T16+'Adjustments - Pro Forma'!T16</f>
        <v>0</v>
      </c>
      <c r="U16" s="1080">
        <f>'Adjustments - restating'!U16+'Adjustments - Pro Forma'!U16</f>
        <v>0</v>
      </c>
      <c r="V16" s="1080">
        <f>'Adjustments - restating'!V16+'Adjustments - Pro Forma'!V16</f>
        <v>0</v>
      </c>
      <c r="W16" s="1080">
        <f>'Adjustments - restating'!W16+'Adjustments - Pro Forma'!W16</f>
        <v>-343.38767399739129</v>
      </c>
      <c r="X16" s="1080">
        <f>'Adjustments - restating'!X16+'Adjustments - Pro Forma'!X16</f>
        <v>0</v>
      </c>
      <c r="Y16" s="1080">
        <f>'Adjustments - restating'!Y16+'Adjustments - Pro Forma'!Y16</f>
        <v>0</v>
      </c>
      <c r="Z16" s="1080">
        <f>'Adjustments - restating'!Z16+'Adjustments - Pro Forma'!Z16</f>
        <v>0</v>
      </c>
      <c r="AA16" s="1080">
        <f>'Adjustments - restating'!AA16+'Adjustments - Pro Forma'!AA16</f>
        <v>0</v>
      </c>
      <c r="AB16" s="1080">
        <f>'Adjustments - restating'!AB16+'Adjustments - Pro Forma'!AB16</f>
        <v>0</v>
      </c>
      <c r="AC16" s="1080">
        <f>'Adjustments - restating'!AC16+'Adjustments - Pro Forma'!AC16</f>
        <v>0</v>
      </c>
      <c r="AD16" s="1080">
        <f>'Adjustments - restating'!AD16+'Adjustments - Pro Forma'!AD16</f>
        <v>0</v>
      </c>
      <c r="AE16" s="1080">
        <f>'Adjustments - restating'!AE16+'Adjustments - Pro Forma'!AE16</f>
        <v>0</v>
      </c>
      <c r="AF16" s="1080">
        <f>'Adjustments - restating'!AF16+'Adjustments - Pro Forma'!AF16</f>
        <v>0</v>
      </c>
      <c r="AG16" s="1080">
        <f>'Adjustments - restating'!AG16+'Adjustments - Pro Forma'!AG16</f>
        <v>-16832.98251015104</v>
      </c>
      <c r="AH16" s="1080">
        <f>'Adjustments - restating'!AH16+'Adjustments - Pro Forma'!AH16</f>
        <v>0</v>
      </c>
      <c r="AI16" s="1080">
        <f>'Adjustments - restating'!AI16+'Adjustments - Pro Forma'!AI16</f>
        <v>0</v>
      </c>
      <c r="AJ16" s="1080">
        <f>'Adjustments - restating'!AJ16+'Adjustments - Pro Forma'!AJ16</f>
        <v>0</v>
      </c>
      <c r="AK16" s="1080">
        <f>'Adjustments - restating'!AK16+'Adjustments - Pro Forma'!AK16</f>
        <v>0</v>
      </c>
      <c r="AL16" s="1080">
        <f>'Adjustments - restating'!AL16+'Adjustments - Pro Forma'!AL16</f>
        <v>0</v>
      </c>
      <c r="AM16" s="1080">
        <f>'Adjustments - restating'!AM16+'Adjustments - Pro Forma'!AM16</f>
        <v>0</v>
      </c>
      <c r="AN16" s="1080">
        <f>'Adjustments - restating'!AN16+'Adjustments - Pro Forma'!AN16</f>
        <v>0</v>
      </c>
      <c r="AO16" s="1080">
        <f>'Adjustments - restating'!AO16+'Adjustments - Pro Forma'!AO16</f>
        <v>0</v>
      </c>
      <c r="AP16" s="1080">
        <f>'Adjustments - restating'!AP16+'Adjustments - Pro Forma'!AP16</f>
        <v>0</v>
      </c>
      <c r="AQ16" s="1080">
        <f>'Adjustments - restating'!AQ16+'Adjustments - Pro Forma'!AQ16</f>
        <v>0</v>
      </c>
      <c r="AR16" s="1080">
        <f>'Adjustments - restating'!AR16+'Adjustments - Pro Forma'!AR16</f>
        <v>0</v>
      </c>
      <c r="AS16" s="1080">
        <f>'Adjustments - restating'!AS16+'Adjustments - Pro Forma'!AS16</f>
        <v>0</v>
      </c>
      <c r="AT16" s="1080">
        <f>'Adjustments - restating'!AT16+'Adjustments - Pro Forma'!AT16</f>
        <v>0</v>
      </c>
      <c r="AU16" s="1080">
        <f>'Adjustments - restating'!AU16+'Adjustments - Pro Forma'!AU16</f>
        <v>0</v>
      </c>
      <c r="AV16" s="1080">
        <f>'Adjustments - restating'!AV16+'Adjustments - Pro Forma'!AV16</f>
        <v>0</v>
      </c>
      <c r="AW16" s="1080">
        <f>'Adjustments - restating'!AW16+'Adjustments - Pro Forma'!AW16</f>
        <v>0</v>
      </c>
      <c r="AX16" s="1080">
        <f>'Adjustments - restating'!AX16+'Adjustments - Pro Forma'!AX16</f>
        <v>0</v>
      </c>
      <c r="AY16" s="1080">
        <f>'Adjustments - restating'!AY16+'Adjustments - Pro Forma'!AY16</f>
        <v>0</v>
      </c>
      <c r="AZ16" s="1080">
        <f>'Adjustments - restating'!AZ16+'Adjustments - Pro Forma'!AZ16</f>
        <v>-6984.2305789677403</v>
      </c>
      <c r="BA16" s="1080">
        <f>'Adjustments - restating'!BA16+'Adjustments - Pro Forma'!BA16</f>
        <v>0</v>
      </c>
      <c r="BB16" s="1080">
        <f>'Adjustments - restating'!BB16+'Adjustments - Pro Forma'!BB16</f>
        <v>0</v>
      </c>
      <c r="BC16" s="1080">
        <f>'Adjustments - restating'!BC16+'Adjustments - Pro Forma'!BC16</f>
        <v>0</v>
      </c>
      <c r="BD16" s="1053"/>
      <c r="CZ16" s="10"/>
    </row>
    <row r="17" spans="1:104">
      <c r="A17" s="4">
        <v>11</v>
      </c>
      <c r="B17" s="8" t="s">
        <v>20</v>
      </c>
      <c r="C17" s="1083">
        <f t="shared" si="1"/>
        <v>-20587736.097314149</v>
      </c>
      <c r="D17" s="1080">
        <f>'Adjustments - restating'!D17+'Adjustments - Pro Forma'!D17</f>
        <v>0</v>
      </c>
      <c r="E17" s="1080">
        <f>'Adjustments - restating'!E17+'Adjustments - Pro Forma'!E17</f>
        <v>0</v>
      </c>
      <c r="F17" s="1080">
        <f>'Adjustments - restating'!F17+'Adjustments - Pro Forma'!F17</f>
        <v>0</v>
      </c>
      <c r="G17" s="1080">
        <f>'Adjustments - restating'!G17+'Adjustments - Pro Forma'!G17</f>
        <v>0</v>
      </c>
      <c r="H17" s="1080">
        <f>'Adjustments - restating'!H17+'Adjustments - Pro Forma'!H17</f>
        <v>0</v>
      </c>
      <c r="I17" s="1080">
        <f>'Adjustments - restating'!I17+'Adjustments - Pro Forma'!I17</f>
        <v>0</v>
      </c>
      <c r="J17" s="1080">
        <f>'Adjustments - restating'!J17+'Adjustments - Pro Forma'!J17</f>
        <v>0</v>
      </c>
      <c r="K17" s="1080">
        <f>'Adjustments - restating'!K17+'Adjustments - Pro Forma'!K17</f>
        <v>0</v>
      </c>
      <c r="L17" s="1080">
        <f>'Adjustments - restating'!L17+'Adjustments - Pro Forma'!L17</f>
        <v>0</v>
      </c>
      <c r="M17" s="1080">
        <f>'Adjustments - restating'!M17+'Adjustments - Pro Forma'!M17</f>
        <v>-571.03068678181455</v>
      </c>
      <c r="N17" s="1080">
        <f>'Adjustments - restating'!N17+'Adjustments - Pro Forma'!N17</f>
        <v>-4861.784858658717</v>
      </c>
      <c r="O17" s="1080">
        <f>'Adjustments - restating'!O17+'Adjustments - Pro Forma'!O17</f>
        <v>126048.83238790696</v>
      </c>
      <c r="P17" s="1080">
        <f>'Adjustments - restating'!P17+'Adjustments - Pro Forma'!P17</f>
        <v>-5011.1464766640465</v>
      </c>
      <c r="Q17" s="1080">
        <f>'Adjustments - restating'!Q17+'Adjustments - Pro Forma'!Q17</f>
        <v>0</v>
      </c>
      <c r="R17" s="1080">
        <f>'Adjustments - restating'!R17+'Adjustments - Pro Forma'!R17</f>
        <v>0</v>
      </c>
      <c r="S17" s="1080">
        <f>'Adjustments - restating'!S17+'Adjustments - Pro Forma'!S17</f>
        <v>-39319.478067078089</v>
      </c>
      <c r="T17" s="1080">
        <f>'Adjustments - restating'!T17+'Adjustments - Pro Forma'!T17</f>
        <v>0</v>
      </c>
      <c r="U17" s="1080">
        <f>'Adjustments - restating'!U17+'Adjustments - Pro Forma'!U17</f>
        <v>0</v>
      </c>
      <c r="V17" s="1080">
        <f>'Adjustments - restating'!V17+'Adjustments - Pro Forma'!V17</f>
        <v>0</v>
      </c>
      <c r="W17" s="1080">
        <f>'Adjustments - restating'!W17+'Adjustments - Pro Forma'!W17</f>
        <v>-61551.156267190818</v>
      </c>
      <c r="X17" s="1080">
        <f>'Adjustments - restating'!X17+'Adjustments - Pro Forma'!X17</f>
        <v>0</v>
      </c>
      <c r="Y17" s="1080">
        <f>'Adjustments - restating'!Y17+'Adjustments - Pro Forma'!Y17</f>
        <v>0</v>
      </c>
      <c r="Z17" s="1080">
        <f>'Adjustments - restating'!Z17+'Adjustments - Pro Forma'!Z17</f>
        <v>34894112.577853382</v>
      </c>
      <c r="AA17" s="1080">
        <f>'Adjustments - restating'!AA17+'Adjustments - Pro Forma'!AA17</f>
        <v>-56069655.426708736</v>
      </c>
      <c r="AB17" s="1080">
        <f>'Adjustments - restating'!AB17+'Adjustments - Pro Forma'!AB17</f>
        <v>0</v>
      </c>
      <c r="AC17" s="1080">
        <f>'Adjustments - restating'!AC17+'Adjustments - Pro Forma'!AC17</f>
        <v>0</v>
      </c>
      <c r="AD17" s="1080">
        <f>'Adjustments - restating'!AD17+'Adjustments - Pro Forma'!AD17</f>
        <v>0</v>
      </c>
      <c r="AE17" s="1080">
        <f>'Adjustments - restating'!AE17+'Adjustments - Pro Forma'!AE17</f>
        <v>0</v>
      </c>
      <c r="AF17" s="1080">
        <f>'Adjustments - restating'!AF17+'Adjustments - Pro Forma'!AF17</f>
        <v>0</v>
      </c>
      <c r="AG17" s="1080">
        <f>'Adjustments - restating'!AG17+'Adjustments - Pro Forma'!AG17</f>
        <v>-9066.7565976280148</v>
      </c>
      <c r="AH17" s="1080">
        <f>'Adjustments - restating'!AH17+'Adjustments - Pro Forma'!AH17</f>
        <v>0</v>
      </c>
      <c r="AI17" s="1080">
        <f>'Adjustments - restating'!AI17+'Adjustments - Pro Forma'!AI17</f>
        <v>0</v>
      </c>
      <c r="AJ17" s="1080">
        <f>'Adjustments - restating'!AJ17+'Adjustments - Pro Forma'!AJ17</f>
        <v>0</v>
      </c>
      <c r="AK17" s="1080">
        <f>'Adjustments - restating'!AK17+'Adjustments - Pro Forma'!AK17</f>
        <v>0</v>
      </c>
      <c r="AL17" s="1080">
        <f>'Adjustments - restating'!AL17+'Adjustments - Pro Forma'!AL17</f>
        <v>0</v>
      </c>
      <c r="AM17" s="1080">
        <f>'Adjustments - restating'!AM17+'Adjustments - Pro Forma'!AM17</f>
        <v>0</v>
      </c>
      <c r="AN17" s="1080">
        <f>'Adjustments - restating'!AN17+'Adjustments - Pro Forma'!AN17</f>
        <v>0</v>
      </c>
      <c r="AO17" s="1080">
        <f>'Adjustments - restating'!AO17+'Adjustments - Pro Forma'!AO17</f>
        <v>0</v>
      </c>
      <c r="AP17" s="1080">
        <f>'Adjustments - restating'!AP17+'Adjustments - Pro Forma'!AP17</f>
        <v>0</v>
      </c>
      <c r="AQ17" s="1080">
        <f>'Adjustments - restating'!AQ17+'Adjustments - Pro Forma'!AQ17</f>
        <v>0</v>
      </c>
      <c r="AR17" s="1080">
        <f>'Adjustments - restating'!AR17+'Adjustments - Pro Forma'!AR17</f>
        <v>0</v>
      </c>
      <c r="AS17" s="1080">
        <f>'Adjustments - restating'!AS17+'Adjustments - Pro Forma'!AS17</f>
        <v>0</v>
      </c>
      <c r="AT17" s="1080">
        <f>'Adjustments - restating'!AT17+'Adjustments - Pro Forma'!AT17</f>
        <v>0</v>
      </c>
      <c r="AU17" s="1080">
        <f>'Adjustments - restating'!AU17+'Adjustments - Pro Forma'!AU17</f>
        <v>0</v>
      </c>
      <c r="AV17" s="1080">
        <f>'Adjustments - restating'!AV17+'Adjustments - Pro Forma'!AV17</f>
        <v>0</v>
      </c>
      <c r="AW17" s="1080">
        <f>'Adjustments - restating'!AW17+'Adjustments - Pro Forma'!AW17</f>
        <v>0</v>
      </c>
      <c r="AX17" s="1080">
        <f>'Adjustments - restating'!AX17+'Adjustments - Pro Forma'!AX17</f>
        <v>0</v>
      </c>
      <c r="AY17" s="1080">
        <f>'Adjustments - restating'!AY17+'Adjustments - Pro Forma'!AY17</f>
        <v>0</v>
      </c>
      <c r="AZ17" s="1080">
        <f>'Adjustments - restating'!AZ17+'Adjustments - Pro Forma'!AZ17</f>
        <v>0</v>
      </c>
      <c r="BA17" s="1080">
        <f>'Adjustments - restating'!BA17+'Adjustments - Pro Forma'!BA17</f>
        <v>0</v>
      </c>
      <c r="BB17" s="1080">
        <f>'Adjustments - restating'!BB17+'Adjustments - Pro Forma'!BB17</f>
        <v>0</v>
      </c>
      <c r="BC17" s="1080">
        <f>'Adjustments - restating'!BC17+'Adjustments - Pro Forma'!BC17</f>
        <v>582139.27210729942</v>
      </c>
      <c r="BD17" s="1053"/>
      <c r="CZ17" s="10"/>
    </row>
    <row r="18" spans="1:104">
      <c r="A18" s="4">
        <v>12</v>
      </c>
      <c r="B18" s="8" t="s">
        <v>21</v>
      </c>
      <c r="C18" s="1083">
        <f t="shared" si="1"/>
        <v>4055379.5745588643</v>
      </c>
      <c r="D18" s="1080">
        <f>'Adjustments - restating'!D18+'Adjustments - Pro Forma'!D18</f>
        <v>0</v>
      </c>
      <c r="E18" s="1080">
        <f>'Adjustments - restating'!E18+'Adjustments - Pro Forma'!E18</f>
        <v>0</v>
      </c>
      <c r="F18" s="1080">
        <f>'Adjustments - restating'!F18+'Adjustments - Pro Forma'!F18</f>
        <v>0</v>
      </c>
      <c r="G18" s="1080">
        <f>'Adjustments - restating'!G18+'Adjustments - Pro Forma'!G18</f>
        <v>0</v>
      </c>
      <c r="H18" s="1080">
        <f>'Adjustments - restating'!H18+'Adjustments - Pro Forma'!H18</f>
        <v>0</v>
      </c>
      <c r="I18" s="1080">
        <f>'Adjustments - restating'!I18+'Adjustments - Pro Forma'!I18</f>
        <v>-112130</v>
      </c>
      <c r="J18" s="1080">
        <f>'Adjustments - restating'!J18+'Adjustments - Pro Forma'!J18</f>
        <v>0</v>
      </c>
      <c r="K18" s="1080">
        <f>'Adjustments - restating'!K18+'Adjustments - Pro Forma'!K18</f>
        <v>0</v>
      </c>
      <c r="L18" s="1080">
        <f>'Adjustments - restating'!L18+'Adjustments - Pro Forma'!L18</f>
        <v>0</v>
      </c>
      <c r="M18" s="1080">
        <f>'Adjustments - restating'!M18+'Adjustments - Pro Forma'!M18</f>
        <v>0</v>
      </c>
      <c r="N18" s="1080">
        <f>'Adjustments - restating'!N18+'Adjustments - Pro Forma'!N18</f>
        <v>-2511.5814009299925</v>
      </c>
      <c r="O18" s="1080">
        <f>'Adjustments - restating'!O18+'Adjustments - Pro Forma'!O18</f>
        <v>65116.394953302952</v>
      </c>
      <c r="P18" s="1080">
        <f>'Adjustments - restating'!P18+'Adjustments - Pro Forma'!P18</f>
        <v>0</v>
      </c>
      <c r="Q18" s="1080">
        <f>'Adjustments - restating'!Q18+'Adjustments - Pro Forma'!Q18</f>
        <v>0</v>
      </c>
      <c r="R18" s="1080">
        <f>'Adjustments - restating'!R18+'Adjustments - Pro Forma'!R18</f>
        <v>0</v>
      </c>
      <c r="S18" s="1080">
        <f>'Adjustments - restating'!S18+'Adjustments - Pro Forma'!S18</f>
        <v>118385.44187176228</v>
      </c>
      <c r="T18" s="1080">
        <f>'Adjustments - restating'!T18+'Adjustments - Pro Forma'!T18</f>
        <v>0</v>
      </c>
      <c r="U18" s="1080">
        <f>'Adjustments - restating'!U18+'Adjustments - Pro Forma'!U18</f>
        <v>0</v>
      </c>
      <c r="V18" s="1080">
        <f>'Adjustments - restating'!V18+'Adjustments - Pro Forma'!V18</f>
        <v>0</v>
      </c>
      <c r="W18" s="1080">
        <f>'Adjustments - restating'!W18+'Adjustments - Pro Forma'!W18</f>
        <v>-5247.3435211022797</v>
      </c>
      <c r="X18" s="1080">
        <f>'Adjustments - restating'!X18+'Adjustments - Pro Forma'!X18</f>
        <v>0</v>
      </c>
      <c r="Y18" s="1080">
        <f>'Adjustments - restating'!Y18+'Adjustments - Pro Forma'!Y18</f>
        <v>0</v>
      </c>
      <c r="Z18" s="1080">
        <f>'Adjustments - restating'!Z18+'Adjustments - Pro Forma'!Z18</f>
        <v>310072.78129679535</v>
      </c>
      <c r="AA18" s="1080">
        <f>'Adjustments - restating'!AA18+'Adjustments - Pro Forma'!AA18</f>
        <v>3489789.7181038051</v>
      </c>
      <c r="AB18" s="1080">
        <f>'Adjustments - restating'!AB18+'Adjustments - Pro Forma'!AB18</f>
        <v>0</v>
      </c>
      <c r="AC18" s="1080">
        <f>'Adjustments - restating'!AC18+'Adjustments - Pro Forma'!AC18</f>
        <v>0</v>
      </c>
      <c r="AD18" s="1080">
        <f>'Adjustments - restating'!AD18+'Adjustments - Pro Forma'!AD18</f>
        <v>0</v>
      </c>
      <c r="AE18" s="1080">
        <f>'Adjustments - restating'!AE18+'Adjustments - Pro Forma'!AE18</f>
        <v>0</v>
      </c>
      <c r="AF18" s="1080">
        <f>'Adjustments - restating'!AF18+'Adjustments - Pro Forma'!AF18</f>
        <v>0</v>
      </c>
      <c r="AG18" s="1080">
        <f>'Adjustments - restating'!AG18+'Adjustments - Pro Forma'!AG18</f>
        <v>-4683.855394548289</v>
      </c>
      <c r="AH18" s="1080">
        <f>'Adjustments - restating'!AH18+'Adjustments - Pro Forma'!AH18</f>
        <v>0</v>
      </c>
      <c r="AI18" s="1080">
        <f>'Adjustments - restating'!AI18+'Adjustments - Pro Forma'!AI18</f>
        <v>0</v>
      </c>
      <c r="AJ18" s="1080">
        <f>'Adjustments - restating'!AJ18+'Adjustments - Pro Forma'!AJ18</f>
        <v>0</v>
      </c>
      <c r="AK18" s="1080">
        <f>'Adjustments - restating'!AK18+'Adjustments - Pro Forma'!AK18</f>
        <v>0</v>
      </c>
      <c r="AL18" s="1080">
        <f>'Adjustments - restating'!AL18+'Adjustments - Pro Forma'!AL18</f>
        <v>0</v>
      </c>
      <c r="AM18" s="1080">
        <f>'Adjustments - restating'!AM18+'Adjustments - Pro Forma'!AM18</f>
        <v>0</v>
      </c>
      <c r="AN18" s="1080">
        <f>'Adjustments - restating'!AN18+'Adjustments - Pro Forma'!AN18</f>
        <v>0</v>
      </c>
      <c r="AO18" s="1080">
        <f>'Adjustments - restating'!AO18+'Adjustments - Pro Forma'!AO18</f>
        <v>0</v>
      </c>
      <c r="AP18" s="1080">
        <f>'Adjustments - restating'!AP18+'Adjustments - Pro Forma'!AP18</f>
        <v>0</v>
      </c>
      <c r="AQ18" s="1080">
        <f>'Adjustments - restating'!AQ18+'Adjustments - Pro Forma'!AQ18</f>
        <v>0</v>
      </c>
      <c r="AR18" s="1080">
        <f>'Adjustments - restating'!AR18+'Adjustments - Pro Forma'!AR18</f>
        <v>0</v>
      </c>
      <c r="AS18" s="1080">
        <f>'Adjustments - restating'!AS18+'Adjustments - Pro Forma'!AS18</f>
        <v>0</v>
      </c>
      <c r="AT18" s="1080">
        <f>'Adjustments - restating'!AT18+'Adjustments - Pro Forma'!AT18</f>
        <v>0</v>
      </c>
      <c r="AU18" s="1080">
        <f>'Adjustments - restating'!AU18+'Adjustments - Pro Forma'!AU18</f>
        <v>0</v>
      </c>
      <c r="AV18" s="1080">
        <f>'Adjustments - restating'!AV18+'Adjustments - Pro Forma'!AV18</f>
        <v>0</v>
      </c>
      <c r="AW18" s="1080">
        <f>'Adjustments - restating'!AW18+'Adjustments - Pro Forma'!AW18</f>
        <v>0</v>
      </c>
      <c r="AX18" s="1080">
        <f>'Adjustments - restating'!AX18+'Adjustments - Pro Forma'!AX18</f>
        <v>0</v>
      </c>
      <c r="AY18" s="1080">
        <f>'Adjustments - restating'!AY18+'Adjustments - Pro Forma'!AY18</f>
        <v>0</v>
      </c>
      <c r="AZ18" s="1080">
        <f>'Adjustments - restating'!AZ18+'Adjustments - Pro Forma'!AZ18</f>
        <v>0</v>
      </c>
      <c r="BA18" s="1080">
        <f>'Adjustments - restating'!BA18+'Adjustments - Pro Forma'!BA18</f>
        <v>0</v>
      </c>
      <c r="BB18" s="1080">
        <f>'Adjustments - restating'!BB18+'Adjustments - Pro Forma'!BB18</f>
        <v>0</v>
      </c>
      <c r="BC18" s="1080">
        <f>'Adjustments - restating'!BC18+'Adjustments - Pro Forma'!BC18</f>
        <v>196588.01864977926</v>
      </c>
      <c r="BD18" s="1053"/>
      <c r="CZ18" s="10"/>
    </row>
    <row r="19" spans="1:104">
      <c r="A19" s="4">
        <v>13</v>
      </c>
      <c r="B19" s="8" t="s">
        <v>22</v>
      </c>
      <c r="C19" s="1083">
        <f t="shared" si="1"/>
        <v>-112753.65791352194</v>
      </c>
      <c r="D19" s="1080">
        <f>'Adjustments - restating'!D19+'Adjustments - Pro Forma'!D19</f>
        <v>0</v>
      </c>
      <c r="E19" s="1080">
        <f>'Adjustments - restating'!E19+'Adjustments - Pro Forma'!E19</f>
        <v>0</v>
      </c>
      <c r="F19" s="1080">
        <f>'Adjustments - restating'!F19+'Adjustments - Pro Forma'!F19</f>
        <v>0</v>
      </c>
      <c r="G19" s="1080">
        <f>'Adjustments - restating'!G19+'Adjustments - Pro Forma'!G19</f>
        <v>0</v>
      </c>
      <c r="H19" s="1080">
        <f>'Adjustments - restating'!H19+'Adjustments - Pro Forma'!H19</f>
        <v>0</v>
      </c>
      <c r="I19" s="1080">
        <f>'Adjustments - restating'!I19+'Adjustments - Pro Forma'!I19</f>
        <v>0</v>
      </c>
      <c r="J19" s="1080">
        <f>'Adjustments - restating'!J19+'Adjustments - Pro Forma'!J19</f>
        <v>0</v>
      </c>
      <c r="K19" s="1080">
        <f>'Adjustments - restating'!K19+'Adjustments - Pro Forma'!K19</f>
        <v>0</v>
      </c>
      <c r="L19" s="1080">
        <f>'Adjustments - restating'!L19+'Adjustments - Pro Forma'!L19</f>
        <v>0</v>
      </c>
      <c r="M19" s="1080">
        <f>'Adjustments - restating'!M19+'Adjustments - Pro Forma'!M19</f>
        <v>-124.97292981134815</v>
      </c>
      <c r="N19" s="1080">
        <f>'Adjustments - restating'!N19+'Adjustments - Pro Forma'!N19</f>
        <v>-9991.9518611297044</v>
      </c>
      <c r="O19" s="1080">
        <f>'Adjustments - restating'!O19+'Adjustments - Pro Forma'!O19</f>
        <v>259055.63411386727</v>
      </c>
      <c r="P19" s="1080">
        <f>'Adjustments - restating'!P19+'Adjustments - Pro Forma'!P19</f>
        <v>0</v>
      </c>
      <c r="Q19" s="1080">
        <f>'Adjustments - restating'!Q19+'Adjustments - Pro Forma'!Q19</f>
        <v>0</v>
      </c>
      <c r="R19" s="1080">
        <f>'Adjustments - restating'!R19+'Adjustments - Pro Forma'!R19</f>
        <v>0</v>
      </c>
      <c r="S19" s="1080">
        <f>'Adjustments - restating'!S19+'Adjustments - Pro Forma'!S19</f>
        <v>-313797.34437002521</v>
      </c>
      <c r="T19" s="1080">
        <f>'Adjustments - restating'!T19+'Adjustments - Pro Forma'!T19</f>
        <v>0</v>
      </c>
      <c r="U19" s="1080">
        <f>'Adjustments - restating'!U19+'Adjustments - Pro Forma'!U19</f>
        <v>0</v>
      </c>
      <c r="V19" s="1080">
        <f>'Adjustments - restating'!V19+'Adjustments - Pro Forma'!V19</f>
        <v>0</v>
      </c>
      <c r="W19" s="1080">
        <f>'Adjustments - restating'!W19+'Adjustments - Pro Forma'!W19</f>
        <v>-29261.329006115837</v>
      </c>
      <c r="X19" s="1080">
        <f>'Adjustments - restating'!X19+'Adjustments - Pro Forma'!X19</f>
        <v>0</v>
      </c>
      <c r="Y19" s="1080">
        <f>'Adjustments - restating'!Y19+'Adjustments - Pro Forma'!Y19</f>
        <v>0</v>
      </c>
      <c r="Z19" s="1080">
        <f>'Adjustments - restating'!Z19+'Adjustments - Pro Forma'!Z19</f>
        <v>0</v>
      </c>
      <c r="AA19" s="1080">
        <f>'Adjustments - restating'!AA19+'Adjustments - Pro Forma'!AA19</f>
        <v>0</v>
      </c>
      <c r="AB19" s="1080">
        <f>'Adjustments - restating'!AB19+'Adjustments - Pro Forma'!AB19</f>
        <v>0</v>
      </c>
      <c r="AC19" s="1080">
        <f>'Adjustments - restating'!AC19+'Adjustments - Pro Forma'!AC19</f>
        <v>0</v>
      </c>
      <c r="AD19" s="1080">
        <f>'Adjustments - restating'!AD19+'Adjustments - Pro Forma'!AD19</f>
        <v>0</v>
      </c>
      <c r="AE19" s="1080">
        <f>'Adjustments - restating'!AE19+'Adjustments - Pro Forma'!AE19</f>
        <v>0</v>
      </c>
      <c r="AF19" s="1080">
        <f>'Adjustments - restating'!AF19+'Adjustments - Pro Forma'!AF19</f>
        <v>0</v>
      </c>
      <c r="AG19" s="1080">
        <f>'Adjustments - restating'!AG19+'Adjustments - Pro Forma'!AG19</f>
        <v>-18633.693860307107</v>
      </c>
      <c r="AH19" s="1080">
        <f>'Adjustments - restating'!AH19+'Adjustments - Pro Forma'!AH19</f>
        <v>0</v>
      </c>
      <c r="AI19" s="1080">
        <f>'Adjustments - restating'!AI19+'Adjustments - Pro Forma'!AI19</f>
        <v>0</v>
      </c>
      <c r="AJ19" s="1080">
        <f>'Adjustments - restating'!AJ19+'Adjustments - Pro Forma'!AJ19</f>
        <v>0</v>
      </c>
      <c r="AK19" s="1080">
        <f>'Adjustments - restating'!AK19+'Adjustments - Pro Forma'!AK19</f>
        <v>0</v>
      </c>
      <c r="AL19" s="1080">
        <f>'Adjustments - restating'!AL19+'Adjustments - Pro Forma'!AL19</f>
        <v>0</v>
      </c>
      <c r="AM19" s="1080">
        <f>'Adjustments - restating'!AM19+'Adjustments - Pro Forma'!AM19</f>
        <v>0</v>
      </c>
      <c r="AN19" s="1080">
        <f>'Adjustments - restating'!AN19+'Adjustments - Pro Forma'!AN19</f>
        <v>0</v>
      </c>
      <c r="AO19" s="1080">
        <f>'Adjustments - restating'!AO19+'Adjustments - Pro Forma'!AO19</f>
        <v>0</v>
      </c>
      <c r="AP19" s="1080">
        <f>'Adjustments - restating'!AP19+'Adjustments - Pro Forma'!AP19</f>
        <v>0</v>
      </c>
      <c r="AQ19" s="1080">
        <f>'Adjustments - restating'!AQ19+'Adjustments - Pro Forma'!AQ19</f>
        <v>0</v>
      </c>
      <c r="AR19" s="1080">
        <f>'Adjustments - restating'!AR19+'Adjustments - Pro Forma'!AR19</f>
        <v>0</v>
      </c>
      <c r="AS19" s="1080">
        <f>'Adjustments - restating'!AS19+'Adjustments - Pro Forma'!AS19</f>
        <v>0</v>
      </c>
      <c r="AT19" s="1080">
        <f>'Adjustments - restating'!AT19+'Adjustments - Pro Forma'!AT19</f>
        <v>0</v>
      </c>
      <c r="AU19" s="1080">
        <f>'Adjustments - restating'!AU19+'Adjustments - Pro Forma'!AU19</f>
        <v>0</v>
      </c>
      <c r="AV19" s="1080">
        <f>'Adjustments - restating'!AV19+'Adjustments - Pro Forma'!AV19</f>
        <v>0</v>
      </c>
      <c r="AW19" s="1080">
        <f>'Adjustments - restating'!AW19+'Adjustments - Pro Forma'!AW19</f>
        <v>0</v>
      </c>
      <c r="AX19" s="1080">
        <f>'Adjustments - restating'!AX19+'Adjustments - Pro Forma'!AX19</f>
        <v>0</v>
      </c>
      <c r="AY19" s="1080">
        <f>'Adjustments - restating'!AY19+'Adjustments - Pro Forma'!AY19</f>
        <v>0</v>
      </c>
      <c r="AZ19" s="1080">
        <f>'Adjustments - restating'!AZ19+'Adjustments - Pro Forma'!AZ19</f>
        <v>0</v>
      </c>
      <c r="BA19" s="1080">
        <f>'Adjustments - restating'!BA19+'Adjustments - Pro Forma'!BA19</f>
        <v>0</v>
      </c>
      <c r="BB19" s="1080">
        <f>'Adjustments - restating'!BB19+'Adjustments - Pro Forma'!BB19</f>
        <v>0</v>
      </c>
      <c r="BC19" s="1080">
        <f>'Adjustments - restating'!BC19+'Adjustments - Pro Forma'!BC19</f>
        <v>0</v>
      </c>
      <c r="BD19" s="1053"/>
      <c r="CZ19" s="10"/>
    </row>
    <row r="20" spans="1:104">
      <c r="A20" s="4">
        <v>14</v>
      </c>
      <c r="B20" s="8" t="s">
        <v>23</v>
      </c>
      <c r="C20" s="1083">
        <f t="shared" si="1"/>
        <v>542504.38474412996</v>
      </c>
      <c r="D20" s="1080">
        <f>'Adjustments - restating'!D20+'Adjustments - Pro Forma'!D20</f>
        <v>0</v>
      </c>
      <c r="E20" s="1080">
        <f>'Adjustments - restating'!E20+'Adjustments - Pro Forma'!E20</f>
        <v>0</v>
      </c>
      <c r="F20" s="1080">
        <f>'Adjustments - restating'!F20+'Adjustments - Pro Forma'!F20</f>
        <v>0</v>
      </c>
      <c r="G20" s="1080">
        <f>'Adjustments - restating'!G20+'Adjustments - Pro Forma'!G20</f>
        <v>0</v>
      </c>
      <c r="H20" s="1080">
        <f>'Adjustments - restating'!H20+'Adjustments - Pro Forma'!H20</f>
        <v>0</v>
      </c>
      <c r="I20" s="1080">
        <f>'Adjustments - restating'!I20+'Adjustments - Pro Forma'!I20</f>
        <v>0</v>
      </c>
      <c r="J20" s="1080">
        <f>'Adjustments - restating'!J20+'Adjustments - Pro Forma'!J20</f>
        <v>0</v>
      </c>
      <c r="K20" s="1080">
        <f>'Adjustments - restating'!K20+'Adjustments - Pro Forma'!K20</f>
        <v>0</v>
      </c>
      <c r="L20" s="1080">
        <f>'Adjustments - restating'!L20+'Adjustments - Pro Forma'!L20</f>
        <v>0</v>
      </c>
      <c r="M20" s="1080">
        <f>'Adjustments - restating'!M20+'Adjustments - Pro Forma'!M20</f>
        <v>-1703.490610626937</v>
      </c>
      <c r="N20" s="1080">
        <f>'Adjustments - restating'!N20+'Adjustments - Pro Forma'!N20</f>
        <v>-5409.3940757339369</v>
      </c>
      <c r="O20" s="1080">
        <f>'Adjustments - restating'!O20+'Adjustments - Pro Forma'!O20</f>
        <v>140245.90084645982</v>
      </c>
      <c r="P20" s="1080">
        <f>'Adjustments - restating'!P20+'Adjustments - Pro Forma'!P20</f>
        <v>0</v>
      </c>
      <c r="Q20" s="1080">
        <f>'Adjustments - restating'!Q20+'Adjustments - Pro Forma'!Q20</f>
        <v>0</v>
      </c>
      <c r="R20" s="1080">
        <f>'Adjustments - restating'!R20+'Adjustments - Pro Forma'!R20</f>
        <v>0</v>
      </c>
      <c r="S20" s="1080">
        <f>'Adjustments - restating'!S20+'Adjustments - Pro Forma'!S20</f>
        <v>0</v>
      </c>
      <c r="T20" s="1080">
        <f>'Adjustments - restating'!T20+'Adjustments - Pro Forma'!T20</f>
        <v>0</v>
      </c>
      <c r="U20" s="1080">
        <f>'Adjustments - restating'!U20+'Adjustments - Pro Forma'!U20</f>
        <v>0</v>
      </c>
      <c r="V20" s="1080">
        <f>'Adjustments - restating'!V20+'Adjustments - Pro Forma'!V20</f>
        <v>422425.00651124539</v>
      </c>
      <c r="W20" s="1080">
        <f>'Adjustments - restating'!W20+'Adjustments - Pro Forma'!W20</f>
        <v>-2949.2486031032072</v>
      </c>
      <c r="X20" s="1080">
        <f>'Adjustments - restating'!X20+'Adjustments - Pro Forma'!X20</f>
        <v>0</v>
      </c>
      <c r="Y20" s="1080">
        <f>'Adjustments - restating'!Y20+'Adjustments - Pro Forma'!Y20</f>
        <v>0</v>
      </c>
      <c r="Z20" s="1080">
        <f>'Adjustments - restating'!Z20+'Adjustments - Pro Forma'!Z20</f>
        <v>0</v>
      </c>
      <c r="AA20" s="1080">
        <f>'Adjustments - restating'!AA20+'Adjustments - Pro Forma'!AA20</f>
        <v>0</v>
      </c>
      <c r="AB20" s="1080">
        <f>'Adjustments - restating'!AB20+'Adjustments - Pro Forma'!AB20</f>
        <v>0</v>
      </c>
      <c r="AC20" s="1080">
        <f>'Adjustments - restating'!AC20+'Adjustments - Pro Forma'!AC20</f>
        <v>0</v>
      </c>
      <c r="AD20" s="1080">
        <f>'Adjustments - restating'!AD20+'Adjustments - Pro Forma'!AD20</f>
        <v>0</v>
      </c>
      <c r="AE20" s="1080">
        <f>'Adjustments - restating'!AE20+'Adjustments - Pro Forma'!AE20</f>
        <v>0</v>
      </c>
      <c r="AF20" s="1080">
        <f>'Adjustments - restating'!AF20+'Adjustments - Pro Forma'!AF20</f>
        <v>0</v>
      </c>
      <c r="AG20" s="1080">
        <f>'Adjustments - restating'!AG20+'Adjustments - Pro Forma'!AG20</f>
        <v>-10104.389324111222</v>
      </c>
      <c r="AH20" s="1080">
        <f>'Adjustments - restating'!AH20+'Adjustments - Pro Forma'!AH20</f>
        <v>0</v>
      </c>
      <c r="AI20" s="1080">
        <f>'Adjustments - restating'!AI20+'Adjustments - Pro Forma'!AI20</f>
        <v>0</v>
      </c>
      <c r="AJ20" s="1080">
        <f>'Adjustments - restating'!AJ20+'Adjustments - Pro Forma'!AJ20</f>
        <v>0</v>
      </c>
      <c r="AK20" s="1080">
        <f>'Adjustments - restating'!AK20+'Adjustments - Pro Forma'!AK20</f>
        <v>0</v>
      </c>
      <c r="AL20" s="1080">
        <f>'Adjustments - restating'!AL20+'Adjustments - Pro Forma'!AL20</f>
        <v>0</v>
      </c>
      <c r="AM20" s="1080">
        <f>'Adjustments - restating'!AM20+'Adjustments - Pro Forma'!AM20</f>
        <v>0</v>
      </c>
      <c r="AN20" s="1080">
        <f>'Adjustments - restating'!AN20+'Adjustments - Pro Forma'!AN20</f>
        <v>0</v>
      </c>
      <c r="AO20" s="1080">
        <f>'Adjustments - restating'!AO20+'Adjustments - Pro Forma'!AO20</f>
        <v>0</v>
      </c>
      <c r="AP20" s="1080">
        <f>'Adjustments - restating'!AP20+'Adjustments - Pro Forma'!AP20</f>
        <v>0</v>
      </c>
      <c r="AQ20" s="1080">
        <f>'Adjustments - restating'!AQ20+'Adjustments - Pro Forma'!AQ20</f>
        <v>0</v>
      </c>
      <c r="AR20" s="1080">
        <f>'Adjustments - restating'!AR20+'Adjustments - Pro Forma'!AR20</f>
        <v>0</v>
      </c>
      <c r="AS20" s="1080">
        <f>'Adjustments - restating'!AS20+'Adjustments - Pro Forma'!AS20</f>
        <v>0</v>
      </c>
      <c r="AT20" s="1080">
        <f>'Adjustments - restating'!AT20+'Adjustments - Pro Forma'!AT20</f>
        <v>0</v>
      </c>
      <c r="AU20" s="1080">
        <f>'Adjustments - restating'!AU20+'Adjustments - Pro Forma'!AU20</f>
        <v>0</v>
      </c>
      <c r="AV20" s="1080">
        <f>'Adjustments - restating'!AV20+'Adjustments - Pro Forma'!AV20</f>
        <v>0</v>
      </c>
      <c r="AW20" s="1080">
        <f>'Adjustments - restating'!AW20+'Adjustments - Pro Forma'!AW20</f>
        <v>0</v>
      </c>
      <c r="AX20" s="1080">
        <f>'Adjustments - restating'!AX20+'Adjustments - Pro Forma'!AX20</f>
        <v>0</v>
      </c>
      <c r="AY20" s="1080">
        <f>'Adjustments - restating'!AY20+'Adjustments - Pro Forma'!AY20</f>
        <v>0</v>
      </c>
      <c r="AZ20" s="1080">
        <f>'Adjustments - restating'!AZ20+'Adjustments - Pro Forma'!AZ20</f>
        <v>0</v>
      </c>
      <c r="BA20" s="1080">
        <f>'Adjustments - restating'!BA20+'Adjustments - Pro Forma'!BA20</f>
        <v>0</v>
      </c>
      <c r="BB20" s="1080">
        <f>'Adjustments - restating'!BB20+'Adjustments - Pro Forma'!BB20</f>
        <v>0</v>
      </c>
      <c r="BC20" s="1080">
        <f>'Adjustments - restating'!BC20+'Adjustments - Pro Forma'!BC20</f>
        <v>0</v>
      </c>
      <c r="BD20" s="1053"/>
      <c r="CZ20" s="10"/>
    </row>
    <row r="21" spans="1:104">
      <c r="A21" s="4">
        <v>15</v>
      </c>
      <c r="B21" s="8" t="s">
        <v>24</v>
      </c>
      <c r="C21" s="1083">
        <f t="shared" si="1"/>
        <v>-10661992.638556631</v>
      </c>
      <c r="D21" s="1080">
        <f>'Adjustments - restating'!D21+'Adjustments - Pro Forma'!D21</f>
        <v>0</v>
      </c>
      <c r="E21" s="1080">
        <f>'Adjustments - restating'!E21+'Adjustments - Pro Forma'!E21</f>
        <v>0</v>
      </c>
      <c r="F21" s="1080">
        <f>'Adjustments - restating'!F21+'Adjustments - Pro Forma'!F21</f>
        <v>0</v>
      </c>
      <c r="G21" s="1080">
        <f>'Adjustments - restating'!G21+'Adjustments - Pro Forma'!G21</f>
        <v>0</v>
      </c>
      <c r="H21" s="1080">
        <f>'Adjustments - restating'!H21+'Adjustments - Pro Forma'!H21</f>
        <v>0</v>
      </c>
      <c r="I21" s="1080">
        <f>'Adjustments - restating'!I21+'Adjustments - Pro Forma'!I21</f>
        <v>0</v>
      </c>
      <c r="J21" s="1080">
        <f>'Adjustments - restating'!J21+'Adjustments - Pro Forma'!J21</f>
        <v>0</v>
      </c>
      <c r="K21" s="1080">
        <f>'Adjustments - restating'!K21+'Adjustments - Pro Forma'!K21</f>
        <v>0</v>
      </c>
      <c r="L21" s="1080">
        <f>'Adjustments - restating'!L21+'Adjustments - Pro Forma'!L21</f>
        <v>0</v>
      </c>
      <c r="M21" s="1080">
        <f>'Adjustments - restating'!M21+'Adjustments - Pro Forma'!M21</f>
        <v>-2911.3712282595038</v>
      </c>
      <c r="N21" s="1080">
        <f>'Adjustments - restating'!N21+'Adjustments - Pro Forma'!N21</f>
        <v>-830.05033790862353</v>
      </c>
      <c r="O21" s="1080">
        <f>'Adjustments - restating'!O21+'Adjustments - Pro Forma'!O21</f>
        <v>21520.249650806429</v>
      </c>
      <c r="P21" s="1080">
        <f>'Adjustments - restating'!P21+'Adjustments - Pro Forma'!P21</f>
        <v>-329.60724603979043</v>
      </c>
      <c r="Q21" s="1080">
        <f>'Adjustments - restating'!Q21+'Adjustments - Pro Forma'!Q21</f>
        <v>0</v>
      </c>
      <c r="R21" s="1080">
        <f>'Adjustments - restating'!R21+'Adjustments - Pro Forma'!R21</f>
        <v>-10677588.59</v>
      </c>
      <c r="S21" s="1080">
        <f>'Adjustments - restating'!S21+'Adjustments - Pro Forma'!S21</f>
        <v>0</v>
      </c>
      <c r="T21" s="1080">
        <f>'Adjustments - restating'!T21+'Adjustments - Pro Forma'!T21</f>
        <v>-305.30612733818725</v>
      </c>
      <c r="U21" s="1080">
        <f>'Adjustments - restating'!U21+'Adjustments - Pro Forma'!U21</f>
        <v>0</v>
      </c>
      <c r="V21" s="1080">
        <f>'Adjustments - restating'!V21+'Adjustments - Pro Forma'!V21</f>
        <v>0</v>
      </c>
      <c r="W21" s="1080">
        <f>'Adjustments - restating'!W21+'Adjustments - Pro Forma'!W21</f>
        <v>0</v>
      </c>
      <c r="X21" s="1080">
        <f>'Adjustments - restating'!X21+'Adjustments - Pro Forma'!X21</f>
        <v>0</v>
      </c>
      <c r="Y21" s="1080">
        <f>'Adjustments - restating'!Y21+'Adjustments - Pro Forma'!Y21</f>
        <v>0</v>
      </c>
      <c r="Z21" s="1080">
        <f>'Adjustments - restating'!Z21+'Adjustments - Pro Forma'!Z21</f>
        <v>0</v>
      </c>
      <c r="AA21" s="1080">
        <f>'Adjustments - restating'!AA21+'Adjustments - Pro Forma'!AA21</f>
        <v>0</v>
      </c>
      <c r="AB21" s="1080">
        <f>'Adjustments - restating'!AB21+'Adjustments - Pro Forma'!AB21</f>
        <v>0</v>
      </c>
      <c r="AC21" s="1080">
        <f>'Adjustments - restating'!AC21+'Adjustments - Pro Forma'!AC21</f>
        <v>0</v>
      </c>
      <c r="AD21" s="1080">
        <f>'Adjustments - restating'!AD21+'Adjustments - Pro Forma'!AD21</f>
        <v>0</v>
      </c>
      <c r="AE21" s="1080">
        <f>'Adjustments - restating'!AE21+'Adjustments - Pro Forma'!AE21</f>
        <v>0</v>
      </c>
      <c r="AF21" s="1080">
        <f>'Adjustments - restating'!AF21+'Adjustments - Pro Forma'!AF21</f>
        <v>0</v>
      </c>
      <c r="AG21" s="1080">
        <f>'Adjustments - restating'!AG21+'Adjustments - Pro Forma'!AG21</f>
        <v>-1547.9632678918319</v>
      </c>
      <c r="AH21" s="1080">
        <f>'Adjustments - restating'!AH21+'Adjustments - Pro Forma'!AH21</f>
        <v>0</v>
      </c>
      <c r="AI21" s="1080">
        <f>'Adjustments - restating'!AI21+'Adjustments - Pro Forma'!AI21</f>
        <v>0</v>
      </c>
      <c r="AJ21" s="1080">
        <f>'Adjustments - restating'!AJ21+'Adjustments - Pro Forma'!AJ21</f>
        <v>0</v>
      </c>
      <c r="AK21" s="1080">
        <f>'Adjustments - restating'!AK21+'Adjustments - Pro Forma'!AK21</f>
        <v>0</v>
      </c>
      <c r="AL21" s="1080">
        <f>'Adjustments - restating'!AL21+'Adjustments - Pro Forma'!AL21</f>
        <v>0</v>
      </c>
      <c r="AM21" s="1080">
        <f>'Adjustments - restating'!AM21+'Adjustments - Pro Forma'!AM21</f>
        <v>0</v>
      </c>
      <c r="AN21" s="1080">
        <f>'Adjustments - restating'!AN21+'Adjustments - Pro Forma'!AN21</f>
        <v>0</v>
      </c>
      <c r="AO21" s="1080">
        <f>'Adjustments - restating'!AO21+'Adjustments - Pro Forma'!AO21</f>
        <v>0</v>
      </c>
      <c r="AP21" s="1080">
        <f>'Adjustments - restating'!AP21+'Adjustments - Pro Forma'!AP21</f>
        <v>0</v>
      </c>
      <c r="AQ21" s="1080">
        <f>'Adjustments - restating'!AQ21+'Adjustments - Pro Forma'!AQ21</f>
        <v>0</v>
      </c>
      <c r="AR21" s="1080">
        <f>'Adjustments - restating'!AR21+'Adjustments - Pro Forma'!AR21</f>
        <v>0</v>
      </c>
      <c r="AS21" s="1080">
        <f>'Adjustments - restating'!AS21+'Adjustments - Pro Forma'!AS21</f>
        <v>0</v>
      </c>
      <c r="AT21" s="1080">
        <f>'Adjustments - restating'!AT21+'Adjustments - Pro Forma'!AT21</f>
        <v>0</v>
      </c>
      <c r="AU21" s="1080">
        <f>'Adjustments - restating'!AU21+'Adjustments - Pro Forma'!AU21</f>
        <v>0</v>
      </c>
      <c r="AV21" s="1080">
        <f>'Adjustments - restating'!AV21+'Adjustments - Pro Forma'!AV21</f>
        <v>0</v>
      </c>
      <c r="AW21" s="1080">
        <f>'Adjustments - restating'!AW21+'Adjustments - Pro Forma'!AW21</f>
        <v>0</v>
      </c>
      <c r="AX21" s="1080">
        <f>'Adjustments - restating'!AX21+'Adjustments - Pro Forma'!AX21</f>
        <v>0</v>
      </c>
      <c r="AY21" s="1080">
        <f>'Adjustments - restating'!AY21+'Adjustments - Pro Forma'!AY21</f>
        <v>0</v>
      </c>
      <c r="AZ21" s="1080">
        <f>'Adjustments - restating'!AZ21+'Adjustments - Pro Forma'!AZ21</f>
        <v>0</v>
      </c>
      <c r="BA21" s="1080">
        <f>'Adjustments - restating'!BA21+'Adjustments - Pro Forma'!BA21</f>
        <v>0</v>
      </c>
      <c r="BB21" s="1080">
        <f>'Adjustments - restating'!BB21+'Adjustments - Pro Forma'!BB21</f>
        <v>0</v>
      </c>
      <c r="BC21" s="1080">
        <f>'Adjustments - restating'!BC21+'Adjustments - Pro Forma'!BC21</f>
        <v>0</v>
      </c>
      <c r="BD21" s="1053"/>
      <c r="CZ21" s="10"/>
    </row>
    <row r="22" spans="1:104">
      <c r="A22" s="4">
        <v>16</v>
      </c>
      <c r="B22" s="8" t="s">
        <v>25</v>
      </c>
      <c r="C22" s="1083">
        <f t="shared" si="1"/>
        <v>0</v>
      </c>
      <c r="D22" s="1080">
        <f>'Adjustments - restating'!D22+'Adjustments - Pro Forma'!D22</f>
        <v>0</v>
      </c>
      <c r="E22" s="1080">
        <f>'Adjustments - restating'!E22+'Adjustments - Pro Forma'!E22</f>
        <v>0</v>
      </c>
      <c r="F22" s="1080">
        <f>'Adjustments - restating'!F22+'Adjustments - Pro Forma'!F22</f>
        <v>0</v>
      </c>
      <c r="G22" s="1080">
        <f>'Adjustments - restating'!G22+'Adjustments - Pro Forma'!G22</f>
        <v>0</v>
      </c>
      <c r="H22" s="1080">
        <f>'Adjustments - restating'!H22+'Adjustments - Pro Forma'!H22</f>
        <v>0</v>
      </c>
      <c r="I22" s="1080">
        <f>'Adjustments - restating'!I22+'Adjustments - Pro Forma'!I22</f>
        <v>0</v>
      </c>
      <c r="J22" s="1080">
        <f>'Adjustments - restating'!J22+'Adjustments - Pro Forma'!J22</f>
        <v>0</v>
      </c>
      <c r="K22" s="1080">
        <f>'Adjustments - restating'!K22+'Adjustments - Pro Forma'!K22</f>
        <v>0</v>
      </c>
      <c r="L22" s="1080">
        <f>'Adjustments - restating'!L22+'Adjustments - Pro Forma'!L22</f>
        <v>0</v>
      </c>
      <c r="M22" s="1080">
        <f>'Adjustments - restating'!M22+'Adjustments - Pro Forma'!M22</f>
        <v>0</v>
      </c>
      <c r="N22" s="1080">
        <f>'Adjustments - restating'!N22+'Adjustments - Pro Forma'!N22</f>
        <v>0</v>
      </c>
      <c r="O22" s="1080">
        <f>'Adjustments - restating'!O22+'Adjustments - Pro Forma'!O22</f>
        <v>0</v>
      </c>
      <c r="P22" s="1080">
        <f>'Adjustments - restating'!P22+'Adjustments - Pro Forma'!P22</f>
        <v>0</v>
      </c>
      <c r="Q22" s="1080">
        <f>'Adjustments - restating'!Q22+'Adjustments - Pro Forma'!Q22</f>
        <v>0</v>
      </c>
      <c r="R22" s="1080">
        <f>'Adjustments - restating'!R22+'Adjustments - Pro Forma'!R22</f>
        <v>0</v>
      </c>
      <c r="S22" s="1080">
        <f>'Adjustments - restating'!S22+'Adjustments - Pro Forma'!S22</f>
        <v>0</v>
      </c>
      <c r="T22" s="1080">
        <f>'Adjustments - restating'!T22+'Adjustments - Pro Forma'!T22</f>
        <v>0</v>
      </c>
      <c r="U22" s="1080">
        <f>'Adjustments - restating'!U22+'Adjustments - Pro Forma'!U22</f>
        <v>0</v>
      </c>
      <c r="V22" s="1080">
        <f>'Adjustments - restating'!V22+'Adjustments - Pro Forma'!V22</f>
        <v>0</v>
      </c>
      <c r="W22" s="1080">
        <f>'Adjustments - restating'!W22+'Adjustments - Pro Forma'!W22</f>
        <v>0</v>
      </c>
      <c r="X22" s="1080">
        <f>'Adjustments - restating'!X22+'Adjustments - Pro Forma'!X22</f>
        <v>0</v>
      </c>
      <c r="Y22" s="1080">
        <f>'Adjustments - restating'!Y22+'Adjustments - Pro Forma'!Y22</f>
        <v>0</v>
      </c>
      <c r="Z22" s="1080">
        <f>'Adjustments - restating'!Z22+'Adjustments - Pro Forma'!Z22</f>
        <v>0</v>
      </c>
      <c r="AA22" s="1080">
        <f>'Adjustments - restating'!AA22+'Adjustments - Pro Forma'!AA22</f>
        <v>0</v>
      </c>
      <c r="AB22" s="1080">
        <f>'Adjustments - restating'!AB22+'Adjustments - Pro Forma'!AB22</f>
        <v>0</v>
      </c>
      <c r="AC22" s="1080">
        <f>'Adjustments - restating'!AC22+'Adjustments - Pro Forma'!AC22</f>
        <v>0</v>
      </c>
      <c r="AD22" s="1080">
        <f>'Adjustments - restating'!AD22+'Adjustments - Pro Forma'!AD22</f>
        <v>0</v>
      </c>
      <c r="AE22" s="1080">
        <f>'Adjustments - restating'!AE22+'Adjustments - Pro Forma'!AE22</f>
        <v>0</v>
      </c>
      <c r="AF22" s="1080">
        <f>'Adjustments - restating'!AF22+'Adjustments - Pro Forma'!AF22</f>
        <v>0</v>
      </c>
      <c r="AG22" s="1080">
        <f>'Adjustments - restating'!AG22+'Adjustments - Pro Forma'!AG22</f>
        <v>0</v>
      </c>
      <c r="AH22" s="1080">
        <f>'Adjustments - restating'!AH22+'Adjustments - Pro Forma'!AH22</f>
        <v>0</v>
      </c>
      <c r="AI22" s="1080">
        <f>'Adjustments - restating'!AI22+'Adjustments - Pro Forma'!AI22</f>
        <v>0</v>
      </c>
      <c r="AJ22" s="1080">
        <f>'Adjustments - restating'!AJ22+'Adjustments - Pro Forma'!AJ22</f>
        <v>0</v>
      </c>
      <c r="AK22" s="1080">
        <f>'Adjustments - restating'!AK22+'Adjustments - Pro Forma'!AK22</f>
        <v>0</v>
      </c>
      <c r="AL22" s="1080">
        <f>'Adjustments - restating'!AL22+'Adjustments - Pro Forma'!AL22</f>
        <v>0</v>
      </c>
      <c r="AM22" s="1080">
        <f>'Adjustments - restating'!AM22+'Adjustments - Pro Forma'!AM22</f>
        <v>0</v>
      </c>
      <c r="AN22" s="1080">
        <f>'Adjustments - restating'!AN22+'Adjustments - Pro Forma'!AN22</f>
        <v>0</v>
      </c>
      <c r="AO22" s="1080">
        <f>'Adjustments - restating'!AO22+'Adjustments - Pro Forma'!AO22</f>
        <v>0</v>
      </c>
      <c r="AP22" s="1080">
        <f>'Adjustments - restating'!AP22+'Adjustments - Pro Forma'!AP22</f>
        <v>0</v>
      </c>
      <c r="AQ22" s="1080">
        <f>'Adjustments - restating'!AQ22+'Adjustments - Pro Forma'!AQ22</f>
        <v>0</v>
      </c>
      <c r="AR22" s="1080">
        <f>'Adjustments - restating'!AR22+'Adjustments - Pro Forma'!AR22</f>
        <v>0</v>
      </c>
      <c r="AS22" s="1080">
        <f>'Adjustments - restating'!AS22+'Adjustments - Pro Forma'!AS22</f>
        <v>0</v>
      </c>
      <c r="AT22" s="1080">
        <f>'Adjustments - restating'!AT22+'Adjustments - Pro Forma'!AT22</f>
        <v>0</v>
      </c>
      <c r="AU22" s="1080">
        <f>'Adjustments - restating'!AU22+'Adjustments - Pro Forma'!AU22</f>
        <v>0</v>
      </c>
      <c r="AV22" s="1080">
        <f>'Adjustments - restating'!AV22+'Adjustments - Pro Forma'!AV22</f>
        <v>0</v>
      </c>
      <c r="AW22" s="1080">
        <f>'Adjustments - restating'!AW22+'Adjustments - Pro Forma'!AW22</f>
        <v>0</v>
      </c>
      <c r="AX22" s="1080">
        <f>'Adjustments - restating'!AX22+'Adjustments - Pro Forma'!AX22</f>
        <v>0</v>
      </c>
      <c r="AY22" s="1080">
        <f>'Adjustments - restating'!AY22+'Adjustments - Pro Forma'!AY22</f>
        <v>0</v>
      </c>
      <c r="AZ22" s="1080">
        <f>'Adjustments - restating'!AZ22+'Adjustments - Pro Forma'!AZ22</f>
        <v>0</v>
      </c>
      <c r="BA22" s="1080">
        <f>'Adjustments - restating'!BA22+'Adjustments - Pro Forma'!BA22</f>
        <v>0</v>
      </c>
      <c r="BB22" s="1080">
        <f>'Adjustments - restating'!BB22+'Adjustments - Pro Forma'!BB22</f>
        <v>0</v>
      </c>
      <c r="BC22" s="1080">
        <f>'Adjustments - restating'!BC22+'Adjustments - Pro Forma'!BC22</f>
        <v>0</v>
      </c>
      <c r="BD22" s="1053"/>
      <c r="CZ22" s="10"/>
    </row>
    <row r="23" spans="1:104">
      <c r="A23" s="4">
        <v>17</v>
      </c>
      <c r="B23" s="8" t="s">
        <v>26</v>
      </c>
      <c r="C23" s="1083">
        <f t="shared" si="1"/>
        <v>-1047201.9636169939</v>
      </c>
      <c r="D23" s="1080">
        <f>'Adjustments - restating'!D23+'Adjustments - Pro Forma'!D23</f>
        <v>0</v>
      </c>
      <c r="E23" s="1080">
        <f>'Adjustments - restating'!E23+'Adjustments - Pro Forma'!E23</f>
        <v>0</v>
      </c>
      <c r="F23" s="1080">
        <f>'Adjustments - restating'!F23+'Adjustments - Pro Forma'!F23</f>
        <v>0</v>
      </c>
      <c r="G23" s="1080">
        <f>'Adjustments - restating'!G23+'Adjustments - Pro Forma'!G23</f>
        <v>0</v>
      </c>
      <c r="H23" s="1080">
        <f>'Adjustments - restating'!H23+'Adjustments - Pro Forma'!H23</f>
        <v>0</v>
      </c>
      <c r="I23" s="1080">
        <f>'Adjustments - restating'!I23+'Adjustments - Pro Forma'!I23</f>
        <v>0</v>
      </c>
      <c r="J23" s="1080">
        <f>'Adjustments - restating'!J23+'Adjustments - Pro Forma'!J23</f>
        <v>0</v>
      </c>
      <c r="K23" s="1080">
        <f>'Adjustments - restating'!K23+'Adjustments - Pro Forma'!K23</f>
        <v>0</v>
      </c>
      <c r="L23" s="1080">
        <f>'Adjustments - restating'!L23+'Adjustments - Pro Forma'!L23</f>
        <v>0</v>
      </c>
      <c r="M23" s="1080">
        <f>'Adjustments - restating'!M23+'Adjustments - Pro Forma'!M23</f>
        <v>-9143.570824686507</v>
      </c>
      <c r="N23" s="1080">
        <f>'Adjustments - restating'!N23+'Adjustments - Pro Forma'!N23</f>
        <v>-11242.511462546512</v>
      </c>
      <c r="O23" s="1080">
        <f>'Adjustments - restating'!O23+'Adjustments - Pro Forma'!O23</f>
        <v>291478.26459482458</v>
      </c>
      <c r="P23" s="1080">
        <f>'Adjustments - restating'!P23+'Adjustments - Pro Forma'!P23</f>
        <v>0</v>
      </c>
      <c r="Q23" s="1080">
        <f>'Adjustments - restating'!Q23+'Adjustments - Pro Forma'!Q23</f>
        <v>0</v>
      </c>
      <c r="R23" s="1080">
        <f>'Adjustments - restating'!R23+'Adjustments - Pro Forma'!R23</f>
        <v>0</v>
      </c>
      <c r="S23" s="1080">
        <f>'Adjustments - restating'!S23+'Adjustments - Pro Forma'!S23</f>
        <v>-1773629.0809942801</v>
      </c>
      <c r="T23" s="1080">
        <f>'Adjustments - restating'!T23+'Adjustments - Pro Forma'!T23</f>
        <v>-96.640490930986942</v>
      </c>
      <c r="U23" s="1080">
        <f>'Adjustments - restating'!U23+'Adjustments - Pro Forma'!U23</f>
        <v>1496.5274180481501</v>
      </c>
      <c r="V23" s="1080">
        <f>'Adjustments - restating'!V23+'Adjustments - Pro Forma'!V23</f>
        <v>0</v>
      </c>
      <c r="W23" s="1080">
        <f>'Adjustments - restating'!W23+'Adjustments - Pro Forma'!W23</f>
        <v>306135.44787366805</v>
      </c>
      <c r="X23" s="1080">
        <f>'Adjustments - restating'!X23+'Adjustments - Pro Forma'!X23</f>
        <v>0</v>
      </c>
      <c r="Y23" s="1080">
        <f>'Adjustments - restating'!Y23+'Adjustments - Pro Forma'!Y23</f>
        <v>0</v>
      </c>
      <c r="Z23" s="1080">
        <f>'Adjustments - restating'!Z23+'Adjustments - Pro Forma'!Z23</f>
        <v>0</v>
      </c>
      <c r="AA23" s="1080">
        <f>'Adjustments - restating'!AA23+'Adjustments - Pro Forma'!AA23</f>
        <v>0</v>
      </c>
      <c r="AB23" s="1080">
        <f>'Adjustments - restating'!AB23+'Adjustments - Pro Forma'!AB23</f>
        <v>0</v>
      </c>
      <c r="AC23" s="1080">
        <f>'Adjustments - restating'!AC23+'Adjustments - Pro Forma'!AC23</f>
        <v>0</v>
      </c>
      <c r="AD23" s="1080">
        <f>'Adjustments - restating'!AD23+'Adjustments - Pro Forma'!AD23</f>
        <v>0</v>
      </c>
      <c r="AE23" s="1080">
        <f>'Adjustments - restating'!AE23+'Adjustments - Pro Forma'!AE23</f>
        <v>0</v>
      </c>
      <c r="AF23" s="1080">
        <f>'Adjustments - restating'!AF23+'Adjustments - Pro Forma'!AF23</f>
        <v>0</v>
      </c>
      <c r="AG23" s="1080">
        <f>'Adjustments - restating'!AG23+'Adjustments - Pro Forma'!AG23</f>
        <v>-20966.275033748134</v>
      </c>
      <c r="AH23" s="1080">
        <f>'Adjustments - restating'!AH23+'Adjustments - Pro Forma'!AH23</f>
        <v>0</v>
      </c>
      <c r="AI23" s="1080">
        <f>'Adjustments - restating'!AI23+'Adjustments - Pro Forma'!AI23</f>
        <v>0</v>
      </c>
      <c r="AJ23" s="1080">
        <f>'Adjustments - restating'!AJ23+'Adjustments - Pro Forma'!AJ23</f>
        <v>0</v>
      </c>
      <c r="AK23" s="1080">
        <f>'Adjustments - restating'!AK23+'Adjustments - Pro Forma'!AK23</f>
        <v>0</v>
      </c>
      <c r="AL23" s="1080">
        <f>'Adjustments - restating'!AL23+'Adjustments - Pro Forma'!AL23</f>
        <v>0</v>
      </c>
      <c r="AM23" s="1080">
        <f>'Adjustments - restating'!AM23+'Adjustments - Pro Forma'!AM23</f>
        <v>0</v>
      </c>
      <c r="AN23" s="1080">
        <f>'Adjustments - restating'!AN23+'Adjustments - Pro Forma'!AN23</f>
        <v>0</v>
      </c>
      <c r="AO23" s="1080">
        <f>'Adjustments - restating'!AO23+'Adjustments - Pro Forma'!AO23</f>
        <v>0</v>
      </c>
      <c r="AP23" s="1080">
        <f>'Adjustments - restating'!AP23+'Adjustments - Pro Forma'!AP23</f>
        <v>0</v>
      </c>
      <c r="AQ23" s="1080">
        <f>'Adjustments - restating'!AQ23+'Adjustments - Pro Forma'!AQ23</f>
        <v>168765.87530265757</v>
      </c>
      <c r="AR23" s="1080">
        <f>'Adjustments - restating'!AR23+'Adjustments - Pro Forma'!AR23</f>
        <v>0</v>
      </c>
      <c r="AS23" s="1080">
        <f>'Adjustments - restating'!AS23+'Adjustments - Pro Forma'!AS23</f>
        <v>0</v>
      </c>
      <c r="AT23" s="1080">
        <f>'Adjustments - restating'!AT23+'Adjustments - Pro Forma'!AT23</f>
        <v>0</v>
      </c>
      <c r="AU23" s="1080">
        <f>'Adjustments - restating'!AU23+'Adjustments - Pro Forma'!AU23</f>
        <v>0</v>
      </c>
      <c r="AV23" s="1080">
        <f>'Adjustments - restating'!AV23+'Adjustments - Pro Forma'!AV23</f>
        <v>0</v>
      </c>
      <c r="AW23" s="1080">
        <f>'Adjustments - restating'!AW23+'Adjustments - Pro Forma'!AW23</f>
        <v>0</v>
      </c>
      <c r="AX23" s="1080">
        <f>'Adjustments - restating'!AX23+'Adjustments - Pro Forma'!AX23</f>
        <v>0</v>
      </c>
      <c r="AY23" s="1080">
        <f>'Adjustments - restating'!AY23+'Adjustments - Pro Forma'!AY23</f>
        <v>0</v>
      </c>
      <c r="AZ23" s="1080">
        <f>'Adjustments - restating'!AZ23+'Adjustments - Pro Forma'!AZ23</f>
        <v>0</v>
      </c>
      <c r="BA23" s="1080">
        <f>'Adjustments - restating'!BA23+'Adjustments - Pro Forma'!BA23</f>
        <v>0</v>
      </c>
      <c r="BB23" s="1080">
        <f>'Adjustments - restating'!BB23+'Adjustments - Pro Forma'!BB23</f>
        <v>0</v>
      </c>
      <c r="BC23" s="1080">
        <f>'Adjustments - restating'!BC23+'Adjustments - Pro Forma'!BC23</f>
        <v>0</v>
      </c>
      <c r="BD23" s="1053"/>
      <c r="CZ23" s="10"/>
    </row>
    <row r="24" spans="1:104">
      <c r="A24" s="4">
        <v>18</v>
      </c>
      <c r="B24" s="1282" t="s">
        <v>27</v>
      </c>
      <c r="C24" s="1287">
        <f>SUM(C14:C23)</f>
        <v>-20312610.000336703</v>
      </c>
      <c r="D24" s="1084">
        <f>SUM(D14:D23)</f>
        <v>0</v>
      </c>
      <c r="E24" s="1084">
        <f t="shared" ref="E24:BC24" si="2">SUM(E14:E23)</f>
        <v>0</v>
      </c>
      <c r="F24" s="1084">
        <f t="shared" si="2"/>
        <v>0</v>
      </c>
      <c r="G24" s="1084">
        <f t="shared" si="2"/>
        <v>0</v>
      </c>
      <c r="H24" s="1084">
        <f t="shared" si="2"/>
        <v>0</v>
      </c>
      <c r="I24" s="1084">
        <f t="shared" si="2"/>
        <v>-112130</v>
      </c>
      <c r="J24" s="1084">
        <f t="shared" si="2"/>
        <v>0</v>
      </c>
      <c r="K24" s="1084">
        <f t="shared" si="2"/>
        <v>0</v>
      </c>
      <c r="L24" s="1084">
        <f t="shared" si="2"/>
        <v>0</v>
      </c>
      <c r="M24" s="1084">
        <f t="shared" si="2"/>
        <v>-14454.43628016611</v>
      </c>
      <c r="N24" s="1084">
        <f t="shared" si="2"/>
        <v>-47588.981132557921</v>
      </c>
      <c r="O24" s="1084">
        <f t="shared" si="2"/>
        <v>1233812.5366109316</v>
      </c>
      <c r="P24" s="1084">
        <f t="shared" si="2"/>
        <v>-5340.7537227038374</v>
      </c>
      <c r="Q24" s="1084">
        <f t="shared" si="2"/>
        <v>-2677.954313646268</v>
      </c>
      <c r="R24" s="1084">
        <f t="shared" si="2"/>
        <v>-10677588.59</v>
      </c>
      <c r="S24" s="1084">
        <f t="shared" si="2"/>
        <v>-2008360.4615596212</v>
      </c>
      <c r="T24" s="1084">
        <f t="shared" si="2"/>
        <v>-401.94661826917422</v>
      </c>
      <c r="U24" s="1084">
        <f t="shared" si="2"/>
        <v>1496.5274180481501</v>
      </c>
      <c r="V24" s="1084">
        <f t="shared" si="2"/>
        <v>422425.00651124539</v>
      </c>
      <c r="W24" s="1084">
        <f t="shared" si="2"/>
        <v>215352.2102726177</v>
      </c>
      <c r="X24" s="1084">
        <f t="shared" si="2"/>
        <v>0</v>
      </c>
      <c r="Y24" s="1084">
        <f t="shared" si="2"/>
        <v>0</v>
      </c>
      <c r="Z24" s="1084">
        <f t="shared" si="2"/>
        <v>37600994.60665264</v>
      </c>
      <c r="AA24" s="1084">
        <f t="shared" si="2"/>
        <v>-48117337.102145284</v>
      </c>
      <c r="AB24" s="1084">
        <f t="shared" si="2"/>
        <v>0</v>
      </c>
      <c r="AC24" s="1084">
        <f t="shared" si="2"/>
        <v>0</v>
      </c>
      <c r="AD24" s="1084">
        <f t="shared" si="2"/>
        <v>0</v>
      </c>
      <c r="AE24" s="1084">
        <f t="shared" si="2"/>
        <v>0</v>
      </c>
      <c r="AF24" s="1084">
        <f t="shared" si="2"/>
        <v>0</v>
      </c>
      <c r="AG24" s="1084">
        <f t="shared" si="2"/>
        <v>-132157.57984889968</v>
      </c>
      <c r="AH24" s="1084">
        <f t="shared" si="2"/>
        <v>0</v>
      </c>
      <c r="AI24" s="1084">
        <f t="shared" si="2"/>
        <v>0</v>
      </c>
      <c r="AJ24" s="1084">
        <f t="shared" si="2"/>
        <v>0</v>
      </c>
      <c r="AK24" s="1084">
        <f t="shared" si="2"/>
        <v>0</v>
      </c>
      <c r="AL24" s="1084">
        <f t="shared" si="2"/>
        <v>0</v>
      </c>
      <c r="AM24" s="1084">
        <f t="shared" si="2"/>
        <v>0</v>
      </c>
      <c r="AN24" s="1084">
        <f t="shared" si="2"/>
        <v>0</v>
      </c>
      <c r="AO24" s="1084">
        <f t="shared" si="2"/>
        <v>0</v>
      </c>
      <c r="AP24" s="1084">
        <f t="shared" si="2"/>
        <v>0</v>
      </c>
      <c r="AQ24" s="1084">
        <f t="shared" si="2"/>
        <v>168765.87530265757</v>
      </c>
      <c r="AR24" s="1084">
        <f t="shared" si="2"/>
        <v>0</v>
      </c>
      <c r="AS24" s="1084">
        <f t="shared" si="2"/>
        <v>0</v>
      </c>
      <c r="AT24" s="1084">
        <f t="shared" si="2"/>
        <v>0</v>
      </c>
      <c r="AU24" s="1084">
        <f t="shared" si="2"/>
        <v>0</v>
      </c>
      <c r="AV24" s="1084">
        <f t="shared" si="2"/>
        <v>0</v>
      </c>
      <c r="AW24" s="1084">
        <f t="shared" si="2"/>
        <v>0</v>
      </c>
      <c r="AX24" s="1084">
        <f t="shared" si="2"/>
        <v>0</v>
      </c>
      <c r="AY24" s="1084">
        <f t="shared" si="2"/>
        <v>0</v>
      </c>
      <c r="AZ24" s="1084">
        <f t="shared" si="2"/>
        <v>-6984.2305789677403</v>
      </c>
      <c r="BA24" s="1084">
        <f t="shared" si="2"/>
        <v>0</v>
      </c>
      <c r="BB24" s="1084">
        <f t="shared" si="2"/>
        <v>0</v>
      </c>
      <c r="BC24" s="1084">
        <f t="shared" si="2"/>
        <v>1169565.2730952688</v>
      </c>
      <c r="BD24" s="1053"/>
      <c r="CZ24" s="10"/>
    </row>
    <row r="25" spans="1:104">
      <c r="B25" s="19"/>
      <c r="C25" s="1083"/>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CZ25" s="10"/>
    </row>
    <row r="26" spans="1:104">
      <c r="A26" s="4">
        <v>19</v>
      </c>
      <c r="B26" s="8" t="s">
        <v>28</v>
      </c>
      <c r="C26" s="1083">
        <f t="shared" ref="C26:C33" si="3">SUM(D26:BC26)</f>
        <v>1960208.8511272804</v>
      </c>
      <c r="D26" s="1080">
        <f>'Adjustments - restating'!D26+'Adjustments - Pro Forma'!D26</f>
        <v>0</v>
      </c>
      <c r="E26" s="1080">
        <f>'Adjustments - restating'!E26+'Adjustments - Pro Forma'!E26</f>
        <v>0</v>
      </c>
      <c r="F26" s="1080">
        <f>'Adjustments - restating'!F26+'Adjustments - Pro Forma'!F26</f>
        <v>0</v>
      </c>
      <c r="G26" s="1080">
        <f>'Adjustments - restating'!G26+'Adjustments - Pro Forma'!G26</f>
        <v>0</v>
      </c>
      <c r="H26" s="1080">
        <f>'Adjustments - restating'!H26+'Adjustments - Pro Forma'!H26</f>
        <v>0</v>
      </c>
      <c r="I26" s="1080">
        <f>'Adjustments - restating'!I26+'Adjustments - Pro Forma'!I26</f>
        <v>0</v>
      </c>
      <c r="J26" s="1080">
        <f>'Adjustments - restating'!J26+'Adjustments - Pro Forma'!J26</f>
        <v>0</v>
      </c>
      <c r="K26" s="1080">
        <f>'Adjustments - restating'!K26+'Adjustments - Pro Forma'!K26</f>
        <v>0</v>
      </c>
      <c r="L26" s="1080">
        <f>'Adjustments - restating'!L26+'Adjustments - Pro Forma'!L26</f>
        <v>0</v>
      </c>
      <c r="M26" s="1080">
        <f>'Adjustments - restating'!M26+'Adjustments - Pro Forma'!M26</f>
        <v>0</v>
      </c>
      <c r="N26" s="1080">
        <f>'Adjustments - restating'!N26+'Adjustments - Pro Forma'!N26</f>
        <v>0</v>
      </c>
      <c r="O26" s="1080">
        <f>'Adjustments - restating'!O26+'Adjustments - Pro Forma'!O26</f>
        <v>0</v>
      </c>
      <c r="P26" s="1080">
        <f>'Adjustments - restating'!P26+'Adjustments - Pro Forma'!P26</f>
        <v>0</v>
      </c>
      <c r="Q26" s="1080">
        <f>'Adjustments - restating'!Q26+'Adjustments - Pro Forma'!Q26</f>
        <v>0</v>
      </c>
      <c r="R26" s="1080">
        <f>'Adjustments - restating'!R26+'Adjustments - Pro Forma'!R26</f>
        <v>0</v>
      </c>
      <c r="S26" s="1080">
        <f>'Adjustments - restating'!S26+'Adjustments - Pro Forma'!S26</f>
        <v>0</v>
      </c>
      <c r="T26" s="1080">
        <f>'Adjustments - restating'!T26+'Adjustments - Pro Forma'!T26</f>
        <v>0</v>
      </c>
      <c r="U26" s="1080">
        <f>'Adjustments - restating'!U26+'Adjustments - Pro Forma'!U26</f>
        <v>0</v>
      </c>
      <c r="V26" s="1080">
        <f>'Adjustments - restating'!V26+'Adjustments - Pro Forma'!V26</f>
        <v>0</v>
      </c>
      <c r="W26" s="1080">
        <f>'Adjustments - restating'!W26+'Adjustments - Pro Forma'!W26</f>
        <v>0</v>
      </c>
      <c r="X26" s="1080">
        <f>'Adjustments - restating'!X26+'Adjustments - Pro Forma'!X26</f>
        <v>0</v>
      </c>
      <c r="Y26" s="1080">
        <f>'Adjustments - restating'!Y26+'Adjustments - Pro Forma'!Y26</f>
        <v>0</v>
      </c>
      <c r="Z26" s="1080">
        <f>'Adjustments - restating'!Z26+'Adjustments - Pro Forma'!Z26</f>
        <v>0</v>
      </c>
      <c r="AA26" s="1080">
        <f>'Adjustments - restating'!AA26+'Adjustments - Pro Forma'!AA26</f>
        <v>0</v>
      </c>
      <c r="AB26" s="1080">
        <f>'Adjustments - restating'!AB26+'Adjustments - Pro Forma'!AB26</f>
        <v>0</v>
      </c>
      <c r="AC26" s="1080">
        <f>'Adjustments - restating'!AC26+'Adjustments - Pro Forma'!AC26</f>
        <v>-428046.01728697837</v>
      </c>
      <c r="AD26" s="1080">
        <f>'Adjustments - restating'!AD26+'Adjustments - Pro Forma'!AD26</f>
        <v>0</v>
      </c>
      <c r="AE26" s="1080">
        <f>'Adjustments - restating'!AE26+'Adjustments - Pro Forma'!AE26</f>
        <v>0</v>
      </c>
      <c r="AF26" s="1080">
        <f>'Adjustments - restating'!AF26+'Adjustments - Pro Forma'!AF26</f>
        <v>2013215.9657142847</v>
      </c>
      <c r="AG26" s="1080">
        <f>'Adjustments - restating'!AG26+'Adjustments - Pro Forma'!AG26</f>
        <v>0</v>
      </c>
      <c r="AH26" s="1080">
        <f>'Adjustments - restating'!AH26+'Adjustments - Pro Forma'!AH26</f>
        <v>0</v>
      </c>
      <c r="AI26" s="1080">
        <f>'Adjustments - restating'!AI26+'Adjustments - Pro Forma'!AI26</f>
        <v>0</v>
      </c>
      <c r="AJ26" s="1080">
        <f>'Adjustments - restating'!AJ26+'Adjustments - Pro Forma'!AJ26</f>
        <v>0</v>
      </c>
      <c r="AK26" s="1080">
        <f>'Adjustments - restating'!AK26+'Adjustments - Pro Forma'!AK26</f>
        <v>0</v>
      </c>
      <c r="AL26" s="1080">
        <f>'Adjustments - restating'!AL26+'Adjustments - Pro Forma'!AL26</f>
        <v>0</v>
      </c>
      <c r="AM26" s="1080">
        <f>'Adjustments - restating'!AM26+'Adjustments - Pro Forma'!AM26</f>
        <v>0</v>
      </c>
      <c r="AN26" s="1080">
        <f>'Adjustments - restating'!AN26+'Adjustments - Pro Forma'!AN26</f>
        <v>0</v>
      </c>
      <c r="AO26" s="1080">
        <f>'Adjustments - restating'!AO26+'Adjustments - Pro Forma'!AO26</f>
        <v>0</v>
      </c>
      <c r="AP26" s="1080">
        <f>'Adjustments - restating'!AP26+'Adjustments - Pro Forma'!AP26</f>
        <v>0</v>
      </c>
      <c r="AQ26" s="1080">
        <f>'Adjustments - restating'!AQ26+'Adjustments - Pro Forma'!AQ26</f>
        <v>0</v>
      </c>
      <c r="AR26" s="1080">
        <f>'Adjustments - restating'!AR26+'Adjustments - Pro Forma'!AR26</f>
        <v>0</v>
      </c>
      <c r="AS26" s="1080">
        <f>'Adjustments - restating'!AS26+'Adjustments - Pro Forma'!AS26</f>
        <v>744845.36788250029</v>
      </c>
      <c r="AT26" s="1080">
        <f>'Adjustments - restating'!AT26+'Adjustments - Pro Forma'!AT26</f>
        <v>0</v>
      </c>
      <c r="AU26" s="1080">
        <f>'Adjustments - restating'!AU26+'Adjustments - Pro Forma'!AU26</f>
        <v>0</v>
      </c>
      <c r="AV26" s="1080">
        <f>'Adjustments - restating'!AV26+'Adjustments - Pro Forma'!AV26</f>
        <v>-17990.552800000001</v>
      </c>
      <c r="AW26" s="1080">
        <f>'Adjustments - restating'!AW26+'Adjustments - Pro Forma'!AW26</f>
        <v>0</v>
      </c>
      <c r="AX26" s="1080">
        <f>'Adjustments - restating'!AX26+'Adjustments - Pro Forma'!AX26</f>
        <v>0</v>
      </c>
      <c r="AY26" s="1080">
        <f>'Adjustments - restating'!AY26+'Adjustments - Pro Forma'!AY26</f>
        <v>0</v>
      </c>
      <c r="AZ26" s="1080">
        <f>'Adjustments - restating'!AZ26+'Adjustments - Pro Forma'!AZ26</f>
        <v>-357573.5670762576</v>
      </c>
      <c r="BA26" s="1080">
        <f>'Adjustments - restating'!BA26+'Adjustments - Pro Forma'!BA26</f>
        <v>0</v>
      </c>
      <c r="BB26" s="1080">
        <f>'Adjustments - restating'!BB26+'Adjustments - Pro Forma'!BB26</f>
        <v>0</v>
      </c>
      <c r="BC26" s="1080">
        <f>'Adjustments - restating'!BC26+'Adjustments - Pro Forma'!BC26</f>
        <v>5757.6546937317326</v>
      </c>
      <c r="BD26" s="1053"/>
      <c r="CZ26" s="10"/>
    </row>
    <row r="27" spans="1:104" ht="13.8" thickBot="1">
      <c r="A27" s="4">
        <v>20</v>
      </c>
      <c r="B27" s="8" t="s">
        <v>8</v>
      </c>
      <c r="C27" s="1083">
        <f t="shared" si="3"/>
        <v>82361.759263031505</v>
      </c>
      <c r="D27" s="1080">
        <f>'Adjustments - restating'!D27+'Adjustments - Pro Forma'!D27</f>
        <v>0</v>
      </c>
      <c r="E27" s="1080">
        <f>'Adjustments - restating'!E27+'Adjustments - Pro Forma'!E27</f>
        <v>0</v>
      </c>
      <c r="F27" s="1080">
        <f>'Adjustments - restating'!F27+'Adjustments - Pro Forma'!F27</f>
        <v>0</v>
      </c>
      <c r="G27" s="1080">
        <f>'Adjustments - restating'!G27+'Adjustments - Pro Forma'!G27</f>
        <v>0</v>
      </c>
      <c r="H27" s="1080">
        <f>'Adjustments - restating'!H27+'Adjustments - Pro Forma'!H27</f>
        <v>0</v>
      </c>
      <c r="I27" s="1080">
        <f>'Adjustments - restating'!I27+'Adjustments - Pro Forma'!I27</f>
        <v>0</v>
      </c>
      <c r="J27" s="1080">
        <f>'Adjustments - restating'!J27+'Adjustments - Pro Forma'!J27</f>
        <v>0</v>
      </c>
      <c r="K27" s="1080">
        <f>'Adjustments - restating'!K27+'Adjustments - Pro Forma'!K27</f>
        <v>0</v>
      </c>
      <c r="L27" s="1080">
        <f>'Adjustments - restating'!L27+'Adjustments - Pro Forma'!L27</f>
        <v>0</v>
      </c>
      <c r="M27" s="1080">
        <f>'Adjustments - restating'!M27+'Adjustments - Pro Forma'!M27</f>
        <v>0</v>
      </c>
      <c r="N27" s="1080">
        <f>'Adjustments - restating'!N27+'Adjustments - Pro Forma'!N27</f>
        <v>0</v>
      </c>
      <c r="O27" s="1080">
        <f>'Adjustments - restating'!O27+'Adjustments - Pro Forma'!O27</f>
        <v>0</v>
      </c>
      <c r="P27" s="1080">
        <f>'Adjustments - restating'!P27+'Adjustments - Pro Forma'!P27</f>
        <v>0</v>
      </c>
      <c r="Q27" s="1080">
        <f>'Adjustments - restating'!Q27+'Adjustments - Pro Forma'!Q27</f>
        <v>0</v>
      </c>
      <c r="R27" s="1080">
        <f>'Adjustments - restating'!R27+'Adjustments - Pro Forma'!R27</f>
        <v>0</v>
      </c>
      <c r="S27" s="1080">
        <f>'Adjustments - restating'!S27+'Adjustments - Pro Forma'!S27</f>
        <v>0</v>
      </c>
      <c r="T27" s="1080">
        <f>'Adjustments - restating'!T27+'Adjustments - Pro Forma'!T27</f>
        <v>0</v>
      </c>
      <c r="U27" s="1080">
        <f>'Adjustments - restating'!U27+'Adjustments - Pro Forma'!U27</f>
        <v>0</v>
      </c>
      <c r="V27" s="1080">
        <f>'Adjustments - restating'!V27+'Adjustments - Pro Forma'!V27</f>
        <v>0</v>
      </c>
      <c r="W27" s="1080">
        <f>'Adjustments - restating'!W27+'Adjustments - Pro Forma'!W27</f>
        <v>0</v>
      </c>
      <c r="X27" s="1080">
        <f>'Adjustments - restating'!X27+'Adjustments - Pro Forma'!X27</f>
        <v>0</v>
      </c>
      <c r="Y27" s="1080">
        <f>'Adjustments - restating'!Y27+'Adjustments - Pro Forma'!Y27</f>
        <v>0</v>
      </c>
      <c r="Z27" s="1080">
        <f>'Adjustments - restating'!Z27+'Adjustments - Pro Forma'!Z27</f>
        <v>0</v>
      </c>
      <c r="AA27" s="1080">
        <f>'Adjustments - restating'!AA27+'Adjustments - Pro Forma'!AA27</f>
        <v>0</v>
      </c>
      <c r="AB27" s="1080">
        <f>'Adjustments - restating'!AB27+'Adjustments - Pro Forma'!AB27</f>
        <v>0</v>
      </c>
      <c r="AC27" s="1080">
        <f>'Adjustments - restating'!AC27+'Adjustments - Pro Forma'!AC27</f>
        <v>0</v>
      </c>
      <c r="AD27" s="1080">
        <f>'Adjustments - restating'!AD27+'Adjustments - Pro Forma'!AD27</f>
        <v>0</v>
      </c>
      <c r="AE27" s="1080">
        <f>'Adjustments - restating'!AE27+'Adjustments - Pro Forma'!AE27</f>
        <v>0</v>
      </c>
      <c r="AF27" s="1080">
        <f>'Adjustments - restating'!AF27+'Adjustments - Pro Forma'!AF27</f>
        <v>0</v>
      </c>
      <c r="AG27" s="1080">
        <f>'Adjustments - restating'!AG27+'Adjustments - Pro Forma'!AG27</f>
        <v>0</v>
      </c>
      <c r="AH27" s="1080">
        <f>'Adjustments - restating'!AH27+'Adjustments - Pro Forma'!AH27</f>
        <v>0</v>
      </c>
      <c r="AI27" s="1080">
        <f>'Adjustments - restating'!AI27+'Adjustments - Pro Forma'!AI27</f>
        <v>0</v>
      </c>
      <c r="AJ27" s="1080">
        <f>'Adjustments - restating'!AJ27+'Adjustments - Pro Forma'!AJ27</f>
        <v>0</v>
      </c>
      <c r="AK27" s="1080">
        <f>'Adjustments - restating'!AK27+'Adjustments - Pro Forma'!AK27</f>
        <v>0</v>
      </c>
      <c r="AL27" s="1080">
        <f>'Adjustments - restating'!AL27+'Adjustments - Pro Forma'!AL27</f>
        <v>0</v>
      </c>
      <c r="AM27" s="1080">
        <f>'Adjustments - restating'!AM27+'Adjustments - Pro Forma'!AM27</f>
        <v>0</v>
      </c>
      <c r="AN27" s="1080">
        <f>'Adjustments - restating'!AN27+'Adjustments - Pro Forma'!AN27</f>
        <v>0</v>
      </c>
      <c r="AO27" s="1080">
        <f>'Adjustments - restating'!AO27+'Adjustments - Pro Forma'!AO27</f>
        <v>0</v>
      </c>
      <c r="AP27" s="1080">
        <f>'Adjustments - restating'!AP27+'Adjustments - Pro Forma'!AP27</f>
        <v>0</v>
      </c>
      <c r="AQ27" s="1080">
        <f>'Adjustments - restating'!AQ27+'Adjustments - Pro Forma'!AQ27</f>
        <v>0</v>
      </c>
      <c r="AR27" s="1080">
        <f>'Adjustments - restating'!AR27+'Adjustments - Pro Forma'!AR27</f>
        <v>0</v>
      </c>
      <c r="AS27" s="1080">
        <f>'Adjustments - restating'!AS27+'Adjustments - Pro Forma'!AS27</f>
        <v>0</v>
      </c>
      <c r="AT27" s="1080">
        <f>'Adjustments - restating'!AT27+'Adjustments - Pro Forma'!AT27</f>
        <v>0</v>
      </c>
      <c r="AU27" s="1080">
        <f>'Adjustments - restating'!AU27+'Adjustments - Pro Forma'!AU27</f>
        <v>82361.759263031505</v>
      </c>
      <c r="AV27" s="1080">
        <f>'Adjustments - restating'!AV27+'Adjustments - Pro Forma'!AV27</f>
        <v>0</v>
      </c>
      <c r="AW27" s="1080">
        <f>'Adjustments - restating'!AW27+'Adjustments - Pro Forma'!AW27</f>
        <v>0</v>
      </c>
      <c r="AX27" s="1080">
        <f>'Adjustments - restating'!AX27+'Adjustments - Pro Forma'!AX27</f>
        <v>0</v>
      </c>
      <c r="AY27" s="1080">
        <f>'Adjustments - restating'!AY27+'Adjustments - Pro Forma'!AY27</f>
        <v>0</v>
      </c>
      <c r="AZ27" s="1080">
        <f>'Adjustments - restating'!AZ27+'Adjustments - Pro Forma'!AZ27</f>
        <v>0</v>
      </c>
      <c r="BA27" s="1080">
        <f>'Adjustments - restating'!BA27+'Adjustments - Pro Forma'!BA27</f>
        <v>0</v>
      </c>
      <c r="BB27" s="1080">
        <f>'Adjustments - restating'!BB27+'Adjustments - Pro Forma'!BB27</f>
        <v>0</v>
      </c>
      <c r="BC27" s="1080">
        <f>'Adjustments - restating'!BC27+'Adjustments - Pro Forma'!BC27</f>
        <v>0</v>
      </c>
      <c r="BD27" s="1053"/>
      <c r="CZ27" s="10"/>
    </row>
    <row r="28" spans="1:104">
      <c r="A28" s="1095">
        <v>21</v>
      </c>
      <c r="B28" s="1094" t="s">
        <v>29</v>
      </c>
      <c r="C28" s="1288">
        <f t="shared" si="3"/>
        <v>-848317.806534403</v>
      </c>
      <c r="D28" s="1289">
        <f>'Adjustments - restating'!D28+'Adjustments - Pro Forma'!D28</f>
        <v>0</v>
      </c>
      <c r="E28" s="1289">
        <f>'Adjustments - restating'!E28+'Adjustments - Pro Forma'!E28</f>
        <v>0</v>
      </c>
      <c r="F28" s="1289">
        <f>'Adjustments - restating'!F28+'Adjustments - Pro Forma'!F28</f>
        <v>0</v>
      </c>
      <c r="G28" s="1289">
        <f>'Adjustments - restating'!G28+'Adjustments - Pro Forma'!G28</f>
        <v>0</v>
      </c>
      <c r="H28" s="1289">
        <f>'Adjustments - restating'!H28+'Adjustments - Pro Forma'!H28</f>
        <v>0</v>
      </c>
      <c r="I28" s="1289">
        <f>'Adjustments - restating'!I28+'Adjustments - Pro Forma'!I28</f>
        <v>0</v>
      </c>
      <c r="J28" s="1289">
        <f>'Adjustments - restating'!J28+'Adjustments - Pro Forma'!J28</f>
        <v>0</v>
      </c>
      <c r="K28" s="1289">
        <f>'Adjustments - restating'!K28+'Adjustments - Pro Forma'!K28</f>
        <v>0</v>
      </c>
      <c r="L28" s="1289">
        <f>'Adjustments - restating'!L28+'Adjustments - Pro Forma'!L28</f>
        <v>0</v>
      </c>
      <c r="M28" s="1289">
        <f>'Adjustments - restating'!M28+'Adjustments - Pro Forma'!M28</f>
        <v>0</v>
      </c>
      <c r="N28" s="1289">
        <f>'Adjustments - restating'!N28+'Adjustments - Pro Forma'!N28</f>
        <v>0</v>
      </c>
      <c r="O28" s="1289">
        <f>'Adjustments - restating'!O28+'Adjustments - Pro Forma'!O28</f>
        <v>0</v>
      </c>
      <c r="P28" s="1289">
        <f>'Adjustments - restating'!P28+'Adjustments - Pro Forma'!P28</f>
        <v>0</v>
      </c>
      <c r="Q28" s="1289">
        <f>'Adjustments - restating'!Q28+'Adjustments - Pro Forma'!Q28</f>
        <v>0</v>
      </c>
      <c r="R28" s="1289">
        <f>'Adjustments - restating'!R28+'Adjustments - Pro Forma'!R28</f>
        <v>0</v>
      </c>
      <c r="S28" s="1289">
        <f>'Adjustments - restating'!S28+'Adjustments - Pro Forma'!S28</f>
        <v>0</v>
      </c>
      <c r="T28" s="1289">
        <f>'Adjustments - restating'!T28+'Adjustments - Pro Forma'!T28</f>
        <v>0</v>
      </c>
      <c r="U28" s="1289">
        <f>'Adjustments - restating'!U28+'Adjustments - Pro Forma'!U28</f>
        <v>0</v>
      </c>
      <c r="V28" s="1289">
        <f>'Adjustments - restating'!V28+'Adjustments - Pro Forma'!V28</f>
        <v>0</v>
      </c>
      <c r="W28" s="1289">
        <f>'Adjustments - restating'!W28+'Adjustments - Pro Forma'!W28</f>
        <v>0</v>
      </c>
      <c r="X28" s="1289">
        <f>'Adjustments - restating'!X28+'Adjustments - Pro Forma'!X28</f>
        <v>0</v>
      </c>
      <c r="Y28" s="1289">
        <f>'Adjustments - restating'!Y28+'Adjustments - Pro Forma'!Y28</f>
        <v>0</v>
      </c>
      <c r="Z28" s="1289">
        <f>'Adjustments - restating'!Z28+'Adjustments - Pro Forma'!Z28</f>
        <v>0</v>
      </c>
      <c r="AA28" s="1289">
        <f>'Adjustments - restating'!AA28+'Adjustments - Pro Forma'!AA28</f>
        <v>0</v>
      </c>
      <c r="AB28" s="1289">
        <f>'Adjustments - restating'!AB28+'Adjustments - Pro Forma'!AB28</f>
        <v>0</v>
      </c>
      <c r="AC28" s="1289">
        <f>'Adjustments - restating'!AC28+'Adjustments - Pro Forma'!AC28</f>
        <v>-41073.316515808037</v>
      </c>
      <c r="AD28" s="1289">
        <f>'Adjustments - restating'!AD28+'Adjustments - Pro Forma'!AD28</f>
        <v>0</v>
      </c>
      <c r="AE28" s="1289">
        <f>'Adjustments - restating'!AE28+'Adjustments - Pro Forma'!AE28</f>
        <v>0</v>
      </c>
      <c r="AF28" s="1289">
        <f>'Adjustments - restating'!AF28+'Adjustments - Pro Forma'!AF28</f>
        <v>0</v>
      </c>
      <c r="AG28" s="1289">
        <f>'Adjustments - restating'!AG28+'Adjustments - Pro Forma'!AG28</f>
        <v>0</v>
      </c>
      <c r="AH28" s="1289">
        <f>'Adjustments - restating'!AH28+'Adjustments - Pro Forma'!AH28</f>
        <v>0</v>
      </c>
      <c r="AI28" s="1289">
        <f>'Adjustments - restating'!AI28+'Adjustments - Pro Forma'!AI28</f>
        <v>0</v>
      </c>
      <c r="AJ28" s="1289">
        <f>'Adjustments - restating'!AJ28+'Adjustments - Pro Forma'!AJ28</f>
        <v>0</v>
      </c>
      <c r="AK28" s="1289">
        <f>'Adjustments - restating'!AK28+'Adjustments - Pro Forma'!AK28</f>
        <v>0</v>
      </c>
      <c r="AL28" s="1289">
        <f>'Adjustments - restating'!AL28+'Adjustments - Pro Forma'!AL28</f>
        <v>0</v>
      </c>
      <c r="AM28" s="1289">
        <f>'Adjustments - restating'!AM28+'Adjustments - Pro Forma'!AM28</f>
        <v>0</v>
      </c>
      <c r="AN28" s="1289">
        <f>'Adjustments - restating'!AN28+'Adjustments - Pro Forma'!AN28</f>
        <v>0</v>
      </c>
      <c r="AO28" s="1289">
        <f>'Adjustments - restating'!AO28+'Adjustments - Pro Forma'!AO28</f>
        <v>-807244.49001859501</v>
      </c>
      <c r="AP28" s="1289">
        <f>'Adjustments - restating'!AP28+'Adjustments - Pro Forma'!AP28</f>
        <v>0</v>
      </c>
      <c r="AQ28" s="1289">
        <f>'Adjustments - restating'!AQ28+'Adjustments - Pro Forma'!AQ28</f>
        <v>0</v>
      </c>
      <c r="AR28" s="1289">
        <f>'Adjustments - restating'!AR28+'Adjustments - Pro Forma'!AR28</f>
        <v>0</v>
      </c>
      <c r="AS28" s="1289">
        <f>'Adjustments - restating'!AS28+'Adjustments - Pro Forma'!AS28</f>
        <v>0</v>
      </c>
      <c r="AT28" s="1289">
        <f>'Adjustments - restating'!AT28+'Adjustments - Pro Forma'!AT28</f>
        <v>0</v>
      </c>
      <c r="AU28" s="1289">
        <f>'Adjustments - restating'!AU28+'Adjustments - Pro Forma'!AU28</f>
        <v>0</v>
      </c>
      <c r="AV28" s="1289">
        <f>'Adjustments - restating'!AV28+'Adjustments - Pro Forma'!AV28</f>
        <v>0</v>
      </c>
      <c r="AW28" s="1289">
        <f>'Adjustments - restating'!AW28+'Adjustments - Pro Forma'!AW28</f>
        <v>0</v>
      </c>
      <c r="AX28" s="1289">
        <f>'Adjustments - restating'!AX28+'Adjustments - Pro Forma'!AX28</f>
        <v>0</v>
      </c>
      <c r="AY28" s="1289">
        <f>'Adjustments - restating'!AY28+'Adjustments - Pro Forma'!AY28</f>
        <v>0</v>
      </c>
      <c r="AZ28" s="1289">
        <f>'Adjustments - restating'!AZ28+'Adjustments - Pro Forma'!AZ28</f>
        <v>0</v>
      </c>
      <c r="BA28" s="1289">
        <f>'Adjustments - restating'!BA28+'Adjustments - Pro Forma'!BA28</f>
        <v>0</v>
      </c>
      <c r="BB28" s="1289">
        <f>'Adjustments - restating'!BB28+'Adjustments - Pro Forma'!BB28</f>
        <v>0</v>
      </c>
      <c r="BC28" s="1290">
        <f>'Adjustments - restating'!BC28+'Adjustments - Pro Forma'!BC28</f>
        <v>0</v>
      </c>
      <c r="BD28" s="1053"/>
      <c r="CZ28" s="10"/>
    </row>
    <row r="29" spans="1:104" ht="13.8" thickBot="1">
      <c r="A29" s="1236">
        <v>22</v>
      </c>
      <c r="B29" s="1098" t="s">
        <v>30</v>
      </c>
      <c r="C29" s="1291">
        <f t="shared" si="3"/>
        <v>4136164.5551616969</v>
      </c>
      <c r="D29" s="1292">
        <f>D80</f>
        <v>-1992466</v>
      </c>
      <c r="E29" s="1292">
        <f t="shared" ref="E29:BC29" si="4">E80</f>
        <v>-2599655</v>
      </c>
      <c r="F29" s="1292">
        <f t="shared" si="4"/>
        <v>5959039</v>
      </c>
      <c r="G29" s="1292">
        <f t="shared" si="4"/>
        <v>-681</v>
      </c>
      <c r="H29" s="1292">
        <f t="shared" si="4"/>
        <v>-788669</v>
      </c>
      <c r="I29" s="1292">
        <f t="shared" si="4"/>
        <v>121528</v>
      </c>
      <c r="J29" s="1292">
        <f t="shared" si="4"/>
        <v>14464</v>
      </c>
      <c r="K29" s="1292">
        <f t="shared" si="4"/>
        <v>0</v>
      </c>
      <c r="L29" s="1292">
        <f t="shared" si="4"/>
        <v>9061</v>
      </c>
      <c r="M29" s="1292">
        <f t="shared" si="4"/>
        <v>7740</v>
      </c>
      <c r="N29" s="1292">
        <f t="shared" si="4"/>
        <v>16656</v>
      </c>
      <c r="O29" s="1292">
        <f t="shared" si="4"/>
        <v>-431834</v>
      </c>
      <c r="P29" s="1292">
        <f t="shared" si="4"/>
        <v>1869</v>
      </c>
      <c r="Q29" s="1292">
        <f t="shared" si="4"/>
        <v>-54403</v>
      </c>
      <c r="R29" s="1292">
        <f t="shared" si="4"/>
        <v>3753899</v>
      </c>
      <c r="S29" s="1292">
        <f t="shared" si="4"/>
        <v>263494</v>
      </c>
      <c r="T29" s="1292">
        <f t="shared" si="4"/>
        <v>141</v>
      </c>
      <c r="U29" s="1292">
        <f t="shared" si="4"/>
        <v>-524</v>
      </c>
      <c r="V29" s="1292">
        <f t="shared" si="4"/>
        <v>-147849</v>
      </c>
      <c r="W29" s="1292">
        <f t="shared" si="4"/>
        <v>-75373</v>
      </c>
      <c r="X29" s="1292">
        <f t="shared" si="4"/>
        <v>0</v>
      </c>
      <c r="Y29" s="1292">
        <f t="shared" si="4"/>
        <v>0</v>
      </c>
      <c r="Z29" s="1292">
        <f t="shared" si="4"/>
        <v>4030152</v>
      </c>
      <c r="AA29" s="1292">
        <f t="shared" si="4"/>
        <v>317912</v>
      </c>
      <c r="AB29" s="1292">
        <f t="shared" si="4"/>
        <v>237964</v>
      </c>
      <c r="AC29" s="1292">
        <f t="shared" si="4"/>
        <v>41616</v>
      </c>
      <c r="AD29" s="1292">
        <f t="shared" si="4"/>
        <v>-44842</v>
      </c>
      <c r="AE29" s="1292">
        <f t="shared" si="4"/>
        <v>0</v>
      </c>
      <c r="AF29" s="1292">
        <f t="shared" si="4"/>
        <v>0</v>
      </c>
      <c r="AG29" s="1292">
        <f t="shared" si="4"/>
        <v>-86330</v>
      </c>
      <c r="AH29" s="1292">
        <f t="shared" si="4"/>
        <v>-277542</v>
      </c>
      <c r="AI29" s="1292">
        <f t="shared" si="4"/>
        <v>0</v>
      </c>
      <c r="AJ29" s="1292">
        <f t="shared" si="4"/>
        <v>-661916.82775972039</v>
      </c>
      <c r="AK29" s="1292">
        <f t="shared" si="4"/>
        <v>0</v>
      </c>
      <c r="AL29" s="1292">
        <f t="shared" si="4"/>
        <v>0</v>
      </c>
      <c r="AM29" s="1292">
        <f t="shared" si="4"/>
        <v>0</v>
      </c>
      <c r="AN29" s="1292">
        <f t="shared" si="4"/>
        <v>0</v>
      </c>
      <c r="AO29" s="1292">
        <f t="shared" si="4"/>
        <v>282536</v>
      </c>
      <c r="AP29" s="1292">
        <f t="shared" si="4"/>
        <v>138615</v>
      </c>
      <c r="AQ29" s="1292">
        <f t="shared" si="4"/>
        <v>-49695</v>
      </c>
      <c r="AR29" s="1292">
        <f t="shared" si="4"/>
        <v>0</v>
      </c>
      <c r="AS29" s="1292">
        <f t="shared" si="4"/>
        <v>-2031908</v>
      </c>
      <c r="AT29" s="1292">
        <f t="shared" si="4"/>
        <v>0</v>
      </c>
      <c r="AU29" s="1292">
        <f t="shared" si="4"/>
        <v>-86068</v>
      </c>
      <c r="AV29" s="1292">
        <f t="shared" si="4"/>
        <v>0</v>
      </c>
      <c r="AW29" s="1292">
        <f t="shared" si="4"/>
        <v>99762</v>
      </c>
      <c r="AX29" s="1292">
        <f t="shared" si="4"/>
        <v>-1459</v>
      </c>
      <c r="AY29" s="1292">
        <f t="shared" si="4"/>
        <v>-1585565</v>
      </c>
      <c r="AZ29" s="1292">
        <f t="shared" si="4"/>
        <v>127595</v>
      </c>
      <c r="BA29" s="1292">
        <f t="shared" si="4"/>
        <v>0</v>
      </c>
      <c r="BB29" s="1292">
        <f t="shared" si="4"/>
        <v>0</v>
      </c>
      <c r="BC29" s="1293">
        <f t="shared" si="4"/>
        <v>-371098.61707858276</v>
      </c>
      <c r="BD29" s="1053"/>
      <c r="CZ29" s="10"/>
    </row>
    <row r="30" spans="1:104">
      <c r="A30" s="4">
        <v>23</v>
      </c>
      <c r="B30" s="8" t="s">
        <v>31</v>
      </c>
      <c r="C30" s="1083">
        <f t="shared" si="3"/>
        <v>0</v>
      </c>
      <c r="D30" s="1080">
        <f>D76</f>
        <v>0</v>
      </c>
      <c r="E30" s="1080">
        <f t="shared" ref="E30:BC30" si="5">E76</f>
        <v>0</v>
      </c>
      <c r="F30" s="1080">
        <f t="shared" si="5"/>
        <v>0</v>
      </c>
      <c r="G30" s="1080">
        <f t="shared" si="5"/>
        <v>0</v>
      </c>
      <c r="H30" s="1080">
        <f t="shared" si="5"/>
        <v>0</v>
      </c>
      <c r="I30" s="1080">
        <f t="shared" si="5"/>
        <v>0</v>
      </c>
      <c r="J30" s="1080">
        <f t="shared" si="5"/>
        <v>0</v>
      </c>
      <c r="K30" s="1080">
        <f t="shared" si="5"/>
        <v>0</v>
      </c>
      <c r="L30" s="1080">
        <f t="shared" si="5"/>
        <v>0</v>
      </c>
      <c r="M30" s="1080">
        <f t="shared" si="5"/>
        <v>0</v>
      </c>
      <c r="N30" s="1080">
        <f t="shared" si="5"/>
        <v>0</v>
      </c>
      <c r="O30" s="1080">
        <f t="shared" si="5"/>
        <v>0</v>
      </c>
      <c r="P30" s="1080">
        <f t="shared" si="5"/>
        <v>0</v>
      </c>
      <c r="Q30" s="1080">
        <f t="shared" si="5"/>
        <v>0</v>
      </c>
      <c r="R30" s="1080">
        <f t="shared" si="5"/>
        <v>0</v>
      </c>
      <c r="S30" s="1080">
        <f t="shared" si="5"/>
        <v>0</v>
      </c>
      <c r="T30" s="1080">
        <f t="shared" si="5"/>
        <v>0</v>
      </c>
      <c r="U30" s="1080">
        <f t="shared" si="5"/>
        <v>0</v>
      </c>
      <c r="V30" s="1080">
        <f t="shared" si="5"/>
        <v>0</v>
      </c>
      <c r="W30" s="1080">
        <f t="shared" si="5"/>
        <v>0</v>
      </c>
      <c r="X30" s="1080">
        <f t="shared" si="5"/>
        <v>0</v>
      </c>
      <c r="Y30" s="1080">
        <f t="shared" si="5"/>
        <v>0</v>
      </c>
      <c r="Z30" s="1080">
        <f t="shared" si="5"/>
        <v>0</v>
      </c>
      <c r="AA30" s="1080">
        <f t="shared" si="5"/>
        <v>0</v>
      </c>
      <c r="AB30" s="1080">
        <f t="shared" si="5"/>
        <v>0</v>
      </c>
      <c r="AC30" s="1080">
        <f t="shared" si="5"/>
        <v>0</v>
      </c>
      <c r="AD30" s="1080">
        <f t="shared" si="5"/>
        <v>0</v>
      </c>
      <c r="AE30" s="1080">
        <f t="shared" si="5"/>
        <v>0</v>
      </c>
      <c r="AF30" s="1080">
        <f t="shared" si="5"/>
        <v>0</v>
      </c>
      <c r="AG30" s="1080">
        <f t="shared" si="5"/>
        <v>0</v>
      </c>
      <c r="AH30" s="1080">
        <f t="shared" si="5"/>
        <v>0</v>
      </c>
      <c r="AI30" s="1080">
        <f t="shared" si="5"/>
        <v>0</v>
      </c>
      <c r="AJ30" s="1080">
        <f t="shared" si="5"/>
        <v>0</v>
      </c>
      <c r="AK30" s="1080">
        <f t="shared" si="5"/>
        <v>0</v>
      </c>
      <c r="AL30" s="1080">
        <f t="shared" si="5"/>
        <v>0</v>
      </c>
      <c r="AM30" s="1080">
        <f t="shared" si="5"/>
        <v>0</v>
      </c>
      <c r="AN30" s="1080">
        <f t="shared" si="5"/>
        <v>0</v>
      </c>
      <c r="AO30" s="1080">
        <f t="shared" si="5"/>
        <v>0</v>
      </c>
      <c r="AP30" s="1080">
        <f t="shared" si="5"/>
        <v>0</v>
      </c>
      <c r="AQ30" s="1080">
        <f t="shared" si="5"/>
        <v>0</v>
      </c>
      <c r="AR30" s="1080">
        <f t="shared" si="5"/>
        <v>0</v>
      </c>
      <c r="AS30" s="1080">
        <f t="shared" si="5"/>
        <v>0</v>
      </c>
      <c r="AT30" s="1080">
        <f t="shared" si="5"/>
        <v>0</v>
      </c>
      <c r="AU30" s="1080">
        <f t="shared" si="5"/>
        <v>0</v>
      </c>
      <c r="AV30" s="1080">
        <f t="shared" si="5"/>
        <v>0</v>
      </c>
      <c r="AW30" s="1080">
        <f t="shared" si="5"/>
        <v>0</v>
      </c>
      <c r="AX30" s="1080">
        <f t="shared" si="5"/>
        <v>0</v>
      </c>
      <c r="AY30" s="1080">
        <f t="shared" si="5"/>
        <v>0</v>
      </c>
      <c r="AZ30" s="1080">
        <f t="shared" si="5"/>
        <v>0</v>
      </c>
      <c r="BA30" s="1080">
        <f t="shared" si="5"/>
        <v>0</v>
      </c>
      <c r="BB30" s="1080">
        <f t="shared" si="5"/>
        <v>0</v>
      </c>
      <c r="BC30" s="1080">
        <f t="shared" si="5"/>
        <v>0</v>
      </c>
      <c r="BD30" s="1053"/>
      <c r="CZ30" s="10"/>
    </row>
    <row r="31" spans="1:104">
      <c r="A31" s="4">
        <v>24</v>
      </c>
      <c r="B31" s="8" t="s">
        <v>32</v>
      </c>
      <c r="C31" s="1083">
        <f t="shared" si="3"/>
        <v>985247.23301194876</v>
      </c>
      <c r="D31" s="1080">
        <f>'Adjustments - restating'!D31+'Adjustments - Pro Forma'!D31</f>
        <v>0</v>
      </c>
      <c r="E31" s="1080">
        <f>'Adjustments - restating'!E31+'Adjustments - Pro Forma'!E31</f>
        <v>0</v>
      </c>
      <c r="F31" s="1080">
        <f>'Adjustments - restating'!F31+'Adjustments - Pro Forma'!F31</f>
        <v>0</v>
      </c>
      <c r="G31" s="1080">
        <f>'Adjustments - restating'!G31+'Adjustments - Pro Forma'!G31</f>
        <v>295256.29879283818</v>
      </c>
      <c r="H31" s="1080">
        <f>'Adjustments - restating'!H31+'Adjustments - Pro Forma'!H31</f>
        <v>0</v>
      </c>
      <c r="I31" s="1080">
        <f>'Adjustments - restating'!I31+'Adjustments - Pro Forma'!I31</f>
        <v>0</v>
      </c>
      <c r="J31" s="1080">
        <f>'Adjustments - restating'!J31+'Adjustments - Pro Forma'!J31</f>
        <v>0</v>
      </c>
      <c r="K31" s="1080">
        <f>'Adjustments - restating'!K31+'Adjustments - Pro Forma'!K31</f>
        <v>0</v>
      </c>
      <c r="L31" s="1080">
        <f>'Adjustments - restating'!L31+'Adjustments - Pro Forma'!L31</f>
        <v>0</v>
      </c>
      <c r="M31" s="1080">
        <f>'Adjustments - restating'!M31+'Adjustments - Pro Forma'!M31</f>
        <v>0</v>
      </c>
      <c r="N31" s="1080">
        <f>'Adjustments - restating'!N31+'Adjustments - Pro Forma'!N31</f>
        <v>0</v>
      </c>
      <c r="O31" s="1080">
        <f>'Adjustments - restating'!O31+'Adjustments - Pro Forma'!O31</f>
        <v>0</v>
      </c>
      <c r="P31" s="1080">
        <f>'Adjustments - restating'!P31+'Adjustments - Pro Forma'!P31</f>
        <v>0</v>
      </c>
      <c r="Q31" s="1080">
        <f>'Adjustments - restating'!Q31+'Adjustments - Pro Forma'!Q31</f>
        <v>0</v>
      </c>
      <c r="R31" s="1080">
        <f>'Adjustments - restating'!R31+'Adjustments - Pro Forma'!R31</f>
        <v>0</v>
      </c>
      <c r="S31" s="1080">
        <f>'Adjustments - restating'!S31+'Adjustments - Pro Forma'!S31</f>
        <v>0</v>
      </c>
      <c r="T31" s="1080">
        <f>'Adjustments - restating'!T31+'Adjustments - Pro Forma'!T31</f>
        <v>0</v>
      </c>
      <c r="U31" s="1080">
        <f>'Adjustments - restating'!U31+'Adjustments - Pro Forma'!U31</f>
        <v>0</v>
      </c>
      <c r="V31" s="1080">
        <f>'Adjustments - restating'!V31+'Adjustments - Pro Forma'!V31</f>
        <v>0</v>
      </c>
      <c r="W31" s="1080">
        <f>'Adjustments - restating'!W31+'Adjustments - Pro Forma'!W31</f>
        <v>0</v>
      </c>
      <c r="X31" s="1080">
        <f>'Adjustments - restating'!X31+'Adjustments - Pro Forma'!X31</f>
        <v>0</v>
      </c>
      <c r="Y31" s="1080">
        <f>'Adjustments - restating'!Y31+'Adjustments - Pro Forma'!Y31</f>
        <v>0</v>
      </c>
      <c r="Z31" s="1080">
        <f>'Adjustments - restating'!Z31+'Adjustments - Pro Forma'!Z31</f>
        <v>0</v>
      </c>
      <c r="AA31" s="1080">
        <f>'Adjustments - restating'!AA31+'Adjustments - Pro Forma'!AA31</f>
        <v>0</v>
      </c>
      <c r="AB31" s="1080">
        <f>'Adjustments - restating'!AB31+'Adjustments - Pro Forma'!AB31</f>
        <v>0</v>
      </c>
      <c r="AC31" s="1080">
        <f>'Adjustments - restating'!AC31+'Adjustments - Pro Forma'!AC31</f>
        <v>113105.10250531929</v>
      </c>
      <c r="AD31" s="1080">
        <f>'Adjustments - restating'!AD31+'Adjustments - Pro Forma'!AD31</f>
        <v>48623.232940317663</v>
      </c>
      <c r="AE31" s="1080">
        <f>'Adjustments - restating'!AE31+'Adjustments - Pro Forma'!AE31</f>
        <v>0</v>
      </c>
      <c r="AF31" s="1080">
        <f>'Adjustments - restating'!AF31+'Adjustments - Pro Forma'!AF31</f>
        <v>-764035.59114822827</v>
      </c>
      <c r="AG31" s="1080">
        <f>'Adjustments - restating'!AG31+'Adjustments - Pro Forma'!AG31</f>
        <v>143763.74042216278</v>
      </c>
      <c r="AH31" s="1080">
        <f>'Adjustments - restating'!AH31+'Adjustments - Pro Forma'!AH31</f>
        <v>0</v>
      </c>
      <c r="AI31" s="1080">
        <f>'Adjustments - restating'!AI31+'Adjustments - Pro Forma'!AI31</f>
        <v>0</v>
      </c>
      <c r="AJ31" s="1080">
        <f>'Adjustments - restating'!AJ31+'Adjustments - Pro Forma'!AJ31</f>
        <v>0</v>
      </c>
      <c r="AK31" s="1080">
        <f>'Adjustments - restating'!AK31+'Adjustments - Pro Forma'!AK31</f>
        <v>0</v>
      </c>
      <c r="AL31" s="1080">
        <f>'Adjustments - restating'!AL31+'Adjustments - Pro Forma'!AL31</f>
        <v>0</v>
      </c>
      <c r="AM31" s="1080">
        <f>'Adjustments - restating'!AM31+'Adjustments - Pro Forma'!AM31</f>
        <v>-407648.85953784268</v>
      </c>
      <c r="AN31" s="1080">
        <f>'Adjustments - restating'!AN31+'Adjustments - Pro Forma'!AN31</f>
        <v>-493727</v>
      </c>
      <c r="AO31" s="1080">
        <f>'Adjustments - restating'!AO31+'Adjustments - Pro Forma'!AO31</f>
        <v>0</v>
      </c>
      <c r="AP31" s="1080">
        <f>'Adjustments - restating'!AP31+'Adjustments - Pro Forma'!AP31</f>
        <v>0</v>
      </c>
      <c r="AQ31" s="1080">
        <f>'Adjustments - restating'!AQ31+'Adjustments - Pro Forma'!AQ31</f>
        <v>52446.028746304786</v>
      </c>
      <c r="AR31" s="1080">
        <f>'Adjustments - restating'!AR31+'Adjustments - Pro Forma'!AR31</f>
        <v>0</v>
      </c>
      <c r="AS31" s="1080">
        <f>'Adjustments - restating'!AS31+'Adjustments - Pro Forma'!AS31</f>
        <v>1920551.3589821786</v>
      </c>
      <c r="AT31" s="1080">
        <f>'Adjustments - restating'!AT31+'Adjustments - Pro Forma'!AT31</f>
        <v>0</v>
      </c>
      <c r="AU31" s="1080">
        <f>'Adjustments - restating'!AU31+'Adjustments - Pro Forma'!AU31</f>
        <v>62067.059303965922</v>
      </c>
      <c r="AV31" s="1080">
        <f>'Adjustments - restating'!AV31+'Adjustments - Pro Forma'!AV31</f>
        <v>0</v>
      </c>
      <c r="AW31" s="1080">
        <f>'Adjustments - restating'!AW31+'Adjustments - Pro Forma'!AW31</f>
        <v>0</v>
      </c>
      <c r="AX31" s="1080">
        <f>'Adjustments - restating'!AX31+'Adjustments - Pro Forma'!AX31</f>
        <v>0</v>
      </c>
      <c r="AY31" s="1080">
        <f>'Adjustments - restating'!AY31+'Adjustments - Pro Forma'!AY31</f>
        <v>0</v>
      </c>
      <c r="AZ31" s="1080">
        <f>'Adjustments - restating'!AZ31+'Adjustments - Pro Forma'!AZ31</f>
        <v>0</v>
      </c>
      <c r="BA31" s="1080">
        <f>'Adjustments - restating'!BA31+'Adjustments - Pro Forma'!BA31</f>
        <v>0</v>
      </c>
      <c r="BB31" s="1080">
        <f>'Adjustments - restating'!BB31+'Adjustments - Pro Forma'!BB31</f>
        <v>0</v>
      </c>
      <c r="BC31" s="1080">
        <f>'Adjustments - restating'!BC31+'Adjustments - Pro Forma'!BC31</f>
        <v>14845.86200493232</v>
      </c>
      <c r="BD31" s="1053"/>
      <c r="CZ31" s="10"/>
    </row>
    <row r="32" spans="1:104">
      <c r="A32" s="4">
        <v>25</v>
      </c>
      <c r="B32" s="8" t="s">
        <v>33</v>
      </c>
      <c r="C32" s="1083">
        <f t="shared" si="3"/>
        <v>0</v>
      </c>
      <c r="D32" s="1080">
        <f>'Adjustments - restating'!D32+'Adjustments - Pro Forma'!D32</f>
        <v>0</v>
      </c>
      <c r="E32" s="1080">
        <f>'Adjustments - restating'!E32+'Adjustments - Pro Forma'!E32</f>
        <v>0</v>
      </c>
      <c r="F32" s="1080">
        <f>'Adjustments - restating'!F32+'Adjustments - Pro Forma'!F32</f>
        <v>0</v>
      </c>
      <c r="G32" s="1080">
        <f>'Adjustments - restating'!G32+'Adjustments - Pro Forma'!G32</f>
        <v>0</v>
      </c>
      <c r="H32" s="1080">
        <f>'Adjustments - restating'!H32+'Adjustments - Pro Forma'!H32</f>
        <v>0</v>
      </c>
      <c r="I32" s="1080">
        <f>'Adjustments - restating'!I32+'Adjustments - Pro Forma'!I32</f>
        <v>0</v>
      </c>
      <c r="J32" s="1080">
        <f>'Adjustments - restating'!J32+'Adjustments - Pro Forma'!J32</f>
        <v>0</v>
      </c>
      <c r="K32" s="1080">
        <f>'Adjustments - restating'!K32+'Adjustments - Pro Forma'!K32</f>
        <v>0</v>
      </c>
      <c r="L32" s="1080">
        <f>'Adjustments - restating'!L32+'Adjustments - Pro Forma'!L32</f>
        <v>0</v>
      </c>
      <c r="M32" s="1080">
        <f>'Adjustments - restating'!M32+'Adjustments - Pro Forma'!M32</f>
        <v>0</v>
      </c>
      <c r="N32" s="1080">
        <f>'Adjustments - restating'!N32+'Adjustments - Pro Forma'!N32</f>
        <v>0</v>
      </c>
      <c r="O32" s="1080">
        <f>'Adjustments - restating'!O32+'Adjustments - Pro Forma'!O32</f>
        <v>0</v>
      </c>
      <c r="P32" s="1080">
        <f>'Adjustments - restating'!P32+'Adjustments - Pro Forma'!P32</f>
        <v>0</v>
      </c>
      <c r="Q32" s="1080">
        <f>'Adjustments - restating'!Q32+'Adjustments - Pro Forma'!Q32</f>
        <v>0</v>
      </c>
      <c r="R32" s="1080">
        <f>'Adjustments - restating'!R32+'Adjustments - Pro Forma'!R32</f>
        <v>0</v>
      </c>
      <c r="S32" s="1080">
        <f>'Adjustments - restating'!S32+'Adjustments - Pro Forma'!S32</f>
        <v>0</v>
      </c>
      <c r="T32" s="1080">
        <f>'Adjustments - restating'!T32+'Adjustments - Pro Forma'!T32</f>
        <v>0</v>
      </c>
      <c r="U32" s="1080">
        <f>'Adjustments - restating'!U32+'Adjustments - Pro Forma'!U32</f>
        <v>0</v>
      </c>
      <c r="V32" s="1080">
        <f>'Adjustments - restating'!V32+'Adjustments - Pro Forma'!V32</f>
        <v>0</v>
      </c>
      <c r="W32" s="1080">
        <f>'Adjustments - restating'!W32+'Adjustments - Pro Forma'!W32</f>
        <v>0</v>
      </c>
      <c r="X32" s="1080">
        <f>'Adjustments - restating'!X32+'Adjustments - Pro Forma'!X32</f>
        <v>0</v>
      </c>
      <c r="Y32" s="1080">
        <f>'Adjustments - restating'!Y32+'Adjustments - Pro Forma'!Y32</f>
        <v>0</v>
      </c>
      <c r="Z32" s="1080">
        <f>'Adjustments - restating'!Z32+'Adjustments - Pro Forma'!Z32</f>
        <v>0</v>
      </c>
      <c r="AA32" s="1080">
        <f>'Adjustments - restating'!AA32+'Adjustments - Pro Forma'!AA32</f>
        <v>0</v>
      </c>
      <c r="AB32" s="1080">
        <f>'Adjustments - restating'!AB32+'Adjustments - Pro Forma'!AB32</f>
        <v>0</v>
      </c>
      <c r="AC32" s="1080">
        <f>'Adjustments - restating'!AC32+'Adjustments - Pro Forma'!AC32</f>
        <v>0</v>
      </c>
      <c r="AD32" s="1080">
        <f>'Adjustments - restating'!AD32+'Adjustments - Pro Forma'!AD32</f>
        <v>0</v>
      </c>
      <c r="AE32" s="1080">
        <f>'Adjustments - restating'!AE32+'Adjustments - Pro Forma'!AE32</f>
        <v>0</v>
      </c>
      <c r="AF32" s="1080">
        <f>'Adjustments - restating'!AF32+'Adjustments - Pro Forma'!AF32</f>
        <v>0</v>
      </c>
      <c r="AG32" s="1080">
        <f>'Adjustments - restating'!AG32+'Adjustments - Pro Forma'!AG32</f>
        <v>0</v>
      </c>
      <c r="AH32" s="1080">
        <f>'Adjustments - restating'!AH32+'Adjustments - Pro Forma'!AH32</f>
        <v>0</v>
      </c>
      <c r="AI32" s="1080">
        <f>'Adjustments - restating'!AI32+'Adjustments - Pro Forma'!AI32</f>
        <v>0</v>
      </c>
      <c r="AJ32" s="1080">
        <f>'Adjustments - restating'!AJ32+'Adjustments - Pro Forma'!AJ32</f>
        <v>0</v>
      </c>
      <c r="AK32" s="1080">
        <f>'Adjustments - restating'!AK32+'Adjustments - Pro Forma'!AK32</f>
        <v>0</v>
      </c>
      <c r="AL32" s="1080">
        <f>'Adjustments - restating'!AL32+'Adjustments - Pro Forma'!AL32</f>
        <v>0</v>
      </c>
      <c r="AM32" s="1080">
        <f>'Adjustments - restating'!AM32+'Adjustments - Pro Forma'!AM32</f>
        <v>0</v>
      </c>
      <c r="AN32" s="1080">
        <f>'Adjustments - restating'!AN32+'Adjustments - Pro Forma'!AN32</f>
        <v>0</v>
      </c>
      <c r="AO32" s="1080">
        <f>'Adjustments - restating'!AO32+'Adjustments - Pro Forma'!AO32</f>
        <v>0</v>
      </c>
      <c r="AP32" s="1080">
        <f>'Adjustments - restating'!AP32+'Adjustments - Pro Forma'!AP32</f>
        <v>0</v>
      </c>
      <c r="AQ32" s="1080">
        <f>'Adjustments - restating'!AQ32+'Adjustments - Pro Forma'!AQ32</f>
        <v>0</v>
      </c>
      <c r="AR32" s="1080">
        <f>'Adjustments - restating'!AR32+'Adjustments - Pro Forma'!AR32</f>
        <v>0</v>
      </c>
      <c r="AS32" s="1080">
        <f>'Adjustments - restating'!AS32+'Adjustments - Pro Forma'!AS32</f>
        <v>0</v>
      </c>
      <c r="AT32" s="1080">
        <f>'Adjustments - restating'!AT32+'Adjustments - Pro Forma'!AT32</f>
        <v>0</v>
      </c>
      <c r="AU32" s="1080">
        <f>'Adjustments - restating'!AU32+'Adjustments - Pro Forma'!AU32</f>
        <v>0</v>
      </c>
      <c r="AV32" s="1080">
        <f>'Adjustments - restating'!AV32+'Adjustments - Pro Forma'!AV32</f>
        <v>0</v>
      </c>
      <c r="AW32" s="1080">
        <f>'Adjustments - restating'!AW32+'Adjustments - Pro Forma'!AW32</f>
        <v>0</v>
      </c>
      <c r="AX32" s="1080">
        <f>'Adjustments - restating'!AX32+'Adjustments - Pro Forma'!AX32</f>
        <v>0</v>
      </c>
      <c r="AY32" s="1080">
        <f>'Adjustments - restating'!AY32+'Adjustments - Pro Forma'!AY32</f>
        <v>0</v>
      </c>
      <c r="AZ32" s="1080">
        <f>'Adjustments - restating'!AZ32+'Adjustments - Pro Forma'!AZ32</f>
        <v>0</v>
      </c>
      <c r="BA32" s="1080">
        <f>'Adjustments - restating'!BA32+'Adjustments - Pro Forma'!BA32</f>
        <v>0</v>
      </c>
      <c r="BB32" s="1080">
        <f>'Adjustments - restating'!BB32+'Adjustments - Pro Forma'!BB32</f>
        <v>0</v>
      </c>
      <c r="BC32" s="1080">
        <f>'Adjustments - restating'!BC32+'Adjustments - Pro Forma'!BC32</f>
        <v>0</v>
      </c>
      <c r="BD32" s="1053"/>
      <c r="CZ32" s="10"/>
    </row>
    <row r="33" spans="1:104">
      <c r="A33" s="4">
        <v>26</v>
      </c>
      <c r="B33" s="8" t="s">
        <v>34</v>
      </c>
      <c r="C33" s="1083">
        <f t="shared" si="3"/>
        <v>-779539.15291931701</v>
      </c>
      <c r="D33" s="1080">
        <f>'Adjustments - restating'!D33+'Adjustments - Pro Forma'!D33</f>
        <v>0</v>
      </c>
      <c r="E33" s="1080">
        <f>'Adjustments - restating'!E33+'Adjustments - Pro Forma'!E33</f>
        <v>0</v>
      </c>
      <c r="F33" s="1080">
        <f>'Adjustments - restating'!F33+'Adjustments - Pro Forma'!F33</f>
        <v>0</v>
      </c>
      <c r="G33" s="1080">
        <f>'Adjustments - restating'!G33+'Adjustments - Pro Forma'!G33</f>
        <v>-776048.95839665306</v>
      </c>
      <c r="H33" s="1080">
        <f>'Adjustments - restating'!H33+'Adjustments - Pro Forma'!H33</f>
        <v>0</v>
      </c>
      <c r="I33" s="1080">
        <f>'Adjustments - restating'!I33+'Adjustments - Pro Forma'!I33</f>
        <v>0</v>
      </c>
      <c r="J33" s="1080">
        <f>'Adjustments - restating'!J33+'Adjustments - Pro Forma'!J33</f>
        <v>0</v>
      </c>
      <c r="K33" s="1080">
        <f>'Adjustments - restating'!K33+'Adjustments - Pro Forma'!K33</f>
        <v>0</v>
      </c>
      <c r="L33" s="1080">
        <f>'Adjustments - restating'!L33+'Adjustments - Pro Forma'!L33</f>
        <v>0</v>
      </c>
      <c r="M33" s="1080">
        <f>'Adjustments - restating'!M33+'Adjustments - Pro Forma'!M33</f>
        <v>-7659.5617953912351</v>
      </c>
      <c r="N33" s="1080">
        <f>'Adjustments - restating'!N33+'Adjustments - Pro Forma'!N33</f>
        <v>0</v>
      </c>
      <c r="O33" s="1080">
        <f>'Adjustments - restating'!O33+'Adjustments - Pro Forma'!O33</f>
        <v>0</v>
      </c>
      <c r="P33" s="1080">
        <f>'Adjustments - restating'!P33+'Adjustments - Pro Forma'!P33</f>
        <v>0</v>
      </c>
      <c r="Q33" s="1080">
        <f>'Adjustments - restating'!Q33+'Adjustments - Pro Forma'!Q33</f>
        <v>0</v>
      </c>
      <c r="R33" s="1080">
        <f>'Adjustments - restating'!R33+'Adjustments - Pro Forma'!R33</f>
        <v>0</v>
      </c>
      <c r="S33" s="1080">
        <f>'Adjustments - restating'!S33+'Adjustments - Pro Forma'!S33</f>
        <v>0</v>
      </c>
      <c r="T33" s="1080">
        <f>'Adjustments - restating'!T33+'Adjustments - Pro Forma'!T33</f>
        <v>0</v>
      </c>
      <c r="U33" s="1080">
        <f>'Adjustments - restating'!U33+'Adjustments - Pro Forma'!U33</f>
        <v>0</v>
      </c>
      <c r="V33" s="1080">
        <f>'Adjustments - restating'!V33+'Adjustments - Pro Forma'!V33</f>
        <v>0</v>
      </c>
      <c r="W33" s="1080">
        <f>'Adjustments - restating'!W33+'Adjustments - Pro Forma'!W33</f>
        <v>0</v>
      </c>
      <c r="X33" s="1080">
        <f>'Adjustments - restating'!X33+'Adjustments - Pro Forma'!X33</f>
        <v>0</v>
      </c>
      <c r="Y33" s="1080">
        <f>'Adjustments - restating'!Y33+'Adjustments - Pro Forma'!Y33</f>
        <v>0</v>
      </c>
      <c r="Z33" s="1080">
        <f>'Adjustments - restating'!Z33+'Adjustments - Pro Forma'!Z33</f>
        <v>0</v>
      </c>
      <c r="AA33" s="1080">
        <f>'Adjustments - restating'!AA33+'Adjustments - Pro Forma'!AA33</f>
        <v>0</v>
      </c>
      <c r="AB33" s="1080">
        <f>'Adjustments - restating'!AB33+'Adjustments - Pro Forma'!AB33</f>
        <v>0</v>
      </c>
      <c r="AC33" s="1080">
        <f>'Adjustments - restating'!AC33+'Adjustments - Pro Forma'!AC33</f>
        <v>0</v>
      </c>
      <c r="AD33" s="1080">
        <f>'Adjustments - restating'!AD33+'Adjustments - Pro Forma'!AD33</f>
        <v>0</v>
      </c>
      <c r="AE33" s="1080">
        <f>'Adjustments - restating'!AE33+'Adjustments - Pro Forma'!AE33</f>
        <v>0</v>
      </c>
      <c r="AF33" s="1080">
        <f>'Adjustments - restating'!AF33+'Adjustments - Pro Forma'!AF33</f>
        <v>0</v>
      </c>
      <c r="AG33" s="1080">
        <f>'Adjustments - restating'!AG33+'Adjustments - Pro Forma'!AG33</f>
        <v>0</v>
      </c>
      <c r="AH33" s="1080">
        <f>'Adjustments - restating'!AH33+'Adjustments - Pro Forma'!AH33</f>
        <v>0</v>
      </c>
      <c r="AI33" s="1080">
        <f>'Adjustments - restating'!AI33+'Adjustments - Pro Forma'!AI33</f>
        <v>0</v>
      </c>
      <c r="AJ33" s="1080">
        <f>'Adjustments - restating'!AJ33+'Adjustments - Pro Forma'!AJ33</f>
        <v>0</v>
      </c>
      <c r="AK33" s="1080">
        <f>'Adjustments - restating'!AK33+'Adjustments - Pro Forma'!AK33</f>
        <v>0</v>
      </c>
      <c r="AL33" s="1080">
        <f>'Adjustments - restating'!AL33+'Adjustments - Pro Forma'!AL33</f>
        <v>0</v>
      </c>
      <c r="AM33" s="1080">
        <f>'Adjustments - restating'!AM33+'Adjustments - Pro Forma'!AM33</f>
        <v>0</v>
      </c>
      <c r="AN33" s="1080">
        <f>'Adjustments - restating'!AN33+'Adjustments - Pro Forma'!AN33</f>
        <v>0</v>
      </c>
      <c r="AO33" s="1080">
        <f>'Adjustments - restating'!AO33+'Adjustments - Pro Forma'!AO33</f>
        <v>0</v>
      </c>
      <c r="AP33" s="1080">
        <f>'Adjustments - restating'!AP33+'Adjustments - Pro Forma'!AP33</f>
        <v>0</v>
      </c>
      <c r="AQ33" s="1080">
        <f>'Adjustments - restating'!AQ33+'Adjustments - Pro Forma'!AQ33</f>
        <v>0</v>
      </c>
      <c r="AR33" s="1080">
        <f>'Adjustments - restating'!AR33+'Adjustments - Pro Forma'!AR33</f>
        <v>0</v>
      </c>
      <c r="AS33" s="1080">
        <f>'Adjustments - restating'!AS33+'Adjustments - Pro Forma'!AS33</f>
        <v>0</v>
      </c>
      <c r="AT33" s="1080">
        <f>'Adjustments - restating'!AT33+'Adjustments - Pro Forma'!AT33</f>
        <v>0</v>
      </c>
      <c r="AU33" s="1080">
        <f>'Adjustments - restating'!AU33+'Adjustments - Pro Forma'!AU33</f>
        <v>0</v>
      </c>
      <c r="AV33" s="1080">
        <f>'Adjustments - restating'!AV33+'Adjustments - Pro Forma'!AV33</f>
        <v>0</v>
      </c>
      <c r="AW33" s="1080">
        <f>'Adjustments - restating'!AW33+'Adjustments - Pro Forma'!AW33</f>
        <v>0</v>
      </c>
      <c r="AX33" s="1080">
        <f>'Adjustments - restating'!AX33+'Adjustments - Pro Forma'!AX33</f>
        <v>4169.3672727272733</v>
      </c>
      <c r="AY33" s="1080">
        <f>'Adjustments - restating'!AY33+'Adjustments - Pro Forma'!AY33</f>
        <v>0</v>
      </c>
      <c r="AZ33" s="1080">
        <f>'Adjustments - restating'!AZ33+'Adjustments - Pro Forma'!AZ33</f>
        <v>0</v>
      </c>
      <c r="BA33" s="1080">
        <f>'Adjustments - restating'!BA33+'Adjustments - Pro Forma'!BA33</f>
        <v>0</v>
      </c>
      <c r="BB33" s="1080">
        <f>'Adjustments - restating'!BB33+'Adjustments - Pro Forma'!BB33</f>
        <v>0</v>
      </c>
      <c r="BC33" s="1080">
        <f>'Adjustments - restating'!BC33+'Adjustments - Pro Forma'!BC33</f>
        <v>0</v>
      </c>
      <c r="BD33" s="1053"/>
      <c r="CZ33" s="10"/>
    </row>
    <row r="34" spans="1:104">
      <c r="A34" s="4">
        <v>27</v>
      </c>
      <c r="B34" s="1284" t="s">
        <v>35</v>
      </c>
      <c r="C34" s="1294">
        <f>SUM(C24:C33)</f>
        <v>-14776484.561226465</v>
      </c>
      <c r="D34" s="1082">
        <f>SUM(D24:D33)</f>
        <v>-1992466</v>
      </c>
      <c r="E34" s="1082">
        <f t="shared" ref="E34:BC34" si="6">SUM(E24:E33)</f>
        <v>-2599655</v>
      </c>
      <c r="F34" s="1082">
        <f t="shared" si="6"/>
        <v>5959039</v>
      </c>
      <c r="G34" s="1082">
        <f t="shared" si="6"/>
        <v>-481473.65960381489</v>
      </c>
      <c r="H34" s="1082">
        <f t="shared" si="6"/>
        <v>-788669</v>
      </c>
      <c r="I34" s="1082">
        <f t="shared" si="6"/>
        <v>9398</v>
      </c>
      <c r="J34" s="1082">
        <f t="shared" si="6"/>
        <v>14464</v>
      </c>
      <c r="K34" s="1082">
        <f t="shared" si="6"/>
        <v>0</v>
      </c>
      <c r="L34" s="1082">
        <f t="shared" si="6"/>
        <v>9061</v>
      </c>
      <c r="M34" s="1082">
        <f t="shared" si="6"/>
        <v>-14373.998075557345</v>
      </c>
      <c r="N34" s="1082">
        <f t="shared" si="6"/>
        <v>-30932.981132557921</v>
      </c>
      <c r="O34" s="1082">
        <f t="shared" si="6"/>
        <v>801978.53661093162</v>
      </c>
      <c r="P34" s="1082">
        <f t="shared" si="6"/>
        <v>-3471.7537227038374</v>
      </c>
      <c r="Q34" s="1082">
        <f t="shared" si="6"/>
        <v>-57080.954313646267</v>
      </c>
      <c r="R34" s="1082">
        <f t="shared" si="6"/>
        <v>-6923689.5899999999</v>
      </c>
      <c r="S34" s="1082">
        <f t="shared" si="6"/>
        <v>-1744866.4615596212</v>
      </c>
      <c r="T34" s="1082">
        <f t="shared" si="6"/>
        <v>-260.94661826917422</v>
      </c>
      <c r="U34" s="1082">
        <f t="shared" si="6"/>
        <v>972.52741804815014</v>
      </c>
      <c r="V34" s="1082">
        <f t="shared" si="6"/>
        <v>274576.00651124539</v>
      </c>
      <c r="W34" s="1082">
        <f t="shared" si="6"/>
        <v>139979.2102726177</v>
      </c>
      <c r="X34" s="1082">
        <f t="shared" si="6"/>
        <v>0</v>
      </c>
      <c r="Y34" s="1082">
        <f t="shared" si="6"/>
        <v>0</v>
      </c>
      <c r="Z34" s="1082">
        <f t="shared" si="6"/>
        <v>41631146.60665264</v>
      </c>
      <c r="AA34" s="1082">
        <f t="shared" si="6"/>
        <v>-47799425.102145284</v>
      </c>
      <c r="AB34" s="1082">
        <f t="shared" si="6"/>
        <v>237964</v>
      </c>
      <c r="AC34" s="1082">
        <f t="shared" si="6"/>
        <v>-314398.23129746714</v>
      </c>
      <c r="AD34" s="1082">
        <f t="shared" si="6"/>
        <v>3781.2329403176627</v>
      </c>
      <c r="AE34" s="1082">
        <f t="shared" si="6"/>
        <v>0</v>
      </c>
      <c r="AF34" s="1082">
        <f t="shared" si="6"/>
        <v>1249180.3745660563</v>
      </c>
      <c r="AG34" s="1082">
        <f t="shared" si="6"/>
        <v>-74723.8394267369</v>
      </c>
      <c r="AH34" s="1082">
        <f t="shared" si="6"/>
        <v>-277542</v>
      </c>
      <c r="AI34" s="1082">
        <f t="shared" si="6"/>
        <v>0</v>
      </c>
      <c r="AJ34" s="1082">
        <f t="shared" si="6"/>
        <v>-661916.82775972039</v>
      </c>
      <c r="AK34" s="1082">
        <f t="shared" si="6"/>
        <v>0</v>
      </c>
      <c r="AL34" s="1082">
        <f t="shared" si="6"/>
        <v>0</v>
      </c>
      <c r="AM34" s="1082">
        <f t="shared" si="6"/>
        <v>-407648.85953784268</v>
      </c>
      <c r="AN34" s="1082">
        <f t="shared" si="6"/>
        <v>-493727</v>
      </c>
      <c r="AO34" s="1082">
        <f t="shared" si="6"/>
        <v>-524708.49001859501</v>
      </c>
      <c r="AP34" s="1082">
        <f t="shared" si="6"/>
        <v>138615</v>
      </c>
      <c r="AQ34" s="1082">
        <f t="shared" si="6"/>
        <v>171516.90404896234</v>
      </c>
      <c r="AR34" s="1082">
        <f t="shared" si="6"/>
        <v>0</v>
      </c>
      <c r="AS34" s="1082">
        <f t="shared" si="6"/>
        <v>633488.72686467902</v>
      </c>
      <c r="AT34" s="1082">
        <f t="shared" si="6"/>
        <v>0</v>
      </c>
      <c r="AU34" s="1082">
        <f t="shared" si="6"/>
        <v>58360.818566997426</v>
      </c>
      <c r="AV34" s="1082">
        <f t="shared" si="6"/>
        <v>-17990.552800000001</v>
      </c>
      <c r="AW34" s="1082">
        <f t="shared" si="6"/>
        <v>99762</v>
      </c>
      <c r="AX34" s="1082">
        <f t="shared" si="6"/>
        <v>2710.3672727272733</v>
      </c>
      <c r="AY34" s="1082">
        <f t="shared" si="6"/>
        <v>-1585565</v>
      </c>
      <c r="AZ34" s="1082">
        <f t="shared" si="6"/>
        <v>-236962.79765522532</v>
      </c>
      <c r="BA34" s="1082">
        <f t="shared" si="6"/>
        <v>0</v>
      </c>
      <c r="BB34" s="1082">
        <f t="shared" si="6"/>
        <v>0</v>
      </c>
      <c r="BC34" s="1082">
        <f t="shared" si="6"/>
        <v>819070.17271535017</v>
      </c>
      <c r="BD34" s="1053"/>
      <c r="CZ34" s="10"/>
    </row>
    <row r="35" spans="1:104">
      <c r="A35" s="4">
        <v>28</v>
      </c>
      <c r="B35" s="8"/>
      <c r="C35" s="1083"/>
      <c r="D35" s="1080"/>
      <c r="E35" s="1080"/>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53"/>
      <c r="CZ35" s="10"/>
    </row>
    <row r="36" spans="1:104" ht="13.8" thickBot="1">
      <c r="A36" s="4">
        <v>29</v>
      </c>
      <c r="B36" s="22" t="s">
        <v>98</v>
      </c>
      <c r="C36" s="1295">
        <f>C11-C34</f>
        <v>14798008.386217026</v>
      </c>
      <c r="D36" s="1086">
        <f>D11-D34</f>
        <v>-3700295.2699999996</v>
      </c>
      <c r="E36" s="1086">
        <f t="shared" ref="E36:BC36" si="7">E11-E34</f>
        <v>-4827929.4312790008</v>
      </c>
      <c r="F36" s="1086">
        <f t="shared" si="7"/>
        <v>11066785.820802085</v>
      </c>
      <c r="G36" s="1086">
        <f t="shared" si="7"/>
        <v>481473.65960381489</v>
      </c>
      <c r="H36" s="1086">
        <f t="shared" si="7"/>
        <v>-1464670.1310724937</v>
      </c>
      <c r="I36" s="1086">
        <f t="shared" si="7"/>
        <v>225696</v>
      </c>
      <c r="J36" s="1086">
        <f t="shared" si="7"/>
        <v>26861.822449383042</v>
      </c>
      <c r="K36" s="1086">
        <f t="shared" si="7"/>
        <v>0</v>
      </c>
      <c r="L36" s="1086">
        <f t="shared" si="7"/>
        <v>16827.581406835918</v>
      </c>
      <c r="M36" s="1086">
        <f t="shared" si="7"/>
        <v>14373.998075557345</v>
      </c>
      <c r="N36" s="1086">
        <f t="shared" si="7"/>
        <v>30932.981132557921</v>
      </c>
      <c r="O36" s="1086">
        <f t="shared" si="7"/>
        <v>-801978.53661093162</v>
      </c>
      <c r="P36" s="1086">
        <f t="shared" si="7"/>
        <v>3471.7537227038374</v>
      </c>
      <c r="Q36" s="1086">
        <f t="shared" si="7"/>
        <v>-101033.59276701676</v>
      </c>
      <c r="R36" s="1086">
        <f t="shared" si="7"/>
        <v>6923689.5899999999</v>
      </c>
      <c r="S36" s="1086">
        <f t="shared" si="7"/>
        <v>1744866.4615596212</v>
      </c>
      <c r="T36" s="1086">
        <f t="shared" si="7"/>
        <v>260.94661826917422</v>
      </c>
      <c r="U36" s="1086">
        <f t="shared" si="7"/>
        <v>-972.52741804815014</v>
      </c>
      <c r="V36" s="1086">
        <f t="shared" si="7"/>
        <v>-274576.00651124539</v>
      </c>
      <c r="W36" s="1086">
        <f t="shared" si="7"/>
        <v>-139979.2102726177</v>
      </c>
      <c r="X36" s="1086">
        <f t="shared" si="7"/>
        <v>0</v>
      </c>
      <c r="Y36" s="1086">
        <f t="shared" si="7"/>
        <v>0</v>
      </c>
      <c r="Z36" s="1086">
        <f t="shared" si="7"/>
        <v>7484567.6746666431</v>
      </c>
      <c r="AA36" s="1086">
        <f t="shared" si="7"/>
        <v>590408.56677233428</v>
      </c>
      <c r="AB36" s="1086">
        <f t="shared" si="7"/>
        <v>441934.4167838149</v>
      </c>
      <c r="AC36" s="1086">
        <f t="shared" si="7"/>
        <v>314398.23129746714</v>
      </c>
      <c r="AD36" s="1086">
        <f t="shared" si="7"/>
        <v>-3781.2329403176627</v>
      </c>
      <c r="AE36" s="1086">
        <f t="shared" si="7"/>
        <v>0</v>
      </c>
      <c r="AF36" s="1086">
        <f t="shared" si="7"/>
        <v>-1249180.3745660563</v>
      </c>
      <c r="AG36" s="1086">
        <f t="shared" si="7"/>
        <v>74723.8394267369</v>
      </c>
      <c r="AH36" s="1086">
        <f t="shared" si="7"/>
        <v>277542</v>
      </c>
      <c r="AI36" s="1086">
        <f t="shared" si="7"/>
        <v>0</v>
      </c>
      <c r="AJ36" s="1086">
        <f t="shared" si="7"/>
        <v>661916.82775972039</v>
      </c>
      <c r="AK36" s="1086">
        <f t="shared" si="7"/>
        <v>0</v>
      </c>
      <c r="AL36" s="1086">
        <f t="shared" si="7"/>
        <v>0</v>
      </c>
      <c r="AM36" s="1086">
        <f t="shared" si="7"/>
        <v>407648.85953784268</v>
      </c>
      <c r="AN36" s="1086">
        <f t="shared" si="7"/>
        <v>493727</v>
      </c>
      <c r="AO36" s="1086">
        <f t="shared" si="7"/>
        <v>524708.49001859501</v>
      </c>
      <c r="AP36" s="1086">
        <f t="shared" si="7"/>
        <v>-138615</v>
      </c>
      <c r="AQ36" s="1086">
        <f t="shared" si="7"/>
        <v>-171516.90404896234</v>
      </c>
      <c r="AR36" s="1086">
        <f t="shared" si="7"/>
        <v>0</v>
      </c>
      <c r="AS36" s="1086">
        <f t="shared" si="7"/>
        <v>-633488.72686467902</v>
      </c>
      <c r="AT36" s="1086">
        <f t="shared" si="7"/>
        <v>0</v>
      </c>
      <c r="AU36" s="1086">
        <f t="shared" si="7"/>
        <v>-58360.818566997426</v>
      </c>
      <c r="AV36" s="1086">
        <f t="shared" si="7"/>
        <v>17990.552800000001</v>
      </c>
      <c r="AW36" s="1086">
        <f t="shared" si="7"/>
        <v>-99762</v>
      </c>
      <c r="AX36" s="1086">
        <f t="shared" si="7"/>
        <v>-2710.3672727272733</v>
      </c>
      <c r="AY36" s="1086">
        <f t="shared" si="7"/>
        <v>-2944621</v>
      </c>
      <c r="AZ36" s="1086">
        <f t="shared" si="7"/>
        <v>236962.79765522532</v>
      </c>
      <c r="BA36" s="1086">
        <f t="shared" si="7"/>
        <v>0</v>
      </c>
      <c r="BB36" s="1086">
        <f t="shared" si="7"/>
        <v>0</v>
      </c>
      <c r="BC36" s="1086">
        <f t="shared" si="7"/>
        <v>-650290.35568108479</v>
      </c>
      <c r="BD36" s="1053"/>
      <c r="CZ36" s="10"/>
    </row>
    <row r="37" spans="1:104" ht="13.8" thickTop="1">
      <c r="A37" s="4">
        <v>30</v>
      </c>
      <c r="B37" s="8"/>
      <c r="C37" s="1083"/>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c r="AY37" s="1080"/>
      <c r="AZ37" s="1080"/>
      <c r="BA37" s="1080"/>
      <c r="BB37" s="1080"/>
      <c r="BC37" s="1080"/>
      <c r="BD37" s="1053"/>
      <c r="CZ37" s="10"/>
    </row>
    <row r="38" spans="1:104">
      <c r="A38" s="4">
        <v>31</v>
      </c>
      <c r="B38" s="19" t="s">
        <v>36</v>
      </c>
      <c r="C38" s="1083"/>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c r="AY38" s="1080"/>
      <c r="AZ38" s="1080"/>
      <c r="BA38" s="1080"/>
      <c r="BB38" s="1080"/>
      <c r="BC38" s="1080"/>
      <c r="CZ38" s="10"/>
    </row>
    <row r="39" spans="1:104">
      <c r="A39" s="4">
        <v>32</v>
      </c>
      <c r="B39" s="8" t="s">
        <v>37</v>
      </c>
      <c r="C39" s="1083">
        <f t="shared" ref="C39:C49" si="8">SUM(D39:BC39)</f>
        <v>103943023.31218547</v>
      </c>
      <c r="D39" s="1080">
        <f>'Adjustments - restating'!D39+'Adjustments - Pro Forma'!D39</f>
        <v>0</v>
      </c>
      <c r="E39" s="1080">
        <f>'Adjustments - restating'!E39+'Adjustments - Pro Forma'!E39</f>
        <v>0</v>
      </c>
      <c r="F39" s="1080">
        <f>'Adjustments - restating'!F39+'Adjustments - Pro Forma'!F39</f>
        <v>0</v>
      </c>
      <c r="G39" s="1080">
        <f>'Adjustments - restating'!G39+'Adjustments - Pro Forma'!G39</f>
        <v>0</v>
      </c>
      <c r="H39" s="1080">
        <f>'Adjustments - restating'!H39+'Adjustments - Pro Forma'!H39</f>
        <v>0</v>
      </c>
      <c r="I39" s="1080">
        <f>'Adjustments - restating'!I39+'Adjustments - Pro Forma'!I39</f>
        <v>0</v>
      </c>
      <c r="J39" s="1080">
        <f>'Adjustments - restating'!J39+'Adjustments - Pro Forma'!J39</f>
        <v>0</v>
      </c>
      <c r="K39" s="1080">
        <f>'Adjustments - restating'!K39+'Adjustments - Pro Forma'!K39</f>
        <v>0</v>
      </c>
      <c r="L39" s="1080">
        <f>'Adjustments - restating'!L39+'Adjustments - Pro Forma'!L39</f>
        <v>0</v>
      </c>
      <c r="M39" s="1080">
        <f>'Adjustments - restating'!M39+'Adjustments - Pro Forma'!M39</f>
        <v>0</v>
      </c>
      <c r="N39" s="1080">
        <f>'Adjustments - restating'!N39+'Adjustments - Pro Forma'!N39</f>
        <v>0</v>
      </c>
      <c r="O39" s="1080">
        <f>'Adjustments - restating'!O39+'Adjustments - Pro Forma'!O39</f>
        <v>0</v>
      </c>
      <c r="P39" s="1080">
        <f>'Adjustments - restating'!P39+'Adjustments - Pro Forma'!P39</f>
        <v>0</v>
      </c>
      <c r="Q39" s="1080">
        <f>'Adjustments - restating'!Q39+'Adjustments - Pro Forma'!Q39</f>
        <v>0</v>
      </c>
      <c r="R39" s="1080">
        <f>'Adjustments - restating'!R39+'Adjustments - Pro Forma'!R39</f>
        <v>0</v>
      </c>
      <c r="S39" s="1080">
        <f>'Adjustments - restating'!S39+'Adjustments - Pro Forma'!S39</f>
        <v>0</v>
      </c>
      <c r="T39" s="1080">
        <f>'Adjustments - restating'!T39+'Adjustments - Pro Forma'!T39</f>
        <v>0</v>
      </c>
      <c r="U39" s="1080">
        <f>'Adjustments - restating'!U39+'Adjustments - Pro Forma'!U39</f>
        <v>0</v>
      </c>
      <c r="V39" s="1080">
        <f>'Adjustments - restating'!V39+'Adjustments - Pro Forma'!V39</f>
        <v>0</v>
      </c>
      <c r="W39" s="1080">
        <f>'Adjustments - restating'!W39+'Adjustments - Pro Forma'!W39</f>
        <v>0</v>
      </c>
      <c r="X39" s="1080">
        <f>'Adjustments - restating'!X39+'Adjustments - Pro Forma'!X39</f>
        <v>0</v>
      </c>
      <c r="Y39" s="1080">
        <f>'Adjustments - restating'!Y39+'Adjustments - Pro Forma'!Y39</f>
        <v>0</v>
      </c>
      <c r="Z39" s="1080">
        <f>'Adjustments - restating'!Z39+'Adjustments - Pro Forma'!Z39</f>
        <v>0</v>
      </c>
      <c r="AA39" s="1080">
        <f>'Adjustments - restating'!AA39+'Adjustments - Pro Forma'!AA39</f>
        <v>0</v>
      </c>
      <c r="AB39" s="1080">
        <f>'Adjustments - restating'!AB39+'Adjustments - Pro Forma'!AB39</f>
        <v>0</v>
      </c>
      <c r="AC39" s="1080">
        <f>'Adjustments - restating'!AC39+'Adjustments - Pro Forma'!AC39</f>
        <v>-28327255.80891481</v>
      </c>
      <c r="AD39" s="1080">
        <f>'Adjustments - restating'!AD39+'Adjustments - Pro Forma'!AD39</f>
        <v>0</v>
      </c>
      <c r="AE39" s="1080">
        <f>'Adjustments - restating'!AE39+'Adjustments - Pro Forma'!AE39</f>
        <v>0</v>
      </c>
      <c r="AF39" s="1080">
        <f>'Adjustments - restating'!AF39+'Adjustments - Pro Forma'!AF39</f>
        <v>0</v>
      </c>
      <c r="AG39" s="1080">
        <f>'Adjustments - restating'!AG39+'Adjustments - Pro Forma'!AG39</f>
        <v>0</v>
      </c>
      <c r="AH39" s="1080">
        <f>'Adjustments - restating'!AH39+'Adjustments - Pro Forma'!AH39</f>
        <v>0</v>
      </c>
      <c r="AI39" s="1080">
        <f>'Adjustments - restating'!AI39+'Adjustments - Pro Forma'!AI39</f>
        <v>0</v>
      </c>
      <c r="AJ39" s="1080">
        <f>'Adjustments - restating'!AJ39+'Adjustments - Pro Forma'!AJ39</f>
        <v>0</v>
      </c>
      <c r="AK39" s="1080">
        <f>'Adjustments - restating'!AK39+'Adjustments - Pro Forma'!AK39</f>
        <v>0</v>
      </c>
      <c r="AL39" s="1080">
        <f>'Adjustments - restating'!AL39+'Adjustments - Pro Forma'!AL39</f>
        <v>0</v>
      </c>
      <c r="AM39" s="1080">
        <f>'Adjustments - restating'!AM39+'Adjustments - Pro Forma'!AM39</f>
        <v>0</v>
      </c>
      <c r="AN39" s="1080">
        <f>'Adjustments - restating'!AN39+'Adjustments - Pro Forma'!AN39</f>
        <v>0</v>
      </c>
      <c r="AO39" s="1080">
        <f>'Adjustments - restating'!AO39+'Adjustments - Pro Forma'!AO39</f>
        <v>0</v>
      </c>
      <c r="AP39" s="1080">
        <f>'Adjustments - restating'!AP39+'Adjustments - Pro Forma'!AP39</f>
        <v>69500552.513709083</v>
      </c>
      <c r="AQ39" s="1080">
        <f>'Adjustments - restating'!AQ39+'Adjustments - Pro Forma'!AQ39</f>
        <v>0</v>
      </c>
      <c r="AR39" s="1080">
        <f>'Adjustments - restating'!AR39+'Adjustments - Pro Forma'!AR39</f>
        <v>0</v>
      </c>
      <c r="AS39" s="1080">
        <f>'Adjustments - restating'!AS39+'Adjustments - Pro Forma'!AS39</f>
        <v>40424582.27398219</v>
      </c>
      <c r="AT39" s="1080">
        <f>'Adjustments - restating'!AT39+'Adjustments - Pro Forma'!AT39</f>
        <v>0</v>
      </c>
      <c r="AU39" s="1080">
        <f>'Adjustments - restating'!AU39+'Adjustments - Pro Forma'!AU39</f>
        <v>0</v>
      </c>
      <c r="AV39" s="1080">
        <f>'Adjustments - restating'!AV39+'Adjustments - Pro Forma'!AV39</f>
        <v>-360048.63899999904</v>
      </c>
      <c r="AW39" s="1080">
        <f>'Adjustments - restating'!AW39+'Adjustments - Pro Forma'!AW39</f>
        <v>0</v>
      </c>
      <c r="AX39" s="1080">
        <f>'Adjustments - restating'!AX39+'Adjustments - Pro Forma'!AX39</f>
        <v>0</v>
      </c>
      <c r="AY39" s="1080">
        <f>'Adjustments - restating'!AY39+'Adjustments - Pro Forma'!AY39</f>
        <v>0</v>
      </c>
      <c r="AZ39" s="1080">
        <f>'Adjustments - restating'!AZ39+'Adjustments - Pro Forma'!AZ39</f>
        <v>0</v>
      </c>
      <c r="BA39" s="1080">
        <f>'Adjustments - restating'!BA39+'Adjustments - Pro Forma'!BA39</f>
        <v>22392710.951431125</v>
      </c>
      <c r="BB39" s="1080">
        <f>'Adjustments - restating'!BB39+'Adjustments - Pro Forma'!BB39</f>
        <v>0</v>
      </c>
      <c r="BC39" s="1080">
        <f>'Adjustments - restating'!BC39+'Adjustments - Pro Forma'!BC39</f>
        <v>312482.0209778815</v>
      </c>
      <c r="BD39" s="1053"/>
      <c r="CZ39" s="10"/>
    </row>
    <row r="40" spans="1:104">
      <c r="A40" s="4">
        <v>33</v>
      </c>
      <c r="B40" s="8" t="s">
        <v>38</v>
      </c>
      <c r="C40" s="1083">
        <f t="shared" si="8"/>
        <v>0</v>
      </c>
      <c r="D40" s="1080">
        <f>'Adjustments - restating'!D40+'Adjustments - Pro Forma'!D40</f>
        <v>0</v>
      </c>
      <c r="E40" s="1080">
        <f>'Adjustments - restating'!E40+'Adjustments - Pro Forma'!E40</f>
        <v>0</v>
      </c>
      <c r="F40" s="1080">
        <f>'Adjustments - restating'!F40+'Adjustments - Pro Forma'!F40</f>
        <v>0</v>
      </c>
      <c r="G40" s="1080">
        <f>'Adjustments - restating'!G40+'Adjustments - Pro Forma'!G40</f>
        <v>0</v>
      </c>
      <c r="H40" s="1080">
        <f>'Adjustments - restating'!H40+'Adjustments - Pro Forma'!H40</f>
        <v>0</v>
      </c>
      <c r="I40" s="1080">
        <f>'Adjustments - restating'!I40+'Adjustments - Pro Forma'!I40</f>
        <v>0</v>
      </c>
      <c r="J40" s="1080">
        <f>'Adjustments - restating'!J40+'Adjustments - Pro Forma'!J40</f>
        <v>0</v>
      </c>
      <c r="K40" s="1080">
        <f>'Adjustments - restating'!K40+'Adjustments - Pro Forma'!K40</f>
        <v>0</v>
      </c>
      <c r="L40" s="1080">
        <f>'Adjustments - restating'!L40+'Adjustments - Pro Forma'!L40</f>
        <v>0</v>
      </c>
      <c r="M40" s="1080">
        <f>'Adjustments - restating'!M40+'Adjustments - Pro Forma'!M40</f>
        <v>0</v>
      </c>
      <c r="N40" s="1080">
        <f>'Adjustments - restating'!N40+'Adjustments - Pro Forma'!N40</f>
        <v>0</v>
      </c>
      <c r="O40" s="1080">
        <f>'Adjustments - restating'!O40+'Adjustments - Pro Forma'!O40</f>
        <v>0</v>
      </c>
      <c r="P40" s="1080">
        <f>'Adjustments - restating'!P40+'Adjustments - Pro Forma'!P40</f>
        <v>0</v>
      </c>
      <c r="Q40" s="1080">
        <f>'Adjustments - restating'!Q40+'Adjustments - Pro Forma'!Q40</f>
        <v>0</v>
      </c>
      <c r="R40" s="1080">
        <f>'Adjustments - restating'!R40+'Adjustments - Pro Forma'!R40</f>
        <v>0</v>
      </c>
      <c r="S40" s="1080">
        <f>'Adjustments - restating'!S40+'Adjustments - Pro Forma'!S40</f>
        <v>0</v>
      </c>
      <c r="T40" s="1080">
        <f>'Adjustments - restating'!T40+'Adjustments - Pro Forma'!T40</f>
        <v>0</v>
      </c>
      <c r="U40" s="1080">
        <f>'Adjustments - restating'!U40+'Adjustments - Pro Forma'!U40</f>
        <v>0</v>
      </c>
      <c r="V40" s="1080">
        <f>'Adjustments - restating'!V40+'Adjustments - Pro Forma'!V40</f>
        <v>0</v>
      </c>
      <c r="W40" s="1080">
        <f>'Adjustments - restating'!W40+'Adjustments - Pro Forma'!W40</f>
        <v>0</v>
      </c>
      <c r="X40" s="1080">
        <f>'Adjustments - restating'!X40+'Adjustments - Pro Forma'!X40</f>
        <v>0</v>
      </c>
      <c r="Y40" s="1080">
        <f>'Adjustments - restating'!Y40+'Adjustments - Pro Forma'!Y40</f>
        <v>0</v>
      </c>
      <c r="Z40" s="1080">
        <f>'Adjustments - restating'!Z40+'Adjustments - Pro Forma'!Z40</f>
        <v>0</v>
      </c>
      <c r="AA40" s="1080">
        <f>'Adjustments - restating'!AA40+'Adjustments - Pro Forma'!AA40</f>
        <v>0</v>
      </c>
      <c r="AB40" s="1080">
        <f>'Adjustments - restating'!AB40+'Adjustments - Pro Forma'!AB40</f>
        <v>0</v>
      </c>
      <c r="AC40" s="1080">
        <f>'Adjustments - restating'!AC40+'Adjustments - Pro Forma'!AC40</f>
        <v>0</v>
      </c>
      <c r="AD40" s="1080">
        <f>'Adjustments - restating'!AD40+'Adjustments - Pro Forma'!AD40</f>
        <v>0</v>
      </c>
      <c r="AE40" s="1080">
        <f>'Adjustments - restating'!AE40+'Adjustments - Pro Forma'!AE40</f>
        <v>0</v>
      </c>
      <c r="AF40" s="1080">
        <f>'Adjustments - restating'!AF40+'Adjustments - Pro Forma'!AF40</f>
        <v>0</v>
      </c>
      <c r="AG40" s="1080">
        <f>'Adjustments - restating'!AG40+'Adjustments - Pro Forma'!AG40</f>
        <v>0</v>
      </c>
      <c r="AH40" s="1080">
        <f>'Adjustments - restating'!AH40+'Adjustments - Pro Forma'!AH40</f>
        <v>0</v>
      </c>
      <c r="AI40" s="1080">
        <f>'Adjustments - restating'!AI40+'Adjustments - Pro Forma'!AI40</f>
        <v>0</v>
      </c>
      <c r="AJ40" s="1080">
        <f>'Adjustments - restating'!AJ40+'Adjustments - Pro Forma'!AJ40</f>
        <v>0</v>
      </c>
      <c r="AK40" s="1080">
        <f>'Adjustments - restating'!AK40+'Adjustments - Pro Forma'!AK40</f>
        <v>0</v>
      </c>
      <c r="AL40" s="1080">
        <f>'Adjustments - restating'!AL40+'Adjustments - Pro Forma'!AL40</f>
        <v>0</v>
      </c>
      <c r="AM40" s="1080">
        <f>'Adjustments - restating'!AM40+'Adjustments - Pro Forma'!AM40</f>
        <v>0</v>
      </c>
      <c r="AN40" s="1080">
        <f>'Adjustments - restating'!AN40+'Adjustments - Pro Forma'!AN40</f>
        <v>0</v>
      </c>
      <c r="AO40" s="1080">
        <f>'Adjustments - restating'!AO40+'Adjustments - Pro Forma'!AO40</f>
        <v>0</v>
      </c>
      <c r="AP40" s="1080">
        <f>'Adjustments - restating'!AP40+'Adjustments - Pro Forma'!AP40</f>
        <v>0</v>
      </c>
      <c r="AQ40" s="1080">
        <f>'Adjustments - restating'!AQ40+'Adjustments - Pro Forma'!AQ40</f>
        <v>0</v>
      </c>
      <c r="AR40" s="1080">
        <f>'Adjustments - restating'!AR40+'Adjustments - Pro Forma'!AR40</f>
        <v>0</v>
      </c>
      <c r="AS40" s="1080">
        <f>'Adjustments - restating'!AS40+'Adjustments - Pro Forma'!AS40</f>
        <v>0</v>
      </c>
      <c r="AT40" s="1080">
        <f>'Adjustments - restating'!AT40+'Adjustments - Pro Forma'!AT40</f>
        <v>0</v>
      </c>
      <c r="AU40" s="1080">
        <f>'Adjustments - restating'!AU40+'Adjustments - Pro Forma'!AU40</f>
        <v>0</v>
      </c>
      <c r="AV40" s="1080">
        <f>'Adjustments - restating'!AV40+'Adjustments - Pro Forma'!AV40</f>
        <v>0</v>
      </c>
      <c r="AW40" s="1080">
        <f>'Adjustments - restating'!AW40+'Adjustments - Pro Forma'!AW40</f>
        <v>0</v>
      </c>
      <c r="AX40" s="1080">
        <f>'Adjustments - restating'!AX40+'Adjustments - Pro Forma'!AX40</f>
        <v>0</v>
      </c>
      <c r="AY40" s="1080">
        <f>'Adjustments - restating'!AY40+'Adjustments - Pro Forma'!AY40</f>
        <v>0</v>
      </c>
      <c r="AZ40" s="1080">
        <f>'Adjustments - restating'!AZ40+'Adjustments - Pro Forma'!AZ40</f>
        <v>0</v>
      </c>
      <c r="BA40" s="1080">
        <f>'Adjustments - restating'!BA40+'Adjustments - Pro Forma'!BA40</f>
        <v>0</v>
      </c>
      <c r="BB40" s="1080">
        <f>'Adjustments - restating'!BB40+'Adjustments - Pro Forma'!BB40</f>
        <v>0</v>
      </c>
      <c r="BC40" s="1080">
        <f>'Adjustments - restating'!BC40+'Adjustments - Pro Forma'!BC40</f>
        <v>0</v>
      </c>
      <c r="BD40" s="1053"/>
      <c r="CZ40" s="10"/>
    </row>
    <row r="41" spans="1:104">
      <c r="A41" s="4">
        <v>34</v>
      </c>
      <c r="B41" s="8" t="s">
        <v>391</v>
      </c>
      <c r="C41" s="1083">
        <f t="shared" si="8"/>
        <v>-5671386.2543606469</v>
      </c>
      <c r="D41" s="1080">
        <f>'Adjustments - restating'!D41+'Adjustments - Pro Forma'!D41</f>
        <v>0</v>
      </c>
      <c r="E41" s="1080">
        <f>'Adjustments - restating'!E41+'Adjustments - Pro Forma'!E41</f>
        <v>0</v>
      </c>
      <c r="F41" s="1080">
        <f>'Adjustments - restating'!F41+'Adjustments - Pro Forma'!F41</f>
        <v>0</v>
      </c>
      <c r="G41" s="1080">
        <f>'Adjustments - restating'!G41+'Adjustments - Pro Forma'!G41</f>
        <v>0</v>
      </c>
      <c r="H41" s="1080">
        <f>'Adjustments - restating'!H41+'Adjustments - Pro Forma'!H41</f>
        <v>0</v>
      </c>
      <c r="I41" s="1080">
        <f>'Adjustments - restating'!I41+'Adjustments - Pro Forma'!I41</f>
        <v>0</v>
      </c>
      <c r="J41" s="1080">
        <f>'Adjustments - restating'!J41+'Adjustments - Pro Forma'!J41</f>
        <v>0</v>
      </c>
      <c r="K41" s="1080">
        <f>'Adjustments - restating'!K41+'Adjustments - Pro Forma'!K41</f>
        <v>0</v>
      </c>
      <c r="L41" s="1080">
        <f>'Adjustments - restating'!L41+'Adjustments - Pro Forma'!L41</f>
        <v>0</v>
      </c>
      <c r="M41" s="1080">
        <f>'Adjustments - restating'!M41+'Adjustments - Pro Forma'!M41</f>
        <v>0</v>
      </c>
      <c r="N41" s="1080">
        <f>'Adjustments - restating'!N41+'Adjustments - Pro Forma'!N41</f>
        <v>0</v>
      </c>
      <c r="O41" s="1080">
        <f>'Adjustments - restating'!O41+'Adjustments - Pro Forma'!O41</f>
        <v>0</v>
      </c>
      <c r="P41" s="1080">
        <f>'Adjustments - restating'!P41+'Adjustments - Pro Forma'!P41</f>
        <v>0</v>
      </c>
      <c r="Q41" s="1080">
        <f>'Adjustments - restating'!Q41+'Adjustments - Pro Forma'!Q41</f>
        <v>0</v>
      </c>
      <c r="R41" s="1080">
        <f>'Adjustments - restating'!R41+'Adjustments - Pro Forma'!R41</f>
        <v>0</v>
      </c>
      <c r="S41" s="1080">
        <f>'Adjustments - restating'!S41+'Adjustments - Pro Forma'!S41</f>
        <v>0</v>
      </c>
      <c r="T41" s="1080">
        <f>'Adjustments - restating'!T41+'Adjustments - Pro Forma'!T41</f>
        <v>0</v>
      </c>
      <c r="U41" s="1080">
        <f>'Adjustments - restating'!U41+'Adjustments - Pro Forma'!U41</f>
        <v>0</v>
      </c>
      <c r="V41" s="1080">
        <f>'Adjustments - restating'!V41+'Adjustments - Pro Forma'!V41</f>
        <v>0</v>
      </c>
      <c r="W41" s="1080">
        <f>'Adjustments - restating'!W41+'Adjustments - Pro Forma'!W41</f>
        <v>0</v>
      </c>
      <c r="X41" s="1080">
        <f>'Adjustments - restating'!X41+'Adjustments - Pro Forma'!X41</f>
        <v>0</v>
      </c>
      <c r="Y41" s="1080">
        <f>'Adjustments - restating'!Y41+'Adjustments - Pro Forma'!Y41</f>
        <v>0</v>
      </c>
      <c r="Z41" s="1080">
        <f>'Adjustments - restating'!Z41+'Adjustments - Pro Forma'!Z41</f>
        <v>0</v>
      </c>
      <c r="AA41" s="1080">
        <f>'Adjustments - restating'!AA41+'Adjustments - Pro Forma'!AA41</f>
        <v>0</v>
      </c>
      <c r="AB41" s="1080">
        <f>'Adjustments - restating'!AB41+'Adjustments - Pro Forma'!AB41</f>
        <v>0</v>
      </c>
      <c r="AC41" s="1080">
        <f>'Adjustments - restating'!AC41+'Adjustments - Pro Forma'!AC41</f>
        <v>0</v>
      </c>
      <c r="AD41" s="1080">
        <f>'Adjustments - restating'!AD41+'Adjustments - Pro Forma'!AD41</f>
        <v>0</v>
      </c>
      <c r="AE41" s="1080">
        <f>'Adjustments - restating'!AE41+'Adjustments - Pro Forma'!AE41</f>
        <v>0</v>
      </c>
      <c r="AF41" s="1080">
        <f>'Adjustments - restating'!AF41+'Adjustments - Pro Forma'!AF41</f>
        <v>0</v>
      </c>
      <c r="AG41" s="1080">
        <f>'Adjustments - restating'!AG41+'Adjustments - Pro Forma'!AG41</f>
        <v>0</v>
      </c>
      <c r="AH41" s="1080">
        <f>'Adjustments - restating'!AH41+'Adjustments - Pro Forma'!AH41</f>
        <v>0</v>
      </c>
      <c r="AI41" s="1080">
        <f>'Adjustments - restating'!AI41+'Adjustments - Pro Forma'!AI41</f>
        <v>0</v>
      </c>
      <c r="AJ41" s="1080">
        <f>'Adjustments - restating'!AJ41+'Adjustments - Pro Forma'!AJ41</f>
        <v>0</v>
      </c>
      <c r="AK41" s="1080">
        <f>'Adjustments - restating'!AK41+'Adjustments - Pro Forma'!AK41</f>
        <v>0</v>
      </c>
      <c r="AL41" s="1080">
        <f>'Adjustments - restating'!AL41+'Adjustments - Pro Forma'!AL41</f>
        <v>0</v>
      </c>
      <c r="AM41" s="1080">
        <f>'Adjustments - restating'!AM41+'Adjustments - Pro Forma'!AM41</f>
        <v>0</v>
      </c>
      <c r="AN41" s="1080">
        <f>'Adjustments - restating'!AN41+'Adjustments - Pro Forma'!AN41</f>
        <v>0</v>
      </c>
      <c r="AO41" s="1080">
        <f>'Adjustments - restating'!AO41+'Adjustments - Pro Forma'!AO41</f>
        <v>0</v>
      </c>
      <c r="AP41" s="1080">
        <f>'Adjustments - restating'!AP41+'Adjustments - Pro Forma'!AP41</f>
        <v>98976.422746625845</v>
      </c>
      <c r="AQ41" s="1080">
        <f>'Adjustments - restating'!AQ41+'Adjustments - Pro Forma'!AQ41</f>
        <v>130636.84776425855</v>
      </c>
      <c r="AR41" s="1080">
        <f>'Adjustments - restating'!AR41+'Adjustments - Pro Forma'!AR41</f>
        <v>0</v>
      </c>
      <c r="AS41" s="1080">
        <f>'Adjustments - restating'!AS41+'Adjustments - Pro Forma'!AS41</f>
        <v>0</v>
      </c>
      <c r="AT41" s="1080">
        <f>'Adjustments - restating'!AT41+'Adjustments - Pro Forma'!AT41</f>
        <v>-5698347.8147794101</v>
      </c>
      <c r="AU41" s="1080">
        <f>'Adjustments - restating'!AU41+'Adjustments - Pro Forma'!AU41</f>
        <v>-202651.71009212057</v>
      </c>
      <c r="AV41" s="1080">
        <f>'Adjustments - restating'!AV41+'Adjustments - Pro Forma'!AV41</f>
        <v>0</v>
      </c>
      <c r="AW41" s="1080">
        <f>'Adjustments - restating'!AW41+'Adjustments - Pro Forma'!AW41</f>
        <v>0</v>
      </c>
      <c r="AX41" s="1080">
        <f>'Adjustments - restating'!AX41+'Adjustments - Pro Forma'!AX41</f>
        <v>0</v>
      </c>
      <c r="AY41" s="1080">
        <f>'Adjustments - restating'!AY41+'Adjustments - Pro Forma'!AY41</f>
        <v>0</v>
      </c>
      <c r="AZ41" s="1080">
        <f>'Adjustments - restating'!AZ41+'Adjustments - Pro Forma'!AZ41</f>
        <v>0</v>
      </c>
      <c r="BA41" s="1080">
        <f>'Adjustments - restating'!BA41+'Adjustments - Pro Forma'!BA41</f>
        <v>0</v>
      </c>
      <c r="BB41" s="1080">
        <f>'Adjustments - restating'!BB41+'Adjustments - Pro Forma'!BB41</f>
        <v>0</v>
      </c>
      <c r="BC41" s="1080">
        <f>'Adjustments - restating'!BC41+'Adjustments - Pro Forma'!BC41</f>
        <v>0</v>
      </c>
      <c r="BD41" s="1053"/>
      <c r="CZ41" s="10"/>
    </row>
    <row r="42" spans="1:104">
      <c r="A42" s="4">
        <v>35</v>
      </c>
      <c r="B42" s="8" t="s">
        <v>40</v>
      </c>
      <c r="C42" s="1083">
        <f t="shared" si="8"/>
        <v>0</v>
      </c>
      <c r="D42" s="1080">
        <f>'Adjustments - restating'!D42+'Adjustments - Pro Forma'!D42</f>
        <v>0</v>
      </c>
      <c r="E42" s="1080">
        <f>'Adjustments - restating'!E42+'Adjustments - Pro Forma'!E42</f>
        <v>0</v>
      </c>
      <c r="F42" s="1080">
        <f>'Adjustments - restating'!F42+'Adjustments - Pro Forma'!F42</f>
        <v>0</v>
      </c>
      <c r="G42" s="1080">
        <f>'Adjustments - restating'!G42+'Adjustments - Pro Forma'!G42</f>
        <v>0</v>
      </c>
      <c r="H42" s="1080">
        <f>'Adjustments - restating'!H42+'Adjustments - Pro Forma'!H42</f>
        <v>0</v>
      </c>
      <c r="I42" s="1080">
        <f>'Adjustments - restating'!I42+'Adjustments - Pro Forma'!I42</f>
        <v>0</v>
      </c>
      <c r="J42" s="1080">
        <f>'Adjustments - restating'!J42+'Adjustments - Pro Forma'!J42</f>
        <v>0</v>
      </c>
      <c r="K42" s="1080">
        <f>'Adjustments - restating'!K42+'Adjustments - Pro Forma'!K42</f>
        <v>0</v>
      </c>
      <c r="L42" s="1080">
        <f>'Adjustments - restating'!L42+'Adjustments - Pro Forma'!L42</f>
        <v>0</v>
      </c>
      <c r="M42" s="1080">
        <f>'Adjustments - restating'!M42+'Adjustments - Pro Forma'!M42</f>
        <v>0</v>
      </c>
      <c r="N42" s="1080">
        <f>'Adjustments - restating'!N42+'Adjustments - Pro Forma'!N42</f>
        <v>0</v>
      </c>
      <c r="O42" s="1080">
        <f>'Adjustments - restating'!O42+'Adjustments - Pro Forma'!O42</f>
        <v>0</v>
      </c>
      <c r="P42" s="1080">
        <f>'Adjustments - restating'!P42+'Adjustments - Pro Forma'!P42</f>
        <v>0</v>
      </c>
      <c r="Q42" s="1080">
        <f>'Adjustments - restating'!Q42+'Adjustments - Pro Forma'!Q42</f>
        <v>0</v>
      </c>
      <c r="R42" s="1080">
        <f>'Adjustments - restating'!R42+'Adjustments - Pro Forma'!R42</f>
        <v>0</v>
      </c>
      <c r="S42" s="1080">
        <f>'Adjustments - restating'!S42+'Adjustments - Pro Forma'!S42</f>
        <v>0</v>
      </c>
      <c r="T42" s="1080">
        <f>'Adjustments - restating'!T42+'Adjustments - Pro Forma'!T42</f>
        <v>0</v>
      </c>
      <c r="U42" s="1080">
        <f>'Adjustments - restating'!U42+'Adjustments - Pro Forma'!U42</f>
        <v>0</v>
      </c>
      <c r="V42" s="1080">
        <f>'Adjustments - restating'!V42+'Adjustments - Pro Forma'!V42</f>
        <v>0</v>
      </c>
      <c r="W42" s="1080">
        <f>'Adjustments - restating'!W42+'Adjustments - Pro Forma'!W42</f>
        <v>0</v>
      </c>
      <c r="X42" s="1080">
        <f>'Adjustments - restating'!X42+'Adjustments - Pro Forma'!X42</f>
        <v>0</v>
      </c>
      <c r="Y42" s="1080">
        <f>'Adjustments - restating'!Y42+'Adjustments - Pro Forma'!Y42</f>
        <v>0</v>
      </c>
      <c r="Z42" s="1080">
        <f>'Adjustments - restating'!Z42+'Adjustments - Pro Forma'!Z42</f>
        <v>0</v>
      </c>
      <c r="AA42" s="1080">
        <f>'Adjustments - restating'!AA42+'Adjustments - Pro Forma'!AA42</f>
        <v>0</v>
      </c>
      <c r="AB42" s="1080">
        <f>'Adjustments - restating'!AB42+'Adjustments - Pro Forma'!AB42</f>
        <v>0</v>
      </c>
      <c r="AC42" s="1080">
        <f>'Adjustments - restating'!AC42+'Adjustments - Pro Forma'!AC42</f>
        <v>0</v>
      </c>
      <c r="AD42" s="1080">
        <f>'Adjustments - restating'!AD42+'Adjustments - Pro Forma'!AD42</f>
        <v>0</v>
      </c>
      <c r="AE42" s="1080">
        <f>'Adjustments - restating'!AE42+'Adjustments - Pro Forma'!AE42</f>
        <v>0</v>
      </c>
      <c r="AF42" s="1080">
        <f>'Adjustments - restating'!AF42+'Adjustments - Pro Forma'!AF42</f>
        <v>0</v>
      </c>
      <c r="AG42" s="1080">
        <f>'Adjustments - restating'!AG42+'Adjustments - Pro Forma'!AG42</f>
        <v>0</v>
      </c>
      <c r="AH42" s="1080">
        <f>'Adjustments - restating'!AH42+'Adjustments - Pro Forma'!AH42</f>
        <v>0</v>
      </c>
      <c r="AI42" s="1080">
        <f>'Adjustments - restating'!AI42+'Adjustments - Pro Forma'!AI42</f>
        <v>0</v>
      </c>
      <c r="AJ42" s="1080">
        <f>'Adjustments - restating'!AJ42+'Adjustments - Pro Forma'!AJ42</f>
        <v>0</v>
      </c>
      <c r="AK42" s="1080">
        <f>'Adjustments - restating'!AK42+'Adjustments - Pro Forma'!AK42</f>
        <v>0</v>
      </c>
      <c r="AL42" s="1080">
        <f>'Adjustments - restating'!AL42+'Adjustments - Pro Forma'!AL42</f>
        <v>0</v>
      </c>
      <c r="AM42" s="1080">
        <f>'Adjustments - restating'!AM42+'Adjustments - Pro Forma'!AM42</f>
        <v>0</v>
      </c>
      <c r="AN42" s="1080">
        <f>'Adjustments - restating'!AN42+'Adjustments - Pro Forma'!AN42</f>
        <v>0</v>
      </c>
      <c r="AO42" s="1080">
        <f>'Adjustments - restating'!AO42+'Adjustments - Pro Forma'!AO42</f>
        <v>0</v>
      </c>
      <c r="AP42" s="1080">
        <f>'Adjustments - restating'!AP42+'Adjustments - Pro Forma'!AP42</f>
        <v>0</v>
      </c>
      <c r="AQ42" s="1080">
        <f>'Adjustments - restating'!AQ42+'Adjustments - Pro Forma'!AQ42</f>
        <v>0</v>
      </c>
      <c r="AR42" s="1080">
        <f>'Adjustments - restating'!AR42+'Adjustments - Pro Forma'!AR42</f>
        <v>0</v>
      </c>
      <c r="AS42" s="1080">
        <f>'Adjustments - restating'!AS42+'Adjustments - Pro Forma'!AS42</f>
        <v>0</v>
      </c>
      <c r="AT42" s="1080">
        <f>'Adjustments - restating'!AT42+'Adjustments - Pro Forma'!AT42</f>
        <v>0</v>
      </c>
      <c r="AU42" s="1080">
        <f>'Adjustments - restating'!AU42+'Adjustments - Pro Forma'!AU42</f>
        <v>0</v>
      </c>
      <c r="AV42" s="1080">
        <f>'Adjustments - restating'!AV42+'Adjustments - Pro Forma'!AV42</f>
        <v>0</v>
      </c>
      <c r="AW42" s="1080">
        <f>'Adjustments - restating'!AW42+'Adjustments - Pro Forma'!AW42</f>
        <v>0</v>
      </c>
      <c r="AX42" s="1080">
        <f>'Adjustments - restating'!AX42+'Adjustments - Pro Forma'!AX42</f>
        <v>0</v>
      </c>
      <c r="AY42" s="1080">
        <f>'Adjustments - restating'!AY42+'Adjustments - Pro Forma'!AY42</f>
        <v>0</v>
      </c>
      <c r="AZ42" s="1080">
        <f>'Adjustments - restating'!AZ42+'Adjustments - Pro Forma'!AZ42</f>
        <v>0</v>
      </c>
      <c r="BA42" s="1080">
        <f>'Adjustments - restating'!BA42+'Adjustments - Pro Forma'!BA42</f>
        <v>0</v>
      </c>
      <c r="BB42" s="1080">
        <f>'Adjustments - restating'!BB42+'Adjustments - Pro Forma'!BB42</f>
        <v>0</v>
      </c>
      <c r="BC42" s="1080">
        <f>'Adjustments - restating'!BC42+'Adjustments - Pro Forma'!BC42</f>
        <v>0</v>
      </c>
      <c r="BD42" s="1053"/>
      <c r="CZ42" s="10"/>
    </row>
    <row r="43" spans="1:104">
      <c r="A43" s="4">
        <v>36</v>
      </c>
      <c r="B43" s="8" t="s">
        <v>41</v>
      </c>
      <c r="C43" s="1083">
        <f t="shared" si="8"/>
        <v>0</v>
      </c>
      <c r="D43" s="1080">
        <f>'Adjustments - restating'!D43+'Adjustments - Pro Forma'!D43</f>
        <v>0</v>
      </c>
      <c r="E43" s="1080">
        <f>'Adjustments - restating'!E43+'Adjustments - Pro Forma'!E43</f>
        <v>0</v>
      </c>
      <c r="F43" s="1080">
        <f>'Adjustments - restating'!F43+'Adjustments - Pro Forma'!F43</f>
        <v>0</v>
      </c>
      <c r="G43" s="1080">
        <f>'Adjustments - restating'!G43+'Adjustments - Pro Forma'!G43</f>
        <v>0</v>
      </c>
      <c r="H43" s="1080">
        <f>'Adjustments - restating'!H43+'Adjustments - Pro Forma'!H43</f>
        <v>0</v>
      </c>
      <c r="I43" s="1080">
        <f>'Adjustments - restating'!I43+'Adjustments - Pro Forma'!I43</f>
        <v>0</v>
      </c>
      <c r="J43" s="1080">
        <f>'Adjustments - restating'!J43+'Adjustments - Pro Forma'!J43</f>
        <v>0</v>
      </c>
      <c r="K43" s="1080">
        <f>'Adjustments - restating'!K43+'Adjustments - Pro Forma'!K43</f>
        <v>0</v>
      </c>
      <c r="L43" s="1080">
        <f>'Adjustments - restating'!L43+'Adjustments - Pro Forma'!L43</f>
        <v>0</v>
      </c>
      <c r="M43" s="1080">
        <f>'Adjustments - restating'!M43+'Adjustments - Pro Forma'!M43</f>
        <v>0</v>
      </c>
      <c r="N43" s="1080">
        <f>'Adjustments - restating'!N43+'Adjustments - Pro Forma'!N43</f>
        <v>0</v>
      </c>
      <c r="O43" s="1080">
        <f>'Adjustments - restating'!O43+'Adjustments - Pro Forma'!O43</f>
        <v>0</v>
      </c>
      <c r="P43" s="1080">
        <f>'Adjustments - restating'!P43+'Adjustments - Pro Forma'!P43</f>
        <v>0</v>
      </c>
      <c r="Q43" s="1080">
        <f>'Adjustments - restating'!Q43+'Adjustments - Pro Forma'!Q43</f>
        <v>0</v>
      </c>
      <c r="R43" s="1080">
        <f>'Adjustments - restating'!R43+'Adjustments - Pro Forma'!R43</f>
        <v>0</v>
      </c>
      <c r="S43" s="1080">
        <f>'Adjustments - restating'!S43+'Adjustments - Pro Forma'!S43</f>
        <v>0</v>
      </c>
      <c r="T43" s="1080">
        <f>'Adjustments - restating'!T43+'Adjustments - Pro Forma'!T43</f>
        <v>0</v>
      </c>
      <c r="U43" s="1080">
        <f>'Adjustments - restating'!U43+'Adjustments - Pro Forma'!U43</f>
        <v>0</v>
      </c>
      <c r="V43" s="1080">
        <f>'Adjustments - restating'!V43+'Adjustments - Pro Forma'!V43</f>
        <v>0</v>
      </c>
      <c r="W43" s="1080">
        <f>'Adjustments - restating'!W43+'Adjustments - Pro Forma'!W43</f>
        <v>0</v>
      </c>
      <c r="X43" s="1080">
        <f>'Adjustments - restating'!X43+'Adjustments - Pro Forma'!X43</f>
        <v>0</v>
      </c>
      <c r="Y43" s="1080">
        <f>'Adjustments - restating'!Y43+'Adjustments - Pro Forma'!Y43</f>
        <v>0</v>
      </c>
      <c r="Z43" s="1080">
        <f>'Adjustments - restating'!Z43+'Adjustments - Pro Forma'!Z43</f>
        <v>0</v>
      </c>
      <c r="AA43" s="1080">
        <f>'Adjustments - restating'!AA43+'Adjustments - Pro Forma'!AA43</f>
        <v>0</v>
      </c>
      <c r="AB43" s="1080">
        <f>'Adjustments - restating'!AB43+'Adjustments - Pro Forma'!AB43</f>
        <v>0</v>
      </c>
      <c r="AC43" s="1080">
        <f>'Adjustments - restating'!AC43+'Adjustments - Pro Forma'!AC43</f>
        <v>0</v>
      </c>
      <c r="AD43" s="1080">
        <f>'Adjustments - restating'!AD43+'Adjustments - Pro Forma'!AD43</f>
        <v>0</v>
      </c>
      <c r="AE43" s="1080">
        <f>'Adjustments - restating'!AE43+'Adjustments - Pro Forma'!AE43</f>
        <v>0</v>
      </c>
      <c r="AF43" s="1080">
        <f>'Adjustments - restating'!AF43+'Adjustments - Pro Forma'!AF43</f>
        <v>0</v>
      </c>
      <c r="AG43" s="1080">
        <f>'Adjustments - restating'!AG43+'Adjustments - Pro Forma'!AG43</f>
        <v>0</v>
      </c>
      <c r="AH43" s="1080">
        <f>'Adjustments - restating'!AH43+'Adjustments - Pro Forma'!AH43</f>
        <v>0</v>
      </c>
      <c r="AI43" s="1080">
        <f>'Adjustments - restating'!AI43+'Adjustments - Pro Forma'!AI43</f>
        <v>0</v>
      </c>
      <c r="AJ43" s="1080">
        <f>'Adjustments - restating'!AJ43+'Adjustments - Pro Forma'!AJ43</f>
        <v>0</v>
      </c>
      <c r="AK43" s="1080">
        <f>'Adjustments - restating'!AK43+'Adjustments - Pro Forma'!AK43</f>
        <v>0</v>
      </c>
      <c r="AL43" s="1080">
        <f>'Adjustments - restating'!AL43+'Adjustments - Pro Forma'!AL43</f>
        <v>0</v>
      </c>
      <c r="AM43" s="1080">
        <f>'Adjustments - restating'!AM43+'Adjustments - Pro Forma'!AM43</f>
        <v>0</v>
      </c>
      <c r="AN43" s="1080">
        <f>'Adjustments - restating'!AN43+'Adjustments - Pro Forma'!AN43</f>
        <v>0</v>
      </c>
      <c r="AO43" s="1080">
        <f>'Adjustments - restating'!AO43+'Adjustments - Pro Forma'!AO43</f>
        <v>0</v>
      </c>
      <c r="AP43" s="1080">
        <f>'Adjustments - restating'!AP43+'Adjustments - Pro Forma'!AP43</f>
        <v>0</v>
      </c>
      <c r="AQ43" s="1080">
        <f>'Adjustments - restating'!AQ43+'Adjustments - Pro Forma'!AQ43</f>
        <v>0</v>
      </c>
      <c r="AR43" s="1080">
        <f>'Adjustments - restating'!AR43+'Adjustments - Pro Forma'!AR43</f>
        <v>0</v>
      </c>
      <c r="AS43" s="1080">
        <f>'Adjustments - restating'!AS43+'Adjustments - Pro Forma'!AS43</f>
        <v>0</v>
      </c>
      <c r="AT43" s="1080">
        <f>'Adjustments - restating'!AT43+'Adjustments - Pro Forma'!AT43</f>
        <v>0</v>
      </c>
      <c r="AU43" s="1080">
        <f>'Adjustments - restating'!AU43+'Adjustments - Pro Forma'!AU43</f>
        <v>0</v>
      </c>
      <c r="AV43" s="1080">
        <f>'Adjustments - restating'!AV43+'Adjustments - Pro Forma'!AV43</f>
        <v>0</v>
      </c>
      <c r="AW43" s="1080">
        <f>'Adjustments - restating'!AW43+'Adjustments - Pro Forma'!AW43</f>
        <v>0</v>
      </c>
      <c r="AX43" s="1080">
        <f>'Adjustments - restating'!AX43+'Adjustments - Pro Forma'!AX43</f>
        <v>0</v>
      </c>
      <c r="AY43" s="1080">
        <f>'Adjustments - restating'!AY43+'Adjustments - Pro Forma'!AY43</f>
        <v>0</v>
      </c>
      <c r="AZ43" s="1080">
        <f>'Adjustments - restating'!AZ43+'Adjustments - Pro Forma'!AZ43</f>
        <v>0</v>
      </c>
      <c r="BA43" s="1080">
        <f>'Adjustments - restating'!BA43+'Adjustments - Pro Forma'!BA43</f>
        <v>0</v>
      </c>
      <c r="BB43" s="1080">
        <f>'Adjustments - restating'!BB43+'Adjustments - Pro Forma'!BB43</f>
        <v>0</v>
      </c>
      <c r="BC43" s="1080">
        <f>'Adjustments - restating'!BC43+'Adjustments - Pro Forma'!BC43</f>
        <v>0</v>
      </c>
      <c r="BD43" s="1053"/>
      <c r="CZ43" s="10"/>
    </row>
    <row r="44" spans="1:104">
      <c r="A44" s="4">
        <v>37</v>
      </c>
      <c r="B44" s="8" t="s">
        <v>42</v>
      </c>
      <c r="C44" s="1083">
        <f t="shared" si="8"/>
        <v>-1743278.7185106392</v>
      </c>
      <c r="D44" s="1080">
        <f>'Adjustments - restating'!D44+'Adjustments - Pro Forma'!D44</f>
        <v>0</v>
      </c>
      <c r="E44" s="1080">
        <f>'Adjustments - restating'!E44+'Adjustments - Pro Forma'!E44</f>
        <v>0</v>
      </c>
      <c r="F44" s="1080">
        <f>'Adjustments - restating'!F44+'Adjustments - Pro Forma'!F44</f>
        <v>0</v>
      </c>
      <c r="G44" s="1080">
        <f>'Adjustments - restating'!G44+'Adjustments - Pro Forma'!G44</f>
        <v>0</v>
      </c>
      <c r="H44" s="1080">
        <f>'Adjustments - restating'!H44+'Adjustments - Pro Forma'!H44</f>
        <v>0</v>
      </c>
      <c r="I44" s="1080">
        <f>'Adjustments - restating'!I44+'Adjustments - Pro Forma'!I44</f>
        <v>0</v>
      </c>
      <c r="J44" s="1080">
        <f>'Adjustments - restating'!J44+'Adjustments - Pro Forma'!J44</f>
        <v>0</v>
      </c>
      <c r="K44" s="1080">
        <f>'Adjustments - restating'!K44+'Adjustments - Pro Forma'!K44</f>
        <v>0</v>
      </c>
      <c r="L44" s="1080">
        <f>'Adjustments - restating'!L44+'Adjustments - Pro Forma'!L44</f>
        <v>0</v>
      </c>
      <c r="M44" s="1080">
        <f>'Adjustments - restating'!M44+'Adjustments - Pro Forma'!M44</f>
        <v>0</v>
      </c>
      <c r="N44" s="1080">
        <f>'Adjustments - restating'!N44+'Adjustments - Pro Forma'!N44</f>
        <v>0</v>
      </c>
      <c r="O44" s="1080">
        <f>'Adjustments - restating'!O44+'Adjustments - Pro Forma'!O44</f>
        <v>0</v>
      </c>
      <c r="P44" s="1080">
        <f>'Adjustments - restating'!P44+'Adjustments - Pro Forma'!P44</f>
        <v>0</v>
      </c>
      <c r="Q44" s="1080">
        <f>'Adjustments - restating'!Q44+'Adjustments - Pro Forma'!Q44</f>
        <v>0</v>
      </c>
      <c r="R44" s="1080">
        <f>'Adjustments - restating'!R44+'Adjustments - Pro Forma'!R44</f>
        <v>0</v>
      </c>
      <c r="S44" s="1080">
        <f>'Adjustments - restating'!S44+'Adjustments - Pro Forma'!S44</f>
        <v>0</v>
      </c>
      <c r="T44" s="1080">
        <f>'Adjustments - restating'!T44+'Adjustments - Pro Forma'!T44</f>
        <v>0</v>
      </c>
      <c r="U44" s="1080">
        <f>'Adjustments - restating'!U44+'Adjustments - Pro Forma'!U44</f>
        <v>0</v>
      </c>
      <c r="V44" s="1080">
        <f>'Adjustments - restating'!V44+'Adjustments - Pro Forma'!V44</f>
        <v>0</v>
      </c>
      <c r="W44" s="1080">
        <f>'Adjustments - restating'!W44+'Adjustments - Pro Forma'!W44</f>
        <v>0</v>
      </c>
      <c r="X44" s="1080">
        <f>'Adjustments - restating'!X44+'Adjustments - Pro Forma'!X44</f>
        <v>0</v>
      </c>
      <c r="Y44" s="1080">
        <f>'Adjustments - restating'!Y44+'Adjustments - Pro Forma'!Y44</f>
        <v>0</v>
      </c>
      <c r="Z44" s="1080">
        <f>'Adjustments - restating'!Z44+'Adjustments - Pro Forma'!Z44</f>
        <v>0</v>
      </c>
      <c r="AA44" s="1080">
        <f>'Adjustments - restating'!AA44+'Adjustments - Pro Forma'!AA44</f>
        <v>0</v>
      </c>
      <c r="AB44" s="1080">
        <f>'Adjustments - restating'!AB44+'Adjustments - Pro Forma'!AB44</f>
        <v>0</v>
      </c>
      <c r="AC44" s="1080">
        <f>'Adjustments - restating'!AC44+'Adjustments - Pro Forma'!AC44</f>
        <v>0</v>
      </c>
      <c r="AD44" s="1080">
        <f>'Adjustments - restating'!AD44+'Adjustments - Pro Forma'!AD44</f>
        <v>0</v>
      </c>
      <c r="AE44" s="1080">
        <f>'Adjustments - restating'!AE44+'Adjustments - Pro Forma'!AE44</f>
        <v>0</v>
      </c>
      <c r="AF44" s="1080">
        <f>'Adjustments - restating'!AF44+'Adjustments - Pro Forma'!AF44</f>
        <v>0</v>
      </c>
      <c r="AG44" s="1080">
        <f>'Adjustments - restating'!AG44+'Adjustments - Pro Forma'!AG44</f>
        <v>0</v>
      </c>
      <c r="AH44" s="1080">
        <f>'Adjustments - restating'!AH44+'Adjustments - Pro Forma'!AH44</f>
        <v>0</v>
      </c>
      <c r="AI44" s="1080">
        <f>'Adjustments - restating'!AI44+'Adjustments - Pro Forma'!AI44</f>
        <v>0</v>
      </c>
      <c r="AJ44" s="1080">
        <f>'Adjustments - restating'!AJ44+'Adjustments - Pro Forma'!AJ44</f>
        <v>0</v>
      </c>
      <c r="AK44" s="1080">
        <f>'Adjustments - restating'!AK44+'Adjustments - Pro Forma'!AK44</f>
        <v>0</v>
      </c>
      <c r="AL44" s="1080">
        <f>'Adjustments - restating'!AL44+'Adjustments - Pro Forma'!AL44</f>
        <v>0</v>
      </c>
      <c r="AM44" s="1080">
        <f>'Adjustments - restating'!AM44+'Adjustments - Pro Forma'!AM44</f>
        <v>0</v>
      </c>
      <c r="AN44" s="1080">
        <f>'Adjustments - restating'!AN44+'Adjustments - Pro Forma'!AN44</f>
        <v>0</v>
      </c>
      <c r="AO44" s="1080">
        <f>'Adjustments - restating'!AO44+'Adjustments - Pro Forma'!AO44</f>
        <v>0</v>
      </c>
      <c r="AP44" s="1080">
        <f>'Adjustments - restating'!AP44+'Adjustments - Pro Forma'!AP44</f>
        <v>0</v>
      </c>
      <c r="AQ44" s="1080">
        <f>'Adjustments - restating'!AQ44+'Adjustments - Pro Forma'!AQ44</f>
        <v>0</v>
      </c>
      <c r="AR44" s="1080">
        <f>'Adjustments - restating'!AR44+'Adjustments - Pro Forma'!AR44</f>
        <v>0</v>
      </c>
      <c r="AS44" s="1080">
        <f>'Adjustments - restating'!AS44+'Adjustments - Pro Forma'!AS44</f>
        <v>0</v>
      </c>
      <c r="AT44" s="1080">
        <f>'Adjustments - restating'!AT44+'Adjustments - Pro Forma'!AT44</f>
        <v>-1743278.7185106392</v>
      </c>
      <c r="AU44" s="1080">
        <f>'Adjustments - restating'!AU44+'Adjustments - Pro Forma'!AU44</f>
        <v>0</v>
      </c>
      <c r="AV44" s="1080">
        <f>'Adjustments - restating'!AV44+'Adjustments - Pro Forma'!AV44</f>
        <v>0</v>
      </c>
      <c r="AW44" s="1080">
        <f>'Adjustments - restating'!AW44+'Adjustments - Pro Forma'!AW44</f>
        <v>0</v>
      </c>
      <c r="AX44" s="1080">
        <f>'Adjustments - restating'!AX44+'Adjustments - Pro Forma'!AX44</f>
        <v>0</v>
      </c>
      <c r="AY44" s="1080">
        <f>'Adjustments - restating'!AY44+'Adjustments - Pro Forma'!AY44</f>
        <v>0</v>
      </c>
      <c r="AZ44" s="1080">
        <f>'Adjustments - restating'!AZ44+'Adjustments - Pro Forma'!AZ44</f>
        <v>0</v>
      </c>
      <c r="BA44" s="1080">
        <f>'Adjustments - restating'!BA44+'Adjustments - Pro Forma'!BA44</f>
        <v>0</v>
      </c>
      <c r="BB44" s="1080">
        <f>'Adjustments - restating'!BB44+'Adjustments - Pro Forma'!BB44</f>
        <v>0</v>
      </c>
      <c r="BC44" s="1080">
        <f>'Adjustments - restating'!BC44+'Adjustments - Pro Forma'!BC44</f>
        <v>0</v>
      </c>
      <c r="BD44" s="1053"/>
      <c r="CZ44" s="10"/>
    </row>
    <row r="45" spans="1:104">
      <c r="A45" s="4">
        <v>38</v>
      </c>
      <c r="B45" s="8" t="s">
        <v>43</v>
      </c>
      <c r="C45" s="1083">
        <f t="shared" si="8"/>
        <v>-6914148.5720945681</v>
      </c>
      <c r="D45" s="1080">
        <f>'Adjustments - restating'!D45+'Adjustments - Pro Forma'!D45</f>
        <v>0</v>
      </c>
      <c r="E45" s="1080">
        <f>'Adjustments - restating'!E45+'Adjustments - Pro Forma'!E45</f>
        <v>0</v>
      </c>
      <c r="F45" s="1080">
        <f>'Adjustments - restating'!F45+'Adjustments - Pro Forma'!F45</f>
        <v>0</v>
      </c>
      <c r="G45" s="1080">
        <f>'Adjustments - restating'!G45+'Adjustments - Pro Forma'!G45</f>
        <v>0</v>
      </c>
      <c r="H45" s="1080">
        <f>'Adjustments - restating'!H45+'Adjustments - Pro Forma'!H45</f>
        <v>0</v>
      </c>
      <c r="I45" s="1080">
        <f>'Adjustments - restating'!I45+'Adjustments - Pro Forma'!I45</f>
        <v>0</v>
      </c>
      <c r="J45" s="1080">
        <f>'Adjustments - restating'!J45+'Adjustments - Pro Forma'!J45</f>
        <v>0</v>
      </c>
      <c r="K45" s="1080">
        <f>'Adjustments - restating'!K45+'Adjustments - Pro Forma'!K45</f>
        <v>0</v>
      </c>
      <c r="L45" s="1080">
        <f>'Adjustments - restating'!L45+'Adjustments - Pro Forma'!L45</f>
        <v>0</v>
      </c>
      <c r="M45" s="1080">
        <f>'Adjustments - restating'!M45+'Adjustments - Pro Forma'!M45</f>
        <v>0</v>
      </c>
      <c r="N45" s="1080">
        <f>'Adjustments - restating'!N45+'Adjustments - Pro Forma'!N45</f>
        <v>0</v>
      </c>
      <c r="O45" s="1080">
        <f>'Adjustments - restating'!O45+'Adjustments - Pro Forma'!O45</f>
        <v>0</v>
      </c>
      <c r="P45" s="1080">
        <f>'Adjustments - restating'!P45+'Adjustments - Pro Forma'!P45</f>
        <v>0</v>
      </c>
      <c r="Q45" s="1080">
        <f>'Adjustments - restating'!Q45+'Adjustments - Pro Forma'!Q45</f>
        <v>0</v>
      </c>
      <c r="R45" s="1080">
        <f>'Adjustments - restating'!R45+'Adjustments - Pro Forma'!R45</f>
        <v>0</v>
      </c>
      <c r="S45" s="1080">
        <f>'Adjustments - restating'!S45+'Adjustments - Pro Forma'!S45</f>
        <v>0</v>
      </c>
      <c r="T45" s="1080">
        <f>'Adjustments - restating'!T45+'Adjustments - Pro Forma'!T45</f>
        <v>0</v>
      </c>
      <c r="U45" s="1080">
        <f>'Adjustments - restating'!U45+'Adjustments - Pro Forma'!U45</f>
        <v>0</v>
      </c>
      <c r="V45" s="1080">
        <f>'Adjustments - restating'!V45+'Adjustments - Pro Forma'!V45</f>
        <v>0</v>
      </c>
      <c r="W45" s="1080">
        <f>'Adjustments - restating'!W45+'Adjustments - Pro Forma'!W45</f>
        <v>0</v>
      </c>
      <c r="X45" s="1080">
        <f>'Adjustments - restating'!X45+'Adjustments - Pro Forma'!X45</f>
        <v>0</v>
      </c>
      <c r="Y45" s="1080">
        <f>'Adjustments - restating'!Y45+'Adjustments - Pro Forma'!Y45</f>
        <v>0</v>
      </c>
      <c r="Z45" s="1080">
        <f>'Adjustments - restating'!Z45+'Adjustments - Pro Forma'!Z45</f>
        <v>0</v>
      </c>
      <c r="AA45" s="1080">
        <f>'Adjustments - restating'!AA45+'Adjustments - Pro Forma'!AA45</f>
        <v>0</v>
      </c>
      <c r="AB45" s="1080">
        <f>'Adjustments - restating'!AB45+'Adjustments - Pro Forma'!AB45</f>
        <v>0</v>
      </c>
      <c r="AC45" s="1080">
        <f>'Adjustments - restating'!AC45+'Adjustments - Pro Forma'!AC45</f>
        <v>0</v>
      </c>
      <c r="AD45" s="1080">
        <f>'Adjustments - restating'!AD45+'Adjustments - Pro Forma'!AD45</f>
        <v>0</v>
      </c>
      <c r="AE45" s="1080">
        <f>'Adjustments - restating'!AE45+'Adjustments - Pro Forma'!AE45</f>
        <v>0</v>
      </c>
      <c r="AF45" s="1080">
        <f>'Adjustments - restating'!AF45+'Adjustments - Pro Forma'!AF45</f>
        <v>0</v>
      </c>
      <c r="AG45" s="1080">
        <f>'Adjustments - restating'!AG45+'Adjustments - Pro Forma'!AG45</f>
        <v>0</v>
      </c>
      <c r="AH45" s="1080">
        <f>'Adjustments - restating'!AH45+'Adjustments - Pro Forma'!AH45</f>
        <v>0</v>
      </c>
      <c r="AI45" s="1080">
        <f>'Adjustments - restating'!AI45+'Adjustments - Pro Forma'!AI45</f>
        <v>0</v>
      </c>
      <c r="AJ45" s="1080">
        <f>'Adjustments - restating'!AJ45+'Adjustments - Pro Forma'!AJ45</f>
        <v>0</v>
      </c>
      <c r="AK45" s="1080">
        <f>'Adjustments - restating'!AK45+'Adjustments - Pro Forma'!AK45</f>
        <v>0</v>
      </c>
      <c r="AL45" s="1080">
        <f>'Adjustments - restating'!AL45+'Adjustments - Pro Forma'!AL45</f>
        <v>0</v>
      </c>
      <c r="AM45" s="1080">
        <f>'Adjustments - restating'!AM45+'Adjustments - Pro Forma'!AM45</f>
        <v>0</v>
      </c>
      <c r="AN45" s="1080">
        <f>'Adjustments - restating'!AN45+'Adjustments - Pro Forma'!AN45</f>
        <v>0</v>
      </c>
      <c r="AO45" s="1080">
        <f>'Adjustments - restating'!AO45+'Adjustments - Pro Forma'!AO45</f>
        <v>0</v>
      </c>
      <c r="AP45" s="1080">
        <f>'Adjustments - restating'!AP45+'Adjustments - Pro Forma'!AP45</f>
        <v>0</v>
      </c>
      <c r="AQ45" s="1080">
        <f>'Adjustments - restating'!AQ45+'Adjustments - Pro Forma'!AQ45</f>
        <v>0</v>
      </c>
      <c r="AR45" s="1080">
        <f>'Adjustments - restating'!AR45+'Adjustments - Pro Forma'!AR45</f>
        <v>0</v>
      </c>
      <c r="AS45" s="1080">
        <f>'Adjustments - restating'!AS45+'Adjustments - Pro Forma'!AS45</f>
        <v>0</v>
      </c>
      <c r="AT45" s="1080">
        <f>'Adjustments - restating'!AT45+'Adjustments - Pro Forma'!AT45</f>
        <v>-6914148.5720945681</v>
      </c>
      <c r="AU45" s="1080">
        <f>'Adjustments - restating'!AU45+'Adjustments - Pro Forma'!AU45</f>
        <v>0</v>
      </c>
      <c r="AV45" s="1080">
        <f>'Adjustments - restating'!AV45+'Adjustments - Pro Forma'!AV45</f>
        <v>0</v>
      </c>
      <c r="AW45" s="1080">
        <f>'Adjustments - restating'!AW45+'Adjustments - Pro Forma'!AW45</f>
        <v>0</v>
      </c>
      <c r="AX45" s="1080">
        <f>'Adjustments - restating'!AX45+'Adjustments - Pro Forma'!AX45</f>
        <v>0</v>
      </c>
      <c r="AY45" s="1080">
        <f>'Adjustments - restating'!AY45+'Adjustments - Pro Forma'!AY45</f>
        <v>0</v>
      </c>
      <c r="AZ45" s="1080">
        <f>'Adjustments - restating'!AZ45+'Adjustments - Pro Forma'!AZ45</f>
        <v>0</v>
      </c>
      <c r="BA45" s="1080">
        <f>'Adjustments - restating'!BA45+'Adjustments - Pro Forma'!BA45</f>
        <v>0</v>
      </c>
      <c r="BB45" s="1080">
        <f>'Adjustments - restating'!BB45+'Adjustments - Pro Forma'!BB45</f>
        <v>0</v>
      </c>
      <c r="BC45" s="1080">
        <f>'Adjustments - restating'!BC45+'Adjustments - Pro Forma'!BC45</f>
        <v>0</v>
      </c>
      <c r="BD45" s="1053"/>
      <c r="CZ45" s="10"/>
    </row>
    <row r="46" spans="1:104">
      <c r="A46" s="4">
        <v>39</v>
      </c>
      <c r="B46" s="8" t="s">
        <v>44</v>
      </c>
      <c r="C46" s="1083">
        <f t="shared" si="8"/>
        <v>-6926884.9266495155</v>
      </c>
      <c r="D46" s="1080">
        <f>'Adjustments - restating'!D46+'Adjustments - Pro Forma'!D46</f>
        <v>0</v>
      </c>
      <c r="E46" s="1080">
        <f>'Adjustments - restating'!E46+'Adjustments - Pro Forma'!E46</f>
        <v>0</v>
      </c>
      <c r="F46" s="1080">
        <f>'Adjustments - restating'!F46+'Adjustments - Pro Forma'!F46</f>
        <v>0</v>
      </c>
      <c r="G46" s="1080">
        <f>'Adjustments - restating'!G46+'Adjustments - Pro Forma'!G46</f>
        <v>0</v>
      </c>
      <c r="H46" s="1080">
        <f>'Adjustments - restating'!H46+'Adjustments - Pro Forma'!H46</f>
        <v>0</v>
      </c>
      <c r="I46" s="1080">
        <f>'Adjustments - restating'!I46+'Adjustments - Pro Forma'!I46</f>
        <v>0</v>
      </c>
      <c r="J46" s="1080">
        <f>'Adjustments - restating'!J46+'Adjustments - Pro Forma'!J46</f>
        <v>0</v>
      </c>
      <c r="K46" s="1080">
        <f>'Adjustments - restating'!K46+'Adjustments - Pro Forma'!K46</f>
        <v>0</v>
      </c>
      <c r="L46" s="1080">
        <f>'Adjustments - restating'!L46+'Adjustments - Pro Forma'!L46</f>
        <v>0</v>
      </c>
      <c r="M46" s="1080">
        <f>'Adjustments - restating'!M46+'Adjustments - Pro Forma'!M46</f>
        <v>0</v>
      </c>
      <c r="N46" s="1080">
        <f>'Adjustments - restating'!N46+'Adjustments - Pro Forma'!N46</f>
        <v>0</v>
      </c>
      <c r="O46" s="1080">
        <f>'Adjustments - restating'!O46+'Adjustments - Pro Forma'!O46</f>
        <v>0</v>
      </c>
      <c r="P46" s="1080">
        <f>'Adjustments - restating'!P46+'Adjustments - Pro Forma'!P46</f>
        <v>0</v>
      </c>
      <c r="Q46" s="1080">
        <f>'Adjustments - restating'!Q46+'Adjustments - Pro Forma'!Q46</f>
        <v>0</v>
      </c>
      <c r="R46" s="1080">
        <f>'Adjustments - restating'!R46+'Adjustments - Pro Forma'!R46</f>
        <v>0</v>
      </c>
      <c r="S46" s="1080">
        <f>'Adjustments - restating'!S46+'Adjustments - Pro Forma'!S46</f>
        <v>0</v>
      </c>
      <c r="T46" s="1080">
        <f>'Adjustments - restating'!T46+'Adjustments - Pro Forma'!T46</f>
        <v>0</v>
      </c>
      <c r="U46" s="1080">
        <f>'Adjustments - restating'!U46+'Adjustments - Pro Forma'!U46</f>
        <v>0</v>
      </c>
      <c r="V46" s="1080">
        <f>'Adjustments - restating'!V46+'Adjustments - Pro Forma'!V46</f>
        <v>0</v>
      </c>
      <c r="W46" s="1080">
        <f>'Adjustments - restating'!W46+'Adjustments - Pro Forma'!W46</f>
        <v>0</v>
      </c>
      <c r="X46" s="1080">
        <f>'Adjustments - restating'!X46+'Adjustments - Pro Forma'!X46</f>
        <v>0</v>
      </c>
      <c r="Y46" s="1080">
        <f>'Adjustments - restating'!Y46+'Adjustments - Pro Forma'!Y46</f>
        <v>0</v>
      </c>
      <c r="Z46" s="1080">
        <f>'Adjustments - restating'!Z46+'Adjustments - Pro Forma'!Z46</f>
        <v>0</v>
      </c>
      <c r="AA46" s="1080">
        <f>'Adjustments - restating'!AA46+'Adjustments - Pro Forma'!AA46</f>
        <v>0</v>
      </c>
      <c r="AB46" s="1080">
        <f>'Adjustments - restating'!AB46+'Adjustments - Pro Forma'!AB46</f>
        <v>0</v>
      </c>
      <c r="AC46" s="1080">
        <f>'Adjustments - restating'!AC46+'Adjustments - Pro Forma'!AC46</f>
        <v>0</v>
      </c>
      <c r="AD46" s="1080">
        <f>'Adjustments - restating'!AD46+'Adjustments - Pro Forma'!AD46</f>
        <v>0</v>
      </c>
      <c r="AE46" s="1080">
        <f>'Adjustments - restating'!AE46+'Adjustments - Pro Forma'!AE46</f>
        <v>0</v>
      </c>
      <c r="AF46" s="1080">
        <f>'Adjustments - restating'!AF46+'Adjustments - Pro Forma'!AF46</f>
        <v>0</v>
      </c>
      <c r="AG46" s="1080">
        <f>'Adjustments - restating'!AG46+'Adjustments - Pro Forma'!AG46</f>
        <v>0</v>
      </c>
      <c r="AH46" s="1080">
        <f>'Adjustments - restating'!AH46+'Adjustments - Pro Forma'!AH46</f>
        <v>0</v>
      </c>
      <c r="AI46" s="1080">
        <f>'Adjustments - restating'!AI46+'Adjustments - Pro Forma'!AI46</f>
        <v>0</v>
      </c>
      <c r="AJ46" s="1080">
        <f>'Adjustments - restating'!AJ46+'Adjustments - Pro Forma'!AJ46</f>
        <v>0</v>
      </c>
      <c r="AK46" s="1080">
        <f>'Adjustments - restating'!AK46+'Adjustments - Pro Forma'!AK46</f>
        <v>0</v>
      </c>
      <c r="AL46" s="1080">
        <f>'Adjustments - restating'!AL46+'Adjustments - Pro Forma'!AL46</f>
        <v>0</v>
      </c>
      <c r="AM46" s="1080">
        <f>'Adjustments - restating'!AM46+'Adjustments - Pro Forma'!AM46</f>
        <v>0</v>
      </c>
      <c r="AN46" s="1080">
        <f>'Adjustments - restating'!AN46+'Adjustments - Pro Forma'!AN46</f>
        <v>0</v>
      </c>
      <c r="AO46" s="1080">
        <f>'Adjustments - restating'!AO46+'Adjustments - Pro Forma'!AO46</f>
        <v>0</v>
      </c>
      <c r="AP46" s="1080">
        <f>'Adjustments - restating'!AP46+'Adjustments - Pro Forma'!AP46</f>
        <v>0</v>
      </c>
      <c r="AQ46" s="1080">
        <f>'Adjustments - restating'!AQ46+'Adjustments - Pro Forma'!AQ46</f>
        <v>0</v>
      </c>
      <c r="AR46" s="1080">
        <f>'Adjustments - restating'!AR46+'Adjustments - Pro Forma'!AR46</f>
        <v>0</v>
      </c>
      <c r="AS46" s="1080">
        <f>'Adjustments - restating'!AS46+'Adjustments - Pro Forma'!AS46</f>
        <v>0</v>
      </c>
      <c r="AT46" s="1080">
        <f>'Adjustments - restating'!AT46+'Adjustments - Pro Forma'!AT46</f>
        <v>-6926884.9266495155</v>
      </c>
      <c r="AU46" s="1080">
        <f>'Adjustments - restating'!AU46+'Adjustments - Pro Forma'!AU46</f>
        <v>0</v>
      </c>
      <c r="AV46" s="1080">
        <f>'Adjustments - restating'!AV46+'Adjustments - Pro Forma'!AV46</f>
        <v>0</v>
      </c>
      <c r="AW46" s="1080">
        <f>'Adjustments - restating'!AW46+'Adjustments - Pro Forma'!AW46</f>
        <v>0</v>
      </c>
      <c r="AX46" s="1080">
        <f>'Adjustments - restating'!AX46+'Adjustments - Pro Forma'!AX46</f>
        <v>0</v>
      </c>
      <c r="AY46" s="1080">
        <f>'Adjustments - restating'!AY46+'Adjustments - Pro Forma'!AY46</f>
        <v>0</v>
      </c>
      <c r="AZ46" s="1080">
        <f>'Adjustments - restating'!AZ46+'Adjustments - Pro Forma'!AZ46</f>
        <v>0</v>
      </c>
      <c r="BA46" s="1080">
        <f>'Adjustments - restating'!BA46+'Adjustments - Pro Forma'!BA46</f>
        <v>0</v>
      </c>
      <c r="BB46" s="1080">
        <f>'Adjustments - restating'!BB46+'Adjustments - Pro Forma'!BB46</f>
        <v>0</v>
      </c>
      <c r="BC46" s="1080">
        <f>'Adjustments - restating'!BC46+'Adjustments - Pro Forma'!BC46</f>
        <v>0</v>
      </c>
      <c r="BD46" s="1053"/>
      <c r="CZ46" s="10"/>
    </row>
    <row r="47" spans="1:104">
      <c r="A47" s="4">
        <v>40</v>
      </c>
      <c r="B47" s="8" t="s">
        <v>9</v>
      </c>
      <c r="C47" s="1083">
        <f t="shared" si="8"/>
        <v>28579779.133268069</v>
      </c>
      <c r="D47" s="1080">
        <f>'Adjustments - restating'!D47+'Adjustments - Pro Forma'!D47</f>
        <v>0</v>
      </c>
      <c r="E47" s="1080">
        <f>'Adjustments - restating'!E47+'Adjustments - Pro Forma'!E47</f>
        <v>0</v>
      </c>
      <c r="F47" s="1080">
        <f>'Adjustments - restating'!F47+'Adjustments - Pro Forma'!F47</f>
        <v>0</v>
      </c>
      <c r="G47" s="1080">
        <f>'Adjustments - restating'!G47+'Adjustments - Pro Forma'!G47</f>
        <v>0</v>
      </c>
      <c r="H47" s="1080">
        <f>'Adjustments - restating'!H47+'Adjustments - Pro Forma'!H47</f>
        <v>0</v>
      </c>
      <c r="I47" s="1080">
        <f>'Adjustments - restating'!I47+'Adjustments - Pro Forma'!I47</f>
        <v>0</v>
      </c>
      <c r="J47" s="1080">
        <f>'Adjustments - restating'!J47+'Adjustments - Pro Forma'!J47</f>
        <v>0</v>
      </c>
      <c r="K47" s="1080">
        <f>'Adjustments - restating'!K47+'Adjustments - Pro Forma'!K47</f>
        <v>0</v>
      </c>
      <c r="L47" s="1080">
        <f>'Adjustments - restating'!L47+'Adjustments - Pro Forma'!L47</f>
        <v>0</v>
      </c>
      <c r="M47" s="1080">
        <f>'Adjustments - restating'!M47+'Adjustments - Pro Forma'!M47</f>
        <v>0</v>
      </c>
      <c r="N47" s="1080">
        <f>'Adjustments - restating'!N47+'Adjustments - Pro Forma'!N47</f>
        <v>0</v>
      </c>
      <c r="O47" s="1080">
        <f>'Adjustments - restating'!O47+'Adjustments - Pro Forma'!O47</f>
        <v>0</v>
      </c>
      <c r="P47" s="1080">
        <f>'Adjustments - restating'!P47+'Adjustments - Pro Forma'!P47</f>
        <v>0</v>
      </c>
      <c r="Q47" s="1080">
        <f>'Adjustments - restating'!Q47+'Adjustments - Pro Forma'!Q47</f>
        <v>0</v>
      </c>
      <c r="R47" s="1080">
        <f>'Adjustments - restating'!R47+'Adjustments - Pro Forma'!R47</f>
        <v>0</v>
      </c>
      <c r="S47" s="1080">
        <f>'Adjustments - restating'!S47+'Adjustments - Pro Forma'!S47</f>
        <v>0</v>
      </c>
      <c r="T47" s="1080">
        <f>'Adjustments - restating'!T47+'Adjustments - Pro Forma'!T47</f>
        <v>0</v>
      </c>
      <c r="U47" s="1080">
        <f>'Adjustments - restating'!U47+'Adjustments - Pro Forma'!U47</f>
        <v>0</v>
      </c>
      <c r="V47" s="1080">
        <f>'Adjustments - restating'!V47+'Adjustments - Pro Forma'!V47</f>
        <v>0</v>
      </c>
      <c r="W47" s="1080">
        <f>'Adjustments - restating'!W47+'Adjustments - Pro Forma'!W47</f>
        <v>0</v>
      </c>
      <c r="X47" s="1080">
        <f>'Adjustments - restating'!X47+'Adjustments - Pro Forma'!X47</f>
        <v>0</v>
      </c>
      <c r="Y47" s="1080">
        <f>'Adjustments - restating'!Y47+'Adjustments - Pro Forma'!Y47</f>
        <v>0</v>
      </c>
      <c r="Z47" s="1080">
        <f>'Adjustments - restating'!Z47+'Adjustments - Pro Forma'!Z47</f>
        <v>0</v>
      </c>
      <c r="AA47" s="1080">
        <f>'Adjustments - restating'!AA47+'Adjustments - Pro Forma'!AA47</f>
        <v>0</v>
      </c>
      <c r="AB47" s="1080">
        <f>'Adjustments - restating'!AB47+'Adjustments - Pro Forma'!AB47</f>
        <v>0</v>
      </c>
      <c r="AC47" s="1080">
        <f>'Adjustments - restating'!AC47+'Adjustments - Pro Forma'!AC47</f>
        <v>0</v>
      </c>
      <c r="AD47" s="1080">
        <f>'Adjustments - restating'!AD47+'Adjustments - Pro Forma'!AD47</f>
        <v>0</v>
      </c>
      <c r="AE47" s="1080">
        <f>'Adjustments - restating'!AE47+'Adjustments - Pro Forma'!AE47</f>
        <v>0</v>
      </c>
      <c r="AF47" s="1080">
        <f>'Adjustments - restating'!AF47+'Adjustments - Pro Forma'!AF47</f>
        <v>0</v>
      </c>
      <c r="AG47" s="1080">
        <f>'Adjustments - restating'!AG47+'Adjustments - Pro Forma'!AG47</f>
        <v>0</v>
      </c>
      <c r="AH47" s="1080">
        <f>'Adjustments - restating'!AH47+'Adjustments - Pro Forma'!AH47</f>
        <v>0</v>
      </c>
      <c r="AI47" s="1080">
        <f>'Adjustments - restating'!AI47+'Adjustments - Pro Forma'!AI47</f>
        <v>0</v>
      </c>
      <c r="AJ47" s="1080">
        <f>'Adjustments - restating'!AJ47+'Adjustments - Pro Forma'!AJ47</f>
        <v>0</v>
      </c>
      <c r="AK47" s="1080">
        <f>'Adjustments - restating'!AK47+'Adjustments - Pro Forma'!AK47</f>
        <v>0</v>
      </c>
      <c r="AL47" s="1080">
        <f>'Adjustments - restating'!AL47+'Adjustments - Pro Forma'!AL47</f>
        <v>0</v>
      </c>
      <c r="AM47" s="1080">
        <f>'Adjustments - restating'!AM47+'Adjustments - Pro Forma'!AM47</f>
        <v>0</v>
      </c>
      <c r="AN47" s="1080">
        <f>'Adjustments - restating'!AN47+'Adjustments - Pro Forma'!AN47</f>
        <v>0</v>
      </c>
      <c r="AO47" s="1080">
        <f>'Adjustments - restating'!AO47+'Adjustments - Pro Forma'!AO47</f>
        <v>0</v>
      </c>
      <c r="AP47" s="1080">
        <f>'Adjustments - restating'!AP47+'Adjustments - Pro Forma'!AP47</f>
        <v>0</v>
      </c>
      <c r="AQ47" s="1080">
        <f>'Adjustments - restating'!AQ47+'Adjustments - Pro Forma'!AQ47</f>
        <v>0</v>
      </c>
      <c r="AR47" s="1080">
        <f>'Adjustments - restating'!AR47+'Adjustments - Pro Forma'!AR47</f>
        <v>0</v>
      </c>
      <c r="AS47" s="1080">
        <f>'Adjustments - restating'!AS47+'Adjustments - Pro Forma'!AS47</f>
        <v>0</v>
      </c>
      <c r="AT47" s="1080">
        <f>'Adjustments - restating'!AT47+'Adjustments - Pro Forma'!AT47</f>
        <v>-2438703.9515725183</v>
      </c>
      <c r="AU47" s="1080">
        <f>'Adjustments - restating'!AU47+'Adjustments - Pro Forma'!AU47</f>
        <v>0</v>
      </c>
      <c r="AV47" s="1080">
        <f>'Adjustments - restating'!AV47+'Adjustments - Pro Forma'!AV47</f>
        <v>0</v>
      </c>
      <c r="AW47" s="1080">
        <f>'Adjustments - restating'!AW47+'Adjustments - Pro Forma'!AW47</f>
        <v>0</v>
      </c>
      <c r="AX47" s="1080">
        <f>'Adjustments - restating'!AX47+'Adjustments - Pro Forma'!AX47</f>
        <v>0</v>
      </c>
      <c r="AY47" s="1080">
        <f>'Adjustments - restating'!AY47+'Adjustments - Pro Forma'!AY47</f>
        <v>0</v>
      </c>
      <c r="AZ47" s="1080">
        <f>'Adjustments - restating'!AZ47+'Adjustments - Pro Forma'!AZ47</f>
        <v>0</v>
      </c>
      <c r="BA47" s="1080">
        <f>'Adjustments - restating'!BA47+'Adjustments - Pro Forma'!BA47</f>
        <v>0</v>
      </c>
      <c r="BB47" s="1080">
        <f>'Adjustments - restating'!BB47+'Adjustments - Pro Forma'!BB47</f>
        <v>31018483.084840588</v>
      </c>
      <c r="BC47" s="1080">
        <f>'Adjustments - restating'!BC47+'Adjustments - Pro Forma'!BC47</f>
        <v>0</v>
      </c>
      <c r="BD47" s="1053"/>
      <c r="CZ47" s="10"/>
    </row>
    <row r="48" spans="1:104">
      <c r="A48" s="4">
        <v>41</v>
      </c>
      <c r="B48" s="8" t="s">
        <v>45</v>
      </c>
      <c r="C48" s="1083">
        <f t="shared" si="8"/>
        <v>0</v>
      </c>
      <c r="D48" s="1080">
        <f>'Adjustments - restating'!D48+'Adjustments - Pro Forma'!D48</f>
        <v>0</v>
      </c>
      <c r="E48" s="1080">
        <f>'Adjustments - restating'!E48+'Adjustments - Pro Forma'!E48</f>
        <v>0</v>
      </c>
      <c r="F48" s="1080">
        <f>'Adjustments - restating'!F48+'Adjustments - Pro Forma'!F48</f>
        <v>0</v>
      </c>
      <c r="G48" s="1080">
        <f>'Adjustments - restating'!G48+'Adjustments - Pro Forma'!G48</f>
        <v>0</v>
      </c>
      <c r="H48" s="1080">
        <f>'Adjustments - restating'!H48+'Adjustments - Pro Forma'!H48</f>
        <v>0</v>
      </c>
      <c r="I48" s="1080">
        <f>'Adjustments - restating'!I48+'Adjustments - Pro Forma'!I48</f>
        <v>0</v>
      </c>
      <c r="J48" s="1080">
        <f>'Adjustments - restating'!J48+'Adjustments - Pro Forma'!J48</f>
        <v>0</v>
      </c>
      <c r="K48" s="1080">
        <f>'Adjustments - restating'!K48+'Adjustments - Pro Forma'!K48</f>
        <v>0</v>
      </c>
      <c r="L48" s="1080">
        <f>'Adjustments - restating'!L48+'Adjustments - Pro Forma'!L48</f>
        <v>0</v>
      </c>
      <c r="M48" s="1080">
        <f>'Adjustments - restating'!M48+'Adjustments - Pro Forma'!M48</f>
        <v>0</v>
      </c>
      <c r="N48" s="1080">
        <f>'Adjustments - restating'!N48+'Adjustments - Pro Forma'!N48</f>
        <v>0</v>
      </c>
      <c r="O48" s="1080">
        <f>'Adjustments - restating'!O48+'Adjustments - Pro Forma'!O48</f>
        <v>0</v>
      </c>
      <c r="P48" s="1080">
        <f>'Adjustments - restating'!P48+'Adjustments - Pro Forma'!P48</f>
        <v>0</v>
      </c>
      <c r="Q48" s="1080">
        <f>'Adjustments - restating'!Q48+'Adjustments - Pro Forma'!Q48</f>
        <v>0</v>
      </c>
      <c r="R48" s="1080">
        <f>'Adjustments - restating'!R48+'Adjustments - Pro Forma'!R48</f>
        <v>0</v>
      </c>
      <c r="S48" s="1080">
        <f>'Adjustments - restating'!S48+'Adjustments - Pro Forma'!S48</f>
        <v>0</v>
      </c>
      <c r="T48" s="1080">
        <f>'Adjustments - restating'!T48+'Adjustments - Pro Forma'!T48</f>
        <v>0</v>
      </c>
      <c r="U48" s="1080">
        <f>'Adjustments - restating'!U48+'Adjustments - Pro Forma'!U48</f>
        <v>0</v>
      </c>
      <c r="V48" s="1080">
        <f>'Adjustments - restating'!V48+'Adjustments - Pro Forma'!V48</f>
        <v>0</v>
      </c>
      <c r="W48" s="1080">
        <f>'Adjustments - restating'!W48+'Adjustments - Pro Forma'!W48</f>
        <v>0</v>
      </c>
      <c r="X48" s="1080">
        <f>'Adjustments - restating'!X48+'Adjustments - Pro Forma'!X48</f>
        <v>0</v>
      </c>
      <c r="Y48" s="1080">
        <f>'Adjustments - restating'!Y48+'Adjustments - Pro Forma'!Y48</f>
        <v>0</v>
      </c>
      <c r="Z48" s="1080">
        <f>'Adjustments - restating'!Z48+'Adjustments - Pro Forma'!Z48</f>
        <v>0</v>
      </c>
      <c r="AA48" s="1080">
        <f>'Adjustments - restating'!AA48+'Adjustments - Pro Forma'!AA48</f>
        <v>0</v>
      </c>
      <c r="AB48" s="1080">
        <f>'Adjustments - restating'!AB48+'Adjustments - Pro Forma'!AB48</f>
        <v>0</v>
      </c>
      <c r="AC48" s="1080">
        <f>'Adjustments - restating'!AC48+'Adjustments - Pro Forma'!AC48</f>
        <v>0</v>
      </c>
      <c r="AD48" s="1080">
        <f>'Adjustments - restating'!AD48+'Adjustments - Pro Forma'!AD48</f>
        <v>0</v>
      </c>
      <c r="AE48" s="1080">
        <f>'Adjustments - restating'!AE48+'Adjustments - Pro Forma'!AE48</f>
        <v>0</v>
      </c>
      <c r="AF48" s="1080">
        <f>'Adjustments - restating'!AF48+'Adjustments - Pro Forma'!AF48</f>
        <v>0</v>
      </c>
      <c r="AG48" s="1080">
        <f>'Adjustments - restating'!AG48+'Adjustments - Pro Forma'!AG48</f>
        <v>0</v>
      </c>
      <c r="AH48" s="1080">
        <f>'Adjustments - restating'!AH48+'Adjustments - Pro Forma'!AH48</f>
        <v>0</v>
      </c>
      <c r="AI48" s="1080">
        <f>'Adjustments - restating'!AI48+'Adjustments - Pro Forma'!AI48</f>
        <v>0</v>
      </c>
      <c r="AJ48" s="1080">
        <f>'Adjustments - restating'!AJ48+'Adjustments - Pro Forma'!AJ48</f>
        <v>0</v>
      </c>
      <c r="AK48" s="1080">
        <f>'Adjustments - restating'!AK48+'Adjustments - Pro Forma'!AK48</f>
        <v>0</v>
      </c>
      <c r="AL48" s="1080">
        <f>'Adjustments - restating'!AL48+'Adjustments - Pro Forma'!AL48</f>
        <v>0</v>
      </c>
      <c r="AM48" s="1080">
        <f>'Adjustments - restating'!AM48+'Adjustments - Pro Forma'!AM48</f>
        <v>0</v>
      </c>
      <c r="AN48" s="1080">
        <f>'Adjustments - restating'!AN48+'Adjustments - Pro Forma'!AN48</f>
        <v>0</v>
      </c>
      <c r="AO48" s="1080">
        <f>'Adjustments - restating'!AO48+'Adjustments - Pro Forma'!AO48</f>
        <v>0</v>
      </c>
      <c r="AP48" s="1080">
        <f>'Adjustments - restating'!AP48+'Adjustments - Pro Forma'!AP48</f>
        <v>0</v>
      </c>
      <c r="AQ48" s="1080">
        <f>'Adjustments - restating'!AQ48+'Adjustments - Pro Forma'!AQ48</f>
        <v>0</v>
      </c>
      <c r="AR48" s="1080">
        <f>'Adjustments - restating'!AR48+'Adjustments - Pro Forma'!AR48</f>
        <v>0</v>
      </c>
      <c r="AS48" s="1080">
        <f>'Adjustments - restating'!AS48+'Adjustments - Pro Forma'!AS48</f>
        <v>0</v>
      </c>
      <c r="AT48" s="1080">
        <f>'Adjustments - restating'!AT48+'Adjustments - Pro Forma'!AT48</f>
        <v>0</v>
      </c>
      <c r="AU48" s="1080">
        <f>'Adjustments - restating'!AU48+'Adjustments - Pro Forma'!AU48</f>
        <v>0</v>
      </c>
      <c r="AV48" s="1080">
        <f>'Adjustments - restating'!AV48+'Adjustments - Pro Forma'!AV48</f>
        <v>0</v>
      </c>
      <c r="AW48" s="1080">
        <f>'Adjustments - restating'!AW48+'Adjustments - Pro Forma'!AW48</f>
        <v>0</v>
      </c>
      <c r="AX48" s="1080">
        <f>'Adjustments - restating'!AX48+'Adjustments - Pro Forma'!AX48</f>
        <v>0</v>
      </c>
      <c r="AY48" s="1080">
        <f>'Adjustments - restating'!AY48+'Adjustments - Pro Forma'!AY48</f>
        <v>0</v>
      </c>
      <c r="AZ48" s="1080">
        <f>'Adjustments - restating'!AZ48+'Adjustments - Pro Forma'!AZ48</f>
        <v>0</v>
      </c>
      <c r="BA48" s="1080">
        <f>'Adjustments - restating'!BA48+'Adjustments - Pro Forma'!BA48</f>
        <v>0</v>
      </c>
      <c r="BB48" s="1080">
        <f>'Adjustments - restating'!BB48+'Adjustments - Pro Forma'!BB48</f>
        <v>0</v>
      </c>
      <c r="BC48" s="1080">
        <f>'Adjustments - restating'!BC48+'Adjustments - Pro Forma'!BC48</f>
        <v>0</v>
      </c>
      <c r="BD48" s="1053"/>
      <c r="CZ48" s="10"/>
    </row>
    <row r="49" spans="1:104">
      <c r="A49" s="4">
        <v>42</v>
      </c>
      <c r="B49" s="8" t="s">
        <v>46</v>
      </c>
      <c r="C49" s="1083">
        <f t="shared" si="8"/>
        <v>0</v>
      </c>
      <c r="D49" s="1080">
        <f>'Adjustments - restating'!D49+'Adjustments - Pro Forma'!D49</f>
        <v>0</v>
      </c>
      <c r="E49" s="1080">
        <f>'Adjustments - restating'!E49+'Adjustments - Pro Forma'!E49</f>
        <v>0</v>
      </c>
      <c r="F49" s="1080">
        <f>'Adjustments - restating'!F49+'Adjustments - Pro Forma'!F49</f>
        <v>0</v>
      </c>
      <c r="G49" s="1080">
        <f>'Adjustments - restating'!G49+'Adjustments - Pro Forma'!G49</f>
        <v>0</v>
      </c>
      <c r="H49" s="1080">
        <f>'Adjustments - restating'!H49+'Adjustments - Pro Forma'!H49</f>
        <v>0</v>
      </c>
      <c r="I49" s="1080">
        <f>'Adjustments - restating'!I49+'Adjustments - Pro Forma'!I49</f>
        <v>0</v>
      </c>
      <c r="J49" s="1080">
        <f>'Adjustments - restating'!J49+'Adjustments - Pro Forma'!J49</f>
        <v>0</v>
      </c>
      <c r="K49" s="1080">
        <f>'Adjustments - restating'!K49+'Adjustments - Pro Forma'!K49</f>
        <v>0</v>
      </c>
      <c r="L49" s="1080">
        <f>'Adjustments - restating'!L49+'Adjustments - Pro Forma'!L49</f>
        <v>0</v>
      </c>
      <c r="M49" s="1080">
        <f>'Adjustments - restating'!M49+'Adjustments - Pro Forma'!M49</f>
        <v>0</v>
      </c>
      <c r="N49" s="1080">
        <f>'Adjustments - restating'!N49+'Adjustments - Pro Forma'!N49</f>
        <v>0</v>
      </c>
      <c r="O49" s="1080">
        <f>'Adjustments - restating'!O49+'Adjustments - Pro Forma'!O49</f>
        <v>0</v>
      </c>
      <c r="P49" s="1080">
        <f>'Adjustments - restating'!P49+'Adjustments - Pro Forma'!P49</f>
        <v>0</v>
      </c>
      <c r="Q49" s="1080">
        <f>'Adjustments - restating'!Q49+'Adjustments - Pro Forma'!Q49</f>
        <v>0</v>
      </c>
      <c r="R49" s="1080">
        <f>'Adjustments - restating'!R49+'Adjustments - Pro Forma'!R49</f>
        <v>0</v>
      </c>
      <c r="S49" s="1080">
        <f>'Adjustments - restating'!S49+'Adjustments - Pro Forma'!S49</f>
        <v>0</v>
      </c>
      <c r="T49" s="1080">
        <f>'Adjustments - restating'!T49+'Adjustments - Pro Forma'!T49</f>
        <v>0</v>
      </c>
      <c r="U49" s="1080">
        <f>'Adjustments - restating'!U49+'Adjustments - Pro Forma'!U49</f>
        <v>0</v>
      </c>
      <c r="V49" s="1080">
        <f>'Adjustments - restating'!V49+'Adjustments - Pro Forma'!V49</f>
        <v>0</v>
      </c>
      <c r="W49" s="1080">
        <f>'Adjustments - restating'!W49+'Adjustments - Pro Forma'!W49</f>
        <v>0</v>
      </c>
      <c r="X49" s="1080">
        <f>'Adjustments - restating'!X49+'Adjustments - Pro Forma'!X49</f>
        <v>0</v>
      </c>
      <c r="Y49" s="1080">
        <f>'Adjustments - restating'!Y49+'Adjustments - Pro Forma'!Y49</f>
        <v>0</v>
      </c>
      <c r="Z49" s="1080">
        <f>'Adjustments - restating'!Z49+'Adjustments - Pro Forma'!Z49</f>
        <v>0</v>
      </c>
      <c r="AA49" s="1080">
        <f>'Adjustments - restating'!AA49+'Adjustments - Pro Forma'!AA49</f>
        <v>0</v>
      </c>
      <c r="AB49" s="1080">
        <f>'Adjustments - restating'!AB49+'Adjustments - Pro Forma'!AB49</f>
        <v>0</v>
      </c>
      <c r="AC49" s="1080">
        <f>'Adjustments - restating'!AC49+'Adjustments - Pro Forma'!AC49</f>
        <v>0</v>
      </c>
      <c r="AD49" s="1080">
        <f>'Adjustments - restating'!AD49+'Adjustments - Pro Forma'!AD49</f>
        <v>0</v>
      </c>
      <c r="AE49" s="1080">
        <f>'Adjustments - restating'!AE49+'Adjustments - Pro Forma'!AE49</f>
        <v>0</v>
      </c>
      <c r="AF49" s="1080">
        <f>'Adjustments - restating'!AF49+'Adjustments - Pro Forma'!AF49</f>
        <v>0</v>
      </c>
      <c r="AG49" s="1080">
        <f>'Adjustments - restating'!AG49+'Adjustments - Pro Forma'!AG49</f>
        <v>0</v>
      </c>
      <c r="AH49" s="1080">
        <f>'Adjustments - restating'!AH49+'Adjustments - Pro Forma'!AH49</f>
        <v>0</v>
      </c>
      <c r="AI49" s="1080">
        <f>'Adjustments - restating'!AI49+'Adjustments - Pro Forma'!AI49</f>
        <v>0</v>
      </c>
      <c r="AJ49" s="1080">
        <f>'Adjustments - restating'!AJ49+'Adjustments - Pro Forma'!AJ49</f>
        <v>0</v>
      </c>
      <c r="AK49" s="1080">
        <f>'Adjustments - restating'!AK49+'Adjustments - Pro Forma'!AK49</f>
        <v>0</v>
      </c>
      <c r="AL49" s="1080">
        <f>'Adjustments - restating'!AL49+'Adjustments - Pro Forma'!AL49</f>
        <v>0</v>
      </c>
      <c r="AM49" s="1080">
        <f>'Adjustments - restating'!AM49+'Adjustments - Pro Forma'!AM49</f>
        <v>0</v>
      </c>
      <c r="AN49" s="1080">
        <f>'Adjustments - restating'!AN49+'Adjustments - Pro Forma'!AN49</f>
        <v>0</v>
      </c>
      <c r="AO49" s="1080">
        <f>'Adjustments - restating'!AO49+'Adjustments - Pro Forma'!AO49</f>
        <v>0</v>
      </c>
      <c r="AP49" s="1080">
        <f>'Adjustments - restating'!AP49+'Adjustments - Pro Forma'!AP49</f>
        <v>0</v>
      </c>
      <c r="AQ49" s="1080">
        <f>'Adjustments - restating'!AQ49+'Adjustments - Pro Forma'!AQ49</f>
        <v>0</v>
      </c>
      <c r="AR49" s="1080">
        <f>'Adjustments - restating'!AR49+'Adjustments - Pro Forma'!AR49</f>
        <v>0</v>
      </c>
      <c r="AS49" s="1080">
        <f>'Adjustments - restating'!AS49+'Adjustments - Pro Forma'!AS49</f>
        <v>0</v>
      </c>
      <c r="AT49" s="1080">
        <f>'Adjustments - restating'!AT49+'Adjustments - Pro Forma'!AT49</f>
        <v>0</v>
      </c>
      <c r="AU49" s="1080">
        <f>'Adjustments - restating'!AU49+'Adjustments - Pro Forma'!AU49</f>
        <v>0</v>
      </c>
      <c r="AV49" s="1080">
        <f>'Adjustments - restating'!AV49+'Adjustments - Pro Forma'!AV49</f>
        <v>0</v>
      </c>
      <c r="AW49" s="1080">
        <f>'Adjustments - restating'!AW49+'Adjustments - Pro Forma'!AW49</f>
        <v>0</v>
      </c>
      <c r="AX49" s="1080">
        <f>'Adjustments - restating'!AX49+'Adjustments - Pro Forma'!AX49</f>
        <v>0</v>
      </c>
      <c r="AY49" s="1080">
        <f>'Adjustments - restating'!AY49+'Adjustments - Pro Forma'!AY49</f>
        <v>0</v>
      </c>
      <c r="AZ49" s="1080">
        <f>'Adjustments - restating'!AZ49+'Adjustments - Pro Forma'!AZ49</f>
        <v>0</v>
      </c>
      <c r="BA49" s="1080">
        <f>'Adjustments - restating'!BA49+'Adjustments - Pro Forma'!BA49</f>
        <v>0</v>
      </c>
      <c r="BB49" s="1080">
        <f>'Adjustments - restating'!BB49+'Adjustments - Pro Forma'!BB49</f>
        <v>0</v>
      </c>
      <c r="BC49" s="1080">
        <f>'Adjustments - restating'!BC49+'Adjustments - Pro Forma'!BC49</f>
        <v>0</v>
      </c>
      <c r="BD49" s="1053"/>
      <c r="CZ49" s="10"/>
    </row>
    <row r="50" spans="1:104">
      <c r="A50" s="4">
        <v>43</v>
      </c>
      <c r="B50" s="1285" t="s">
        <v>47</v>
      </c>
      <c r="C50" s="1088">
        <f>SUM(C39:C49)</f>
        <v>111267103.97383817</v>
      </c>
      <c r="D50" s="1082">
        <f>SUM(D39:D49)</f>
        <v>0</v>
      </c>
      <c r="E50" s="1082">
        <f t="shared" ref="E50:BC50" si="9">SUM(E39:E49)</f>
        <v>0</v>
      </c>
      <c r="F50" s="1082">
        <f t="shared" si="9"/>
        <v>0</v>
      </c>
      <c r="G50" s="1082">
        <f t="shared" si="9"/>
        <v>0</v>
      </c>
      <c r="H50" s="1082">
        <f t="shared" si="9"/>
        <v>0</v>
      </c>
      <c r="I50" s="1082">
        <f t="shared" si="9"/>
        <v>0</v>
      </c>
      <c r="J50" s="1082">
        <f t="shared" si="9"/>
        <v>0</v>
      </c>
      <c r="K50" s="1082">
        <f t="shared" si="9"/>
        <v>0</v>
      </c>
      <c r="L50" s="1082">
        <f t="shared" si="9"/>
        <v>0</v>
      </c>
      <c r="M50" s="1082">
        <f t="shared" si="9"/>
        <v>0</v>
      </c>
      <c r="N50" s="1082">
        <f t="shared" si="9"/>
        <v>0</v>
      </c>
      <c r="O50" s="1082">
        <f t="shared" si="9"/>
        <v>0</v>
      </c>
      <c r="P50" s="1082">
        <f t="shared" si="9"/>
        <v>0</v>
      </c>
      <c r="Q50" s="1082">
        <f t="shared" si="9"/>
        <v>0</v>
      </c>
      <c r="R50" s="1082">
        <f t="shared" si="9"/>
        <v>0</v>
      </c>
      <c r="S50" s="1082">
        <f t="shared" si="9"/>
        <v>0</v>
      </c>
      <c r="T50" s="1082">
        <f t="shared" si="9"/>
        <v>0</v>
      </c>
      <c r="U50" s="1082">
        <f t="shared" si="9"/>
        <v>0</v>
      </c>
      <c r="V50" s="1082">
        <f t="shared" si="9"/>
        <v>0</v>
      </c>
      <c r="W50" s="1082">
        <f t="shared" si="9"/>
        <v>0</v>
      </c>
      <c r="X50" s="1082">
        <f t="shared" si="9"/>
        <v>0</v>
      </c>
      <c r="Y50" s="1082">
        <f t="shared" si="9"/>
        <v>0</v>
      </c>
      <c r="Z50" s="1082">
        <f t="shared" si="9"/>
        <v>0</v>
      </c>
      <c r="AA50" s="1082">
        <f t="shared" si="9"/>
        <v>0</v>
      </c>
      <c r="AB50" s="1082">
        <f t="shared" si="9"/>
        <v>0</v>
      </c>
      <c r="AC50" s="1082">
        <f t="shared" si="9"/>
        <v>-28327255.80891481</v>
      </c>
      <c r="AD50" s="1082">
        <f t="shared" si="9"/>
        <v>0</v>
      </c>
      <c r="AE50" s="1082">
        <f t="shared" si="9"/>
        <v>0</v>
      </c>
      <c r="AF50" s="1082">
        <f t="shared" si="9"/>
        <v>0</v>
      </c>
      <c r="AG50" s="1082">
        <f t="shared" si="9"/>
        <v>0</v>
      </c>
      <c r="AH50" s="1082">
        <f t="shared" si="9"/>
        <v>0</v>
      </c>
      <c r="AI50" s="1082">
        <f t="shared" si="9"/>
        <v>0</v>
      </c>
      <c r="AJ50" s="1082">
        <f t="shared" si="9"/>
        <v>0</v>
      </c>
      <c r="AK50" s="1082">
        <f t="shared" si="9"/>
        <v>0</v>
      </c>
      <c r="AL50" s="1082">
        <f t="shared" si="9"/>
        <v>0</v>
      </c>
      <c r="AM50" s="1082">
        <f t="shared" si="9"/>
        <v>0</v>
      </c>
      <c r="AN50" s="1082">
        <f t="shared" si="9"/>
        <v>0</v>
      </c>
      <c r="AO50" s="1082">
        <f t="shared" si="9"/>
        <v>0</v>
      </c>
      <c r="AP50" s="1082">
        <f t="shared" si="9"/>
        <v>69599528.936455712</v>
      </c>
      <c r="AQ50" s="1082">
        <f t="shared" si="9"/>
        <v>130636.84776425855</v>
      </c>
      <c r="AR50" s="1082">
        <f t="shared" si="9"/>
        <v>0</v>
      </c>
      <c r="AS50" s="1082">
        <f t="shared" si="9"/>
        <v>40424582.27398219</v>
      </c>
      <c r="AT50" s="1082">
        <f t="shared" si="9"/>
        <v>-23721363.983606651</v>
      </c>
      <c r="AU50" s="1082">
        <f t="shared" si="9"/>
        <v>-202651.71009212057</v>
      </c>
      <c r="AV50" s="1082">
        <f t="shared" si="9"/>
        <v>-360048.63899999904</v>
      </c>
      <c r="AW50" s="1082">
        <f t="shared" si="9"/>
        <v>0</v>
      </c>
      <c r="AX50" s="1082">
        <f t="shared" si="9"/>
        <v>0</v>
      </c>
      <c r="AY50" s="1082">
        <f t="shared" si="9"/>
        <v>0</v>
      </c>
      <c r="AZ50" s="1082">
        <f t="shared" si="9"/>
        <v>0</v>
      </c>
      <c r="BA50" s="1082">
        <f t="shared" si="9"/>
        <v>22392710.951431125</v>
      </c>
      <c r="BB50" s="1082">
        <f t="shared" si="9"/>
        <v>31018483.084840588</v>
      </c>
      <c r="BC50" s="1082">
        <f t="shared" si="9"/>
        <v>312482.0209778815</v>
      </c>
      <c r="BD50" s="1053"/>
      <c r="CZ50" s="10"/>
    </row>
    <row r="51" spans="1:104">
      <c r="A51" s="4">
        <v>44</v>
      </c>
      <c r="B51" s="8"/>
      <c r="C51" s="1083"/>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0"/>
      <c r="AE51" s="1080"/>
      <c r="AF51" s="1080"/>
      <c r="AG51" s="1080"/>
      <c r="AH51" s="1080"/>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CZ51" s="10"/>
    </row>
    <row r="52" spans="1:104">
      <c r="A52" s="4">
        <v>45</v>
      </c>
      <c r="B52" s="19" t="s">
        <v>48</v>
      </c>
      <c r="C52" s="1083"/>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CZ52" s="10"/>
    </row>
    <row r="53" spans="1:104">
      <c r="A53" s="4">
        <v>46</v>
      </c>
      <c r="B53" s="8" t="s">
        <v>49</v>
      </c>
      <c r="C53" s="1083">
        <f t="shared" ref="C53:C59" si="10">SUM(D53:BC53)</f>
        <v>-30093254.010547683</v>
      </c>
      <c r="D53" s="1080">
        <f>'Adjustments - restating'!D53+'Adjustments - Pro Forma'!D53</f>
        <v>0</v>
      </c>
      <c r="E53" s="1080">
        <f>'Adjustments - restating'!E53+'Adjustments - Pro Forma'!E53</f>
        <v>0</v>
      </c>
      <c r="F53" s="1080">
        <f>'Adjustments - restating'!F53+'Adjustments - Pro Forma'!F53</f>
        <v>0</v>
      </c>
      <c r="G53" s="1080">
        <f>'Adjustments - restating'!G53+'Adjustments - Pro Forma'!G53</f>
        <v>0</v>
      </c>
      <c r="H53" s="1080">
        <f>'Adjustments - restating'!H53+'Adjustments - Pro Forma'!H53</f>
        <v>0</v>
      </c>
      <c r="I53" s="1080">
        <f>'Adjustments - restating'!I53+'Adjustments - Pro Forma'!I53</f>
        <v>0</v>
      </c>
      <c r="J53" s="1080">
        <f>'Adjustments - restating'!J53+'Adjustments - Pro Forma'!J53</f>
        <v>0</v>
      </c>
      <c r="K53" s="1080">
        <f>'Adjustments - restating'!K53+'Adjustments - Pro Forma'!K53</f>
        <v>0</v>
      </c>
      <c r="L53" s="1080">
        <f>'Adjustments - restating'!L53+'Adjustments - Pro Forma'!L53</f>
        <v>0</v>
      </c>
      <c r="M53" s="1080">
        <f>'Adjustments - restating'!M53+'Adjustments - Pro Forma'!M53</f>
        <v>0</v>
      </c>
      <c r="N53" s="1080">
        <f>'Adjustments - restating'!N53+'Adjustments - Pro Forma'!N53</f>
        <v>0</v>
      </c>
      <c r="O53" s="1080">
        <f>'Adjustments - restating'!O53+'Adjustments - Pro Forma'!O53</f>
        <v>0</v>
      </c>
      <c r="P53" s="1080">
        <f>'Adjustments - restating'!P53+'Adjustments - Pro Forma'!P53</f>
        <v>0</v>
      </c>
      <c r="Q53" s="1080">
        <f>'Adjustments - restating'!Q53+'Adjustments - Pro Forma'!Q53</f>
        <v>0</v>
      </c>
      <c r="R53" s="1080">
        <f>'Adjustments - restating'!R53+'Adjustments - Pro Forma'!R53</f>
        <v>0</v>
      </c>
      <c r="S53" s="1080">
        <f>'Adjustments - restating'!S53+'Adjustments - Pro Forma'!S53</f>
        <v>0</v>
      </c>
      <c r="T53" s="1080">
        <f>'Adjustments - restating'!T53+'Adjustments - Pro Forma'!T53</f>
        <v>0</v>
      </c>
      <c r="U53" s="1080">
        <f>'Adjustments - restating'!U53+'Adjustments - Pro Forma'!U53</f>
        <v>0</v>
      </c>
      <c r="V53" s="1080">
        <f>'Adjustments - restating'!V53+'Adjustments - Pro Forma'!V53</f>
        <v>0</v>
      </c>
      <c r="W53" s="1080">
        <f>'Adjustments - restating'!W53+'Adjustments - Pro Forma'!W53</f>
        <v>0</v>
      </c>
      <c r="X53" s="1080">
        <f>'Adjustments - restating'!X53+'Adjustments - Pro Forma'!X53</f>
        <v>0</v>
      </c>
      <c r="Y53" s="1080">
        <f>'Adjustments - restating'!Y53+'Adjustments - Pro Forma'!Y53</f>
        <v>0</v>
      </c>
      <c r="Z53" s="1080">
        <f>'Adjustments - restating'!Z53+'Adjustments - Pro Forma'!Z53</f>
        <v>0</v>
      </c>
      <c r="AA53" s="1080">
        <f>'Adjustments - restating'!AA53+'Adjustments - Pro Forma'!AA53</f>
        <v>0</v>
      </c>
      <c r="AB53" s="1080">
        <f>'Adjustments - restating'!AB53+'Adjustments - Pro Forma'!AB53</f>
        <v>0</v>
      </c>
      <c r="AC53" s="1080">
        <f>'Adjustments - restating'!AC53+'Adjustments - Pro Forma'!AC53</f>
        <v>18631294.304746002</v>
      </c>
      <c r="AD53" s="1080">
        <f>'Adjustments - restating'!AD53+'Adjustments - Pro Forma'!AD53</f>
        <v>-196210.48572820838</v>
      </c>
      <c r="AE53" s="1080">
        <f>'Adjustments - restating'!AE53+'Adjustments - Pro Forma'!AE53</f>
        <v>-6488165.3237502482</v>
      </c>
      <c r="AF53" s="1080">
        <f>'Adjustments - restating'!AF53+'Adjustments - Pro Forma'!AF53</f>
        <v>-2013215.9657142847</v>
      </c>
      <c r="AG53" s="1080">
        <f>'Adjustments - restating'!AG53+'Adjustments - Pro Forma'!AG53</f>
        <v>0</v>
      </c>
      <c r="AH53" s="1080">
        <f>'Adjustments - restating'!AH53+'Adjustments - Pro Forma'!AH53</f>
        <v>0</v>
      </c>
      <c r="AI53" s="1080">
        <f>'Adjustments - restating'!AI53+'Adjustments - Pro Forma'!AI53</f>
        <v>0</v>
      </c>
      <c r="AJ53" s="1080">
        <f>'Adjustments - restating'!AJ53+'Adjustments - Pro Forma'!AJ53</f>
        <v>0</v>
      </c>
      <c r="AK53" s="1080">
        <f>'Adjustments - restating'!AK53+'Adjustments - Pro Forma'!AK53</f>
        <v>0</v>
      </c>
      <c r="AL53" s="1080">
        <f>'Adjustments - restating'!AL53+'Adjustments - Pro Forma'!AL53</f>
        <v>0</v>
      </c>
      <c r="AM53" s="1080">
        <f>'Adjustments - restating'!AM53+'Adjustments - Pro Forma'!AM53</f>
        <v>0</v>
      </c>
      <c r="AN53" s="1080">
        <f>'Adjustments - restating'!AN53+'Adjustments - Pro Forma'!AN53</f>
        <v>0</v>
      </c>
      <c r="AO53" s="1080">
        <f>'Adjustments - restating'!AO53+'Adjustments - Pro Forma'!AO53</f>
        <v>0</v>
      </c>
      <c r="AP53" s="1080">
        <f>'Adjustments - restating'!AP53+'Adjustments - Pro Forma'!AP53</f>
        <v>-39255598.589629233</v>
      </c>
      <c r="AQ53" s="1080">
        <f>'Adjustments - restating'!AQ53+'Adjustments - Pro Forma'!AQ53</f>
        <v>0</v>
      </c>
      <c r="AR53" s="1080">
        <f>'Adjustments - restating'!AR53+'Adjustments - Pro Forma'!AR53</f>
        <v>0</v>
      </c>
      <c r="AS53" s="1080">
        <f>'Adjustments - restating'!AS53+'Adjustments - Pro Forma'!AS53</f>
        <v>-765441.09083951905</v>
      </c>
      <c r="AT53" s="1080">
        <f>'Adjustments - restating'!AT53+'Adjustments - Pro Forma'!AT53</f>
        <v>0</v>
      </c>
      <c r="AU53" s="1080">
        <f>'Adjustments - restating'!AU53+'Adjustments - Pro Forma'!AU53</f>
        <v>0</v>
      </c>
      <c r="AV53" s="1080">
        <f>'Adjustments - restating'!AV53+'Adjustments - Pro Forma'!AV53</f>
        <v>0</v>
      </c>
      <c r="AW53" s="1080">
        <f>'Adjustments - restating'!AW53+'Adjustments - Pro Forma'!AW53</f>
        <v>0</v>
      </c>
      <c r="AX53" s="1080">
        <f>'Adjustments - restating'!AX53+'Adjustments - Pro Forma'!AX53</f>
        <v>0</v>
      </c>
      <c r="AY53" s="1080">
        <f>'Adjustments - restating'!AY53+'Adjustments - Pro Forma'!AY53</f>
        <v>0</v>
      </c>
      <c r="AZ53" s="1080">
        <f>'Adjustments - restating'!AZ53+'Adjustments - Pro Forma'!AZ53</f>
        <v>0</v>
      </c>
      <c r="BA53" s="1080">
        <f>'Adjustments - restating'!BA53+'Adjustments - Pro Forma'!BA53</f>
        <v>0</v>
      </c>
      <c r="BB53" s="1080">
        <f>'Adjustments - restating'!BB53+'Adjustments - Pro Forma'!BB53</f>
        <v>0</v>
      </c>
      <c r="BC53" s="1080">
        <f>'Adjustments - restating'!BC53+'Adjustments - Pro Forma'!BC53</f>
        <v>-5916.859632189482</v>
      </c>
      <c r="BD53" s="1053"/>
      <c r="CZ53" s="10"/>
    </row>
    <row r="54" spans="1:104">
      <c r="A54" s="4">
        <v>47</v>
      </c>
      <c r="B54" s="8" t="s">
        <v>50</v>
      </c>
      <c r="C54" s="1083">
        <f t="shared" si="10"/>
        <v>-38827.45374999987</v>
      </c>
      <c r="D54" s="1080">
        <f>'Adjustments - restating'!D54+'Adjustments - Pro Forma'!D54</f>
        <v>0</v>
      </c>
      <c r="E54" s="1080">
        <f>'Adjustments - restating'!E54+'Adjustments - Pro Forma'!E54</f>
        <v>0</v>
      </c>
      <c r="F54" s="1080">
        <f>'Adjustments - restating'!F54+'Adjustments - Pro Forma'!F54</f>
        <v>0</v>
      </c>
      <c r="G54" s="1080">
        <f>'Adjustments - restating'!G54+'Adjustments - Pro Forma'!G54</f>
        <v>0</v>
      </c>
      <c r="H54" s="1080">
        <f>'Adjustments - restating'!H54+'Adjustments - Pro Forma'!H54</f>
        <v>0</v>
      </c>
      <c r="I54" s="1080">
        <f>'Adjustments - restating'!I54+'Adjustments - Pro Forma'!I54</f>
        <v>0</v>
      </c>
      <c r="J54" s="1080">
        <f>'Adjustments - restating'!J54+'Adjustments - Pro Forma'!J54</f>
        <v>0</v>
      </c>
      <c r="K54" s="1080">
        <f>'Adjustments - restating'!K54+'Adjustments - Pro Forma'!K54</f>
        <v>0</v>
      </c>
      <c r="L54" s="1080">
        <f>'Adjustments - restating'!L54+'Adjustments - Pro Forma'!L54</f>
        <v>0</v>
      </c>
      <c r="M54" s="1080">
        <f>'Adjustments - restating'!M54+'Adjustments - Pro Forma'!M54</f>
        <v>0</v>
      </c>
      <c r="N54" s="1080">
        <f>'Adjustments - restating'!N54+'Adjustments - Pro Forma'!N54</f>
        <v>0</v>
      </c>
      <c r="O54" s="1080">
        <f>'Adjustments - restating'!O54+'Adjustments - Pro Forma'!O54</f>
        <v>0</v>
      </c>
      <c r="P54" s="1080">
        <f>'Adjustments - restating'!P54+'Adjustments - Pro Forma'!P54</f>
        <v>0</v>
      </c>
      <c r="Q54" s="1080">
        <f>'Adjustments - restating'!Q54+'Adjustments - Pro Forma'!Q54</f>
        <v>0</v>
      </c>
      <c r="R54" s="1080">
        <f>'Adjustments - restating'!R54+'Adjustments - Pro Forma'!R54</f>
        <v>0</v>
      </c>
      <c r="S54" s="1080">
        <f>'Adjustments - restating'!S54+'Adjustments - Pro Forma'!S54</f>
        <v>0</v>
      </c>
      <c r="T54" s="1080">
        <f>'Adjustments - restating'!T54+'Adjustments - Pro Forma'!T54</f>
        <v>0</v>
      </c>
      <c r="U54" s="1080">
        <f>'Adjustments - restating'!U54+'Adjustments - Pro Forma'!U54</f>
        <v>0</v>
      </c>
      <c r="V54" s="1080">
        <f>'Adjustments - restating'!V54+'Adjustments - Pro Forma'!V54</f>
        <v>0</v>
      </c>
      <c r="W54" s="1080">
        <f>'Adjustments - restating'!W54+'Adjustments - Pro Forma'!W54</f>
        <v>0</v>
      </c>
      <c r="X54" s="1080">
        <f>'Adjustments - restating'!X54+'Adjustments - Pro Forma'!X54</f>
        <v>0</v>
      </c>
      <c r="Y54" s="1080">
        <f>'Adjustments - restating'!Y54+'Adjustments - Pro Forma'!Y54</f>
        <v>0</v>
      </c>
      <c r="Z54" s="1080">
        <f>'Adjustments - restating'!Z54+'Adjustments - Pro Forma'!Z54</f>
        <v>0</v>
      </c>
      <c r="AA54" s="1080">
        <f>'Adjustments - restating'!AA54+'Adjustments - Pro Forma'!AA54</f>
        <v>0</v>
      </c>
      <c r="AB54" s="1080">
        <f>'Adjustments - restating'!AB54+'Adjustments - Pro Forma'!AB54</f>
        <v>0</v>
      </c>
      <c r="AC54" s="1080">
        <f>'Adjustments - restating'!AC54+'Adjustments - Pro Forma'!AC54</f>
        <v>0</v>
      </c>
      <c r="AD54" s="1080">
        <f>'Adjustments - restating'!AD54+'Adjustments - Pro Forma'!AD54</f>
        <v>0</v>
      </c>
      <c r="AE54" s="1080">
        <f>'Adjustments - restating'!AE54+'Adjustments - Pro Forma'!AE54</f>
        <v>-38827.45374999987</v>
      </c>
      <c r="AF54" s="1080">
        <f>'Adjustments - restating'!AF54+'Adjustments - Pro Forma'!AF54</f>
        <v>0</v>
      </c>
      <c r="AG54" s="1080">
        <f>'Adjustments - restating'!AG54+'Adjustments - Pro Forma'!AG54</f>
        <v>0</v>
      </c>
      <c r="AH54" s="1080">
        <f>'Adjustments - restating'!AH54+'Adjustments - Pro Forma'!AH54</f>
        <v>0</v>
      </c>
      <c r="AI54" s="1080">
        <f>'Adjustments - restating'!AI54+'Adjustments - Pro Forma'!AI54</f>
        <v>0</v>
      </c>
      <c r="AJ54" s="1080">
        <f>'Adjustments - restating'!AJ54+'Adjustments - Pro Forma'!AJ54</f>
        <v>0</v>
      </c>
      <c r="AK54" s="1080">
        <f>'Adjustments - restating'!AK54+'Adjustments - Pro Forma'!AK54</f>
        <v>0</v>
      </c>
      <c r="AL54" s="1080">
        <f>'Adjustments - restating'!AL54+'Adjustments - Pro Forma'!AL54</f>
        <v>0</v>
      </c>
      <c r="AM54" s="1080">
        <f>'Adjustments - restating'!AM54+'Adjustments - Pro Forma'!AM54</f>
        <v>0</v>
      </c>
      <c r="AN54" s="1080">
        <f>'Adjustments - restating'!AN54+'Adjustments - Pro Forma'!AN54</f>
        <v>0</v>
      </c>
      <c r="AO54" s="1080">
        <f>'Adjustments - restating'!AO54+'Adjustments - Pro Forma'!AO54</f>
        <v>0</v>
      </c>
      <c r="AP54" s="1080">
        <f>'Adjustments - restating'!AP54+'Adjustments - Pro Forma'!AP54</f>
        <v>0</v>
      </c>
      <c r="AQ54" s="1080">
        <f>'Adjustments - restating'!AQ54+'Adjustments - Pro Forma'!AQ54</f>
        <v>0</v>
      </c>
      <c r="AR54" s="1080">
        <f>'Adjustments - restating'!AR54+'Adjustments - Pro Forma'!AR54</f>
        <v>0</v>
      </c>
      <c r="AS54" s="1080">
        <f>'Adjustments - restating'!AS54+'Adjustments - Pro Forma'!AS54</f>
        <v>0</v>
      </c>
      <c r="AT54" s="1080">
        <f>'Adjustments - restating'!AT54+'Adjustments - Pro Forma'!AT54</f>
        <v>0</v>
      </c>
      <c r="AU54" s="1080">
        <f>'Adjustments - restating'!AU54+'Adjustments - Pro Forma'!AU54</f>
        <v>0</v>
      </c>
      <c r="AV54" s="1080">
        <f>'Adjustments - restating'!AV54+'Adjustments - Pro Forma'!AV54</f>
        <v>0</v>
      </c>
      <c r="AW54" s="1080">
        <f>'Adjustments - restating'!AW54+'Adjustments - Pro Forma'!AW54</f>
        <v>0</v>
      </c>
      <c r="AX54" s="1080">
        <f>'Adjustments - restating'!AX54+'Adjustments - Pro Forma'!AX54</f>
        <v>0</v>
      </c>
      <c r="AY54" s="1080">
        <f>'Adjustments - restating'!AY54+'Adjustments - Pro Forma'!AY54</f>
        <v>0</v>
      </c>
      <c r="AZ54" s="1080">
        <f>'Adjustments - restating'!AZ54+'Adjustments - Pro Forma'!AZ54</f>
        <v>0</v>
      </c>
      <c r="BA54" s="1080">
        <f>'Adjustments - restating'!BA54+'Adjustments - Pro Forma'!BA54</f>
        <v>0</v>
      </c>
      <c r="BB54" s="1080">
        <f>'Adjustments - restating'!BB54+'Adjustments - Pro Forma'!BB54</f>
        <v>0</v>
      </c>
      <c r="BC54" s="1080">
        <f>'Adjustments - restating'!BC54+'Adjustments - Pro Forma'!BC54</f>
        <v>0</v>
      </c>
      <c r="BD54" s="1053"/>
      <c r="CZ54" s="10"/>
    </row>
    <row r="55" spans="1:104">
      <c r="A55" s="4">
        <v>48</v>
      </c>
      <c r="B55" s="8" t="s">
        <v>392</v>
      </c>
      <c r="C55" s="1083">
        <f t="shared" si="10"/>
        <v>-15438661.092884848</v>
      </c>
      <c r="D55" s="1080">
        <f>'Adjustments - restating'!D55+'Adjustments - Pro Forma'!D55</f>
        <v>0</v>
      </c>
      <c r="E55" s="1080">
        <f>'Adjustments - restating'!E55+'Adjustments - Pro Forma'!E55</f>
        <v>0</v>
      </c>
      <c r="F55" s="1080">
        <f>'Adjustments - restating'!F55+'Adjustments - Pro Forma'!F55</f>
        <v>0</v>
      </c>
      <c r="G55" s="1080">
        <f>'Adjustments - restating'!G55+'Adjustments - Pro Forma'!G55</f>
        <v>152820.8753697275</v>
      </c>
      <c r="H55" s="1080">
        <f>'Adjustments - restating'!H55+'Adjustments - Pro Forma'!H55</f>
        <v>0</v>
      </c>
      <c r="I55" s="1080">
        <f>'Adjustments - restating'!I55+'Adjustments - Pro Forma'!I55</f>
        <v>0</v>
      </c>
      <c r="J55" s="1080">
        <f>'Adjustments - restating'!J55+'Adjustments - Pro Forma'!J55</f>
        <v>0</v>
      </c>
      <c r="K55" s="1080">
        <f>'Adjustments - restating'!K55+'Adjustments - Pro Forma'!K55</f>
        <v>0</v>
      </c>
      <c r="L55" s="1080">
        <f>'Adjustments - restating'!L55+'Adjustments - Pro Forma'!L55</f>
        <v>0</v>
      </c>
      <c r="M55" s="1080">
        <f>'Adjustments - restating'!M55+'Adjustments - Pro Forma'!M55</f>
        <v>0</v>
      </c>
      <c r="N55" s="1080">
        <f>'Adjustments - restating'!N55+'Adjustments - Pro Forma'!N55</f>
        <v>0</v>
      </c>
      <c r="O55" s="1080">
        <f>'Adjustments - restating'!O55+'Adjustments - Pro Forma'!O55</f>
        <v>0</v>
      </c>
      <c r="P55" s="1080">
        <f>'Adjustments - restating'!P55+'Adjustments - Pro Forma'!P55</f>
        <v>0</v>
      </c>
      <c r="Q55" s="1080">
        <f>'Adjustments - restating'!Q55+'Adjustments - Pro Forma'!Q55</f>
        <v>0</v>
      </c>
      <c r="R55" s="1080">
        <f>'Adjustments - restating'!R55+'Adjustments - Pro Forma'!R55</f>
        <v>0</v>
      </c>
      <c r="S55" s="1080">
        <f>'Adjustments - restating'!S55+'Adjustments - Pro Forma'!S55</f>
        <v>0</v>
      </c>
      <c r="T55" s="1080">
        <f>'Adjustments - restating'!T55+'Adjustments - Pro Forma'!T55</f>
        <v>0</v>
      </c>
      <c r="U55" s="1080">
        <f>'Adjustments - restating'!U55+'Adjustments - Pro Forma'!U55</f>
        <v>0</v>
      </c>
      <c r="V55" s="1080">
        <f>'Adjustments - restating'!V55+'Adjustments - Pro Forma'!V55</f>
        <v>0</v>
      </c>
      <c r="W55" s="1080">
        <f>'Adjustments - restating'!W55+'Adjustments - Pro Forma'!W55</f>
        <v>0</v>
      </c>
      <c r="X55" s="1080">
        <f>'Adjustments - restating'!X55+'Adjustments - Pro Forma'!X55</f>
        <v>0</v>
      </c>
      <c r="Y55" s="1080">
        <f>'Adjustments - restating'!Y55+'Adjustments - Pro Forma'!Y55</f>
        <v>0</v>
      </c>
      <c r="Z55" s="1080">
        <f>'Adjustments - restating'!Z55+'Adjustments - Pro Forma'!Z55</f>
        <v>0</v>
      </c>
      <c r="AA55" s="1080">
        <f>'Adjustments - restating'!AA55+'Adjustments - Pro Forma'!AA55</f>
        <v>0</v>
      </c>
      <c r="AB55" s="1080">
        <f>'Adjustments - restating'!AB55+'Adjustments - Pro Forma'!AB55</f>
        <v>0</v>
      </c>
      <c r="AC55" s="1080">
        <f>'Adjustments - restating'!AC55+'Adjustments - Pro Forma'!AC55</f>
        <v>1126970.5347474767</v>
      </c>
      <c r="AD55" s="1080">
        <f>'Adjustments - restating'!AD55+'Adjustments - Pro Forma'!AD55</f>
        <v>-16554.633195093058</v>
      </c>
      <c r="AE55" s="1080">
        <f>'Adjustments - restating'!AE55+'Adjustments - Pro Forma'!AE55</f>
        <v>0</v>
      </c>
      <c r="AF55" s="1080">
        <f>'Adjustments - restating'!AF55+'Adjustments - Pro Forma'!AF55</f>
        <v>764035.59114822827</v>
      </c>
      <c r="AG55" s="1080">
        <f>'Adjustments - restating'!AG55+'Adjustments - Pro Forma'!AG55</f>
        <v>-143763.74042216278</v>
      </c>
      <c r="AH55" s="1080">
        <f>'Adjustments - restating'!AH55+'Adjustments - Pro Forma'!AH55</f>
        <v>0</v>
      </c>
      <c r="AI55" s="1080">
        <f>'Adjustments - restating'!AI55+'Adjustments - Pro Forma'!AI55</f>
        <v>0</v>
      </c>
      <c r="AJ55" s="1080">
        <f>'Adjustments - restating'!AJ55+'Adjustments - Pro Forma'!AJ55</f>
        <v>0</v>
      </c>
      <c r="AK55" s="1080">
        <f>'Adjustments - restating'!AK55+'Adjustments - Pro Forma'!AK55</f>
        <v>-1637024.1070903214</v>
      </c>
      <c r="AL55" s="1080">
        <f>'Adjustments - restating'!AL55+'Adjustments - Pro Forma'!AL55</f>
        <v>0</v>
      </c>
      <c r="AM55" s="1080">
        <f>'Adjustments - restating'!AM55+'Adjustments - Pro Forma'!AM55</f>
        <v>-9662968.9592523444</v>
      </c>
      <c r="AN55" s="1080">
        <f>'Adjustments - restating'!AN55+'Adjustments - Pro Forma'!AN55</f>
        <v>246864</v>
      </c>
      <c r="AO55" s="1080">
        <f>'Adjustments - restating'!AO55+'Adjustments - Pro Forma'!AO55</f>
        <v>0</v>
      </c>
      <c r="AP55" s="1080">
        <f>'Adjustments - restating'!AP55+'Adjustments - Pro Forma'!AP55</f>
        <v>-3609058.0436743628</v>
      </c>
      <c r="AQ55" s="1080">
        <f>'Adjustments - restating'!AQ55+'Adjustments - Pro Forma'!AQ55</f>
        <v>-380671.18351681437</v>
      </c>
      <c r="AR55" s="1080">
        <f>'Adjustments - restating'!AR55+'Adjustments - Pro Forma'!AR55</f>
        <v>0</v>
      </c>
      <c r="AS55" s="1080">
        <f>'Adjustments - restating'!AS55+'Adjustments - Pro Forma'!AS55</f>
        <v>-2559875.5288223396</v>
      </c>
      <c r="AT55" s="1080">
        <f>'Adjustments - restating'!AT55+'Adjustments - Pro Forma'!AT55</f>
        <v>0</v>
      </c>
      <c r="AU55" s="1080">
        <f>'Adjustments - restating'!AU55+'Adjustments - Pro Forma'!AU55</f>
        <v>300351.93966095272</v>
      </c>
      <c r="AV55" s="1080">
        <f>'Adjustments - restating'!AV55+'Adjustments - Pro Forma'!AV55</f>
        <v>0</v>
      </c>
      <c r="AW55" s="1080">
        <f>'Adjustments - restating'!AW55+'Adjustments - Pro Forma'!AW55</f>
        <v>0</v>
      </c>
      <c r="AX55" s="1080">
        <f>'Adjustments - restating'!AX55+'Adjustments - Pro Forma'!AX55</f>
        <v>0</v>
      </c>
      <c r="AY55" s="1080">
        <f>'Adjustments - restating'!AY55+'Adjustments - Pro Forma'!AY55</f>
        <v>0</v>
      </c>
      <c r="AZ55" s="1080">
        <f>'Adjustments - restating'!AZ55+'Adjustments - Pro Forma'!AZ55</f>
        <v>0</v>
      </c>
      <c r="BA55" s="1080">
        <f>'Adjustments - restating'!BA55+'Adjustments - Pro Forma'!BA55</f>
        <v>0</v>
      </c>
      <c r="BB55" s="1080">
        <f>'Adjustments - restating'!BB55+'Adjustments - Pro Forma'!BB55</f>
        <v>0</v>
      </c>
      <c r="BC55" s="1080">
        <f>'Adjustments - restating'!BC55+'Adjustments - Pro Forma'!BC55</f>
        <v>-19787.837837796913</v>
      </c>
      <c r="BD55" s="1053"/>
      <c r="CZ55" s="10"/>
    </row>
    <row r="56" spans="1:104">
      <c r="A56" s="4">
        <v>49</v>
      </c>
      <c r="B56" s="8" t="s">
        <v>52</v>
      </c>
      <c r="C56" s="1083">
        <f t="shared" si="10"/>
        <v>1645.6848</v>
      </c>
      <c r="D56" s="1080">
        <f>'Adjustments - restating'!D56+'Adjustments - Pro Forma'!D56</f>
        <v>0</v>
      </c>
      <c r="E56" s="1080">
        <f>'Adjustments - restating'!E56+'Adjustments - Pro Forma'!E56</f>
        <v>0</v>
      </c>
      <c r="F56" s="1080">
        <f>'Adjustments - restating'!F56+'Adjustments - Pro Forma'!F56</f>
        <v>0</v>
      </c>
      <c r="G56" s="1080">
        <f>'Adjustments - restating'!G56+'Adjustments - Pro Forma'!G56</f>
        <v>0</v>
      </c>
      <c r="H56" s="1080">
        <f>'Adjustments - restating'!H56+'Adjustments - Pro Forma'!H56</f>
        <v>0</v>
      </c>
      <c r="I56" s="1080">
        <f>'Adjustments - restating'!I56+'Adjustments - Pro Forma'!I56</f>
        <v>0</v>
      </c>
      <c r="J56" s="1080">
        <f>'Adjustments - restating'!J56+'Adjustments - Pro Forma'!J56</f>
        <v>0</v>
      </c>
      <c r="K56" s="1080">
        <f>'Adjustments - restating'!K56+'Adjustments - Pro Forma'!K56</f>
        <v>0</v>
      </c>
      <c r="L56" s="1080">
        <f>'Adjustments - restating'!L56+'Adjustments - Pro Forma'!L56</f>
        <v>0</v>
      </c>
      <c r="M56" s="1080">
        <f>'Adjustments - restating'!M56+'Adjustments - Pro Forma'!M56</f>
        <v>0</v>
      </c>
      <c r="N56" s="1080">
        <f>'Adjustments - restating'!N56+'Adjustments - Pro Forma'!N56</f>
        <v>0</v>
      </c>
      <c r="O56" s="1080">
        <f>'Adjustments - restating'!O56+'Adjustments - Pro Forma'!O56</f>
        <v>0</v>
      </c>
      <c r="P56" s="1080">
        <f>'Adjustments - restating'!P56+'Adjustments - Pro Forma'!P56</f>
        <v>0</v>
      </c>
      <c r="Q56" s="1080">
        <f>'Adjustments - restating'!Q56+'Adjustments - Pro Forma'!Q56</f>
        <v>0</v>
      </c>
      <c r="R56" s="1080">
        <f>'Adjustments - restating'!R56+'Adjustments - Pro Forma'!R56</f>
        <v>0</v>
      </c>
      <c r="S56" s="1080">
        <f>'Adjustments - restating'!S56+'Adjustments - Pro Forma'!S56</f>
        <v>0</v>
      </c>
      <c r="T56" s="1080">
        <f>'Adjustments - restating'!T56+'Adjustments - Pro Forma'!T56</f>
        <v>0</v>
      </c>
      <c r="U56" s="1080">
        <f>'Adjustments - restating'!U56+'Adjustments - Pro Forma'!U56</f>
        <v>0</v>
      </c>
      <c r="V56" s="1080">
        <f>'Adjustments - restating'!V56+'Adjustments - Pro Forma'!V56</f>
        <v>0</v>
      </c>
      <c r="W56" s="1080">
        <f>'Adjustments - restating'!W56+'Adjustments - Pro Forma'!W56</f>
        <v>0</v>
      </c>
      <c r="X56" s="1080">
        <f>'Adjustments - restating'!X56+'Adjustments - Pro Forma'!X56</f>
        <v>0</v>
      </c>
      <c r="Y56" s="1080">
        <f>'Adjustments - restating'!Y56+'Adjustments - Pro Forma'!Y56</f>
        <v>0</v>
      </c>
      <c r="Z56" s="1080">
        <f>'Adjustments - restating'!Z56+'Adjustments - Pro Forma'!Z56</f>
        <v>0</v>
      </c>
      <c r="AA56" s="1080">
        <f>'Adjustments - restating'!AA56+'Adjustments - Pro Forma'!AA56</f>
        <v>0</v>
      </c>
      <c r="AB56" s="1080">
        <f>'Adjustments - restating'!AB56+'Adjustments - Pro Forma'!AB56</f>
        <v>0</v>
      </c>
      <c r="AC56" s="1080">
        <f>'Adjustments - restating'!AC56+'Adjustments - Pro Forma'!AC56</f>
        <v>1645.6848</v>
      </c>
      <c r="AD56" s="1080">
        <f>'Adjustments - restating'!AD56+'Adjustments - Pro Forma'!AD56</f>
        <v>0</v>
      </c>
      <c r="AE56" s="1080">
        <f>'Adjustments - restating'!AE56+'Adjustments - Pro Forma'!AE56</f>
        <v>0</v>
      </c>
      <c r="AF56" s="1080">
        <f>'Adjustments - restating'!AF56+'Adjustments - Pro Forma'!AF56</f>
        <v>0</v>
      </c>
      <c r="AG56" s="1080">
        <f>'Adjustments - restating'!AG56+'Adjustments - Pro Forma'!AG56</f>
        <v>0</v>
      </c>
      <c r="AH56" s="1080">
        <f>'Adjustments - restating'!AH56+'Adjustments - Pro Forma'!AH56</f>
        <v>0</v>
      </c>
      <c r="AI56" s="1080">
        <f>'Adjustments - restating'!AI56+'Adjustments - Pro Forma'!AI56</f>
        <v>0</v>
      </c>
      <c r="AJ56" s="1080">
        <f>'Adjustments - restating'!AJ56+'Adjustments - Pro Forma'!AJ56</f>
        <v>0</v>
      </c>
      <c r="AK56" s="1080">
        <f>'Adjustments - restating'!AK56+'Adjustments - Pro Forma'!AK56</f>
        <v>0</v>
      </c>
      <c r="AL56" s="1080">
        <f>'Adjustments - restating'!AL56+'Adjustments - Pro Forma'!AL56</f>
        <v>0</v>
      </c>
      <c r="AM56" s="1080">
        <f>'Adjustments - restating'!AM56+'Adjustments - Pro Forma'!AM56</f>
        <v>0</v>
      </c>
      <c r="AN56" s="1080">
        <f>'Adjustments - restating'!AN56+'Adjustments - Pro Forma'!AN56</f>
        <v>0</v>
      </c>
      <c r="AO56" s="1080">
        <f>'Adjustments - restating'!AO56+'Adjustments - Pro Forma'!AO56</f>
        <v>0</v>
      </c>
      <c r="AP56" s="1080">
        <f>'Adjustments - restating'!AP56+'Adjustments - Pro Forma'!AP56</f>
        <v>0</v>
      </c>
      <c r="AQ56" s="1080">
        <f>'Adjustments - restating'!AQ56+'Adjustments - Pro Forma'!AQ56</f>
        <v>0</v>
      </c>
      <c r="AR56" s="1080">
        <f>'Adjustments - restating'!AR56+'Adjustments - Pro Forma'!AR56</f>
        <v>0</v>
      </c>
      <c r="AS56" s="1080">
        <f>'Adjustments - restating'!AS56+'Adjustments - Pro Forma'!AS56</f>
        <v>0</v>
      </c>
      <c r="AT56" s="1080">
        <f>'Adjustments - restating'!AT56+'Adjustments - Pro Forma'!AT56</f>
        <v>0</v>
      </c>
      <c r="AU56" s="1080">
        <f>'Adjustments - restating'!AU56+'Adjustments - Pro Forma'!AU56</f>
        <v>0</v>
      </c>
      <c r="AV56" s="1080">
        <f>'Adjustments - restating'!AV56+'Adjustments - Pro Forma'!AV56</f>
        <v>0</v>
      </c>
      <c r="AW56" s="1080">
        <f>'Adjustments - restating'!AW56+'Adjustments - Pro Forma'!AW56</f>
        <v>0</v>
      </c>
      <c r="AX56" s="1080">
        <f>'Adjustments - restating'!AX56+'Adjustments - Pro Forma'!AX56</f>
        <v>0</v>
      </c>
      <c r="AY56" s="1080">
        <f>'Adjustments - restating'!AY56+'Adjustments - Pro Forma'!AY56</f>
        <v>0</v>
      </c>
      <c r="AZ56" s="1080">
        <f>'Adjustments - restating'!AZ56+'Adjustments - Pro Forma'!AZ56</f>
        <v>0</v>
      </c>
      <c r="BA56" s="1080">
        <f>'Adjustments - restating'!BA56+'Adjustments - Pro Forma'!BA56</f>
        <v>0</v>
      </c>
      <c r="BB56" s="1080">
        <f>'Adjustments - restating'!BB56+'Adjustments - Pro Forma'!BB56</f>
        <v>0</v>
      </c>
      <c r="BC56" s="1080">
        <f>'Adjustments - restating'!BC56+'Adjustments - Pro Forma'!BC56</f>
        <v>0</v>
      </c>
      <c r="BD56" s="1053"/>
      <c r="CZ56" s="10"/>
    </row>
    <row r="57" spans="1:104">
      <c r="A57" s="4">
        <v>50</v>
      </c>
      <c r="B57" s="8" t="s">
        <v>53</v>
      </c>
      <c r="C57" s="1083">
        <f t="shared" si="10"/>
        <v>-481414.22831967159</v>
      </c>
      <c r="D57" s="1080">
        <f>'Adjustments - restating'!D57+'Adjustments - Pro Forma'!D57</f>
        <v>0</v>
      </c>
      <c r="E57" s="1080">
        <f>'Adjustments - restating'!E57+'Adjustments - Pro Forma'!E57</f>
        <v>0</v>
      </c>
      <c r="F57" s="1080">
        <f>'Adjustments - restating'!F57+'Adjustments - Pro Forma'!F57</f>
        <v>0</v>
      </c>
      <c r="G57" s="1080">
        <f>'Adjustments - restating'!G57+'Adjustments - Pro Forma'!G57</f>
        <v>0</v>
      </c>
      <c r="H57" s="1080">
        <f>'Adjustments - restating'!H57+'Adjustments - Pro Forma'!H57</f>
        <v>0</v>
      </c>
      <c r="I57" s="1080">
        <f>'Adjustments - restating'!I57+'Adjustments - Pro Forma'!I57</f>
        <v>0</v>
      </c>
      <c r="J57" s="1080">
        <f>'Adjustments - restating'!J57+'Adjustments - Pro Forma'!J57</f>
        <v>0</v>
      </c>
      <c r="K57" s="1080">
        <f>'Adjustments - restating'!K57+'Adjustments - Pro Forma'!K57</f>
        <v>0</v>
      </c>
      <c r="L57" s="1080">
        <f>'Adjustments - restating'!L57+'Adjustments - Pro Forma'!L57</f>
        <v>0</v>
      </c>
      <c r="M57" s="1080">
        <f>'Adjustments - restating'!M57+'Adjustments - Pro Forma'!M57</f>
        <v>0</v>
      </c>
      <c r="N57" s="1080">
        <f>'Adjustments - restating'!N57+'Adjustments - Pro Forma'!N57</f>
        <v>0</v>
      </c>
      <c r="O57" s="1080">
        <f>'Adjustments - restating'!O57+'Adjustments - Pro Forma'!O57</f>
        <v>0</v>
      </c>
      <c r="P57" s="1080">
        <f>'Adjustments - restating'!P57+'Adjustments - Pro Forma'!P57</f>
        <v>0</v>
      </c>
      <c r="Q57" s="1080">
        <f>'Adjustments - restating'!Q57+'Adjustments - Pro Forma'!Q57</f>
        <v>0</v>
      </c>
      <c r="R57" s="1080">
        <f>'Adjustments - restating'!R57+'Adjustments - Pro Forma'!R57</f>
        <v>0</v>
      </c>
      <c r="S57" s="1080">
        <f>'Adjustments - restating'!S57+'Adjustments - Pro Forma'!S57</f>
        <v>0</v>
      </c>
      <c r="T57" s="1080">
        <f>'Adjustments - restating'!T57+'Adjustments - Pro Forma'!T57</f>
        <v>0</v>
      </c>
      <c r="U57" s="1080">
        <f>'Adjustments - restating'!U57+'Adjustments - Pro Forma'!U57</f>
        <v>0</v>
      </c>
      <c r="V57" s="1080">
        <f>'Adjustments - restating'!V57+'Adjustments - Pro Forma'!V57</f>
        <v>0</v>
      </c>
      <c r="W57" s="1080">
        <f>'Adjustments - restating'!W57+'Adjustments - Pro Forma'!W57</f>
        <v>0</v>
      </c>
      <c r="X57" s="1080">
        <f>'Adjustments - restating'!X57+'Adjustments - Pro Forma'!X57</f>
        <v>0</v>
      </c>
      <c r="Y57" s="1080">
        <f>'Adjustments - restating'!Y57+'Adjustments - Pro Forma'!Y57</f>
        <v>0</v>
      </c>
      <c r="Z57" s="1080">
        <f>'Adjustments - restating'!Z57+'Adjustments - Pro Forma'!Z57</f>
        <v>0</v>
      </c>
      <c r="AA57" s="1080">
        <f>'Adjustments - restating'!AA57+'Adjustments - Pro Forma'!AA57</f>
        <v>0</v>
      </c>
      <c r="AB57" s="1080">
        <f>'Adjustments - restating'!AB57+'Adjustments - Pro Forma'!AB57</f>
        <v>0</v>
      </c>
      <c r="AC57" s="1080">
        <f>'Adjustments - restating'!AC57+'Adjustments - Pro Forma'!AC57</f>
        <v>0</v>
      </c>
      <c r="AD57" s="1080">
        <f>'Adjustments - restating'!AD57+'Adjustments - Pro Forma'!AD57</f>
        <v>0</v>
      </c>
      <c r="AE57" s="1080">
        <f>'Adjustments - restating'!AE57+'Adjustments - Pro Forma'!AE57</f>
        <v>0</v>
      </c>
      <c r="AF57" s="1080">
        <f>'Adjustments - restating'!AF57+'Adjustments - Pro Forma'!AF57</f>
        <v>0</v>
      </c>
      <c r="AG57" s="1080">
        <f>'Adjustments - restating'!AG57+'Adjustments - Pro Forma'!AG57</f>
        <v>0</v>
      </c>
      <c r="AH57" s="1080">
        <f>'Adjustments - restating'!AH57+'Adjustments - Pro Forma'!AH57</f>
        <v>0</v>
      </c>
      <c r="AI57" s="1080">
        <f>'Adjustments - restating'!AI57+'Adjustments - Pro Forma'!AI57</f>
        <v>0</v>
      </c>
      <c r="AJ57" s="1080">
        <f>'Adjustments - restating'!AJ57+'Adjustments - Pro Forma'!AJ57</f>
        <v>0</v>
      </c>
      <c r="AK57" s="1080">
        <f>'Adjustments - restating'!AK57+'Adjustments - Pro Forma'!AK57</f>
        <v>0</v>
      </c>
      <c r="AL57" s="1080">
        <f>'Adjustments - restating'!AL57+'Adjustments - Pro Forma'!AL57</f>
        <v>0</v>
      </c>
      <c r="AM57" s="1080">
        <f>'Adjustments - restating'!AM57+'Adjustments - Pro Forma'!AM57</f>
        <v>0</v>
      </c>
      <c r="AN57" s="1080">
        <f>'Adjustments - restating'!AN57+'Adjustments - Pro Forma'!AN57</f>
        <v>0</v>
      </c>
      <c r="AO57" s="1080">
        <f>'Adjustments - restating'!AO57+'Adjustments - Pro Forma'!AO57</f>
        <v>0</v>
      </c>
      <c r="AP57" s="1080">
        <f>'Adjustments - restating'!AP57+'Adjustments - Pro Forma'!AP57</f>
        <v>0</v>
      </c>
      <c r="AQ57" s="1080">
        <f>'Adjustments - restating'!AQ57+'Adjustments - Pro Forma'!AQ57</f>
        <v>0</v>
      </c>
      <c r="AR57" s="1080">
        <f>'Adjustments - restating'!AR57+'Adjustments - Pro Forma'!AR57</f>
        <v>-481414.22831967159</v>
      </c>
      <c r="AS57" s="1080">
        <f>'Adjustments - restating'!AS57+'Adjustments - Pro Forma'!AS57</f>
        <v>0</v>
      </c>
      <c r="AT57" s="1080">
        <f>'Adjustments - restating'!AT57+'Adjustments - Pro Forma'!AT57</f>
        <v>0</v>
      </c>
      <c r="AU57" s="1080">
        <f>'Adjustments - restating'!AU57+'Adjustments - Pro Forma'!AU57</f>
        <v>0</v>
      </c>
      <c r="AV57" s="1080">
        <f>'Adjustments - restating'!AV57+'Adjustments - Pro Forma'!AV57</f>
        <v>0</v>
      </c>
      <c r="AW57" s="1080">
        <f>'Adjustments - restating'!AW57+'Adjustments - Pro Forma'!AW57</f>
        <v>0</v>
      </c>
      <c r="AX57" s="1080">
        <f>'Adjustments - restating'!AX57+'Adjustments - Pro Forma'!AX57</f>
        <v>0</v>
      </c>
      <c r="AY57" s="1080">
        <f>'Adjustments - restating'!AY57+'Adjustments - Pro Forma'!AY57</f>
        <v>0</v>
      </c>
      <c r="AZ57" s="1080">
        <f>'Adjustments - restating'!AZ57+'Adjustments - Pro Forma'!AZ57</f>
        <v>0</v>
      </c>
      <c r="BA57" s="1080">
        <f>'Adjustments - restating'!BA57+'Adjustments - Pro Forma'!BA57</f>
        <v>0</v>
      </c>
      <c r="BB57" s="1080">
        <f>'Adjustments - restating'!BB57+'Adjustments - Pro Forma'!BB57</f>
        <v>0</v>
      </c>
      <c r="BC57" s="1080">
        <f>'Adjustments - restating'!BC57+'Adjustments - Pro Forma'!BC57</f>
        <v>0</v>
      </c>
      <c r="BD57" s="1053"/>
      <c r="CZ57" s="10"/>
    </row>
    <row r="58" spans="1:104">
      <c r="A58" s="4">
        <v>51</v>
      </c>
      <c r="B58" s="8" t="s">
        <v>54</v>
      </c>
      <c r="C58" s="1083">
        <f t="shared" si="10"/>
        <v>-3361133.729166666</v>
      </c>
      <c r="D58" s="1080">
        <f>'Adjustments - restating'!D58+'Adjustments - Pro Forma'!D58</f>
        <v>0</v>
      </c>
      <c r="E58" s="1080">
        <f>'Adjustments - restating'!E58+'Adjustments - Pro Forma'!E58</f>
        <v>0</v>
      </c>
      <c r="F58" s="1080">
        <f>'Adjustments - restating'!F58+'Adjustments - Pro Forma'!F58</f>
        <v>0</v>
      </c>
      <c r="G58" s="1080">
        <f>'Adjustments - restating'!G58+'Adjustments - Pro Forma'!G58</f>
        <v>0</v>
      </c>
      <c r="H58" s="1080">
        <f>'Adjustments - restating'!H58+'Adjustments - Pro Forma'!H58</f>
        <v>0</v>
      </c>
      <c r="I58" s="1080">
        <f>'Adjustments - restating'!I58+'Adjustments - Pro Forma'!I58</f>
        <v>0</v>
      </c>
      <c r="J58" s="1080">
        <f>'Adjustments - restating'!J58+'Adjustments - Pro Forma'!J58</f>
        <v>0</v>
      </c>
      <c r="K58" s="1080">
        <f>'Adjustments - restating'!K58+'Adjustments - Pro Forma'!K58</f>
        <v>0</v>
      </c>
      <c r="L58" s="1080">
        <f>'Adjustments - restating'!L58+'Adjustments - Pro Forma'!L58</f>
        <v>0</v>
      </c>
      <c r="M58" s="1080">
        <f>'Adjustments - restating'!M58+'Adjustments - Pro Forma'!M58</f>
        <v>0</v>
      </c>
      <c r="N58" s="1080">
        <f>'Adjustments - restating'!N58+'Adjustments - Pro Forma'!N58</f>
        <v>0</v>
      </c>
      <c r="O58" s="1080">
        <f>'Adjustments - restating'!O58+'Adjustments - Pro Forma'!O58</f>
        <v>0</v>
      </c>
      <c r="P58" s="1080">
        <f>'Adjustments - restating'!P58+'Adjustments - Pro Forma'!P58</f>
        <v>0</v>
      </c>
      <c r="Q58" s="1080">
        <f>'Adjustments - restating'!Q58+'Adjustments - Pro Forma'!Q58</f>
        <v>0</v>
      </c>
      <c r="R58" s="1080">
        <f>'Adjustments - restating'!R58+'Adjustments - Pro Forma'!R58</f>
        <v>0</v>
      </c>
      <c r="S58" s="1080">
        <f>'Adjustments - restating'!S58+'Adjustments - Pro Forma'!S58</f>
        <v>0</v>
      </c>
      <c r="T58" s="1080">
        <f>'Adjustments - restating'!T58+'Adjustments - Pro Forma'!T58</f>
        <v>0</v>
      </c>
      <c r="U58" s="1080">
        <f>'Adjustments - restating'!U58+'Adjustments - Pro Forma'!U58</f>
        <v>0</v>
      </c>
      <c r="V58" s="1080">
        <f>'Adjustments - restating'!V58+'Adjustments - Pro Forma'!V58</f>
        <v>0</v>
      </c>
      <c r="W58" s="1080">
        <f>'Adjustments - restating'!W58+'Adjustments - Pro Forma'!W58</f>
        <v>0</v>
      </c>
      <c r="X58" s="1080">
        <f>'Adjustments - restating'!X58+'Adjustments - Pro Forma'!X58</f>
        <v>0</v>
      </c>
      <c r="Y58" s="1080">
        <f>'Adjustments - restating'!Y58+'Adjustments - Pro Forma'!Y58</f>
        <v>0</v>
      </c>
      <c r="Z58" s="1080">
        <f>'Adjustments - restating'!Z58+'Adjustments - Pro Forma'!Z58</f>
        <v>0</v>
      </c>
      <c r="AA58" s="1080">
        <f>'Adjustments - restating'!AA58+'Adjustments - Pro Forma'!AA58</f>
        <v>0</v>
      </c>
      <c r="AB58" s="1080">
        <f>'Adjustments - restating'!AB58+'Adjustments - Pro Forma'!AB58</f>
        <v>0</v>
      </c>
      <c r="AC58" s="1080">
        <f>'Adjustments - restating'!AC58+'Adjustments - Pro Forma'!AC58</f>
        <v>0</v>
      </c>
      <c r="AD58" s="1080">
        <f>'Adjustments - restating'!AD58+'Adjustments - Pro Forma'!AD58</f>
        <v>0</v>
      </c>
      <c r="AE58" s="1080">
        <f>'Adjustments - restating'!AE58+'Adjustments - Pro Forma'!AE58</f>
        <v>0</v>
      </c>
      <c r="AF58" s="1080">
        <f>'Adjustments - restating'!AF58+'Adjustments - Pro Forma'!AF58</f>
        <v>0</v>
      </c>
      <c r="AG58" s="1080">
        <f>'Adjustments - restating'!AG58+'Adjustments - Pro Forma'!AG58</f>
        <v>0</v>
      </c>
      <c r="AH58" s="1080">
        <f>'Adjustments - restating'!AH58+'Adjustments - Pro Forma'!AH58</f>
        <v>0</v>
      </c>
      <c r="AI58" s="1080">
        <f>'Adjustments - restating'!AI58+'Adjustments - Pro Forma'!AI58</f>
        <v>0</v>
      </c>
      <c r="AJ58" s="1080">
        <f>'Adjustments - restating'!AJ58+'Adjustments - Pro Forma'!AJ58</f>
        <v>0</v>
      </c>
      <c r="AK58" s="1080">
        <f>'Adjustments - restating'!AK58+'Adjustments - Pro Forma'!AK58</f>
        <v>0</v>
      </c>
      <c r="AL58" s="1080">
        <f>'Adjustments - restating'!AL58+'Adjustments - Pro Forma'!AL58</f>
        <v>0</v>
      </c>
      <c r="AM58" s="1080">
        <f>'Adjustments - restating'!AM58+'Adjustments - Pro Forma'!AM58</f>
        <v>0</v>
      </c>
      <c r="AN58" s="1080">
        <f>'Adjustments - restating'!AN58+'Adjustments - Pro Forma'!AN58</f>
        <v>0</v>
      </c>
      <c r="AO58" s="1080">
        <f>'Adjustments - restating'!AO58+'Adjustments - Pro Forma'!AO58</f>
        <v>0</v>
      </c>
      <c r="AP58" s="1080">
        <f>'Adjustments - restating'!AP58+'Adjustments - Pro Forma'!AP58</f>
        <v>0</v>
      </c>
      <c r="AQ58" s="1080">
        <f>'Adjustments - restating'!AQ58+'Adjustments - Pro Forma'!AQ58</f>
        <v>0</v>
      </c>
      <c r="AR58" s="1080">
        <f>'Adjustments - restating'!AR58+'Adjustments - Pro Forma'!AR58</f>
        <v>0</v>
      </c>
      <c r="AS58" s="1080">
        <f>'Adjustments - restating'!AS58+'Adjustments - Pro Forma'!AS58</f>
        <v>0</v>
      </c>
      <c r="AT58" s="1080">
        <f>'Adjustments - restating'!AT58+'Adjustments - Pro Forma'!AT58</f>
        <v>0</v>
      </c>
      <c r="AU58" s="1080">
        <f>'Adjustments - restating'!AU58+'Adjustments - Pro Forma'!AU58</f>
        <v>0</v>
      </c>
      <c r="AV58" s="1080">
        <f>'Adjustments - restating'!AV58+'Adjustments - Pro Forma'!AV58</f>
        <v>0</v>
      </c>
      <c r="AW58" s="1080">
        <f>'Adjustments - restating'!AW58+'Adjustments - Pro Forma'!AW58</f>
        <v>0</v>
      </c>
      <c r="AX58" s="1080">
        <f>'Adjustments - restating'!AX58+'Adjustments - Pro Forma'!AX58</f>
        <v>-3361133.729166666</v>
      </c>
      <c r="AY58" s="1080">
        <f>'Adjustments - restating'!AY58+'Adjustments - Pro Forma'!AY58</f>
        <v>0</v>
      </c>
      <c r="AZ58" s="1080">
        <f>'Adjustments - restating'!AZ58+'Adjustments - Pro Forma'!AZ58</f>
        <v>0</v>
      </c>
      <c r="BA58" s="1080">
        <f>'Adjustments - restating'!BA58+'Adjustments - Pro Forma'!BA58</f>
        <v>0</v>
      </c>
      <c r="BB58" s="1080">
        <f>'Adjustments - restating'!BB58+'Adjustments - Pro Forma'!BB58</f>
        <v>0</v>
      </c>
      <c r="BC58" s="1080">
        <f>'Adjustments - restating'!BC58+'Adjustments - Pro Forma'!BC58</f>
        <v>0</v>
      </c>
      <c r="BD58" s="1053"/>
      <c r="CZ58" s="10"/>
    </row>
    <row r="59" spans="1:104">
      <c r="A59" s="4">
        <v>52</v>
      </c>
      <c r="B59" s="8" t="s">
        <v>55</v>
      </c>
      <c r="C59" s="1083">
        <f t="shared" si="10"/>
        <v>-486388.242659254</v>
      </c>
      <c r="D59" s="1080">
        <f>'Adjustments - restating'!D59+'Adjustments - Pro Forma'!D59</f>
        <v>0</v>
      </c>
      <c r="E59" s="1080">
        <f>'Adjustments - restating'!E59+'Adjustments - Pro Forma'!E59</f>
        <v>0</v>
      </c>
      <c r="F59" s="1080">
        <f>'Adjustments - restating'!F59+'Adjustments - Pro Forma'!F59</f>
        <v>0</v>
      </c>
      <c r="G59" s="1080">
        <f>'Adjustments - restating'!G59+'Adjustments - Pro Forma'!G59</f>
        <v>-402745.59474258736</v>
      </c>
      <c r="H59" s="1080">
        <f>'Adjustments - restating'!H59+'Adjustments - Pro Forma'!H59</f>
        <v>0</v>
      </c>
      <c r="I59" s="1080">
        <f>'Adjustments - restating'!I59+'Adjustments - Pro Forma'!I59</f>
        <v>0</v>
      </c>
      <c r="J59" s="1080">
        <f>'Adjustments - restating'!J59+'Adjustments - Pro Forma'!J59</f>
        <v>0</v>
      </c>
      <c r="K59" s="1080">
        <f>'Adjustments - restating'!K59+'Adjustments - Pro Forma'!K59</f>
        <v>0</v>
      </c>
      <c r="L59" s="1080">
        <f>'Adjustments - restating'!L59+'Adjustments - Pro Forma'!L59</f>
        <v>0</v>
      </c>
      <c r="M59" s="1080">
        <f>'Adjustments - restating'!M59+'Adjustments - Pro Forma'!M59</f>
        <v>0</v>
      </c>
      <c r="N59" s="1080">
        <f>'Adjustments - restating'!N59+'Adjustments - Pro Forma'!N59</f>
        <v>0</v>
      </c>
      <c r="O59" s="1080">
        <f>'Adjustments - restating'!O59+'Adjustments - Pro Forma'!O59</f>
        <v>0</v>
      </c>
      <c r="P59" s="1080">
        <f>'Adjustments - restating'!P59+'Adjustments - Pro Forma'!P59</f>
        <v>0</v>
      </c>
      <c r="Q59" s="1080">
        <f>'Adjustments - restating'!Q59+'Adjustments - Pro Forma'!Q59</f>
        <v>0</v>
      </c>
      <c r="R59" s="1080">
        <f>'Adjustments - restating'!R59+'Adjustments - Pro Forma'!R59</f>
        <v>0</v>
      </c>
      <c r="S59" s="1080">
        <f>'Adjustments - restating'!S59+'Adjustments - Pro Forma'!S59</f>
        <v>0</v>
      </c>
      <c r="T59" s="1080">
        <f>'Adjustments - restating'!T59+'Adjustments - Pro Forma'!T59</f>
        <v>0</v>
      </c>
      <c r="U59" s="1080">
        <f>'Adjustments - restating'!U59+'Adjustments - Pro Forma'!U59</f>
        <v>0</v>
      </c>
      <c r="V59" s="1080">
        <f>'Adjustments - restating'!V59+'Adjustments - Pro Forma'!V59</f>
        <v>0</v>
      </c>
      <c r="W59" s="1080">
        <f>'Adjustments - restating'!W59+'Adjustments - Pro Forma'!W59</f>
        <v>0</v>
      </c>
      <c r="X59" s="1080">
        <f>'Adjustments - restating'!X59+'Adjustments - Pro Forma'!X59</f>
        <v>0</v>
      </c>
      <c r="Y59" s="1080">
        <f>'Adjustments - restating'!Y59+'Adjustments - Pro Forma'!Y59</f>
        <v>0</v>
      </c>
      <c r="Z59" s="1080">
        <f>'Adjustments - restating'!Z59+'Adjustments - Pro Forma'!Z59</f>
        <v>0</v>
      </c>
      <c r="AA59" s="1080">
        <f>'Adjustments - restating'!AA59+'Adjustments - Pro Forma'!AA59</f>
        <v>0</v>
      </c>
      <c r="AB59" s="1080">
        <f>'Adjustments - restating'!AB59+'Adjustments - Pro Forma'!AB59</f>
        <v>0</v>
      </c>
      <c r="AC59" s="1080">
        <f>'Adjustments - restating'!AC59+'Adjustments - Pro Forma'!AC59</f>
        <v>0</v>
      </c>
      <c r="AD59" s="1080">
        <f>'Adjustments - restating'!AD59+'Adjustments - Pro Forma'!AD59</f>
        <v>0</v>
      </c>
      <c r="AE59" s="1080">
        <f>'Adjustments - restating'!AE59+'Adjustments - Pro Forma'!AE59</f>
        <v>0</v>
      </c>
      <c r="AF59" s="1080">
        <f>'Adjustments - restating'!AF59+'Adjustments - Pro Forma'!AF59</f>
        <v>0</v>
      </c>
      <c r="AG59" s="1080">
        <f>'Adjustments - restating'!AG59+'Adjustments - Pro Forma'!AG59</f>
        <v>0</v>
      </c>
      <c r="AH59" s="1080">
        <f>'Adjustments - restating'!AH59+'Adjustments - Pro Forma'!AH59</f>
        <v>0</v>
      </c>
      <c r="AI59" s="1080">
        <f>'Adjustments - restating'!AI59+'Adjustments - Pro Forma'!AI59</f>
        <v>0</v>
      </c>
      <c r="AJ59" s="1080">
        <f>'Adjustments - restating'!AJ59+'Adjustments - Pro Forma'!AJ59</f>
        <v>0</v>
      </c>
      <c r="AK59" s="1080">
        <f>'Adjustments - restating'!AK59+'Adjustments - Pro Forma'!AK59</f>
        <v>0</v>
      </c>
      <c r="AL59" s="1080">
        <f>'Adjustments - restating'!AL59+'Adjustments - Pro Forma'!AL59</f>
        <v>0</v>
      </c>
      <c r="AM59" s="1080">
        <f>'Adjustments - restating'!AM59+'Adjustments - Pro Forma'!AM59</f>
        <v>0</v>
      </c>
      <c r="AN59" s="1080">
        <f>'Adjustments - restating'!AN59+'Adjustments - Pro Forma'!AN59</f>
        <v>0</v>
      </c>
      <c r="AO59" s="1080">
        <f>'Adjustments - restating'!AO59+'Adjustments - Pro Forma'!AO59</f>
        <v>0</v>
      </c>
      <c r="AP59" s="1080">
        <f>'Adjustments - restating'!AP59+'Adjustments - Pro Forma'!AP59</f>
        <v>0</v>
      </c>
      <c r="AQ59" s="1080">
        <f>'Adjustments - restating'!AQ59+'Adjustments - Pro Forma'!AQ59</f>
        <v>0</v>
      </c>
      <c r="AR59" s="1080">
        <f>'Adjustments - restating'!AR59+'Adjustments - Pro Forma'!AR59</f>
        <v>0</v>
      </c>
      <c r="AS59" s="1080">
        <f>'Adjustments - restating'!AS59+'Adjustments - Pro Forma'!AS59</f>
        <v>0</v>
      </c>
      <c r="AT59" s="1080">
        <f>'Adjustments - restating'!AT59+'Adjustments - Pro Forma'!AT59</f>
        <v>0</v>
      </c>
      <c r="AU59" s="1080">
        <f>'Adjustments - restating'!AU59+'Adjustments - Pro Forma'!AU59</f>
        <v>0</v>
      </c>
      <c r="AV59" s="1080">
        <f>'Adjustments - restating'!AV59+'Adjustments - Pro Forma'!AV59</f>
        <v>0</v>
      </c>
      <c r="AW59" s="1080">
        <f>'Adjustments - restating'!AW59+'Adjustments - Pro Forma'!AW59</f>
        <v>-83642.64791666661</v>
      </c>
      <c r="AX59" s="1080">
        <f>'Adjustments - restating'!AX59+'Adjustments - Pro Forma'!AX59</f>
        <v>0</v>
      </c>
      <c r="AY59" s="1080">
        <f>'Adjustments - restating'!AY59+'Adjustments - Pro Forma'!AY59</f>
        <v>0</v>
      </c>
      <c r="AZ59" s="1080">
        <f>'Adjustments - restating'!AZ59+'Adjustments - Pro Forma'!AZ59</f>
        <v>0</v>
      </c>
      <c r="BA59" s="1080">
        <f>'Adjustments - restating'!BA59+'Adjustments - Pro Forma'!BA59</f>
        <v>0</v>
      </c>
      <c r="BB59" s="1080">
        <f>'Adjustments - restating'!BB59+'Adjustments - Pro Forma'!BB59</f>
        <v>0</v>
      </c>
      <c r="BC59" s="1080">
        <f>'Adjustments - restating'!BC59+'Adjustments - Pro Forma'!BC59</f>
        <v>0</v>
      </c>
      <c r="BD59" s="1053"/>
      <c r="CZ59" s="10"/>
    </row>
    <row r="60" spans="1:104">
      <c r="A60" s="4">
        <v>53</v>
      </c>
      <c r="B60" s="8"/>
      <c r="C60" s="1083"/>
      <c r="D60" s="1080"/>
      <c r="E60" s="1080"/>
      <c r="F60" s="1080"/>
      <c r="G60" s="1080"/>
      <c r="H60" s="1080"/>
      <c r="I60" s="1080"/>
      <c r="J60" s="1080"/>
      <c r="K60" s="1080"/>
      <c r="L60" s="1080"/>
      <c r="M60" s="1080"/>
      <c r="N60" s="1080"/>
      <c r="O60" s="1080"/>
      <c r="P60" s="1080"/>
      <c r="Q60" s="1080"/>
      <c r="R60" s="1080"/>
      <c r="S60" s="1080"/>
      <c r="T60" s="1080"/>
      <c r="U60" s="1080"/>
      <c r="V60" s="1080"/>
      <c r="W60" s="1080"/>
      <c r="X60" s="1080"/>
      <c r="Y60" s="1080"/>
      <c r="Z60" s="1080"/>
      <c r="AA60" s="1080"/>
      <c r="AB60" s="1080"/>
      <c r="AC60" s="1080"/>
      <c r="AD60" s="1080"/>
      <c r="AE60" s="1080"/>
      <c r="AF60" s="1080"/>
      <c r="AG60" s="1080"/>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53"/>
      <c r="CZ60" s="10"/>
    </row>
    <row r="61" spans="1:104">
      <c r="A61" s="4">
        <v>54</v>
      </c>
      <c r="B61" s="1285" t="s">
        <v>56</v>
      </c>
      <c r="C61" s="1088">
        <f>SUM(C53:C60)</f>
        <v>-49898033.072528124</v>
      </c>
      <c r="D61" s="1082">
        <f>SUM(D53:D60)</f>
        <v>0</v>
      </c>
      <c r="E61" s="1082">
        <f t="shared" ref="E61:BC61" si="11">SUM(E53:E60)</f>
        <v>0</v>
      </c>
      <c r="F61" s="1082">
        <f t="shared" si="11"/>
        <v>0</v>
      </c>
      <c r="G61" s="1082">
        <f t="shared" si="11"/>
        <v>-249924.71937285986</v>
      </c>
      <c r="H61" s="1082">
        <f t="shared" si="11"/>
        <v>0</v>
      </c>
      <c r="I61" s="1082">
        <f t="shared" si="11"/>
        <v>0</v>
      </c>
      <c r="J61" s="1082">
        <f t="shared" si="11"/>
        <v>0</v>
      </c>
      <c r="K61" s="1082">
        <f t="shared" si="11"/>
        <v>0</v>
      </c>
      <c r="L61" s="1082">
        <f t="shared" si="11"/>
        <v>0</v>
      </c>
      <c r="M61" s="1082">
        <f t="shared" si="11"/>
        <v>0</v>
      </c>
      <c r="N61" s="1082">
        <f t="shared" si="11"/>
        <v>0</v>
      </c>
      <c r="O61" s="1082">
        <f t="shared" si="11"/>
        <v>0</v>
      </c>
      <c r="P61" s="1082">
        <f t="shared" si="11"/>
        <v>0</v>
      </c>
      <c r="Q61" s="1082">
        <f t="shared" si="11"/>
        <v>0</v>
      </c>
      <c r="R61" s="1082">
        <f t="shared" si="11"/>
        <v>0</v>
      </c>
      <c r="S61" s="1082">
        <f t="shared" si="11"/>
        <v>0</v>
      </c>
      <c r="T61" s="1082">
        <f t="shared" si="11"/>
        <v>0</v>
      </c>
      <c r="U61" s="1082">
        <f t="shared" si="11"/>
        <v>0</v>
      </c>
      <c r="V61" s="1082">
        <f t="shared" si="11"/>
        <v>0</v>
      </c>
      <c r="W61" s="1082">
        <f t="shared" si="11"/>
        <v>0</v>
      </c>
      <c r="X61" s="1082">
        <f t="shared" si="11"/>
        <v>0</v>
      </c>
      <c r="Y61" s="1082">
        <f t="shared" si="11"/>
        <v>0</v>
      </c>
      <c r="Z61" s="1082">
        <f t="shared" si="11"/>
        <v>0</v>
      </c>
      <c r="AA61" s="1082">
        <f t="shared" si="11"/>
        <v>0</v>
      </c>
      <c r="AB61" s="1082">
        <f t="shared" si="11"/>
        <v>0</v>
      </c>
      <c r="AC61" s="1082">
        <f t="shared" si="11"/>
        <v>19759910.524293479</v>
      </c>
      <c r="AD61" s="1082">
        <f t="shared" si="11"/>
        <v>-212765.11892330143</v>
      </c>
      <c r="AE61" s="1082">
        <f t="shared" si="11"/>
        <v>-6526992.7775002476</v>
      </c>
      <c r="AF61" s="1082">
        <f t="shared" si="11"/>
        <v>-1249180.3745660563</v>
      </c>
      <c r="AG61" s="1082">
        <f t="shared" si="11"/>
        <v>-143763.74042216278</v>
      </c>
      <c r="AH61" s="1082">
        <f t="shared" si="11"/>
        <v>0</v>
      </c>
      <c r="AI61" s="1082">
        <f t="shared" si="11"/>
        <v>0</v>
      </c>
      <c r="AJ61" s="1082">
        <f t="shared" si="11"/>
        <v>0</v>
      </c>
      <c r="AK61" s="1082">
        <f t="shared" si="11"/>
        <v>-1637024.1070903214</v>
      </c>
      <c r="AL61" s="1082">
        <f t="shared" si="11"/>
        <v>0</v>
      </c>
      <c r="AM61" s="1082">
        <f t="shared" si="11"/>
        <v>-9662968.9592523444</v>
      </c>
      <c r="AN61" s="1082">
        <f t="shared" si="11"/>
        <v>246864</v>
      </c>
      <c r="AO61" s="1082">
        <f t="shared" si="11"/>
        <v>0</v>
      </c>
      <c r="AP61" s="1082">
        <f t="shared" si="11"/>
        <v>-42864656.633303598</v>
      </c>
      <c r="AQ61" s="1082">
        <f t="shared" si="11"/>
        <v>-380671.18351681437</v>
      </c>
      <c r="AR61" s="1082">
        <f t="shared" si="11"/>
        <v>-481414.22831967159</v>
      </c>
      <c r="AS61" s="1082">
        <f t="shared" si="11"/>
        <v>-3325316.6196618588</v>
      </c>
      <c r="AT61" s="1082">
        <f t="shared" si="11"/>
        <v>0</v>
      </c>
      <c r="AU61" s="1082">
        <f t="shared" si="11"/>
        <v>300351.93966095272</v>
      </c>
      <c r="AV61" s="1082">
        <f t="shared" si="11"/>
        <v>0</v>
      </c>
      <c r="AW61" s="1082">
        <f t="shared" si="11"/>
        <v>-83642.64791666661</v>
      </c>
      <c r="AX61" s="1082">
        <f t="shared" si="11"/>
        <v>-3361133.729166666</v>
      </c>
      <c r="AY61" s="1082">
        <f t="shared" si="11"/>
        <v>0</v>
      </c>
      <c r="AZ61" s="1082">
        <f t="shared" si="11"/>
        <v>0</v>
      </c>
      <c r="BA61" s="1082">
        <f t="shared" si="11"/>
        <v>0</v>
      </c>
      <c r="BB61" s="1082">
        <f t="shared" si="11"/>
        <v>0</v>
      </c>
      <c r="BC61" s="1082">
        <f t="shared" si="11"/>
        <v>-25704.697469986393</v>
      </c>
      <c r="BD61" s="1053"/>
      <c r="CZ61" s="10"/>
    </row>
    <row r="62" spans="1:104">
      <c r="A62" s="4">
        <v>55</v>
      </c>
      <c r="B62" s="8"/>
      <c r="C62" s="1083"/>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c r="AU62" s="1080"/>
      <c r="AV62" s="1080"/>
      <c r="AW62" s="1080"/>
      <c r="AX62" s="1080"/>
      <c r="AY62" s="1080"/>
      <c r="AZ62" s="1080"/>
      <c r="BA62" s="1080"/>
      <c r="BB62" s="1080"/>
      <c r="BC62" s="1080"/>
      <c r="BD62" s="1053"/>
      <c r="CZ62" s="10"/>
    </row>
    <row r="63" spans="1:104">
      <c r="A63" s="4">
        <v>56</v>
      </c>
      <c r="B63" s="1093" t="s">
        <v>57</v>
      </c>
      <c r="C63" s="1296">
        <f>C50+C61</f>
        <v>61369070.901310042</v>
      </c>
      <c r="D63" s="1080">
        <f>D50+D61</f>
        <v>0</v>
      </c>
      <c r="E63" s="1080">
        <f t="shared" ref="E63:BC63" si="12">E50+E61</f>
        <v>0</v>
      </c>
      <c r="F63" s="1080">
        <f t="shared" si="12"/>
        <v>0</v>
      </c>
      <c r="G63" s="1080">
        <f t="shared" si="12"/>
        <v>-249924.71937285986</v>
      </c>
      <c r="H63" s="1080">
        <f t="shared" si="12"/>
        <v>0</v>
      </c>
      <c r="I63" s="1080">
        <f t="shared" si="12"/>
        <v>0</v>
      </c>
      <c r="J63" s="1080">
        <f t="shared" si="12"/>
        <v>0</v>
      </c>
      <c r="K63" s="1080">
        <f t="shared" si="12"/>
        <v>0</v>
      </c>
      <c r="L63" s="1080">
        <f t="shared" si="12"/>
        <v>0</v>
      </c>
      <c r="M63" s="1080">
        <f t="shared" si="12"/>
        <v>0</v>
      </c>
      <c r="N63" s="1080">
        <f t="shared" si="12"/>
        <v>0</v>
      </c>
      <c r="O63" s="1080">
        <f t="shared" si="12"/>
        <v>0</v>
      </c>
      <c r="P63" s="1080">
        <f t="shared" si="12"/>
        <v>0</v>
      </c>
      <c r="Q63" s="1080">
        <f t="shared" si="12"/>
        <v>0</v>
      </c>
      <c r="R63" s="1080">
        <f t="shared" si="12"/>
        <v>0</v>
      </c>
      <c r="S63" s="1080">
        <f t="shared" si="12"/>
        <v>0</v>
      </c>
      <c r="T63" s="1080">
        <f t="shared" si="12"/>
        <v>0</v>
      </c>
      <c r="U63" s="1080">
        <f t="shared" si="12"/>
        <v>0</v>
      </c>
      <c r="V63" s="1080">
        <f t="shared" si="12"/>
        <v>0</v>
      </c>
      <c r="W63" s="1080">
        <f t="shared" si="12"/>
        <v>0</v>
      </c>
      <c r="X63" s="1080">
        <f t="shared" si="12"/>
        <v>0</v>
      </c>
      <c r="Y63" s="1080">
        <f t="shared" si="12"/>
        <v>0</v>
      </c>
      <c r="Z63" s="1080">
        <f t="shared" si="12"/>
        <v>0</v>
      </c>
      <c r="AA63" s="1080">
        <f t="shared" si="12"/>
        <v>0</v>
      </c>
      <c r="AB63" s="1080">
        <f t="shared" si="12"/>
        <v>0</v>
      </c>
      <c r="AC63" s="1080">
        <f t="shared" si="12"/>
        <v>-8567345.2846213318</v>
      </c>
      <c r="AD63" s="1080">
        <f t="shared" si="12"/>
        <v>-212765.11892330143</v>
      </c>
      <c r="AE63" s="1080">
        <f t="shared" si="12"/>
        <v>-6526992.7775002476</v>
      </c>
      <c r="AF63" s="1080">
        <f t="shared" si="12"/>
        <v>-1249180.3745660563</v>
      </c>
      <c r="AG63" s="1080">
        <f t="shared" si="12"/>
        <v>-143763.74042216278</v>
      </c>
      <c r="AH63" s="1080">
        <f t="shared" si="12"/>
        <v>0</v>
      </c>
      <c r="AI63" s="1080">
        <f t="shared" si="12"/>
        <v>0</v>
      </c>
      <c r="AJ63" s="1080">
        <f t="shared" si="12"/>
        <v>0</v>
      </c>
      <c r="AK63" s="1080">
        <f t="shared" si="12"/>
        <v>-1637024.1070903214</v>
      </c>
      <c r="AL63" s="1080">
        <f t="shared" si="12"/>
        <v>0</v>
      </c>
      <c r="AM63" s="1080">
        <f t="shared" si="12"/>
        <v>-9662968.9592523444</v>
      </c>
      <c r="AN63" s="1080">
        <f t="shared" si="12"/>
        <v>246864</v>
      </c>
      <c r="AO63" s="1080">
        <f t="shared" si="12"/>
        <v>0</v>
      </c>
      <c r="AP63" s="1080">
        <f t="shared" si="12"/>
        <v>26734872.303152114</v>
      </c>
      <c r="AQ63" s="1080">
        <f t="shared" si="12"/>
        <v>-250034.33575255581</v>
      </c>
      <c r="AR63" s="1080">
        <f t="shared" si="12"/>
        <v>-481414.22831967159</v>
      </c>
      <c r="AS63" s="1080">
        <f t="shared" si="12"/>
        <v>37099265.654320329</v>
      </c>
      <c r="AT63" s="1080">
        <f t="shared" si="12"/>
        <v>-23721363.983606651</v>
      </c>
      <c r="AU63" s="1080">
        <f t="shared" si="12"/>
        <v>97700.229568832146</v>
      </c>
      <c r="AV63" s="1080">
        <f t="shared" si="12"/>
        <v>-360048.63899999904</v>
      </c>
      <c r="AW63" s="1080">
        <f t="shared" si="12"/>
        <v>-83642.64791666661</v>
      </c>
      <c r="AX63" s="1080">
        <f t="shared" si="12"/>
        <v>-3361133.729166666</v>
      </c>
      <c r="AY63" s="1080">
        <f t="shared" si="12"/>
        <v>0</v>
      </c>
      <c r="AZ63" s="1080">
        <f t="shared" si="12"/>
        <v>0</v>
      </c>
      <c r="BA63" s="1080">
        <f t="shared" si="12"/>
        <v>22392710.951431125</v>
      </c>
      <c r="BB63" s="1080">
        <f t="shared" si="12"/>
        <v>31018483.084840588</v>
      </c>
      <c r="BC63" s="1080">
        <f t="shared" si="12"/>
        <v>286777.32350789511</v>
      </c>
      <c r="BD63" s="1053"/>
      <c r="CZ63" s="10"/>
    </row>
    <row r="64" spans="1:104" ht="13.8" thickBot="1">
      <c r="A64" s="4">
        <v>59</v>
      </c>
      <c r="B64" s="8"/>
      <c r="C64" s="404"/>
      <c r="D64" s="1087"/>
      <c r="E64" s="108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CZ64" s="10"/>
    </row>
    <row r="65" spans="1:104">
      <c r="A65" s="1095">
        <v>60</v>
      </c>
      <c r="B65" s="1094" t="s">
        <v>58</v>
      </c>
      <c r="C65" s="1297" t="s">
        <v>59</v>
      </c>
      <c r="D65" s="1298"/>
      <c r="E65" s="1298"/>
      <c r="F65" s="1298"/>
      <c r="G65" s="1298"/>
      <c r="H65" s="1298"/>
      <c r="I65" s="1298"/>
      <c r="J65" s="1298"/>
      <c r="K65" s="1298"/>
      <c r="L65" s="1298"/>
      <c r="M65" s="1298"/>
      <c r="N65" s="1298"/>
      <c r="O65" s="1298"/>
      <c r="P65" s="1298"/>
      <c r="Q65" s="1298"/>
      <c r="R65" s="1298"/>
      <c r="S65" s="1298"/>
      <c r="T65" s="1298"/>
      <c r="U65" s="1298"/>
      <c r="V65" s="1298"/>
      <c r="W65" s="1298"/>
      <c r="X65" s="1298"/>
      <c r="Y65" s="1298"/>
      <c r="Z65" s="1298"/>
      <c r="AA65" s="1298"/>
      <c r="AB65" s="1298"/>
      <c r="AC65" s="1298"/>
      <c r="AD65" s="1298"/>
      <c r="AE65" s="1298"/>
      <c r="AF65" s="1298"/>
      <c r="AG65" s="1298"/>
      <c r="AH65" s="1298"/>
      <c r="AI65" s="1298"/>
      <c r="AJ65" s="1298"/>
      <c r="AK65" s="1298"/>
      <c r="AL65" s="1298"/>
      <c r="AM65" s="1298"/>
      <c r="AN65" s="1298"/>
      <c r="AO65" s="1298"/>
      <c r="AP65" s="1298"/>
      <c r="AQ65" s="1298"/>
      <c r="AR65" s="1298"/>
      <c r="AS65" s="1298"/>
      <c r="AT65" s="1298"/>
      <c r="AU65" s="1298"/>
      <c r="AV65" s="1298"/>
      <c r="AW65" s="1298"/>
      <c r="AX65" s="1298"/>
      <c r="AY65" s="1298"/>
      <c r="AZ65" s="1298"/>
      <c r="BA65" s="1298"/>
      <c r="BB65" s="1298"/>
      <c r="BC65" s="1298"/>
      <c r="CZ65" s="10"/>
    </row>
    <row r="66" spans="1:104">
      <c r="A66" s="6">
        <v>61</v>
      </c>
      <c r="B66" s="20" t="s">
        <v>2</v>
      </c>
      <c r="C66" s="1299" t="s">
        <v>60</v>
      </c>
      <c r="D66" s="1078"/>
      <c r="E66" s="1100">
        <v>0.35</v>
      </c>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CZ66" s="10"/>
    </row>
    <row r="67" spans="1:104">
      <c r="A67" s="6">
        <v>62</v>
      </c>
      <c r="B67" s="681" t="s">
        <v>390</v>
      </c>
      <c r="C67" s="1078">
        <f>SUM(D68:BC68)</f>
        <v>19919420.174390674</v>
      </c>
      <c r="D67" s="1299"/>
      <c r="E67" s="1299"/>
      <c r="F67" s="1299"/>
      <c r="G67" s="1299"/>
      <c r="H67" s="1299"/>
      <c r="I67" s="1299"/>
      <c r="J67" s="1299"/>
      <c r="K67" s="1299"/>
      <c r="L67" s="1299"/>
      <c r="M67" s="1299"/>
      <c r="N67" s="1299"/>
      <c r="O67" s="1299"/>
      <c r="P67" s="1299"/>
      <c r="Q67" s="1299"/>
      <c r="R67" s="1299"/>
      <c r="S67" s="1299"/>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CZ67" s="10"/>
    </row>
    <row r="68" spans="1:104">
      <c r="A68" s="6">
        <v>63</v>
      </c>
      <c r="B68" s="20" t="s">
        <v>61</v>
      </c>
      <c r="C68" s="1085">
        <f>C11-C24-C26-C27-C28-C33</f>
        <v>19919420.17439067</v>
      </c>
      <c r="D68" s="1085">
        <f>D11-D24-D26-D27-D28-D33</f>
        <v>-5692761.2699999996</v>
      </c>
      <c r="E68" s="1085">
        <f t="shared" ref="E68:BC68" si="13">E11-E24-E26-E27-E28-E33</f>
        <v>-7427584.4312790008</v>
      </c>
      <c r="F68" s="1085">
        <f t="shared" si="13"/>
        <v>17025824.820802085</v>
      </c>
      <c r="G68" s="1085">
        <f t="shared" si="13"/>
        <v>776048.95839665306</v>
      </c>
      <c r="H68" s="1085">
        <f t="shared" si="13"/>
        <v>-2253339.1310724937</v>
      </c>
      <c r="I68" s="1085">
        <f t="shared" si="13"/>
        <v>347224</v>
      </c>
      <c r="J68" s="1085">
        <f t="shared" si="13"/>
        <v>41325.822449383042</v>
      </c>
      <c r="K68" s="1085">
        <f t="shared" si="13"/>
        <v>0</v>
      </c>
      <c r="L68" s="1085">
        <f t="shared" si="13"/>
        <v>25888.581406835918</v>
      </c>
      <c r="M68" s="1085">
        <f t="shared" si="13"/>
        <v>22113.998075557345</v>
      </c>
      <c r="N68" s="1085">
        <f t="shared" si="13"/>
        <v>47588.981132557921</v>
      </c>
      <c r="O68" s="1085">
        <f t="shared" si="13"/>
        <v>-1233812.5366109316</v>
      </c>
      <c r="P68" s="1085">
        <f t="shared" si="13"/>
        <v>5340.7537227038374</v>
      </c>
      <c r="Q68" s="1085">
        <f t="shared" si="13"/>
        <v>-155436.59276701676</v>
      </c>
      <c r="R68" s="1085">
        <f t="shared" si="13"/>
        <v>10677588.59</v>
      </c>
      <c r="S68" s="1085">
        <f t="shared" si="13"/>
        <v>2008360.4615596212</v>
      </c>
      <c r="T68" s="1085">
        <f t="shared" si="13"/>
        <v>401.94661826917422</v>
      </c>
      <c r="U68" s="1085">
        <f t="shared" si="13"/>
        <v>-1496.5274180481501</v>
      </c>
      <c r="V68" s="1085">
        <f t="shared" si="13"/>
        <v>-422425.00651124539</v>
      </c>
      <c r="W68" s="1085">
        <f t="shared" si="13"/>
        <v>-215352.2102726177</v>
      </c>
      <c r="X68" s="1085">
        <f t="shared" si="13"/>
        <v>0</v>
      </c>
      <c r="Y68" s="1085">
        <f t="shared" si="13"/>
        <v>0</v>
      </c>
      <c r="Z68" s="1085">
        <f t="shared" si="13"/>
        <v>11514719.674666643</v>
      </c>
      <c r="AA68" s="1085">
        <f t="shared" si="13"/>
        <v>908320.56677233428</v>
      </c>
      <c r="AB68" s="1085">
        <f t="shared" si="13"/>
        <v>679898.4167838149</v>
      </c>
      <c r="AC68" s="1085">
        <f t="shared" si="13"/>
        <v>469119.33380278642</v>
      </c>
      <c r="AD68" s="1085">
        <f t="shared" si="13"/>
        <v>0</v>
      </c>
      <c r="AE68" s="1085">
        <f t="shared" si="13"/>
        <v>0</v>
      </c>
      <c r="AF68" s="1085">
        <f t="shared" si="13"/>
        <v>-2013215.9657142847</v>
      </c>
      <c r="AG68" s="1085">
        <f t="shared" si="13"/>
        <v>132157.57984889968</v>
      </c>
      <c r="AH68" s="1085">
        <f t="shared" si="13"/>
        <v>0</v>
      </c>
      <c r="AI68" s="1085">
        <f t="shared" si="13"/>
        <v>0</v>
      </c>
      <c r="AJ68" s="1085">
        <f t="shared" si="13"/>
        <v>0</v>
      </c>
      <c r="AK68" s="1085">
        <f t="shared" si="13"/>
        <v>0</v>
      </c>
      <c r="AL68" s="1085">
        <f t="shared" si="13"/>
        <v>0</v>
      </c>
      <c r="AM68" s="1085">
        <f t="shared" si="13"/>
        <v>0</v>
      </c>
      <c r="AN68" s="1085">
        <f t="shared" si="13"/>
        <v>0</v>
      </c>
      <c r="AO68" s="1085">
        <f t="shared" si="13"/>
        <v>807244.49001859501</v>
      </c>
      <c r="AP68" s="1085">
        <f t="shared" si="13"/>
        <v>0</v>
      </c>
      <c r="AQ68" s="1085">
        <f t="shared" si="13"/>
        <v>-168765.87530265757</v>
      </c>
      <c r="AR68" s="1085">
        <f t="shared" si="13"/>
        <v>0</v>
      </c>
      <c r="AS68" s="1085">
        <f t="shared" si="13"/>
        <v>-744845.36788250029</v>
      </c>
      <c r="AT68" s="1085">
        <f t="shared" si="13"/>
        <v>0</v>
      </c>
      <c r="AU68" s="1085">
        <f t="shared" si="13"/>
        <v>-82361.759263031505</v>
      </c>
      <c r="AV68" s="1085">
        <f t="shared" si="13"/>
        <v>17990.552800000001</v>
      </c>
      <c r="AW68" s="1085">
        <f t="shared" si="13"/>
        <v>0</v>
      </c>
      <c r="AX68" s="1085">
        <f t="shared" si="13"/>
        <v>-4169.3672727272733</v>
      </c>
      <c r="AY68" s="1085">
        <f t="shared" si="13"/>
        <v>-4530186</v>
      </c>
      <c r="AZ68" s="1085">
        <f t="shared" si="13"/>
        <v>364557.79765522532</v>
      </c>
      <c r="BA68" s="1085">
        <f t="shared" si="13"/>
        <v>0</v>
      </c>
      <c r="BB68" s="1085">
        <f t="shared" si="13"/>
        <v>0</v>
      </c>
      <c r="BC68" s="1085">
        <f t="shared" si="13"/>
        <v>-1006543.1107547351</v>
      </c>
      <c r="BD68" s="1053"/>
      <c r="CZ68" s="10"/>
    </row>
    <row r="69" spans="1:104">
      <c r="A69" s="6">
        <v>64</v>
      </c>
      <c r="B69" s="20" t="s">
        <v>62</v>
      </c>
      <c r="C69" s="1300" t="s">
        <v>798</v>
      </c>
      <c r="D69" s="1080">
        <f>'Adjustments - restating'!D69+'Adjustments - Pro Forma'!D69</f>
        <v>0</v>
      </c>
      <c r="E69" s="1080">
        <f>'Adjustments - restating'!E69+'Adjustments - Pro Forma'!E69</f>
        <v>0</v>
      </c>
      <c r="F69" s="1080">
        <f>'Adjustments - restating'!F69+'Adjustments - Pro Forma'!F69</f>
        <v>0</v>
      </c>
      <c r="G69" s="1080">
        <f>'Adjustments - restating'!G69+'Adjustments - Pro Forma'!G69</f>
        <v>0</v>
      </c>
      <c r="H69" s="1080">
        <f>'Adjustments - restating'!H69+'Adjustments - Pro Forma'!H69</f>
        <v>0</v>
      </c>
      <c r="I69" s="1080">
        <f>'Adjustments - restating'!I69+'Adjustments - Pro Forma'!I69</f>
        <v>0</v>
      </c>
      <c r="J69" s="1080">
        <f>'Adjustments - restating'!J69+'Adjustments - Pro Forma'!J69</f>
        <v>0</v>
      </c>
      <c r="K69" s="1080">
        <f>'Adjustments - restating'!K69+'Adjustments - Pro Forma'!K69</f>
        <v>0</v>
      </c>
      <c r="L69" s="1080">
        <f>'Adjustments - restating'!L69+'Adjustments - Pro Forma'!L69</f>
        <v>0</v>
      </c>
      <c r="M69" s="1080">
        <f>'Adjustments - restating'!M69+'Adjustments - Pro Forma'!M69</f>
        <v>0</v>
      </c>
      <c r="N69" s="1080">
        <f>'Adjustments - restating'!N69+'Adjustments - Pro Forma'!N69</f>
        <v>0</v>
      </c>
      <c r="O69" s="1080">
        <f>'Adjustments - restating'!O69+'Adjustments - Pro Forma'!O69</f>
        <v>0</v>
      </c>
      <c r="P69" s="1080">
        <f>'Adjustments - restating'!P69+'Adjustments - Pro Forma'!P69</f>
        <v>0</v>
      </c>
      <c r="Q69" s="1080">
        <f>'Adjustments - restating'!Q69+'Adjustments - Pro Forma'!Q69</f>
        <v>0</v>
      </c>
      <c r="R69" s="1080">
        <f>'Adjustments - restating'!R69+'Adjustments - Pro Forma'!R69</f>
        <v>0</v>
      </c>
      <c r="S69" s="1080">
        <f>'Adjustments - restating'!S69+'Adjustments - Pro Forma'!S69</f>
        <v>0</v>
      </c>
      <c r="T69" s="1080">
        <f>'Adjustments - restating'!T69+'Adjustments - Pro Forma'!T69</f>
        <v>0</v>
      </c>
      <c r="U69" s="1080">
        <f>'Adjustments - restating'!U69+'Adjustments - Pro Forma'!U69</f>
        <v>0</v>
      </c>
      <c r="V69" s="1080">
        <f>'Adjustments - restating'!V69+'Adjustments - Pro Forma'!V69</f>
        <v>0</v>
      </c>
      <c r="W69" s="1080">
        <f>'Adjustments - restating'!W69+'Adjustments - Pro Forma'!W69</f>
        <v>0</v>
      </c>
      <c r="X69" s="1080">
        <f>'Adjustments - restating'!X69+'Adjustments - Pro Forma'!X69</f>
        <v>0</v>
      </c>
      <c r="Y69" s="1080">
        <f>'Adjustments - restating'!Y69+'Adjustments - Pro Forma'!Y69</f>
        <v>0</v>
      </c>
      <c r="Z69" s="1080">
        <f>'Adjustments - restating'!Z69+'Adjustments - Pro Forma'!Z69</f>
        <v>0</v>
      </c>
      <c r="AA69" s="1080">
        <f>'Adjustments - restating'!AA69+'Adjustments - Pro Forma'!AA69</f>
        <v>0</v>
      </c>
      <c r="AB69" s="1080">
        <f>'Adjustments - restating'!AB69+'Adjustments - Pro Forma'!AB69</f>
        <v>0</v>
      </c>
      <c r="AC69" s="1080">
        <f>'Adjustments - restating'!AC69+'Adjustments - Pro Forma'!AC69</f>
        <v>0</v>
      </c>
      <c r="AD69" s="1080">
        <f>'Adjustments - restating'!AD69+'Adjustments - Pro Forma'!AD69</f>
        <v>0</v>
      </c>
      <c r="AE69" s="1080">
        <f>'Adjustments - restating'!AE69+'Adjustments - Pro Forma'!AE69</f>
        <v>0</v>
      </c>
      <c r="AF69" s="1080">
        <f>'Adjustments - restating'!AF69+'Adjustments - Pro Forma'!AF69</f>
        <v>0</v>
      </c>
      <c r="AG69" s="1080">
        <f>'Adjustments - restating'!AG69+'Adjustments - Pro Forma'!AG69</f>
        <v>0</v>
      </c>
      <c r="AH69" s="1080">
        <f>'Adjustments - restating'!AH69+'Adjustments - Pro Forma'!AH69</f>
        <v>0</v>
      </c>
      <c r="AI69" s="1080">
        <f>'Adjustments - restating'!AI69+'Adjustments - Pro Forma'!AI69</f>
        <v>0</v>
      </c>
      <c r="AJ69" s="1080">
        <f>'Adjustments - restating'!AJ69+'Adjustments - Pro Forma'!AJ69</f>
        <v>0</v>
      </c>
      <c r="AK69" s="1080">
        <f>'Adjustments - restating'!AK69+'Adjustments - Pro Forma'!AK69</f>
        <v>0</v>
      </c>
      <c r="AL69" s="1080">
        <f>'Adjustments - restating'!AL69+'Adjustments - Pro Forma'!AL69</f>
        <v>0</v>
      </c>
      <c r="AM69" s="1080">
        <f>'Adjustments - restating'!AM69+'Adjustments - Pro Forma'!AM69</f>
        <v>0</v>
      </c>
      <c r="AN69" s="1080">
        <f>'Adjustments - restating'!AN69+'Adjustments - Pro Forma'!AN69</f>
        <v>0</v>
      </c>
      <c r="AO69" s="1080">
        <f>'Adjustments - restating'!AO69+'Adjustments - Pro Forma'!AO69</f>
        <v>0</v>
      </c>
      <c r="AP69" s="1080">
        <f>'Adjustments - restating'!AP69+'Adjustments - Pro Forma'!AP69</f>
        <v>0</v>
      </c>
      <c r="AQ69" s="1080">
        <f>'Adjustments - restating'!AQ69+'Adjustments - Pro Forma'!AQ69</f>
        <v>0</v>
      </c>
      <c r="AR69" s="1080">
        <f>'Adjustments - restating'!AR69+'Adjustments - Pro Forma'!AR69</f>
        <v>0</v>
      </c>
      <c r="AS69" s="1080">
        <f>'Adjustments - restating'!AS69+'Adjustments - Pro Forma'!AS69</f>
        <v>0</v>
      </c>
      <c r="AT69" s="1080">
        <f>'Adjustments - restating'!AT69+'Adjustments - Pro Forma'!AT69</f>
        <v>0</v>
      </c>
      <c r="AU69" s="1080">
        <f>'Adjustments - restating'!AU69+'Adjustments - Pro Forma'!AU69</f>
        <v>0</v>
      </c>
      <c r="AV69" s="1080">
        <f>'Adjustments - restating'!AV69+'Adjustments - Pro Forma'!AV69</f>
        <v>0</v>
      </c>
      <c r="AW69" s="1080">
        <f>'Adjustments - restating'!AW69+'Adjustments - Pro Forma'!AW69</f>
        <v>0</v>
      </c>
      <c r="AX69" s="1080">
        <f>'Adjustments - restating'!AX69+'Adjustments - Pro Forma'!AX69</f>
        <v>0</v>
      </c>
      <c r="AY69" s="1080">
        <f>'Adjustments - restating'!AY69+'Adjustments - Pro Forma'!AY69</f>
        <v>0</v>
      </c>
      <c r="AZ69" s="1080">
        <f>'Adjustments - restating'!AZ69+'Adjustments - Pro Forma'!AZ69</f>
        <v>0</v>
      </c>
      <c r="BA69" s="1080">
        <f>'Adjustments - restating'!BA69+'Adjustments - Pro Forma'!BA69</f>
        <v>0</v>
      </c>
      <c r="BB69" s="1080">
        <f>'Adjustments - restating'!BB69+'Adjustments - Pro Forma'!BB69</f>
        <v>0</v>
      </c>
      <c r="BC69" s="1080">
        <f>'Adjustments - restating'!BC69+'Adjustments - Pro Forma'!BC69</f>
        <v>0</v>
      </c>
      <c r="BD69" s="1053"/>
      <c r="CZ69" s="10"/>
    </row>
    <row r="70" spans="1:104">
      <c r="A70" s="6">
        <v>65</v>
      </c>
      <c r="B70" s="20" t="s">
        <v>63</v>
      </c>
      <c r="C70" s="1300">
        <f>SUM(D70:BC70)</f>
        <v>0</v>
      </c>
      <c r="D70" s="1080">
        <f>'Adjustments - restating'!D70+'Adjustments - Pro Forma'!D70</f>
        <v>0</v>
      </c>
      <c r="E70" s="1080">
        <f>'Adjustments - restating'!E70+'Adjustments - Pro Forma'!E70</f>
        <v>0</v>
      </c>
      <c r="F70" s="1080">
        <f>'Adjustments - restating'!F70+'Adjustments - Pro Forma'!F70</f>
        <v>0</v>
      </c>
      <c r="G70" s="1080">
        <f>'Adjustments - restating'!G70+'Adjustments - Pro Forma'!G70</f>
        <v>0</v>
      </c>
      <c r="H70" s="1080">
        <f>'Adjustments - restating'!H70+'Adjustments - Pro Forma'!H70</f>
        <v>0</v>
      </c>
      <c r="I70" s="1080">
        <f>'Adjustments - restating'!I70+'Adjustments - Pro Forma'!I70</f>
        <v>0</v>
      </c>
      <c r="J70" s="1080">
        <f>'Adjustments - restating'!J70+'Adjustments - Pro Forma'!J70</f>
        <v>0</v>
      </c>
      <c r="K70" s="1080">
        <f>'Adjustments - restating'!K70+'Adjustments - Pro Forma'!K70</f>
        <v>0</v>
      </c>
      <c r="L70" s="1080">
        <f>'Adjustments - restating'!L70+'Adjustments - Pro Forma'!L70</f>
        <v>0</v>
      </c>
      <c r="M70" s="1080">
        <f>'Adjustments - restating'!M70+'Adjustments - Pro Forma'!M70</f>
        <v>0</v>
      </c>
      <c r="N70" s="1080">
        <f>'Adjustments - restating'!N70+'Adjustments - Pro Forma'!N70</f>
        <v>0</v>
      </c>
      <c r="O70" s="1080">
        <f>'Adjustments - restating'!O70+'Adjustments - Pro Forma'!O70</f>
        <v>0</v>
      </c>
      <c r="P70" s="1080">
        <f>'Adjustments - restating'!P70+'Adjustments - Pro Forma'!P70</f>
        <v>0</v>
      </c>
      <c r="Q70" s="1080">
        <f>'Adjustments - restating'!Q70+'Adjustments - Pro Forma'!Q70</f>
        <v>0</v>
      </c>
      <c r="R70" s="1080">
        <f>'Adjustments - restating'!R70+'Adjustments - Pro Forma'!R70</f>
        <v>0</v>
      </c>
      <c r="S70" s="1080">
        <f>'Adjustments - restating'!S70+'Adjustments - Pro Forma'!S70</f>
        <v>0</v>
      </c>
      <c r="T70" s="1080">
        <f>'Adjustments - restating'!T70+'Adjustments - Pro Forma'!T70</f>
        <v>0</v>
      </c>
      <c r="U70" s="1080">
        <f>'Adjustments - restating'!U70+'Adjustments - Pro Forma'!U70</f>
        <v>0</v>
      </c>
      <c r="V70" s="1080">
        <f>'Adjustments - restating'!V70+'Adjustments - Pro Forma'!V70</f>
        <v>0</v>
      </c>
      <c r="W70" s="1080">
        <f>'Adjustments - restating'!W70+'Adjustments - Pro Forma'!W70</f>
        <v>0</v>
      </c>
      <c r="X70" s="1080">
        <f>'Adjustments - restating'!X70+'Adjustments - Pro Forma'!X70</f>
        <v>0</v>
      </c>
      <c r="Y70" s="1080">
        <f>'Adjustments - restating'!Y70+'Adjustments - Pro Forma'!Y70</f>
        <v>0</v>
      </c>
      <c r="Z70" s="1080">
        <f>'Adjustments - restating'!Z70+'Adjustments - Pro Forma'!Z70</f>
        <v>0</v>
      </c>
      <c r="AA70" s="1080">
        <f>'Adjustments - restating'!AA70+'Adjustments - Pro Forma'!AA70</f>
        <v>0</v>
      </c>
      <c r="AB70" s="1080">
        <f>'Adjustments - restating'!AB70+'Adjustments - Pro Forma'!AB70</f>
        <v>0</v>
      </c>
      <c r="AC70" s="1080">
        <f>'Adjustments - restating'!AC70+'Adjustments - Pro Forma'!AC70</f>
        <v>0</v>
      </c>
      <c r="AD70" s="1080">
        <f>'Adjustments - restating'!AD70+'Adjustments - Pro Forma'!AD70</f>
        <v>0</v>
      </c>
      <c r="AE70" s="1080">
        <f>'Adjustments - restating'!AE70+'Adjustments - Pro Forma'!AE70</f>
        <v>0</v>
      </c>
      <c r="AF70" s="1080">
        <f>'Adjustments - restating'!AF70+'Adjustments - Pro Forma'!AF70</f>
        <v>0</v>
      </c>
      <c r="AG70" s="1080">
        <f>'Adjustments - restating'!AG70+'Adjustments - Pro Forma'!AG70</f>
        <v>0</v>
      </c>
      <c r="AH70" s="1080">
        <f>'Adjustments - restating'!AH70+'Adjustments - Pro Forma'!AH70</f>
        <v>0</v>
      </c>
      <c r="AI70" s="1080">
        <f>'Adjustments - restating'!AI70+'Adjustments - Pro Forma'!AI70</f>
        <v>0</v>
      </c>
      <c r="AJ70" s="1080">
        <f>'Adjustments - restating'!AJ70+'Adjustments - Pro Forma'!AJ70</f>
        <v>0</v>
      </c>
      <c r="AK70" s="1080">
        <f>'Adjustments - restating'!AK70+'Adjustments - Pro Forma'!AK70</f>
        <v>0</v>
      </c>
      <c r="AL70" s="1080">
        <f>'Adjustments - restating'!AL70+'Adjustments - Pro Forma'!AL70</f>
        <v>0</v>
      </c>
      <c r="AM70" s="1080">
        <f>'Adjustments - restating'!AM70+'Adjustments - Pro Forma'!AM70</f>
        <v>0</v>
      </c>
      <c r="AN70" s="1080">
        <f>'Adjustments - restating'!AN70+'Adjustments - Pro Forma'!AN70</f>
        <v>0</v>
      </c>
      <c r="AO70" s="1080">
        <f>'Adjustments - restating'!AO70+'Adjustments - Pro Forma'!AO70</f>
        <v>0</v>
      </c>
      <c r="AP70" s="1080">
        <f>'Adjustments - restating'!AP70+'Adjustments - Pro Forma'!AP70</f>
        <v>0</v>
      </c>
      <c r="AQ70" s="1080">
        <f>'Adjustments - restating'!AQ70+'Adjustments - Pro Forma'!AQ70</f>
        <v>0</v>
      </c>
      <c r="AR70" s="1080">
        <f>'Adjustments - restating'!AR70+'Adjustments - Pro Forma'!AR70</f>
        <v>0</v>
      </c>
      <c r="AS70" s="1080">
        <f>'Adjustments - restating'!AS70+'Adjustments - Pro Forma'!AS70</f>
        <v>0</v>
      </c>
      <c r="AT70" s="1080">
        <f>'Adjustments - restating'!AT70+'Adjustments - Pro Forma'!AT70</f>
        <v>0</v>
      </c>
      <c r="AU70" s="1080">
        <f>'Adjustments - restating'!AU70+'Adjustments - Pro Forma'!AU70</f>
        <v>0</v>
      </c>
      <c r="AV70" s="1080">
        <f>'Adjustments - restating'!AV70+'Adjustments - Pro Forma'!AV70</f>
        <v>0</v>
      </c>
      <c r="AW70" s="1080">
        <f>'Adjustments - restating'!AW70+'Adjustments - Pro Forma'!AW70</f>
        <v>0</v>
      </c>
      <c r="AX70" s="1080">
        <f>'Adjustments - restating'!AX70+'Adjustments - Pro Forma'!AX70</f>
        <v>0</v>
      </c>
      <c r="AY70" s="1080">
        <f>'Adjustments - restating'!AY70+'Adjustments - Pro Forma'!AY70</f>
        <v>0</v>
      </c>
      <c r="AZ70" s="1080">
        <f>'Adjustments - restating'!AZ70+'Adjustments - Pro Forma'!AZ70</f>
        <v>0</v>
      </c>
      <c r="BA70" s="1080">
        <f>'Adjustments - restating'!BA70+'Adjustments - Pro Forma'!BA70</f>
        <v>0</v>
      </c>
      <c r="BB70" s="1080">
        <f>'Adjustments - restating'!BB70+'Adjustments - Pro Forma'!BB70</f>
        <v>0</v>
      </c>
      <c r="BC70" s="1080">
        <f>'Adjustments - restating'!BC70+'Adjustments - Pro Forma'!BC70</f>
        <v>0</v>
      </c>
      <c r="BD70" s="1053"/>
      <c r="CZ70" s="10"/>
    </row>
    <row r="71" spans="1:104">
      <c r="A71" s="6">
        <v>66</v>
      </c>
      <c r="B71" s="20" t="s">
        <v>5</v>
      </c>
      <c r="C71" s="1300">
        <f>SUM(D71:BC71)</f>
        <v>792978.30765230954</v>
      </c>
      <c r="D71" s="1080">
        <f>'Adjustments - restating'!D71+'Adjustments - Pro Forma'!D71</f>
        <v>0</v>
      </c>
      <c r="E71" s="1080">
        <f>'Adjustments - restating'!E71+'Adjustments - Pro Forma'!E71</f>
        <v>0</v>
      </c>
      <c r="F71" s="1080">
        <f>'Adjustments - restating'!F71+'Adjustments - Pro Forma'!F71</f>
        <v>0</v>
      </c>
      <c r="G71" s="1080">
        <f>'Adjustments - restating'!G71+'Adjustments - Pro Forma'!G71</f>
        <v>0</v>
      </c>
      <c r="H71" s="1080">
        <f>'Adjustments - restating'!H71+'Adjustments - Pro Forma'!H71</f>
        <v>0</v>
      </c>
      <c r="I71" s="1080">
        <f>'Adjustments - restating'!I71+'Adjustments - Pro Forma'!I71</f>
        <v>0</v>
      </c>
      <c r="J71" s="1080">
        <f>'Adjustments - restating'!J71+'Adjustments - Pro Forma'!J71</f>
        <v>0</v>
      </c>
      <c r="K71" s="1080">
        <f>'Adjustments - restating'!K71+'Adjustments - Pro Forma'!K71</f>
        <v>0</v>
      </c>
      <c r="L71" s="1080">
        <f>'Adjustments - restating'!L71+'Adjustments - Pro Forma'!L71</f>
        <v>0</v>
      </c>
      <c r="M71" s="1080">
        <f>'Adjustments - restating'!M71+'Adjustments - Pro Forma'!M71</f>
        <v>0</v>
      </c>
      <c r="N71" s="1080">
        <f>'Adjustments - restating'!N71+'Adjustments - Pro Forma'!N71</f>
        <v>0</v>
      </c>
      <c r="O71" s="1080">
        <f>'Adjustments - restating'!O71+'Adjustments - Pro Forma'!O71</f>
        <v>0</v>
      </c>
      <c r="P71" s="1080">
        <f>'Adjustments - restating'!P71+'Adjustments - Pro Forma'!P71</f>
        <v>0</v>
      </c>
      <c r="Q71" s="1080">
        <f>'Adjustments - restating'!Q71+'Adjustments - Pro Forma'!Q71</f>
        <v>0</v>
      </c>
      <c r="R71" s="1080">
        <f>'Adjustments - restating'!R71+'Adjustments - Pro Forma'!R71</f>
        <v>0</v>
      </c>
      <c r="S71" s="1080">
        <f>'Adjustments - restating'!S71+'Adjustments - Pro Forma'!S71</f>
        <v>0</v>
      </c>
      <c r="T71" s="1080">
        <f>'Adjustments - restating'!T71+'Adjustments - Pro Forma'!T71</f>
        <v>0</v>
      </c>
      <c r="U71" s="1080">
        <f>'Adjustments - restating'!U71+'Adjustments - Pro Forma'!U71</f>
        <v>0</v>
      </c>
      <c r="V71" s="1080">
        <f>'Adjustments - restating'!V71+'Adjustments - Pro Forma'!V71</f>
        <v>0</v>
      </c>
      <c r="W71" s="1080">
        <f>'Adjustments - restating'!W71+'Adjustments - Pro Forma'!W71</f>
        <v>0</v>
      </c>
      <c r="X71" s="1080">
        <f>'Adjustments - restating'!X71+'Adjustments - Pro Forma'!X71</f>
        <v>0</v>
      </c>
      <c r="Y71" s="1080">
        <f>'Adjustments - restating'!Y71+'Adjustments - Pro Forma'!Y71</f>
        <v>0</v>
      </c>
      <c r="Z71" s="1080">
        <f>'Adjustments - restating'!Z71+'Adjustments - Pro Forma'!Z71</f>
        <v>0</v>
      </c>
      <c r="AA71" s="1080">
        <f>'Adjustments - restating'!AA71+'Adjustments - Pro Forma'!AA71</f>
        <v>0</v>
      </c>
      <c r="AB71" s="1080">
        <f>'Adjustments - restating'!AB71+'Adjustments - Pro Forma'!AB71</f>
        <v>0</v>
      </c>
      <c r="AC71" s="1080">
        <f>'Adjustments - restating'!AC71+'Adjustments - Pro Forma'!AC71</f>
        <v>0</v>
      </c>
      <c r="AD71" s="1080">
        <f>'Adjustments - restating'!AD71+'Adjustments - Pro Forma'!AD71</f>
        <v>0</v>
      </c>
      <c r="AE71" s="1080">
        <f>'Adjustments - restating'!AE71+'Adjustments - Pro Forma'!AE71</f>
        <v>0</v>
      </c>
      <c r="AF71" s="1080">
        <f>'Adjustments - restating'!AF71+'Adjustments - Pro Forma'!AF71</f>
        <v>0</v>
      </c>
      <c r="AG71" s="1080">
        <f>'Adjustments - restating'!AG71+'Adjustments - Pro Forma'!AG71</f>
        <v>0</v>
      </c>
      <c r="AH71" s="1080">
        <f>'Adjustments - restating'!AH71+'Adjustments - Pro Forma'!AH71</f>
        <v>792978.30765230954</v>
      </c>
      <c r="AI71" s="1080">
        <f>'Adjustments - restating'!AI71+'Adjustments - Pro Forma'!AI71</f>
        <v>0</v>
      </c>
      <c r="AJ71" s="1080">
        <f>'Adjustments - restating'!AJ71+'Adjustments - Pro Forma'!AJ71</f>
        <v>0</v>
      </c>
      <c r="AK71" s="1080">
        <f>'Adjustments - restating'!AK71+'Adjustments - Pro Forma'!AK71</f>
        <v>0</v>
      </c>
      <c r="AL71" s="1080">
        <f>'Adjustments - restating'!AL71+'Adjustments - Pro Forma'!AL71</f>
        <v>0</v>
      </c>
      <c r="AM71" s="1080">
        <f>'Adjustments - restating'!AM71+'Adjustments - Pro Forma'!AM71</f>
        <v>0</v>
      </c>
      <c r="AN71" s="1080">
        <f>'Adjustments - restating'!AN71+'Adjustments - Pro Forma'!AN71</f>
        <v>0</v>
      </c>
      <c r="AO71" s="1080">
        <f>'Adjustments - restating'!AO71+'Adjustments - Pro Forma'!AO71</f>
        <v>0</v>
      </c>
      <c r="AP71" s="1080">
        <f>'Adjustments - restating'!AP71+'Adjustments - Pro Forma'!AP71</f>
        <v>0</v>
      </c>
      <c r="AQ71" s="1080">
        <f>'Adjustments - restating'!AQ71+'Adjustments - Pro Forma'!AQ71</f>
        <v>0</v>
      </c>
      <c r="AR71" s="1080">
        <f>'Adjustments - restating'!AR71+'Adjustments - Pro Forma'!AR71</f>
        <v>0</v>
      </c>
      <c r="AS71" s="1080">
        <f>'Adjustments - restating'!AS71+'Adjustments - Pro Forma'!AS71</f>
        <v>0</v>
      </c>
      <c r="AT71" s="1080">
        <f>'Adjustments - restating'!AT71+'Adjustments - Pro Forma'!AT71</f>
        <v>0</v>
      </c>
      <c r="AU71" s="1080">
        <f>'Adjustments - restating'!AU71+'Adjustments - Pro Forma'!AU71</f>
        <v>0</v>
      </c>
      <c r="AV71" s="1080">
        <f>'Adjustments - restating'!AV71+'Adjustments - Pro Forma'!AV71</f>
        <v>0</v>
      </c>
      <c r="AW71" s="1080">
        <f>'Adjustments - restating'!AW71+'Adjustments - Pro Forma'!AW71</f>
        <v>0</v>
      </c>
      <c r="AX71" s="1080">
        <f>'Adjustments - restating'!AX71+'Adjustments - Pro Forma'!AX71</f>
        <v>0</v>
      </c>
      <c r="AY71" s="1080">
        <f>'Adjustments - restating'!AY71+'Adjustments - Pro Forma'!AY71</f>
        <v>0</v>
      </c>
      <c r="AZ71" s="1080">
        <f>'Adjustments - restating'!AZ71+'Adjustments - Pro Forma'!AZ71</f>
        <v>0</v>
      </c>
      <c r="BA71" s="1080">
        <f>'Adjustments - restating'!BA71+'Adjustments - Pro Forma'!BA71</f>
        <v>0</v>
      </c>
      <c r="BB71" s="1080">
        <f>'Adjustments - restating'!BB71+'Adjustments - Pro Forma'!BB71</f>
        <v>0</v>
      </c>
      <c r="BC71" s="1080">
        <f>'Adjustments - restating'!BC71+'Adjustments - Pro Forma'!BC71</f>
        <v>0</v>
      </c>
      <c r="BD71" s="1053"/>
      <c r="CZ71" s="10"/>
    </row>
    <row r="72" spans="1:104">
      <c r="A72" s="6">
        <v>67</v>
      </c>
      <c r="B72" s="20" t="s">
        <v>393</v>
      </c>
      <c r="C72" s="1300">
        <f>SUM(D72:BC72)</f>
        <v>1856536.2044931846</v>
      </c>
      <c r="D72" s="1080">
        <f>'Adjustments - restating'!D72+'Adjustments - Pro Forma'!D72</f>
        <v>0</v>
      </c>
      <c r="E72" s="1080">
        <f>'Adjustments - restating'!E72+'Adjustments - Pro Forma'!E72</f>
        <v>0</v>
      </c>
      <c r="F72" s="1080">
        <f>'Adjustments - restating'!F72+'Adjustments - Pro Forma'!F72</f>
        <v>0</v>
      </c>
      <c r="G72" s="1080">
        <f>'Adjustments - restating'!G72+'Adjustments - Pro Forma'!G72</f>
        <v>58.417828750555501</v>
      </c>
      <c r="H72" s="1080">
        <f>'Adjustments - restating'!H72+'Adjustments - Pro Forma'!H72</f>
        <v>0</v>
      </c>
      <c r="I72" s="1080">
        <f>'Adjustments - restating'!I72+'Adjustments - Pro Forma'!I72</f>
        <v>0</v>
      </c>
      <c r="J72" s="1080">
        <f>'Adjustments - restating'!J72+'Adjustments - Pro Forma'!J72</f>
        <v>0</v>
      </c>
      <c r="K72" s="1080">
        <f>'Adjustments - restating'!K72+'Adjustments - Pro Forma'!K72</f>
        <v>0</v>
      </c>
      <c r="L72" s="1080">
        <f>'Adjustments - restating'!L72+'Adjustments - Pro Forma'!L72</f>
        <v>0</v>
      </c>
      <c r="M72" s="1080">
        <f>'Adjustments - restating'!M72+'Adjustments - Pro Forma'!M72</f>
        <v>0</v>
      </c>
      <c r="N72" s="1080">
        <f>'Adjustments - restating'!N72+'Adjustments - Pro Forma'!N72</f>
        <v>0</v>
      </c>
      <c r="O72" s="1080">
        <f>'Adjustments - restating'!O72+'Adjustments - Pro Forma'!O72</f>
        <v>0</v>
      </c>
      <c r="P72" s="1080">
        <f>'Adjustments - restating'!P72+'Adjustments - Pro Forma'!P72</f>
        <v>0</v>
      </c>
      <c r="Q72" s="1080">
        <f>'Adjustments - restating'!Q72+'Adjustments - Pro Forma'!Q72</f>
        <v>0</v>
      </c>
      <c r="R72" s="1080">
        <f>'Adjustments - restating'!R72+'Adjustments - Pro Forma'!R72</f>
        <v>47838.41379794394</v>
      </c>
      <c r="S72" s="1080">
        <f>'Adjustments - restating'!S72+'Adjustments - Pro Forma'!S72</f>
        <v>0</v>
      </c>
      <c r="T72" s="1080">
        <f>'Adjustments - restating'!T72+'Adjustments - Pro Forma'!T72</f>
        <v>0</v>
      </c>
      <c r="U72" s="1080">
        <f>'Adjustments - restating'!U72+'Adjustments - Pro Forma'!U72</f>
        <v>0</v>
      </c>
      <c r="V72" s="1080">
        <f>'Adjustments - restating'!V72+'Adjustments - Pro Forma'!V72</f>
        <v>0</v>
      </c>
      <c r="W72" s="1080">
        <f>'Adjustments - restating'!W72+'Adjustments - Pro Forma'!W72</f>
        <v>0</v>
      </c>
      <c r="X72" s="1080">
        <f>'Adjustments - restating'!X72+'Adjustments - Pro Forma'!X72</f>
        <v>0</v>
      </c>
      <c r="Y72" s="1080">
        <f>'Adjustments - restating'!Y72+'Adjustments - Pro Forma'!Y72</f>
        <v>0</v>
      </c>
      <c r="Z72" s="1080">
        <f>'Adjustments - restating'!Z72+'Adjustments - Pro Forma'!Z72</f>
        <v>0</v>
      </c>
      <c r="AA72" s="1080">
        <f>'Adjustments - restating'!AA72+'Adjustments - Pro Forma'!AA72</f>
        <v>0</v>
      </c>
      <c r="AB72" s="1080">
        <f>'Adjustments - restating'!AB72+'Adjustments - Pro Forma'!AB72</f>
        <v>0</v>
      </c>
      <c r="AC72" s="1080">
        <f>'Adjustments - restating'!AC72+'Adjustments - Pro Forma'!AC72</f>
        <v>-52188</v>
      </c>
      <c r="AD72" s="1080">
        <f>'Adjustments - restating'!AD72+'Adjustments - Pro Forma'!AD72</f>
        <v>0</v>
      </c>
      <c r="AE72" s="1080">
        <f>'Adjustments - restating'!AE72+'Adjustments - Pro Forma'!AE72</f>
        <v>0</v>
      </c>
      <c r="AF72" s="1080">
        <f>'Adjustments - restating'!AF72+'Adjustments - Pro Forma'!AF72</f>
        <v>2013215.9657142849</v>
      </c>
      <c r="AG72" s="1080">
        <f>'Adjustments - restating'!AG72+'Adjustments - Pro Forma'!AG72</f>
        <v>-378814.10350758285</v>
      </c>
      <c r="AH72" s="1080">
        <f>'Adjustments - restating'!AH72+'Adjustments - Pro Forma'!AH72</f>
        <v>0</v>
      </c>
      <c r="AI72" s="1080">
        <f>'Adjustments - restating'!AI72+'Adjustments - Pro Forma'!AI72</f>
        <v>0</v>
      </c>
      <c r="AJ72" s="1080">
        <f>'Adjustments - restating'!AJ72+'Adjustments - Pro Forma'!AJ72</f>
        <v>0</v>
      </c>
      <c r="AK72" s="1080">
        <f>'Adjustments - restating'!AK72+'Adjustments - Pro Forma'!AK72</f>
        <v>0</v>
      </c>
      <c r="AL72" s="1080">
        <f>'Adjustments - restating'!AL72+'Adjustments - Pro Forma'!AL72</f>
        <v>0</v>
      </c>
      <c r="AM72" s="1080">
        <f>'Adjustments - restating'!AM72+'Adjustments - Pro Forma'!AM72</f>
        <v>0</v>
      </c>
      <c r="AN72" s="1080">
        <f>'Adjustments - restating'!AN72+'Adjustments - Pro Forma'!AN72</f>
        <v>0</v>
      </c>
      <c r="AO72" s="1080">
        <f>'Adjustments - restating'!AO72+'Adjustments - Pro Forma'!AO72</f>
        <v>0</v>
      </c>
      <c r="AP72" s="1080">
        <f>'Adjustments - restating'!AP72+'Adjustments - Pro Forma'!AP72</f>
        <v>-28035.211745422421</v>
      </c>
      <c r="AQ72" s="1080">
        <f>'Adjustments - restating'!AQ72+'Adjustments - Pro Forma'!AQ72</f>
        <v>-294575.05943405337</v>
      </c>
      <c r="AR72" s="1080">
        <f>'Adjustments - restating'!AR72+'Adjustments - Pro Forma'!AR72</f>
        <v>0</v>
      </c>
      <c r="AS72" s="1080">
        <f>'Adjustments - restating'!AS72+'Adjustments - Pro Forma'!AS72</f>
        <v>744845.36788250029</v>
      </c>
      <c r="AT72" s="1080">
        <f>'Adjustments - restating'!AT72+'Adjustments - Pro Forma'!AT72</f>
        <v>0</v>
      </c>
      <c r="AU72" s="1080">
        <f>'Adjustments - restating'!AU72+'Adjustments - Pro Forma'!AU72</f>
        <v>-201567.2407369685</v>
      </c>
      <c r="AV72" s="1080">
        <f>'Adjustments - restating'!AV72+'Adjustments - Pro Forma'!AV72</f>
        <v>0</v>
      </c>
      <c r="AW72" s="1080">
        <f>'Adjustments - restating'!AW72+'Adjustments - Pro Forma'!AW72</f>
        <v>0</v>
      </c>
      <c r="AX72" s="1080">
        <f>'Adjustments - restating'!AX72+'Adjustments - Pro Forma'!AX72</f>
        <v>0</v>
      </c>
      <c r="AY72" s="1080">
        <f>'Adjustments - restating'!AY72+'Adjustments - Pro Forma'!AY72</f>
        <v>0</v>
      </c>
      <c r="AZ72" s="1080">
        <f>'Adjustments - restating'!AZ72+'Adjustments - Pro Forma'!AZ72</f>
        <v>0</v>
      </c>
      <c r="BA72" s="1080">
        <f>'Adjustments - restating'!BA72+'Adjustments - Pro Forma'!BA72</f>
        <v>0</v>
      </c>
      <c r="BB72" s="1080">
        <f>'Adjustments - restating'!BB72+'Adjustments - Pro Forma'!BB72</f>
        <v>0</v>
      </c>
      <c r="BC72" s="1080">
        <f>'Adjustments - restating'!BC72+'Adjustments - Pro Forma'!BC72</f>
        <v>5757.6546937317507</v>
      </c>
      <c r="BD72" s="1053"/>
      <c r="CZ72" s="10"/>
    </row>
    <row r="73" spans="1:104">
      <c r="A73" s="6">
        <v>68</v>
      </c>
      <c r="B73" s="20" t="s">
        <v>394</v>
      </c>
      <c r="C73" s="1301">
        <f>SUM(D73:BC73)</f>
        <v>7259554.7301759906</v>
      </c>
      <c r="D73" s="1080">
        <f>'Adjustments - restating'!D73+'Adjustments - Pro Forma'!D73</f>
        <v>0</v>
      </c>
      <c r="E73" s="1080">
        <f>'Adjustments - restating'!E73+'Adjustments - Pro Forma'!E73</f>
        <v>0</v>
      </c>
      <c r="F73" s="1080">
        <f>'Adjustments - restating'!F73+'Adjustments - Pro Forma'!F73</f>
        <v>0</v>
      </c>
      <c r="G73" s="1080">
        <f>'Adjustments - restating'!G73+'Adjustments - Pro Forma'!G73</f>
        <v>778051.99910408224</v>
      </c>
      <c r="H73" s="1080">
        <f>'Adjustments - restating'!H73+'Adjustments - Pro Forma'!H73</f>
        <v>0</v>
      </c>
      <c r="I73" s="1080">
        <f>'Adjustments - restating'!I73+'Adjustments - Pro Forma'!I73</f>
        <v>0</v>
      </c>
      <c r="J73" s="1080">
        <f>'Adjustments - restating'!J73+'Adjustments - Pro Forma'!J73</f>
        <v>0</v>
      </c>
      <c r="K73" s="1080">
        <f>'Adjustments - restating'!K73+'Adjustments - Pro Forma'!K73</f>
        <v>0</v>
      </c>
      <c r="L73" s="1080">
        <f>'Adjustments - restating'!L73+'Adjustments - Pro Forma'!L73</f>
        <v>0</v>
      </c>
      <c r="M73" s="1080">
        <f>'Adjustments - restating'!M73+'Adjustments - Pro Forma'!M73</f>
        <v>0</v>
      </c>
      <c r="N73" s="1080">
        <f>'Adjustments - restating'!N73+'Adjustments - Pro Forma'!N73</f>
        <v>0</v>
      </c>
      <c r="O73" s="1080">
        <f>'Adjustments - restating'!O73+'Adjustments - Pro Forma'!O73</f>
        <v>0</v>
      </c>
      <c r="P73" s="1080">
        <f>'Adjustments - restating'!P73+'Adjustments - Pro Forma'!P73</f>
        <v>0</v>
      </c>
      <c r="Q73" s="1080">
        <f>'Adjustments - restating'!Q73+'Adjustments - Pro Forma'!Q73</f>
        <v>0</v>
      </c>
      <c r="R73" s="1080">
        <f>'Adjustments - restating'!R73+'Adjustments - Pro Forma'!R73</f>
        <v>0</v>
      </c>
      <c r="S73" s="1080">
        <f>'Adjustments - restating'!S73+'Adjustments - Pro Forma'!S73</f>
        <v>1255521.1132177606</v>
      </c>
      <c r="T73" s="1080">
        <f>'Adjustments - restating'!T73+'Adjustments - Pro Forma'!T73</f>
        <v>0</v>
      </c>
      <c r="U73" s="1080">
        <f>'Adjustments - restating'!U73+'Adjustments - Pro Forma'!U73</f>
        <v>0</v>
      </c>
      <c r="V73" s="1080">
        <f>'Adjustments - restating'!V73+'Adjustments - Pro Forma'!V73</f>
        <v>0</v>
      </c>
      <c r="W73" s="1080">
        <f>'Adjustments - restating'!W73+'Adjustments - Pro Forma'!W73</f>
        <v>0</v>
      </c>
      <c r="X73" s="1080">
        <f>'Adjustments - restating'!X73+'Adjustments - Pro Forma'!X73</f>
        <v>0</v>
      </c>
      <c r="Y73" s="1080">
        <f>'Adjustments - restating'!Y73+'Adjustments - Pro Forma'!Y73</f>
        <v>0</v>
      </c>
      <c r="Z73" s="1080">
        <f>'Adjustments - restating'!Z73+'Adjustments - Pro Forma'!Z73</f>
        <v>0</v>
      </c>
      <c r="AA73" s="1080">
        <f>'Adjustments - restating'!AA73+'Adjustments - Pro Forma'!AA73</f>
        <v>0</v>
      </c>
      <c r="AB73" s="1080">
        <f>'Adjustments - restating'!AB73+'Adjustments - Pro Forma'!AB73</f>
        <v>0</v>
      </c>
      <c r="AC73" s="1080">
        <f>'Adjustments - restating'!AC73+'Adjustments - Pro Forma'!AC73</f>
        <v>298029.30754214432</v>
      </c>
      <c r="AD73" s="1080">
        <f>'Adjustments - restating'!AD73+'Adjustments - Pro Forma'!AD73</f>
        <v>128121.11534020312</v>
      </c>
      <c r="AE73" s="1080">
        <f>'Adjustments - restating'!AE73+'Adjustments - Pro Forma'!AE73</f>
        <v>0</v>
      </c>
      <c r="AF73" s="1080">
        <f>'Adjustments - restating'!AF73+'Adjustments - Pro Forma'!AF73</f>
        <v>0</v>
      </c>
      <c r="AG73" s="1080">
        <f>'Adjustments - restating'!AG73+'Adjustments - Pro Forma'!AG73</f>
        <v>0</v>
      </c>
      <c r="AH73" s="1080">
        <f>'Adjustments - restating'!AH73+'Adjustments - Pro Forma'!AH73</f>
        <v>0</v>
      </c>
      <c r="AI73" s="1080">
        <f>'Adjustments - restating'!AI73+'Adjustments - Pro Forma'!AI73</f>
        <v>0</v>
      </c>
      <c r="AJ73" s="1080">
        <f>'Adjustments - restating'!AJ73+'Adjustments - Pro Forma'!AJ73</f>
        <v>0</v>
      </c>
      <c r="AK73" s="1080">
        <f>'Adjustments - restating'!AK73+'Adjustments - Pro Forma'!AK73</f>
        <v>0</v>
      </c>
      <c r="AL73" s="1080">
        <f>'Adjustments - restating'!AL73+'Adjustments - Pro Forma'!AL73</f>
        <v>0</v>
      </c>
      <c r="AM73" s="1080">
        <f>'Adjustments - restating'!AM73+'Adjustments - Pro Forma'!AM73</f>
        <v>0</v>
      </c>
      <c r="AN73" s="1080">
        <f>'Adjustments - restating'!AN73+'Adjustments - Pro Forma'!AN73</f>
        <v>0</v>
      </c>
      <c r="AO73" s="1080">
        <f>'Adjustments - restating'!AO73+'Adjustments - Pro Forma'!AO73</f>
        <v>0</v>
      </c>
      <c r="AP73" s="1080">
        <f>'Adjustments - restating'!AP73+'Adjustments - Pro Forma'!AP73</f>
        <v>-424076.846086126</v>
      </c>
      <c r="AQ73" s="1080">
        <f>'Adjustments - restating'!AQ73+'Adjustments - Pro Forma'!AQ73</f>
        <v>-321354.16943471832</v>
      </c>
      <c r="AR73" s="1080">
        <f>'Adjustments - restating'!AR73+'Adjustments - Pro Forma'!AR73</f>
        <v>0</v>
      </c>
      <c r="AS73" s="1080">
        <f>'Adjustments - restating'!AS73+'Adjustments - Pro Forma'!AS73</f>
        <v>5805451.2495891629</v>
      </c>
      <c r="AT73" s="1080">
        <f>'Adjustments - restating'!AT73+'Adjustments - Pro Forma'!AT73</f>
        <v>0</v>
      </c>
      <c r="AU73" s="1080">
        <f>'Adjustments - restating'!AU73+'Adjustments - Pro Forma'!AU73</f>
        <v>-38021.730055842912</v>
      </c>
      <c r="AV73" s="1080">
        <f>'Adjustments - restating'!AV73+'Adjustments - Pro Forma'!AV73</f>
        <v>17990.552800000001</v>
      </c>
      <c r="AW73" s="1080">
        <f>'Adjustments - restating'!AW73+'Adjustments - Pro Forma'!AW73</f>
        <v>-285034</v>
      </c>
      <c r="AX73" s="1080">
        <f>'Adjustments - restating'!AX73+'Adjustments - Pro Forma'!AX73</f>
        <v>0</v>
      </c>
      <c r="AY73" s="1080">
        <f>'Adjustments - restating'!AY73+'Adjustments - Pro Forma'!AY73</f>
        <v>0</v>
      </c>
      <c r="AZ73" s="1080">
        <f>'Adjustments - restating'!AZ73+'Adjustments - Pro Forma'!AZ73</f>
        <v>0</v>
      </c>
      <c r="BA73" s="1080">
        <f>'Adjustments - restating'!BA73+'Adjustments - Pro Forma'!BA73</f>
        <v>0</v>
      </c>
      <c r="BB73" s="1080">
        <f>'Adjustments - restating'!BB73+'Adjustments - Pro Forma'!BB73</f>
        <v>0</v>
      </c>
      <c r="BC73" s="1080">
        <f>'Adjustments - restating'!BC73+'Adjustments - Pro Forma'!BC73</f>
        <v>44876.138159324073</v>
      </c>
      <c r="BD73" s="1053"/>
      <c r="CZ73" s="10"/>
    </row>
    <row r="74" spans="1:104">
      <c r="A74" s="6">
        <v>69</v>
      </c>
      <c r="B74" s="20"/>
      <c r="C74" s="1300"/>
      <c r="D74" s="1085"/>
      <c r="E74" s="1085"/>
      <c r="F74" s="1085"/>
      <c r="G74" s="1085"/>
      <c r="H74" s="1085"/>
      <c r="I74" s="1085"/>
      <c r="J74" s="1085"/>
      <c r="K74" s="1085"/>
      <c r="L74" s="1085"/>
      <c r="M74" s="1085"/>
      <c r="N74" s="1085"/>
      <c r="O74" s="1085"/>
      <c r="P74" s="1085"/>
      <c r="Q74" s="1085"/>
      <c r="R74" s="1085"/>
      <c r="S74" s="1085"/>
      <c r="T74" s="1085"/>
      <c r="U74" s="1085"/>
      <c r="V74" s="1085"/>
      <c r="W74" s="1085"/>
      <c r="X74" s="1085"/>
      <c r="Y74" s="1085"/>
      <c r="Z74" s="1085"/>
      <c r="AA74" s="1085"/>
      <c r="AB74" s="1085"/>
      <c r="AC74" s="1085"/>
      <c r="AD74" s="1085"/>
      <c r="AE74" s="1085"/>
      <c r="AF74" s="1085"/>
      <c r="AG74" s="1085"/>
      <c r="AH74" s="1085"/>
      <c r="AI74" s="1085"/>
      <c r="AJ74" s="1085"/>
      <c r="AK74" s="1085"/>
      <c r="AL74" s="1085"/>
      <c r="AM74" s="1085"/>
      <c r="AN74" s="1085"/>
      <c r="AO74" s="1085"/>
      <c r="AP74" s="1085"/>
      <c r="AQ74" s="1085"/>
      <c r="AR74" s="1085"/>
      <c r="AS74" s="1085"/>
      <c r="AT74" s="1085"/>
      <c r="AU74" s="1085"/>
      <c r="AV74" s="1085"/>
      <c r="AW74" s="1085"/>
      <c r="AX74" s="1085"/>
      <c r="AY74" s="1085"/>
      <c r="AZ74" s="1085"/>
      <c r="BA74" s="1085"/>
      <c r="BB74" s="1085"/>
      <c r="BC74" s="1085"/>
      <c r="CZ74" s="10"/>
    </row>
    <row r="75" spans="1:104">
      <c r="A75" s="6">
        <v>70</v>
      </c>
      <c r="B75" s="20" t="s">
        <v>66</v>
      </c>
      <c r="C75" s="1299">
        <f>C68-C70-C71+C72-C73</f>
        <v>13723423.341055553</v>
      </c>
      <c r="D75" s="1299">
        <f>D68-D70-D71+D72-D73</f>
        <v>-5692761.2699999996</v>
      </c>
      <c r="E75" s="1299">
        <f t="shared" ref="E75:BC75" si="14">E68-E70-E71+E72-E73</f>
        <v>-7427584.4312790008</v>
      </c>
      <c r="F75" s="1299">
        <f t="shared" si="14"/>
        <v>17025824.820802085</v>
      </c>
      <c r="G75" s="1299">
        <f t="shared" si="14"/>
        <v>-1944.6228786786087</v>
      </c>
      <c r="H75" s="1299">
        <f t="shared" si="14"/>
        <v>-2253339.1310724937</v>
      </c>
      <c r="I75" s="1299">
        <f t="shared" si="14"/>
        <v>347224</v>
      </c>
      <c r="J75" s="1299">
        <f t="shared" si="14"/>
        <v>41325.822449383042</v>
      </c>
      <c r="K75" s="1299">
        <f t="shared" si="14"/>
        <v>0</v>
      </c>
      <c r="L75" s="1299">
        <f t="shared" si="14"/>
        <v>25888.581406835918</v>
      </c>
      <c r="M75" s="1299">
        <f t="shared" si="14"/>
        <v>22113.998075557345</v>
      </c>
      <c r="N75" s="1299">
        <f t="shared" si="14"/>
        <v>47588.981132557921</v>
      </c>
      <c r="O75" s="1299">
        <f t="shared" si="14"/>
        <v>-1233812.5366109316</v>
      </c>
      <c r="P75" s="1299">
        <f t="shared" si="14"/>
        <v>5340.7537227038374</v>
      </c>
      <c r="Q75" s="1299">
        <f t="shared" si="14"/>
        <v>-155436.59276701676</v>
      </c>
      <c r="R75" s="1299">
        <f t="shared" si="14"/>
        <v>10725427.003797945</v>
      </c>
      <c r="S75" s="1299">
        <f t="shared" si="14"/>
        <v>752839.34834186058</v>
      </c>
      <c r="T75" s="1299">
        <f t="shared" si="14"/>
        <v>401.94661826917422</v>
      </c>
      <c r="U75" s="1299">
        <f t="shared" si="14"/>
        <v>-1496.5274180481501</v>
      </c>
      <c r="V75" s="1299">
        <f t="shared" si="14"/>
        <v>-422425.00651124539</v>
      </c>
      <c r="W75" s="1299">
        <f t="shared" si="14"/>
        <v>-215352.2102726177</v>
      </c>
      <c r="X75" s="1299">
        <f t="shared" si="14"/>
        <v>0</v>
      </c>
      <c r="Y75" s="1299">
        <f t="shared" si="14"/>
        <v>0</v>
      </c>
      <c r="Z75" s="1299">
        <f t="shared" si="14"/>
        <v>11514719.674666643</v>
      </c>
      <c r="AA75" s="1299">
        <f t="shared" si="14"/>
        <v>908320.56677233428</v>
      </c>
      <c r="AB75" s="1299">
        <f t="shared" si="14"/>
        <v>679898.4167838149</v>
      </c>
      <c r="AC75" s="1299">
        <f t="shared" si="14"/>
        <v>118902.0262606421</v>
      </c>
      <c r="AD75" s="1299">
        <f t="shared" si="14"/>
        <v>-128121.11534020312</v>
      </c>
      <c r="AE75" s="1299">
        <f t="shared" si="14"/>
        <v>0</v>
      </c>
      <c r="AF75" s="1299">
        <f t="shared" si="14"/>
        <v>2.3283064365386963E-10</v>
      </c>
      <c r="AG75" s="1299">
        <f t="shared" si="14"/>
        <v>-246656.52365868317</v>
      </c>
      <c r="AH75" s="1299">
        <f t="shared" si="14"/>
        <v>-792978.30765230954</v>
      </c>
      <c r="AI75" s="1299">
        <f t="shared" si="14"/>
        <v>0</v>
      </c>
      <c r="AJ75" s="1299">
        <f t="shared" si="14"/>
        <v>0</v>
      </c>
      <c r="AK75" s="1299">
        <f t="shared" si="14"/>
        <v>0</v>
      </c>
      <c r="AL75" s="1299">
        <f t="shared" si="14"/>
        <v>0</v>
      </c>
      <c r="AM75" s="1299">
        <f t="shared" si="14"/>
        <v>0</v>
      </c>
      <c r="AN75" s="1299">
        <f t="shared" si="14"/>
        <v>0</v>
      </c>
      <c r="AO75" s="1299">
        <f t="shared" si="14"/>
        <v>807244.49001859501</v>
      </c>
      <c r="AP75" s="1299">
        <f t="shared" si="14"/>
        <v>396041.6343407036</v>
      </c>
      <c r="AQ75" s="1299">
        <f t="shared" si="14"/>
        <v>-141986.76530199265</v>
      </c>
      <c r="AR75" s="1299">
        <f t="shared" si="14"/>
        <v>0</v>
      </c>
      <c r="AS75" s="1299">
        <f t="shared" si="14"/>
        <v>-5805451.2495891629</v>
      </c>
      <c r="AT75" s="1299">
        <f t="shared" si="14"/>
        <v>0</v>
      </c>
      <c r="AU75" s="1299">
        <f t="shared" si="14"/>
        <v>-245907.2699441571</v>
      </c>
      <c r="AV75" s="1299">
        <f t="shared" si="14"/>
        <v>0</v>
      </c>
      <c r="AW75" s="1299">
        <f t="shared" si="14"/>
        <v>285034</v>
      </c>
      <c r="AX75" s="1299">
        <f t="shared" si="14"/>
        <v>-4169.3672727272733</v>
      </c>
      <c r="AY75" s="1299">
        <f t="shared" si="14"/>
        <v>-4530186</v>
      </c>
      <c r="AZ75" s="1299">
        <f t="shared" si="14"/>
        <v>364557.79765522532</v>
      </c>
      <c r="BA75" s="1299">
        <f t="shared" si="14"/>
        <v>0</v>
      </c>
      <c r="BB75" s="1299">
        <f t="shared" si="14"/>
        <v>0</v>
      </c>
      <c r="BC75" s="1299">
        <f t="shared" si="14"/>
        <v>-1045661.5942203273</v>
      </c>
      <c r="BD75" s="1096"/>
      <c r="CZ75" s="10"/>
    </row>
    <row r="76" spans="1:104">
      <c r="A76" s="6">
        <v>71</v>
      </c>
      <c r="B76" s="20" t="s">
        <v>67</v>
      </c>
      <c r="C76" s="1300">
        <f>SUM(D76:BC76)</f>
        <v>0</v>
      </c>
      <c r="D76" s="1085">
        <f>D75*$E$65</f>
        <v>0</v>
      </c>
      <c r="E76" s="1085">
        <f t="shared" ref="E76:BC76" si="15">E75*$E$65</f>
        <v>0</v>
      </c>
      <c r="F76" s="1085">
        <f t="shared" si="15"/>
        <v>0</v>
      </c>
      <c r="G76" s="1085">
        <f t="shared" si="15"/>
        <v>0</v>
      </c>
      <c r="H76" s="1085">
        <f t="shared" si="15"/>
        <v>0</v>
      </c>
      <c r="I76" s="1085">
        <f t="shared" si="15"/>
        <v>0</v>
      </c>
      <c r="J76" s="1085">
        <f t="shared" si="15"/>
        <v>0</v>
      </c>
      <c r="K76" s="1085">
        <f t="shared" si="15"/>
        <v>0</v>
      </c>
      <c r="L76" s="1085">
        <f t="shared" si="15"/>
        <v>0</v>
      </c>
      <c r="M76" s="1085">
        <f t="shared" si="15"/>
        <v>0</v>
      </c>
      <c r="N76" s="1085">
        <f t="shared" si="15"/>
        <v>0</v>
      </c>
      <c r="O76" s="1085">
        <f t="shared" si="15"/>
        <v>0</v>
      </c>
      <c r="P76" s="1085">
        <f t="shared" si="15"/>
        <v>0</v>
      </c>
      <c r="Q76" s="1085">
        <f t="shared" si="15"/>
        <v>0</v>
      </c>
      <c r="R76" s="1085">
        <f t="shared" si="15"/>
        <v>0</v>
      </c>
      <c r="S76" s="1085">
        <f t="shared" si="15"/>
        <v>0</v>
      </c>
      <c r="T76" s="1085">
        <f t="shared" si="15"/>
        <v>0</v>
      </c>
      <c r="U76" s="1085">
        <f t="shared" si="15"/>
        <v>0</v>
      </c>
      <c r="V76" s="1085">
        <f t="shared" si="15"/>
        <v>0</v>
      </c>
      <c r="W76" s="1085">
        <f t="shared" si="15"/>
        <v>0</v>
      </c>
      <c r="X76" s="1085">
        <f t="shared" si="15"/>
        <v>0</v>
      </c>
      <c r="Y76" s="1085">
        <f t="shared" si="15"/>
        <v>0</v>
      </c>
      <c r="Z76" s="1085">
        <f t="shared" si="15"/>
        <v>0</v>
      </c>
      <c r="AA76" s="1085">
        <f t="shared" si="15"/>
        <v>0</v>
      </c>
      <c r="AB76" s="1085">
        <f t="shared" si="15"/>
        <v>0</v>
      </c>
      <c r="AC76" s="1085">
        <f t="shared" si="15"/>
        <v>0</v>
      </c>
      <c r="AD76" s="1085">
        <f t="shared" si="15"/>
        <v>0</v>
      </c>
      <c r="AE76" s="1085">
        <f t="shared" si="15"/>
        <v>0</v>
      </c>
      <c r="AF76" s="1085">
        <f t="shared" si="15"/>
        <v>0</v>
      </c>
      <c r="AG76" s="1085">
        <f t="shared" si="15"/>
        <v>0</v>
      </c>
      <c r="AH76" s="1085">
        <f t="shared" si="15"/>
        <v>0</v>
      </c>
      <c r="AI76" s="1085">
        <f t="shared" si="15"/>
        <v>0</v>
      </c>
      <c r="AJ76" s="1085">
        <f t="shared" si="15"/>
        <v>0</v>
      </c>
      <c r="AK76" s="1085">
        <f t="shared" si="15"/>
        <v>0</v>
      </c>
      <c r="AL76" s="1085">
        <f t="shared" si="15"/>
        <v>0</v>
      </c>
      <c r="AM76" s="1085">
        <f t="shared" si="15"/>
        <v>0</v>
      </c>
      <c r="AN76" s="1085">
        <f t="shared" si="15"/>
        <v>0</v>
      </c>
      <c r="AO76" s="1085">
        <f t="shared" si="15"/>
        <v>0</v>
      </c>
      <c r="AP76" s="1085">
        <f t="shared" si="15"/>
        <v>0</v>
      </c>
      <c r="AQ76" s="1085">
        <f t="shared" si="15"/>
        <v>0</v>
      </c>
      <c r="AR76" s="1085">
        <f t="shared" si="15"/>
        <v>0</v>
      </c>
      <c r="AS76" s="1085">
        <f t="shared" si="15"/>
        <v>0</v>
      </c>
      <c r="AT76" s="1085">
        <f t="shared" si="15"/>
        <v>0</v>
      </c>
      <c r="AU76" s="1085">
        <f t="shared" si="15"/>
        <v>0</v>
      </c>
      <c r="AV76" s="1085">
        <f t="shared" si="15"/>
        <v>0</v>
      </c>
      <c r="AW76" s="1085">
        <f t="shared" si="15"/>
        <v>0</v>
      </c>
      <c r="AX76" s="1085">
        <f t="shared" si="15"/>
        <v>0</v>
      </c>
      <c r="AY76" s="1085">
        <f t="shared" si="15"/>
        <v>0</v>
      </c>
      <c r="AZ76" s="1085">
        <f t="shared" si="15"/>
        <v>0</v>
      </c>
      <c r="BA76" s="1085">
        <f t="shared" si="15"/>
        <v>0</v>
      </c>
      <c r="BB76" s="1085">
        <f t="shared" si="15"/>
        <v>0</v>
      </c>
      <c r="BC76" s="1085">
        <f t="shared" si="15"/>
        <v>0</v>
      </c>
      <c r="BD76" s="1053"/>
      <c r="CZ76" s="10"/>
    </row>
    <row r="77" spans="1:104">
      <c r="A77" s="6">
        <v>72</v>
      </c>
      <c r="B77" s="20" t="s">
        <v>68</v>
      </c>
      <c r="C77" s="1088">
        <f>C75-C76</f>
        <v>13723423.341055553</v>
      </c>
      <c r="D77" s="1082">
        <f>D75-D76</f>
        <v>-5692761.2699999996</v>
      </c>
      <c r="E77" s="1082">
        <f t="shared" ref="E77:BC77" si="16">E75-E76</f>
        <v>-7427584.4312790008</v>
      </c>
      <c r="F77" s="1082">
        <f t="shared" si="16"/>
        <v>17025824.820802085</v>
      </c>
      <c r="G77" s="1082">
        <f t="shared" si="16"/>
        <v>-1944.6228786786087</v>
      </c>
      <c r="H77" s="1082">
        <f t="shared" si="16"/>
        <v>-2253339.1310724937</v>
      </c>
      <c r="I77" s="1082">
        <f t="shared" si="16"/>
        <v>347224</v>
      </c>
      <c r="J77" s="1082">
        <f t="shared" si="16"/>
        <v>41325.822449383042</v>
      </c>
      <c r="K77" s="1082">
        <f t="shared" si="16"/>
        <v>0</v>
      </c>
      <c r="L77" s="1082">
        <f t="shared" si="16"/>
        <v>25888.581406835918</v>
      </c>
      <c r="M77" s="1082">
        <f t="shared" si="16"/>
        <v>22113.998075557345</v>
      </c>
      <c r="N77" s="1082">
        <f t="shared" si="16"/>
        <v>47588.981132557921</v>
      </c>
      <c r="O77" s="1082">
        <f t="shared" si="16"/>
        <v>-1233812.5366109316</v>
      </c>
      <c r="P77" s="1082">
        <f t="shared" si="16"/>
        <v>5340.7537227038374</v>
      </c>
      <c r="Q77" s="1082">
        <f t="shared" si="16"/>
        <v>-155436.59276701676</v>
      </c>
      <c r="R77" s="1082">
        <f t="shared" si="16"/>
        <v>10725427.003797945</v>
      </c>
      <c r="S77" s="1082">
        <f t="shared" si="16"/>
        <v>752839.34834186058</v>
      </c>
      <c r="T77" s="1082">
        <f t="shared" si="16"/>
        <v>401.94661826917422</v>
      </c>
      <c r="U77" s="1082">
        <f t="shared" si="16"/>
        <v>-1496.5274180481501</v>
      </c>
      <c r="V77" s="1082">
        <f t="shared" si="16"/>
        <v>-422425.00651124539</v>
      </c>
      <c r="W77" s="1082">
        <f t="shared" si="16"/>
        <v>-215352.2102726177</v>
      </c>
      <c r="X77" s="1082">
        <f t="shared" si="16"/>
        <v>0</v>
      </c>
      <c r="Y77" s="1082">
        <f t="shared" si="16"/>
        <v>0</v>
      </c>
      <c r="Z77" s="1082">
        <f t="shared" si="16"/>
        <v>11514719.674666643</v>
      </c>
      <c r="AA77" s="1082">
        <f t="shared" si="16"/>
        <v>908320.56677233428</v>
      </c>
      <c r="AB77" s="1082">
        <f t="shared" si="16"/>
        <v>679898.4167838149</v>
      </c>
      <c r="AC77" s="1082">
        <f t="shared" si="16"/>
        <v>118902.0262606421</v>
      </c>
      <c r="AD77" s="1082">
        <f t="shared" si="16"/>
        <v>-128121.11534020312</v>
      </c>
      <c r="AE77" s="1082">
        <f t="shared" si="16"/>
        <v>0</v>
      </c>
      <c r="AF77" s="1082">
        <f t="shared" si="16"/>
        <v>2.3283064365386963E-10</v>
      </c>
      <c r="AG77" s="1082">
        <f t="shared" si="16"/>
        <v>-246656.52365868317</v>
      </c>
      <c r="AH77" s="1082">
        <f t="shared" si="16"/>
        <v>-792978.30765230954</v>
      </c>
      <c r="AI77" s="1082">
        <f t="shared" si="16"/>
        <v>0</v>
      </c>
      <c r="AJ77" s="1082">
        <f t="shared" si="16"/>
        <v>0</v>
      </c>
      <c r="AK77" s="1082">
        <f t="shared" si="16"/>
        <v>0</v>
      </c>
      <c r="AL77" s="1082">
        <f t="shared" si="16"/>
        <v>0</v>
      </c>
      <c r="AM77" s="1082">
        <f t="shared" si="16"/>
        <v>0</v>
      </c>
      <c r="AN77" s="1082">
        <f t="shared" si="16"/>
        <v>0</v>
      </c>
      <c r="AO77" s="1082">
        <f t="shared" si="16"/>
        <v>807244.49001859501</v>
      </c>
      <c r="AP77" s="1082">
        <f t="shared" si="16"/>
        <v>396041.6343407036</v>
      </c>
      <c r="AQ77" s="1082">
        <f t="shared" si="16"/>
        <v>-141986.76530199265</v>
      </c>
      <c r="AR77" s="1082">
        <f t="shared" si="16"/>
        <v>0</v>
      </c>
      <c r="AS77" s="1082">
        <f t="shared" si="16"/>
        <v>-5805451.2495891629</v>
      </c>
      <c r="AT77" s="1082">
        <f t="shared" si="16"/>
        <v>0</v>
      </c>
      <c r="AU77" s="1082">
        <f t="shared" si="16"/>
        <v>-245907.2699441571</v>
      </c>
      <c r="AV77" s="1082">
        <f t="shared" si="16"/>
        <v>0</v>
      </c>
      <c r="AW77" s="1082">
        <f t="shared" si="16"/>
        <v>285034</v>
      </c>
      <c r="AX77" s="1082">
        <f t="shared" si="16"/>
        <v>-4169.3672727272733</v>
      </c>
      <c r="AY77" s="1082">
        <f t="shared" si="16"/>
        <v>-4530186</v>
      </c>
      <c r="AZ77" s="1082">
        <f t="shared" si="16"/>
        <v>364557.79765522532</v>
      </c>
      <c r="BA77" s="1082">
        <f t="shared" si="16"/>
        <v>0</v>
      </c>
      <c r="BB77" s="1082">
        <f t="shared" si="16"/>
        <v>0</v>
      </c>
      <c r="BC77" s="1082">
        <f t="shared" si="16"/>
        <v>-1045661.5942203273</v>
      </c>
      <c r="BD77" s="1053"/>
      <c r="CZ77" s="10"/>
    </row>
    <row r="78" spans="1:104">
      <c r="A78" s="6">
        <v>73</v>
      </c>
      <c r="B78" s="20" t="s">
        <v>480</v>
      </c>
      <c r="C78" s="1088">
        <f>ROUND(C77*'Conversion factor'!$D$27,0)</f>
        <v>4803198</v>
      </c>
      <c r="D78" s="1088">
        <f>ROUND(D77*'Conversion factor'!$D$27,0)</f>
        <v>-1992466</v>
      </c>
      <c r="E78" s="1088">
        <f>ROUND(E77*'Conversion factor'!$D$27,0)</f>
        <v>-2599655</v>
      </c>
      <c r="F78" s="1088">
        <f>ROUND(F77*'Conversion factor'!$D$27,0)</f>
        <v>5959039</v>
      </c>
      <c r="G78" s="1088">
        <f>ROUND(G77*'Conversion factor'!$D$27,0)</f>
        <v>-681</v>
      </c>
      <c r="H78" s="1088">
        <f>ROUND(H77*'Conversion factor'!$D$27,0)</f>
        <v>-788669</v>
      </c>
      <c r="I78" s="1088">
        <f>ROUND(I77*'Conversion factor'!$D$27,0)</f>
        <v>121528</v>
      </c>
      <c r="J78" s="1088">
        <f>ROUND(J77*'Conversion factor'!$D$27,0)</f>
        <v>14464</v>
      </c>
      <c r="K78" s="1088">
        <f>ROUND(K77*'Conversion factor'!$D$27,0)</f>
        <v>0</v>
      </c>
      <c r="L78" s="1088">
        <f>ROUND(L77*'Conversion factor'!$D$27,0)</f>
        <v>9061</v>
      </c>
      <c r="M78" s="1088">
        <f>ROUND(M77*'Conversion factor'!$D$27,0)</f>
        <v>7740</v>
      </c>
      <c r="N78" s="1088">
        <f>ROUND(N77*'Conversion factor'!$D$27,0)</f>
        <v>16656</v>
      </c>
      <c r="O78" s="1088">
        <f>ROUND(O77*'Conversion factor'!$D$27,0)</f>
        <v>-431834</v>
      </c>
      <c r="P78" s="1088">
        <f>ROUND(P77*'Conversion factor'!$D$27,0)</f>
        <v>1869</v>
      </c>
      <c r="Q78" s="1088">
        <f>ROUND(Q77*'Conversion factor'!$D$27,0)</f>
        <v>-54403</v>
      </c>
      <c r="R78" s="1088">
        <f>ROUND(R77*'Conversion factor'!$D$27,0)</f>
        <v>3753899</v>
      </c>
      <c r="S78" s="1088">
        <f>ROUND(S77*'Conversion factor'!$D$27,0)</f>
        <v>263494</v>
      </c>
      <c r="T78" s="1088">
        <f>ROUND(T77*'Conversion factor'!$D$27,0)</f>
        <v>141</v>
      </c>
      <c r="U78" s="1088">
        <f>ROUND(U77*'Conversion factor'!$D$27,0)</f>
        <v>-524</v>
      </c>
      <c r="V78" s="1088">
        <f>ROUND(V77*'Conversion factor'!$D$27,0)</f>
        <v>-147849</v>
      </c>
      <c r="W78" s="1088">
        <f>ROUND(W77*'Conversion factor'!$D$27,0)</f>
        <v>-75373</v>
      </c>
      <c r="X78" s="1088">
        <f>ROUND(X77*'Conversion factor'!$D$27,0)</f>
        <v>0</v>
      </c>
      <c r="Y78" s="1088">
        <f>ROUND(Y77*'Conversion factor'!$D$27,0)</f>
        <v>0</v>
      </c>
      <c r="Z78" s="1088">
        <f>ROUND(Z77*'Conversion factor'!$D$27,0)</f>
        <v>4030152</v>
      </c>
      <c r="AA78" s="1088">
        <f>ROUND(AA77*'Conversion factor'!$D$27,0)</f>
        <v>317912</v>
      </c>
      <c r="AB78" s="1088">
        <f>ROUND(AB77*'Conversion factor'!$D$27,0)</f>
        <v>237964</v>
      </c>
      <c r="AC78" s="1088">
        <f>ROUND(AC77*'Conversion factor'!$D$27,0)</f>
        <v>41616</v>
      </c>
      <c r="AD78" s="1088">
        <f>ROUND(AD77*'Conversion factor'!$D$27,0)</f>
        <v>-44842</v>
      </c>
      <c r="AE78" s="1088">
        <f>ROUND(AE77*'Conversion factor'!$D$27,0)</f>
        <v>0</v>
      </c>
      <c r="AF78" s="1088">
        <f>ROUND(AF77*'Conversion factor'!$D$27,0)</f>
        <v>0</v>
      </c>
      <c r="AG78" s="1088">
        <f>ROUND(AG77*'Conversion factor'!$D$27,0)</f>
        <v>-86330</v>
      </c>
      <c r="AH78" s="1088">
        <f>ROUND(AH77*'Conversion factor'!$D$27,0)</f>
        <v>-277542</v>
      </c>
      <c r="AI78" s="1088">
        <f>ROUND(AI77*'Conversion factor'!$D$27,0)</f>
        <v>0</v>
      </c>
      <c r="AJ78" s="1088">
        <f>ROUND(AJ77*'Conversion factor'!$D$27,0)</f>
        <v>0</v>
      </c>
      <c r="AK78" s="1088">
        <f>ROUND(AK77*'Conversion factor'!$D$27,0)</f>
        <v>0</v>
      </c>
      <c r="AL78" s="1088">
        <f>ROUND(AL77*'Conversion factor'!$D$27,0)</f>
        <v>0</v>
      </c>
      <c r="AM78" s="1088">
        <f>ROUND(AM77*'Conversion factor'!$D$27,0)</f>
        <v>0</v>
      </c>
      <c r="AN78" s="1088">
        <f>ROUND(AN77*'Conversion factor'!$D$27,0)</f>
        <v>0</v>
      </c>
      <c r="AO78" s="1088">
        <f>ROUND(AO77*'Conversion factor'!$D$27,0)</f>
        <v>282536</v>
      </c>
      <c r="AP78" s="1088">
        <f>ROUND(AP77*'Conversion factor'!$D$27,0)</f>
        <v>138615</v>
      </c>
      <c r="AQ78" s="1088">
        <f>ROUND(AQ77*'Conversion factor'!$D$27,0)</f>
        <v>-49695</v>
      </c>
      <c r="AR78" s="1088">
        <f>ROUND(AR77*'Conversion factor'!$D$27,0)</f>
        <v>0</v>
      </c>
      <c r="AS78" s="1088">
        <f>ROUND(AS77*'Conversion factor'!$D$27,0)</f>
        <v>-2031908</v>
      </c>
      <c r="AT78" s="1088">
        <f>ROUND(AT77*'Conversion factor'!$D$27,0)</f>
        <v>0</v>
      </c>
      <c r="AU78" s="1088">
        <f>ROUND(AU77*'Conversion factor'!$D$27,0)</f>
        <v>-86068</v>
      </c>
      <c r="AV78" s="1088">
        <f>ROUND(AV77*'Conversion factor'!$D$27,0)</f>
        <v>0</v>
      </c>
      <c r="AW78" s="1088">
        <f>ROUND(AW77*'Conversion factor'!$D$27,0)</f>
        <v>99762</v>
      </c>
      <c r="AX78" s="1088">
        <f>ROUND(AX77*'Conversion factor'!$D$27,0)</f>
        <v>-1459</v>
      </c>
      <c r="AY78" s="1088">
        <f>ROUND(AY77*'Conversion factor'!$D$27,0)</f>
        <v>-1585565</v>
      </c>
      <c r="AZ78" s="1088">
        <f>ROUND(AZ77*'Conversion factor'!$D$27,0)</f>
        <v>127595</v>
      </c>
      <c r="BA78" s="1088">
        <f>ROUND(BA77*'Conversion factor'!$D$27,0)</f>
        <v>0</v>
      </c>
      <c r="BB78" s="1088">
        <f>ROUND(BB77*'Conversion factor'!$D$27,0)</f>
        <v>0</v>
      </c>
      <c r="BC78" s="1088">
        <f>ROUND(BC77*'Conversion factor'!$D$27,0)</f>
        <v>-365982</v>
      </c>
      <c r="BD78" s="1053"/>
      <c r="CZ78" s="10"/>
    </row>
    <row r="79" spans="1:104">
      <c r="A79" s="6">
        <v>74</v>
      </c>
      <c r="B79" s="20" t="s">
        <v>424</v>
      </c>
      <c r="C79" s="1300">
        <f>SUM(D79:BC79)</f>
        <v>-667033.44483830314</v>
      </c>
      <c r="D79" s="1080">
        <f>'Adjustments - restating'!D79+'Adjustments - Pro Forma'!D79</f>
        <v>0</v>
      </c>
      <c r="E79" s="1080">
        <f>'Adjustments - restating'!E79+'Adjustments - Pro Forma'!E79</f>
        <v>0</v>
      </c>
      <c r="F79" s="1080">
        <f>'Adjustments - restating'!F79+'Adjustments - Pro Forma'!F79</f>
        <v>0</v>
      </c>
      <c r="G79" s="1080">
        <f>'Adjustments - restating'!G79+'Adjustments - Pro Forma'!G79</f>
        <v>0</v>
      </c>
      <c r="H79" s="1080">
        <f>'Adjustments - restating'!H79+'Adjustments - Pro Forma'!H79</f>
        <v>0</v>
      </c>
      <c r="I79" s="1080">
        <f>'Adjustments - restating'!I79+'Adjustments - Pro Forma'!I79</f>
        <v>0</v>
      </c>
      <c r="J79" s="1080">
        <f>'Adjustments - restating'!J79+'Adjustments - Pro Forma'!J79</f>
        <v>0</v>
      </c>
      <c r="K79" s="1080">
        <f>'Adjustments - restating'!K79+'Adjustments - Pro Forma'!K79</f>
        <v>0</v>
      </c>
      <c r="L79" s="1080">
        <f>'Adjustments - restating'!L79+'Adjustments - Pro Forma'!L79</f>
        <v>0</v>
      </c>
      <c r="M79" s="1080">
        <f>'Adjustments - restating'!M79+'Adjustments - Pro Forma'!M79</f>
        <v>0</v>
      </c>
      <c r="N79" s="1080">
        <f>'Adjustments - restating'!N79+'Adjustments - Pro Forma'!N79</f>
        <v>0</v>
      </c>
      <c r="O79" s="1080">
        <f>'Adjustments - restating'!O79+'Adjustments - Pro Forma'!O79</f>
        <v>0</v>
      </c>
      <c r="P79" s="1080">
        <f>'Adjustments - restating'!P79+'Adjustments - Pro Forma'!P79</f>
        <v>0</v>
      </c>
      <c r="Q79" s="1080">
        <f>'Adjustments - restating'!Q79+'Adjustments - Pro Forma'!Q79</f>
        <v>0</v>
      </c>
      <c r="R79" s="1080">
        <f>'Adjustments - restating'!R79+'Adjustments - Pro Forma'!R79</f>
        <v>0</v>
      </c>
      <c r="S79" s="1080">
        <f>'Adjustments - restating'!S79+'Adjustments - Pro Forma'!S79</f>
        <v>0</v>
      </c>
      <c r="T79" s="1080">
        <f>'Adjustments - restating'!T79+'Adjustments - Pro Forma'!T79</f>
        <v>0</v>
      </c>
      <c r="U79" s="1080">
        <f>'Adjustments - restating'!U79+'Adjustments - Pro Forma'!U79</f>
        <v>0</v>
      </c>
      <c r="V79" s="1080">
        <f>'Adjustments - restating'!V79+'Adjustments - Pro Forma'!V79</f>
        <v>0</v>
      </c>
      <c r="W79" s="1080">
        <f>'Adjustments - restating'!W79+'Adjustments - Pro Forma'!W79</f>
        <v>0</v>
      </c>
      <c r="X79" s="1080">
        <f>'Adjustments - restating'!X79+'Adjustments - Pro Forma'!X79</f>
        <v>0</v>
      </c>
      <c r="Y79" s="1080">
        <f>'Adjustments - restating'!Y79+'Adjustments - Pro Forma'!Y79</f>
        <v>0</v>
      </c>
      <c r="Z79" s="1080">
        <f>'Adjustments - restating'!Z79+'Adjustments - Pro Forma'!Z79</f>
        <v>0</v>
      </c>
      <c r="AA79" s="1080">
        <f>'Adjustments - restating'!AA79+'Adjustments - Pro Forma'!AA79</f>
        <v>0</v>
      </c>
      <c r="AB79" s="1080">
        <f>'Adjustments - restating'!AB79+'Adjustments - Pro Forma'!AB79</f>
        <v>0</v>
      </c>
      <c r="AC79" s="1080">
        <f>'Adjustments - restating'!AC79+'Adjustments - Pro Forma'!AC79</f>
        <v>0</v>
      </c>
      <c r="AD79" s="1080">
        <f>'Adjustments - restating'!AD79+'Adjustments - Pro Forma'!AD79</f>
        <v>0</v>
      </c>
      <c r="AE79" s="1080">
        <f>'Adjustments - restating'!AE79+'Adjustments - Pro Forma'!AE79</f>
        <v>0</v>
      </c>
      <c r="AF79" s="1080">
        <f>'Adjustments - restating'!AF79+'Adjustments - Pro Forma'!AF79</f>
        <v>0</v>
      </c>
      <c r="AG79" s="1080">
        <f>'Adjustments - restating'!AG79+'Adjustments - Pro Forma'!AG79</f>
        <v>0</v>
      </c>
      <c r="AH79" s="1080">
        <f>'Adjustments - restating'!AH79+'Adjustments - Pro Forma'!AH79</f>
        <v>0</v>
      </c>
      <c r="AI79" s="1080">
        <f>'Adjustments - restating'!AI79+'Adjustments - Pro Forma'!AI79</f>
        <v>0</v>
      </c>
      <c r="AJ79" s="1080">
        <f>'Adjustments - restating'!AJ79+'Adjustments - Pro Forma'!AJ79</f>
        <v>-661916.82775972039</v>
      </c>
      <c r="AK79" s="1080">
        <f>'Adjustments - restating'!AK79+'Adjustments - Pro Forma'!AK79</f>
        <v>0</v>
      </c>
      <c r="AL79" s="1080">
        <f>'Adjustments - restating'!AL79+'Adjustments - Pro Forma'!AL79</f>
        <v>0</v>
      </c>
      <c r="AM79" s="1080">
        <f>'Adjustments - restating'!AM79+'Adjustments - Pro Forma'!AM79</f>
        <v>0</v>
      </c>
      <c r="AN79" s="1080">
        <f>'Adjustments - restating'!AN79+'Adjustments - Pro Forma'!AN79</f>
        <v>0</v>
      </c>
      <c r="AO79" s="1080">
        <f>'Adjustments - restating'!AO79+'Adjustments - Pro Forma'!AO79</f>
        <v>0</v>
      </c>
      <c r="AP79" s="1080">
        <f>'Adjustments - restating'!AP79+'Adjustments - Pro Forma'!AP79</f>
        <v>0</v>
      </c>
      <c r="AQ79" s="1080">
        <f>'Adjustments - restating'!AQ79+'Adjustments - Pro Forma'!AQ79</f>
        <v>0</v>
      </c>
      <c r="AR79" s="1080">
        <f>'Adjustments - restating'!AR79+'Adjustments - Pro Forma'!AR79</f>
        <v>0</v>
      </c>
      <c r="AS79" s="1080">
        <f>'Adjustments - restating'!AS79+'Adjustments - Pro Forma'!AS79</f>
        <v>0</v>
      </c>
      <c r="AT79" s="1080">
        <f>'Adjustments - restating'!AT79+'Adjustments - Pro Forma'!AT79</f>
        <v>0</v>
      </c>
      <c r="AU79" s="1080">
        <f>'Adjustments - restating'!AU79+'Adjustments - Pro Forma'!AU79</f>
        <v>0</v>
      </c>
      <c r="AV79" s="1080">
        <f>'Adjustments - restating'!AV79+'Adjustments - Pro Forma'!AV79</f>
        <v>0</v>
      </c>
      <c r="AW79" s="1080">
        <f>'Adjustments - restating'!AW79+'Adjustments - Pro Forma'!AW79</f>
        <v>0</v>
      </c>
      <c r="AX79" s="1080">
        <f>'Adjustments - restating'!AX79+'Adjustments - Pro Forma'!AX79</f>
        <v>0</v>
      </c>
      <c r="AY79" s="1080">
        <f>'Adjustments - restating'!AY79+'Adjustments - Pro Forma'!AY79</f>
        <v>0</v>
      </c>
      <c r="AZ79" s="1080">
        <f>'Adjustments - restating'!AZ79+'Adjustments - Pro Forma'!AZ79</f>
        <v>0</v>
      </c>
      <c r="BA79" s="1080">
        <f>'Adjustments - restating'!BA79+'Adjustments - Pro Forma'!BA79</f>
        <v>0</v>
      </c>
      <c r="BB79" s="1080">
        <f>'Adjustments - restating'!BB79+'Adjustments - Pro Forma'!BB79</f>
        <v>0</v>
      </c>
      <c r="BC79" s="1080">
        <f>'Adjustments - restating'!BC79+'Adjustments - Pro Forma'!BC79</f>
        <v>-5116.6170785827562</v>
      </c>
      <c r="BD79" s="1053"/>
      <c r="CZ79" s="10"/>
    </row>
    <row r="80" spans="1:104" ht="13.8" thickBot="1">
      <c r="A80" s="1236">
        <v>75</v>
      </c>
      <c r="B80" s="1098" t="s">
        <v>69</v>
      </c>
      <c r="C80" s="1292">
        <f>SUM(D80:BC80)</f>
        <v>4136164.5551616969</v>
      </c>
      <c r="D80" s="1292">
        <f>SUM(D78:D79)</f>
        <v>-1992466</v>
      </c>
      <c r="E80" s="1292">
        <f t="shared" ref="E80:BC80" si="17">SUM(E78:E79)</f>
        <v>-2599655</v>
      </c>
      <c r="F80" s="1292">
        <f t="shared" si="17"/>
        <v>5959039</v>
      </c>
      <c r="G80" s="1292">
        <f t="shared" si="17"/>
        <v>-681</v>
      </c>
      <c r="H80" s="1292">
        <f t="shared" si="17"/>
        <v>-788669</v>
      </c>
      <c r="I80" s="1292">
        <f t="shared" si="17"/>
        <v>121528</v>
      </c>
      <c r="J80" s="1292">
        <f t="shared" si="17"/>
        <v>14464</v>
      </c>
      <c r="K80" s="1292">
        <f t="shared" si="17"/>
        <v>0</v>
      </c>
      <c r="L80" s="1292">
        <f t="shared" si="17"/>
        <v>9061</v>
      </c>
      <c r="M80" s="1292">
        <f t="shared" si="17"/>
        <v>7740</v>
      </c>
      <c r="N80" s="1292">
        <f t="shared" si="17"/>
        <v>16656</v>
      </c>
      <c r="O80" s="1292">
        <f t="shared" si="17"/>
        <v>-431834</v>
      </c>
      <c r="P80" s="1292">
        <f t="shared" si="17"/>
        <v>1869</v>
      </c>
      <c r="Q80" s="1292">
        <f t="shared" si="17"/>
        <v>-54403</v>
      </c>
      <c r="R80" s="1292">
        <f t="shared" si="17"/>
        <v>3753899</v>
      </c>
      <c r="S80" s="1292">
        <f t="shared" si="17"/>
        <v>263494</v>
      </c>
      <c r="T80" s="1292">
        <f t="shared" si="17"/>
        <v>141</v>
      </c>
      <c r="U80" s="1292">
        <f t="shared" si="17"/>
        <v>-524</v>
      </c>
      <c r="V80" s="1292">
        <f t="shared" si="17"/>
        <v>-147849</v>
      </c>
      <c r="W80" s="1292">
        <f t="shared" si="17"/>
        <v>-75373</v>
      </c>
      <c r="X80" s="1292">
        <f t="shared" si="17"/>
        <v>0</v>
      </c>
      <c r="Y80" s="1292">
        <f t="shared" si="17"/>
        <v>0</v>
      </c>
      <c r="Z80" s="1292">
        <f t="shared" si="17"/>
        <v>4030152</v>
      </c>
      <c r="AA80" s="1292">
        <f t="shared" si="17"/>
        <v>317912</v>
      </c>
      <c r="AB80" s="1292">
        <f t="shared" si="17"/>
        <v>237964</v>
      </c>
      <c r="AC80" s="1292">
        <f t="shared" si="17"/>
        <v>41616</v>
      </c>
      <c r="AD80" s="1292">
        <f t="shared" si="17"/>
        <v>-44842</v>
      </c>
      <c r="AE80" s="1292">
        <f t="shared" si="17"/>
        <v>0</v>
      </c>
      <c r="AF80" s="1292">
        <f t="shared" si="17"/>
        <v>0</v>
      </c>
      <c r="AG80" s="1292">
        <f t="shared" si="17"/>
        <v>-86330</v>
      </c>
      <c r="AH80" s="1292">
        <f t="shared" si="17"/>
        <v>-277542</v>
      </c>
      <c r="AI80" s="1292">
        <f t="shared" si="17"/>
        <v>0</v>
      </c>
      <c r="AJ80" s="1292">
        <f t="shared" si="17"/>
        <v>-661916.82775972039</v>
      </c>
      <c r="AK80" s="1292">
        <f t="shared" si="17"/>
        <v>0</v>
      </c>
      <c r="AL80" s="1292">
        <f t="shared" si="17"/>
        <v>0</v>
      </c>
      <c r="AM80" s="1292">
        <f t="shared" si="17"/>
        <v>0</v>
      </c>
      <c r="AN80" s="1292">
        <f t="shared" si="17"/>
        <v>0</v>
      </c>
      <c r="AO80" s="1292">
        <f t="shared" si="17"/>
        <v>282536</v>
      </c>
      <c r="AP80" s="1292">
        <f t="shared" si="17"/>
        <v>138615</v>
      </c>
      <c r="AQ80" s="1292">
        <f t="shared" si="17"/>
        <v>-49695</v>
      </c>
      <c r="AR80" s="1292">
        <f t="shared" si="17"/>
        <v>0</v>
      </c>
      <c r="AS80" s="1292">
        <f t="shared" si="17"/>
        <v>-2031908</v>
      </c>
      <c r="AT80" s="1292">
        <f t="shared" si="17"/>
        <v>0</v>
      </c>
      <c r="AU80" s="1292">
        <f t="shared" si="17"/>
        <v>-86068</v>
      </c>
      <c r="AV80" s="1292">
        <f t="shared" si="17"/>
        <v>0</v>
      </c>
      <c r="AW80" s="1292">
        <f t="shared" si="17"/>
        <v>99762</v>
      </c>
      <c r="AX80" s="1292">
        <f t="shared" si="17"/>
        <v>-1459</v>
      </c>
      <c r="AY80" s="1292">
        <f t="shared" si="17"/>
        <v>-1585565</v>
      </c>
      <c r="AZ80" s="1292">
        <f t="shared" si="17"/>
        <v>127595</v>
      </c>
      <c r="BA80" s="1292">
        <f t="shared" si="17"/>
        <v>0</v>
      </c>
      <c r="BB80" s="1292">
        <f t="shared" si="17"/>
        <v>0</v>
      </c>
      <c r="BC80" s="1292">
        <f t="shared" si="17"/>
        <v>-371098.61707858276</v>
      </c>
      <c r="BD80" s="1053"/>
      <c r="CZ80" s="10"/>
    </row>
    <row r="81" spans="2:44">
      <c r="C81" s="9"/>
      <c r="E81" s="1099"/>
    </row>
    <row r="85" spans="2:44">
      <c r="H85" s="11"/>
      <c r="I85" s="11"/>
      <c r="J85" s="11"/>
      <c r="K85" s="11"/>
      <c r="L85" s="11"/>
    </row>
    <row r="86" spans="2:44">
      <c r="H86" s="11"/>
      <c r="I86" s="11"/>
      <c r="J86" s="11"/>
      <c r="K86" s="11"/>
      <c r="L86" s="11"/>
    </row>
    <row r="87" spans="2:44">
      <c r="H87" s="8"/>
      <c r="I87" s="8"/>
      <c r="J87" s="8"/>
      <c r="K87" s="8"/>
      <c r="L87" s="8"/>
    </row>
    <row r="88" spans="2:44">
      <c r="H88" s="12"/>
      <c r="I88" s="13"/>
      <c r="J88" s="13"/>
      <c r="K88" s="13"/>
      <c r="L88" s="13"/>
      <c r="M88" s="13"/>
      <c r="N88" s="13"/>
      <c r="O88" s="13"/>
      <c r="P88" s="13"/>
      <c r="Q88" s="14"/>
      <c r="R88" s="14"/>
      <c r="S88" s="14"/>
      <c r="T88" s="14"/>
      <c r="U88" s="14"/>
      <c r="V88" s="14"/>
      <c r="W88" s="14"/>
      <c r="X88" s="14"/>
      <c r="Y88" s="14"/>
      <c r="AB88" s="13"/>
      <c r="AC88" s="13"/>
      <c r="AD88" s="13"/>
      <c r="AE88" s="13"/>
      <c r="AF88" s="13"/>
      <c r="AG88" s="13"/>
      <c r="AH88" s="13"/>
      <c r="AI88" s="13"/>
      <c r="AJ88" s="13"/>
      <c r="AK88" s="13"/>
      <c r="AL88" s="13"/>
      <c r="AM88" s="13"/>
      <c r="AN88" s="13"/>
      <c r="AO88" s="13"/>
      <c r="AP88" s="14"/>
      <c r="AQ88" s="14"/>
      <c r="AR88" s="14"/>
    </row>
    <row r="89" spans="2:44">
      <c r="H89" s="1109"/>
      <c r="I89" s="1109"/>
      <c r="J89" s="1109"/>
      <c r="K89" s="1109"/>
      <c r="L89" s="1109"/>
      <c r="M89" s="15"/>
      <c r="N89" s="15"/>
      <c r="O89" s="15"/>
      <c r="P89" s="15"/>
      <c r="Q89" s="15"/>
      <c r="R89" s="15"/>
      <c r="S89" s="15"/>
      <c r="T89" s="15"/>
      <c r="U89" s="15"/>
      <c r="V89" s="15"/>
      <c r="W89" s="15"/>
      <c r="X89" s="15"/>
      <c r="Y89" s="15"/>
      <c r="AB89" s="15"/>
      <c r="AC89" s="15"/>
      <c r="AD89" s="15"/>
      <c r="AE89" s="15"/>
      <c r="AF89" s="15"/>
      <c r="AG89" s="15"/>
      <c r="AH89" s="15"/>
      <c r="AI89" s="15"/>
      <c r="AJ89" s="15"/>
      <c r="AK89" s="15"/>
      <c r="AL89" s="15"/>
      <c r="AM89" s="15"/>
      <c r="AN89" s="15"/>
      <c r="AO89" s="15"/>
      <c r="AP89" s="15"/>
      <c r="AQ89" s="15"/>
    </row>
    <row r="90" spans="2:44">
      <c r="H90" s="1109"/>
      <c r="I90" s="1109"/>
      <c r="J90" s="1109"/>
      <c r="K90" s="1109"/>
      <c r="L90" s="1109"/>
      <c r="M90" s="15"/>
      <c r="N90" s="15"/>
      <c r="O90" s="15"/>
      <c r="P90" s="15"/>
      <c r="Q90" s="15"/>
      <c r="R90" s="15"/>
      <c r="S90" s="15"/>
      <c r="T90" s="15"/>
      <c r="U90" s="15"/>
      <c r="V90" s="15"/>
      <c r="W90" s="15"/>
      <c r="X90" s="15"/>
      <c r="Y90" s="15"/>
      <c r="AB90" s="15"/>
      <c r="AC90" s="15"/>
      <c r="AD90" s="15"/>
      <c r="AE90" s="15"/>
      <c r="AF90" s="15"/>
      <c r="AG90" s="15"/>
      <c r="AH90" s="15"/>
      <c r="AI90" s="15"/>
      <c r="AJ90" s="15"/>
      <c r="AK90" s="15"/>
      <c r="AL90" s="15"/>
      <c r="AM90" s="15"/>
      <c r="AN90" s="15"/>
      <c r="AO90" s="15"/>
      <c r="AP90" s="15"/>
      <c r="AQ90" s="15"/>
    </row>
    <row r="91" spans="2:44">
      <c r="B91" s="19"/>
      <c r="C91" s="16"/>
      <c r="D91" s="16"/>
      <c r="E91" s="16"/>
      <c r="F91" s="16"/>
      <c r="G91" s="16"/>
      <c r="H91" s="16"/>
      <c r="I91" s="16"/>
      <c r="J91" s="16"/>
      <c r="K91" s="16"/>
      <c r="L91" s="16"/>
      <c r="M91" s="16"/>
      <c r="N91" s="16"/>
      <c r="O91" s="16"/>
      <c r="P91" s="16"/>
      <c r="Q91" s="16"/>
      <c r="R91" s="16"/>
      <c r="S91" s="16"/>
      <c r="T91" s="16"/>
      <c r="U91" s="16"/>
      <c r="V91" s="16"/>
      <c r="W91" s="16"/>
      <c r="X91" s="16"/>
      <c r="Y91" s="16"/>
      <c r="AB91" s="16"/>
      <c r="AC91" s="16"/>
      <c r="AD91" s="16"/>
      <c r="AE91" s="16"/>
      <c r="AF91" s="16"/>
      <c r="AG91" s="16"/>
      <c r="AH91" s="16"/>
      <c r="AI91" s="16"/>
      <c r="AJ91" s="16"/>
      <c r="AK91" s="16"/>
      <c r="AL91" s="16"/>
      <c r="AM91" s="16"/>
      <c r="AN91" s="16"/>
      <c r="AO91" s="16"/>
      <c r="AP91" s="16"/>
      <c r="AQ91" s="16"/>
      <c r="AR91" s="16"/>
    </row>
    <row r="92" spans="2:44">
      <c r="B92" s="8"/>
      <c r="C92" s="5"/>
      <c r="D92" s="16"/>
      <c r="E92" s="16"/>
      <c r="F92" s="16"/>
      <c r="G92" s="16"/>
      <c r="H92" s="16"/>
      <c r="I92" s="16"/>
      <c r="J92" s="16"/>
      <c r="K92" s="16"/>
      <c r="L92" s="16"/>
      <c r="M92" s="16"/>
      <c r="N92" s="16"/>
      <c r="O92" s="16"/>
      <c r="P92" s="16"/>
      <c r="Q92" s="16"/>
      <c r="R92" s="16"/>
      <c r="S92" s="16"/>
      <c r="T92" s="16"/>
      <c r="U92" s="16"/>
      <c r="V92" s="16"/>
      <c r="W92" s="16"/>
      <c r="X92" s="16"/>
      <c r="Y92" s="16"/>
      <c r="AB92" s="16"/>
      <c r="AC92" s="16"/>
      <c r="AD92" s="16"/>
      <c r="AE92" s="16"/>
      <c r="AF92" s="16"/>
      <c r="AG92" s="16"/>
      <c r="AH92" s="16"/>
      <c r="AI92" s="16"/>
      <c r="AJ92" s="16"/>
      <c r="AK92" s="16"/>
      <c r="AL92" s="16"/>
      <c r="AM92" s="16"/>
      <c r="AN92" s="16"/>
      <c r="AO92" s="16"/>
      <c r="AP92" s="16"/>
      <c r="AQ92" s="16"/>
      <c r="AR92" s="16"/>
    </row>
  </sheetData>
  <mergeCells count="2">
    <mergeCell ref="F1:I1"/>
    <mergeCell ref="F2:I2"/>
  </mergeCells>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colBreaks count="13" manualBreakCount="13">
    <brk id="8" max="80" man="1"/>
    <brk id="12" max="1048575" man="1"/>
    <brk id="16" max="79" man="1"/>
    <brk id="21" max="79" man="1"/>
    <brk id="25" max="1048575" man="1"/>
    <brk id="29" max="1048575" man="1"/>
    <brk id="33" max="1048575" man="1"/>
    <brk id="37" max="79" man="1"/>
    <brk id="41" max="1048575" man="1"/>
    <brk id="46" max="79" man="1"/>
    <brk id="50" max="79" man="1"/>
    <brk id="54" max="1048575" man="1"/>
    <brk id="55"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N85"/>
  <sheetViews>
    <sheetView workbookViewId="0">
      <selection activeCell="F16" sqref="F16"/>
    </sheetView>
  </sheetViews>
  <sheetFormatPr defaultRowHeight="13.2"/>
  <cols>
    <col min="1" max="1" width="21.33203125" style="1" customWidth="1"/>
    <col min="2" max="2" width="9.6640625" style="1" bestFit="1" customWidth="1"/>
    <col min="3" max="3" width="5.44140625" style="1" bestFit="1" customWidth="1"/>
    <col min="4" max="4" width="10.21875" style="1" bestFit="1" customWidth="1"/>
    <col min="5" max="5" width="8" style="1" bestFit="1" customWidth="1"/>
    <col min="6" max="6" width="10" style="1" bestFit="1" customWidth="1"/>
    <col min="7" max="7" width="13.33203125" style="1" bestFit="1" customWidth="1"/>
    <col min="8" max="12" width="8.88671875" style="1"/>
    <col min="13" max="13" width="11.33203125" style="1" bestFit="1" customWidth="1"/>
    <col min="14" max="16384" width="8.88671875" style="1"/>
  </cols>
  <sheetData>
    <row r="1" spans="1:8">
      <c r="A1" s="17" t="str">
        <f>RevReqSummary!A1</f>
        <v>PacifiCorp General Rate Case UE-140617</v>
      </c>
      <c r="B1" s="450"/>
      <c r="C1" s="450"/>
      <c r="D1" s="449"/>
      <c r="E1" s="450"/>
      <c r="F1" s="451"/>
      <c r="G1" s="451"/>
      <c r="H1" s="1036"/>
    </row>
    <row r="2" spans="1:8">
      <c r="A2" s="17" t="str">
        <f>RevReqSummary!A2</f>
        <v>For The Twelve Months Ended December 2013 - Staff Revenue Requirement</v>
      </c>
      <c r="B2" s="450"/>
      <c r="C2" s="450"/>
      <c r="D2" s="449"/>
      <c r="E2" s="450"/>
      <c r="F2" s="450"/>
      <c r="G2" s="449"/>
      <c r="H2" s="866"/>
    </row>
    <row r="3" spans="1:8">
      <c r="A3" s="452" t="s">
        <v>465</v>
      </c>
      <c r="B3" s="450"/>
      <c r="C3" s="450"/>
      <c r="D3" s="449"/>
      <c r="E3" s="450"/>
      <c r="F3" s="450"/>
      <c r="G3" s="449"/>
      <c r="H3" s="866"/>
    </row>
    <row r="4" spans="1:8">
      <c r="A4" s="452" t="s">
        <v>515</v>
      </c>
      <c r="B4" s="450"/>
      <c r="C4" s="450"/>
      <c r="D4" s="449"/>
      <c r="E4" s="450"/>
      <c r="F4" s="450"/>
      <c r="G4" s="449"/>
      <c r="H4" s="866"/>
    </row>
    <row r="5" spans="1:8">
      <c r="A5" s="449"/>
      <c r="B5" s="450"/>
      <c r="C5" s="450"/>
      <c r="D5" s="449"/>
      <c r="E5" s="450"/>
      <c r="F5" s="450"/>
      <c r="G5" s="449"/>
      <c r="H5" s="866"/>
    </row>
    <row r="6" spans="1:8">
      <c r="A6" s="451"/>
      <c r="B6" s="23"/>
      <c r="C6" s="23"/>
      <c r="D6" s="23" t="s">
        <v>131</v>
      </c>
      <c r="E6" s="23"/>
      <c r="F6" s="23"/>
      <c r="G6" s="23" t="s">
        <v>236</v>
      </c>
      <c r="H6" s="1036"/>
    </row>
    <row r="7" spans="1:8">
      <c r="A7" s="451"/>
      <c r="B7" s="26" t="s">
        <v>132</v>
      </c>
      <c r="C7" s="26" t="s">
        <v>660</v>
      </c>
      <c r="D7" s="26" t="s">
        <v>134</v>
      </c>
      <c r="E7" s="26" t="s">
        <v>135</v>
      </c>
      <c r="F7" s="26" t="s">
        <v>136</v>
      </c>
      <c r="G7" s="26" t="s">
        <v>137</v>
      </c>
      <c r="H7" s="1037"/>
    </row>
    <row r="8" spans="1:8">
      <c r="A8" s="454" t="s">
        <v>466</v>
      </c>
      <c r="B8" s="450"/>
      <c r="C8" s="450"/>
      <c r="D8" s="35"/>
      <c r="E8" s="450"/>
      <c r="F8" s="1039"/>
      <c r="G8" s="68"/>
      <c r="H8" s="1038"/>
    </row>
    <row r="9" spans="1:8">
      <c r="A9" s="455" t="s">
        <v>17</v>
      </c>
      <c r="B9" s="456">
        <v>312</v>
      </c>
      <c r="C9" s="453" t="s">
        <v>398</v>
      </c>
      <c r="D9" s="1332">
        <v>85745.420544100431</v>
      </c>
      <c r="E9" s="70" t="s">
        <v>231</v>
      </c>
      <c r="F9" s="457">
        <f t="shared" ref="F9:F16" si="0">INDEX(WCAAllocations,IFERROR(MATCH(E9,WCAFactors,0),2),IFERROR(MATCH(E9,WCAStates,0),4))</f>
        <v>0.22953887558714423</v>
      </c>
      <c r="G9" s="31">
        <f>D9*F9</f>
        <v>19681.90741843963</v>
      </c>
      <c r="H9" s="1039"/>
    </row>
    <row r="10" spans="1:8">
      <c r="A10" s="455" t="s">
        <v>17</v>
      </c>
      <c r="B10" s="456">
        <v>312</v>
      </c>
      <c r="C10" s="453" t="s">
        <v>398</v>
      </c>
      <c r="D10" s="1332">
        <v>1932.4999999999879</v>
      </c>
      <c r="E10" s="70" t="s">
        <v>203</v>
      </c>
      <c r="F10" s="457">
        <f t="shared" si="0"/>
        <v>0.23084885646883446</v>
      </c>
      <c r="G10" s="31">
        <f t="shared" ref="G10:G16" si="1">D10*F10</f>
        <v>446.1154151260198</v>
      </c>
      <c r="H10" s="1039"/>
    </row>
    <row r="11" spans="1:8">
      <c r="A11" s="455" t="s">
        <v>19</v>
      </c>
      <c r="B11" s="456">
        <v>332</v>
      </c>
      <c r="C11" s="453" t="s">
        <v>398</v>
      </c>
      <c r="D11" s="1332">
        <v>575139.73369399563</v>
      </c>
      <c r="E11" s="70" t="s">
        <v>203</v>
      </c>
      <c r="F11" s="457">
        <f t="shared" si="0"/>
        <v>0.23084885646883446</v>
      </c>
      <c r="G11" s="31">
        <f t="shared" si="1"/>
        <v>132770.34983304888</v>
      </c>
      <c r="H11" s="1039"/>
    </row>
    <row r="12" spans="1:8">
      <c r="A12" s="455" t="s">
        <v>785</v>
      </c>
      <c r="B12" s="456">
        <v>355</v>
      </c>
      <c r="C12" s="453" t="s">
        <v>398</v>
      </c>
      <c r="D12" s="1332">
        <v>25972.71226450006</v>
      </c>
      <c r="E12" s="70" t="s">
        <v>231</v>
      </c>
      <c r="F12" s="457">
        <f t="shared" si="0"/>
        <v>0.22953887558714423</v>
      </c>
      <c r="G12" s="31">
        <f t="shared" si="1"/>
        <v>5961.7471691417741</v>
      </c>
      <c r="H12" s="1039"/>
    </row>
    <row r="13" spans="1:8">
      <c r="A13" s="455" t="s">
        <v>785</v>
      </c>
      <c r="B13" s="456">
        <v>355</v>
      </c>
      <c r="C13" s="453" t="s">
        <v>398</v>
      </c>
      <c r="D13" s="1332">
        <v>151035.31042270159</v>
      </c>
      <c r="E13" s="70" t="s">
        <v>203</v>
      </c>
      <c r="F13" s="457">
        <f t="shared" si="0"/>
        <v>0.23084885646883446</v>
      </c>
      <c r="G13" s="31">
        <f t="shared" si="1"/>
        <v>34866.328697496094</v>
      </c>
      <c r="H13" s="1039"/>
    </row>
    <row r="14" spans="1:8">
      <c r="A14" s="455" t="s">
        <v>786</v>
      </c>
      <c r="B14" s="456">
        <v>364</v>
      </c>
      <c r="C14" s="453" t="s">
        <v>398</v>
      </c>
      <c r="D14" s="1332">
        <v>113885.83490999974</v>
      </c>
      <c r="E14" s="70" t="s">
        <v>141</v>
      </c>
      <c r="F14" s="457">
        <f t="shared" si="0"/>
        <v>1</v>
      </c>
      <c r="G14" s="31">
        <f t="shared" si="1"/>
        <v>113885.83490999974</v>
      </c>
      <c r="H14" s="1039"/>
    </row>
    <row r="15" spans="1:8">
      <c r="A15" s="455" t="s">
        <v>787</v>
      </c>
      <c r="B15" s="456">
        <v>397</v>
      </c>
      <c r="C15" s="453" t="s">
        <v>398</v>
      </c>
      <c r="D15" s="1332">
        <v>34124.479230000325</v>
      </c>
      <c r="E15" s="70" t="s">
        <v>130</v>
      </c>
      <c r="F15" s="457">
        <f t="shared" si="0"/>
        <v>6.8539355270203509E-2</v>
      </c>
      <c r="G15" s="31">
        <f t="shared" si="1"/>
        <v>2338.8698053556727</v>
      </c>
      <c r="H15" s="1039"/>
    </row>
    <row r="16" spans="1:8">
      <c r="A16" s="455" t="s">
        <v>787</v>
      </c>
      <c r="B16" s="456">
        <v>397</v>
      </c>
      <c r="C16" s="453" t="s">
        <v>398</v>
      </c>
      <c r="D16" s="1332">
        <v>10963.310661299985</v>
      </c>
      <c r="E16" s="70" t="s">
        <v>203</v>
      </c>
      <c r="F16" s="457">
        <f t="shared" si="0"/>
        <v>0.23084885646883446</v>
      </c>
      <c r="G16" s="31">
        <f t="shared" si="1"/>
        <v>2530.8677292736829</v>
      </c>
      <c r="H16" s="1039"/>
    </row>
    <row r="17" spans="1:8">
      <c r="A17" s="451"/>
      <c r="B17" s="456"/>
      <c r="C17" s="453"/>
      <c r="D17" s="458">
        <f>SUM(D9:D16)</f>
        <v>998799.30172659783</v>
      </c>
      <c r="E17" s="453"/>
      <c r="F17" s="312"/>
      <c r="G17" s="458">
        <f>SUM(G9:G16)</f>
        <v>312482.0209778815</v>
      </c>
      <c r="H17" s="1039"/>
    </row>
    <row r="18" spans="1:8">
      <c r="A18" s="459" t="s">
        <v>213</v>
      </c>
      <c r="B18" s="456"/>
      <c r="C18" s="453"/>
      <c r="D18" s="35"/>
      <c r="E18" s="453"/>
      <c r="F18" s="460"/>
      <c r="G18" s="262"/>
      <c r="H18" s="1040"/>
    </row>
    <row r="19" spans="1:8">
      <c r="A19" s="451" t="s">
        <v>17</v>
      </c>
      <c r="B19" s="456" t="s">
        <v>178</v>
      </c>
      <c r="C19" s="453" t="s">
        <v>398</v>
      </c>
      <c r="D19" s="1332">
        <v>-2080.3551564269064</v>
      </c>
      <c r="E19" s="70" t="s">
        <v>231</v>
      </c>
      <c r="F19" s="457">
        <f t="shared" ref="F19:F26" si="2">INDEX(WCAAllocations,IFERROR(MATCH(E19,WCAFactors,0),2),IFERROR(MATCH(E19,WCAStates,0),4))</f>
        <v>0.22953887558714423</v>
      </c>
      <c r="G19" s="31">
        <f>D19*F19</f>
        <v>-477.52238342814962</v>
      </c>
      <c r="H19" s="1039"/>
    </row>
    <row r="20" spans="1:8">
      <c r="A20" s="451" t="s">
        <v>19</v>
      </c>
      <c r="B20" s="456" t="s">
        <v>175</v>
      </c>
      <c r="C20" s="453" t="s">
        <v>398</v>
      </c>
      <c r="D20" s="1332">
        <v>-13646.56228065562</v>
      </c>
      <c r="E20" s="70" t="s">
        <v>203</v>
      </c>
      <c r="F20" s="457">
        <f t="shared" si="2"/>
        <v>0.23084885646883446</v>
      </c>
      <c r="G20" s="31">
        <f t="shared" ref="G20:G26" si="3">D20*F20</f>
        <v>-3150.2932972200797</v>
      </c>
      <c r="H20" s="1039"/>
    </row>
    <row r="21" spans="1:8">
      <c r="A21" s="451" t="s">
        <v>788</v>
      </c>
      <c r="B21" s="456" t="s">
        <v>177</v>
      </c>
      <c r="C21" s="453" t="s">
        <v>398</v>
      </c>
      <c r="D21" s="1332">
        <v>0</v>
      </c>
      <c r="E21" s="70" t="s">
        <v>203</v>
      </c>
      <c r="F21" s="457">
        <f t="shared" si="2"/>
        <v>0.23084885646883446</v>
      </c>
      <c r="G21" s="31">
        <f t="shared" si="3"/>
        <v>0</v>
      </c>
      <c r="H21" s="1039"/>
    </row>
    <row r="22" spans="1:8">
      <c r="A22" s="451" t="s">
        <v>785</v>
      </c>
      <c r="B22" s="456" t="s">
        <v>179</v>
      </c>
      <c r="C22" s="453" t="s">
        <v>398</v>
      </c>
      <c r="D22" s="1332">
        <v>-274.13011437872103</v>
      </c>
      <c r="E22" s="70" t="s">
        <v>231</v>
      </c>
      <c r="F22" s="457">
        <f t="shared" si="2"/>
        <v>0.22953887558714423</v>
      </c>
      <c r="G22" s="31">
        <f t="shared" si="3"/>
        <v>-62.923518219066864</v>
      </c>
      <c r="H22" s="1039"/>
    </row>
    <row r="23" spans="1:8">
      <c r="A23" s="451" t="s">
        <v>785</v>
      </c>
      <c r="B23" s="456" t="s">
        <v>179</v>
      </c>
      <c r="C23" s="453" t="s">
        <v>398</v>
      </c>
      <c r="D23" s="1332">
        <v>-1526.4193042783938</v>
      </c>
      <c r="E23" s="70" t="s">
        <v>203</v>
      </c>
      <c r="F23" s="457">
        <f t="shared" si="2"/>
        <v>0.23084885646883446</v>
      </c>
      <c r="G23" s="31">
        <f t="shared" si="3"/>
        <v>-352.37215088462108</v>
      </c>
      <c r="H23" s="1039"/>
    </row>
    <row r="24" spans="1:8">
      <c r="A24" s="451" t="s">
        <v>786</v>
      </c>
      <c r="B24" s="456">
        <v>108360</v>
      </c>
      <c r="C24" s="453" t="s">
        <v>398</v>
      </c>
      <c r="D24" s="1332">
        <v>-1698.0927493628697</v>
      </c>
      <c r="E24" s="70" t="s">
        <v>141</v>
      </c>
      <c r="F24" s="457">
        <f t="shared" si="2"/>
        <v>1</v>
      </c>
      <c r="G24" s="31">
        <f t="shared" si="3"/>
        <v>-1698.0927493628697</v>
      </c>
      <c r="H24" s="1039"/>
    </row>
    <row r="25" spans="1:8">
      <c r="A25" s="451" t="s">
        <v>787</v>
      </c>
      <c r="B25" s="456" t="s">
        <v>174</v>
      </c>
      <c r="C25" s="453" t="s">
        <v>398</v>
      </c>
      <c r="D25" s="1332">
        <v>-2137.7473663664314</v>
      </c>
      <c r="E25" s="70" t="s">
        <v>130</v>
      </c>
      <c r="F25" s="457">
        <f t="shared" si="2"/>
        <v>6.8539355270203509E-2</v>
      </c>
      <c r="G25" s="31">
        <f t="shared" si="3"/>
        <v>-146.51982622133073</v>
      </c>
      <c r="H25" s="1039"/>
    </row>
    <row r="26" spans="1:8">
      <c r="A26" s="451" t="s">
        <v>787</v>
      </c>
      <c r="B26" s="456" t="s">
        <v>174</v>
      </c>
      <c r="C26" s="453" t="s">
        <v>398</v>
      </c>
      <c r="D26" s="1332">
        <v>-126.21118119897353</v>
      </c>
      <c r="E26" s="70" t="s">
        <v>203</v>
      </c>
      <c r="F26" s="457">
        <f t="shared" si="2"/>
        <v>0.23084885646883446</v>
      </c>
      <c r="G26" s="31">
        <f t="shared" si="3"/>
        <v>-29.135706853363899</v>
      </c>
      <c r="H26" s="1039"/>
    </row>
    <row r="27" spans="1:8">
      <c r="A27" s="451"/>
      <c r="B27" s="456"/>
      <c r="C27" s="453"/>
      <c r="D27" s="458">
        <f>SUM(D19:D26)</f>
        <v>-21489.518152667919</v>
      </c>
      <c r="E27" s="453"/>
      <c r="F27" s="460"/>
      <c r="G27" s="458">
        <f>SUM(G19:G26)</f>
        <v>-5916.859632189482</v>
      </c>
      <c r="H27" s="1039"/>
    </row>
    <row r="28" spans="1:8">
      <c r="A28" s="454" t="s">
        <v>467</v>
      </c>
      <c r="B28" s="456"/>
      <c r="C28" s="453"/>
      <c r="D28" s="449"/>
      <c r="E28" s="453"/>
      <c r="F28" s="461"/>
      <c r="G28" s="461"/>
      <c r="H28" s="461"/>
    </row>
    <row r="29" spans="1:8">
      <c r="A29" s="455" t="s">
        <v>17</v>
      </c>
      <c r="B29" s="456" t="s">
        <v>186</v>
      </c>
      <c r="C29" s="453" t="s">
        <v>398</v>
      </c>
      <c r="D29" s="1332">
        <v>2080.3551564269064</v>
      </c>
      <c r="E29" s="70" t="s">
        <v>231</v>
      </c>
      <c r="F29" s="457">
        <f t="shared" ref="F29:F36" si="4">INDEX(WCAAllocations,IFERROR(MATCH(E29,WCAFactors,0),2),IFERROR(MATCH(E29,WCAStates,0),4))</f>
        <v>0.22953887558714423</v>
      </c>
      <c r="G29" s="31">
        <f>D29*F29</f>
        <v>477.52238342814962</v>
      </c>
      <c r="H29" s="1039"/>
    </row>
    <row r="30" spans="1:8">
      <c r="A30" s="455" t="s">
        <v>17</v>
      </c>
      <c r="B30" s="456" t="s">
        <v>186</v>
      </c>
      <c r="C30" s="453" t="s">
        <v>398</v>
      </c>
      <c r="D30" s="1332">
        <v>53.238795805241054</v>
      </c>
      <c r="E30" s="70" t="s">
        <v>203</v>
      </c>
      <c r="F30" s="457">
        <f t="shared" si="4"/>
        <v>0.23084885646883446</v>
      </c>
      <c r="G30" s="31">
        <f t="shared" ref="G30:G36" si="5">D30*F30</f>
        <v>12.290115131417679</v>
      </c>
      <c r="H30" s="1039"/>
    </row>
    <row r="31" spans="1:8">
      <c r="A31" s="455" t="s">
        <v>19</v>
      </c>
      <c r="B31" s="456" t="s">
        <v>184</v>
      </c>
      <c r="C31" s="453" t="s">
        <v>398</v>
      </c>
      <c r="D31" s="1332">
        <v>13013.984249314935</v>
      </c>
      <c r="E31" s="70" t="s">
        <v>203</v>
      </c>
      <c r="F31" s="457">
        <f t="shared" si="4"/>
        <v>0.23084885646883446</v>
      </c>
      <c r="G31" s="31">
        <f t="shared" si="5"/>
        <v>3004.2633820577757</v>
      </c>
      <c r="H31" s="1039"/>
    </row>
    <row r="32" spans="1:8">
      <c r="A32" s="455" t="s">
        <v>785</v>
      </c>
      <c r="B32" s="456" t="s">
        <v>187</v>
      </c>
      <c r="C32" s="453" t="s">
        <v>398</v>
      </c>
      <c r="D32" s="1332">
        <v>274.13011437872103</v>
      </c>
      <c r="E32" s="70" t="s">
        <v>231</v>
      </c>
      <c r="F32" s="457">
        <f t="shared" si="4"/>
        <v>0.22953887558714423</v>
      </c>
      <c r="G32" s="31">
        <f t="shared" si="5"/>
        <v>62.923518219066864</v>
      </c>
      <c r="H32" s="1039"/>
    </row>
    <row r="33" spans="1:14">
      <c r="A33" s="455" t="s">
        <v>785</v>
      </c>
      <c r="B33" s="456" t="s">
        <v>187</v>
      </c>
      <c r="C33" s="453" t="s">
        <v>398</v>
      </c>
      <c r="D33" s="1332">
        <v>1441.4964431566873</v>
      </c>
      <c r="E33" s="70" t="s">
        <v>203</v>
      </c>
      <c r="F33" s="457">
        <f t="shared" si="4"/>
        <v>0.23084885646883446</v>
      </c>
      <c r="G33" s="31">
        <f t="shared" si="5"/>
        <v>332.76780550661351</v>
      </c>
      <c r="H33" s="1039"/>
    </row>
    <row r="34" spans="1:14">
      <c r="A34" s="455" t="s">
        <v>786</v>
      </c>
      <c r="B34" s="456">
        <v>403360</v>
      </c>
      <c r="C34" s="453" t="s">
        <v>398</v>
      </c>
      <c r="D34" s="1332">
        <v>1698.0927493628697</v>
      </c>
      <c r="E34" s="70" t="s">
        <v>141</v>
      </c>
      <c r="F34" s="457">
        <f t="shared" si="4"/>
        <v>1</v>
      </c>
      <c r="G34" s="31">
        <f t="shared" si="5"/>
        <v>1698.0927493628697</v>
      </c>
      <c r="H34" s="1039"/>
    </row>
    <row r="35" spans="1:14">
      <c r="A35" s="455" t="s">
        <v>787</v>
      </c>
      <c r="B35" s="456" t="s">
        <v>183</v>
      </c>
      <c r="C35" s="453" t="s">
        <v>398</v>
      </c>
      <c r="D35" s="1332">
        <v>2052.2374717117591</v>
      </c>
      <c r="E35" s="70" t="s">
        <v>130</v>
      </c>
      <c r="F35" s="457">
        <f t="shared" si="4"/>
        <v>6.8539355270203509E-2</v>
      </c>
      <c r="G35" s="31">
        <f t="shared" si="5"/>
        <v>140.65903317247648</v>
      </c>
      <c r="H35" s="1039"/>
    </row>
    <row r="36" spans="1:14">
      <c r="A36" s="455" t="s">
        <v>787</v>
      </c>
      <c r="B36" s="456" t="s">
        <v>183</v>
      </c>
      <c r="C36" s="453" t="s">
        <v>398</v>
      </c>
      <c r="D36" s="1332">
        <v>126.21118119897353</v>
      </c>
      <c r="E36" s="70" t="s">
        <v>203</v>
      </c>
      <c r="F36" s="457">
        <f t="shared" si="4"/>
        <v>0.23084885646883446</v>
      </c>
      <c r="G36" s="31">
        <f t="shared" si="5"/>
        <v>29.135706853363899</v>
      </c>
      <c r="H36" s="1039"/>
    </row>
    <row r="37" spans="1:14">
      <c r="A37" s="454"/>
      <c r="B37" s="456"/>
      <c r="C37" s="453"/>
      <c r="D37" s="462">
        <f>SUM(D29:D36)</f>
        <v>20739.746161356095</v>
      </c>
      <c r="E37" s="453"/>
      <c r="F37" s="456"/>
      <c r="G37" s="462">
        <f>SUM(G29:G36)</f>
        <v>5757.6546937317326</v>
      </c>
      <c r="H37" s="1039"/>
    </row>
    <row r="38" spans="1:14">
      <c r="A38" s="454"/>
      <c r="B38" s="456"/>
      <c r="C38" s="453"/>
      <c r="D38" s="463"/>
      <c r="E38" s="453"/>
      <c r="F38" s="456"/>
      <c r="G38" s="463"/>
      <c r="H38" s="1039"/>
    </row>
    <row r="39" spans="1:14">
      <c r="A39" s="454" t="s">
        <v>468</v>
      </c>
      <c r="B39" s="456"/>
      <c r="C39" s="453"/>
      <c r="D39" s="262"/>
      <c r="E39" s="453"/>
      <c r="F39" s="312"/>
      <c r="G39" s="242"/>
      <c r="H39" s="1039"/>
      <c r="I39" s="4"/>
      <c r="J39" s="4"/>
      <c r="K39" s="4"/>
      <c r="L39" s="4"/>
      <c r="M39" s="4"/>
      <c r="N39" s="4"/>
    </row>
    <row r="40" spans="1:14">
      <c r="A40" s="464" t="s">
        <v>469</v>
      </c>
      <c r="B40" s="465" t="s">
        <v>347</v>
      </c>
      <c r="C40" s="466" t="s">
        <v>398</v>
      </c>
      <c r="D40" s="1332">
        <v>706976.66066639603</v>
      </c>
      <c r="E40" s="466" t="s">
        <v>203</v>
      </c>
      <c r="F40" s="457">
        <f t="shared" ref="F40:F45" si="6">INDEX(WCAAllocations,IFERROR(MATCH(E40,WCAFactors,0),2),IFERROR(MATCH(E40,WCAStates,0),4))</f>
        <v>0.23084885646883446</v>
      </c>
      <c r="G40" s="242">
        <f t="shared" ref="G40:G45" si="7">D40*F40</f>
        <v>163204.75366499275</v>
      </c>
      <c r="H40" s="1039"/>
      <c r="I40" s="4"/>
      <c r="J40" s="4"/>
      <c r="K40" s="4"/>
      <c r="L40" s="4"/>
      <c r="M40" s="404"/>
      <c r="N40" s="4"/>
    </row>
    <row r="41" spans="1:14">
      <c r="A41" s="464" t="s">
        <v>470</v>
      </c>
      <c r="B41" s="465" t="s">
        <v>349</v>
      </c>
      <c r="C41" s="466" t="s">
        <v>398</v>
      </c>
      <c r="D41" s="1332">
        <v>1745724.2787232623</v>
      </c>
      <c r="E41" s="466" t="s">
        <v>203</v>
      </c>
      <c r="F41" s="457">
        <f t="shared" si="6"/>
        <v>0.23084885646883446</v>
      </c>
      <c r="G41" s="242">
        <f t="shared" si="7"/>
        <v>402998.45345314592</v>
      </c>
      <c r="H41" s="1039"/>
      <c r="I41" s="4"/>
      <c r="J41" s="4"/>
      <c r="K41" s="4"/>
      <c r="L41" s="4"/>
      <c r="M41" s="4"/>
      <c r="N41" s="4"/>
    </row>
    <row r="42" spans="1:14">
      <c r="A42" s="464" t="s">
        <v>470</v>
      </c>
      <c r="B42" s="465" t="s">
        <v>349</v>
      </c>
      <c r="C42" s="466" t="s">
        <v>398</v>
      </c>
      <c r="D42" s="1332">
        <v>115514.44473893158</v>
      </c>
      <c r="E42" s="466" t="s">
        <v>207</v>
      </c>
      <c r="F42" s="457">
        <f t="shared" si="6"/>
        <v>0.22741372946461591</v>
      </c>
      <c r="G42" s="242">
        <f t="shared" si="7"/>
        <v>26269.570685114712</v>
      </c>
      <c r="H42" s="1039"/>
      <c r="I42" s="4"/>
      <c r="J42" s="4"/>
      <c r="K42" s="4"/>
      <c r="L42" s="4"/>
      <c r="M42" s="4"/>
      <c r="N42" s="4"/>
    </row>
    <row r="43" spans="1:14">
      <c r="A43" s="464" t="s">
        <v>471</v>
      </c>
      <c r="B43" s="465" t="s">
        <v>352</v>
      </c>
      <c r="C43" s="466" t="s">
        <v>398</v>
      </c>
      <c r="D43" s="1332">
        <v>851587.5783700035</v>
      </c>
      <c r="E43" s="466" t="s">
        <v>203</v>
      </c>
      <c r="F43" s="457">
        <f t="shared" si="6"/>
        <v>0.23084885646883446</v>
      </c>
      <c r="G43" s="242">
        <f t="shared" si="7"/>
        <v>196588.01864977926</v>
      </c>
      <c r="H43" s="1039"/>
      <c r="I43" s="4"/>
      <c r="J43" s="4"/>
      <c r="K43" s="4"/>
      <c r="L43" s="4"/>
      <c r="M43" s="4"/>
      <c r="N43" s="4"/>
    </row>
    <row r="44" spans="1:14">
      <c r="A44" s="464" t="s">
        <v>472</v>
      </c>
      <c r="B44" s="465" t="s">
        <v>354</v>
      </c>
      <c r="C44" s="466" t="s">
        <v>398</v>
      </c>
      <c r="D44" s="1332">
        <v>1718620.8733233141</v>
      </c>
      <c r="E44" s="466" t="s">
        <v>207</v>
      </c>
      <c r="F44" s="457">
        <f t="shared" si="6"/>
        <v>0.22741372946461591</v>
      </c>
      <c r="G44" s="242">
        <f t="shared" si="7"/>
        <v>390837.98233819008</v>
      </c>
      <c r="H44" s="1039"/>
      <c r="I44" s="4"/>
      <c r="J44" s="9"/>
      <c r="K44" s="4"/>
      <c r="L44" s="4"/>
      <c r="M44" s="4"/>
      <c r="N44" s="4"/>
    </row>
    <row r="45" spans="1:14">
      <c r="A45" s="464" t="s">
        <v>472</v>
      </c>
      <c r="B45" s="465" t="s">
        <v>355</v>
      </c>
      <c r="C45" s="466" t="s">
        <v>398</v>
      </c>
      <c r="D45" s="1332">
        <v>672216.44150040008</v>
      </c>
      <c r="E45" s="466" t="s">
        <v>207</v>
      </c>
      <c r="F45" s="457">
        <f t="shared" si="6"/>
        <v>0.22741372946461591</v>
      </c>
      <c r="G45" s="242">
        <f t="shared" si="7"/>
        <v>152871.24796903878</v>
      </c>
      <c r="H45" s="1039"/>
      <c r="I45" s="4"/>
      <c r="J45" s="9"/>
      <c r="K45" s="4"/>
      <c r="L45" s="4"/>
      <c r="M45" s="4"/>
      <c r="N45" s="4"/>
    </row>
    <row r="46" spans="1:14">
      <c r="A46" s="454"/>
      <c r="B46" s="456"/>
      <c r="C46" s="450"/>
      <c r="D46" s="458">
        <f>-D40+SUM(D41:D45)</f>
        <v>4396686.9559895154</v>
      </c>
      <c r="E46" s="453"/>
      <c r="F46" s="155"/>
      <c r="G46" s="458">
        <f>-G40+SUM(G41:G45)</f>
        <v>1006360.519430276</v>
      </c>
      <c r="H46" s="1039"/>
      <c r="I46" s="4"/>
      <c r="J46" s="4"/>
      <c r="K46" s="4"/>
      <c r="L46" s="4"/>
      <c r="M46" s="4"/>
      <c r="N46" s="4"/>
    </row>
    <row r="47" spans="1:14">
      <c r="A47" s="467"/>
      <c r="B47" s="456"/>
      <c r="C47" s="450"/>
      <c r="D47" s="468"/>
      <c r="E47" s="450"/>
      <c r="F47" s="312"/>
      <c r="G47" s="469"/>
      <c r="H47" s="1039"/>
      <c r="I47" s="4"/>
      <c r="J47" s="4"/>
      <c r="K47" s="4"/>
      <c r="L47" s="4"/>
      <c r="M47" s="4"/>
      <c r="N47" s="4"/>
    </row>
    <row r="48" spans="1:14">
      <c r="A48" s="454" t="s">
        <v>360</v>
      </c>
      <c r="B48" s="465"/>
      <c r="C48" s="465"/>
      <c r="D48" s="471"/>
      <c r="E48" s="465"/>
      <c r="F48" s="472"/>
      <c r="G48" s="471"/>
      <c r="H48" s="473"/>
      <c r="I48" s="4"/>
      <c r="J48" s="4"/>
      <c r="K48" s="4"/>
      <c r="L48" s="4"/>
      <c r="M48" s="4"/>
      <c r="N48" s="4"/>
    </row>
    <row r="49" spans="1:14">
      <c r="A49" s="464" t="s">
        <v>202</v>
      </c>
      <c r="B49" s="465">
        <v>456</v>
      </c>
      <c r="C49" s="466" t="s">
        <v>398</v>
      </c>
      <c r="D49" s="1332">
        <v>22766.47518264164</v>
      </c>
      <c r="E49" s="466" t="s">
        <v>203</v>
      </c>
      <c r="F49" s="457">
        <f>INDEX(WCAAllocations,IFERROR(MATCH(E49,WCAFactors,0),2),IFERROR(MATCH(E49,WCAStates,0),4))</f>
        <v>0.23084885646883446</v>
      </c>
      <c r="G49" s="242">
        <f>D49*F49</f>
        <v>5255.6147617389215</v>
      </c>
      <c r="H49" s="473"/>
      <c r="I49" s="4"/>
      <c r="J49" s="4"/>
      <c r="K49" s="4"/>
      <c r="L49" s="4"/>
      <c r="M49" s="4"/>
      <c r="N49" s="4"/>
    </row>
    <row r="50" spans="1:14">
      <c r="A50" s="474"/>
      <c r="B50" s="465"/>
      <c r="C50" s="465"/>
      <c r="D50" s="471"/>
      <c r="E50" s="465"/>
      <c r="F50" s="472"/>
      <c r="G50" s="471"/>
      <c r="H50" s="473"/>
      <c r="I50" s="4"/>
      <c r="J50" s="4"/>
      <c r="K50" s="4"/>
      <c r="L50" s="4"/>
      <c r="M50" s="4"/>
      <c r="N50" s="4"/>
    </row>
    <row r="51" spans="1:14">
      <c r="A51" s="454" t="s">
        <v>789</v>
      </c>
      <c r="B51" s="465"/>
      <c r="C51" s="465"/>
      <c r="D51" s="471"/>
      <c r="E51" s="465"/>
      <c r="F51" s="472"/>
      <c r="G51" s="471"/>
      <c r="H51" s="473"/>
      <c r="I51" s="4"/>
      <c r="J51" s="4"/>
      <c r="K51" s="4"/>
      <c r="L51" s="4"/>
      <c r="M51" s="4"/>
      <c r="N51" s="4"/>
    </row>
    <row r="52" spans="1:14">
      <c r="A52" s="464" t="s">
        <v>202</v>
      </c>
      <c r="B52" s="465">
        <v>456</v>
      </c>
      <c r="C52" s="466" t="s">
        <v>398</v>
      </c>
      <c r="D52" s="1332">
        <v>1383.7998265192207</v>
      </c>
      <c r="E52" s="466" t="s">
        <v>203</v>
      </c>
      <c r="F52" s="457">
        <f>INDEX(WCAAllocations,IFERROR(MATCH(E52,WCAFactors,0),2),IFERROR(MATCH(E52,WCAStates,0),4))</f>
        <v>0.23084885646883446</v>
      </c>
      <c r="G52" s="242">
        <f>D52*F52</f>
        <v>319.44860753373359</v>
      </c>
      <c r="H52" s="473"/>
      <c r="I52" s="4"/>
      <c r="J52" s="4"/>
      <c r="K52" s="4"/>
      <c r="L52" s="4"/>
      <c r="M52" s="4"/>
      <c r="N52" s="4"/>
    </row>
    <row r="53" spans="1:14">
      <c r="A53" s="474"/>
      <c r="B53" s="465"/>
      <c r="C53" s="465"/>
      <c r="D53" s="471"/>
      <c r="E53" s="465"/>
      <c r="F53" s="472"/>
      <c r="G53" s="471"/>
      <c r="H53" s="473"/>
      <c r="I53" s="4"/>
      <c r="J53" s="4"/>
      <c r="K53" s="4"/>
      <c r="L53" s="4"/>
      <c r="M53" s="4"/>
      <c r="N53" s="4"/>
    </row>
    <row r="54" spans="1:14">
      <c r="A54" s="454" t="s">
        <v>790</v>
      </c>
      <c r="B54" s="465"/>
      <c r="C54" s="470"/>
      <c r="D54" s="471"/>
      <c r="E54" s="465"/>
      <c r="F54" s="472"/>
      <c r="G54" s="471"/>
      <c r="H54" s="473"/>
      <c r="I54" s="4"/>
      <c r="J54" s="4"/>
      <c r="K54" s="4"/>
      <c r="L54" s="4"/>
      <c r="M54" s="4"/>
      <c r="N54" s="4"/>
    </row>
    <row r="55" spans="1:14">
      <c r="A55" s="464" t="s">
        <v>791</v>
      </c>
      <c r="B55" s="465">
        <v>40910</v>
      </c>
      <c r="C55" s="466" t="s">
        <v>398</v>
      </c>
      <c r="D55" s="1332">
        <v>-206220.44527999888</v>
      </c>
      <c r="E55" s="466" t="s">
        <v>203</v>
      </c>
      <c r="F55" s="457">
        <f>INDEX(WCAAllocations,IFERROR(MATCH(E55,WCAFactors,0),2),IFERROR(MATCH(E55,WCAStates,0),4))</f>
        <v>0.23084885646883446</v>
      </c>
      <c r="G55" s="242">
        <f>D55*F55</f>
        <v>-47605.753973381594</v>
      </c>
      <c r="H55" s="473"/>
      <c r="I55" s="4"/>
      <c r="J55" s="4"/>
      <c r="K55" s="4"/>
      <c r="L55" s="4"/>
      <c r="M55" s="4"/>
      <c r="N55" s="4"/>
    </row>
    <row r="56" spans="1:14">
      <c r="A56" s="464" t="s">
        <v>791</v>
      </c>
      <c r="B56" s="465">
        <v>40910</v>
      </c>
      <c r="C56" s="466" t="s">
        <v>398</v>
      </c>
      <c r="D56" s="1332">
        <v>537447.53634999529</v>
      </c>
      <c r="E56" s="466" t="s">
        <v>146</v>
      </c>
      <c r="F56" s="457">
        <f>INDEX(WCAAllocations,IFERROR(MATCH(E56,WCAFactors,0),2),IFERROR(MATCH(E56,WCAStates,0),4))</f>
        <v>7.9057273540331513E-2</v>
      </c>
      <c r="G56" s="242">
        <f>D56*F56</f>
        <v>42489.136894798845</v>
      </c>
      <c r="H56" s="473"/>
      <c r="I56" s="4"/>
      <c r="J56" s="4"/>
      <c r="K56" s="4"/>
      <c r="L56" s="4"/>
      <c r="M56" s="4"/>
      <c r="N56" s="4"/>
    </row>
    <row r="57" spans="1:14">
      <c r="A57" s="474"/>
      <c r="B57" s="465"/>
      <c r="C57" s="470"/>
      <c r="D57" s="458">
        <v>331227.09106999642</v>
      </c>
      <c r="E57" s="453"/>
      <c r="F57" s="155"/>
      <c r="G57" s="458">
        <v>-5116.6170785827562</v>
      </c>
      <c r="H57" s="473"/>
      <c r="I57" s="4"/>
      <c r="J57" s="4"/>
      <c r="K57" s="4"/>
      <c r="L57" s="4"/>
      <c r="M57" s="4"/>
      <c r="N57" s="4"/>
    </row>
    <row r="58" spans="1:14">
      <c r="A58" s="467"/>
      <c r="B58" s="456"/>
      <c r="C58" s="450"/>
      <c r="D58" s="468"/>
      <c r="E58" s="450"/>
      <c r="F58" s="312"/>
      <c r="G58" s="469"/>
      <c r="H58" s="1039"/>
      <c r="I58" s="4"/>
      <c r="J58" s="4"/>
      <c r="K58" s="4"/>
      <c r="L58" s="4"/>
      <c r="M58" s="4"/>
      <c r="N58" s="4"/>
    </row>
    <row r="59" spans="1:14">
      <c r="A59" s="475" t="s">
        <v>608</v>
      </c>
      <c r="B59" s="465"/>
      <c r="C59" s="1334"/>
      <c r="D59" s="476"/>
      <c r="E59" s="466"/>
      <c r="F59" s="472"/>
      <c r="G59" s="477"/>
      <c r="H59" s="1039"/>
      <c r="I59" s="4"/>
      <c r="J59" s="4"/>
      <c r="K59" s="4"/>
      <c r="L59" s="4"/>
      <c r="M59" s="4"/>
      <c r="N59" s="4"/>
    </row>
    <row r="60" spans="1:14">
      <c r="A60" s="475"/>
      <c r="B60" s="465"/>
      <c r="C60" s="1334"/>
      <c r="D60" s="476"/>
      <c r="E60" s="466"/>
      <c r="F60" s="472"/>
      <c r="G60" s="477"/>
      <c r="H60" s="1039"/>
      <c r="I60" s="4"/>
      <c r="J60" s="4"/>
      <c r="K60" s="4"/>
      <c r="L60" s="4"/>
      <c r="M60" s="4"/>
      <c r="N60" s="4"/>
    </row>
    <row r="61" spans="1:14">
      <c r="A61" s="464" t="s">
        <v>220</v>
      </c>
      <c r="B61" s="465" t="s">
        <v>191</v>
      </c>
      <c r="C61" s="466" t="s">
        <v>398</v>
      </c>
      <c r="D61" s="1332">
        <v>2354.4852708055996</v>
      </c>
      <c r="E61" s="466" t="s">
        <v>231</v>
      </c>
      <c r="F61" s="478">
        <f t="shared" ref="F61:F76" si="8">INDEX(WCAAllocations,IFERROR(MATCH(E61,WCAFactors,0),2),IFERROR(MATCH(E61,WCAStates,0),4))</f>
        <v>0.22953887558714423</v>
      </c>
      <c r="G61" s="242">
        <f>D61*F61</f>
        <v>540.44590164721012</v>
      </c>
      <c r="H61" s="1038"/>
    </row>
    <row r="62" spans="1:14">
      <c r="A62" s="464" t="s">
        <v>220</v>
      </c>
      <c r="B62" s="465" t="s">
        <v>191</v>
      </c>
      <c r="C62" s="466" t="s">
        <v>398</v>
      </c>
      <c r="D62" s="1332">
        <v>14634.93066947594</v>
      </c>
      <c r="E62" s="466" t="s">
        <v>203</v>
      </c>
      <c r="F62" s="478">
        <f t="shared" si="8"/>
        <v>0.23084885646883446</v>
      </c>
      <c r="G62" s="242">
        <f>+D62*F62</f>
        <v>3378.4570095491945</v>
      </c>
      <c r="H62" s="1039"/>
    </row>
    <row r="63" spans="1:14">
      <c r="A63" s="464" t="s">
        <v>268</v>
      </c>
      <c r="B63" s="465" t="s">
        <v>191</v>
      </c>
      <c r="C63" s="466" t="s">
        <v>398</v>
      </c>
      <c r="D63" s="1332">
        <v>1698.0927493628697</v>
      </c>
      <c r="E63" s="466" t="s">
        <v>141</v>
      </c>
      <c r="F63" s="478">
        <f t="shared" si="8"/>
        <v>1</v>
      </c>
      <c r="G63" s="242">
        <f>D63*F63</f>
        <v>1698.0927493628697</v>
      </c>
      <c r="H63" s="1039"/>
    </row>
    <row r="64" spans="1:14">
      <c r="A64" s="464"/>
      <c r="B64" s="465" t="s">
        <v>191</v>
      </c>
      <c r="C64" s="466" t="s">
        <v>398</v>
      </c>
      <c r="D64" s="1332">
        <v>2052.2374717117591</v>
      </c>
      <c r="E64" s="466" t="s">
        <v>130</v>
      </c>
      <c r="F64" s="478">
        <f t="shared" ref="F64:F71" si="9">INDEX(WCAAllocations,IFERROR(MATCH(E64,WCAFactors,0),2),IFERROR(MATCH(E64,WCAStates,0),4))</f>
        <v>6.8539355270203509E-2</v>
      </c>
      <c r="G64" s="242">
        <f t="shared" ref="G64:G71" si="10">D64*F64</f>
        <v>140.65903317247648</v>
      </c>
      <c r="H64" s="1039"/>
    </row>
    <row r="65" spans="1:9">
      <c r="A65" s="464"/>
      <c r="B65" s="465" t="s">
        <v>193</v>
      </c>
      <c r="C65" s="466" t="s">
        <v>398</v>
      </c>
      <c r="D65" s="1332">
        <v>5549.9158300000645</v>
      </c>
      <c r="E65" s="466" t="s">
        <v>231</v>
      </c>
      <c r="F65" s="478">
        <f t="shared" si="9"/>
        <v>0.22953887558714423</v>
      </c>
      <c r="G65" s="242">
        <f t="shared" si="10"/>
        <v>1273.9214392215072</v>
      </c>
      <c r="H65" s="1039"/>
    </row>
    <row r="66" spans="1:9">
      <c r="A66" s="464"/>
      <c r="B66" s="465" t="s">
        <v>193</v>
      </c>
      <c r="C66" s="466" t="s">
        <v>398</v>
      </c>
      <c r="D66" s="1332">
        <v>164393.02104999914</v>
      </c>
      <c r="E66" s="466" t="s">
        <v>203</v>
      </c>
      <c r="F66" s="478">
        <f t="shared" si="9"/>
        <v>0.23084885646883446</v>
      </c>
      <c r="G66" s="242">
        <f t="shared" si="10"/>
        <v>37949.940920849331</v>
      </c>
      <c r="H66" s="1039"/>
    </row>
    <row r="67" spans="1:9">
      <c r="A67" s="464"/>
      <c r="B67" s="465" t="s">
        <v>193</v>
      </c>
      <c r="C67" s="466" t="s">
        <v>398</v>
      </c>
      <c r="D67" s="1332">
        <v>5258.4098000000231</v>
      </c>
      <c r="E67" s="466" t="s">
        <v>141</v>
      </c>
      <c r="F67" s="478">
        <f t="shared" si="9"/>
        <v>1</v>
      </c>
      <c r="G67" s="242">
        <f t="shared" si="10"/>
        <v>5258.4098000000231</v>
      </c>
      <c r="H67" s="1039"/>
    </row>
    <row r="68" spans="1:9">
      <c r="A68" s="464"/>
      <c r="B68" s="465" t="s">
        <v>193</v>
      </c>
      <c r="C68" s="466" t="s">
        <v>398</v>
      </c>
      <c r="D68" s="1332">
        <v>5746.5670300000556</v>
      </c>
      <c r="E68" s="466" t="s">
        <v>130</v>
      </c>
      <c r="F68" s="478">
        <f t="shared" si="9"/>
        <v>6.8539355270203509E-2</v>
      </c>
      <c r="G68" s="242">
        <f t="shared" si="10"/>
        <v>393.86599925321201</v>
      </c>
      <c r="H68" s="1039"/>
    </row>
    <row r="69" spans="1:9">
      <c r="A69" s="464"/>
      <c r="B69" s="465">
        <v>41010</v>
      </c>
      <c r="C69" s="466" t="s">
        <v>398</v>
      </c>
      <c r="D69" s="1332">
        <v>1212.6978599999968</v>
      </c>
      <c r="E69" s="466" t="s">
        <v>231</v>
      </c>
      <c r="F69" s="478">
        <f t="shared" si="9"/>
        <v>0.22953887558714423</v>
      </c>
      <c r="G69" s="242">
        <f t="shared" si="10"/>
        <v>278.36130321133533</v>
      </c>
      <c r="H69" s="1039"/>
    </row>
    <row r="70" spans="1:9">
      <c r="A70" s="464"/>
      <c r="B70" s="465">
        <v>41010</v>
      </c>
      <c r="C70" s="466" t="s">
        <v>398</v>
      </c>
      <c r="D70" s="1332">
        <v>56834.732240000318</v>
      </c>
      <c r="E70" s="466" t="s">
        <v>203</v>
      </c>
      <c r="F70" s="478">
        <f t="shared" si="9"/>
        <v>0.23084885646883446</v>
      </c>
      <c r="G70" s="242">
        <f t="shared" si="10"/>
        <v>13120.232945316471</v>
      </c>
      <c r="H70" s="1039"/>
    </row>
    <row r="71" spans="1:9">
      <c r="A71" s="464"/>
      <c r="B71" s="465">
        <v>41010</v>
      </c>
      <c r="C71" s="466" t="s">
        <v>398</v>
      </c>
      <c r="D71" s="1332">
        <v>1351.1730800000078</v>
      </c>
      <c r="E71" s="466" t="s">
        <v>141</v>
      </c>
      <c r="F71" s="478">
        <f t="shared" si="9"/>
        <v>1</v>
      </c>
      <c r="G71" s="242">
        <f t="shared" si="10"/>
        <v>1351.1730800000078</v>
      </c>
      <c r="H71" s="1039"/>
    </row>
    <row r="72" spans="1:9">
      <c r="A72" s="464" t="s">
        <v>268</v>
      </c>
      <c r="B72" s="465">
        <v>41010</v>
      </c>
      <c r="C72" s="466" t="s">
        <v>398</v>
      </c>
      <c r="D72" s="1332">
        <v>1402.0364800000013</v>
      </c>
      <c r="E72" s="466" t="s">
        <v>130</v>
      </c>
      <c r="F72" s="478">
        <f t="shared" si="8"/>
        <v>6.8539355270203509E-2</v>
      </c>
      <c r="G72" s="242">
        <f>+D72*F72</f>
        <v>96.094676404505663</v>
      </c>
      <c r="H72" s="1039"/>
    </row>
    <row r="73" spans="1:9">
      <c r="A73" s="464" t="s">
        <v>280</v>
      </c>
      <c r="B73" s="465">
        <v>282</v>
      </c>
      <c r="C73" s="466" t="s">
        <v>398</v>
      </c>
      <c r="D73" s="1332">
        <v>-1640.9553200000105</v>
      </c>
      <c r="E73" s="466" t="s">
        <v>231</v>
      </c>
      <c r="F73" s="478">
        <f t="shared" si="8"/>
        <v>0.22953887558714423</v>
      </c>
      <c r="G73" s="242">
        <f>D73*F73</f>
        <v>-376.66303904154483</v>
      </c>
      <c r="H73" s="1039"/>
    </row>
    <row r="74" spans="1:9">
      <c r="A74" s="464" t="s">
        <v>280</v>
      </c>
      <c r="B74" s="465">
        <v>282</v>
      </c>
      <c r="C74" s="466" t="s">
        <v>398</v>
      </c>
      <c r="D74" s="1332">
        <v>-75933.536980000994</v>
      </c>
      <c r="E74" s="466" t="s">
        <v>203</v>
      </c>
      <c r="F74" s="478">
        <f t="shared" si="8"/>
        <v>0.23084885646883446</v>
      </c>
      <c r="G74" s="242">
        <f>+D74*F74</f>
        <v>-17529.170179467183</v>
      </c>
      <c r="H74" s="1039"/>
    </row>
    <row r="75" spans="1:9">
      <c r="A75" s="464" t="s">
        <v>366</v>
      </c>
      <c r="B75" s="465">
        <v>282</v>
      </c>
      <c r="C75" s="466" t="s">
        <v>398</v>
      </c>
      <c r="D75" s="1332">
        <v>-1756.426059999998</v>
      </c>
      <c r="E75" s="466" t="s">
        <v>141</v>
      </c>
      <c r="F75" s="478">
        <f t="shared" si="8"/>
        <v>1</v>
      </c>
      <c r="G75" s="242">
        <f>D75*F75</f>
        <v>-1756.426059999998</v>
      </c>
      <c r="H75" s="1039"/>
    </row>
    <row r="76" spans="1:9">
      <c r="A76" s="464" t="s">
        <v>366</v>
      </c>
      <c r="B76" s="465">
        <v>282</v>
      </c>
      <c r="C76" s="466" t="s">
        <v>398</v>
      </c>
      <c r="D76" s="1332">
        <v>-1832.2109799999971</v>
      </c>
      <c r="E76" s="466" t="s">
        <v>130</v>
      </c>
      <c r="F76" s="478">
        <f t="shared" si="8"/>
        <v>6.8539355270203509E-2</v>
      </c>
      <c r="G76" s="242">
        <f>+D76*F76</f>
        <v>-125.57855928818753</v>
      </c>
      <c r="H76" s="1039"/>
    </row>
    <row r="77" spans="1:9">
      <c r="A77" s="479"/>
      <c r="B77" s="480"/>
      <c r="C77" s="480"/>
      <c r="D77" s="481"/>
      <c r="E77" s="482"/>
      <c r="F77" s="482"/>
      <c r="G77" s="242"/>
      <c r="H77" s="1041"/>
    </row>
    <row r="78" spans="1:9">
      <c r="A78" s="479"/>
      <c r="B78" s="480"/>
      <c r="C78" s="480"/>
      <c r="D78" s="481"/>
      <c r="E78" s="482"/>
      <c r="F78" s="482"/>
      <c r="G78" s="481"/>
      <c r="H78" s="1041"/>
    </row>
    <row r="79" spans="1:9" ht="13.2" customHeight="1">
      <c r="A79" s="479" t="s">
        <v>145</v>
      </c>
      <c r="B79" s="480"/>
      <c r="C79" s="480"/>
      <c r="D79" s="40"/>
      <c r="E79" s="480"/>
      <c r="F79" s="480"/>
      <c r="G79" s="480"/>
      <c r="H79" s="1042"/>
    </row>
    <row r="80" spans="1:9" ht="13.2" customHeight="1">
      <c r="A80" s="1415" t="s">
        <v>792</v>
      </c>
      <c r="B80" s="1415"/>
      <c r="C80" s="1415"/>
      <c r="D80" s="1415"/>
      <c r="E80" s="1415"/>
      <c r="F80" s="1415"/>
      <c r="G80" s="1415"/>
      <c r="H80" s="1333"/>
      <c r="I80" s="1333"/>
    </row>
    <row r="81" spans="1:9" ht="13.8" customHeight="1">
      <c r="A81" s="1415"/>
      <c r="B81" s="1415"/>
      <c r="C81" s="1415"/>
      <c r="D81" s="1415"/>
      <c r="E81" s="1415"/>
      <c r="F81" s="1415"/>
      <c r="G81" s="1415"/>
      <c r="H81" s="1333"/>
      <c r="I81" s="1333"/>
    </row>
    <row r="82" spans="1:9">
      <c r="A82" s="1415"/>
      <c r="B82" s="1415"/>
      <c r="C82" s="1415"/>
      <c r="D82" s="1415"/>
      <c r="E82" s="1415"/>
      <c r="F82" s="1415"/>
      <c r="G82" s="1415"/>
      <c r="H82" s="1333"/>
      <c r="I82" s="1333"/>
    </row>
    <row r="83" spans="1:9">
      <c r="A83" s="1415"/>
      <c r="B83" s="1415"/>
      <c r="C83" s="1415"/>
      <c r="D83" s="1415"/>
      <c r="E83" s="1415"/>
      <c r="F83" s="1415"/>
      <c r="G83" s="1415"/>
      <c r="H83" s="1333"/>
      <c r="I83" s="1333"/>
    </row>
    <row r="84" spans="1:9">
      <c r="A84" s="1415"/>
      <c r="B84" s="1415"/>
      <c r="C84" s="1415"/>
      <c r="D84" s="1415"/>
      <c r="E84" s="1415"/>
      <c r="F84" s="1415"/>
      <c r="G84" s="1415"/>
      <c r="H84" s="1333"/>
      <c r="I84" s="1333"/>
    </row>
    <row r="85" spans="1:9" ht="18.600000000000001" customHeight="1">
      <c r="A85" s="1415"/>
      <c r="B85" s="1415"/>
      <c r="C85" s="1415"/>
      <c r="D85" s="1415"/>
      <c r="E85" s="1415"/>
      <c r="F85" s="1415"/>
      <c r="G85" s="1415"/>
    </row>
  </sheetData>
  <mergeCells count="1">
    <mergeCell ref="A80:G85"/>
  </mergeCells>
  <dataValidations count="8">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50:C51 C53 C48">
      <formula1>"1, 2, 3"</formula1>
    </dataValidation>
    <dataValidation type="list" allowBlank="1" sqref="E40:E45">
      <formula1>$B$7:$B$40</formula1>
    </dataValidation>
    <dataValidation type="list" allowBlank="1" sqref="E19:E26">
      <formula1>$B$7:$B$40</formula1>
    </dataValidation>
    <dataValidation type="list" allowBlank="1" sqref="E9:E16">
      <formula1>$B$7:$B$40</formula1>
    </dataValidation>
    <dataValidation type="list" allowBlank="1" sqref="E29:E36">
      <formula1>$B$7:$B$40</formula1>
    </dataValidation>
    <dataValidation type="list" allowBlank="1" sqref="E49">
      <formula1>$B$7:$B$40</formula1>
    </dataValidation>
    <dataValidation type="list" allowBlank="1" sqref="E52">
      <formula1>$B$7:$B$40</formula1>
    </dataValidation>
    <dataValidation type="list" allowBlank="1" sqref="E61:E76">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E55:E56</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U42"/>
  <sheetViews>
    <sheetView workbookViewId="0">
      <selection activeCell="F16" sqref="F16"/>
    </sheetView>
  </sheetViews>
  <sheetFormatPr defaultColWidth="43.33203125" defaultRowHeight="13.2"/>
  <cols>
    <col min="1" max="1" width="35" style="4" customWidth="1"/>
    <col min="2" max="2" width="12.109375" style="4" bestFit="1" customWidth="1"/>
    <col min="3" max="4" width="10.6640625" style="425" bestFit="1" customWidth="1"/>
    <col min="5" max="5" width="10.6640625" style="426" bestFit="1" customWidth="1"/>
    <col min="6" max="6" width="10.6640625" style="425" bestFit="1" customWidth="1"/>
    <col min="7" max="7" width="9" style="425" bestFit="1" customWidth="1"/>
    <col min="8" max="9" width="10.6640625" style="425" bestFit="1" customWidth="1"/>
    <col min="10" max="10" width="9.5546875" style="425" bestFit="1" customWidth="1"/>
    <col min="11" max="12" width="10.6640625" style="425" bestFit="1" customWidth="1"/>
    <col min="13" max="14" width="10.44140625" style="425" bestFit="1" customWidth="1"/>
    <col min="15" max="15" width="6.109375" style="15" bestFit="1" customWidth="1"/>
    <col min="16" max="16" width="5.5546875" style="4" hidden="1" customWidth="1"/>
    <col min="17" max="17" width="5" style="4" hidden="1" customWidth="1"/>
    <col min="18" max="18" width="11.44140625" style="4" hidden="1" customWidth="1"/>
    <col min="19" max="19" width="9" style="4" hidden="1" customWidth="1"/>
    <col min="20" max="20" width="4.6640625" style="4" hidden="1" customWidth="1"/>
    <col min="21" max="21" width="10.33203125" style="4" bestFit="1" customWidth="1"/>
    <col min="22" max="16384" width="43.33203125" style="4"/>
  </cols>
  <sheetData>
    <row r="1" spans="1:21">
      <c r="A1" s="403" t="str">
        <f>'Adj 9.1 Prod Factor'!A1</f>
        <v>PacifiCorp General Rate Case UE-140617</v>
      </c>
      <c r="B1" s="424"/>
      <c r="O1" s="427"/>
      <c r="P1" s="424"/>
      <c r="Q1" s="428">
        <v>10.199999999999999</v>
      </c>
      <c r="R1" s="424"/>
      <c r="S1" s="424"/>
      <c r="T1" s="424"/>
    </row>
    <row r="2" spans="1:21">
      <c r="A2" s="403" t="str">
        <f>'Adj 9.1 Prod Factor'!A2</f>
        <v>For The Twelve Months Ended December 2013 - Staff Revenue Requirement</v>
      </c>
      <c r="B2" s="424"/>
      <c r="O2" s="427"/>
      <c r="P2" s="424"/>
      <c r="Q2" s="424"/>
      <c r="R2" s="424"/>
      <c r="S2" s="424"/>
      <c r="T2" s="424"/>
    </row>
    <row r="3" spans="1:21">
      <c r="A3" s="403" t="s">
        <v>1084</v>
      </c>
      <c r="B3" s="424"/>
      <c r="O3" s="427"/>
      <c r="P3" s="424"/>
      <c r="Q3" s="424"/>
      <c r="R3" s="424"/>
      <c r="S3" s="424"/>
      <c r="T3" s="424"/>
    </row>
    <row r="4" spans="1:21">
      <c r="A4" s="403"/>
      <c r="B4" s="403"/>
      <c r="C4" s="429"/>
      <c r="D4" s="429"/>
      <c r="E4" s="430"/>
      <c r="F4" s="429"/>
      <c r="G4" s="429"/>
      <c r="H4" s="429"/>
      <c r="I4" s="429"/>
      <c r="J4" s="429"/>
      <c r="K4" s="429"/>
      <c r="L4" s="429"/>
      <c r="M4" s="429"/>
      <c r="N4" s="429"/>
      <c r="O4" s="431"/>
      <c r="P4" s="403"/>
      <c r="Q4" s="403"/>
      <c r="R4" s="403"/>
      <c r="S4" s="432"/>
      <c r="T4" s="433"/>
    </row>
    <row r="5" spans="1:21" ht="26.4">
      <c r="A5" s="1034" t="s">
        <v>281</v>
      </c>
      <c r="B5" s="1035" t="s">
        <v>282</v>
      </c>
      <c r="O5" s="434"/>
      <c r="P5" s="424"/>
      <c r="Q5" s="424"/>
      <c r="R5" s="424"/>
      <c r="S5" s="424"/>
      <c r="T5" s="424"/>
    </row>
    <row r="6" spans="1:21" s="15" customFormat="1">
      <c r="A6" s="435" t="s">
        <v>283</v>
      </c>
      <c r="B6" s="435" t="s">
        <v>135</v>
      </c>
      <c r="C6" s="436" t="s">
        <v>170</v>
      </c>
      <c r="D6" s="436" t="s">
        <v>171</v>
      </c>
      <c r="E6" s="437" t="s">
        <v>141</v>
      </c>
      <c r="F6" s="436" t="s">
        <v>516</v>
      </c>
      <c r="G6" s="436" t="s">
        <v>450</v>
      </c>
      <c r="H6" s="436" t="s">
        <v>172</v>
      </c>
      <c r="I6" s="436" t="s">
        <v>173</v>
      </c>
      <c r="J6" s="436" t="s">
        <v>436</v>
      </c>
      <c r="K6" s="436" t="s">
        <v>517</v>
      </c>
      <c r="L6" s="436" t="s">
        <v>284</v>
      </c>
      <c r="M6" s="436" t="s">
        <v>164</v>
      </c>
      <c r="N6" s="436" t="s">
        <v>437</v>
      </c>
      <c r="O6" s="435" t="s">
        <v>285</v>
      </c>
      <c r="P6" s="427"/>
      <c r="Q6" s="427"/>
      <c r="R6" s="431" t="s">
        <v>438</v>
      </c>
      <c r="S6" s="427"/>
      <c r="T6" s="427"/>
    </row>
    <row r="7" spans="1:21" s="444" customFormat="1">
      <c r="A7" s="438" t="s">
        <v>142</v>
      </c>
      <c r="B7" s="439" t="s">
        <v>245</v>
      </c>
      <c r="C7" s="440">
        <v>0</v>
      </c>
      <c r="D7" s="440">
        <v>0</v>
      </c>
      <c r="E7" s="441">
        <v>1</v>
      </c>
      <c r="F7" s="352">
        <v>0</v>
      </c>
      <c r="G7" s="352">
        <v>0</v>
      </c>
      <c r="H7" s="442">
        <v>0</v>
      </c>
      <c r="I7" s="442">
        <v>0</v>
      </c>
      <c r="J7" s="442">
        <v>0</v>
      </c>
      <c r="K7" s="442">
        <v>0</v>
      </c>
      <c r="L7" s="442">
        <v>0</v>
      </c>
      <c r="M7" s="442">
        <v>0</v>
      </c>
      <c r="N7" s="443" t="s">
        <v>142</v>
      </c>
      <c r="O7" s="439" t="s">
        <v>142</v>
      </c>
      <c r="T7" s="444" t="s">
        <v>142</v>
      </c>
    </row>
    <row r="8" spans="1:21" s="444" customFormat="1">
      <c r="A8" s="438" t="s">
        <v>286</v>
      </c>
      <c r="B8" s="439" t="s">
        <v>146</v>
      </c>
      <c r="C8" s="440">
        <v>1.5306917972615819E-2</v>
      </c>
      <c r="D8" s="440">
        <v>0.24905688793106512</v>
      </c>
      <c r="E8" s="441">
        <v>7.9057273540331513E-2</v>
      </c>
      <c r="F8" s="352">
        <v>0.43456276290540274</v>
      </c>
      <c r="G8" s="352">
        <v>5.947447595447803E-2</v>
      </c>
      <c r="H8" s="442">
        <v>2.7735067527107991E-2</v>
      </c>
      <c r="I8" s="442">
        <v>0.13079840764810047</v>
      </c>
      <c r="J8" s="442">
        <v>0.15853347517520847</v>
      </c>
      <c r="K8" s="442">
        <v>4.0082065208982658E-3</v>
      </c>
      <c r="L8" s="442">
        <v>0</v>
      </c>
      <c r="M8" s="442">
        <v>0</v>
      </c>
      <c r="N8" s="443">
        <v>10.7</v>
      </c>
      <c r="O8" s="439">
        <v>10.7</v>
      </c>
      <c r="P8" s="444" t="s">
        <v>201</v>
      </c>
      <c r="T8" s="444" t="s">
        <v>286</v>
      </c>
      <c r="U8" s="445"/>
    </row>
    <row r="9" spans="1:21" s="444" customFormat="1">
      <c r="A9" s="438" t="s">
        <v>287</v>
      </c>
      <c r="B9" s="439" t="s">
        <v>147</v>
      </c>
      <c r="C9" s="440">
        <v>1.5385166522222434E-2</v>
      </c>
      <c r="D9" s="440">
        <v>0.25137775585383931</v>
      </c>
      <c r="E9" s="441">
        <v>8.0177054057363958E-2</v>
      </c>
      <c r="F9" s="352">
        <v>0.43752858492420488</v>
      </c>
      <c r="G9" s="352">
        <v>5.7921296521015624E-2</v>
      </c>
      <c r="H9" s="442">
        <v>2.6617503365536817E-2</v>
      </c>
      <c r="I9" s="442">
        <v>0.12688029562953423</v>
      </c>
      <c r="J9" s="442">
        <v>0.15349779899507104</v>
      </c>
      <c r="K9" s="442">
        <v>4.1123431262826476E-3</v>
      </c>
      <c r="L9" s="442">
        <v>0</v>
      </c>
      <c r="M9" s="442">
        <v>0</v>
      </c>
      <c r="N9" s="443">
        <v>10.7</v>
      </c>
      <c r="O9" s="439">
        <v>10.7</v>
      </c>
      <c r="P9" s="444" t="s">
        <v>201</v>
      </c>
      <c r="T9" s="444" t="s">
        <v>287</v>
      </c>
      <c r="U9" s="445"/>
    </row>
    <row r="10" spans="1:21" s="444" customFormat="1">
      <c r="A10" s="438" t="s">
        <v>288</v>
      </c>
      <c r="B10" s="439" t="s">
        <v>148</v>
      </c>
      <c r="C10" s="440">
        <v>1.5072172323795978E-2</v>
      </c>
      <c r="D10" s="440">
        <v>0.24209428416274248</v>
      </c>
      <c r="E10" s="441">
        <v>7.5697931989234163E-2</v>
      </c>
      <c r="F10" s="352">
        <v>0.42566529684899634</v>
      </c>
      <c r="G10" s="352">
        <v>6.4134014254865257E-2</v>
      </c>
      <c r="H10" s="442">
        <v>3.1087760011821501E-2</v>
      </c>
      <c r="I10" s="442">
        <v>0.14255274370379911</v>
      </c>
      <c r="J10" s="442">
        <v>0.17364050371562062</v>
      </c>
      <c r="K10" s="442">
        <v>3.6957967047451202E-3</v>
      </c>
      <c r="L10" s="442">
        <v>0</v>
      </c>
      <c r="M10" s="442">
        <v>0</v>
      </c>
      <c r="N10" s="443">
        <v>10.9</v>
      </c>
      <c r="O10" s="439">
        <v>10.9</v>
      </c>
      <c r="P10" s="444" t="s">
        <v>201</v>
      </c>
      <c r="T10" s="444" t="s">
        <v>288</v>
      </c>
      <c r="U10" s="445"/>
    </row>
    <row r="11" spans="1:21" s="444" customFormat="1">
      <c r="A11" s="438" t="s">
        <v>289</v>
      </c>
      <c r="B11" s="439" t="s">
        <v>207</v>
      </c>
      <c r="C11" s="440">
        <v>4.5280218748582048E-2</v>
      </c>
      <c r="D11" s="440">
        <v>0.72730605178680208</v>
      </c>
      <c r="E11" s="441">
        <v>0.22741372946461591</v>
      </c>
      <c r="F11" s="352">
        <v>0</v>
      </c>
      <c r="G11" s="352">
        <v>0</v>
      </c>
      <c r="H11" s="442">
        <v>0</v>
      </c>
      <c r="I11" s="442">
        <v>0</v>
      </c>
      <c r="J11" s="442">
        <v>0</v>
      </c>
      <c r="K11" s="442">
        <v>0</v>
      </c>
      <c r="L11" s="442">
        <v>0</v>
      </c>
      <c r="M11" s="442">
        <v>0</v>
      </c>
      <c r="N11" s="443">
        <v>10.9</v>
      </c>
      <c r="O11" s="439">
        <v>10.9</v>
      </c>
      <c r="P11" s="444" t="s">
        <v>201</v>
      </c>
      <c r="T11" s="444" t="s">
        <v>289</v>
      </c>
      <c r="U11" s="445"/>
    </row>
    <row r="12" spans="1:21" s="444" customFormat="1">
      <c r="A12" s="438" t="s">
        <v>290</v>
      </c>
      <c r="B12" s="439" t="s">
        <v>261</v>
      </c>
      <c r="C12" s="440">
        <v>0</v>
      </c>
      <c r="D12" s="440">
        <v>0</v>
      </c>
      <c r="E12" s="441">
        <v>0</v>
      </c>
      <c r="F12" s="352">
        <v>0.6380491304855761</v>
      </c>
      <c r="G12" s="352">
        <v>9.6133399487303789E-2</v>
      </c>
      <c r="H12" s="442">
        <v>4.6598861572978011E-2</v>
      </c>
      <c r="I12" s="442">
        <v>0.21367881018688845</v>
      </c>
      <c r="J12" s="442">
        <v>0.26027767175986644</v>
      </c>
      <c r="K12" s="442">
        <v>5.5397982672536518E-3</v>
      </c>
      <c r="L12" s="442">
        <v>0</v>
      </c>
      <c r="M12" s="442">
        <v>0</v>
      </c>
      <c r="N12" s="443">
        <v>10.9</v>
      </c>
      <c r="O12" s="439">
        <v>10.9</v>
      </c>
      <c r="P12" s="444" t="s">
        <v>201</v>
      </c>
      <c r="T12" s="444" t="s">
        <v>290</v>
      </c>
      <c r="U12" s="445"/>
    </row>
    <row r="13" spans="1:21" s="444" customFormat="1">
      <c r="A13" s="438" t="s">
        <v>291</v>
      </c>
      <c r="B13" s="439" t="s">
        <v>130</v>
      </c>
      <c r="C13" s="440">
        <v>2.0034064145027151E-2</v>
      </c>
      <c r="D13" s="440">
        <v>0.23815281967663798</v>
      </c>
      <c r="E13" s="441">
        <v>6.8539355270203509E-2</v>
      </c>
      <c r="F13" s="352">
        <v>0.45803100920424522</v>
      </c>
      <c r="G13" s="352">
        <v>6.0696020621590088E-2</v>
      </c>
      <c r="H13" s="442">
        <v>2.6295178889284739E-2</v>
      </c>
      <c r="I13" s="442">
        <v>0.12521780860572426</v>
      </c>
      <c r="J13" s="442">
        <v>0.15151298749500899</v>
      </c>
      <c r="K13" s="442">
        <v>3.0337435872867715E-3</v>
      </c>
      <c r="L13" s="442">
        <v>0</v>
      </c>
      <c r="M13" s="442">
        <v>0</v>
      </c>
      <c r="N13" s="443">
        <v>10.11</v>
      </c>
      <c r="O13" s="439">
        <v>10.119999999999999</v>
      </c>
      <c r="P13" s="444" t="s">
        <v>201</v>
      </c>
      <c r="T13" s="444" t="s">
        <v>291</v>
      </c>
      <c r="U13" s="445"/>
    </row>
    <row r="14" spans="1:21" s="444" customFormat="1">
      <c r="A14" s="438" t="s">
        <v>292</v>
      </c>
      <c r="B14" s="439" t="s">
        <v>149</v>
      </c>
      <c r="C14" s="440">
        <v>2.0034064145027154E-2</v>
      </c>
      <c r="D14" s="440">
        <v>0.23815281967663804</v>
      </c>
      <c r="E14" s="441">
        <v>6.8539355270203509E-2</v>
      </c>
      <c r="F14" s="352">
        <v>0.45803100920424528</v>
      </c>
      <c r="G14" s="352">
        <v>6.0696020621590088E-2</v>
      </c>
      <c r="H14" s="442">
        <v>2.6295178889284739E-2</v>
      </c>
      <c r="I14" s="442">
        <v>0.12521780860572429</v>
      </c>
      <c r="J14" s="442">
        <v>0.15151298749500902</v>
      </c>
      <c r="K14" s="442">
        <v>3.0337435872867724E-3</v>
      </c>
      <c r="L14" s="442">
        <v>0</v>
      </c>
      <c r="M14" s="442">
        <v>0</v>
      </c>
      <c r="N14" s="443">
        <v>10.11</v>
      </c>
      <c r="O14" s="439">
        <v>10.119999999999999</v>
      </c>
      <c r="P14" s="444" t="s">
        <v>201</v>
      </c>
      <c r="T14" s="444" t="s">
        <v>292</v>
      </c>
      <c r="U14" s="445"/>
    </row>
    <row r="15" spans="1:21" s="444" customFormat="1">
      <c r="A15" s="438" t="s">
        <v>293</v>
      </c>
      <c r="B15" s="439" t="s">
        <v>150</v>
      </c>
      <c r="C15" s="440">
        <v>1.7495973469496506E-2</v>
      </c>
      <c r="D15" s="440">
        <v>0.21409010352159266</v>
      </c>
      <c r="E15" s="441">
        <v>6.220721907403963E-2</v>
      </c>
      <c r="F15" s="352">
        <v>0.48328537672651978</v>
      </c>
      <c r="G15" s="352">
        <v>6.2149372554452069E-2</v>
      </c>
      <c r="H15" s="442">
        <v>2.7298153418364595E-2</v>
      </c>
      <c r="I15" s="442">
        <v>0.13021134497342252</v>
      </c>
      <c r="J15" s="442">
        <v>0.1575094983917871</v>
      </c>
      <c r="K15" s="442">
        <v>3.2624562621119844E-3</v>
      </c>
      <c r="L15" s="442">
        <v>0</v>
      </c>
      <c r="M15" s="442">
        <v>0</v>
      </c>
      <c r="N15" s="443">
        <v>10.11</v>
      </c>
      <c r="O15" s="439">
        <v>10.119999999999999</v>
      </c>
      <c r="P15" s="444" t="s">
        <v>201</v>
      </c>
      <c r="T15" s="444" t="s">
        <v>293</v>
      </c>
      <c r="U15" s="445"/>
    </row>
    <row r="16" spans="1:21" s="444" customFormat="1">
      <c r="A16" s="438" t="s">
        <v>294</v>
      </c>
      <c r="B16" s="439" t="s">
        <v>151</v>
      </c>
      <c r="C16" s="440">
        <v>3.4525301133970142E-2</v>
      </c>
      <c r="D16" s="440">
        <v>0.26786797663332834</v>
      </c>
      <c r="E16" s="441">
        <v>6.2803307592478125E-2</v>
      </c>
      <c r="F16" s="352">
        <v>0.48094507570851236</v>
      </c>
      <c r="G16" s="352">
        <v>4.697530227034951E-2</v>
      </c>
      <c r="H16" s="442">
        <v>1.7604994107343928E-2</v>
      </c>
      <c r="I16" s="442">
        <v>8.9278042554017625E-2</v>
      </c>
      <c r="J16" s="442">
        <v>0.10688303666136155</v>
      </c>
      <c r="K16" s="442">
        <v>0</v>
      </c>
      <c r="L16" s="442">
        <v>0</v>
      </c>
      <c r="M16" s="442">
        <v>0</v>
      </c>
      <c r="N16" s="443">
        <v>10.11</v>
      </c>
      <c r="O16" s="439">
        <v>10.119999999999999</v>
      </c>
      <c r="P16" s="444" t="s">
        <v>201</v>
      </c>
      <c r="T16" s="444" t="s">
        <v>294</v>
      </c>
      <c r="U16" s="445"/>
    </row>
    <row r="17" spans="1:21" s="444" customFormat="1">
      <c r="A17" s="438" t="s">
        <v>295</v>
      </c>
      <c r="B17" s="439" t="s">
        <v>203</v>
      </c>
      <c r="C17" s="440">
        <v>4.4150312188556966E-2</v>
      </c>
      <c r="D17" s="440">
        <v>0.7250008313426084</v>
      </c>
      <c r="E17" s="446">
        <v>0.23084885646883446</v>
      </c>
      <c r="F17" s="352">
        <v>0</v>
      </c>
      <c r="G17" s="352">
        <v>0</v>
      </c>
      <c r="H17" s="442">
        <v>0</v>
      </c>
      <c r="I17" s="442">
        <v>0</v>
      </c>
      <c r="J17" s="442">
        <v>0</v>
      </c>
      <c r="K17" s="442">
        <v>0</v>
      </c>
      <c r="L17" s="442">
        <v>0</v>
      </c>
      <c r="M17" s="442">
        <v>0</v>
      </c>
      <c r="N17" s="447" t="s">
        <v>518</v>
      </c>
      <c r="O17" s="439">
        <v>10.5</v>
      </c>
      <c r="P17" s="444" t="s">
        <v>201</v>
      </c>
      <c r="T17" s="444" t="s">
        <v>295</v>
      </c>
      <c r="U17" s="445"/>
    </row>
    <row r="18" spans="1:21" s="444" customFormat="1">
      <c r="A18" s="438" t="s">
        <v>296</v>
      </c>
      <c r="B18" s="439" t="s">
        <v>214</v>
      </c>
      <c r="C18" s="440">
        <v>0</v>
      </c>
      <c r="D18" s="440">
        <v>0</v>
      </c>
      <c r="E18" s="441">
        <v>0</v>
      </c>
      <c r="F18" s="352">
        <v>0.66749136937782572</v>
      </c>
      <c r="G18" s="352">
        <v>9.0293984314246262E-2</v>
      </c>
      <c r="H18" s="442">
        <v>4.1251714318410557E-2</v>
      </c>
      <c r="I18" s="442">
        <v>0.194994423750943</v>
      </c>
      <c r="J18" s="442">
        <v>0.23624613806935357</v>
      </c>
      <c r="K18" s="442">
        <v>5.9685082385744171E-3</v>
      </c>
      <c r="L18" s="442">
        <v>0</v>
      </c>
      <c r="M18" s="442">
        <v>0</v>
      </c>
      <c r="N18" s="447" t="s">
        <v>518</v>
      </c>
      <c r="O18" s="439">
        <v>10.5</v>
      </c>
      <c r="P18" s="444" t="s">
        <v>201</v>
      </c>
      <c r="T18" s="444" t="s">
        <v>296</v>
      </c>
      <c r="U18" s="445"/>
    </row>
    <row r="19" spans="1:21" s="444" customFormat="1">
      <c r="A19" s="438" t="s">
        <v>297</v>
      </c>
      <c r="B19" s="439" t="s">
        <v>231</v>
      </c>
      <c r="C19" s="440">
        <v>4.3899775687002006E-2</v>
      </c>
      <c r="D19" s="440">
        <v>0.7208867229047502</v>
      </c>
      <c r="E19" s="446">
        <v>0.22953887558714423</v>
      </c>
      <c r="F19" s="352">
        <v>3.7877637600350375E-3</v>
      </c>
      <c r="G19" s="352">
        <v>5.1238457487992183E-4</v>
      </c>
      <c r="H19" s="442">
        <v>2.3408804323603094E-4</v>
      </c>
      <c r="I19" s="442">
        <v>1.1065203919882677E-3</v>
      </c>
      <c r="J19" s="442">
        <v>1.3406084352242987E-3</v>
      </c>
      <c r="K19" s="442">
        <v>3.3869050964082405E-5</v>
      </c>
      <c r="L19" s="442">
        <v>0</v>
      </c>
      <c r="M19" s="442">
        <v>0</v>
      </c>
      <c r="N19" s="443">
        <v>10.119999999999999</v>
      </c>
      <c r="O19" s="439">
        <v>10.15</v>
      </c>
      <c r="P19" s="444" t="s">
        <v>201</v>
      </c>
      <c r="T19" s="444" t="s">
        <v>297</v>
      </c>
      <c r="U19" s="445"/>
    </row>
    <row r="20" spans="1:21" s="444" customFormat="1">
      <c r="A20" s="438" t="s">
        <v>298</v>
      </c>
      <c r="B20" s="439" t="s">
        <v>232</v>
      </c>
      <c r="C20" s="440">
        <v>4.5023270450086139E-2</v>
      </c>
      <c r="D20" s="440">
        <v>0.72317886208548798</v>
      </c>
      <c r="E20" s="441">
        <v>0.22612324164332259</v>
      </c>
      <c r="F20" s="352">
        <v>3.6206900709859846E-3</v>
      </c>
      <c r="G20" s="352">
        <v>5.455210710010967E-4</v>
      </c>
      <c r="H20" s="442">
        <v>2.6443110311604124E-4</v>
      </c>
      <c r="I20" s="442">
        <v>1.2125472937091566E-3</v>
      </c>
      <c r="J20" s="442">
        <v>1.4769783968251978E-3</v>
      </c>
      <c r="K20" s="442">
        <v>3.143628229106112E-5</v>
      </c>
      <c r="L20" s="442">
        <v>0</v>
      </c>
      <c r="M20" s="442">
        <v>0</v>
      </c>
      <c r="N20" s="443">
        <v>10.119999999999999</v>
      </c>
      <c r="O20" s="439">
        <v>10.15</v>
      </c>
      <c r="P20" s="444" t="s">
        <v>201</v>
      </c>
      <c r="T20" s="444" t="s">
        <v>298</v>
      </c>
      <c r="U20" s="445"/>
    </row>
    <row r="21" spans="1:21" s="444" customFormat="1">
      <c r="A21" s="438" t="s">
        <v>299</v>
      </c>
      <c r="B21" s="439" t="s">
        <v>240</v>
      </c>
      <c r="C21" s="440">
        <v>9.132406715311429E-3</v>
      </c>
      <c r="D21" s="440">
        <v>0.14996502023547775</v>
      </c>
      <c r="E21" s="446">
        <v>4.7750639633854279E-2</v>
      </c>
      <c r="F21" s="352">
        <v>0.52942207016008636</v>
      </c>
      <c r="G21" s="352">
        <v>7.1616848234620292E-2</v>
      </c>
      <c r="H21" s="442">
        <v>3.271887696834528E-2</v>
      </c>
      <c r="I21" s="442">
        <v>0.15466020420327375</v>
      </c>
      <c r="J21" s="442">
        <v>0.18737908117161903</v>
      </c>
      <c r="K21" s="442">
        <v>4.7339338490307832E-3</v>
      </c>
      <c r="L21" s="442">
        <v>0</v>
      </c>
      <c r="M21" s="442">
        <v>0</v>
      </c>
      <c r="N21" s="443">
        <v>10.119999999999999</v>
      </c>
      <c r="O21" s="439">
        <v>10.15</v>
      </c>
      <c r="P21" s="444" t="s">
        <v>201</v>
      </c>
      <c r="T21" s="444" t="s">
        <v>299</v>
      </c>
      <c r="U21" s="445"/>
    </row>
    <row r="22" spans="1:21" s="444" customFormat="1">
      <c r="A22" s="438" t="s">
        <v>300</v>
      </c>
      <c r="B22" s="439" t="s">
        <v>241</v>
      </c>
      <c r="C22" s="440">
        <v>9.366125702673922E-3</v>
      </c>
      <c r="D22" s="440">
        <v>0.15044185062741061</v>
      </c>
      <c r="E22" s="441">
        <v>4.7040090254558978E-2</v>
      </c>
      <c r="F22" s="352">
        <v>0.50606990145862174</v>
      </c>
      <c r="G22" s="352">
        <v>7.6248391669145849E-2</v>
      </c>
      <c r="H22" s="442">
        <v>3.6959977151562066E-2</v>
      </c>
      <c r="I22" s="442">
        <v>0.16947976142962354</v>
      </c>
      <c r="J22" s="442">
        <v>0.20643973858118561</v>
      </c>
      <c r="K22" s="442">
        <v>4.3939017064032757E-3</v>
      </c>
      <c r="L22" s="442">
        <v>0</v>
      </c>
      <c r="M22" s="442">
        <v>0</v>
      </c>
      <c r="N22" s="443">
        <v>10.119999999999999</v>
      </c>
      <c r="O22" s="439">
        <v>10.15</v>
      </c>
      <c r="P22" s="444" t="s">
        <v>201</v>
      </c>
      <c r="T22" s="444" t="s">
        <v>300</v>
      </c>
      <c r="U22" s="445"/>
    </row>
    <row r="23" spans="1:21" s="444" customFormat="1">
      <c r="A23" s="438" t="s">
        <v>301</v>
      </c>
      <c r="B23" s="439" t="s">
        <v>152</v>
      </c>
      <c r="C23" s="440">
        <v>2.4450154252421537E-2</v>
      </c>
      <c r="D23" s="440">
        <v>0.30394363496811</v>
      </c>
      <c r="E23" s="441">
        <v>6.9173575695716499E-2</v>
      </c>
      <c r="F23" s="352">
        <v>0.48895194526907942</v>
      </c>
      <c r="G23" s="352">
        <v>3.8721148145524409E-2</v>
      </c>
      <c r="H23" s="442">
        <v>8.4103230845424294E-3</v>
      </c>
      <c r="I23" s="442">
        <v>6.6349218584605588E-2</v>
      </c>
      <c r="J23" s="442">
        <v>7.4759541669148014E-2</v>
      </c>
      <c r="K23" s="442">
        <v>0</v>
      </c>
      <c r="L23" s="442">
        <v>0</v>
      </c>
      <c r="M23" s="442">
        <v>0</v>
      </c>
      <c r="N23" s="443">
        <v>10.119999999999999</v>
      </c>
      <c r="O23" s="439">
        <v>10.14</v>
      </c>
      <c r="P23" s="444" t="s">
        <v>201</v>
      </c>
      <c r="T23" s="444" t="s">
        <v>301</v>
      </c>
      <c r="U23" s="445"/>
    </row>
    <row r="24" spans="1:21" s="444" customFormat="1">
      <c r="A24" s="438" t="s">
        <v>153</v>
      </c>
      <c r="B24" s="439" t="s">
        <v>153</v>
      </c>
      <c r="C24" s="440">
        <v>3.4525301133970142E-2</v>
      </c>
      <c r="D24" s="440">
        <v>0.26786797663332834</v>
      </c>
      <c r="E24" s="441">
        <v>6.2803307592478125E-2</v>
      </c>
      <c r="F24" s="352">
        <v>0.48094507570851236</v>
      </c>
      <c r="G24" s="352">
        <v>4.697530227034951E-2</v>
      </c>
      <c r="H24" s="442">
        <v>1.7604994107343928E-2</v>
      </c>
      <c r="I24" s="442">
        <v>8.9278042554017625E-2</v>
      </c>
      <c r="J24" s="442">
        <v>0.10688303666136155</v>
      </c>
      <c r="K24" s="442">
        <v>0</v>
      </c>
      <c r="L24" s="442">
        <v>0</v>
      </c>
      <c r="M24" s="442">
        <v>0</v>
      </c>
      <c r="N24" s="443">
        <v>10.119999999999999</v>
      </c>
      <c r="O24" s="439">
        <v>10.14</v>
      </c>
      <c r="P24" s="444" t="s">
        <v>201</v>
      </c>
      <c r="Q24" s="444" t="s">
        <v>439</v>
      </c>
      <c r="T24" s="444" t="s">
        <v>153</v>
      </c>
      <c r="U24" s="445"/>
    </row>
    <row r="25" spans="1:21" s="444" customFormat="1">
      <c r="A25" s="438" t="s">
        <v>302</v>
      </c>
      <c r="B25" s="439" t="s">
        <v>155</v>
      </c>
      <c r="C25" s="440">
        <v>4.7200252248530555E-2</v>
      </c>
      <c r="D25" s="440">
        <v>0.40963705180371979</v>
      </c>
      <c r="E25" s="441">
        <v>0.11935828318835348</v>
      </c>
      <c r="F25" s="352">
        <v>0.27761075317269862</v>
      </c>
      <c r="G25" s="352">
        <v>8.6540048614948767E-2</v>
      </c>
      <c r="H25" s="442">
        <v>1.1204729914117193E-5</v>
      </c>
      <c r="I25" s="442">
        <v>5.9642406241834582E-2</v>
      </c>
      <c r="J25" s="442">
        <v>5.9653610971748698E-2</v>
      </c>
      <c r="K25" s="442">
        <v>0</v>
      </c>
      <c r="L25" s="442">
        <v>0</v>
      </c>
      <c r="M25" s="442">
        <v>0</v>
      </c>
      <c r="N25" s="443">
        <v>10.130000000000001</v>
      </c>
      <c r="O25" s="439">
        <v>10.14</v>
      </c>
      <c r="P25" s="444" t="s">
        <v>201</v>
      </c>
      <c r="Q25" s="444">
        <v>0</v>
      </c>
      <c r="T25" s="444" t="s">
        <v>302</v>
      </c>
      <c r="U25" s="445"/>
    </row>
    <row r="26" spans="1:21" s="444" customFormat="1">
      <c r="A26" s="438" t="s">
        <v>303</v>
      </c>
      <c r="B26" s="439" t="s">
        <v>158</v>
      </c>
      <c r="C26" s="440">
        <v>3.2870000000000003E-2</v>
      </c>
      <c r="D26" s="440">
        <v>0.70975999999999995</v>
      </c>
      <c r="E26" s="441">
        <v>0.14180000000000001</v>
      </c>
      <c r="F26" s="352">
        <v>0</v>
      </c>
      <c r="G26" s="352">
        <v>0</v>
      </c>
      <c r="H26" s="442">
        <v>0</v>
      </c>
      <c r="I26" s="442">
        <v>0.10946</v>
      </c>
      <c r="J26" s="442">
        <v>0.10946</v>
      </c>
      <c r="K26" s="442">
        <v>0</v>
      </c>
      <c r="L26" s="442">
        <v>0</v>
      </c>
      <c r="M26" s="442">
        <v>6.11E-3</v>
      </c>
      <c r="N26" s="443" t="s">
        <v>304</v>
      </c>
      <c r="O26" s="439" t="s">
        <v>304</v>
      </c>
      <c r="P26" s="444" t="s">
        <v>201</v>
      </c>
      <c r="T26" s="444" t="s">
        <v>303</v>
      </c>
      <c r="U26" s="445"/>
    </row>
    <row r="27" spans="1:21" s="444" customFormat="1">
      <c r="A27" s="438" t="s">
        <v>305</v>
      </c>
      <c r="B27" s="439" t="s">
        <v>159</v>
      </c>
      <c r="C27" s="440">
        <v>5.4199999999999998E-2</v>
      </c>
      <c r="D27" s="440">
        <v>0.67689999999999995</v>
      </c>
      <c r="E27" s="441">
        <v>0.1336</v>
      </c>
      <c r="F27" s="352">
        <v>0</v>
      </c>
      <c r="G27" s="352">
        <v>0</v>
      </c>
      <c r="H27" s="442">
        <v>0</v>
      </c>
      <c r="I27" s="442">
        <v>0.11609999999999999</v>
      </c>
      <c r="J27" s="442">
        <v>0.11609999999999999</v>
      </c>
      <c r="K27" s="442">
        <v>0</v>
      </c>
      <c r="L27" s="442">
        <v>0</v>
      </c>
      <c r="M27" s="442">
        <v>1.9199999999999998E-2</v>
      </c>
      <c r="N27" s="443" t="s">
        <v>304</v>
      </c>
      <c r="O27" s="439" t="s">
        <v>304</v>
      </c>
      <c r="P27" s="444" t="s">
        <v>201</v>
      </c>
      <c r="T27" s="444" t="s">
        <v>305</v>
      </c>
      <c r="U27" s="445"/>
    </row>
    <row r="28" spans="1:21" s="444" customFormat="1">
      <c r="A28" s="438" t="s">
        <v>306</v>
      </c>
      <c r="B28" s="439" t="s">
        <v>160</v>
      </c>
      <c r="C28" s="440">
        <v>4.7890000000000002E-2</v>
      </c>
      <c r="D28" s="440">
        <v>0.64607999999999999</v>
      </c>
      <c r="E28" s="441">
        <v>0.13125999999999999</v>
      </c>
      <c r="F28" s="352">
        <v>0</v>
      </c>
      <c r="G28" s="352">
        <v>0</v>
      </c>
      <c r="H28" s="442">
        <v>0</v>
      </c>
      <c r="I28" s="442">
        <v>0.155</v>
      </c>
      <c r="J28" s="442">
        <v>0.155</v>
      </c>
      <c r="K28" s="442">
        <v>0</v>
      </c>
      <c r="L28" s="442">
        <v>0</v>
      </c>
      <c r="M28" s="442">
        <v>1.9769999999999999E-2</v>
      </c>
      <c r="N28" s="443" t="s">
        <v>304</v>
      </c>
      <c r="O28" s="439" t="s">
        <v>304</v>
      </c>
      <c r="P28" s="444" t="s">
        <v>201</v>
      </c>
      <c r="T28" s="444" t="s">
        <v>306</v>
      </c>
      <c r="U28" s="445"/>
    </row>
    <row r="29" spans="1:21" s="444" customFormat="1">
      <c r="A29" s="438" t="s">
        <v>307</v>
      </c>
      <c r="B29" s="439" t="s">
        <v>161</v>
      </c>
      <c r="C29" s="440">
        <v>4.2700000000000002E-2</v>
      </c>
      <c r="D29" s="440">
        <v>0.61199999999999999</v>
      </c>
      <c r="E29" s="441">
        <v>0.14960000000000001</v>
      </c>
      <c r="F29" s="352">
        <v>0</v>
      </c>
      <c r="G29" s="352">
        <v>0</v>
      </c>
      <c r="H29" s="442">
        <v>0</v>
      </c>
      <c r="I29" s="442">
        <v>0.1671</v>
      </c>
      <c r="J29" s="442">
        <v>0.1671</v>
      </c>
      <c r="K29" s="442">
        <v>0</v>
      </c>
      <c r="L29" s="442">
        <v>0</v>
      </c>
      <c r="M29" s="442">
        <v>2.86E-2</v>
      </c>
      <c r="N29" s="443" t="s">
        <v>304</v>
      </c>
      <c r="O29" s="439" t="s">
        <v>304</v>
      </c>
      <c r="P29" s="444" t="s">
        <v>201</v>
      </c>
      <c r="T29" s="444" t="s">
        <v>307</v>
      </c>
      <c r="U29" s="445"/>
    </row>
    <row r="30" spans="1:21" s="444" customFormat="1">
      <c r="A30" s="438" t="s">
        <v>308</v>
      </c>
      <c r="B30" s="439" t="s">
        <v>162</v>
      </c>
      <c r="C30" s="440">
        <v>4.8806000000000002E-2</v>
      </c>
      <c r="D30" s="440">
        <v>0.563558</v>
      </c>
      <c r="E30" s="441">
        <v>0.15268799999999999</v>
      </c>
      <c r="F30" s="352">
        <v>0</v>
      </c>
      <c r="G30" s="352">
        <v>0</v>
      </c>
      <c r="H30" s="442">
        <v>0</v>
      </c>
      <c r="I30" s="442">
        <v>0.20677599999999999</v>
      </c>
      <c r="J30" s="442">
        <v>0.20677599999999999</v>
      </c>
      <c r="K30" s="442">
        <v>0</v>
      </c>
      <c r="L30" s="442">
        <v>0</v>
      </c>
      <c r="M30" s="442">
        <v>2.8171999999999999E-2</v>
      </c>
      <c r="N30" s="443" t="s">
        <v>304</v>
      </c>
      <c r="O30" s="439" t="s">
        <v>304</v>
      </c>
      <c r="P30" s="444" t="s">
        <v>201</v>
      </c>
      <c r="T30" s="444" t="s">
        <v>308</v>
      </c>
      <c r="U30" s="445"/>
    </row>
    <row r="31" spans="1:21" s="444" customFormat="1">
      <c r="A31" s="1340" t="s">
        <v>309</v>
      </c>
      <c r="B31" s="439" t="s">
        <v>163</v>
      </c>
      <c r="C31" s="440">
        <v>1.5047E-2</v>
      </c>
      <c r="D31" s="440">
        <v>0.159356</v>
      </c>
      <c r="E31" s="441">
        <v>3.9132E-2</v>
      </c>
      <c r="F31" s="352">
        <v>0.46935500000000002</v>
      </c>
      <c r="G31" s="352">
        <v>0.13981499999999999</v>
      </c>
      <c r="H31" s="442">
        <v>0.135384</v>
      </c>
      <c r="I31" s="442">
        <v>3.8051000000000001E-2</v>
      </c>
      <c r="J31" s="442">
        <v>0.17343500000000001</v>
      </c>
      <c r="K31" s="442">
        <v>0</v>
      </c>
      <c r="L31" s="442">
        <v>0</v>
      </c>
      <c r="M31" s="442">
        <v>3.8600000000000001E-3</v>
      </c>
      <c r="N31" s="443" t="s">
        <v>304</v>
      </c>
      <c r="O31" s="439" t="s">
        <v>304</v>
      </c>
      <c r="P31" s="444" t="s">
        <v>201</v>
      </c>
      <c r="T31" s="444" t="s">
        <v>309</v>
      </c>
      <c r="U31" s="445"/>
    </row>
    <row r="32" spans="1:21" s="444" customFormat="1">
      <c r="A32" s="438" t="s">
        <v>310</v>
      </c>
      <c r="B32" s="439" t="s">
        <v>164</v>
      </c>
      <c r="C32" s="440">
        <v>0</v>
      </c>
      <c r="D32" s="440">
        <v>0</v>
      </c>
      <c r="E32" s="441">
        <v>0</v>
      </c>
      <c r="F32" s="352">
        <v>0</v>
      </c>
      <c r="G32" s="352">
        <v>0</v>
      </c>
      <c r="H32" s="442">
        <v>0</v>
      </c>
      <c r="I32" s="442">
        <v>0</v>
      </c>
      <c r="J32" s="442">
        <v>0</v>
      </c>
      <c r="K32" s="442">
        <v>0</v>
      </c>
      <c r="L32" s="442">
        <v>1</v>
      </c>
      <c r="M32" s="442">
        <v>0</v>
      </c>
      <c r="N32" s="443" t="s">
        <v>142</v>
      </c>
      <c r="O32" s="439" t="s">
        <v>142</v>
      </c>
      <c r="P32" s="444" t="s">
        <v>201</v>
      </c>
      <c r="T32" s="444" t="s">
        <v>310</v>
      </c>
      <c r="U32" s="445"/>
    </row>
    <row r="33" spans="1:21" s="444" customFormat="1">
      <c r="A33" s="438" t="s">
        <v>311</v>
      </c>
      <c r="B33" s="439" t="s">
        <v>165</v>
      </c>
      <c r="C33" s="440">
        <v>0</v>
      </c>
      <c r="D33" s="440">
        <v>0</v>
      </c>
      <c r="E33" s="441">
        <v>0</v>
      </c>
      <c r="F33" s="352">
        <v>0</v>
      </c>
      <c r="G33" s="352">
        <v>0</v>
      </c>
      <c r="H33" s="442">
        <v>0</v>
      </c>
      <c r="I33" s="442">
        <v>0</v>
      </c>
      <c r="J33" s="442">
        <v>0</v>
      </c>
      <c r="K33" s="442">
        <v>0</v>
      </c>
      <c r="L33" s="442">
        <v>0</v>
      </c>
      <c r="M33" s="442">
        <v>1</v>
      </c>
      <c r="N33" s="443" t="s">
        <v>142</v>
      </c>
      <c r="O33" s="439" t="s">
        <v>142</v>
      </c>
      <c r="P33" s="444" t="s">
        <v>201</v>
      </c>
      <c r="T33" s="444" t="s">
        <v>311</v>
      </c>
      <c r="U33" s="445"/>
    </row>
    <row r="34" spans="1:21" s="444" customFormat="1">
      <c r="A34" s="438" t="s">
        <v>312</v>
      </c>
      <c r="B34" s="439" t="s">
        <v>166</v>
      </c>
      <c r="C34" s="440">
        <v>9.1324903786741997E-3</v>
      </c>
      <c r="D34" s="440">
        <v>0.1499650643410893</v>
      </c>
      <c r="E34" s="446">
        <v>4.7750511864879989E-2</v>
      </c>
      <c r="F34" s="352">
        <v>0.52941993306755752</v>
      </c>
      <c r="G34" s="352">
        <v>7.1616957660465413E-2</v>
      </c>
      <c r="H34" s="442">
        <v>3.2719252642102181E-2</v>
      </c>
      <c r="I34" s="442">
        <v>0.15466180452581832</v>
      </c>
      <c r="J34" s="442">
        <v>0.1873810571679205</v>
      </c>
      <c r="K34" s="442">
        <v>4.7339855194130512E-3</v>
      </c>
      <c r="L34" s="442">
        <v>0</v>
      </c>
      <c r="M34" s="442">
        <v>0</v>
      </c>
      <c r="N34" s="443">
        <v>10.119999999999999</v>
      </c>
      <c r="O34" s="439">
        <v>10.119999999999999</v>
      </c>
      <c r="P34" s="444" t="s">
        <v>201</v>
      </c>
      <c r="T34" s="444" t="s">
        <v>312</v>
      </c>
      <c r="U34" s="445"/>
    </row>
    <row r="35" spans="1:21" s="444" customFormat="1">
      <c r="A35" s="438" t="s">
        <v>313</v>
      </c>
      <c r="B35" s="439" t="s">
        <v>167</v>
      </c>
      <c r="C35" s="440">
        <v>4.4321953642344092E-2</v>
      </c>
      <c r="D35" s="440">
        <v>0.725351011970228</v>
      </c>
      <c r="E35" s="441">
        <v>0.23032703438742769</v>
      </c>
      <c r="F35" s="352">
        <v>0</v>
      </c>
      <c r="G35" s="352">
        <v>0</v>
      </c>
      <c r="H35" s="442">
        <v>0</v>
      </c>
      <c r="I35" s="442">
        <v>0</v>
      </c>
      <c r="J35" s="442">
        <v>0</v>
      </c>
      <c r="K35" s="442">
        <v>0</v>
      </c>
      <c r="L35" s="442">
        <v>0</v>
      </c>
      <c r="M35" s="442">
        <v>0</v>
      </c>
      <c r="N35" s="443">
        <v>10.130000000000001</v>
      </c>
      <c r="O35" s="439">
        <v>10.14</v>
      </c>
      <c r="P35" s="444" t="s">
        <v>201</v>
      </c>
      <c r="T35" s="444" t="s">
        <v>313</v>
      </c>
      <c r="U35" s="445"/>
    </row>
    <row r="36" spans="1:21" s="444" customFormat="1">
      <c r="A36" s="438" t="s">
        <v>314</v>
      </c>
      <c r="B36" s="439" t="s">
        <v>168</v>
      </c>
      <c r="C36" s="440">
        <v>4.4352268991966613E-2</v>
      </c>
      <c r="D36" s="440">
        <v>0.72541286094623647</v>
      </c>
      <c r="E36" s="446">
        <v>0.23023487006179677</v>
      </c>
      <c r="F36" s="352">
        <v>0</v>
      </c>
      <c r="G36" s="352">
        <v>0</v>
      </c>
      <c r="H36" s="442">
        <v>0</v>
      </c>
      <c r="I36" s="442">
        <v>0</v>
      </c>
      <c r="J36" s="442">
        <v>0</v>
      </c>
      <c r="K36" s="442">
        <v>0</v>
      </c>
      <c r="L36" s="442">
        <v>0</v>
      </c>
      <c r="M36" s="442">
        <v>0</v>
      </c>
      <c r="N36" s="443">
        <v>10.130000000000001</v>
      </c>
      <c r="O36" s="439">
        <v>10.15</v>
      </c>
      <c r="P36" s="444" t="s">
        <v>201</v>
      </c>
      <c r="T36" s="444" t="s">
        <v>314</v>
      </c>
      <c r="U36" s="445"/>
    </row>
    <row r="37" spans="1:21" s="444" customFormat="1">
      <c r="A37" s="438" t="s">
        <v>280</v>
      </c>
      <c r="B37" s="439" t="s">
        <v>156</v>
      </c>
      <c r="C37" s="440">
        <v>1.9141955588282758E-2</v>
      </c>
      <c r="D37" s="440">
        <v>0.27398036455512026</v>
      </c>
      <c r="E37" s="441">
        <v>3.2100059840287035E-2</v>
      </c>
      <c r="F37" s="352">
        <v>0.41769949533400635</v>
      </c>
      <c r="G37" s="352">
        <v>4.9355006141802826E-2</v>
      </c>
      <c r="H37" s="442">
        <v>2.6508898015263672E-2</v>
      </c>
      <c r="I37" s="442">
        <v>0.12117948257707835</v>
      </c>
      <c r="J37" s="442">
        <v>0.14768838059234202</v>
      </c>
      <c r="K37" s="442">
        <v>3.2247311804357438E-3</v>
      </c>
      <c r="L37" s="442">
        <v>0</v>
      </c>
      <c r="M37" s="442">
        <v>5.6810006767722993E-2</v>
      </c>
      <c r="N37" s="443">
        <v>10.14</v>
      </c>
      <c r="O37" s="439">
        <v>10.130000000000001</v>
      </c>
      <c r="P37" s="444" t="s">
        <v>201</v>
      </c>
      <c r="T37" s="444" t="s">
        <v>280</v>
      </c>
      <c r="U37" s="445"/>
    </row>
    <row r="38" spans="1:21" s="444" customFormat="1">
      <c r="A38" s="438" t="s">
        <v>315</v>
      </c>
      <c r="B38" s="439" t="s">
        <v>157</v>
      </c>
      <c r="C38" s="440">
        <v>2.1964447137454598E-2</v>
      </c>
      <c r="D38" s="440">
        <v>0.2694866159577109</v>
      </c>
      <c r="E38" s="441">
        <v>6.0534878324491039E-2</v>
      </c>
      <c r="F38" s="352">
        <v>0.43300335525850536</v>
      </c>
      <c r="G38" s="352">
        <v>5.6219459201840398E-2</v>
      </c>
      <c r="H38" s="442">
        <v>2.4406945145812743E-2</v>
      </c>
      <c r="I38" s="442">
        <v>0.11606394525021634</v>
      </c>
      <c r="J38" s="442">
        <v>0.14047089039602909</v>
      </c>
      <c r="K38" s="442">
        <v>2.8637111529326575E-3</v>
      </c>
      <c r="L38" s="442">
        <v>0</v>
      </c>
      <c r="M38" s="442">
        <v>1.5456642571035972E-2</v>
      </c>
      <c r="N38" s="443">
        <v>10.15</v>
      </c>
      <c r="O38" s="439">
        <v>10.14</v>
      </c>
      <c r="P38" s="444" t="s">
        <v>201</v>
      </c>
      <c r="T38" s="444" t="s">
        <v>315</v>
      </c>
      <c r="U38" s="445"/>
    </row>
    <row r="39" spans="1:21" s="444" customFormat="1">
      <c r="A39" s="438" t="s">
        <v>266</v>
      </c>
      <c r="B39" s="439" t="s">
        <v>154</v>
      </c>
      <c r="C39" s="440">
        <v>2.0617129421201887E-2</v>
      </c>
      <c r="D39" s="440">
        <v>0.25843484855325471</v>
      </c>
      <c r="E39" s="441">
        <v>4.8301318201646348E-2</v>
      </c>
      <c r="F39" s="352">
        <v>0.44212381532613826</v>
      </c>
      <c r="G39" s="352">
        <v>5.5840257545198342E-2</v>
      </c>
      <c r="H39" s="442">
        <v>2.5091147289045518E-2</v>
      </c>
      <c r="I39" s="442">
        <v>0.11944648027473974</v>
      </c>
      <c r="J39" s="442">
        <v>0.14453762756378524</v>
      </c>
      <c r="K39" s="442">
        <v>2.9807495238077333E-3</v>
      </c>
      <c r="L39" s="442">
        <v>0</v>
      </c>
      <c r="M39" s="442">
        <v>2.7164253864967475E-2</v>
      </c>
      <c r="N39" s="443">
        <v>10.15</v>
      </c>
      <c r="O39" s="439">
        <v>10.15</v>
      </c>
      <c r="P39" s="444" t="s">
        <v>201</v>
      </c>
      <c r="T39" s="444" t="s">
        <v>266</v>
      </c>
      <c r="U39" s="445"/>
    </row>
    <row r="40" spans="1:21" s="444" customFormat="1">
      <c r="A40" s="438" t="s">
        <v>316</v>
      </c>
      <c r="B40" s="439" t="s">
        <v>169</v>
      </c>
      <c r="C40" s="440">
        <v>2.1557473774207744E-2</v>
      </c>
      <c r="D40" s="440">
        <v>0.24758459906611191</v>
      </c>
      <c r="E40" s="441">
        <v>7.3040782778297522E-2</v>
      </c>
      <c r="F40" s="352">
        <v>0.44437752867183572</v>
      </c>
      <c r="G40" s="352">
        <v>5.890713786058533E-2</v>
      </c>
      <c r="H40" s="442">
        <v>2.62450311171172E-2</v>
      </c>
      <c r="I40" s="442">
        <v>0.12539005062984135</v>
      </c>
      <c r="J40" s="442">
        <v>0.15163508174695856</v>
      </c>
      <c r="K40" s="442">
        <v>2.8973961020029916E-3</v>
      </c>
      <c r="L40" s="442">
        <v>0</v>
      </c>
      <c r="M40" s="442">
        <v>0</v>
      </c>
      <c r="N40" s="443">
        <v>10.15</v>
      </c>
      <c r="O40" s="439">
        <v>10.15</v>
      </c>
      <c r="P40" s="444" t="s">
        <v>201</v>
      </c>
      <c r="T40" s="444" t="s">
        <v>316</v>
      </c>
      <c r="U40" s="445"/>
    </row>
    <row r="41" spans="1:21" s="444" customFormat="1">
      <c r="A41" s="438" t="s">
        <v>440</v>
      </c>
      <c r="B41" s="438" t="s">
        <v>441</v>
      </c>
      <c r="C41" s="352">
        <v>2.7415387839264244E-2</v>
      </c>
      <c r="D41" s="352">
        <v>0.33133137419819325</v>
      </c>
      <c r="E41" s="448">
        <v>8.8954870577216141E-2</v>
      </c>
      <c r="F41" s="352">
        <v>0</v>
      </c>
      <c r="G41" s="352">
        <v>0.11276317344781031</v>
      </c>
      <c r="H41" s="352">
        <v>0.36801411184202137</v>
      </c>
      <c r="I41" s="352">
        <v>4.7233957535790266E-2</v>
      </c>
      <c r="J41" s="352">
        <v>2.1006552634362435E-2</v>
      </c>
      <c r="K41" s="352">
        <f>G41+J41</f>
        <v>0.13376972608217275</v>
      </c>
      <c r="L41" s="352">
        <v>2.3631039566528356E-3</v>
      </c>
      <c r="M41" s="352">
        <v>9.1746796868945248E-4</v>
      </c>
      <c r="N41" s="352">
        <v>0</v>
      </c>
      <c r="O41" s="439">
        <v>1.0000000000000004</v>
      </c>
      <c r="P41" s="444" t="s">
        <v>201</v>
      </c>
      <c r="T41" s="444" t="s">
        <v>440</v>
      </c>
      <c r="U41" s="445"/>
    </row>
    <row r="42" spans="1:21" s="444" customFormat="1">
      <c r="A42" s="438" t="s">
        <v>442</v>
      </c>
      <c r="B42" s="438" t="s">
        <v>443</v>
      </c>
      <c r="C42" s="352">
        <v>1.7014453950307894E-2</v>
      </c>
      <c r="D42" s="352">
        <v>0.2643175523340916</v>
      </c>
      <c r="E42" s="448">
        <v>8.1728459911446033E-2</v>
      </c>
      <c r="F42" s="352">
        <v>0</v>
      </c>
      <c r="G42" s="352">
        <v>0.13077017816440101</v>
      </c>
      <c r="H42" s="352">
        <v>0.41975548932448564</v>
      </c>
      <c r="I42" s="352">
        <v>5.7368120544152079E-2</v>
      </c>
      <c r="J42" s="352">
        <v>2.9045745771115732E-2</v>
      </c>
      <c r="K42" s="352">
        <f>G42+J42</f>
        <v>0.15981592393551675</v>
      </c>
      <c r="L42" s="352">
        <v>0</v>
      </c>
      <c r="M42" s="352">
        <v>0</v>
      </c>
      <c r="N42" s="352">
        <v>0</v>
      </c>
      <c r="O42" s="439">
        <v>1</v>
      </c>
      <c r="P42" s="444" t="s">
        <v>201</v>
      </c>
      <c r="T42" s="444" t="s">
        <v>442</v>
      </c>
      <c r="U42" s="445"/>
    </row>
  </sheetData>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colBreaks count="1" manualBreakCount="1">
    <brk id="8" max="4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7030A0"/>
  </sheetPr>
  <dimension ref="A1:CZ92"/>
  <sheetViews>
    <sheetView topLeftCell="A46" workbookViewId="0">
      <selection activeCell="F16" sqref="F16"/>
    </sheetView>
  </sheetViews>
  <sheetFormatPr defaultColWidth="9.109375" defaultRowHeight="13.2"/>
  <cols>
    <col min="1" max="1" width="4" style="4" customWidth="1"/>
    <col min="2" max="2" width="30" style="4" customWidth="1"/>
    <col min="3" max="3" width="22.77734375" style="4" customWidth="1"/>
    <col min="4" max="4" width="14.5546875" style="4" customWidth="1"/>
    <col min="5" max="5" width="12.6640625" style="4" bestFit="1" customWidth="1"/>
    <col min="6" max="6" width="12.88671875" style="4" customWidth="1"/>
    <col min="7" max="7" width="16" style="4" customWidth="1"/>
    <col min="8" max="8" width="12.33203125" style="4" customWidth="1"/>
    <col min="9" max="9" width="9.44140625" style="4" bestFit="1" customWidth="1"/>
    <col min="10" max="10" width="9.44140625" style="4" customWidth="1"/>
    <col min="11" max="11" width="12.33203125" style="4" bestFit="1" customWidth="1"/>
    <col min="12" max="12" width="13.88671875" style="4" bestFit="1" customWidth="1"/>
    <col min="13" max="13" width="15.5546875" style="4" bestFit="1" customWidth="1"/>
    <col min="14" max="14" width="13" style="4" customWidth="1"/>
    <col min="15" max="15" width="17.77734375" style="4" bestFit="1" customWidth="1"/>
    <col min="16" max="16" width="14.6640625" style="4" customWidth="1"/>
    <col min="17" max="17" width="15.77734375" style="4" bestFit="1" customWidth="1"/>
    <col min="18" max="18" width="13.44140625" style="4" bestFit="1" customWidth="1"/>
    <col min="19" max="19" width="11.21875" style="4" customWidth="1"/>
    <col min="20" max="20" width="11.109375" style="4" bestFit="1" customWidth="1"/>
    <col min="21" max="21" width="14.44140625" style="4" bestFit="1" customWidth="1"/>
    <col min="22" max="22" width="11.6640625" style="4" customWidth="1"/>
    <col min="23" max="23" width="9.44140625" style="4" bestFit="1" customWidth="1"/>
    <col min="24" max="24" width="11.88671875" style="4" bestFit="1" customWidth="1"/>
    <col min="25" max="25" width="16.33203125" style="4" bestFit="1" customWidth="1"/>
    <col min="26" max="27" width="14.5546875" style="4" bestFit="1" customWidth="1"/>
    <col min="28" max="28" width="12.77734375" style="4" bestFit="1" customWidth="1"/>
    <col min="29" max="29" width="11.88671875" style="4" bestFit="1" customWidth="1"/>
    <col min="30" max="30" width="18.21875" style="4" customWidth="1"/>
    <col min="31" max="31" width="15.21875" style="4" bestFit="1" customWidth="1"/>
    <col min="32" max="32" width="14.6640625" style="4" bestFit="1" customWidth="1"/>
    <col min="33" max="33" width="11.33203125" style="4" bestFit="1" customWidth="1"/>
    <col min="34" max="34" width="15" style="4" customWidth="1"/>
    <col min="35" max="35" width="11.6640625" style="4" bestFit="1" customWidth="1"/>
    <col min="36" max="36" width="10.77734375" style="4" bestFit="1" customWidth="1"/>
    <col min="37" max="38" width="14.6640625" style="4" bestFit="1" customWidth="1"/>
    <col min="39" max="39" width="12.6640625" style="4" bestFit="1" customWidth="1"/>
    <col min="40" max="40" width="15.5546875" style="4" customWidth="1"/>
    <col min="41" max="41" width="19.109375" style="4" bestFit="1" customWidth="1"/>
    <col min="42" max="42" width="15.5546875" style="4" bestFit="1" customWidth="1"/>
    <col min="43" max="43" width="13.77734375" style="4" bestFit="1" customWidth="1"/>
    <col min="44" max="44" width="12" style="4" bestFit="1" customWidth="1"/>
    <col min="45" max="45" width="11.21875" style="4" bestFit="1" customWidth="1"/>
    <col min="46" max="46" width="13.109375" style="4" bestFit="1" customWidth="1"/>
    <col min="47" max="47" width="15.6640625" style="4" bestFit="1" customWidth="1"/>
    <col min="48" max="48" width="16.88671875" style="4" bestFit="1" customWidth="1"/>
    <col min="49" max="49" width="16.6640625" style="4" bestFit="1" customWidth="1"/>
    <col min="50" max="50" width="15" style="4" bestFit="1" customWidth="1"/>
    <col min="51" max="51" width="16.109375" style="4" bestFit="1" customWidth="1"/>
    <col min="52" max="52" width="14.5546875" style="4" bestFit="1" customWidth="1"/>
    <col min="53" max="53" width="18.5546875" style="4" bestFit="1" customWidth="1"/>
    <col min="54" max="54" width="14.5546875" style="4" bestFit="1" customWidth="1"/>
    <col min="55" max="55" width="10.88671875" style="6" customWidth="1"/>
    <col min="56" max="56" width="19.44140625" style="6" customWidth="1"/>
    <col min="57" max="57" width="10.88671875" style="4" bestFit="1" customWidth="1"/>
    <col min="58" max="58" width="24.5546875" style="4" bestFit="1" customWidth="1"/>
    <col min="59" max="59" width="12.5546875" style="4" bestFit="1" customWidth="1"/>
    <col min="60" max="60" width="13.33203125" style="4" bestFit="1" customWidth="1"/>
    <col min="61" max="61" width="12" style="4" bestFit="1" customWidth="1"/>
    <col min="62" max="62" width="11.44140625" style="4" bestFit="1" customWidth="1"/>
    <col min="63" max="63" width="9.88671875" style="4" bestFit="1" customWidth="1"/>
    <col min="64" max="64" width="14.44140625" style="4" bestFit="1" customWidth="1"/>
    <col min="65" max="65" width="16.5546875" style="4" customWidth="1"/>
    <col min="66" max="66" width="15.6640625" style="4" customWidth="1"/>
    <col min="67" max="67" width="17.44140625" style="4" customWidth="1"/>
    <col min="68" max="69" width="17.33203125" style="4" customWidth="1"/>
    <col min="70" max="70" width="16.6640625" style="4" customWidth="1"/>
    <col min="71" max="71" width="18.44140625" style="4" customWidth="1"/>
    <col min="72" max="72" width="18" style="4" customWidth="1"/>
    <col min="73" max="73" width="19.44140625" style="4" customWidth="1"/>
    <col min="74" max="74" width="15.88671875" style="4" customWidth="1"/>
    <col min="75" max="75" width="18.109375" style="4" customWidth="1"/>
    <col min="76" max="76" width="16.6640625" style="4" customWidth="1"/>
    <col min="77" max="77" width="11.5546875" style="4" customWidth="1"/>
    <col min="78" max="78" width="15.6640625" style="4" customWidth="1"/>
    <col min="79" max="79" width="11" style="4" bestFit="1" customWidth="1"/>
    <col min="80" max="80" width="22.44140625" style="4" customWidth="1"/>
    <col min="81" max="81" width="13.6640625" style="4" bestFit="1" customWidth="1"/>
    <col min="82" max="82" width="16.33203125" style="4" customWidth="1"/>
    <col min="83" max="83" width="15" style="4" customWidth="1"/>
    <col min="84" max="84" width="12.88671875" style="4" bestFit="1" customWidth="1"/>
    <col min="85" max="85" width="14" style="4" bestFit="1" customWidth="1"/>
    <col min="86" max="86" width="14.109375" style="4" customWidth="1"/>
    <col min="87" max="87" width="17.5546875" style="4" customWidth="1"/>
    <col min="88" max="88" width="13.109375" style="4" customWidth="1"/>
    <col min="89" max="89" width="20.88671875" style="4" customWidth="1"/>
    <col min="90" max="90" width="16.5546875" style="4" bestFit="1" customWidth="1"/>
    <col min="91" max="91" width="14.44140625" style="4" bestFit="1" customWidth="1"/>
    <col min="92" max="92" width="17.109375" style="4" bestFit="1" customWidth="1"/>
    <col min="93" max="93" width="19.44140625" style="4" customWidth="1"/>
    <col min="94" max="94" width="21.44140625" style="4" customWidth="1"/>
    <col min="95" max="95" width="16.33203125" style="4" bestFit="1" customWidth="1"/>
    <col min="96" max="96" width="16.5546875" style="4" bestFit="1" customWidth="1"/>
    <col min="97" max="97" width="16.109375" style="4" bestFit="1" customWidth="1"/>
    <col min="98" max="98" width="16.109375" style="4" customWidth="1"/>
    <col min="99" max="99" width="21.33203125" style="4" customWidth="1"/>
    <col min="100" max="100" width="20" style="4" bestFit="1" customWidth="1"/>
    <col min="101" max="101" width="17.109375" style="4" bestFit="1" customWidth="1"/>
    <col min="102" max="102" width="12.88671875" style="4" bestFit="1" customWidth="1"/>
    <col min="103" max="103" width="12.5546875" style="4" bestFit="1" customWidth="1"/>
    <col min="104" max="104" width="12" style="4" bestFit="1" customWidth="1"/>
    <col min="105" max="16369" width="9.109375" style="4"/>
    <col min="16370" max="16370" width="9.109375" style="4" customWidth="1"/>
    <col min="16371" max="16384" width="9.109375" style="4"/>
  </cols>
  <sheetData>
    <row r="1" spans="1:104">
      <c r="A1" s="17" t="str">
        <f>RevReqSummary!A1</f>
        <v>PacifiCorp General Rate Case UE-140617</v>
      </c>
      <c r="C1" s="8"/>
      <c r="E1" s="8"/>
      <c r="F1" s="1391"/>
      <c r="G1" s="1391"/>
      <c r="H1" s="1391"/>
      <c r="I1" s="1391"/>
      <c r="J1" s="1302"/>
      <c r="K1" s="1302"/>
      <c r="L1" s="1302"/>
    </row>
    <row r="2" spans="1:104">
      <c r="A2" s="17" t="str">
        <f>RevReqSummary!A2</f>
        <v>For The Twelve Months Ended December 2013 - Staff Revenue Requirement</v>
      </c>
      <c r="C2" s="8"/>
      <c r="D2" s="1089"/>
      <c r="E2" s="8"/>
      <c r="F2" s="1391"/>
      <c r="G2" s="1391"/>
      <c r="H2" s="1391"/>
      <c r="I2" s="1391"/>
      <c r="J2" s="1302"/>
      <c r="K2" s="1302"/>
      <c r="L2" s="1302"/>
    </row>
    <row r="3" spans="1:104">
      <c r="A3" s="17" t="s">
        <v>1096</v>
      </c>
      <c r="C3" s="8"/>
      <c r="D3" s="1089"/>
      <c r="E3" s="8"/>
      <c r="F3" s="1302"/>
      <c r="G3" s="1302"/>
      <c r="H3" s="1302"/>
      <c r="I3" s="1302"/>
      <c r="J3" s="1302"/>
      <c r="K3" s="1302"/>
      <c r="L3" s="1302"/>
    </row>
    <row r="4" spans="1:104" s="1090" customFormat="1">
      <c r="C4" s="1091" t="s">
        <v>380</v>
      </c>
      <c r="D4" s="1092">
        <v>3.1</v>
      </c>
      <c r="E4" s="1092">
        <v>3.2</v>
      </c>
      <c r="F4" s="1092">
        <v>3.3</v>
      </c>
      <c r="G4" s="1092">
        <v>3.4</v>
      </c>
      <c r="H4" s="1092">
        <v>3.5</v>
      </c>
      <c r="I4" s="1079">
        <v>3.6</v>
      </c>
      <c r="J4" s="1079">
        <v>3.7</v>
      </c>
      <c r="K4" s="1079">
        <v>3.8</v>
      </c>
      <c r="L4" s="1079">
        <v>3.9</v>
      </c>
      <c r="M4" s="1079">
        <v>4.0999999999999996</v>
      </c>
      <c r="N4" s="1079">
        <v>4.2</v>
      </c>
      <c r="O4" s="1079">
        <v>4.3</v>
      </c>
      <c r="P4" s="1079">
        <v>4.4000000000000004</v>
      </c>
      <c r="Q4" s="1079">
        <v>4.5</v>
      </c>
      <c r="R4" s="1079">
        <v>4.5999999999999996</v>
      </c>
      <c r="S4" s="1079">
        <v>4.7</v>
      </c>
      <c r="T4" s="1079">
        <v>4.8</v>
      </c>
      <c r="U4" s="1079">
        <v>4.9000000000000004</v>
      </c>
      <c r="V4" s="14">
        <v>4.0999999999999996</v>
      </c>
      <c r="W4" s="1079">
        <v>4.1100000000000003</v>
      </c>
      <c r="X4" s="1079">
        <v>4.12</v>
      </c>
      <c r="Y4" s="1079">
        <v>4.13</v>
      </c>
      <c r="Z4" s="1079">
        <v>5.0999999999999996</v>
      </c>
      <c r="AA4" s="1079" t="s">
        <v>419</v>
      </c>
      <c r="AB4" s="1079">
        <v>5.2</v>
      </c>
      <c r="AC4" s="1079">
        <v>5.3</v>
      </c>
      <c r="AD4" s="1079">
        <v>6.1</v>
      </c>
      <c r="AE4" s="1079">
        <v>6.2</v>
      </c>
      <c r="AF4" s="1079">
        <v>6.3</v>
      </c>
      <c r="AG4" s="1079">
        <v>6.4</v>
      </c>
      <c r="AH4" s="1079">
        <v>7.1</v>
      </c>
      <c r="AI4" s="1079">
        <v>7.2</v>
      </c>
      <c r="AJ4" s="1079">
        <v>7.3</v>
      </c>
      <c r="AK4" s="1079">
        <v>7.4</v>
      </c>
      <c r="AL4" s="1079">
        <v>7.5</v>
      </c>
      <c r="AM4" s="1079">
        <v>7.6</v>
      </c>
      <c r="AN4" s="1079">
        <v>7.7</v>
      </c>
      <c r="AO4" s="1079">
        <v>7.8</v>
      </c>
      <c r="AP4" s="1079">
        <v>8.1</v>
      </c>
      <c r="AQ4" s="1079">
        <v>8.1999999999999993</v>
      </c>
      <c r="AR4" s="1079">
        <v>8.3000000000000007</v>
      </c>
      <c r="AS4" s="1079">
        <v>8.4</v>
      </c>
      <c r="AT4" s="1079">
        <v>8.5</v>
      </c>
      <c r="AU4" s="1079">
        <v>8.6</v>
      </c>
      <c r="AV4" s="1079">
        <v>8.6999999999999993</v>
      </c>
      <c r="AW4" s="1079">
        <v>8.8000000000000007</v>
      </c>
      <c r="AX4" s="1079">
        <v>8.9</v>
      </c>
      <c r="AY4" s="14">
        <v>8.1</v>
      </c>
      <c r="AZ4" s="14">
        <v>8.11</v>
      </c>
      <c r="BA4" s="14">
        <v>8.1199999999999992</v>
      </c>
      <c r="BB4" s="14">
        <v>8.1300000000000008</v>
      </c>
      <c r="BC4" s="261">
        <v>9.1</v>
      </c>
      <c r="BD4" s="261"/>
    </row>
    <row r="5" spans="1:104" s="1110" customFormat="1" ht="67.2" customHeight="1">
      <c r="B5" s="1111"/>
      <c r="C5" s="1304"/>
      <c r="D5" s="1307" t="str">
        <f>'Adj - Total'!D5</f>
        <v>Temperature Normalization</v>
      </c>
      <c r="E5" s="1307" t="str">
        <f>'Adj - Total'!E5</f>
        <v>Revenue Normalization</v>
      </c>
      <c r="F5" s="1307" t="str">
        <f>'Adj - Total'!F5</f>
        <v>Effective Price Change</v>
      </c>
      <c r="G5" s="1307" t="str">
        <f>'Adj - Total'!G5</f>
        <v>SO2 Emission Allowance Sales</v>
      </c>
      <c r="H5" s="1308" t="str">
        <f>'Adj - Total'!H5</f>
        <v>REC &amp; REA Revenue</v>
      </c>
      <c r="I5" s="1304" t="str">
        <f>'Adj - Total'!I5</f>
        <v>Wheeling Revenue</v>
      </c>
      <c r="J5" s="1304" t="str">
        <f>'Adj - Total'!J5</f>
        <v>Ancillary Revenue</v>
      </c>
      <c r="K5" s="1304" t="str">
        <f>'Adj - Total'!K5</f>
        <v>Schedule 300 Fee Change</v>
      </c>
      <c r="L5" s="1304" t="str">
        <f>'Adj - Total'!L5</f>
        <v>Wind Wake Loss Revenues</v>
      </c>
      <c r="M5" s="1304" t="str">
        <f>'Adj - Total'!M5</f>
        <v>Miscellaneous General Expense Adj.</v>
      </c>
      <c r="N5" s="1304" t="str">
        <f>'Adj - Total'!N5</f>
        <v>Gen Wage Increase Restating.</v>
      </c>
      <c r="O5" s="1304" t="str">
        <f>'Adj - Total'!O5</f>
        <v>Gen Wage Increase
Pro Forma</v>
      </c>
      <c r="P5" s="1304" t="str">
        <f>'Adj - Total'!P5</f>
        <v>Irrigation Load Control Program</v>
      </c>
      <c r="Q5" s="1304" t="str">
        <f>'Adj - Total'!Q5</f>
        <v>Remove Non-Recurring Entries</v>
      </c>
      <c r="R5" s="1303" t="str">
        <f>'Adj - Total'!R5</f>
        <v>DSM Removal Adjustment</v>
      </c>
      <c r="S5" s="1304" t="str">
        <f>'Adj - Total'!S5</f>
        <v>Insurance Expense</v>
      </c>
      <c r="T5" s="1303" t="str">
        <f>'Adj - Total'!T5</f>
        <v>Advertising</v>
      </c>
      <c r="U5" s="1304" t="str">
        <f>'Adj - Total'!U5</f>
        <v>Memberships &amp; Subscriptions</v>
      </c>
      <c r="V5" s="1304" t="str">
        <f>'Adj - Total'!V5</f>
        <v>Uncollectible Expense</v>
      </c>
      <c r="W5" s="1303" t="str">
        <f>'Adj - Total'!W5</f>
        <v>Legal Expense</v>
      </c>
      <c r="X5" s="1304" t="str">
        <f>'Adj - Total'!X5</f>
        <v>Collection Agency Fees</v>
      </c>
      <c r="Y5" s="1304" t="str">
        <f>'Adj - Total'!Y5</f>
        <v>IHS Global Insight Escalation</v>
      </c>
      <c r="Z5" s="1308" t="str">
        <f>'Adj - Total'!Z5</f>
        <v>Net Power Costs
Restating</v>
      </c>
      <c r="AA5" s="1308" t="str">
        <f>'Adj - Total'!AA5</f>
        <v>Net Power Costs
Pro Forma</v>
      </c>
      <c r="AB5" s="1308" t="str">
        <f>'Adj - Total'!AB5</f>
        <v>James River Royalty Offset</v>
      </c>
      <c r="AC5" s="1304" t="str">
        <f>'Adj - Total'!AC5</f>
        <v>Removal of Colstrip #3</v>
      </c>
      <c r="AD5" s="1303" t="str">
        <f>'Adj - Total'!AD5</f>
        <v>Hydro Decommissioning</v>
      </c>
      <c r="AE5" s="1304" t="str">
        <f>'Adj - Total'!AE5</f>
        <v>Deprec. &amp; Amort. Reserve to Dec 2013 Balance</v>
      </c>
      <c r="AF5" s="1304" t="str">
        <f>'Adj - Total'!AF5</f>
        <v>Proposed Depreciation Rates - Expense</v>
      </c>
      <c r="AG5" s="1304" t="str">
        <f>'Adj - Total'!AG5</f>
        <v>Vehicle Depreication Study</v>
      </c>
      <c r="AH5" s="1303" t="str">
        <f>'Adj - Total'!AH5</f>
        <v>Interest True-up</v>
      </c>
      <c r="AI5" s="1304" t="str">
        <f>'Adj - Total'!AI5</f>
        <v>Property Tax Expense</v>
      </c>
      <c r="AJ5" s="1304" t="str">
        <f>'Adj - Total'!AJ5</f>
        <v>Renewable Energy Tax Credit</v>
      </c>
      <c r="AK5" s="1304" t="str">
        <f>'Adj - Total'!AK5</f>
        <v>Power Tax ADIT Balance</v>
      </c>
      <c r="AL5" s="1304" t="str">
        <f>'Adj - Total'!AL5</f>
        <v>WA Low Income Tax Credit</v>
      </c>
      <c r="AM5" s="1304" t="str">
        <f>'Adj - Total'!AM5</f>
        <v>WA 
Flow-through</v>
      </c>
      <c r="AN5" s="1304" t="str">
        <f>'Adj - Total'!AN5</f>
        <v>Remove Deferred State Tax &amp; Expense Balance</v>
      </c>
      <c r="AO5" s="1304" t="str">
        <f>'Adj - Total'!AO5</f>
        <v>WA Public Utility Tax Adjustment</v>
      </c>
      <c r="AP5" s="1303" t="str">
        <f>'Adj - Total'!AP5</f>
        <v>JimBridger Mine Rate Base</v>
      </c>
      <c r="AQ5" s="1303" t="str">
        <f>'Adj - Total'!AQ5</f>
        <v>Environmental Remediation</v>
      </c>
      <c r="AR5" s="1304" t="str">
        <f>'Adj - Total'!AR5</f>
        <v>Customer Advances for Construction</v>
      </c>
      <c r="AS5" s="1303" t="str">
        <f>'Adj - Total'!AS5</f>
        <v>Major Plant Additions</v>
      </c>
      <c r="AT5" s="1304" t="str">
        <f>'Adj - Total'!AT5</f>
        <v>Miscellaneous 
Rate Base</v>
      </c>
      <c r="AU5" s="1303" t="str">
        <f>'Adj - Total'!AU5</f>
        <v>Powerdale Hydro Removal</v>
      </c>
      <c r="AV5" s="1304" t="str">
        <f>'Adj - Total'!AV5</f>
        <v>Removal of 
Colstrip #4 AFUDC</v>
      </c>
      <c r="AW5" s="1304" t="str">
        <f>'Adj - Total'!AW5</f>
        <v>Trojan Unrecovered Plant</v>
      </c>
      <c r="AX5" s="1304" t="str">
        <f>'Adj - Total'!AX5</f>
        <v>Customer Service Deposits</v>
      </c>
      <c r="AY5" s="1304" t="str">
        <f>'Adj - Total'!AY5</f>
        <v>Regulatory Aasset Amortization</v>
      </c>
      <c r="AZ5" s="1304" t="str">
        <f>'Adj - Total'!AZ5</f>
        <v>Miscellaneous Asset Sales and Removals</v>
      </c>
      <c r="BA5" s="1306" t="str">
        <f>'Adj - Total'!BA5</f>
        <v>Adjust June 2012 AMA Plant Balances to June 2012 Balance</v>
      </c>
      <c r="BB5" s="1306" t="str">
        <f>'Adj - Total'!BB5</f>
        <v>Investor Supplied Working Capital</v>
      </c>
      <c r="BC5" s="1305" t="str">
        <f>'Adj - Total'!BC5</f>
        <v>Production Factor</v>
      </c>
      <c r="BD5" s="1305"/>
    </row>
    <row r="6" spans="1:104">
      <c r="B6" s="19" t="s">
        <v>10</v>
      </c>
      <c r="C6" s="16"/>
      <c r="D6" s="1081"/>
      <c r="E6" s="1081"/>
      <c r="F6" s="1081"/>
      <c r="G6" s="1081"/>
      <c r="H6" s="1081"/>
      <c r="I6" s="1081"/>
      <c r="J6" s="1081"/>
      <c r="K6" s="1081"/>
      <c r="L6" s="16"/>
      <c r="M6" s="1081"/>
      <c r="N6" s="1081"/>
      <c r="O6" s="1081"/>
      <c r="P6" s="1081"/>
      <c r="Q6" s="1081"/>
      <c r="R6" s="1081"/>
      <c r="S6" s="1081"/>
      <c r="T6" s="1081"/>
      <c r="U6" s="1081"/>
      <c r="V6" s="16"/>
      <c r="W6" s="16"/>
      <c r="X6" s="1081"/>
      <c r="Y6" s="16"/>
      <c r="Z6" s="1081"/>
      <c r="AA6" s="1081"/>
      <c r="AD6" s="1081"/>
      <c r="AE6" s="1081"/>
      <c r="AF6" s="1081"/>
      <c r="AG6" s="1081"/>
      <c r="AH6" s="1081"/>
      <c r="AI6" s="1081"/>
      <c r="AJ6" s="1081"/>
      <c r="AK6" s="1081"/>
      <c r="AL6" s="1081"/>
      <c r="AM6" s="1081"/>
      <c r="AN6" s="1081"/>
      <c r="AO6" s="1081"/>
      <c r="AP6" s="1081"/>
      <c r="AQ6" s="1081"/>
      <c r="AR6" s="1081"/>
      <c r="AS6" s="1081"/>
      <c r="AT6" s="1081"/>
      <c r="AU6" s="1081"/>
      <c r="AV6" s="1081"/>
      <c r="AW6" s="1081"/>
      <c r="AX6" s="1081"/>
      <c r="BC6" s="4"/>
    </row>
    <row r="7" spans="1:104">
      <c r="A7" s="4">
        <v>1</v>
      </c>
      <c r="B7" s="8" t="s">
        <v>11</v>
      </c>
      <c r="C7" s="1083">
        <f>SUM(D7:BC7)</f>
        <v>3905479.1195230857</v>
      </c>
      <c r="D7" s="1080">
        <f>'Adj 3.1 Temp Norm'!D14</f>
        <v>-5692761.2699999996</v>
      </c>
      <c r="E7" s="1080">
        <f>'Adj 3.2 Rev Norm'!G14</f>
        <v>-7427584.4312790008</v>
      </c>
      <c r="F7" s="1080">
        <f>'Adj 3.3 Effec. Price Change'!G13</f>
        <v>17025824.820802085</v>
      </c>
      <c r="G7" s="1080">
        <v>0</v>
      </c>
      <c r="H7" s="1080">
        <v>0</v>
      </c>
      <c r="I7" s="1080">
        <v>0</v>
      </c>
      <c r="J7" s="1080">
        <v>0</v>
      </c>
      <c r="K7" s="1080">
        <v>0</v>
      </c>
      <c r="L7" s="1080">
        <v>0</v>
      </c>
      <c r="M7" s="1080">
        <v>0</v>
      </c>
      <c r="N7" s="1080">
        <v>0</v>
      </c>
      <c r="O7" s="1080">
        <v>0</v>
      </c>
      <c r="P7" s="1080">
        <v>0</v>
      </c>
      <c r="Q7" s="1080">
        <v>0</v>
      </c>
      <c r="R7" s="1080">
        <v>0</v>
      </c>
      <c r="S7" s="1080">
        <v>0</v>
      </c>
      <c r="T7" s="1080">
        <v>0</v>
      </c>
      <c r="U7" s="1080">
        <v>0</v>
      </c>
      <c r="V7" s="1080">
        <v>0</v>
      </c>
      <c r="W7" s="1080">
        <v>0</v>
      </c>
      <c r="X7" s="1080"/>
      <c r="Y7" s="1080">
        <v>0</v>
      </c>
      <c r="Z7" s="1080">
        <v>0</v>
      </c>
      <c r="AA7" s="1080">
        <v>0</v>
      </c>
      <c r="AB7" s="1080">
        <v>0</v>
      </c>
      <c r="AC7" s="1080">
        <v>0</v>
      </c>
      <c r="AD7" s="1080">
        <v>0</v>
      </c>
      <c r="AE7" s="1080">
        <v>0</v>
      </c>
      <c r="AF7" s="1080"/>
      <c r="AG7" s="1080">
        <v>0</v>
      </c>
      <c r="AH7" s="1080">
        <v>0</v>
      </c>
      <c r="AI7" s="1080">
        <v>0</v>
      </c>
      <c r="AJ7" s="1080">
        <v>0</v>
      </c>
      <c r="AK7" s="1080">
        <v>0</v>
      </c>
      <c r="AL7" s="1080">
        <v>0</v>
      </c>
      <c r="AM7" s="1080">
        <v>0</v>
      </c>
      <c r="AN7" s="1080">
        <v>0</v>
      </c>
      <c r="AO7" s="1080">
        <v>0</v>
      </c>
      <c r="AP7" s="1080">
        <v>0</v>
      </c>
      <c r="AQ7" s="1080">
        <v>0</v>
      </c>
      <c r="AR7" s="1080">
        <v>0</v>
      </c>
      <c r="AS7" s="1080">
        <v>0</v>
      </c>
      <c r="AT7" s="1080">
        <v>0</v>
      </c>
      <c r="AU7" s="1080">
        <v>0</v>
      </c>
      <c r="AV7" s="1080">
        <v>0</v>
      </c>
      <c r="AW7" s="1080">
        <v>0</v>
      </c>
      <c r="AX7" s="1080">
        <v>0</v>
      </c>
      <c r="AY7" s="1080">
        <v>0</v>
      </c>
      <c r="AZ7" s="1080">
        <v>0</v>
      </c>
      <c r="BA7" s="1080">
        <v>0</v>
      </c>
      <c r="BB7" s="1080">
        <v>0</v>
      </c>
      <c r="BC7" s="1080">
        <v>0</v>
      </c>
      <c r="BD7" s="1053"/>
      <c r="CZ7" s="10"/>
    </row>
    <row r="8" spans="1:104">
      <c r="A8" s="4">
        <v>2</v>
      </c>
      <c r="B8" s="8" t="s">
        <v>12</v>
      </c>
      <c r="C8" s="1083">
        <f>SUM(D8:BC8)</f>
        <v>0</v>
      </c>
      <c r="D8" s="1080">
        <v>0</v>
      </c>
      <c r="E8" s="1080">
        <v>0</v>
      </c>
      <c r="F8" s="1080">
        <v>0</v>
      </c>
      <c r="G8" s="1080">
        <v>0</v>
      </c>
      <c r="H8" s="1080">
        <v>0</v>
      </c>
      <c r="I8" s="1080">
        <v>0</v>
      </c>
      <c r="J8" s="1080">
        <v>0</v>
      </c>
      <c r="K8" s="1080">
        <v>0</v>
      </c>
      <c r="L8" s="1080">
        <v>0</v>
      </c>
      <c r="M8" s="1080">
        <v>0</v>
      </c>
      <c r="N8" s="1080">
        <v>0</v>
      </c>
      <c r="O8" s="1080">
        <v>0</v>
      </c>
      <c r="P8" s="1080">
        <v>0</v>
      </c>
      <c r="Q8" s="1080">
        <v>0</v>
      </c>
      <c r="R8" s="1080">
        <v>0</v>
      </c>
      <c r="S8" s="1080">
        <v>0</v>
      </c>
      <c r="T8" s="1080">
        <v>0</v>
      </c>
      <c r="U8" s="1080">
        <v>0</v>
      </c>
      <c r="V8" s="1080">
        <v>0</v>
      </c>
      <c r="W8" s="1080">
        <v>0</v>
      </c>
      <c r="X8" s="1080"/>
      <c r="Y8" s="1080">
        <v>0</v>
      </c>
      <c r="Z8" s="1080">
        <v>0</v>
      </c>
      <c r="AA8" s="1080">
        <v>0</v>
      </c>
      <c r="AB8" s="1080">
        <v>0</v>
      </c>
      <c r="AC8" s="1080">
        <v>0</v>
      </c>
      <c r="AD8" s="1080">
        <v>0</v>
      </c>
      <c r="AE8" s="1080">
        <v>0</v>
      </c>
      <c r="AF8" s="1080"/>
      <c r="AG8" s="1080">
        <v>0</v>
      </c>
      <c r="AH8" s="1080">
        <v>0</v>
      </c>
      <c r="AI8" s="1080">
        <v>0</v>
      </c>
      <c r="AJ8" s="1080">
        <v>0</v>
      </c>
      <c r="AK8" s="1080">
        <v>0</v>
      </c>
      <c r="AL8" s="1080">
        <v>0</v>
      </c>
      <c r="AM8" s="1080">
        <v>0</v>
      </c>
      <c r="AN8" s="1080">
        <v>0</v>
      </c>
      <c r="AO8" s="1080">
        <v>0</v>
      </c>
      <c r="AP8" s="1080">
        <v>0</v>
      </c>
      <c r="AQ8" s="1080">
        <v>0</v>
      </c>
      <c r="AR8" s="1080">
        <v>0</v>
      </c>
      <c r="AS8" s="1080">
        <v>0</v>
      </c>
      <c r="AT8" s="1080">
        <v>0</v>
      </c>
      <c r="AU8" s="1080">
        <v>0</v>
      </c>
      <c r="AV8" s="1080">
        <v>0</v>
      </c>
      <c r="AW8" s="1080">
        <v>0</v>
      </c>
      <c r="AX8" s="1080">
        <v>0</v>
      </c>
      <c r="AY8" s="1080">
        <v>0</v>
      </c>
      <c r="AZ8" s="1080">
        <v>0</v>
      </c>
      <c r="BA8" s="1080">
        <v>0</v>
      </c>
      <c r="BB8" s="1080">
        <v>0</v>
      </c>
      <c r="BC8" s="1080">
        <v>0</v>
      </c>
      <c r="BD8" s="1053"/>
      <c r="CZ8" s="10"/>
    </row>
    <row r="9" spans="1:104">
      <c r="A9" s="4">
        <v>3</v>
      </c>
      <c r="B9" s="8" t="s">
        <v>13</v>
      </c>
      <c r="C9" s="1083">
        <f>SUM(D9:BC9)</f>
        <v>49115714.281319283</v>
      </c>
      <c r="D9" s="1080">
        <v>0</v>
      </c>
      <c r="E9" s="1080">
        <v>0</v>
      </c>
      <c r="F9" s="1080">
        <v>0</v>
      </c>
      <c r="G9" s="1080">
        <v>0</v>
      </c>
      <c r="H9" s="1080">
        <v>0</v>
      </c>
      <c r="I9" s="1080">
        <v>0</v>
      </c>
      <c r="J9" s="1080">
        <v>0</v>
      </c>
      <c r="K9" s="1080">
        <v>0</v>
      </c>
      <c r="L9" s="1080">
        <v>0</v>
      </c>
      <c r="M9" s="1080">
        <v>0</v>
      </c>
      <c r="N9" s="1080">
        <v>0</v>
      </c>
      <c r="O9" s="1080">
        <v>0</v>
      </c>
      <c r="P9" s="1080">
        <v>0</v>
      </c>
      <c r="Q9" s="1080">
        <v>0</v>
      </c>
      <c r="R9" s="1080">
        <v>0</v>
      </c>
      <c r="S9" s="1080">
        <v>0</v>
      </c>
      <c r="T9" s="1080">
        <v>0</v>
      </c>
      <c r="U9" s="1080">
        <v>0</v>
      </c>
      <c r="V9" s="1080">
        <v>0</v>
      </c>
      <c r="W9" s="1080">
        <v>0</v>
      </c>
      <c r="X9" s="1080"/>
      <c r="Y9" s="1080">
        <v>0</v>
      </c>
      <c r="Z9" s="1080">
        <f>'Adj 5.1 NPC- Restating'!G12</f>
        <v>49115714.281319283</v>
      </c>
      <c r="AA9" s="1080">
        <v>0</v>
      </c>
      <c r="AB9" s="1080">
        <v>0</v>
      </c>
      <c r="AC9" s="1080">
        <v>0</v>
      </c>
      <c r="AD9" s="1080">
        <v>0</v>
      </c>
      <c r="AE9" s="1080">
        <v>0</v>
      </c>
      <c r="AF9" s="1080"/>
      <c r="AG9" s="1080">
        <v>0</v>
      </c>
      <c r="AH9" s="1080">
        <v>0</v>
      </c>
      <c r="AI9" s="1080">
        <v>0</v>
      </c>
      <c r="AJ9" s="1080">
        <v>0</v>
      </c>
      <c r="AK9" s="1080">
        <v>0</v>
      </c>
      <c r="AL9" s="1080">
        <v>0</v>
      </c>
      <c r="AM9" s="1080">
        <v>0</v>
      </c>
      <c r="AN9" s="1080">
        <v>0</v>
      </c>
      <c r="AO9" s="1080">
        <v>0</v>
      </c>
      <c r="AP9" s="1080">
        <v>0</v>
      </c>
      <c r="AQ9" s="1080">
        <v>0</v>
      </c>
      <c r="AR9" s="1080">
        <v>0</v>
      </c>
      <c r="AS9" s="1080">
        <v>0</v>
      </c>
      <c r="AT9" s="1080">
        <v>0</v>
      </c>
      <c r="AU9" s="1080">
        <v>0</v>
      </c>
      <c r="AV9" s="1080">
        <v>0</v>
      </c>
      <c r="AW9" s="1080">
        <v>0</v>
      </c>
      <c r="AX9" s="1080">
        <v>0</v>
      </c>
      <c r="AY9" s="1080">
        <v>0</v>
      </c>
      <c r="AZ9" s="1080">
        <v>0</v>
      </c>
      <c r="BA9" s="1080">
        <v>0</v>
      </c>
      <c r="BB9" s="1080">
        <v>0</v>
      </c>
      <c r="BC9" s="1080">
        <v>0</v>
      </c>
      <c r="BD9" s="1053"/>
      <c r="CZ9" s="10"/>
    </row>
    <row r="10" spans="1:104">
      <c r="A10" s="4">
        <v>4</v>
      </c>
      <c r="B10" s="8" t="s">
        <v>14</v>
      </c>
      <c r="C10" s="1083">
        <f>SUM(D10:BC10)</f>
        <v>-5636806.9866822474</v>
      </c>
      <c r="D10" s="1080">
        <v>0</v>
      </c>
      <c r="E10" s="1080">
        <v>0</v>
      </c>
      <c r="F10" s="1080">
        <v>0</v>
      </c>
      <c r="G10" s="1080">
        <v>0</v>
      </c>
      <c r="H10" s="1080">
        <f>'Adj 3.5 Rec Rev'!G9+'Adj 3.5 Rec Rev'!G11</f>
        <v>-2253339.1310724937</v>
      </c>
      <c r="I10" s="1080">
        <f>'Adj 3.6 Wheeling Rev'!G9</f>
        <v>-213923</v>
      </c>
      <c r="J10" s="1080">
        <v>0</v>
      </c>
      <c r="K10" s="1080">
        <v>0</v>
      </c>
      <c r="L10" s="1080">
        <f>'Adj 3.9 Wind Wake Loss'!G10</f>
        <v>-11430.308529090542</v>
      </c>
      <c r="M10" s="1080"/>
      <c r="N10" s="1080">
        <v>0</v>
      </c>
      <c r="O10" s="1080">
        <v>0</v>
      </c>
      <c r="P10" s="1080">
        <v>0</v>
      </c>
      <c r="Q10" s="1080">
        <f>'Adj 4.5 Remove Non-Recurring En'!G10</f>
        <v>-158114.54708066303</v>
      </c>
      <c r="R10" s="1080"/>
      <c r="S10" s="1080">
        <v>0</v>
      </c>
      <c r="T10" s="1080">
        <v>0</v>
      </c>
      <c r="U10" s="1080">
        <v>0</v>
      </c>
      <c r="V10" s="1080">
        <v>0</v>
      </c>
      <c r="W10" s="1080">
        <v>0</v>
      </c>
      <c r="X10" s="1080"/>
      <c r="Y10" s="1080">
        <v>0</v>
      </c>
      <c r="Z10" s="1080">
        <v>0</v>
      </c>
      <c r="AA10" s="1080">
        <v>0</v>
      </c>
      <c r="AB10" s="1080">
        <v>0</v>
      </c>
      <c r="AC10" s="1080">
        <v>0</v>
      </c>
      <c r="AD10" s="1080">
        <v>0</v>
      </c>
      <c r="AE10" s="1080">
        <v>0</v>
      </c>
      <c r="AF10" s="1080"/>
      <c r="AG10" s="1080">
        <v>0</v>
      </c>
      <c r="AH10" s="1080">
        <v>0</v>
      </c>
      <c r="AI10" s="1080">
        <v>0</v>
      </c>
      <c r="AJ10" s="1080">
        <v>0</v>
      </c>
      <c r="AK10" s="1080">
        <v>0</v>
      </c>
      <c r="AL10" s="1080">
        <v>0</v>
      </c>
      <c r="AM10" s="1080">
        <v>0</v>
      </c>
      <c r="AN10" s="1080">
        <v>0</v>
      </c>
      <c r="AO10" s="1080">
        <v>0</v>
      </c>
      <c r="AP10" s="1080">
        <v>0</v>
      </c>
      <c r="AQ10" s="1080">
        <v>0</v>
      </c>
      <c r="AR10" s="1080">
        <v>0</v>
      </c>
      <c r="AS10" s="1080">
        <v>0</v>
      </c>
      <c r="AT10" s="1080">
        <v>0</v>
      </c>
      <c r="AU10" s="1080">
        <v>0</v>
      </c>
      <c r="AV10" s="1080">
        <v>0</v>
      </c>
      <c r="AW10" s="1080">
        <v>0</v>
      </c>
      <c r="AX10" s="1080">
        <v>0</v>
      </c>
      <c r="AY10" s="1080">
        <f>'Adj 8.10 Reg Asset Amort '!D9</f>
        <v>-3000000</v>
      </c>
      <c r="AZ10" s="1080">
        <v>0</v>
      </c>
      <c r="BA10" s="1080">
        <v>0</v>
      </c>
      <c r="BB10" s="1080">
        <v>0</v>
      </c>
      <c r="BC10" s="1080">
        <v>0</v>
      </c>
      <c r="BD10" s="1053"/>
      <c r="CZ10" s="10"/>
    </row>
    <row r="11" spans="1:104">
      <c r="A11" s="4">
        <v>5</v>
      </c>
      <c r="B11" s="1283" t="s">
        <v>15</v>
      </c>
      <c r="C11" s="1286">
        <f t="shared" ref="C11:L11" si="0">SUM(C7:C10)</f>
        <v>47384386.414160118</v>
      </c>
      <c r="D11" s="1082">
        <f t="shared" si="0"/>
        <v>-5692761.2699999996</v>
      </c>
      <c r="E11" s="1082">
        <f t="shared" si="0"/>
        <v>-7427584.4312790008</v>
      </c>
      <c r="F11" s="1082">
        <f t="shared" si="0"/>
        <v>17025824.820802085</v>
      </c>
      <c r="G11" s="1082">
        <f t="shared" si="0"/>
        <v>0</v>
      </c>
      <c r="H11" s="1082">
        <f t="shared" si="0"/>
        <v>-2253339.1310724937</v>
      </c>
      <c r="I11" s="1082">
        <f t="shared" si="0"/>
        <v>-213923</v>
      </c>
      <c r="J11" s="1082">
        <f t="shared" si="0"/>
        <v>0</v>
      </c>
      <c r="K11" s="1082">
        <f t="shared" si="0"/>
        <v>0</v>
      </c>
      <c r="L11" s="1082">
        <f t="shared" si="0"/>
        <v>-11430.308529090542</v>
      </c>
      <c r="M11" s="1082">
        <f t="shared" ref="M11:W11" si="1">SUM(M7:M10)</f>
        <v>0</v>
      </c>
      <c r="N11" s="1082">
        <f t="shared" si="1"/>
        <v>0</v>
      </c>
      <c r="O11" s="1082">
        <f t="shared" si="1"/>
        <v>0</v>
      </c>
      <c r="P11" s="1082">
        <f t="shared" si="1"/>
        <v>0</v>
      </c>
      <c r="Q11" s="1082">
        <f t="shared" si="1"/>
        <v>-158114.54708066303</v>
      </c>
      <c r="R11" s="1082">
        <f t="shared" si="1"/>
        <v>0</v>
      </c>
      <c r="S11" s="1082">
        <f t="shared" si="1"/>
        <v>0</v>
      </c>
      <c r="T11" s="1082">
        <f t="shared" si="1"/>
        <v>0</v>
      </c>
      <c r="U11" s="1082">
        <f t="shared" si="1"/>
        <v>0</v>
      </c>
      <c r="V11" s="1082">
        <f t="shared" si="1"/>
        <v>0</v>
      </c>
      <c r="W11" s="1082">
        <f t="shared" si="1"/>
        <v>0</v>
      </c>
      <c r="X11" s="1082"/>
      <c r="Y11" s="1082">
        <f t="shared" ref="Y11:AD11" si="2">SUM(Y7:Y10)</f>
        <v>0</v>
      </c>
      <c r="Z11" s="1082">
        <f t="shared" si="2"/>
        <v>49115714.281319283</v>
      </c>
      <c r="AA11" s="1082">
        <f t="shared" si="2"/>
        <v>0</v>
      </c>
      <c r="AB11" s="1082">
        <f t="shared" si="2"/>
        <v>0</v>
      </c>
      <c r="AC11" s="1082">
        <f t="shared" si="2"/>
        <v>0</v>
      </c>
      <c r="AD11" s="1082">
        <f t="shared" si="2"/>
        <v>0</v>
      </c>
      <c r="AE11" s="1082">
        <f>SUM(AE7:AE10)</f>
        <v>0</v>
      </c>
      <c r="AF11" s="1082"/>
      <c r="AG11" s="1082">
        <f>SUM(AG7:AG10)</f>
        <v>0</v>
      </c>
      <c r="AH11" s="1082">
        <f t="shared" ref="AH11:BC11" si="3">SUM(AH7:AH10)</f>
        <v>0</v>
      </c>
      <c r="AI11" s="1082">
        <f t="shared" si="3"/>
        <v>0</v>
      </c>
      <c r="AJ11" s="1082">
        <f t="shared" si="3"/>
        <v>0</v>
      </c>
      <c r="AK11" s="1082">
        <f t="shared" si="3"/>
        <v>0</v>
      </c>
      <c r="AL11" s="1082">
        <f t="shared" si="3"/>
        <v>0</v>
      </c>
      <c r="AM11" s="1082">
        <f t="shared" si="3"/>
        <v>0</v>
      </c>
      <c r="AN11" s="1082">
        <f t="shared" si="3"/>
        <v>0</v>
      </c>
      <c r="AO11" s="1082">
        <f t="shared" si="3"/>
        <v>0</v>
      </c>
      <c r="AP11" s="1082">
        <f t="shared" si="3"/>
        <v>0</v>
      </c>
      <c r="AQ11" s="1082">
        <f t="shared" si="3"/>
        <v>0</v>
      </c>
      <c r="AR11" s="1082">
        <f t="shared" si="3"/>
        <v>0</v>
      </c>
      <c r="AS11" s="1082">
        <f t="shared" si="3"/>
        <v>0</v>
      </c>
      <c r="AT11" s="1082">
        <f t="shared" si="3"/>
        <v>0</v>
      </c>
      <c r="AU11" s="1082">
        <f t="shared" si="3"/>
        <v>0</v>
      </c>
      <c r="AV11" s="1082">
        <f t="shared" si="3"/>
        <v>0</v>
      </c>
      <c r="AW11" s="1082">
        <f t="shared" si="3"/>
        <v>0</v>
      </c>
      <c r="AX11" s="1082">
        <f t="shared" si="3"/>
        <v>0</v>
      </c>
      <c r="AY11" s="1082">
        <f>SUM(AY7:AY10)</f>
        <v>-3000000</v>
      </c>
      <c r="AZ11" s="1082">
        <f t="shared" si="3"/>
        <v>0</v>
      </c>
      <c r="BA11" s="1082">
        <f t="shared" si="3"/>
        <v>0</v>
      </c>
      <c r="BB11" s="1082">
        <f t="shared" si="3"/>
        <v>0</v>
      </c>
      <c r="BC11" s="1082">
        <f t="shared" si="3"/>
        <v>0</v>
      </c>
      <c r="BD11" s="1053"/>
      <c r="CZ11" s="10"/>
    </row>
    <row r="12" spans="1:104">
      <c r="A12" s="4">
        <v>6</v>
      </c>
      <c r="B12" s="8"/>
      <c r="C12" s="975"/>
      <c r="D12" s="1080"/>
      <c r="E12" s="1080"/>
      <c r="F12" s="1080">
        <v>0</v>
      </c>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CZ12" s="10"/>
    </row>
    <row r="13" spans="1:104">
      <c r="A13" s="4">
        <v>7</v>
      </c>
      <c r="B13" s="19" t="s">
        <v>16</v>
      </c>
      <c r="C13" s="975"/>
      <c r="D13" s="1080"/>
      <c r="E13" s="1080"/>
      <c r="F13" s="1080">
        <v>0</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c r="AP13" s="1080"/>
      <c r="AQ13" s="1080"/>
      <c r="AR13" s="1080"/>
      <c r="AS13" s="1080"/>
      <c r="AT13" s="1080"/>
      <c r="AU13" s="1080"/>
      <c r="AV13" s="1080"/>
      <c r="AW13" s="1080"/>
      <c r="AX13" s="1080"/>
      <c r="AY13" s="1080"/>
      <c r="AZ13" s="1080"/>
      <c r="BA13" s="1080"/>
      <c r="BB13" s="1080"/>
      <c r="BC13" s="1080"/>
      <c r="CZ13" s="10"/>
    </row>
    <row r="14" spans="1:104">
      <c r="A14" s="4">
        <v>8</v>
      </c>
      <c r="B14" s="8" t="s">
        <v>17</v>
      </c>
      <c r="C14" s="1083">
        <f t="shared" ref="C14:C23" si="4">SUM(D14:BC14)</f>
        <v>2343666.6061982932</v>
      </c>
      <c r="D14" s="1080">
        <v>0</v>
      </c>
      <c r="E14" s="1080">
        <v>0</v>
      </c>
      <c r="F14" s="1080">
        <v>0</v>
      </c>
      <c r="G14" s="1080">
        <v>0</v>
      </c>
      <c r="H14" s="1080">
        <v>0</v>
      </c>
      <c r="I14" s="1080">
        <v>0</v>
      </c>
      <c r="J14" s="1080">
        <v>0</v>
      </c>
      <c r="K14" s="1080">
        <v>0</v>
      </c>
      <c r="L14" s="1080">
        <v>0</v>
      </c>
      <c r="M14" s="1080">
        <v>0</v>
      </c>
      <c r="N14" s="1080">
        <f>'Adj 4.2 Gen Wage Inc-Restating'!G18</f>
        <v>-8712.2506004676943</v>
      </c>
      <c r="O14" s="1080">
        <v>0</v>
      </c>
      <c r="P14" s="1080">
        <v>0</v>
      </c>
      <c r="Q14" s="1080">
        <f>'Adj 4.5 Remove Non-Recurring En'!G9</f>
        <v>-2677.954313646268</v>
      </c>
      <c r="R14" s="1080"/>
      <c r="S14" s="1080">
        <v>0</v>
      </c>
      <c r="T14" s="1080">
        <v>0</v>
      </c>
      <c r="U14" s="1080">
        <v>0</v>
      </c>
      <c r="V14" s="1080">
        <v>0</v>
      </c>
      <c r="W14" s="1080">
        <f>'Adj 4.11 Legal Exp'!G14</f>
        <v>8569.2274704591728</v>
      </c>
      <c r="X14" s="1080"/>
      <c r="Y14" s="1080">
        <v>0</v>
      </c>
      <c r="Z14" s="1080">
        <f>'Adj 5.1 NPC- Restating'!G29</f>
        <v>2396809.2475024615</v>
      </c>
      <c r="AA14" s="1080">
        <v>0</v>
      </c>
      <c r="AB14" s="1080">
        <v>0</v>
      </c>
      <c r="AC14" s="1080">
        <v>0</v>
      </c>
      <c r="AD14" s="1080">
        <v>0</v>
      </c>
      <c r="AE14" s="1080">
        <v>0</v>
      </c>
      <c r="AF14" s="1080"/>
      <c r="AG14" s="1080">
        <f>SUM('Adj 6.4 Vehicle Depreciation'!G9:G20)</f>
        <v>-50321.66386051404</v>
      </c>
      <c r="AH14" s="1080">
        <v>0</v>
      </c>
      <c r="AI14" s="1080">
        <v>0</v>
      </c>
      <c r="AJ14" s="1080">
        <v>0</v>
      </c>
      <c r="AK14" s="1080">
        <v>0</v>
      </c>
      <c r="AL14" s="1080">
        <v>0</v>
      </c>
      <c r="AM14" s="1080">
        <v>0</v>
      </c>
      <c r="AN14" s="1080">
        <v>0</v>
      </c>
      <c r="AO14" s="1080">
        <v>0</v>
      </c>
      <c r="AP14" s="1080">
        <v>0</v>
      </c>
      <c r="AQ14" s="1080">
        <v>0</v>
      </c>
      <c r="AR14" s="1080">
        <v>0</v>
      </c>
      <c r="AS14" s="1080">
        <v>0</v>
      </c>
      <c r="AT14" s="1080">
        <v>0</v>
      </c>
      <c r="AU14" s="1080">
        <v>0</v>
      </c>
      <c r="AV14" s="1080">
        <v>0</v>
      </c>
      <c r="AW14" s="1080">
        <v>0</v>
      </c>
      <c r="AX14" s="1080">
        <v>0</v>
      </c>
      <c r="AY14" s="1080">
        <v>0</v>
      </c>
      <c r="AZ14" s="1080">
        <v>0</v>
      </c>
      <c r="BA14" s="1080">
        <v>0</v>
      </c>
      <c r="BB14" s="1080">
        <v>0</v>
      </c>
      <c r="BC14" s="1080">
        <v>0</v>
      </c>
      <c r="BD14" s="1053"/>
      <c r="CZ14" s="10"/>
    </row>
    <row r="15" spans="1:104">
      <c r="A15" s="4">
        <v>9</v>
      </c>
      <c r="B15" s="8" t="s">
        <v>18</v>
      </c>
      <c r="C15" s="1083">
        <f t="shared" si="4"/>
        <v>0</v>
      </c>
      <c r="D15" s="1080">
        <v>0</v>
      </c>
      <c r="E15" s="1080">
        <v>0</v>
      </c>
      <c r="F15" s="1080">
        <v>0</v>
      </c>
      <c r="G15" s="1080">
        <v>0</v>
      </c>
      <c r="H15" s="1080">
        <v>0</v>
      </c>
      <c r="I15" s="1080">
        <v>0</v>
      </c>
      <c r="J15" s="1080">
        <v>0</v>
      </c>
      <c r="K15" s="1080">
        <v>0</v>
      </c>
      <c r="L15" s="1080">
        <v>0</v>
      </c>
      <c r="M15" s="1080">
        <v>0</v>
      </c>
      <c r="N15" s="1080">
        <v>0</v>
      </c>
      <c r="O15" s="1080">
        <v>0</v>
      </c>
      <c r="P15" s="1080">
        <v>0</v>
      </c>
      <c r="Q15" s="1080"/>
      <c r="R15" s="1080"/>
      <c r="S15" s="1080">
        <v>0</v>
      </c>
      <c r="T15" s="1080">
        <v>0</v>
      </c>
      <c r="U15" s="1080">
        <v>0</v>
      </c>
      <c r="V15" s="1080">
        <v>0</v>
      </c>
      <c r="W15" s="1080">
        <v>0</v>
      </c>
      <c r="X15" s="1080"/>
      <c r="Y15" s="1080">
        <v>0</v>
      </c>
      <c r="Z15" s="1080">
        <v>0</v>
      </c>
      <c r="AA15" s="1080">
        <v>0</v>
      </c>
      <c r="AB15" s="1080">
        <v>0</v>
      </c>
      <c r="AC15" s="1080">
        <v>0</v>
      </c>
      <c r="AD15" s="1080">
        <v>0</v>
      </c>
      <c r="AE15" s="1080">
        <v>0</v>
      </c>
      <c r="AF15" s="1080"/>
      <c r="AG15" s="1080"/>
      <c r="AH15" s="1080">
        <v>0</v>
      </c>
      <c r="AI15" s="1080">
        <v>0</v>
      </c>
      <c r="AJ15" s="1080">
        <v>0</v>
      </c>
      <c r="AK15" s="1080">
        <v>0</v>
      </c>
      <c r="AL15" s="1080">
        <v>0</v>
      </c>
      <c r="AM15" s="1080">
        <v>0</v>
      </c>
      <c r="AN15" s="1080">
        <v>0</v>
      </c>
      <c r="AO15" s="1080">
        <v>0</v>
      </c>
      <c r="AP15" s="1080">
        <v>0</v>
      </c>
      <c r="AQ15" s="1080">
        <v>0</v>
      </c>
      <c r="AR15" s="1080">
        <v>0</v>
      </c>
      <c r="AS15" s="1080">
        <v>0</v>
      </c>
      <c r="AT15" s="1080">
        <v>0</v>
      </c>
      <c r="AU15" s="1080">
        <v>0</v>
      </c>
      <c r="AV15" s="1080">
        <v>0</v>
      </c>
      <c r="AW15" s="1080">
        <v>0</v>
      </c>
      <c r="AX15" s="1080">
        <v>0</v>
      </c>
      <c r="AY15" s="1080">
        <v>0</v>
      </c>
      <c r="AZ15" s="1080">
        <v>0</v>
      </c>
      <c r="BA15" s="1080">
        <v>0</v>
      </c>
      <c r="BB15" s="1080">
        <v>0</v>
      </c>
      <c r="BC15" s="1080">
        <v>0</v>
      </c>
      <c r="BD15" s="1053"/>
      <c r="CZ15" s="10"/>
    </row>
    <row r="16" spans="1:104">
      <c r="A16" s="4">
        <v>10</v>
      </c>
      <c r="B16" s="8" t="s">
        <v>19</v>
      </c>
      <c r="C16" s="1083">
        <f t="shared" si="4"/>
        <v>-28190.057298298911</v>
      </c>
      <c r="D16" s="1080">
        <v>0</v>
      </c>
      <c r="E16" s="1080">
        <v>0</v>
      </c>
      <c r="F16" s="1080">
        <v>0</v>
      </c>
      <c r="G16" s="1080">
        <v>0</v>
      </c>
      <c r="H16" s="1080">
        <v>0</v>
      </c>
      <c r="I16" s="1080">
        <v>0</v>
      </c>
      <c r="J16" s="1080">
        <v>0</v>
      </c>
      <c r="K16" s="1080">
        <v>0</v>
      </c>
      <c r="L16" s="1080">
        <v>0</v>
      </c>
      <c r="M16" s="1080">
        <v>0</v>
      </c>
      <c r="N16" s="1080">
        <f>'Adj 4.2 Gen Wage Inc-Restating'!G24</f>
        <v>-4029.4565351827396</v>
      </c>
      <c r="O16" s="1080">
        <v>0</v>
      </c>
      <c r="P16" s="1080">
        <v>0</v>
      </c>
      <c r="Q16" s="1080">
        <v>0</v>
      </c>
      <c r="R16" s="1080"/>
      <c r="S16" s="1080">
        <v>0</v>
      </c>
      <c r="T16" s="1080">
        <v>0</v>
      </c>
      <c r="U16" s="1080">
        <v>0</v>
      </c>
      <c r="V16" s="1080">
        <v>0</v>
      </c>
      <c r="W16" s="1080">
        <f>'Adj 4.11 Legal Exp'!G19</f>
        <v>-343.38767399739129</v>
      </c>
      <c r="X16" s="1080"/>
      <c r="Y16" s="1080">
        <v>0</v>
      </c>
      <c r="Z16" s="1080">
        <v>0</v>
      </c>
      <c r="AA16" s="1080">
        <v>0</v>
      </c>
      <c r="AB16" s="1080">
        <v>0</v>
      </c>
      <c r="AC16" s="1080">
        <v>0</v>
      </c>
      <c r="AD16" s="1080">
        <v>0</v>
      </c>
      <c r="AE16" s="1080">
        <v>0</v>
      </c>
      <c r="AF16" s="1080"/>
      <c r="AG16" s="1080">
        <f>SUM('Adj 6.4 Vehicle Depreciation'!G21:G26)</f>
        <v>-16832.98251015104</v>
      </c>
      <c r="AH16" s="1080">
        <v>0</v>
      </c>
      <c r="AI16" s="1080">
        <v>0</v>
      </c>
      <c r="AJ16" s="1080">
        <v>0</v>
      </c>
      <c r="AK16" s="1080">
        <v>0</v>
      </c>
      <c r="AL16" s="1080">
        <v>0</v>
      </c>
      <c r="AM16" s="1080">
        <v>0</v>
      </c>
      <c r="AN16" s="1080">
        <v>0</v>
      </c>
      <c r="AO16" s="1080">
        <v>0</v>
      </c>
      <c r="AP16" s="1080">
        <v>0</v>
      </c>
      <c r="AQ16" s="1080">
        <v>0</v>
      </c>
      <c r="AR16" s="1080">
        <v>0</v>
      </c>
      <c r="AS16" s="1080">
        <v>0</v>
      </c>
      <c r="AT16" s="1080">
        <v>0</v>
      </c>
      <c r="AU16" s="1080">
        <v>0</v>
      </c>
      <c r="AV16" s="1080">
        <v>0</v>
      </c>
      <c r="AW16" s="1080">
        <v>0</v>
      </c>
      <c r="AX16" s="1080">
        <v>0</v>
      </c>
      <c r="AY16" s="1080">
        <v>0</v>
      </c>
      <c r="AZ16" s="1080">
        <f>'Adj 8.11 Misc Asset Sales &amp; Rem'!G28</f>
        <v>-6984.2305789677403</v>
      </c>
      <c r="BA16" s="1080">
        <v>0</v>
      </c>
      <c r="BB16" s="1080">
        <v>0</v>
      </c>
      <c r="BC16" s="1080">
        <v>0</v>
      </c>
      <c r="BD16" s="1053"/>
      <c r="CZ16" s="10"/>
    </row>
    <row r="17" spans="1:104">
      <c r="A17" s="4">
        <v>11</v>
      </c>
      <c r="B17" s="8" t="s">
        <v>20</v>
      </c>
      <c r="C17" s="1083">
        <f t="shared" si="4"/>
        <v>34773731.224899374</v>
      </c>
      <c r="D17" s="1080">
        <v>0</v>
      </c>
      <c r="E17" s="1080">
        <v>0</v>
      </c>
      <c r="F17" s="1080">
        <v>0</v>
      </c>
      <c r="G17" s="1080">
        <v>0</v>
      </c>
      <c r="H17" s="1080">
        <v>0</v>
      </c>
      <c r="I17" s="1080">
        <v>0</v>
      </c>
      <c r="J17" s="1080">
        <v>0</v>
      </c>
      <c r="K17" s="1080">
        <v>0</v>
      </c>
      <c r="L17" s="1080">
        <v>0</v>
      </c>
      <c r="M17" s="1080">
        <f>'Adj 4.1 Misc Gen Exp'!G22</f>
        <v>-571.03068678181455</v>
      </c>
      <c r="N17" s="1080">
        <f>'Adj 4.2 Gen Wage Inc-Restating'!G36</f>
        <v>-4861.784858658717</v>
      </c>
      <c r="O17" s="1080">
        <v>0</v>
      </c>
      <c r="P17" s="1080">
        <f>'Adj 4.4 Irrig. Load Control'!G8</f>
        <v>-5011.1464766640465</v>
      </c>
      <c r="Q17" s="1080">
        <v>0</v>
      </c>
      <c r="R17" s="1080"/>
      <c r="S17" s="1080">
        <f>'Adj 4.7 Insurance Exp'!G18</f>
        <v>-39319.478067078089</v>
      </c>
      <c r="T17" s="1080">
        <v>0</v>
      </c>
      <c r="U17" s="1080">
        <v>0</v>
      </c>
      <c r="V17" s="1080">
        <v>0</v>
      </c>
      <c r="W17" s="1080">
        <f>'Adj 4.11 Legal Exp'!G28</f>
        <v>-61551.156267190818</v>
      </c>
      <c r="X17" s="1080"/>
      <c r="Y17" s="1080">
        <v>0</v>
      </c>
      <c r="Z17" s="1080">
        <f>'Adj 5.1 NPC- Restating'!G20+'Adj 5.1 NPC- Restating'!G30</f>
        <v>34894112.577853382</v>
      </c>
      <c r="AA17" s="1080">
        <v>0</v>
      </c>
      <c r="AB17" s="1080">
        <v>0</v>
      </c>
      <c r="AC17" s="1080">
        <v>0</v>
      </c>
      <c r="AD17" s="1080">
        <v>0</v>
      </c>
      <c r="AE17" s="1080">
        <v>0</v>
      </c>
      <c r="AF17" s="1080"/>
      <c r="AG17" s="1080">
        <f>SUM('Adj 6.4 Vehicle Depreciation'!G27:G36)</f>
        <v>-9066.7565976280148</v>
      </c>
      <c r="AH17" s="1080">
        <v>0</v>
      </c>
      <c r="AI17" s="1080">
        <v>0</v>
      </c>
      <c r="AJ17" s="1080">
        <v>0</v>
      </c>
      <c r="AK17" s="1080">
        <v>0</v>
      </c>
      <c r="AL17" s="1080">
        <v>0</v>
      </c>
      <c r="AM17" s="1080">
        <v>0</v>
      </c>
      <c r="AN17" s="1080">
        <v>0</v>
      </c>
      <c r="AO17" s="1080">
        <v>0</v>
      </c>
      <c r="AP17" s="1080">
        <v>0</v>
      </c>
      <c r="AQ17" s="1080">
        <v>0</v>
      </c>
      <c r="AR17" s="1080">
        <v>0</v>
      </c>
      <c r="AS17" s="1080">
        <v>0</v>
      </c>
      <c r="AT17" s="1080">
        <v>0</v>
      </c>
      <c r="AU17" s="1080">
        <v>0</v>
      </c>
      <c r="AV17" s="1080">
        <v>0</v>
      </c>
      <c r="AW17" s="1080">
        <v>0</v>
      </c>
      <c r="AX17" s="1080">
        <v>0</v>
      </c>
      <c r="AY17" s="1080"/>
      <c r="AZ17" s="1080">
        <v>0</v>
      </c>
      <c r="BA17" s="1080">
        <v>0</v>
      </c>
      <c r="BB17" s="1080">
        <v>0</v>
      </c>
      <c r="BC17" s="1080">
        <v>0</v>
      </c>
      <c r="BD17" s="1053"/>
      <c r="CZ17" s="10"/>
    </row>
    <row r="18" spans="1:104">
      <c r="A18" s="4">
        <v>12</v>
      </c>
      <c r="B18" s="8" t="s">
        <v>21</v>
      </c>
      <c r="C18" s="1083">
        <f t="shared" si="4"/>
        <v>303885.44285197707</v>
      </c>
      <c r="D18" s="1080">
        <v>0</v>
      </c>
      <c r="E18" s="1080">
        <v>0</v>
      </c>
      <c r="F18" s="1080">
        <v>0</v>
      </c>
      <c r="G18" s="1080">
        <v>0</v>
      </c>
      <c r="H18" s="1080">
        <v>0</v>
      </c>
      <c r="I18" s="1080">
        <f>'Adj 3.6 Wheeling Rev'!G15</f>
        <v>-112130</v>
      </c>
      <c r="J18" s="1080">
        <v>0</v>
      </c>
      <c r="K18" s="1080">
        <v>0</v>
      </c>
      <c r="L18" s="1080">
        <v>0</v>
      </c>
      <c r="M18" s="1080">
        <v>0</v>
      </c>
      <c r="N18" s="1080">
        <f>'Adj 4.2 Gen Wage Inc-Restating'!G46</f>
        <v>-2511.5814009299925</v>
      </c>
      <c r="O18" s="1080">
        <v>0</v>
      </c>
      <c r="P18" s="1080">
        <v>0</v>
      </c>
      <c r="Q18" s="1080">
        <v>0</v>
      </c>
      <c r="R18" s="1080"/>
      <c r="S18" s="1080">
        <f>'Adj 4.7 Insurance Exp'!G16</f>
        <v>118385.44187176228</v>
      </c>
      <c r="T18" s="1080">
        <v>0</v>
      </c>
      <c r="U18" s="1080">
        <v>0</v>
      </c>
      <c r="V18" s="1080">
        <v>0</v>
      </c>
      <c r="W18" s="1080">
        <f>'Adj 4.11 Legal Exp'!G34</f>
        <v>-5247.3435211022797</v>
      </c>
      <c r="X18" s="1080"/>
      <c r="Y18" s="1080">
        <v>0</v>
      </c>
      <c r="Z18" s="1080">
        <f>'Adj 5.1 NPC- Restating'!G26</f>
        <v>310072.78129679535</v>
      </c>
      <c r="AA18" s="1080">
        <v>0</v>
      </c>
      <c r="AB18" s="1080">
        <v>0</v>
      </c>
      <c r="AC18" s="1080">
        <v>0</v>
      </c>
      <c r="AD18" s="1080">
        <v>0</v>
      </c>
      <c r="AE18" s="1080">
        <v>0</v>
      </c>
      <c r="AF18" s="1080"/>
      <c r="AG18" s="1080">
        <f>SUM('Adj 6.4 Vehicle Depreciation'!G37:G44)</f>
        <v>-4683.855394548289</v>
      </c>
      <c r="AH18" s="1080">
        <v>0</v>
      </c>
      <c r="AI18" s="1080">
        <v>0</v>
      </c>
      <c r="AJ18" s="1080">
        <v>0</v>
      </c>
      <c r="AK18" s="1080">
        <v>0</v>
      </c>
      <c r="AL18" s="1080">
        <v>0</v>
      </c>
      <c r="AM18" s="1080">
        <v>0</v>
      </c>
      <c r="AN18" s="1080">
        <v>0</v>
      </c>
      <c r="AO18" s="1080">
        <v>0</v>
      </c>
      <c r="AP18" s="1080">
        <v>0</v>
      </c>
      <c r="AQ18" s="1080">
        <v>0</v>
      </c>
      <c r="AR18" s="1080">
        <v>0</v>
      </c>
      <c r="AS18" s="1080">
        <v>0</v>
      </c>
      <c r="AT18" s="1080">
        <v>0</v>
      </c>
      <c r="AU18" s="1080">
        <v>0</v>
      </c>
      <c r="AV18" s="1080">
        <v>0</v>
      </c>
      <c r="AW18" s="1080">
        <v>0</v>
      </c>
      <c r="AX18" s="1080">
        <v>0</v>
      </c>
      <c r="AY18" s="1080">
        <v>0</v>
      </c>
      <c r="AZ18" s="1080">
        <v>0</v>
      </c>
      <c r="BA18" s="1080">
        <v>0</v>
      </c>
      <c r="BB18" s="1080">
        <v>0</v>
      </c>
      <c r="BC18" s="1080">
        <v>0</v>
      </c>
      <c r="BD18" s="1053"/>
      <c r="CZ18" s="10"/>
    </row>
    <row r="19" spans="1:104">
      <c r="A19" s="4">
        <v>13</v>
      </c>
      <c r="B19" s="8" t="s">
        <v>22</v>
      </c>
      <c r="C19" s="1083">
        <f t="shared" si="4"/>
        <v>-371809.29202738922</v>
      </c>
      <c r="D19" s="1080">
        <v>0</v>
      </c>
      <c r="E19" s="1080">
        <v>0</v>
      </c>
      <c r="F19" s="1080">
        <v>0</v>
      </c>
      <c r="G19" s="1080">
        <v>0</v>
      </c>
      <c r="H19" s="1080"/>
      <c r="I19" s="1080">
        <v>0</v>
      </c>
      <c r="J19" s="1080">
        <v>0</v>
      </c>
      <c r="K19" s="1080">
        <v>0</v>
      </c>
      <c r="L19" s="1080">
        <v>0</v>
      </c>
      <c r="M19" s="1080">
        <f>'Adj 4.1 Misc Gen Exp'!G24</f>
        <v>-124.97292981134815</v>
      </c>
      <c r="N19" s="1080">
        <f>'Adj 4.2 Gen Wage Inc-Restating'!G53</f>
        <v>-9991.9518611297044</v>
      </c>
      <c r="O19" s="1080">
        <v>0</v>
      </c>
      <c r="P19" s="1080">
        <v>0</v>
      </c>
      <c r="Q19" s="1080">
        <v>0</v>
      </c>
      <c r="R19" s="1080"/>
      <c r="S19" s="1080">
        <f>'Adj 4.7 Insurance Exp'!G17</f>
        <v>-313797.34437002521</v>
      </c>
      <c r="T19" s="1080">
        <v>0</v>
      </c>
      <c r="U19" s="1080">
        <v>0</v>
      </c>
      <c r="V19" s="1080">
        <v>0</v>
      </c>
      <c r="W19" s="1080">
        <f>'Adj 4.11 Legal Exp'!G39</f>
        <v>-29261.329006115837</v>
      </c>
      <c r="X19" s="1080"/>
      <c r="Y19" s="1080">
        <v>0</v>
      </c>
      <c r="Z19" s="1080">
        <v>0</v>
      </c>
      <c r="AA19" s="1080">
        <v>0</v>
      </c>
      <c r="AB19" s="1080">
        <v>0</v>
      </c>
      <c r="AC19" s="1080">
        <v>0</v>
      </c>
      <c r="AD19" s="1080">
        <v>0</v>
      </c>
      <c r="AE19" s="1080">
        <v>0</v>
      </c>
      <c r="AF19" s="1080"/>
      <c r="AG19" s="1080">
        <f>SUM('Adj 6.4 Vehicle Depreciation'!G45:G48)</f>
        <v>-18633.693860307107</v>
      </c>
      <c r="AH19" s="1080">
        <v>0</v>
      </c>
      <c r="AI19" s="1080">
        <v>0</v>
      </c>
      <c r="AJ19" s="1080">
        <v>0</v>
      </c>
      <c r="AK19" s="1080">
        <v>0</v>
      </c>
      <c r="AL19" s="1080">
        <v>0</v>
      </c>
      <c r="AM19" s="1080">
        <v>0</v>
      </c>
      <c r="AN19" s="1080">
        <v>0</v>
      </c>
      <c r="AO19" s="1080">
        <v>0</v>
      </c>
      <c r="AP19" s="1080">
        <v>0</v>
      </c>
      <c r="AQ19" s="1080">
        <v>0</v>
      </c>
      <c r="AR19" s="1080">
        <v>0</v>
      </c>
      <c r="AS19" s="1080">
        <v>0</v>
      </c>
      <c r="AT19" s="1080">
        <v>0</v>
      </c>
      <c r="AU19" s="1080">
        <v>0</v>
      </c>
      <c r="AV19" s="1080">
        <v>0</v>
      </c>
      <c r="AW19" s="1080">
        <v>0</v>
      </c>
      <c r="AX19" s="1080">
        <v>0</v>
      </c>
      <c r="AY19" s="1080">
        <v>0</v>
      </c>
      <c r="AZ19" s="1080">
        <v>0</v>
      </c>
      <c r="BA19" s="1080">
        <v>0</v>
      </c>
      <c r="BB19" s="1080">
        <v>0</v>
      </c>
      <c r="BC19" s="1080">
        <v>0</v>
      </c>
      <c r="BD19" s="1053"/>
      <c r="CZ19" s="10"/>
    </row>
    <row r="20" spans="1:104">
      <c r="A20" s="4">
        <v>14</v>
      </c>
      <c r="B20" s="8" t="s">
        <v>23</v>
      </c>
      <c r="C20" s="1083">
        <f t="shared" si="4"/>
        <v>402258.48389767006</v>
      </c>
      <c r="D20" s="1080"/>
      <c r="E20" s="1080"/>
      <c r="F20" s="1080">
        <v>0</v>
      </c>
      <c r="G20" s="1080">
        <v>0</v>
      </c>
      <c r="H20" s="1080">
        <v>0</v>
      </c>
      <c r="I20" s="1080">
        <v>0</v>
      </c>
      <c r="J20" s="1080">
        <v>0</v>
      </c>
      <c r="K20" s="1080">
        <v>0</v>
      </c>
      <c r="L20" s="1080">
        <v>0</v>
      </c>
      <c r="M20" s="1080">
        <f>'Adj 4.1 Misc Gen Exp'!G28</f>
        <v>-1703.490610626937</v>
      </c>
      <c r="N20" s="1080">
        <f>'Adj 4.2 Gen Wage Inc-Restating'!G57</f>
        <v>-5409.3940757339369</v>
      </c>
      <c r="O20" s="1080">
        <v>0</v>
      </c>
      <c r="P20" s="1080">
        <v>0</v>
      </c>
      <c r="Q20" s="1080">
        <v>0</v>
      </c>
      <c r="R20" s="1080"/>
      <c r="S20" s="1080">
        <v>0</v>
      </c>
      <c r="T20" s="1080">
        <v>0</v>
      </c>
      <c r="U20" s="1080">
        <v>0</v>
      </c>
      <c r="V20" s="1080">
        <f>+'Adj 4.10 Uncollectible Exp'!G9</f>
        <v>422425.00651124539</v>
      </c>
      <c r="W20" s="1080">
        <f>'Adj 4.11 Legal Exp'!G44</f>
        <v>-2949.2486031032072</v>
      </c>
      <c r="X20" s="1080"/>
      <c r="Y20" s="1080">
        <v>0</v>
      </c>
      <c r="Z20" s="1080">
        <v>0</v>
      </c>
      <c r="AA20" s="1080">
        <v>0</v>
      </c>
      <c r="AB20" s="1080">
        <v>0</v>
      </c>
      <c r="AC20" s="1080">
        <v>0</v>
      </c>
      <c r="AD20" s="1080">
        <v>0</v>
      </c>
      <c r="AE20" s="1080">
        <v>0</v>
      </c>
      <c r="AF20" s="1080"/>
      <c r="AG20" s="1080">
        <f>SUM('Adj 6.4 Vehicle Depreciation'!G49:G51)</f>
        <v>-10104.389324111222</v>
      </c>
      <c r="AH20" s="1080">
        <v>0</v>
      </c>
      <c r="AI20" s="1080">
        <v>0</v>
      </c>
      <c r="AJ20" s="1080">
        <v>0</v>
      </c>
      <c r="AK20" s="1080">
        <v>0</v>
      </c>
      <c r="AL20" s="1080">
        <v>0</v>
      </c>
      <c r="AM20" s="1080">
        <v>0</v>
      </c>
      <c r="AN20" s="1080">
        <v>0</v>
      </c>
      <c r="AO20" s="1080">
        <v>0</v>
      </c>
      <c r="AP20" s="1080">
        <v>0</v>
      </c>
      <c r="AQ20" s="1080">
        <v>0</v>
      </c>
      <c r="AR20" s="1080">
        <v>0</v>
      </c>
      <c r="AS20" s="1080">
        <v>0</v>
      </c>
      <c r="AT20" s="1080">
        <v>0</v>
      </c>
      <c r="AU20" s="1080">
        <v>0</v>
      </c>
      <c r="AV20" s="1080">
        <v>0</v>
      </c>
      <c r="AW20" s="1080">
        <v>0</v>
      </c>
      <c r="AX20" s="1080">
        <v>0</v>
      </c>
      <c r="AY20" s="1080">
        <v>0</v>
      </c>
      <c r="AZ20" s="1080">
        <v>0</v>
      </c>
      <c r="BA20" s="1080">
        <v>0</v>
      </c>
      <c r="BB20" s="1080">
        <v>0</v>
      </c>
      <c r="BC20" s="1080">
        <v>0</v>
      </c>
      <c r="BD20" s="1053"/>
      <c r="CZ20" s="10"/>
    </row>
    <row r="21" spans="1:104">
      <c r="A21" s="4">
        <v>15</v>
      </c>
      <c r="B21" s="8" t="s">
        <v>24</v>
      </c>
      <c r="C21" s="1083">
        <f t="shared" si="4"/>
        <v>-10683512.888207437</v>
      </c>
      <c r="D21" s="1080">
        <v>0</v>
      </c>
      <c r="E21" s="1080">
        <v>0</v>
      </c>
      <c r="F21" s="1080">
        <v>0</v>
      </c>
      <c r="G21" s="1080">
        <v>0</v>
      </c>
      <c r="H21" s="1080">
        <v>0</v>
      </c>
      <c r="I21" s="1080">
        <v>0</v>
      </c>
      <c r="J21" s="1080">
        <v>0</v>
      </c>
      <c r="K21" s="1080">
        <v>0</v>
      </c>
      <c r="L21" s="1080">
        <v>0</v>
      </c>
      <c r="M21" s="1080">
        <f>'Adj 4.1 Misc Gen Exp'!G34</f>
        <v>-2911.3712282595038</v>
      </c>
      <c r="N21" s="1080">
        <f>'Adj 4.2 Gen Wage Inc-Restating'!G62</f>
        <v>-830.05033790862353</v>
      </c>
      <c r="O21" s="1080">
        <v>0</v>
      </c>
      <c r="P21" s="1080">
        <f>'Adj 4.4 Irrig. Load Control'!G11</f>
        <v>-329.60724603979043</v>
      </c>
      <c r="Q21" s="1080"/>
      <c r="R21" s="1080">
        <f>'Adj 4.6 DSM Rev-Exp Remove'!G14</f>
        <v>-10677588.59</v>
      </c>
      <c r="S21" s="1080">
        <v>0</v>
      </c>
      <c r="T21" s="1080">
        <f>'Adj 4.8 Advertising'!G10+'Adj 4.8 Advertising'!G12+'Adj 4.8 Advertising'!G13</f>
        <v>-305.30612733818725</v>
      </c>
      <c r="U21" s="1080">
        <v>0</v>
      </c>
      <c r="V21" s="1080">
        <v>0</v>
      </c>
      <c r="W21" s="1080">
        <v>0</v>
      </c>
      <c r="X21" s="1080"/>
      <c r="Y21" s="1080">
        <v>0</v>
      </c>
      <c r="Z21" s="1080">
        <v>0</v>
      </c>
      <c r="AA21" s="1080">
        <v>0</v>
      </c>
      <c r="AB21" s="1080">
        <v>0</v>
      </c>
      <c r="AC21" s="1080">
        <v>0</v>
      </c>
      <c r="AD21" s="1080">
        <v>0</v>
      </c>
      <c r="AE21" s="1080">
        <v>0</v>
      </c>
      <c r="AF21" s="1080"/>
      <c r="AG21" s="1080">
        <f>SUM('Adj 6.4 Vehicle Depreciation'!G52:G53)</f>
        <v>-1547.9632678918319</v>
      </c>
      <c r="AH21" s="1080">
        <v>0</v>
      </c>
      <c r="AI21" s="1080">
        <v>0</v>
      </c>
      <c r="AJ21" s="1080">
        <v>0</v>
      </c>
      <c r="AK21" s="1080">
        <v>0</v>
      </c>
      <c r="AL21" s="1080">
        <v>0</v>
      </c>
      <c r="AM21" s="1080">
        <v>0</v>
      </c>
      <c r="AN21" s="1080">
        <v>0</v>
      </c>
      <c r="AO21" s="1080">
        <v>0</v>
      </c>
      <c r="AP21" s="1080">
        <v>0</v>
      </c>
      <c r="AQ21" s="1080">
        <v>0</v>
      </c>
      <c r="AR21" s="1080">
        <v>0</v>
      </c>
      <c r="AS21" s="1080">
        <v>0</v>
      </c>
      <c r="AT21" s="1080">
        <v>0</v>
      </c>
      <c r="AU21" s="1080">
        <v>0</v>
      </c>
      <c r="AV21" s="1080">
        <v>0</v>
      </c>
      <c r="AW21" s="1080">
        <v>0</v>
      </c>
      <c r="AX21" s="1080">
        <v>0</v>
      </c>
      <c r="AY21" s="1080">
        <v>0</v>
      </c>
      <c r="AZ21" s="1080">
        <v>0</v>
      </c>
      <c r="BA21" s="1080">
        <v>0</v>
      </c>
      <c r="BB21" s="1080">
        <v>0</v>
      </c>
      <c r="BC21" s="1080">
        <v>0</v>
      </c>
      <c r="BD21" s="1053"/>
      <c r="CZ21" s="10"/>
    </row>
    <row r="22" spans="1:104">
      <c r="A22" s="4">
        <v>16</v>
      </c>
      <c r="B22" s="8" t="s">
        <v>25</v>
      </c>
      <c r="C22" s="1083">
        <f t="shared" si="4"/>
        <v>0</v>
      </c>
      <c r="D22" s="1080">
        <v>0</v>
      </c>
      <c r="E22" s="1080">
        <v>0</v>
      </c>
      <c r="F22" s="1080">
        <v>0</v>
      </c>
      <c r="G22" s="1080">
        <v>0</v>
      </c>
      <c r="H22" s="1080">
        <v>0</v>
      </c>
      <c r="I22" s="1080">
        <v>0</v>
      </c>
      <c r="J22" s="1080">
        <v>0</v>
      </c>
      <c r="K22" s="1080">
        <v>0</v>
      </c>
      <c r="L22" s="1080">
        <v>0</v>
      </c>
      <c r="M22" s="1080">
        <v>0</v>
      </c>
      <c r="N22" s="1080">
        <v>0</v>
      </c>
      <c r="O22" s="1080">
        <v>0</v>
      </c>
      <c r="P22" s="1080">
        <v>0</v>
      </c>
      <c r="Q22" s="1080">
        <v>0</v>
      </c>
      <c r="R22" s="1080">
        <v>0</v>
      </c>
      <c r="S22" s="1080">
        <v>0</v>
      </c>
      <c r="T22" s="1080">
        <v>0</v>
      </c>
      <c r="U22" s="1080">
        <v>0</v>
      </c>
      <c r="V22" s="1080">
        <v>0</v>
      </c>
      <c r="W22" s="1080">
        <v>0</v>
      </c>
      <c r="X22" s="1080"/>
      <c r="Y22" s="1080">
        <v>0</v>
      </c>
      <c r="Z22" s="1080">
        <v>0</v>
      </c>
      <c r="AA22" s="1080">
        <v>0</v>
      </c>
      <c r="AB22" s="1080">
        <v>0</v>
      </c>
      <c r="AC22" s="1080">
        <v>0</v>
      </c>
      <c r="AD22" s="1080">
        <v>0</v>
      </c>
      <c r="AE22" s="1080">
        <v>0</v>
      </c>
      <c r="AF22" s="1080"/>
      <c r="AG22" s="1080"/>
      <c r="AH22" s="1080">
        <v>0</v>
      </c>
      <c r="AI22" s="1080">
        <v>0</v>
      </c>
      <c r="AJ22" s="1080">
        <v>0</v>
      </c>
      <c r="AK22" s="1080">
        <v>0</v>
      </c>
      <c r="AL22" s="1080">
        <v>0</v>
      </c>
      <c r="AM22" s="1080">
        <v>0</v>
      </c>
      <c r="AN22" s="1080">
        <v>0</v>
      </c>
      <c r="AO22" s="1080">
        <v>0</v>
      </c>
      <c r="AP22" s="1080">
        <v>0</v>
      </c>
      <c r="AQ22" s="1080">
        <v>0</v>
      </c>
      <c r="AR22" s="1080">
        <v>0</v>
      </c>
      <c r="AS22" s="1080">
        <v>0</v>
      </c>
      <c r="AT22" s="1080">
        <v>0</v>
      </c>
      <c r="AU22" s="1080">
        <v>0</v>
      </c>
      <c r="AV22" s="1080">
        <v>0</v>
      </c>
      <c r="AW22" s="1080">
        <v>0</v>
      </c>
      <c r="AX22" s="1080">
        <v>0</v>
      </c>
      <c r="AY22" s="1080">
        <v>0</v>
      </c>
      <c r="AZ22" s="1080">
        <v>0</v>
      </c>
      <c r="BA22" s="1080">
        <v>0</v>
      </c>
      <c r="BB22" s="1080">
        <v>0</v>
      </c>
      <c r="BC22" s="1080">
        <v>0</v>
      </c>
      <c r="BD22" s="1053"/>
      <c r="CZ22" s="10"/>
    </row>
    <row r="23" spans="1:104">
      <c r="A23" s="4">
        <v>17</v>
      </c>
      <c r="B23" s="8" t="s">
        <v>26</v>
      </c>
      <c r="C23" s="1083">
        <f t="shared" si="4"/>
        <v>-1360415.8439035986</v>
      </c>
      <c r="D23" s="1080">
        <v>0</v>
      </c>
      <c r="E23" s="1080">
        <v>0</v>
      </c>
      <c r="F23" s="1080">
        <v>0</v>
      </c>
      <c r="G23" s="1080">
        <v>0</v>
      </c>
      <c r="H23" s="1080">
        <v>0</v>
      </c>
      <c r="I23" s="1080">
        <v>0</v>
      </c>
      <c r="J23" s="1080">
        <v>0</v>
      </c>
      <c r="K23" s="1080">
        <v>0</v>
      </c>
      <c r="L23" s="1080">
        <v>0</v>
      </c>
      <c r="M23" s="1080">
        <f>'Adj 4.1 Misc Gen Exp'!G45</f>
        <v>-9143.570824686507</v>
      </c>
      <c r="N23" s="1080">
        <f>'Adj 4.2 Gen Wage Inc-Restating'!G68</f>
        <v>-11242.511462546512</v>
      </c>
      <c r="O23" s="1080">
        <v>0</v>
      </c>
      <c r="P23" s="1080">
        <v>0</v>
      </c>
      <c r="Q23" s="1080"/>
      <c r="R23" s="1080">
        <v>0</v>
      </c>
      <c r="S23" s="1080">
        <f>'Adj 4.7 Insurance Exp'!G9</f>
        <v>-1795364.6966860599</v>
      </c>
      <c r="T23" s="1080">
        <f>'Adj 4.8 Advertising'!G11</f>
        <v>-96.640490930986942</v>
      </c>
      <c r="U23" s="1080">
        <f>'Adj 4.9 Memberships &amp; Subscip.'!G19</f>
        <v>1496.5274180481501</v>
      </c>
      <c r="V23" s="1080">
        <v>0</v>
      </c>
      <c r="W23" s="1080">
        <f>'Adj 4.11 Legal Exp'!G68</f>
        <v>306135.44787366805</v>
      </c>
      <c r="X23" s="1080"/>
      <c r="Y23" s="1080">
        <v>0</v>
      </c>
      <c r="Z23" s="1080">
        <v>0</v>
      </c>
      <c r="AA23" s="1080">
        <v>0</v>
      </c>
      <c r="AB23" s="1080">
        <v>0</v>
      </c>
      <c r="AC23" s="1080">
        <v>0</v>
      </c>
      <c r="AD23" s="1080">
        <v>0</v>
      </c>
      <c r="AE23" s="1080">
        <v>0</v>
      </c>
      <c r="AF23" s="1080"/>
      <c r="AG23" s="1080">
        <f>SUM('Adj 6.4 Vehicle Depreciation'!G54:G57)</f>
        <v>-20966.275033748134</v>
      </c>
      <c r="AH23" s="1080">
        <v>0</v>
      </c>
      <c r="AI23" s="1080">
        <v>0</v>
      </c>
      <c r="AJ23" s="1080">
        <v>0</v>
      </c>
      <c r="AK23" s="1080">
        <v>0</v>
      </c>
      <c r="AL23" s="1080">
        <v>0</v>
      </c>
      <c r="AM23" s="1080">
        <v>0</v>
      </c>
      <c r="AN23" s="1080">
        <v>0</v>
      </c>
      <c r="AO23" s="1080">
        <v>0</v>
      </c>
      <c r="AP23" s="1080">
        <v>0</v>
      </c>
      <c r="AQ23" s="1080">
        <f>'Adj 8.2 Environ Settlement'!G12</f>
        <v>168765.87530265757</v>
      </c>
      <c r="AR23" s="1080">
        <v>0</v>
      </c>
      <c r="AS23" s="1080">
        <v>0</v>
      </c>
      <c r="AT23" s="1080">
        <v>0</v>
      </c>
      <c r="AU23" s="1080">
        <v>0</v>
      </c>
      <c r="AV23" s="1080">
        <v>0</v>
      </c>
      <c r="AW23" s="1080">
        <v>0</v>
      </c>
      <c r="AX23" s="1080">
        <v>0</v>
      </c>
      <c r="AY23" s="1080">
        <v>0</v>
      </c>
      <c r="AZ23" s="1080">
        <v>0</v>
      </c>
      <c r="BA23" s="1080">
        <v>0</v>
      </c>
      <c r="BB23" s="1080">
        <v>0</v>
      </c>
      <c r="BC23" s="1080">
        <v>0</v>
      </c>
      <c r="BD23" s="1053"/>
      <c r="CZ23" s="10"/>
    </row>
    <row r="24" spans="1:104">
      <c r="A24" s="4">
        <v>18</v>
      </c>
      <c r="B24" s="1282" t="s">
        <v>27</v>
      </c>
      <c r="C24" s="1287">
        <f>SUM(C14:C23)</f>
        <v>25379613.676410589</v>
      </c>
      <c r="D24" s="1084">
        <f>SUM(D14:D23)</f>
        <v>0</v>
      </c>
      <c r="E24" s="1084">
        <f>SUM(E14:E23)</f>
        <v>0</v>
      </c>
      <c r="F24" s="1084">
        <f>SUM(F14:F23)</f>
        <v>0</v>
      </c>
      <c r="G24" s="1084">
        <f t="shared" ref="G24:P24" si="5">SUM(G14:G23)</f>
        <v>0</v>
      </c>
      <c r="H24" s="1084">
        <f t="shared" si="5"/>
        <v>0</v>
      </c>
      <c r="I24" s="1084">
        <f t="shared" si="5"/>
        <v>-112130</v>
      </c>
      <c r="J24" s="1084">
        <f>SUM(J14:J23)</f>
        <v>0</v>
      </c>
      <c r="K24" s="1084">
        <f>SUM(K14:K23)</f>
        <v>0</v>
      </c>
      <c r="L24" s="1084">
        <f>SUM(L14:L23)</f>
        <v>0</v>
      </c>
      <c r="M24" s="1084">
        <f t="shared" si="5"/>
        <v>-14454.43628016611</v>
      </c>
      <c r="N24" s="1084">
        <f t="shared" si="5"/>
        <v>-47588.981132557921</v>
      </c>
      <c r="O24" s="1084">
        <f t="shared" si="5"/>
        <v>0</v>
      </c>
      <c r="P24" s="1084">
        <f t="shared" si="5"/>
        <v>-5340.7537227038374</v>
      </c>
      <c r="Q24" s="1084">
        <f t="shared" ref="Q24:V24" si="6">SUM(Q14:Q23)</f>
        <v>-2677.954313646268</v>
      </c>
      <c r="R24" s="1084">
        <f t="shared" si="6"/>
        <v>-10677588.59</v>
      </c>
      <c r="S24" s="1084">
        <f t="shared" si="6"/>
        <v>-2030096.077251401</v>
      </c>
      <c r="T24" s="1084">
        <f t="shared" si="6"/>
        <v>-401.94661826917422</v>
      </c>
      <c r="U24" s="1084">
        <f t="shared" si="6"/>
        <v>1496.5274180481501</v>
      </c>
      <c r="V24" s="1084">
        <f t="shared" si="6"/>
        <v>422425.00651124539</v>
      </c>
      <c r="W24" s="1084">
        <f t="shared" ref="W24:AB24" si="7">SUM(W14:W23)</f>
        <v>215352.2102726177</v>
      </c>
      <c r="X24" s="1084">
        <f t="shared" si="7"/>
        <v>0</v>
      </c>
      <c r="Y24" s="1084">
        <f t="shared" si="7"/>
        <v>0</v>
      </c>
      <c r="Z24" s="1084">
        <f t="shared" si="7"/>
        <v>37600994.60665264</v>
      </c>
      <c r="AA24" s="1084">
        <f t="shared" si="7"/>
        <v>0</v>
      </c>
      <c r="AB24" s="1084">
        <f t="shared" si="7"/>
        <v>0</v>
      </c>
      <c r="AC24" s="1084">
        <f t="shared" ref="AC24:AY24" si="8">SUM(AC14:AC23)</f>
        <v>0</v>
      </c>
      <c r="AD24" s="1084">
        <f t="shared" si="8"/>
        <v>0</v>
      </c>
      <c r="AE24" s="1084">
        <f t="shared" si="8"/>
        <v>0</v>
      </c>
      <c r="AF24" s="1084"/>
      <c r="AG24" s="1084">
        <f>SUM(AG14:AG23)</f>
        <v>-132157.57984889968</v>
      </c>
      <c r="AH24" s="1084">
        <f t="shared" si="8"/>
        <v>0</v>
      </c>
      <c r="AI24" s="1084">
        <f t="shared" si="8"/>
        <v>0</v>
      </c>
      <c r="AJ24" s="1084">
        <f t="shared" si="8"/>
        <v>0</v>
      </c>
      <c r="AK24" s="1084">
        <f t="shared" si="8"/>
        <v>0</v>
      </c>
      <c r="AL24" s="1084">
        <f t="shared" si="8"/>
        <v>0</v>
      </c>
      <c r="AM24" s="1084">
        <f t="shared" si="8"/>
        <v>0</v>
      </c>
      <c r="AN24" s="1084">
        <f>SUM(AN14:AN23)</f>
        <v>0</v>
      </c>
      <c r="AO24" s="1084">
        <f t="shared" si="8"/>
        <v>0</v>
      </c>
      <c r="AP24" s="1084">
        <f t="shared" si="8"/>
        <v>0</v>
      </c>
      <c r="AQ24" s="1084">
        <f t="shared" si="8"/>
        <v>168765.87530265757</v>
      </c>
      <c r="AR24" s="1084">
        <f t="shared" si="8"/>
        <v>0</v>
      </c>
      <c r="AS24" s="1084">
        <f t="shared" si="8"/>
        <v>0</v>
      </c>
      <c r="AT24" s="1084">
        <f>SUM(AT14:AT23)</f>
        <v>0</v>
      </c>
      <c r="AU24" s="1084">
        <f>SUM(AU14:AU23)</f>
        <v>0</v>
      </c>
      <c r="AV24" s="1084">
        <f t="shared" si="8"/>
        <v>0</v>
      </c>
      <c r="AW24" s="1084">
        <f>SUM(AW14:AW23)</f>
        <v>0</v>
      </c>
      <c r="AX24" s="1084">
        <f t="shared" si="8"/>
        <v>0</v>
      </c>
      <c r="AY24" s="1084">
        <f t="shared" si="8"/>
        <v>0</v>
      </c>
      <c r="AZ24" s="1084">
        <f>SUM(AZ14:AZ23)</f>
        <v>-6984.2305789677403</v>
      </c>
      <c r="BA24" s="1084">
        <f>SUM(BA14:BA23)</f>
        <v>0</v>
      </c>
      <c r="BB24" s="1084">
        <f>SUM(BB14:BB23)</f>
        <v>0</v>
      </c>
      <c r="BC24" s="1084">
        <f>SUM(BC14:BC23)</f>
        <v>0</v>
      </c>
      <c r="BD24" s="1053"/>
      <c r="CZ24" s="10"/>
    </row>
    <row r="25" spans="1:104">
      <c r="B25" s="19"/>
      <c r="C25" s="1083"/>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CZ25" s="10"/>
    </row>
    <row r="26" spans="1:104">
      <c r="A26" s="4">
        <v>19</v>
      </c>
      <c r="B26" s="8" t="s">
        <v>28</v>
      </c>
      <c r="C26" s="1083">
        <f t="shared" ref="C26:C33" si="9">SUM(D26:BC26)</f>
        <v>1209605.8285510486</v>
      </c>
      <c r="D26" s="1080">
        <v>0</v>
      </c>
      <c r="E26" s="1080">
        <v>0</v>
      </c>
      <c r="F26" s="1080">
        <v>0</v>
      </c>
      <c r="G26" s="1080">
        <v>0</v>
      </c>
      <c r="H26" s="1080">
        <v>0</v>
      </c>
      <c r="I26" s="1080">
        <v>0</v>
      </c>
      <c r="J26" s="1080">
        <v>0</v>
      </c>
      <c r="K26" s="1080">
        <v>0</v>
      </c>
      <c r="L26" s="1080">
        <v>0</v>
      </c>
      <c r="M26" s="1080">
        <v>0</v>
      </c>
      <c r="N26" s="1080">
        <v>0</v>
      </c>
      <c r="O26" s="1080">
        <v>0</v>
      </c>
      <c r="P26" s="1080">
        <v>0</v>
      </c>
      <c r="Q26" s="1080">
        <v>0</v>
      </c>
      <c r="R26" s="1080">
        <v>0</v>
      </c>
      <c r="S26" s="1080">
        <v>0</v>
      </c>
      <c r="T26" s="1080">
        <v>0</v>
      </c>
      <c r="U26" s="1080">
        <v>0</v>
      </c>
      <c r="V26" s="1080">
        <v>0</v>
      </c>
      <c r="W26" s="1080">
        <v>0</v>
      </c>
      <c r="X26" s="1080">
        <v>0</v>
      </c>
      <c r="Y26" s="1080">
        <v>0</v>
      </c>
      <c r="Z26" s="1080">
        <v>0</v>
      </c>
      <c r="AA26" s="1080">
        <v>0</v>
      </c>
      <c r="AB26" s="1080">
        <v>0</v>
      </c>
      <c r="AC26" s="1080">
        <f>'Adj 5.3 Colstrip #3 Removal'!G8+'Adj 5.3 Colstrip #3 Removal'!G9</f>
        <v>-428046.01728697837</v>
      </c>
      <c r="AD26" s="1080">
        <v>0</v>
      </c>
      <c r="AE26" s="1080"/>
      <c r="AF26" s="1080">
        <f>'Adj 6.3 Proposed Deprec Rates E'!G41</f>
        <v>2013215.9657142847</v>
      </c>
      <c r="AG26" s="1080">
        <v>0</v>
      </c>
      <c r="AH26" s="1080">
        <v>0</v>
      </c>
      <c r="AI26" s="1080">
        <v>0</v>
      </c>
      <c r="AJ26" s="1080">
        <v>0</v>
      </c>
      <c r="AK26" s="1080">
        <v>0</v>
      </c>
      <c r="AL26" s="1080">
        <v>0</v>
      </c>
      <c r="AM26" s="1080">
        <v>0</v>
      </c>
      <c r="AN26" s="1080">
        <v>0</v>
      </c>
      <c r="AO26" s="1080">
        <v>0</v>
      </c>
      <c r="AP26" s="1080">
        <v>0</v>
      </c>
      <c r="AQ26" s="1080">
        <v>0</v>
      </c>
      <c r="AR26" s="1080">
        <v>0</v>
      </c>
      <c r="AS26" s="1080">
        <v>0</v>
      </c>
      <c r="AT26" s="1080">
        <v>0</v>
      </c>
      <c r="AU26" s="1080">
        <v>0</v>
      </c>
      <c r="AV26" s="1080">
        <f>'Adj 8.7 Removal of Colstrip #4'!G9</f>
        <v>-17990.552800000001</v>
      </c>
      <c r="AW26" s="1080">
        <v>0</v>
      </c>
      <c r="AX26" s="1080">
        <v>0</v>
      </c>
      <c r="AY26" s="1080">
        <v>0</v>
      </c>
      <c r="AZ26" s="1080">
        <f>'Adj 8.11 Misc Asset Sales &amp; Rem'!G25</f>
        <v>-357573.5670762576</v>
      </c>
      <c r="BA26" s="1080">
        <v>0</v>
      </c>
      <c r="BB26" s="1080">
        <v>0</v>
      </c>
      <c r="BC26" s="1080">
        <v>0</v>
      </c>
      <c r="BD26" s="1053"/>
      <c r="CZ26" s="10"/>
    </row>
    <row r="27" spans="1:104" ht="13.8" thickBot="1">
      <c r="A27" s="4">
        <v>20</v>
      </c>
      <c r="B27" s="8" t="s">
        <v>8</v>
      </c>
      <c r="C27" s="1083">
        <f t="shared" si="9"/>
        <v>0</v>
      </c>
      <c r="D27" s="1080">
        <v>0</v>
      </c>
      <c r="E27" s="1080">
        <v>0</v>
      </c>
      <c r="F27" s="1080">
        <v>0</v>
      </c>
      <c r="G27" s="1080">
        <v>0</v>
      </c>
      <c r="H27" s="1080">
        <v>0</v>
      </c>
      <c r="I27" s="1080">
        <v>0</v>
      </c>
      <c r="J27" s="1080">
        <v>0</v>
      </c>
      <c r="K27" s="1080">
        <v>0</v>
      </c>
      <c r="L27" s="1080">
        <v>0</v>
      </c>
      <c r="M27" s="1080">
        <v>0</v>
      </c>
      <c r="N27" s="1080">
        <v>0</v>
      </c>
      <c r="O27" s="1080">
        <v>0</v>
      </c>
      <c r="P27" s="1080">
        <v>0</v>
      </c>
      <c r="Q27" s="1080">
        <v>0</v>
      </c>
      <c r="R27" s="1080">
        <v>0</v>
      </c>
      <c r="S27" s="1080">
        <v>0</v>
      </c>
      <c r="T27" s="1080">
        <v>0</v>
      </c>
      <c r="U27" s="1080">
        <v>0</v>
      </c>
      <c r="V27" s="1080">
        <v>0</v>
      </c>
      <c r="W27" s="1080">
        <v>0</v>
      </c>
      <c r="X27" s="1080">
        <v>0</v>
      </c>
      <c r="Y27" s="1080">
        <v>0</v>
      </c>
      <c r="Z27" s="1080">
        <v>0</v>
      </c>
      <c r="AA27" s="1080">
        <v>0</v>
      </c>
      <c r="AB27" s="1080">
        <v>0</v>
      </c>
      <c r="AC27" s="1080">
        <v>0</v>
      </c>
      <c r="AD27" s="1080">
        <v>0</v>
      </c>
      <c r="AE27" s="1080"/>
      <c r="AF27" s="1080">
        <v>0</v>
      </c>
      <c r="AG27" s="1080">
        <v>0</v>
      </c>
      <c r="AH27" s="1080">
        <v>0</v>
      </c>
      <c r="AI27" s="1080">
        <v>0</v>
      </c>
      <c r="AJ27" s="1080">
        <v>0</v>
      </c>
      <c r="AK27" s="1080">
        <v>0</v>
      </c>
      <c r="AL27" s="1080">
        <v>0</v>
      </c>
      <c r="AM27" s="1080">
        <v>0</v>
      </c>
      <c r="AN27" s="1080">
        <v>0</v>
      </c>
      <c r="AO27" s="1080">
        <v>0</v>
      </c>
      <c r="AP27" s="1080">
        <v>0</v>
      </c>
      <c r="AQ27" s="1080">
        <v>0</v>
      </c>
      <c r="AR27" s="1080">
        <v>0</v>
      </c>
      <c r="AS27" s="1080">
        <v>0</v>
      </c>
      <c r="AT27" s="1080"/>
      <c r="AU27" s="1080">
        <v>0</v>
      </c>
      <c r="AV27" s="1080">
        <v>0</v>
      </c>
      <c r="AW27" s="1080">
        <v>0</v>
      </c>
      <c r="AX27" s="1080">
        <v>0</v>
      </c>
      <c r="AY27" s="1080">
        <v>0</v>
      </c>
      <c r="AZ27" s="1080">
        <v>0</v>
      </c>
      <c r="BA27" s="1080">
        <v>0</v>
      </c>
      <c r="BB27" s="1080">
        <v>0</v>
      </c>
      <c r="BC27" s="1080">
        <v>0</v>
      </c>
      <c r="BD27" s="1053"/>
      <c r="CZ27" s="10"/>
    </row>
    <row r="28" spans="1:104">
      <c r="A28" s="1095">
        <v>21</v>
      </c>
      <c r="B28" s="1094" t="s">
        <v>29</v>
      </c>
      <c r="C28" s="1288">
        <f t="shared" si="9"/>
        <v>-41073.316515808037</v>
      </c>
      <c r="D28" s="1289">
        <v>0</v>
      </c>
      <c r="E28" s="1289">
        <v>0</v>
      </c>
      <c r="F28" s="1289">
        <v>0</v>
      </c>
      <c r="G28" s="1289">
        <v>0</v>
      </c>
      <c r="H28" s="1289">
        <v>0</v>
      </c>
      <c r="I28" s="1289">
        <v>0</v>
      </c>
      <c r="J28" s="1289">
        <v>0</v>
      </c>
      <c r="K28" s="1289">
        <v>0</v>
      </c>
      <c r="L28" s="1289">
        <v>0</v>
      </c>
      <c r="M28" s="1289">
        <v>0</v>
      </c>
      <c r="N28" s="1289">
        <v>0</v>
      </c>
      <c r="O28" s="1289">
        <v>0</v>
      </c>
      <c r="P28" s="1289">
        <v>0</v>
      </c>
      <c r="Q28" s="1289">
        <v>0</v>
      </c>
      <c r="R28" s="1289">
        <v>0</v>
      </c>
      <c r="S28" s="1289">
        <v>0</v>
      </c>
      <c r="T28" s="1289">
        <v>0</v>
      </c>
      <c r="U28" s="1289">
        <v>0</v>
      </c>
      <c r="V28" s="1289">
        <v>0</v>
      </c>
      <c r="W28" s="1289">
        <v>0</v>
      </c>
      <c r="X28" s="1289">
        <v>0</v>
      </c>
      <c r="Y28" s="1289">
        <v>0</v>
      </c>
      <c r="Z28" s="1289">
        <v>0</v>
      </c>
      <c r="AA28" s="1289">
        <v>0</v>
      </c>
      <c r="AB28" s="1289">
        <v>0</v>
      </c>
      <c r="AC28" s="1289">
        <f>'Adj 5.3 Colstrip #3 Removal'!G10</f>
        <v>-41073.316515808037</v>
      </c>
      <c r="AD28" s="1289">
        <v>0</v>
      </c>
      <c r="AE28" s="1289">
        <v>0</v>
      </c>
      <c r="AF28" s="1289">
        <v>0</v>
      </c>
      <c r="AG28" s="1289">
        <v>0</v>
      </c>
      <c r="AH28" s="1289">
        <v>0</v>
      </c>
      <c r="AI28" s="1289">
        <v>0</v>
      </c>
      <c r="AJ28" s="1289">
        <v>0</v>
      </c>
      <c r="AK28" s="1289">
        <v>0</v>
      </c>
      <c r="AL28" s="1289">
        <v>0</v>
      </c>
      <c r="AM28" s="1289">
        <v>0</v>
      </c>
      <c r="AN28" s="1289">
        <v>0</v>
      </c>
      <c r="AO28" s="1289"/>
      <c r="AP28" s="1289">
        <v>0</v>
      </c>
      <c r="AQ28" s="1289">
        <v>0</v>
      </c>
      <c r="AR28" s="1289">
        <v>0</v>
      </c>
      <c r="AS28" s="1289">
        <v>0</v>
      </c>
      <c r="AT28" s="1289"/>
      <c r="AU28" s="1289">
        <v>0</v>
      </c>
      <c r="AV28" s="1289">
        <v>0</v>
      </c>
      <c r="AW28" s="1289">
        <v>0</v>
      </c>
      <c r="AX28" s="1289">
        <v>0</v>
      </c>
      <c r="AY28" s="1289">
        <v>0</v>
      </c>
      <c r="AZ28" s="1289">
        <v>0</v>
      </c>
      <c r="BA28" s="1289">
        <v>0</v>
      </c>
      <c r="BB28" s="1289">
        <v>0</v>
      </c>
      <c r="BC28" s="1290">
        <v>0</v>
      </c>
      <c r="BD28" s="1053"/>
      <c r="CZ28" s="10"/>
    </row>
    <row r="29" spans="1:104" ht="13.8" thickBot="1">
      <c r="A29" s="1236">
        <v>22</v>
      </c>
      <c r="B29" s="1098" t="s">
        <v>30</v>
      </c>
      <c r="C29" s="1291">
        <f t="shared" si="9"/>
        <v>7624348</v>
      </c>
      <c r="D29" s="1292">
        <f>D80</f>
        <v>-1992466</v>
      </c>
      <c r="E29" s="1292">
        <f t="shared" ref="E29:BC29" si="10">E80</f>
        <v>-2599655</v>
      </c>
      <c r="F29" s="1292">
        <f t="shared" si="10"/>
        <v>5959039</v>
      </c>
      <c r="G29" s="1292">
        <f t="shared" si="10"/>
        <v>0</v>
      </c>
      <c r="H29" s="1292">
        <f t="shared" si="10"/>
        <v>-788669</v>
      </c>
      <c r="I29" s="1292">
        <f t="shared" si="10"/>
        <v>-35628</v>
      </c>
      <c r="J29" s="1292">
        <f t="shared" si="10"/>
        <v>0</v>
      </c>
      <c r="K29" s="1292">
        <f t="shared" si="10"/>
        <v>0</v>
      </c>
      <c r="L29" s="1292">
        <f t="shared" si="10"/>
        <v>-4001</v>
      </c>
      <c r="M29" s="1292">
        <f t="shared" si="10"/>
        <v>7740</v>
      </c>
      <c r="N29" s="1292">
        <f t="shared" si="10"/>
        <v>16656</v>
      </c>
      <c r="O29" s="1292">
        <f t="shared" si="10"/>
        <v>0</v>
      </c>
      <c r="P29" s="1292">
        <f t="shared" si="10"/>
        <v>1869</v>
      </c>
      <c r="Q29" s="1292">
        <f t="shared" si="10"/>
        <v>-54403</v>
      </c>
      <c r="R29" s="1292">
        <f t="shared" si="10"/>
        <v>3753899</v>
      </c>
      <c r="S29" s="1292">
        <f t="shared" si="10"/>
        <v>271101</v>
      </c>
      <c r="T29" s="1292">
        <f t="shared" si="10"/>
        <v>141</v>
      </c>
      <c r="U29" s="1292">
        <f t="shared" si="10"/>
        <v>-524</v>
      </c>
      <c r="V29" s="1292">
        <f t="shared" si="10"/>
        <v>-147849</v>
      </c>
      <c r="W29" s="1292">
        <f t="shared" si="10"/>
        <v>-75373</v>
      </c>
      <c r="X29" s="1292">
        <f t="shared" si="10"/>
        <v>0</v>
      </c>
      <c r="Y29" s="1292">
        <f t="shared" si="10"/>
        <v>0</v>
      </c>
      <c r="Z29" s="1292">
        <f t="shared" si="10"/>
        <v>4030152</v>
      </c>
      <c r="AA29" s="1292">
        <f t="shared" si="10"/>
        <v>0</v>
      </c>
      <c r="AB29" s="1292">
        <f t="shared" si="10"/>
        <v>0</v>
      </c>
      <c r="AC29" s="1292">
        <f t="shared" si="10"/>
        <v>41616</v>
      </c>
      <c r="AD29" s="1292">
        <f t="shared" si="10"/>
        <v>0</v>
      </c>
      <c r="AE29" s="1292">
        <f t="shared" si="10"/>
        <v>0</v>
      </c>
      <c r="AF29" s="1292">
        <f t="shared" si="10"/>
        <v>0</v>
      </c>
      <c r="AG29" s="1292">
        <f t="shared" si="10"/>
        <v>-86330</v>
      </c>
      <c r="AH29" s="1292">
        <f t="shared" si="10"/>
        <v>62215</v>
      </c>
      <c r="AI29" s="1292">
        <f t="shared" si="10"/>
        <v>0</v>
      </c>
      <c r="AJ29" s="1292">
        <f t="shared" si="10"/>
        <v>0</v>
      </c>
      <c r="AK29" s="1292">
        <f t="shared" si="10"/>
        <v>0</v>
      </c>
      <c r="AL29" s="1292">
        <f t="shared" si="10"/>
        <v>0</v>
      </c>
      <c r="AM29" s="1292">
        <f t="shared" si="10"/>
        <v>0</v>
      </c>
      <c r="AN29" s="1292">
        <f t="shared" si="10"/>
        <v>0</v>
      </c>
      <c r="AO29" s="1292">
        <f t="shared" si="10"/>
        <v>0</v>
      </c>
      <c r="AP29" s="1292">
        <f t="shared" si="10"/>
        <v>138615</v>
      </c>
      <c r="AQ29" s="1292">
        <f t="shared" si="10"/>
        <v>-49695</v>
      </c>
      <c r="AR29" s="1292">
        <f t="shared" si="10"/>
        <v>0</v>
      </c>
      <c r="AS29" s="1292">
        <f t="shared" si="10"/>
        <v>0</v>
      </c>
      <c r="AT29" s="1292">
        <f t="shared" si="10"/>
        <v>0</v>
      </c>
      <c r="AU29" s="1292">
        <f t="shared" si="10"/>
        <v>0</v>
      </c>
      <c r="AV29" s="1292">
        <f t="shared" si="10"/>
        <v>0</v>
      </c>
      <c r="AW29" s="1292">
        <f t="shared" si="10"/>
        <v>99762</v>
      </c>
      <c r="AX29" s="1292">
        <f t="shared" si="10"/>
        <v>-1459</v>
      </c>
      <c r="AY29" s="1292">
        <f t="shared" si="10"/>
        <v>-1050000</v>
      </c>
      <c r="AZ29" s="1292">
        <f t="shared" si="10"/>
        <v>127595</v>
      </c>
      <c r="BA29" s="1292">
        <f t="shared" si="10"/>
        <v>0</v>
      </c>
      <c r="BB29" s="1292">
        <f t="shared" si="10"/>
        <v>0</v>
      </c>
      <c r="BC29" s="1293">
        <f t="shared" si="10"/>
        <v>0</v>
      </c>
      <c r="BD29" s="1053"/>
      <c r="CZ29" s="10"/>
    </row>
    <row r="30" spans="1:104">
      <c r="A30" s="4">
        <v>23</v>
      </c>
      <c r="B30" s="8" t="s">
        <v>31</v>
      </c>
      <c r="C30" s="1083">
        <f t="shared" si="9"/>
        <v>0</v>
      </c>
      <c r="D30" s="1080">
        <f>D76</f>
        <v>0</v>
      </c>
      <c r="E30" s="1080">
        <f>E76</f>
        <v>0</v>
      </c>
      <c r="F30" s="1080">
        <v>0</v>
      </c>
      <c r="G30" s="1080">
        <f t="shared" ref="G30:N30" si="11">G76</f>
        <v>0</v>
      </c>
      <c r="H30" s="1080">
        <f t="shared" si="11"/>
        <v>0</v>
      </c>
      <c r="I30" s="1080">
        <f t="shared" si="11"/>
        <v>0</v>
      </c>
      <c r="J30" s="1080">
        <f>J76</f>
        <v>0</v>
      </c>
      <c r="K30" s="1080">
        <f>K76</f>
        <v>0</v>
      </c>
      <c r="L30" s="1080">
        <f>L76</f>
        <v>0</v>
      </c>
      <c r="M30" s="1080">
        <f t="shared" si="11"/>
        <v>0</v>
      </c>
      <c r="N30" s="1080">
        <f t="shared" si="11"/>
        <v>0</v>
      </c>
      <c r="O30" s="1080">
        <v>0</v>
      </c>
      <c r="P30" s="1080">
        <v>0</v>
      </c>
      <c r="Q30" s="1080">
        <f>Q76</f>
        <v>0</v>
      </c>
      <c r="R30" s="1080">
        <f>R76</f>
        <v>0</v>
      </c>
      <c r="S30" s="1080">
        <v>0</v>
      </c>
      <c r="T30" s="1080">
        <v>0</v>
      </c>
      <c r="U30" s="1080">
        <v>0</v>
      </c>
      <c r="V30" s="1080">
        <v>0</v>
      </c>
      <c r="W30" s="1080">
        <v>0</v>
      </c>
      <c r="X30" s="1080">
        <v>0</v>
      </c>
      <c r="Y30" s="1080">
        <v>0</v>
      </c>
      <c r="Z30" s="1080">
        <v>0</v>
      </c>
      <c r="AA30" s="1080">
        <v>0</v>
      </c>
      <c r="AB30" s="1080">
        <v>0</v>
      </c>
      <c r="AC30" s="1080">
        <f t="shared" ref="AC30:AT30" si="12">AC76</f>
        <v>0</v>
      </c>
      <c r="AD30" s="1080">
        <f t="shared" si="12"/>
        <v>0</v>
      </c>
      <c r="AE30" s="1080">
        <v>0</v>
      </c>
      <c r="AF30" s="1080">
        <f>AF76</f>
        <v>0</v>
      </c>
      <c r="AG30" s="1080">
        <f>AG76</f>
        <v>0</v>
      </c>
      <c r="AH30" s="1080">
        <v>0</v>
      </c>
      <c r="AI30" s="1080">
        <f t="shared" si="12"/>
        <v>0</v>
      </c>
      <c r="AJ30" s="1080">
        <f t="shared" si="12"/>
        <v>0</v>
      </c>
      <c r="AK30" s="1080">
        <f t="shared" si="12"/>
        <v>0</v>
      </c>
      <c r="AL30" s="1080">
        <f t="shared" si="12"/>
        <v>0</v>
      </c>
      <c r="AM30" s="1080">
        <f t="shared" si="12"/>
        <v>0</v>
      </c>
      <c r="AN30" s="1080">
        <f>AN76</f>
        <v>0</v>
      </c>
      <c r="AO30" s="1080">
        <f t="shared" si="12"/>
        <v>0</v>
      </c>
      <c r="AP30" s="1080">
        <f t="shared" si="12"/>
        <v>0</v>
      </c>
      <c r="AQ30" s="1080">
        <f t="shared" si="12"/>
        <v>0</v>
      </c>
      <c r="AR30" s="1080">
        <f t="shared" si="12"/>
        <v>0</v>
      </c>
      <c r="AS30" s="1080">
        <f t="shared" si="12"/>
        <v>0</v>
      </c>
      <c r="AT30" s="1080">
        <f t="shared" si="12"/>
        <v>0</v>
      </c>
      <c r="AU30" s="1080">
        <f>AU76</f>
        <v>0</v>
      </c>
      <c r="AV30" s="1080">
        <f>AV76</f>
        <v>0</v>
      </c>
      <c r="AW30" s="1080">
        <f>AW76</f>
        <v>0</v>
      </c>
      <c r="AX30" s="1080">
        <f>AX76</f>
        <v>0</v>
      </c>
      <c r="AY30" s="1080">
        <v>0</v>
      </c>
      <c r="AZ30" s="1080">
        <v>0</v>
      </c>
      <c r="BA30" s="1080">
        <v>0</v>
      </c>
      <c r="BB30" s="1080">
        <v>0</v>
      </c>
      <c r="BC30" s="1080">
        <v>0</v>
      </c>
      <c r="BD30" s="1053"/>
      <c r="CZ30" s="10"/>
    </row>
    <row r="31" spans="1:104">
      <c r="A31" s="4">
        <v>24</v>
      </c>
      <c r="B31" s="8" t="s">
        <v>32</v>
      </c>
      <c r="C31" s="1083">
        <f t="shared" si="9"/>
        <v>-1356096.5790122841</v>
      </c>
      <c r="D31" s="1080">
        <v>0</v>
      </c>
      <c r="E31" s="1080">
        <v>0</v>
      </c>
      <c r="F31" s="1080">
        <v>0</v>
      </c>
      <c r="G31" s="1080">
        <v>0</v>
      </c>
      <c r="H31" s="1080">
        <v>0</v>
      </c>
      <c r="I31" s="1080">
        <v>0</v>
      </c>
      <c r="J31" s="1080">
        <v>0</v>
      </c>
      <c r="K31" s="1080">
        <v>0</v>
      </c>
      <c r="L31" s="1080">
        <v>0</v>
      </c>
      <c r="M31" s="1080">
        <v>0</v>
      </c>
      <c r="N31" s="1080">
        <v>0</v>
      </c>
      <c r="O31" s="1080">
        <v>0</v>
      </c>
      <c r="P31" s="1080">
        <v>0</v>
      </c>
      <c r="Q31" s="1080">
        <v>0</v>
      </c>
      <c r="R31" s="1080">
        <v>0</v>
      </c>
      <c r="S31" s="1080">
        <v>0</v>
      </c>
      <c r="T31" s="1080">
        <v>0</v>
      </c>
      <c r="U31" s="1080">
        <v>0</v>
      </c>
      <c r="V31" s="1080">
        <v>0</v>
      </c>
      <c r="W31" s="1080">
        <v>0</v>
      </c>
      <c r="X31" s="1080">
        <v>0</v>
      </c>
      <c r="Y31" s="1080">
        <v>0</v>
      </c>
      <c r="Z31" s="1080">
        <v>0</v>
      </c>
      <c r="AA31" s="1080">
        <v>0</v>
      </c>
      <c r="AB31" s="1080">
        <v>0</v>
      </c>
      <c r="AC31" s="1080">
        <f>'Adj 5.3 Colstrip #3 Removal'!G12+'Adj 5.3 Colstrip #3 Removal'!G24</f>
        <v>113105.10250531929</v>
      </c>
      <c r="AD31" s="1080">
        <v>0</v>
      </c>
      <c r="AE31" s="1080">
        <v>0</v>
      </c>
      <c r="AF31" s="1080">
        <f>'Adj 6.3 Proposed Deprec Rates E'!G109</f>
        <v>-764035.59114822827</v>
      </c>
      <c r="AG31" s="1080">
        <f>'Adj 6.4 Vehicle Depreciation'!G90</f>
        <v>143763.74042216278</v>
      </c>
      <c r="AH31" s="1080">
        <v>0</v>
      </c>
      <c r="AI31" s="1080">
        <v>0</v>
      </c>
      <c r="AJ31" s="1080">
        <v>0</v>
      </c>
      <c r="AK31" s="1080">
        <v>0</v>
      </c>
      <c r="AL31" s="1080">
        <v>0</v>
      </c>
      <c r="AM31" s="1080">
        <f>'Adj 7.6 WA Flow-through Adj'!G89</f>
        <v>-407648.85953784268</v>
      </c>
      <c r="AN31" s="1080">
        <f>'Adj 7.7 Remove Def State Tax E'!G10</f>
        <v>-493727</v>
      </c>
      <c r="AO31" s="1080">
        <v>0</v>
      </c>
      <c r="AP31" s="1080">
        <v>0</v>
      </c>
      <c r="AQ31" s="1080">
        <f>'Adj 8.2 Environ Settlement'!G23+'Adj 8.2 Environ Settlement'!G26</f>
        <v>52446.028746304786</v>
      </c>
      <c r="AR31" s="1080">
        <v>0</v>
      </c>
      <c r="AS31" s="1080">
        <v>0</v>
      </c>
      <c r="AT31" s="1080"/>
      <c r="AU31" s="1080">
        <v>0</v>
      </c>
      <c r="AV31" s="1080">
        <v>0</v>
      </c>
      <c r="AW31" s="1080">
        <v>0</v>
      </c>
      <c r="AX31" s="1080">
        <v>0</v>
      </c>
      <c r="AY31" s="1080"/>
      <c r="AZ31" s="1080">
        <v>0</v>
      </c>
      <c r="BA31" s="1080">
        <v>0</v>
      </c>
      <c r="BB31" s="1080">
        <v>0</v>
      </c>
      <c r="BC31" s="1080">
        <v>0</v>
      </c>
      <c r="BD31" s="1053"/>
      <c r="CZ31" s="10"/>
    </row>
    <row r="32" spans="1:104">
      <c r="A32" s="4">
        <v>25</v>
      </c>
      <c r="B32" s="8" t="s">
        <v>33</v>
      </c>
      <c r="C32" s="1083">
        <f t="shared" si="9"/>
        <v>0</v>
      </c>
      <c r="D32" s="1080">
        <v>0</v>
      </c>
      <c r="E32" s="1080">
        <v>0</v>
      </c>
      <c r="F32" s="1080">
        <v>0</v>
      </c>
      <c r="G32" s="1080">
        <v>0</v>
      </c>
      <c r="H32" s="1080">
        <v>0</v>
      </c>
      <c r="I32" s="1080">
        <v>0</v>
      </c>
      <c r="J32" s="1080">
        <v>0</v>
      </c>
      <c r="K32" s="1080">
        <v>0</v>
      </c>
      <c r="L32" s="1080">
        <v>0</v>
      </c>
      <c r="M32" s="1080">
        <v>0</v>
      </c>
      <c r="N32" s="1080">
        <v>0</v>
      </c>
      <c r="O32" s="1080">
        <v>0</v>
      </c>
      <c r="P32" s="1080">
        <v>0</v>
      </c>
      <c r="Q32" s="1080">
        <v>0</v>
      </c>
      <c r="R32" s="1080">
        <v>0</v>
      </c>
      <c r="S32" s="1080">
        <v>0</v>
      </c>
      <c r="T32" s="1080">
        <v>0</v>
      </c>
      <c r="U32" s="1080">
        <v>0</v>
      </c>
      <c r="V32" s="1080">
        <v>0</v>
      </c>
      <c r="W32" s="1080">
        <v>0</v>
      </c>
      <c r="X32" s="1080">
        <v>0</v>
      </c>
      <c r="Y32" s="1080">
        <v>0</v>
      </c>
      <c r="Z32" s="1080">
        <v>0</v>
      </c>
      <c r="AA32" s="1080">
        <v>0</v>
      </c>
      <c r="AB32" s="1080">
        <v>0</v>
      </c>
      <c r="AC32" s="1080">
        <v>0</v>
      </c>
      <c r="AD32" s="1080">
        <v>0</v>
      </c>
      <c r="AE32" s="1080">
        <v>0</v>
      </c>
      <c r="AF32" s="1080">
        <v>0</v>
      </c>
      <c r="AG32" s="1080">
        <v>0</v>
      </c>
      <c r="AH32" s="1080">
        <v>0</v>
      </c>
      <c r="AI32" s="1080">
        <v>0</v>
      </c>
      <c r="AJ32" s="1080">
        <v>0</v>
      </c>
      <c r="AK32" s="1080">
        <v>0</v>
      </c>
      <c r="AL32" s="1080">
        <v>0</v>
      </c>
      <c r="AM32" s="1080">
        <v>0</v>
      </c>
      <c r="AN32" s="1080">
        <v>0</v>
      </c>
      <c r="AO32" s="1080">
        <v>0</v>
      </c>
      <c r="AP32" s="1080">
        <v>0</v>
      </c>
      <c r="AQ32" s="1080">
        <v>0</v>
      </c>
      <c r="AR32" s="1080">
        <v>0</v>
      </c>
      <c r="AS32" s="1080">
        <v>0</v>
      </c>
      <c r="AT32" s="1080"/>
      <c r="AU32" s="1080">
        <v>0</v>
      </c>
      <c r="AV32" s="1080">
        <v>0</v>
      </c>
      <c r="AW32" s="1080">
        <v>0</v>
      </c>
      <c r="AX32" s="1080">
        <v>0</v>
      </c>
      <c r="AY32" s="1080">
        <v>0</v>
      </c>
      <c r="AZ32" s="1080">
        <v>0</v>
      </c>
      <c r="BA32" s="1080">
        <v>0</v>
      </c>
      <c r="BB32" s="1080">
        <v>0</v>
      </c>
      <c r="BC32" s="1080">
        <v>0</v>
      </c>
      <c r="BD32" s="1053"/>
      <c r="CZ32" s="10"/>
    </row>
    <row r="33" spans="1:104">
      <c r="A33" s="4">
        <v>26</v>
      </c>
      <c r="B33" s="8" t="s">
        <v>34</v>
      </c>
      <c r="C33" s="1083">
        <f t="shared" si="9"/>
        <v>-3490.1945226639618</v>
      </c>
      <c r="D33" s="1080">
        <v>0</v>
      </c>
      <c r="E33" s="1080">
        <v>0</v>
      </c>
      <c r="F33" s="1080">
        <v>0</v>
      </c>
      <c r="G33" s="1080">
        <v>0</v>
      </c>
      <c r="H33" s="1080">
        <v>0</v>
      </c>
      <c r="I33" s="1080">
        <v>0</v>
      </c>
      <c r="J33" s="1080">
        <v>0</v>
      </c>
      <c r="K33" s="1080">
        <v>0</v>
      </c>
      <c r="L33" s="1080">
        <v>0</v>
      </c>
      <c r="M33" s="1080">
        <f>'Adj 4.1 Misc Gen Exp'!G12+'Adj 4.1 Misc Gen Exp'!G19</f>
        <v>-7659.5617953912351</v>
      </c>
      <c r="N33" s="1080">
        <v>0</v>
      </c>
      <c r="O33" s="1080">
        <v>0</v>
      </c>
      <c r="P33" s="1080">
        <v>0</v>
      </c>
      <c r="Q33" s="1080">
        <v>0</v>
      </c>
      <c r="R33" s="1080">
        <v>0</v>
      </c>
      <c r="S33" s="1080">
        <v>0</v>
      </c>
      <c r="T33" s="1080">
        <v>0</v>
      </c>
      <c r="U33" s="1080">
        <v>0</v>
      </c>
      <c r="V33" s="1080">
        <v>0</v>
      </c>
      <c r="W33" s="1080">
        <v>0</v>
      </c>
      <c r="X33" s="1080">
        <v>0</v>
      </c>
      <c r="Y33" s="1080">
        <v>0</v>
      </c>
      <c r="Z33" s="1080">
        <v>0</v>
      </c>
      <c r="AA33" s="1080">
        <v>0</v>
      </c>
      <c r="AB33" s="1080">
        <v>0</v>
      </c>
      <c r="AC33" s="1080">
        <v>0</v>
      </c>
      <c r="AD33" s="1080">
        <v>0</v>
      </c>
      <c r="AE33" s="1080">
        <v>0</v>
      </c>
      <c r="AF33" s="1080">
        <v>0</v>
      </c>
      <c r="AG33" s="1080">
        <v>0</v>
      </c>
      <c r="AH33" s="1080">
        <v>0</v>
      </c>
      <c r="AI33" s="1080">
        <v>0</v>
      </c>
      <c r="AJ33" s="1080">
        <v>0</v>
      </c>
      <c r="AK33" s="1080">
        <v>0</v>
      </c>
      <c r="AL33" s="1080">
        <v>0</v>
      </c>
      <c r="AM33" s="1080">
        <v>0</v>
      </c>
      <c r="AN33" s="1080">
        <v>0</v>
      </c>
      <c r="AO33" s="1080">
        <v>0</v>
      </c>
      <c r="AP33" s="1080">
        <v>0</v>
      </c>
      <c r="AQ33" s="1080">
        <v>0</v>
      </c>
      <c r="AR33" s="1080">
        <v>0</v>
      </c>
      <c r="AS33" s="1080">
        <v>0</v>
      </c>
      <c r="AT33" s="1080"/>
      <c r="AU33" s="1080">
        <v>0</v>
      </c>
      <c r="AV33" s="1080">
        <v>0</v>
      </c>
      <c r="AW33" s="1080">
        <v>0</v>
      </c>
      <c r="AX33" s="1080">
        <f>'Adj 8.9 Cust Svc Deposits'!G9</f>
        <v>4169.3672727272733</v>
      </c>
      <c r="AY33" s="1080">
        <v>0</v>
      </c>
      <c r="AZ33" s="1080">
        <v>0</v>
      </c>
      <c r="BA33" s="1080">
        <v>0</v>
      </c>
      <c r="BB33" s="1080">
        <v>0</v>
      </c>
      <c r="BC33" s="1080">
        <v>0</v>
      </c>
      <c r="BD33" s="1053"/>
      <c r="CZ33" s="10"/>
    </row>
    <row r="34" spans="1:104">
      <c r="A34" s="4">
        <v>27</v>
      </c>
      <c r="B34" s="1284" t="s">
        <v>35</v>
      </c>
      <c r="C34" s="1294">
        <f>SUM(C24:C33)</f>
        <v>32812907.41491089</v>
      </c>
      <c r="D34" s="1082">
        <f>SUM(D24:D33)</f>
        <v>-1992466</v>
      </c>
      <c r="E34" s="1082">
        <f>SUM(E24:E33)</f>
        <v>-2599655</v>
      </c>
      <c r="F34" s="1082">
        <f>SUM(F24:F33)</f>
        <v>5959039</v>
      </c>
      <c r="G34" s="1082">
        <f t="shared" ref="G34:P34" si="13">SUM(G24:G33)</f>
        <v>0</v>
      </c>
      <c r="H34" s="1082">
        <f t="shared" si="13"/>
        <v>-788669</v>
      </c>
      <c r="I34" s="1082">
        <f t="shared" si="13"/>
        <v>-147758</v>
      </c>
      <c r="J34" s="1082">
        <f>SUM(J24:J33)</f>
        <v>0</v>
      </c>
      <c r="K34" s="1082">
        <f>SUM(K24:K33)</f>
        <v>0</v>
      </c>
      <c r="L34" s="1082">
        <f>SUM(L24:L33)</f>
        <v>-4001</v>
      </c>
      <c r="M34" s="1082">
        <f t="shared" si="13"/>
        <v>-14373.998075557345</v>
      </c>
      <c r="N34" s="1082">
        <f t="shared" si="13"/>
        <v>-30932.981132557921</v>
      </c>
      <c r="O34" s="1082">
        <f t="shared" si="13"/>
        <v>0</v>
      </c>
      <c r="P34" s="1082">
        <f t="shared" si="13"/>
        <v>-3471.7537227038374</v>
      </c>
      <c r="Q34" s="1082">
        <f t="shared" ref="Q34:W34" si="14">SUM(Q24:Q33)</f>
        <v>-57080.954313646267</v>
      </c>
      <c r="R34" s="1082">
        <f t="shared" si="14"/>
        <v>-6923689.5899999999</v>
      </c>
      <c r="S34" s="1082">
        <f t="shared" si="14"/>
        <v>-1758995.077251401</v>
      </c>
      <c r="T34" s="1082">
        <f t="shared" si="14"/>
        <v>-260.94661826917422</v>
      </c>
      <c r="U34" s="1082">
        <f t="shared" si="14"/>
        <v>972.52741804815014</v>
      </c>
      <c r="V34" s="1082">
        <f t="shared" si="14"/>
        <v>274576.00651124539</v>
      </c>
      <c r="W34" s="1082">
        <f t="shared" si="14"/>
        <v>139979.2102726177</v>
      </c>
      <c r="X34" s="1082">
        <f>SUM(X24:X33)</f>
        <v>0</v>
      </c>
      <c r="Y34" s="1082">
        <f t="shared" ref="Y34:AF34" si="15">SUM(Y24:Y33)</f>
        <v>0</v>
      </c>
      <c r="Z34" s="1082">
        <f t="shared" si="15"/>
        <v>41631146.60665264</v>
      </c>
      <c r="AA34" s="1082">
        <f t="shared" si="15"/>
        <v>0</v>
      </c>
      <c r="AB34" s="1082">
        <f t="shared" si="15"/>
        <v>0</v>
      </c>
      <c r="AC34" s="1082">
        <f t="shared" si="15"/>
        <v>-314398.23129746714</v>
      </c>
      <c r="AD34" s="1082">
        <f t="shared" si="15"/>
        <v>0</v>
      </c>
      <c r="AE34" s="1082">
        <f t="shared" si="15"/>
        <v>0</v>
      </c>
      <c r="AF34" s="1082">
        <f t="shared" si="15"/>
        <v>1249180.3745660563</v>
      </c>
      <c r="AG34" s="1082">
        <f>SUM(AG24:AG33)</f>
        <v>-74723.8394267369</v>
      </c>
      <c r="AH34" s="1082">
        <f t="shared" ref="AH34:AY34" si="16">SUM(AH24:AH33)</f>
        <v>62215</v>
      </c>
      <c r="AI34" s="1082">
        <f t="shared" si="16"/>
        <v>0</v>
      </c>
      <c r="AJ34" s="1082">
        <f t="shared" si="16"/>
        <v>0</v>
      </c>
      <c r="AK34" s="1082">
        <f t="shared" si="16"/>
        <v>0</v>
      </c>
      <c r="AL34" s="1082">
        <f t="shared" si="16"/>
        <v>0</v>
      </c>
      <c r="AM34" s="1082">
        <f t="shared" si="16"/>
        <v>-407648.85953784268</v>
      </c>
      <c r="AN34" s="1082">
        <f t="shared" si="16"/>
        <v>-493727</v>
      </c>
      <c r="AO34" s="1082">
        <f t="shared" si="16"/>
        <v>0</v>
      </c>
      <c r="AP34" s="1082">
        <f t="shared" si="16"/>
        <v>138615</v>
      </c>
      <c r="AQ34" s="1082">
        <f t="shared" si="16"/>
        <v>171516.90404896234</v>
      </c>
      <c r="AR34" s="1082">
        <f t="shared" si="16"/>
        <v>0</v>
      </c>
      <c r="AS34" s="1082">
        <f t="shared" si="16"/>
        <v>0</v>
      </c>
      <c r="AT34" s="1082">
        <f t="shared" si="16"/>
        <v>0</v>
      </c>
      <c r="AU34" s="1082">
        <f t="shared" si="16"/>
        <v>0</v>
      </c>
      <c r="AV34" s="1082">
        <f t="shared" si="16"/>
        <v>-17990.552800000001</v>
      </c>
      <c r="AW34" s="1082">
        <f t="shared" si="16"/>
        <v>99762</v>
      </c>
      <c r="AX34" s="1082">
        <f t="shared" si="16"/>
        <v>2710.3672727272733</v>
      </c>
      <c r="AY34" s="1082">
        <f t="shared" si="16"/>
        <v>-1050000</v>
      </c>
      <c r="AZ34" s="1082">
        <f>SUM(AZ24:AZ33)</f>
        <v>-236962.79765522532</v>
      </c>
      <c r="BA34" s="1082">
        <f>SUM(BA24:BA33)</f>
        <v>0</v>
      </c>
      <c r="BB34" s="1082">
        <f>SUM(BB24:BB33)</f>
        <v>0</v>
      </c>
      <c r="BC34" s="1082">
        <f>SUM(BC24:BC33)</f>
        <v>0</v>
      </c>
      <c r="BD34" s="1053"/>
      <c r="CZ34" s="10"/>
    </row>
    <row r="35" spans="1:104">
      <c r="A35" s="4">
        <v>28</v>
      </c>
      <c r="B35" s="8"/>
      <c r="C35" s="1083"/>
      <c r="D35" s="1080"/>
      <c r="E35" s="1080"/>
      <c r="F35" s="1080">
        <v>0</v>
      </c>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53"/>
      <c r="CZ35" s="10"/>
    </row>
    <row r="36" spans="1:104" ht="13.8" thickBot="1">
      <c r="A36" s="4">
        <v>29</v>
      </c>
      <c r="B36" s="22" t="s">
        <v>98</v>
      </c>
      <c r="C36" s="1295">
        <f>C11-C34</f>
        <v>14571478.999249227</v>
      </c>
      <c r="D36" s="1086">
        <f>D11-D34</f>
        <v>-3700295.2699999996</v>
      </c>
      <c r="E36" s="1086">
        <f>E11-E34</f>
        <v>-4827929.4312790008</v>
      </c>
      <c r="F36" s="1086">
        <f>F11-F34</f>
        <v>11066785.820802085</v>
      </c>
      <c r="G36" s="1086">
        <f t="shared" ref="G36:P36" si="17">G11-G34</f>
        <v>0</v>
      </c>
      <c r="H36" s="1086">
        <f t="shared" si="17"/>
        <v>-1464670.1310724937</v>
      </c>
      <c r="I36" s="1086">
        <f t="shared" si="17"/>
        <v>-66165</v>
      </c>
      <c r="J36" s="1086">
        <f>J11-J34</f>
        <v>0</v>
      </c>
      <c r="K36" s="1086">
        <f>K11-K34</f>
        <v>0</v>
      </c>
      <c r="L36" s="1086">
        <f>L11-L34</f>
        <v>-7429.3085290905419</v>
      </c>
      <c r="M36" s="1086">
        <f t="shared" si="17"/>
        <v>14373.998075557345</v>
      </c>
      <c r="N36" s="1086">
        <f t="shared" si="17"/>
        <v>30932.981132557921</v>
      </c>
      <c r="O36" s="1086">
        <f t="shared" si="17"/>
        <v>0</v>
      </c>
      <c r="P36" s="1086">
        <f t="shared" si="17"/>
        <v>3471.7537227038374</v>
      </c>
      <c r="Q36" s="1086">
        <f t="shared" ref="Q36:W36" si="18">Q11-Q34</f>
        <v>-101033.59276701676</v>
      </c>
      <c r="R36" s="1086">
        <f t="shared" si="18"/>
        <v>6923689.5899999999</v>
      </c>
      <c r="S36" s="1086">
        <f t="shared" si="18"/>
        <v>1758995.077251401</v>
      </c>
      <c r="T36" s="1086">
        <f t="shared" si="18"/>
        <v>260.94661826917422</v>
      </c>
      <c r="U36" s="1086">
        <f t="shared" si="18"/>
        <v>-972.52741804815014</v>
      </c>
      <c r="V36" s="1086">
        <f t="shared" si="18"/>
        <v>-274576.00651124539</v>
      </c>
      <c r="W36" s="1086">
        <f t="shared" si="18"/>
        <v>-139979.2102726177</v>
      </c>
      <c r="X36" s="1086">
        <f>X11-X34</f>
        <v>0</v>
      </c>
      <c r="Y36" s="1086">
        <f>Y11-Y34</f>
        <v>0</v>
      </c>
      <c r="Z36" s="1086">
        <f>Z11-Z34</f>
        <v>7484567.6746666431</v>
      </c>
      <c r="AA36" s="1086">
        <f>AA11-AA34</f>
        <v>0</v>
      </c>
      <c r="AB36" s="1086">
        <f>AB11-AB34</f>
        <v>0</v>
      </c>
      <c r="AC36" s="1086">
        <f t="shared" ref="AC36:BC36" si="19">AC11-AC34</f>
        <v>314398.23129746714</v>
      </c>
      <c r="AD36" s="1086">
        <f t="shared" si="19"/>
        <v>0</v>
      </c>
      <c r="AE36" s="1086">
        <f t="shared" si="19"/>
        <v>0</v>
      </c>
      <c r="AF36" s="1086">
        <f t="shared" si="19"/>
        <v>-1249180.3745660563</v>
      </c>
      <c r="AG36" s="1086">
        <f>AG11-AG34</f>
        <v>74723.8394267369</v>
      </c>
      <c r="AH36" s="1086">
        <f t="shared" si="19"/>
        <v>-62215</v>
      </c>
      <c r="AI36" s="1086">
        <f t="shared" si="19"/>
        <v>0</v>
      </c>
      <c r="AJ36" s="1086">
        <f t="shared" si="19"/>
        <v>0</v>
      </c>
      <c r="AK36" s="1086">
        <f t="shared" si="19"/>
        <v>0</v>
      </c>
      <c r="AL36" s="1086">
        <f t="shared" si="19"/>
        <v>0</v>
      </c>
      <c r="AM36" s="1086">
        <f t="shared" si="19"/>
        <v>407648.85953784268</v>
      </c>
      <c r="AN36" s="1086">
        <f t="shared" si="19"/>
        <v>493727</v>
      </c>
      <c r="AO36" s="1086">
        <f t="shared" si="19"/>
        <v>0</v>
      </c>
      <c r="AP36" s="1086">
        <f t="shared" si="19"/>
        <v>-138615</v>
      </c>
      <c r="AQ36" s="1086">
        <f t="shared" si="19"/>
        <v>-171516.90404896234</v>
      </c>
      <c r="AR36" s="1086">
        <f t="shared" si="19"/>
        <v>0</v>
      </c>
      <c r="AS36" s="1086">
        <f t="shared" si="19"/>
        <v>0</v>
      </c>
      <c r="AT36" s="1086">
        <f t="shared" si="19"/>
        <v>0</v>
      </c>
      <c r="AU36" s="1086">
        <f t="shared" si="19"/>
        <v>0</v>
      </c>
      <c r="AV36" s="1086">
        <f t="shared" si="19"/>
        <v>17990.552800000001</v>
      </c>
      <c r="AW36" s="1086">
        <f t="shared" si="19"/>
        <v>-99762</v>
      </c>
      <c r="AX36" s="1086">
        <f t="shared" si="19"/>
        <v>-2710.3672727272733</v>
      </c>
      <c r="AY36" s="1086">
        <f t="shared" si="19"/>
        <v>-1950000</v>
      </c>
      <c r="AZ36" s="1086">
        <f t="shared" si="19"/>
        <v>236962.79765522532</v>
      </c>
      <c r="BA36" s="1086">
        <f t="shared" si="19"/>
        <v>0</v>
      </c>
      <c r="BB36" s="1086">
        <f t="shared" si="19"/>
        <v>0</v>
      </c>
      <c r="BC36" s="1086">
        <f t="shared" si="19"/>
        <v>0</v>
      </c>
      <c r="BD36" s="1053"/>
      <c r="CZ36" s="10"/>
    </row>
    <row r="37" spans="1:104" ht="13.8" thickTop="1">
      <c r="A37" s="4">
        <v>30</v>
      </c>
      <c r="B37" s="8"/>
      <c r="C37" s="1083"/>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c r="AY37" s="1080"/>
      <c r="AZ37" s="1080"/>
      <c r="BA37" s="1080"/>
      <c r="BB37" s="1080"/>
      <c r="BC37" s="1080"/>
      <c r="BD37" s="1053"/>
      <c r="CZ37" s="10"/>
    </row>
    <row r="38" spans="1:104">
      <c r="A38" s="4">
        <v>31</v>
      </c>
      <c r="B38" s="19" t="s">
        <v>36</v>
      </c>
      <c r="C38" s="1083"/>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c r="AY38" s="1080"/>
      <c r="AZ38" s="1080"/>
      <c r="BA38" s="1080"/>
      <c r="BB38" s="1080"/>
      <c r="BC38" s="1080"/>
      <c r="CZ38" s="10"/>
    </row>
    <row r="39" spans="1:104">
      <c r="A39" s="4">
        <v>32</v>
      </c>
      <c r="B39" s="8" t="s">
        <v>37</v>
      </c>
      <c r="C39" s="1083">
        <f t="shared" ref="C39:C49" si="20">SUM(D39:BC39)</f>
        <v>63205959.0172254</v>
      </c>
      <c r="D39" s="1080">
        <v>0</v>
      </c>
      <c r="E39" s="1080">
        <v>0</v>
      </c>
      <c r="F39" s="1080">
        <v>0</v>
      </c>
      <c r="G39" s="1080">
        <v>0</v>
      </c>
      <c r="H39" s="1080">
        <v>0</v>
      </c>
      <c r="I39" s="1080">
        <v>0</v>
      </c>
      <c r="J39" s="1080">
        <v>0</v>
      </c>
      <c r="K39" s="1080">
        <v>0</v>
      </c>
      <c r="L39" s="1080">
        <v>0</v>
      </c>
      <c r="M39" s="1080">
        <v>0</v>
      </c>
      <c r="N39" s="1080">
        <v>0</v>
      </c>
      <c r="O39" s="1080">
        <v>0</v>
      </c>
      <c r="P39" s="1080">
        <v>0</v>
      </c>
      <c r="Q39" s="1080">
        <v>0</v>
      </c>
      <c r="R39" s="1080">
        <v>0</v>
      </c>
      <c r="S39" s="1080">
        <v>0</v>
      </c>
      <c r="T39" s="1080">
        <v>0</v>
      </c>
      <c r="U39" s="1080">
        <v>0</v>
      </c>
      <c r="V39" s="1080">
        <v>0</v>
      </c>
      <c r="W39" s="1080">
        <v>0</v>
      </c>
      <c r="X39" s="1080">
        <v>0</v>
      </c>
      <c r="Y39" s="1080">
        <v>0</v>
      </c>
      <c r="Z39" s="1080">
        <v>0</v>
      </c>
      <c r="AA39" s="1080">
        <v>0</v>
      </c>
      <c r="AB39" s="1080">
        <v>0</v>
      </c>
      <c r="AC39" s="1080">
        <f>'Adj 5.3 Colstrip #3 Removal'!G15+'Adj 5.3 Colstrip #3 Removal'!G16</f>
        <v>-28327255.80891481</v>
      </c>
      <c r="AD39" s="1080">
        <v>0</v>
      </c>
      <c r="AE39" s="1080">
        <v>0</v>
      </c>
      <c r="AF39" s="1080">
        <v>0</v>
      </c>
      <c r="AG39" s="1080">
        <v>0</v>
      </c>
      <c r="AH39" s="1080">
        <v>0</v>
      </c>
      <c r="AI39" s="1080">
        <v>0</v>
      </c>
      <c r="AJ39" s="1080">
        <v>0</v>
      </c>
      <c r="AK39" s="1080">
        <v>0</v>
      </c>
      <c r="AL39" s="1080">
        <v>0</v>
      </c>
      <c r="AM39" s="1080">
        <v>0</v>
      </c>
      <c r="AN39" s="1080">
        <v>0</v>
      </c>
      <c r="AO39" s="1080">
        <v>0</v>
      </c>
      <c r="AP39" s="1080">
        <f>'Adj 8.1 Jim Bridger Mine RB'!G9+'Adj 8.1 Jim Bridger Mine RB'!G15</f>
        <v>69500552.513709083</v>
      </c>
      <c r="AQ39" s="1080">
        <v>0</v>
      </c>
      <c r="AR39" s="1080">
        <v>0</v>
      </c>
      <c r="AS39" s="1080">
        <v>0</v>
      </c>
      <c r="AT39" s="1080">
        <v>0</v>
      </c>
      <c r="AU39" s="1080">
        <v>0</v>
      </c>
      <c r="AV39" s="1080">
        <f>'Adj 8.7 Removal of Colstrip #4'!G17</f>
        <v>-360048.63899999904</v>
      </c>
      <c r="AW39" s="1080">
        <v>0</v>
      </c>
      <c r="AX39" s="1080">
        <v>0</v>
      </c>
      <c r="AY39" s="1080">
        <v>0</v>
      </c>
      <c r="AZ39" s="1080">
        <f>'Adj 8.11 Misc Asset Sales &amp; Rem'!G12</f>
        <v>0</v>
      </c>
      <c r="BA39" s="1080">
        <f>'Adj 8.12 Adjust June 2012 AMA P'!G286</f>
        <v>22392710.951431125</v>
      </c>
      <c r="BB39" s="1080"/>
      <c r="BC39" s="1080">
        <v>0</v>
      </c>
      <c r="BD39" s="1053"/>
      <c r="CZ39" s="10"/>
    </row>
    <row r="40" spans="1:104">
      <c r="A40" s="4">
        <v>33</v>
      </c>
      <c r="B40" s="8" t="s">
        <v>38</v>
      </c>
      <c r="C40" s="1083">
        <f t="shared" si="20"/>
        <v>0</v>
      </c>
      <c r="D40" s="1080">
        <v>0</v>
      </c>
      <c r="E40" s="1080">
        <v>0</v>
      </c>
      <c r="F40" s="1080">
        <v>0</v>
      </c>
      <c r="G40" s="1080">
        <v>0</v>
      </c>
      <c r="H40" s="1080">
        <v>0</v>
      </c>
      <c r="I40" s="1080">
        <v>0</v>
      </c>
      <c r="J40" s="1080">
        <v>0</v>
      </c>
      <c r="K40" s="1080">
        <v>0</v>
      </c>
      <c r="L40" s="1080">
        <v>0</v>
      </c>
      <c r="M40" s="1080">
        <v>0</v>
      </c>
      <c r="N40" s="1080">
        <v>0</v>
      </c>
      <c r="O40" s="1080">
        <v>0</v>
      </c>
      <c r="P40" s="1080">
        <v>0</v>
      </c>
      <c r="Q40" s="1080">
        <v>0</v>
      </c>
      <c r="R40" s="1080">
        <v>0</v>
      </c>
      <c r="S40" s="1080">
        <v>0</v>
      </c>
      <c r="T40" s="1080">
        <v>0</v>
      </c>
      <c r="U40" s="1080">
        <v>0</v>
      </c>
      <c r="V40" s="1080">
        <v>0</v>
      </c>
      <c r="W40" s="1080">
        <v>0</v>
      </c>
      <c r="X40" s="1080">
        <v>0</v>
      </c>
      <c r="Y40" s="1080">
        <v>0</v>
      </c>
      <c r="Z40" s="1080">
        <v>0</v>
      </c>
      <c r="AA40" s="1080">
        <v>0</v>
      </c>
      <c r="AB40" s="1080">
        <v>0</v>
      </c>
      <c r="AC40" s="1080">
        <v>0</v>
      </c>
      <c r="AD40" s="1080">
        <v>0</v>
      </c>
      <c r="AE40" s="1080">
        <v>0</v>
      </c>
      <c r="AF40" s="1080">
        <v>0</v>
      </c>
      <c r="AG40" s="1080">
        <v>0</v>
      </c>
      <c r="AH40" s="1080">
        <v>0</v>
      </c>
      <c r="AI40" s="1080">
        <v>0</v>
      </c>
      <c r="AJ40" s="1080">
        <v>0</v>
      </c>
      <c r="AK40" s="1080">
        <v>0</v>
      </c>
      <c r="AL40" s="1080">
        <v>0</v>
      </c>
      <c r="AM40" s="1080">
        <v>0</v>
      </c>
      <c r="AN40" s="1080">
        <v>0</v>
      </c>
      <c r="AO40" s="1080">
        <v>0</v>
      </c>
      <c r="AP40" s="1080">
        <v>0</v>
      </c>
      <c r="AQ40" s="1080">
        <v>0</v>
      </c>
      <c r="AR40" s="1080">
        <v>0</v>
      </c>
      <c r="AS40" s="1080">
        <v>0</v>
      </c>
      <c r="AT40" s="1080">
        <v>0</v>
      </c>
      <c r="AU40" s="1080">
        <v>0</v>
      </c>
      <c r="AV40" s="1080">
        <v>0</v>
      </c>
      <c r="AW40" s="1080">
        <v>0</v>
      </c>
      <c r="AX40" s="1080">
        <v>0</v>
      </c>
      <c r="AY40" s="1080">
        <v>0</v>
      </c>
      <c r="AZ40" s="1080">
        <v>0</v>
      </c>
      <c r="BA40" s="1080">
        <v>0</v>
      </c>
      <c r="BB40" s="1080">
        <v>0</v>
      </c>
      <c r="BC40" s="1080">
        <v>0</v>
      </c>
      <c r="BD40" s="1053"/>
      <c r="CZ40" s="10"/>
    </row>
    <row r="41" spans="1:104">
      <c r="A41" s="4">
        <v>34</v>
      </c>
      <c r="B41" s="8" t="s">
        <v>391</v>
      </c>
      <c r="C41" s="1083">
        <f t="shared" si="20"/>
        <v>-5468734.5442685261</v>
      </c>
      <c r="D41" s="1080">
        <v>0</v>
      </c>
      <c r="E41" s="1080">
        <v>0</v>
      </c>
      <c r="F41" s="1080">
        <v>0</v>
      </c>
      <c r="G41" s="1080">
        <v>0</v>
      </c>
      <c r="H41" s="1080">
        <v>0</v>
      </c>
      <c r="I41" s="1080">
        <v>0</v>
      </c>
      <c r="J41" s="1080">
        <v>0</v>
      </c>
      <c r="K41" s="1080">
        <v>0</v>
      </c>
      <c r="L41" s="1080">
        <v>0</v>
      </c>
      <c r="M41" s="1080">
        <v>0</v>
      </c>
      <c r="N41" s="1080">
        <v>0</v>
      </c>
      <c r="O41" s="1080">
        <v>0</v>
      </c>
      <c r="P41" s="1080">
        <v>0</v>
      </c>
      <c r="Q41" s="1080">
        <v>0</v>
      </c>
      <c r="R41" s="1080">
        <v>0</v>
      </c>
      <c r="S41" s="1080">
        <v>0</v>
      </c>
      <c r="T41" s="1080">
        <v>0</v>
      </c>
      <c r="U41" s="1080">
        <v>0</v>
      </c>
      <c r="V41" s="1080">
        <v>0</v>
      </c>
      <c r="W41" s="1080">
        <v>0</v>
      </c>
      <c r="X41" s="1080">
        <v>0</v>
      </c>
      <c r="Y41" s="1080">
        <v>0</v>
      </c>
      <c r="Z41" s="1080">
        <v>0</v>
      </c>
      <c r="AA41" s="1080">
        <v>0</v>
      </c>
      <c r="AB41" s="1080">
        <v>0</v>
      </c>
      <c r="AC41" s="1080">
        <v>0</v>
      </c>
      <c r="AD41" s="1080">
        <v>0</v>
      </c>
      <c r="AE41" s="1080">
        <v>0</v>
      </c>
      <c r="AF41" s="1080">
        <v>0</v>
      </c>
      <c r="AG41" s="1080">
        <v>0</v>
      </c>
      <c r="AH41" s="1080">
        <v>0</v>
      </c>
      <c r="AI41" s="1080">
        <v>0</v>
      </c>
      <c r="AJ41" s="1080">
        <v>0</v>
      </c>
      <c r="AK41" s="1080">
        <v>0</v>
      </c>
      <c r="AL41" s="1080">
        <v>0</v>
      </c>
      <c r="AM41" s="1080">
        <v>0</v>
      </c>
      <c r="AN41" s="1080">
        <v>0</v>
      </c>
      <c r="AO41" s="1080">
        <v>0</v>
      </c>
      <c r="AP41" s="1080">
        <f>'Adj 8.1 Jim Bridger Mine RB'!G10+'Adj 8.1 Jim Bridger Mine RB'!G16</f>
        <v>98976.422746625845</v>
      </c>
      <c r="AQ41" s="1080">
        <f>'Adj 8.2 Environ Settlement'!G18</f>
        <v>130636.84776425855</v>
      </c>
      <c r="AR41" s="1080">
        <v>0</v>
      </c>
      <c r="AS41" s="1080">
        <v>0</v>
      </c>
      <c r="AT41" s="1080">
        <f>'Adj 8.5 Misc. Rate base'!G65+'Adj 8.5 Misc. Rate base'!G82</f>
        <v>-5698347.8147794101</v>
      </c>
      <c r="AU41" s="1080">
        <v>0</v>
      </c>
      <c r="AV41" s="1080">
        <v>0</v>
      </c>
      <c r="AW41" s="1080">
        <v>0</v>
      </c>
      <c r="AX41" s="1080">
        <v>0</v>
      </c>
      <c r="AY41" s="1080">
        <v>0</v>
      </c>
      <c r="AZ41" s="1080">
        <v>0</v>
      </c>
      <c r="BA41" s="1080">
        <v>0</v>
      </c>
      <c r="BB41" s="1080">
        <v>0</v>
      </c>
      <c r="BC41" s="1080">
        <v>0</v>
      </c>
      <c r="BD41" s="1053"/>
      <c r="CZ41" s="10"/>
    </row>
    <row r="42" spans="1:104">
      <c r="A42" s="4">
        <v>35</v>
      </c>
      <c r="B42" s="8" t="s">
        <v>40</v>
      </c>
      <c r="C42" s="1083">
        <f t="shared" si="20"/>
        <v>0</v>
      </c>
      <c r="D42" s="1080">
        <v>0</v>
      </c>
      <c r="E42" s="1080">
        <v>0</v>
      </c>
      <c r="F42" s="1080">
        <v>0</v>
      </c>
      <c r="G42" s="1080">
        <v>0</v>
      </c>
      <c r="H42" s="1080">
        <v>0</v>
      </c>
      <c r="I42" s="1080">
        <v>0</v>
      </c>
      <c r="J42" s="1080">
        <v>0</v>
      </c>
      <c r="K42" s="1080">
        <v>0</v>
      </c>
      <c r="L42" s="1080">
        <v>0</v>
      </c>
      <c r="M42" s="1080">
        <v>0</v>
      </c>
      <c r="N42" s="1080">
        <v>0</v>
      </c>
      <c r="O42" s="1080">
        <v>0</v>
      </c>
      <c r="P42" s="1080">
        <v>0</v>
      </c>
      <c r="Q42" s="1080">
        <v>0</v>
      </c>
      <c r="R42" s="1080">
        <v>0</v>
      </c>
      <c r="S42" s="1080">
        <v>0</v>
      </c>
      <c r="T42" s="1080">
        <v>0</v>
      </c>
      <c r="U42" s="1080">
        <v>0</v>
      </c>
      <c r="V42" s="1080">
        <v>0</v>
      </c>
      <c r="W42" s="1080">
        <v>0</v>
      </c>
      <c r="X42" s="1080">
        <v>0</v>
      </c>
      <c r="Y42" s="1080">
        <v>0</v>
      </c>
      <c r="Z42" s="1080">
        <v>0</v>
      </c>
      <c r="AA42" s="1080">
        <v>0</v>
      </c>
      <c r="AB42" s="1080">
        <v>0</v>
      </c>
      <c r="AC42" s="1080">
        <v>0</v>
      </c>
      <c r="AD42" s="1080">
        <v>0</v>
      </c>
      <c r="AE42" s="1080">
        <v>0</v>
      </c>
      <c r="AF42" s="1080">
        <v>0</v>
      </c>
      <c r="AG42" s="1080">
        <v>0</v>
      </c>
      <c r="AH42" s="1080">
        <v>0</v>
      </c>
      <c r="AI42" s="1080">
        <v>0</v>
      </c>
      <c r="AJ42" s="1080">
        <v>0</v>
      </c>
      <c r="AK42" s="1080">
        <v>0</v>
      </c>
      <c r="AL42" s="1080">
        <v>0</v>
      </c>
      <c r="AM42" s="1080">
        <v>0</v>
      </c>
      <c r="AN42" s="1080">
        <v>0</v>
      </c>
      <c r="AO42" s="1080">
        <v>0</v>
      </c>
      <c r="AP42" s="1080">
        <v>0</v>
      </c>
      <c r="AQ42" s="1080">
        <v>0</v>
      </c>
      <c r="AR42" s="1080">
        <v>0</v>
      </c>
      <c r="AS42" s="1080">
        <v>0</v>
      </c>
      <c r="AT42" s="1080">
        <v>0</v>
      </c>
      <c r="AU42" s="1080">
        <v>0</v>
      </c>
      <c r="AV42" s="1080">
        <v>0</v>
      </c>
      <c r="AW42" s="1080">
        <v>0</v>
      </c>
      <c r="AX42" s="1080">
        <v>0</v>
      </c>
      <c r="AY42" s="1080">
        <v>0</v>
      </c>
      <c r="AZ42" s="1080">
        <v>0</v>
      </c>
      <c r="BA42" s="1080">
        <v>0</v>
      </c>
      <c r="BB42" s="1080">
        <v>0</v>
      </c>
      <c r="BC42" s="1080">
        <v>0</v>
      </c>
      <c r="BD42" s="1053"/>
      <c r="CZ42" s="10"/>
    </row>
    <row r="43" spans="1:104">
      <c r="A43" s="4">
        <v>36</v>
      </c>
      <c r="B43" s="8" t="s">
        <v>41</v>
      </c>
      <c r="C43" s="1083">
        <f t="shared" si="20"/>
        <v>0</v>
      </c>
      <c r="D43" s="1080">
        <v>0</v>
      </c>
      <c r="E43" s="1080">
        <v>0</v>
      </c>
      <c r="F43" s="1080">
        <v>0</v>
      </c>
      <c r="G43" s="1080">
        <v>0</v>
      </c>
      <c r="H43" s="1080">
        <v>0</v>
      </c>
      <c r="I43" s="1080">
        <v>0</v>
      </c>
      <c r="J43" s="1080">
        <v>0</v>
      </c>
      <c r="K43" s="1080">
        <v>0</v>
      </c>
      <c r="L43" s="1080">
        <v>0</v>
      </c>
      <c r="M43" s="1080">
        <v>0</v>
      </c>
      <c r="N43" s="1080">
        <v>0</v>
      </c>
      <c r="O43" s="1080">
        <v>0</v>
      </c>
      <c r="P43" s="1080">
        <v>0</v>
      </c>
      <c r="Q43" s="1080">
        <v>0</v>
      </c>
      <c r="R43" s="1080">
        <v>0</v>
      </c>
      <c r="S43" s="1080">
        <v>0</v>
      </c>
      <c r="T43" s="1080">
        <v>0</v>
      </c>
      <c r="U43" s="1080">
        <v>0</v>
      </c>
      <c r="V43" s="1080">
        <v>0</v>
      </c>
      <c r="W43" s="1080">
        <v>0</v>
      </c>
      <c r="X43" s="1080">
        <v>0</v>
      </c>
      <c r="Y43" s="1080">
        <v>0</v>
      </c>
      <c r="Z43" s="1080">
        <v>0</v>
      </c>
      <c r="AA43" s="1080">
        <v>0</v>
      </c>
      <c r="AB43" s="1080">
        <v>0</v>
      </c>
      <c r="AC43" s="1080">
        <v>0</v>
      </c>
      <c r="AD43" s="1080">
        <v>0</v>
      </c>
      <c r="AE43" s="1080">
        <v>0</v>
      </c>
      <c r="AF43" s="1080">
        <v>0</v>
      </c>
      <c r="AG43" s="1080">
        <v>0</v>
      </c>
      <c r="AH43" s="1080">
        <v>0</v>
      </c>
      <c r="AI43" s="1080">
        <v>0</v>
      </c>
      <c r="AJ43" s="1080">
        <v>0</v>
      </c>
      <c r="AK43" s="1080">
        <v>0</v>
      </c>
      <c r="AL43" s="1080">
        <v>0</v>
      </c>
      <c r="AM43" s="1080">
        <v>0</v>
      </c>
      <c r="AN43" s="1080">
        <v>0</v>
      </c>
      <c r="AO43" s="1080">
        <v>0</v>
      </c>
      <c r="AP43" s="1080">
        <v>0</v>
      </c>
      <c r="AQ43" s="1080">
        <v>0</v>
      </c>
      <c r="AR43" s="1080">
        <v>0</v>
      </c>
      <c r="AS43" s="1080">
        <v>0</v>
      </c>
      <c r="AT43" s="1080">
        <v>0</v>
      </c>
      <c r="AU43" s="1080">
        <v>0</v>
      </c>
      <c r="AV43" s="1080">
        <v>0</v>
      </c>
      <c r="AW43" s="1080">
        <v>0</v>
      </c>
      <c r="AX43" s="1080">
        <v>0</v>
      </c>
      <c r="AY43" s="1080">
        <v>0</v>
      </c>
      <c r="AZ43" s="1080">
        <v>0</v>
      </c>
      <c r="BA43" s="1080">
        <v>0</v>
      </c>
      <c r="BB43" s="1080">
        <v>0</v>
      </c>
      <c r="BC43" s="1080">
        <v>0</v>
      </c>
      <c r="BD43" s="1053"/>
      <c r="CZ43" s="10"/>
    </row>
    <row r="44" spans="1:104">
      <c r="A44" s="4">
        <v>37</v>
      </c>
      <c r="B44" s="8" t="s">
        <v>42</v>
      </c>
      <c r="C44" s="1083">
        <f t="shared" si="20"/>
        <v>-1743278.7185106392</v>
      </c>
      <c r="D44" s="1080">
        <v>0</v>
      </c>
      <c r="E44" s="1080">
        <v>0</v>
      </c>
      <c r="F44" s="1080">
        <v>0</v>
      </c>
      <c r="G44" s="1080">
        <v>0</v>
      </c>
      <c r="H44" s="1080">
        <v>0</v>
      </c>
      <c r="I44" s="1080">
        <v>0</v>
      </c>
      <c r="J44" s="1080">
        <v>0</v>
      </c>
      <c r="K44" s="1080">
        <v>0</v>
      </c>
      <c r="L44" s="1080">
        <v>0</v>
      </c>
      <c r="M44" s="1080">
        <v>0</v>
      </c>
      <c r="N44" s="1080">
        <v>0</v>
      </c>
      <c r="O44" s="1080">
        <v>0</v>
      </c>
      <c r="P44" s="1080">
        <v>0</v>
      </c>
      <c r="Q44" s="1080">
        <v>0</v>
      </c>
      <c r="R44" s="1080">
        <v>0</v>
      </c>
      <c r="S44" s="1080">
        <v>0</v>
      </c>
      <c r="T44" s="1080">
        <v>0</v>
      </c>
      <c r="U44" s="1080">
        <v>0</v>
      </c>
      <c r="V44" s="1080">
        <v>0</v>
      </c>
      <c r="W44" s="1080">
        <v>0</v>
      </c>
      <c r="X44" s="1080">
        <v>0</v>
      </c>
      <c r="Y44" s="1080">
        <v>0</v>
      </c>
      <c r="Z44" s="1080">
        <v>0</v>
      </c>
      <c r="AA44" s="1080">
        <v>0</v>
      </c>
      <c r="AB44" s="1080">
        <v>0</v>
      </c>
      <c r="AC44" s="1080">
        <v>0</v>
      </c>
      <c r="AD44" s="1080">
        <v>0</v>
      </c>
      <c r="AE44" s="1080">
        <v>0</v>
      </c>
      <c r="AF44" s="1080">
        <v>0</v>
      </c>
      <c r="AG44" s="1080">
        <v>0</v>
      </c>
      <c r="AH44" s="1080">
        <v>0</v>
      </c>
      <c r="AI44" s="1080">
        <v>0</v>
      </c>
      <c r="AJ44" s="1080">
        <v>0</v>
      </c>
      <c r="AK44" s="1080">
        <v>0</v>
      </c>
      <c r="AL44" s="1080">
        <v>0</v>
      </c>
      <c r="AM44" s="1080">
        <v>0</v>
      </c>
      <c r="AN44" s="1080">
        <v>0</v>
      </c>
      <c r="AO44" s="1080">
        <v>0</v>
      </c>
      <c r="AP44" s="1080">
        <v>0</v>
      </c>
      <c r="AQ44" s="1080">
        <v>0</v>
      </c>
      <c r="AR44" s="1080">
        <v>0</v>
      </c>
      <c r="AS44" s="1080">
        <v>0</v>
      </c>
      <c r="AT44" s="1080">
        <f>'Adj 8.5 Misc. Rate base'!G57</f>
        <v>-1743278.7185106392</v>
      </c>
      <c r="AU44" s="1080">
        <v>0</v>
      </c>
      <c r="AV44" s="1080">
        <v>0</v>
      </c>
      <c r="AW44" s="1080">
        <v>0</v>
      </c>
      <c r="AX44" s="1080">
        <v>0</v>
      </c>
      <c r="AY44" s="1080">
        <v>0</v>
      </c>
      <c r="AZ44" s="1080">
        <v>0</v>
      </c>
      <c r="BA44" s="1080">
        <v>0</v>
      </c>
      <c r="BB44" s="1080">
        <v>0</v>
      </c>
      <c r="BC44" s="1080">
        <v>0</v>
      </c>
      <c r="BD44" s="1053"/>
      <c r="CZ44" s="10"/>
    </row>
    <row r="45" spans="1:104">
      <c r="A45" s="4">
        <v>38</v>
      </c>
      <c r="B45" s="8" t="s">
        <v>43</v>
      </c>
      <c r="C45" s="1083">
        <f t="shared" si="20"/>
        <v>-6914148.5720945681</v>
      </c>
      <c r="D45" s="1080">
        <v>0</v>
      </c>
      <c r="E45" s="1080">
        <v>0</v>
      </c>
      <c r="F45" s="1080">
        <v>0</v>
      </c>
      <c r="G45" s="1080">
        <v>0</v>
      </c>
      <c r="H45" s="1080">
        <v>0</v>
      </c>
      <c r="I45" s="1080">
        <v>0</v>
      </c>
      <c r="J45" s="1080">
        <v>0</v>
      </c>
      <c r="K45" s="1080">
        <v>0</v>
      </c>
      <c r="L45" s="1080">
        <v>0</v>
      </c>
      <c r="M45" s="1080">
        <v>0</v>
      </c>
      <c r="N45" s="1080">
        <v>0</v>
      </c>
      <c r="O45" s="1080">
        <v>0</v>
      </c>
      <c r="P45" s="1080">
        <v>0</v>
      </c>
      <c r="Q45" s="1080">
        <v>0</v>
      </c>
      <c r="R45" s="1080">
        <v>0</v>
      </c>
      <c r="S45" s="1080">
        <v>0</v>
      </c>
      <c r="T45" s="1080">
        <v>0</v>
      </c>
      <c r="U45" s="1080">
        <v>0</v>
      </c>
      <c r="V45" s="1080">
        <v>0</v>
      </c>
      <c r="W45" s="1080">
        <v>0</v>
      </c>
      <c r="X45" s="1080">
        <v>0</v>
      </c>
      <c r="Y45" s="1080">
        <v>0</v>
      </c>
      <c r="Z45" s="1080">
        <v>0</v>
      </c>
      <c r="AA45" s="1080">
        <v>0</v>
      </c>
      <c r="AB45" s="1080">
        <v>0</v>
      </c>
      <c r="AC45" s="1080">
        <v>0</v>
      </c>
      <c r="AD45" s="1080">
        <v>0</v>
      </c>
      <c r="AE45" s="1080">
        <v>0</v>
      </c>
      <c r="AF45" s="1080">
        <v>0</v>
      </c>
      <c r="AG45" s="1080">
        <v>0</v>
      </c>
      <c r="AH45" s="1080">
        <v>0</v>
      </c>
      <c r="AI45" s="1080">
        <v>0</v>
      </c>
      <c r="AJ45" s="1080">
        <v>0</v>
      </c>
      <c r="AK45" s="1080">
        <v>0</v>
      </c>
      <c r="AL45" s="1080">
        <v>0</v>
      </c>
      <c r="AM45" s="1080">
        <v>0</v>
      </c>
      <c r="AN45" s="1080">
        <v>0</v>
      </c>
      <c r="AO45" s="1080">
        <v>0</v>
      </c>
      <c r="AP45" s="1080">
        <v>0</v>
      </c>
      <c r="AQ45" s="1080">
        <v>0</v>
      </c>
      <c r="AR45" s="1080">
        <v>0</v>
      </c>
      <c r="AS45" s="1080">
        <v>0</v>
      </c>
      <c r="AT45" s="1080">
        <f>'Adj 8.5 Misc. Rate base'!G25</f>
        <v>-6914148.5720945681</v>
      </c>
      <c r="AU45" s="1080">
        <v>0</v>
      </c>
      <c r="AV45" s="1080">
        <v>0</v>
      </c>
      <c r="AW45" s="1080">
        <v>0</v>
      </c>
      <c r="AX45" s="1080">
        <v>0</v>
      </c>
      <c r="AY45" s="1080">
        <v>0</v>
      </c>
      <c r="AZ45" s="1080">
        <v>0</v>
      </c>
      <c r="BA45" s="1080">
        <v>0</v>
      </c>
      <c r="BB45" s="1080">
        <v>0</v>
      </c>
      <c r="BC45" s="1080">
        <v>0</v>
      </c>
      <c r="BD45" s="1053"/>
      <c r="CZ45" s="10"/>
    </row>
    <row r="46" spans="1:104">
      <c r="A46" s="4">
        <v>39</v>
      </c>
      <c r="B46" s="8" t="s">
        <v>44</v>
      </c>
      <c r="C46" s="1083">
        <f t="shared" si="20"/>
        <v>-6926884.9266495155</v>
      </c>
      <c r="D46" s="1080">
        <v>0</v>
      </c>
      <c r="E46" s="1080">
        <v>0</v>
      </c>
      <c r="F46" s="1080">
        <v>0</v>
      </c>
      <c r="G46" s="1080">
        <v>0</v>
      </c>
      <c r="H46" s="1080">
        <v>0</v>
      </c>
      <c r="I46" s="1080">
        <v>0</v>
      </c>
      <c r="J46" s="1080">
        <v>0</v>
      </c>
      <c r="K46" s="1080">
        <v>0</v>
      </c>
      <c r="L46" s="1080">
        <v>0</v>
      </c>
      <c r="M46" s="1080">
        <v>0</v>
      </c>
      <c r="N46" s="1080">
        <v>0</v>
      </c>
      <c r="O46" s="1080">
        <v>0</v>
      </c>
      <c r="P46" s="1080">
        <v>0</v>
      </c>
      <c r="Q46" s="1080">
        <v>0</v>
      </c>
      <c r="R46" s="1080">
        <v>0</v>
      </c>
      <c r="S46" s="1080">
        <v>0</v>
      </c>
      <c r="T46" s="1080">
        <v>0</v>
      </c>
      <c r="U46" s="1080">
        <v>0</v>
      </c>
      <c r="V46" s="1080">
        <v>0</v>
      </c>
      <c r="W46" s="1080">
        <v>0</v>
      </c>
      <c r="X46" s="1080">
        <v>0</v>
      </c>
      <c r="Y46" s="1080">
        <v>0</v>
      </c>
      <c r="Z46" s="1080">
        <v>0</v>
      </c>
      <c r="AA46" s="1080">
        <v>0</v>
      </c>
      <c r="AB46" s="1080">
        <v>0</v>
      </c>
      <c r="AC46" s="1080">
        <v>0</v>
      </c>
      <c r="AD46" s="1080">
        <v>0</v>
      </c>
      <c r="AE46" s="1080">
        <v>0</v>
      </c>
      <c r="AF46" s="1080">
        <v>0</v>
      </c>
      <c r="AG46" s="1080">
        <v>0</v>
      </c>
      <c r="AH46" s="1080">
        <v>0</v>
      </c>
      <c r="AI46" s="1080">
        <v>0</v>
      </c>
      <c r="AJ46" s="1080">
        <v>0</v>
      </c>
      <c r="AK46" s="1080">
        <v>0</v>
      </c>
      <c r="AL46" s="1080">
        <v>0</v>
      </c>
      <c r="AM46" s="1080">
        <v>0</v>
      </c>
      <c r="AN46" s="1080">
        <v>0</v>
      </c>
      <c r="AO46" s="1080">
        <v>0</v>
      </c>
      <c r="AP46" s="1080">
        <v>0</v>
      </c>
      <c r="AQ46" s="1080">
        <v>0</v>
      </c>
      <c r="AR46" s="1080">
        <v>0</v>
      </c>
      <c r="AS46" s="1080">
        <v>0</v>
      </c>
      <c r="AT46" s="1080">
        <f>'Adj 8.5 Misc. Rate base'!G41</f>
        <v>-6926884.9266495155</v>
      </c>
      <c r="AU46" s="1080">
        <v>0</v>
      </c>
      <c r="AV46" s="1080">
        <v>0</v>
      </c>
      <c r="AW46" s="1080">
        <v>0</v>
      </c>
      <c r="AX46" s="1080">
        <v>0</v>
      </c>
      <c r="AY46" s="1080">
        <v>0</v>
      </c>
      <c r="AZ46" s="1080">
        <v>0</v>
      </c>
      <c r="BA46" s="1080">
        <v>0</v>
      </c>
      <c r="BB46" s="1080">
        <v>0</v>
      </c>
      <c r="BC46" s="1080">
        <v>0</v>
      </c>
      <c r="BD46" s="1053"/>
      <c r="CZ46" s="10"/>
    </row>
    <row r="47" spans="1:104">
      <c r="A47" s="4">
        <v>40</v>
      </c>
      <c r="B47" s="8" t="s">
        <v>9</v>
      </c>
      <c r="C47" s="1083">
        <f t="shared" si="20"/>
        <v>28579779.133268069</v>
      </c>
      <c r="D47" s="1080">
        <v>0</v>
      </c>
      <c r="E47" s="1080">
        <v>0</v>
      </c>
      <c r="F47" s="1080">
        <v>0</v>
      </c>
      <c r="G47" s="1080">
        <v>0</v>
      </c>
      <c r="H47" s="1080">
        <v>0</v>
      </c>
      <c r="I47" s="1080">
        <v>0</v>
      </c>
      <c r="J47" s="1080">
        <v>0</v>
      </c>
      <c r="K47" s="1080">
        <v>0</v>
      </c>
      <c r="L47" s="1080">
        <v>0</v>
      </c>
      <c r="M47" s="1080">
        <v>0</v>
      </c>
      <c r="N47" s="1080">
        <v>0</v>
      </c>
      <c r="O47" s="1080">
        <v>0</v>
      </c>
      <c r="P47" s="1080">
        <v>0</v>
      </c>
      <c r="Q47" s="1080">
        <v>0</v>
      </c>
      <c r="R47" s="1080">
        <v>0</v>
      </c>
      <c r="S47" s="1080">
        <v>0</v>
      </c>
      <c r="T47" s="1080">
        <v>0</v>
      </c>
      <c r="U47" s="1080">
        <v>0</v>
      </c>
      <c r="V47" s="1080">
        <v>0</v>
      </c>
      <c r="W47" s="1080">
        <v>0</v>
      </c>
      <c r="X47" s="1080">
        <v>0</v>
      </c>
      <c r="Y47" s="1080">
        <v>0</v>
      </c>
      <c r="Z47" s="1080">
        <v>0</v>
      </c>
      <c r="AA47" s="1080">
        <v>0</v>
      </c>
      <c r="AB47" s="1080">
        <v>0</v>
      </c>
      <c r="AC47" s="1080">
        <v>0</v>
      </c>
      <c r="AD47" s="1080">
        <v>0</v>
      </c>
      <c r="AE47" s="1080">
        <v>0</v>
      </c>
      <c r="AF47" s="1080">
        <v>0</v>
      </c>
      <c r="AG47" s="1080">
        <v>0</v>
      </c>
      <c r="AH47" s="1080">
        <v>0</v>
      </c>
      <c r="AI47" s="1080">
        <v>0</v>
      </c>
      <c r="AJ47" s="1080">
        <v>0</v>
      </c>
      <c r="AK47" s="1080">
        <v>0</v>
      </c>
      <c r="AL47" s="1080">
        <v>0</v>
      </c>
      <c r="AM47" s="1080">
        <v>0</v>
      </c>
      <c r="AN47" s="1080">
        <v>0</v>
      </c>
      <c r="AO47" s="1080">
        <v>0</v>
      </c>
      <c r="AP47" s="1080">
        <v>0</v>
      </c>
      <c r="AQ47" s="1080">
        <v>0</v>
      </c>
      <c r="AR47" s="1080">
        <v>0</v>
      </c>
      <c r="AS47" s="1080">
        <v>0</v>
      </c>
      <c r="AT47" s="1080">
        <f>'Adj 8.5 Misc. Rate base'!G18</f>
        <v>-2438703.9515725183</v>
      </c>
      <c r="AU47" s="1080">
        <v>0</v>
      </c>
      <c r="AV47" s="1080">
        <v>0</v>
      </c>
      <c r="AW47" s="1080">
        <v>0</v>
      </c>
      <c r="AX47" s="1080">
        <v>0</v>
      </c>
      <c r="AY47" s="1080">
        <v>0</v>
      </c>
      <c r="AZ47" s="1080">
        <v>0</v>
      </c>
      <c r="BA47" s="1080">
        <v>0</v>
      </c>
      <c r="BB47" s="1080">
        <f>'Adj 8.13 ISWC'!G10</f>
        <v>31018483.084840588</v>
      </c>
      <c r="BC47" s="1080">
        <v>0</v>
      </c>
      <c r="BD47" s="1053"/>
      <c r="CZ47" s="10"/>
    </row>
    <row r="48" spans="1:104">
      <c r="A48" s="4">
        <v>41</v>
      </c>
      <c r="B48" s="8" t="s">
        <v>45</v>
      </c>
      <c r="C48" s="1083">
        <f t="shared" si="20"/>
        <v>0</v>
      </c>
      <c r="D48" s="1080">
        <v>0</v>
      </c>
      <c r="E48" s="1080">
        <v>0</v>
      </c>
      <c r="F48" s="1080">
        <v>0</v>
      </c>
      <c r="G48" s="1080">
        <v>0</v>
      </c>
      <c r="H48" s="1080">
        <v>0</v>
      </c>
      <c r="I48" s="1080">
        <v>0</v>
      </c>
      <c r="J48" s="1080">
        <v>0</v>
      </c>
      <c r="K48" s="1080">
        <v>0</v>
      </c>
      <c r="L48" s="1080">
        <v>0</v>
      </c>
      <c r="M48" s="1080">
        <v>0</v>
      </c>
      <c r="N48" s="1080">
        <v>0</v>
      </c>
      <c r="O48" s="1080">
        <v>0</v>
      </c>
      <c r="P48" s="1080">
        <v>0</v>
      </c>
      <c r="Q48" s="1080">
        <v>0</v>
      </c>
      <c r="R48" s="1080">
        <v>0</v>
      </c>
      <c r="S48" s="1080">
        <v>0</v>
      </c>
      <c r="T48" s="1080">
        <v>0</v>
      </c>
      <c r="U48" s="1080">
        <v>0</v>
      </c>
      <c r="V48" s="1080">
        <v>0</v>
      </c>
      <c r="W48" s="1080">
        <v>0</v>
      </c>
      <c r="X48" s="1080">
        <v>0</v>
      </c>
      <c r="Y48" s="1080">
        <v>0</v>
      </c>
      <c r="Z48" s="1080">
        <v>0</v>
      </c>
      <c r="AA48" s="1080">
        <v>0</v>
      </c>
      <c r="AB48" s="1080">
        <v>0</v>
      </c>
      <c r="AC48" s="1080">
        <v>0</v>
      </c>
      <c r="AD48" s="1080">
        <v>0</v>
      </c>
      <c r="AE48" s="1080">
        <v>0</v>
      </c>
      <c r="AF48" s="1080">
        <v>0</v>
      </c>
      <c r="AG48" s="1080">
        <v>0</v>
      </c>
      <c r="AH48" s="1080">
        <v>0</v>
      </c>
      <c r="AI48" s="1080">
        <v>0</v>
      </c>
      <c r="AJ48" s="1080">
        <v>0</v>
      </c>
      <c r="AK48" s="1080">
        <v>0</v>
      </c>
      <c r="AL48" s="1080">
        <v>0</v>
      </c>
      <c r="AM48" s="1080">
        <v>0</v>
      </c>
      <c r="AN48" s="1080">
        <v>0</v>
      </c>
      <c r="AO48" s="1080">
        <v>0</v>
      </c>
      <c r="AP48" s="1080">
        <v>0</v>
      </c>
      <c r="AQ48" s="1080">
        <v>0</v>
      </c>
      <c r="AR48" s="1080">
        <v>0</v>
      </c>
      <c r="AS48" s="1080">
        <v>0</v>
      </c>
      <c r="AT48" s="1080">
        <v>0</v>
      </c>
      <c r="AU48" s="1080">
        <v>0</v>
      </c>
      <c r="AV48" s="1080">
        <v>0</v>
      </c>
      <c r="AW48" s="1080">
        <v>0</v>
      </c>
      <c r="AX48" s="1080">
        <v>0</v>
      </c>
      <c r="AY48" s="1080">
        <v>0</v>
      </c>
      <c r="AZ48" s="1080">
        <v>0</v>
      </c>
      <c r="BA48" s="1080">
        <v>0</v>
      </c>
      <c r="BB48" s="1080">
        <v>0</v>
      </c>
      <c r="BC48" s="1080">
        <v>0</v>
      </c>
      <c r="BD48" s="1053"/>
      <c r="CZ48" s="10"/>
    </row>
    <row r="49" spans="1:104">
      <c r="A49" s="4">
        <v>42</v>
      </c>
      <c r="B49" s="8" t="s">
        <v>46</v>
      </c>
      <c r="C49" s="1083">
        <f t="shared" si="20"/>
        <v>0</v>
      </c>
      <c r="D49" s="1080">
        <v>0</v>
      </c>
      <c r="E49" s="1080">
        <v>0</v>
      </c>
      <c r="F49" s="1080">
        <v>0</v>
      </c>
      <c r="G49" s="1080">
        <v>0</v>
      </c>
      <c r="H49" s="1080">
        <v>0</v>
      </c>
      <c r="I49" s="1080">
        <v>0</v>
      </c>
      <c r="J49" s="1080">
        <v>0</v>
      </c>
      <c r="K49" s="1080">
        <v>0</v>
      </c>
      <c r="L49" s="1080">
        <v>0</v>
      </c>
      <c r="M49" s="1080">
        <v>0</v>
      </c>
      <c r="N49" s="1080">
        <v>0</v>
      </c>
      <c r="O49" s="1080">
        <v>0</v>
      </c>
      <c r="P49" s="1080">
        <v>0</v>
      </c>
      <c r="Q49" s="1080">
        <v>0</v>
      </c>
      <c r="R49" s="1080">
        <v>0</v>
      </c>
      <c r="S49" s="1080">
        <v>0</v>
      </c>
      <c r="T49" s="1080">
        <v>0</v>
      </c>
      <c r="U49" s="1080">
        <v>0</v>
      </c>
      <c r="V49" s="1080">
        <v>0</v>
      </c>
      <c r="W49" s="1080">
        <v>0</v>
      </c>
      <c r="X49" s="1080">
        <v>0</v>
      </c>
      <c r="Y49" s="1080">
        <v>0</v>
      </c>
      <c r="Z49" s="1080">
        <v>0</v>
      </c>
      <c r="AA49" s="1080">
        <v>0</v>
      </c>
      <c r="AB49" s="1080">
        <v>0</v>
      </c>
      <c r="AC49" s="1080">
        <v>0</v>
      </c>
      <c r="AD49" s="1080">
        <v>0</v>
      </c>
      <c r="AE49" s="1080">
        <v>0</v>
      </c>
      <c r="AF49" s="1080">
        <v>0</v>
      </c>
      <c r="AG49" s="1080">
        <v>0</v>
      </c>
      <c r="AH49" s="1080">
        <v>0</v>
      </c>
      <c r="AI49" s="1080">
        <v>0</v>
      </c>
      <c r="AJ49" s="1080">
        <v>0</v>
      </c>
      <c r="AK49" s="1080">
        <v>0</v>
      </c>
      <c r="AL49" s="1080">
        <v>0</v>
      </c>
      <c r="AM49" s="1080">
        <v>0</v>
      </c>
      <c r="AN49" s="1080">
        <v>0</v>
      </c>
      <c r="AO49" s="1080">
        <v>0</v>
      </c>
      <c r="AP49" s="1080">
        <v>0</v>
      </c>
      <c r="AQ49" s="1080">
        <v>0</v>
      </c>
      <c r="AR49" s="1080">
        <v>0</v>
      </c>
      <c r="AS49" s="1080">
        <v>0</v>
      </c>
      <c r="AT49" s="1080">
        <v>0</v>
      </c>
      <c r="AU49" s="1080">
        <v>0</v>
      </c>
      <c r="AV49" s="1080">
        <v>0</v>
      </c>
      <c r="AW49" s="1080">
        <v>0</v>
      </c>
      <c r="AX49" s="1080">
        <v>0</v>
      </c>
      <c r="AY49" s="1080">
        <v>0</v>
      </c>
      <c r="AZ49" s="1080">
        <v>0</v>
      </c>
      <c r="BA49" s="1080">
        <v>0</v>
      </c>
      <c r="BB49" s="1080">
        <v>0</v>
      </c>
      <c r="BC49" s="1080">
        <v>0</v>
      </c>
      <c r="BD49" s="1053"/>
      <c r="CZ49" s="10"/>
    </row>
    <row r="50" spans="1:104">
      <c r="A50" s="4">
        <v>43</v>
      </c>
      <c r="B50" s="1285" t="s">
        <v>47</v>
      </c>
      <c r="C50" s="1088">
        <f>SUM(C39:C49)</f>
        <v>70732691.388970211</v>
      </c>
      <c r="D50" s="1082">
        <f>SUM(D39:D49)</f>
        <v>0</v>
      </c>
      <c r="E50" s="1082">
        <f>SUM(E39:E49)</f>
        <v>0</v>
      </c>
      <c r="F50" s="1082">
        <v>0</v>
      </c>
      <c r="G50" s="1082">
        <f t="shared" ref="G50:P50" si="21">SUM(G39:G49)</f>
        <v>0</v>
      </c>
      <c r="H50" s="1082">
        <f t="shared" si="21"/>
        <v>0</v>
      </c>
      <c r="I50" s="1082">
        <f t="shared" si="21"/>
        <v>0</v>
      </c>
      <c r="J50" s="1082">
        <f>SUM(J39:J49)</f>
        <v>0</v>
      </c>
      <c r="K50" s="1082">
        <f>SUM(K39:K49)</f>
        <v>0</v>
      </c>
      <c r="L50" s="1082">
        <f>SUM(L39:L49)</f>
        <v>0</v>
      </c>
      <c r="M50" s="1082">
        <f t="shared" si="21"/>
        <v>0</v>
      </c>
      <c r="N50" s="1082">
        <f t="shared" si="21"/>
        <v>0</v>
      </c>
      <c r="O50" s="1082">
        <f t="shared" si="21"/>
        <v>0</v>
      </c>
      <c r="P50" s="1082">
        <f t="shared" si="21"/>
        <v>0</v>
      </c>
      <c r="Q50" s="1082">
        <f t="shared" ref="Q50:W50" si="22">SUM(Q39:Q49)</f>
        <v>0</v>
      </c>
      <c r="R50" s="1082">
        <f t="shared" si="22"/>
        <v>0</v>
      </c>
      <c r="S50" s="1082">
        <f t="shared" si="22"/>
        <v>0</v>
      </c>
      <c r="T50" s="1082">
        <f t="shared" si="22"/>
        <v>0</v>
      </c>
      <c r="U50" s="1082">
        <f t="shared" si="22"/>
        <v>0</v>
      </c>
      <c r="V50" s="1082">
        <f t="shared" si="22"/>
        <v>0</v>
      </c>
      <c r="W50" s="1082">
        <f t="shared" si="22"/>
        <v>0</v>
      </c>
      <c r="X50" s="1082">
        <f>SUM(X39:X49)</f>
        <v>0</v>
      </c>
      <c r="Y50" s="1082">
        <f>SUM(Y39:Y49)</f>
        <v>0</v>
      </c>
      <c r="Z50" s="1082">
        <f>SUM(Z39:Z49)</f>
        <v>0</v>
      </c>
      <c r="AA50" s="1082">
        <f>SUM(AA39:AA49)</f>
        <v>0</v>
      </c>
      <c r="AB50" s="1082">
        <f>SUM(AB39:AB49)</f>
        <v>0</v>
      </c>
      <c r="AC50" s="1082">
        <f t="shared" ref="AC50:AY50" si="23">SUM(AC39:AC49)</f>
        <v>-28327255.80891481</v>
      </c>
      <c r="AD50" s="1082">
        <f t="shared" si="23"/>
        <v>0</v>
      </c>
      <c r="AE50" s="1082">
        <f>SUM(AE39:AE49)</f>
        <v>0</v>
      </c>
      <c r="AF50" s="1082">
        <f>SUM(AF39:AF49)</f>
        <v>0</v>
      </c>
      <c r="AG50" s="1082">
        <f>SUM(AG39:AG49)</f>
        <v>0</v>
      </c>
      <c r="AH50" s="1082">
        <f t="shared" si="23"/>
        <v>0</v>
      </c>
      <c r="AI50" s="1082">
        <f t="shared" si="23"/>
        <v>0</v>
      </c>
      <c r="AJ50" s="1082">
        <f t="shared" si="23"/>
        <v>0</v>
      </c>
      <c r="AK50" s="1082">
        <f t="shared" si="23"/>
        <v>0</v>
      </c>
      <c r="AL50" s="1082">
        <f t="shared" si="23"/>
        <v>0</v>
      </c>
      <c r="AM50" s="1082">
        <f t="shared" si="23"/>
        <v>0</v>
      </c>
      <c r="AN50" s="1082">
        <f>SUM(AN39:AN49)</f>
        <v>0</v>
      </c>
      <c r="AO50" s="1082">
        <f t="shared" si="23"/>
        <v>0</v>
      </c>
      <c r="AP50" s="1082">
        <f t="shared" si="23"/>
        <v>69599528.936455712</v>
      </c>
      <c r="AQ50" s="1082">
        <f t="shared" si="23"/>
        <v>130636.84776425855</v>
      </c>
      <c r="AR50" s="1082">
        <f t="shared" si="23"/>
        <v>0</v>
      </c>
      <c r="AS50" s="1082">
        <f t="shared" si="23"/>
        <v>0</v>
      </c>
      <c r="AT50" s="1082">
        <f>SUM(AT39:AT49)</f>
        <v>-23721363.983606651</v>
      </c>
      <c r="AU50" s="1082">
        <f>SUM(AU39:AU49)</f>
        <v>0</v>
      </c>
      <c r="AV50" s="1082">
        <f t="shared" si="23"/>
        <v>-360048.63899999904</v>
      </c>
      <c r="AW50" s="1082">
        <f>SUM(AW39:AW49)</f>
        <v>0</v>
      </c>
      <c r="AX50" s="1082">
        <f t="shared" si="23"/>
        <v>0</v>
      </c>
      <c r="AY50" s="1082">
        <f t="shared" si="23"/>
        <v>0</v>
      </c>
      <c r="AZ50" s="1082">
        <f>SUM(AZ39:AZ49)</f>
        <v>0</v>
      </c>
      <c r="BA50" s="1082">
        <f>SUM(BA39:BA49)</f>
        <v>22392710.951431125</v>
      </c>
      <c r="BB50" s="1082">
        <f>SUM(BB39:BB49)</f>
        <v>31018483.084840588</v>
      </c>
      <c r="BC50" s="1082">
        <f>SUM(BC39:BC49)</f>
        <v>0</v>
      </c>
      <c r="BD50" s="1053"/>
      <c r="CZ50" s="10"/>
    </row>
    <row r="51" spans="1:104">
      <c r="A51" s="4">
        <v>44</v>
      </c>
      <c r="B51" s="8"/>
      <c r="C51" s="1083"/>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0"/>
      <c r="AE51" s="1080"/>
      <c r="AF51" s="1080"/>
      <c r="AG51" s="1080"/>
      <c r="AH51" s="1080"/>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CZ51" s="10"/>
    </row>
    <row r="52" spans="1:104">
      <c r="A52" s="4">
        <v>45</v>
      </c>
      <c r="B52" s="19" t="s">
        <v>48</v>
      </c>
      <c r="C52" s="1083"/>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CZ52" s="10"/>
    </row>
    <row r="53" spans="1:104">
      <c r="A53" s="4">
        <v>46</v>
      </c>
      <c r="B53" s="8" t="s">
        <v>49</v>
      </c>
      <c r="C53" s="1083">
        <f t="shared" ref="C53:C59" si="24">SUM(D53:BC53)</f>
        <v>-29125685.574347764</v>
      </c>
      <c r="D53" s="1080">
        <v>0</v>
      </c>
      <c r="E53" s="1080">
        <v>0</v>
      </c>
      <c r="F53" s="1080">
        <v>0</v>
      </c>
      <c r="G53" s="1080">
        <v>0</v>
      </c>
      <c r="H53" s="1080">
        <v>0</v>
      </c>
      <c r="I53" s="1080">
        <v>0</v>
      </c>
      <c r="J53" s="1080">
        <v>0</v>
      </c>
      <c r="K53" s="1080">
        <v>0</v>
      </c>
      <c r="L53" s="1080">
        <v>0</v>
      </c>
      <c r="M53" s="1080">
        <v>0</v>
      </c>
      <c r="N53" s="1080">
        <v>0</v>
      </c>
      <c r="O53" s="1080">
        <v>0</v>
      </c>
      <c r="P53" s="1080">
        <v>0</v>
      </c>
      <c r="Q53" s="1080">
        <v>0</v>
      </c>
      <c r="R53" s="1080">
        <v>0</v>
      </c>
      <c r="S53" s="1080">
        <v>0</v>
      </c>
      <c r="T53" s="1080">
        <v>0</v>
      </c>
      <c r="U53" s="1080">
        <v>0</v>
      </c>
      <c r="V53" s="1080">
        <v>0</v>
      </c>
      <c r="W53" s="1080">
        <v>0</v>
      </c>
      <c r="X53" s="1080">
        <v>0</v>
      </c>
      <c r="Y53" s="1080">
        <v>0</v>
      </c>
      <c r="Z53" s="1080">
        <v>0</v>
      </c>
      <c r="AA53" s="1080">
        <v>0</v>
      </c>
      <c r="AB53" s="1080">
        <v>0</v>
      </c>
      <c r="AC53" s="1080">
        <f>'Adj 5.3 Colstrip #3 Removal'!G17+'Adj 5.3 Colstrip #3 Removal'!G18</f>
        <v>18631294.304746002</v>
      </c>
      <c r="AD53" s="1080">
        <v>0</v>
      </c>
      <c r="AE53" s="1080">
        <f>'Adj 6.2 Deprec &amp; Amort Reserve '!G93+'Adj 6.2 Deprec &amp; Amort Reserve '!G99+'Adj 6.2 Deprec &amp; Amort Reserve '!G112</f>
        <v>-6488165.3237502482</v>
      </c>
      <c r="AF53" s="1080">
        <f>'Adj 6.3 Proposed Deprec Rates E'!G76</f>
        <v>-2013215.9657142847</v>
      </c>
      <c r="AG53" s="1080">
        <v>0</v>
      </c>
      <c r="AH53" s="1080">
        <v>0</v>
      </c>
      <c r="AI53" s="1080">
        <v>0</v>
      </c>
      <c r="AJ53" s="1080">
        <v>0</v>
      </c>
      <c r="AK53" s="1080">
        <v>0</v>
      </c>
      <c r="AL53" s="1080">
        <v>0</v>
      </c>
      <c r="AM53" s="1080">
        <v>0</v>
      </c>
      <c r="AN53" s="1080">
        <v>0</v>
      </c>
      <c r="AO53" s="1080">
        <v>0</v>
      </c>
      <c r="AP53" s="1080">
        <f>'Adj 8.1 Jim Bridger Mine RB'!G11+'Adj 8.1 Jim Bridger Mine RB'!G17</f>
        <v>-39255598.589629233</v>
      </c>
      <c r="AQ53" s="1080">
        <v>0</v>
      </c>
      <c r="AR53" s="1080">
        <v>0</v>
      </c>
      <c r="AS53" s="1080">
        <v>0</v>
      </c>
      <c r="AT53" s="1080">
        <v>0</v>
      </c>
      <c r="AU53" s="1080">
        <v>0</v>
      </c>
      <c r="AV53" s="1080">
        <v>0</v>
      </c>
      <c r="AW53" s="1080">
        <v>0</v>
      </c>
      <c r="AX53" s="1080">
        <v>0</v>
      </c>
      <c r="AY53" s="1080">
        <v>0</v>
      </c>
      <c r="AZ53" s="1080"/>
      <c r="BA53" s="1080">
        <v>0</v>
      </c>
      <c r="BB53" s="1080">
        <v>0</v>
      </c>
      <c r="BC53" s="1080">
        <v>0</v>
      </c>
      <c r="BD53" s="1053"/>
      <c r="CZ53" s="10"/>
    </row>
    <row r="54" spans="1:104">
      <c r="A54" s="4">
        <v>47</v>
      </c>
      <c r="B54" s="8" t="s">
        <v>50</v>
      </c>
      <c r="C54" s="1083">
        <f t="shared" si="24"/>
        <v>-38827.45374999987</v>
      </c>
      <c r="D54" s="1080">
        <v>0</v>
      </c>
      <c r="E54" s="1080">
        <v>0</v>
      </c>
      <c r="F54" s="1080">
        <v>0</v>
      </c>
      <c r="G54" s="1080">
        <v>0</v>
      </c>
      <c r="H54" s="1080">
        <v>0</v>
      </c>
      <c r="I54" s="1080">
        <v>0</v>
      </c>
      <c r="J54" s="1080">
        <v>0</v>
      </c>
      <c r="K54" s="1080">
        <v>0</v>
      </c>
      <c r="L54" s="1080">
        <v>0</v>
      </c>
      <c r="M54" s="1080">
        <v>0</v>
      </c>
      <c r="N54" s="1080">
        <v>0</v>
      </c>
      <c r="O54" s="1080">
        <v>0</v>
      </c>
      <c r="P54" s="1080">
        <v>0</v>
      </c>
      <c r="Q54" s="1080">
        <v>0</v>
      </c>
      <c r="R54" s="1080">
        <v>0</v>
      </c>
      <c r="S54" s="1080">
        <v>0</v>
      </c>
      <c r="T54" s="1080">
        <v>0</v>
      </c>
      <c r="U54" s="1080">
        <v>0</v>
      </c>
      <c r="V54" s="1080">
        <v>0</v>
      </c>
      <c r="W54" s="1080">
        <v>0</v>
      </c>
      <c r="X54" s="1080">
        <v>0</v>
      </c>
      <c r="Y54" s="1080">
        <v>0</v>
      </c>
      <c r="Z54" s="1080">
        <v>0</v>
      </c>
      <c r="AA54" s="1080">
        <v>0</v>
      </c>
      <c r="AB54" s="1080">
        <v>0</v>
      </c>
      <c r="AC54" s="1080">
        <v>0</v>
      </c>
      <c r="AD54" s="1080">
        <v>0</v>
      </c>
      <c r="AE54" s="1080">
        <f>'Adj 6.2 Deprec &amp; Amort Reserve '!G132</f>
        <v>-38827.45374999987</v>
      </c>
      <c r="AF54" s="1080"/>
      <c r="AG54" s="1080">
        <v>0</v>
      </c>
      <c r="AH54" s="1080">
        <v>0</v>
      </c>
      <c r="AI54" s="1080">
        <v>0</v>
      </c>
      <c r="AJ54" s="1080">
        <v>0</v>
      </c>
      <c r="AK54" s="1080">
        <v>0</v>
      </c>
      <c r="AL54" s="1080">
        <v>0</v>
      </c>
      <c r="AM54" s="1080">
        <v>0</v>
      </c>
      <c r="AN54" s="1080">
        <v>0</v>
      </c>
      <c r="AO54" s="1080">
        <v>0</v>
      </c>
      <c r="AP54" s="1080">
        <v>0</v>
      </c>
      <c r="AQ54" s="1080">
        <v>0</v>
      </c>
      <c r="AR54" s="1080">
        <v>0</v>
      </c>
      <c r="AS54" s="1080">
        <v>0</v>
      </c>
      <c r="AT54" s="1080">
        <v>0</v>
      </c>
      <c r="AU54" s="1080">
        <v>0</v>
      </c>
      <c r="AV54" s="1080">
        <v>0</v>
      </c>
      <c r="AW54" s="1080">
        <v>0</v>
      </c>
      <c r="AX54" s="1080">
        <v>0</v>
      </c>
      <c r="AY54" s="1080">
        <v>0</v>
      </c>
      <c r="AZ54" s="1080">
        <v>0</v>
      </c>
      <c r="BA54" s="1080">
        <v>0</v>
      </c>
      <c r="BB54" s="1080">
        <v>0</v>
      </c>
      <c r="BC54" s="1080">
        <v>0</v>
      </c>
      <c r="BD54" s="1053"/>
      <c r="CZ54" s="10"/>
    </row>
    <row r="55" spans="1:104">
      <c r="A55" s="4">
        <v>48</v>
      </c>
      <c r="B55" s="8" t="s">
        <v>392</v>
      </c>
      <c r="C55" s="1083">
        <f t="shared" si="24"/>
        <v>-13295615.908060301</v>
      </c>
      <c r="D55" s="1080">
        <v>0</v>
      </c>
      <c r="E55" s="1080">
        <v>0</v>
      </c>
      <c r="F55" s="1080">
        <v>0</v>
      </c>
      <c r="G55" s="1080">
        <v>0</v>
      </c>
      <c r="H55" s="1080">
        <v>0</v>
      </c>
      <c r="I55" s="1080">
        <v>0</v>
      </c>
      <c r="J55" s="1080">
        <v>0</v>
      </c>
      <c r="K55" s="1080">
        <v>0</v>
      </c>
      <c r="L55" s="1080">
        <v>0</v>
      </c>
      <c r="M55" s="1080">
        <v>0</v>
      </c>
      <c r="N55" s="1080">
        <v>0</v>
      </c>
      <c r="O55" s="1080">
        <v>0</v>
      </c>
      <c r="P55" s="1080">
        <v>0</v>
      </c>
      <c r="Q55" s="1080">
        <v>0</v>
      </c>
      <c r="R55" s="1080">
        <v>0</v>
      </c>
      <c r="S55" s="1080">
        <v>0</v>
      </c>
      <c r="T55" s="1080">
        <v>0</v>
      </c>
      <c r="U55" s="1080">
        <v>0</v>
      </c>
      <c r="V55" s="1080">
        <v>0</v>
      </c>
      <c r="W55" s="1080">
        <v>0</v>
      </c>
      <c r="X55" s="1080">
        <v>0</v>
      </c>
      <c r="Y55" s="1080">
        <v>0</v>
      </c>
      <c r="Z55" s="1080">
        <v>0</v>
      </c>
      <c r="AA55" s="1080">
        <v>0</v>
      </c>
      <c r="AB55" s="1080">
        <v>0</v>
      </c>
      <c r="AC55" s="1080">
        <f>'Adj 5.3 Colstrip #3 Removal'!G19+'Adj 5.3 Colstrip #3 Removal'!G25</f>
        <v>1126970.5347474767</v>
      </c>
      <c r="AD55" s="1080">
        <v>0</v>
      </c>
      <c r="AE55" s="1080">
        <v>0</v>
      </c>
      <c r="AF55" s="1080">
        <f>'Adj 6.3 Proposed Deprec Rates E'!G125</f>
        <v>764035.59114822827</v>
      </c>
      <c r="AG55" s="1080">
        <f>'Adj 6.4 Vehicle Depreciation'!G106</f>
        <v>-143763.74042216278</v>
      </c>
      <c r="AH55" s="1080">
        <v>0</v>
      </c>
      <c r="AI55" s="1080">
        <v>0</v>
      </c>
      <c r="AJ55" s="1080">
        <v>0</v>
      </c>
      <c r="AK55" s="1080">
        <f>'Adj 7.4 ADIT Balance'!G26</f>
        <v>-1637024.1070903214</v>
      </c>
      <c r="AL55" s="1080">
        <v>0</v>
      </c>
      <c r="AM55" s="1080">
        <f>'Adj 7.6 WA Flow-through Adj'!G50</f>
        <v>-9662968.9592523444</v>
      </c>
      <c r="AN55" s="1080">
        <f>'Adj 7.7 Remove Def State Tax E'!G12</f>
        <v>246864</v>
      </c>
      <c r="AO55" s="1080">
        <v>0</v>
      </c>
      <c r="AP55" s="1080">
        <f>'Adj 8.1 Jim Bridger Mine RB'!G25</f>
        <v>-3609058.0436743628</v>
      </c>
      <c r="AQ55" s="1080">
        <f>'Adj 8.2 Environ Settlement'!G24+'Adj 8.2 Environ Settlement'!G27</f>
        <v>-380671.18351681437</v>
      </c>
      <c r="AR55" s="1080">
        <v>0</v>
      </c>
      <c r="AS55" s="1080">
        <v>0</v>
      </c>
      <c r="AT55" s="1080">
        <v>0</v>
      </c>
      <c r="AU55" s="1080">
        <v>0</v>
      </c>
      <c r="AV55" s="1080">
        <v>0</v>
      </c>
      <c r="AW55" s="1080">
        <v>0</v>
      </c>
      <c r="AX55" s="1080">
        <v>0</v>
      </c>
      <c r="AY55" s="1080"/>
      <c r="AZ55" s="1080">
        <v>0</v>
      </c>
      <c r="BA55" s="1080">
        <v>0</v>
      </c>
      <c r="BB55" s="1080">
        <v>0</v>
      </c>
      <c r="BC55" s="1080">
        <v>0</v>
      </c>
      <c r="BD55" s="1053"/>
      <c r="CZ55" s="10"/>
    </row>
    <row r="56" spans="1:104">
      <c r="A56" s="4">
        <v>49</v>
      </c>
      <c r="B56" s="8" t="s">
        <v>52</v>
      </c>
      <c r="C56" s="1083">
        <f t="shared" si="24"/>
        <v>1645.6848</v>
      </c>
      <c r="D56" s="1080">
        <v>0</v>
      </c>
      <c r="E56" s="1080">
        <v>0</v>
      </c>
      <c r="F56" s="1080">
        <v>0</v>
      </c>
      <c r="G56" s="1080">
        <v>0</v>
      </c>
      <c r="H56" s="1080">
        <v>0</v>
      </c>
      <c r="I56" s="1080">
        <v>0</v>
      </c>
      <c r="J56" s="1080">
        <v>0</v>
      </c>
      <c r="K56" s="1080">
        <v>0</v>
      </c>
      <c r="L56" s="1080">
        <v>0</v>
      </c>
      <c r="M56" s="1080">
        <v>0</v>
      </c>
      <c r="N56" s="1080">
        <v>0</v>
      </c>
      <c r="O56" s="1080">
        <v>0</v>
      </c>
      <c r="P56" s="1080">
        <v>0</v>
      </c>
      <c r="Q56" s="1080">
        <v>0</v>
      </c>
      <c r="R56" s="1080">
        <v>0</v>
      </c>
      <c r="S56" s="1080">
        <v>0</v>
      </c>
      <c r="T56" s="1080">
        <v>0</v>
      </c>
      <c r="U56" s="1080">
        <v>0</v>
      </c>
      <c r="V56" s="1080">
        <v>0</v>
      </c>
      <c r="W56" s="1080">
        <v>0</v>
      </c>
      <c r="X56" s="1080">
        <v>0</v>
      </c>
      <c r="Y56" s="1080">
        <v>0</v>
      </c>
      <c r="Z56" s="1080">
        <v>0</v>
      </c>
      <c r="AA56" s="1080">
        <v>0</v>
      </c>
      <c r="AB56" s="1080">
        <v>0</v>
      </c>
      <c r="AC56" s="1080">
        <f>'Adj 5.3 Colstrip #3 Removal'!G20</f>
        <v>1645.6848</v>
      </c>
      <c r="AD56" s="1080">
        <v>0</v>
      </c>
      <c r="AE56" s="1080">
        <v>0</v>
      </c>
      <c r="AF56" s="1080">
        <v>0</v>
      </c>
      <c r="AG56" s="1080">
        <v>0</v>
      </c>
      <c r="AH56" s="1080">
        <v>0</v>
      </c>
      <c r="AI56" s="1080">
        <v>0</v>
      </c>
      <c r="AJ56" s="1080">
        <v>0</v>
      </c>
      <c r="AK56" s="1080">
        <v>0</v>
      </c>
      <c r="AL56" s="1080">
        <v>0</v>
      </c>
      <c r="AM56" s="1080">
        <v>0</v>
      </c>
      <c r="AN56" s="1080">
        <v>0</v>
      </c>
      <c r="AO56" s="1080">
        <v>0</v>
      </c>
      <c r="AP56" s="1080">
        <v>0</v>
      </c>
      <c r="AQ56" s="1080">
        <v>0</v>
      </c>
      <c r="AR56" s="1080">
        <v>0</v>
      </c>
      <c r="AS56" s="1080">
        <v>0</v>
      </c>
      <c r="AT56" s="1080">
        <v>0</v>
      </c>
      <c r="AU56" s="1080">
        <v>0</v>
      </c>
      <c r="AV56" s="1080">
        <v>0</v>
      </c>
      <c r="AW56" s="1080">
        <v>0</v>
      </c>
      <c r="AX56" s="1080">
        <v>0</v>
      </c>
      <c r="AY56" s="1080">
        <v>0</v>
      </c>
      <c r="AZ56" s="1080">
        <v>0</v>
      </c>
      <c r="BA56" s="1080">
        <v>0</v>
      </c>
      <c r="BB56" s="1080">
        <v>0</v>
      </c>
      <c r="BC56" s="1080">
        <v>0</v>
      </c>
      <c r="BD56" s="1053"/>
      <c r="CZ56" s="10"/>
    </row>
    <row r="57" spans="1:104">
      <c r="A57" s="4">
        <v>50</v>
      </c>
      <c r="B57" s="8" t="s">
        <v>53</v>
      </c>
      <c r="C57" s="1083">
        <f t="shared" si="24"/>
        <v>-481414.22831967159</v>
      </c>
      <c r="D57" s="1080">
        <v>0</v>
      </c>
      <c r="E57" s="1080">
        <v>0</v>
      </c>
      <c r="F57" s="1080">
        <v>0</v>
      </c>
      <c r="G57" s="1080">
        <v>0</v>
      </c>
      <c r="H57" s="1080">
        <v>0</v>
      </c>
      <c r="I57" s="1080">
        <v>0</v>
      </c>
      <c r="J57" s="1080">
        <v>0</v>
      </c>
      <c r="K57" s="1080">
        <v>0</v>
      </c>
      <c r="L57" s="1080">
        <v>0</v>
      </c>
      <c r="M57" s="1080">
        <v>0</v>
      </c>
      <c r="N57" s="1080">
        <v>0</v>
      </c>
      <c r="O57" s="1080">
        <v>0</v>
      </c>
      <c r="P57" s="1080">
        <v>0</v>
      </c>
      <c r="Q57" s="1080">
        <v>0</v>
      </c>
      <c r="R57" s="1080">
        <v>0</v>
      </c>
      <c r="S57" s="1080">
        <v>0</v>
      </c>
      <c r="T57" s="1080">
        <v>0</v>
      </c>
      <c r="U57" s="1080">
        <v>0</v>
      </c>
      <c r="V57" s="1080">
        <v>0</v>
      </c>
      <c r="W57" s="1080">
        <v>0</v>
      </c>
      <c r="X57" s="1080">
        <v>0</v>
      </c>
      <c r="Y57" s="1080">
        <v>0</v>
      </c>
      <c r="Z57" s="1080">
        <v>0</v>
      </c>
      <c r="AA57" s="1080">
        <v>0</v>
      </c>
      <c r="AB57" s="1080">
        <v>0</v>
      </c>
      <c r="AC57" s="1080">
        <v>0</v>
      </c>
      <c r="AD57" s="1080">
        <v>0</v>
      </c>
      <c r="AE57" s="1080">
        <v>0</v>
      </c>
      <c r="AF57" s="1080">
        <v>0</v>
      </c>
      <c r="AG57" s="1080">
        <v>0</v>
      </c>
      <c r="AH57" s="1080">
        <v>0</v>
      </c>
      <c r="AI57" s="1080">
        <v>0</v>
      </c>
      <c r="AJ57" s="1080">
        <v>0</v>
      </c>
      <c r="AK57" s="1080">
        <v>0</v>
      </c>
      <c r="AL57" s="1080">
        <v>0</v>
      </c>
      <c r="AM57" s="1080">
        <v>0</v>
      </c>
      <c r="AN57" s="1080">
        <v>0</v>
      </c>
      <c r="AO57" s="1080">
        <v>0</v>
      </c>
      <c r="AP57" s="1080">
        <v>0</v>
      </c>
      <c r="AQ57" s="1080">
        <v>0</v>
      </c>
      <c r="AR57" s="1080">
        <f>'Adj 8.3 Cust Adv for Construct'!G19</f>
        <v>-481414.22831967159</v>
      </c>
      <c r="AS57" s="1080">
        <v>0</v>
      </c>
      <c r="AT57" s="1080">
        <v>0</v>
      </c>
      <c r="AU57" s="1080">
        <v>0</v>
      </c>
      <c r="AV57" s="1080">
        <v>0</v>
      </c>
      <c r="AW57" s="1080">
        <v>0</v>
      </c>
      <c r="AX57" s="1080">
        <v>0</v>
      </c>
      <c r="AY57" s="1080">
        <v>0</v>
      </c>
      <c r="AZ57" s="1080">
        <v>0</v>
      </c>
      <c r="BA57" s="1080">
        <v>0</v>
      </c>
      <c r="BB57" s="1080">
        <v>0</v>
      </c>
      <c r="BC57" s="1080">
        <v>0</v>
      </c>
      <c r="BD57" s="1053"/>
      <c r="CZ57" s="10"/>
    </row>
    <row r="58" spans="1:104">
      <c r="A58" s="4">
        <v>51</v>
      </c>
      <c r="B58" s="8" t="s">
        <v>54</v>
      </c>
      <c r="C58" s="1083">
        <f t="shared" si="24"/>
        <v>-3361133.729166666</v>
      </c>
      <c r="D58" s="1080">
        <v>0</v>
      </c>
      <c r="E58" s="1080">
        <v>0</v>
      </c>
      <c r="F58" s="1080">
        <v>0</v>
      </c>
      <c r="G58" s="1080">
        <v>0</v>
      </c>
      <c r="H58" s="1080">
        <v>0</v>
      </c>
      <c r="I58" s="1080">
        <v>0</v>
      </c>
      <c r="J58" s="1080">
        <v>0</v>
      </c>
      <c r="K58" s="1080">
        <v>0</v>
      </c>
      <c r="L58" s="1080">
        <v>0</v>
      </c>
      <c r="M58" s="1080">
        <v>0</v>
      </c>
      <c r="N58" s="1080">
        <v>0</v>
      </c>
      <c r="O58" s="1080">
        <v>0</v>
      </c>
      <c r="P58" s="1080">
        <v>0</v>
      </c>
      <c r="Q58" s="1080">
        <v>0</v>
      </c>
      <c r="R58" s="1080">
        <v>0</v>
      </c>
      <c r="S58" s="1080">
        <v>0</v>
      </c>
      <c r="T58" s="1080">
        <v>0</v>
      </c>
      <c r="U58" s="1080">
        <v>0</v>
      </c>
      <c r="V58" s="1080">
        <v>0</v>
      </c>
      <c r="W58" s="1080">
        <v>0</v>
      </c>
      <c r="X58" s="1080">
        <v>0</v>
      </c>
      <c r="Y58" s="1080">
        <v>0</v>
      </c>
      <c r="Z58" s="1080">
        <v>0</v>
      </c>
      <c r="AA58" s="1080">
        <v>0</v>
      </c>
      <c r="AB58" s="1080">
        <v>0</v>
      </c>
      <c r="AC58" s="1080">
        <v>0</v>
      </c>
      <c r="AD58" s="1080">
        <v>0</v>
      </c>
      <c r="AE58" s="1080">
        <v>0</v>
      </c>
      <c r="AF58" s="1080">
        <v>0</v>
      </c>
      <c r="AG58" s="1080">
        <v>0</v>
      </c>
      <c r="AH58" s="1080">
        <v>0</v>
      </c>
      <c r="AI58" s="1080">
        <v>0</v>
      </c>
      <c r="AJ58" s="1080">
        <v>0</v>
      </c>
      <c r="AK58" s="1080">
        <v>0</v>
      </c>
      <c r="AL58" s="1080">
        <v>0</v>
      </c>
      <c r="AM58" s="1080">
        <v>0</v>
      </c>
      <c r="AN58" s="1080">
        <v>0</v>
      </c>
      <c r="AO58" s="1080">
        <v>0</v>
      </c>
      <c r="AP58" s="1080">
        <v>0</v>
      </c>
      <c r="AQ58" s="1080">
        <v>0</v>
      </c>
      <c r="AR58" s="1080">
        <v>0</v>
      </c>
      <c r="AS58" s="1080">
        <v>0</v>
      </c>
      <c r="AT58" s="1080">
        <v>0</v>
      </c>
      <c r="AU58" s="1080">
        <v>0</v>
      </c>
      <c r="AV58" s="1080">
        <v>0</v>
      </c>
      <c r="AW58" s="1080">
        <v>0</v>
      </c>
      <c r="AX58" s="1080">
        <f>'Adj 8.9 Cust Svc Deposits'!G12</f>
        <v>-3361133.729166666</v>
      </c>
      <c r="AY58" s="1080">
        <v>0</v>
      </c>
      <c r="AZ58" s="1080">
        <v>0</v>
      </c>
      <c r="BA58" s="1080">
        <v>0</v>
      </c>
      <c r="BB58" s="1080">
        <v>0</v>
      </c>
      <c r="BC58" s="1080">
        <v>0</v>
      </c>
      <c r="BD58" s="1053"/>
      <c r="CZ58" s="10"/>
    </row>
    <row r="59" spans="1:104">
      <c r="A59" s="4">
        <v>52</v>
      </c>
      <c r="B59" s="8" t="s">
        <v>55</v>
      </c>
      <c r="C59" s="1083">
        <f t="shared" si="24"/>
        <v>-83642.64791666661</v>
      </c>
      <c r="D59" s="1080">
        <v>0</v>
      </c>
      <c r="E59" s="1080">
        <v>0</v>
      </c>
      <c r="F59" s="1080">
        <v>0</v>
      </c>
      <c r="G59" s="1080">
        <v>0</v>
      </c>
      <c r="H59" s="1080">
        <v>0</v>
      </c>
      <c r="I59" s="1080">
        <v>0</v>
      </c>
      <c r="J59" s="1080">
        <v>0</v>
      </c>
      <c r="K59" s="1080">
        <v>0</v>
      </c>
      <c r="L59" s="1080">
        <v>0</v>
      </c>
      <c r="M59" s="1080">
        <v>0</v>
      </c>
      <c r="N59" s="1080">
        <v>0</v>
      </c>
      <c r="O59" s="1080">
        <v>0</v>
      </c>
      <c r="P59" s="1080">
        <v>0</v>
      </c>
      <c r="Q59" s="1080">
        <v>0</v>
      </c>
      <c r="R59" s="1080">
        <v>0</v>
      </c>
      <c r="S59" s="1080">
        <v>0</v>
      </c>
      <c r="T59" s="1080">
        <v>0</v>
      </c>
      <c r="U59" s="1080">
        <v>0</v>
      </c>
      <c r="V59" s="1080">
        <v>0</v>
      </c>
      <c r="W59" s="1080">
        <v>0</v>
      </c>
      <c r="X59" s="1080">
        <v>0</v>
      </c>
      <c r="Y59" s="1080">
        <v>0</v>
      </c>
      <c r="Z59" s="1080">
        <v>0</v>
      </c>
      <c r="AA59" s="1080">
        <v>0</v>
      </c>
      <c r="AB59" s="1080">
        <v>0</v>
      </c>
      <c r="AC59" s="1080">
        <v>0</v>
      </c>
      <c r="AD59" s="1080">
        <v>0</v>
      </c>
      <c r="AE59" s="1080">
        <v>0</v>
      </c>
      <c r="AF59" s="1080">
        <v>0</v>
      </c>
      <c r="AG59" s="1080">
        <v>0</v>
      </c>
      <c r="AH59" s="1080">
        <v>0</v>
      </c>
      <c r="AI59" s="1080">
        <v>0</v>
      </c>
      <c r="AJ59" s="1080">
        <v>0</v>
      </c>
      <c r="AK59" s="1080">
        <v>0</v>
      </c>
      <c r="AL59" s="1080">
        <v>0</v>
      </c>
      <c r="AM59" s="1080">
        <v>0</v>
      </c>
      <c r="AN59" s="1080">
        <v>0</v>
      </c>
      <c r="AO59" s="1080">
        <v>0</v>
      </c>
      <c r="AP59" s="1080">
        <v>0</v>
      </c>
      <c r="AQ59" s="1080">
        <v>0</v>
      </c>
      <c r="AR59" s="1080">
        <v>0</v>
      </c>
      <c r="AS59" s="1080">
        <v>0</v>
      </c>
      <c r="AT59" s="1080">
        <v>0</v>
      </c>
      <c r="AU59" s="1080">
        <v>0</v>
      </c>
      <c r="AV59" s="1080">
        <v>0</v>
      </c>
      <c r="AW59" s="1080">
        <f>'Adj 8.8 Trojan Removal Adj'!G10</f>
        <v>-83642.64791666661</v>
      </c>
      <c r="AX59" s="1080">
        <v>0</v>
      </c>
      <c r="AY59" s="1080">
        <v>0</v>
      </c>
      <c r="AZ59" s="1080">
        <v>0</v>
      </c>
      <c r="BA59" s="1080">
        <v>0</v>
      </c>
      <c r="BB59" s="1080">
        <v>0</v>
      </c>
      <c r="BC59" s="1080">
        <v>0</v>
      </c>
      <c r="BD59" s="1053"/>
      <c r="CZ59" s="10"/>
    </row>
    <row r="60" spans="1:104">
      <c r="A60" s="4">
        <v>53</v>
      </c>
      <c r="B60" s="8"/>
      <c r="C60" s="1083"/>
      <c r="D60" s="1080"/>
      <c r="E60" s="1080"/>
      <c r="F60" s="1080">
        <v>0</v>
      </c>
      <c r="G60" s="1080"/>
      <c r="H60" s="1080"/>
      <c r="I60" s="1080"/>
      <c r="J60" s="1080"/>
      <c r="K60" s="1080"/>
      <c r="L60" s="1080"/>
      <c r="M60" s="1080"/>
      <c r="N60" s="1080"/>
      <c r="O60" s="1080">
        <v>0</v>
      </c>
      <c r="P60" s="1080">
        <v>0</v>
      </c>
      <c r="Q60" s="1080"/>
      <c r="R60" s="1080"/>
      <c r="S60" s="1080"/>
      <c r="T60" s="1080"/>
      <c r="U60" s="1080"/>
      <c r="V60" s="1080"/>
      <c r="W60" s="1080"/>
      <c r="X60" s="1080"/>
      <c r="Y60" s="1080"/>
      <c r="Z60" s="1080"/>
      <c r="AA60" s="1080"/>
      <c r="AB60" s="1080">
        <v>0</v>
      </c>
      <c r="AC60" s="1080"/>
      <c r="AD60" s="1080">
        <v>0</v>
      </c>
      <c r="AE60" s="1080">
        <v>0</v>
      </c>
      <c r="AF60" s="1080">
        <v>0</v>
      </c>
      <c r="AG60" s="1080">
        <v>0</v>
      </c>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53"/>
      <c r="CZ60" s="10"/>
    </row>
    <row r="61" spans="1:104">
      <c r="A61" s="4">
        <v>54</v>
      </c>
      <c r="B61" s="1285" t="s">
        <v>56</v>
      </c>
      <c r="C61" s="1088">
        <f>SUM(C53:C60)</f>
        <v>-46384673.856761068</v>
      </c>
      <c r="D61" s="1082">
        <f>SUM(D53:D60)</f>
        <v>0</v>
      </c>
      <c r="E61" s="1082">
        <f>SUM(E53:E60)</f>
        <v>0</v>
      </c>
      <c r="F61" s="1082">
        <f>SUM(F53:F60)</f>
        <v>0</v>
      </c>
      <c r="G61" s="1082">
        <f t="shared" ref="G61:P61" si="25">SUM(G53:G60)</f>
        <v>0</v>
      </c>
      <c r="H61" s="1082">
        <f t="shared" si="25"/>
        <v>0</v>
      </c>
      <c r="I61" s="1082">
        <f t="shared" si="25"/>
        <v>0</v>
      </c>
      <c r="J61" s="1082">
        <f>SUM(J53:J60)</f>
        <v>0</v>
      </c>
      <c r="K61" s="1082">
        <f>SUM(K53:K60)</f>
        <v>0</v>
      </c>
      <c r="L61" s="1082">
        <f>SUM(L53:L60)</f>
        <v>0</v>
      </c>
      <c r="M61" s="1082">
        <f t="shared" si="25"/>
        <v>0</v>
      </c>
      <c r="N61" s="1082">
        <f t="shared" si="25"/>
        <v>0</v>
      </c>
      <c r="O61" s="1082">
        <f t="shared" si="25"/>
        <v>0</v>
      </c>
      <c r="P61" s="1082">
        <f t="shared" si="25"/>
        <v>0</v>
      </c>
      <c r="Q61" s="1082">
        <f t="shared" ref="Q61:W61" si="26">SUM(Q53:Q60)</f>
        <v>0</v>
      </c>
      <c r="R61" s="1082">
        <f t="shared" si="26"/>
        <v>0</v>
      </c>
      <c r="S61" s="1082">
        <f t="shared" si="26"/>
        <v>0</v>
      </c>
      <c r="T61" s="1082">
        <f t="shared" si="26"/>
        <v>0</v>
      </c>
      <c r="U61" s="1082">
        <f t="shared" si="26"/>
        <v>0</v>
      </c>
      <c r="V61" s="1082">
        <f t="shared" si="26"/>
        <v>0</v>
      </c>
      <c r="W61" s="1082">
        <f t="shared" si="26"/>
        <v>0</v>
      </c>
      <c r="X61" s="1082">
        <f>SUM(X53:X60)</f>
        <v>0</v>
      </c>
      <c r="Y61" s="1082">
        <f>SUM(Y53:Y60)</f>
        <v>0</v>
      </c>
      <c r="Z61" s="1082">
        <f>SUM(Z53:Z60)</f>
        <v>0</v>
      </c>
      <c r="AA61" s="1082">
        <f>SUM(AA53:AA60)</f>
        <v>0</v>
      </c>
      <c r="AB61" s="1082">
        <f>SUM(AB53:AB60)</f>
        <v>0</v>
      </c>
      <c r="AC61" s="1082">
        <f t="shared" ref="AC61:AY61" si="27">SUM(AC53:AC60)</f>
        <v>19759910.524293479</v>
      </c>
      <c r="AD61" s="1082">
        <f t="shared" si="27"/>
        <v>0</v>
      </c>
      <c r="AE61" s="1082">
        <f>SUM(AE53:AE60)</f>
        <v>-6526992.7775002476</v>
      </c>
      <c r="AF61" s="1082">
        <f>SUM(AF53:AF60)</f>
        <v>-1249180.3745660563</v>
      </c>
      <c r="AG61" s="1082">
        <f>SUM(AG53:AG60)</f>
        <v>-143763.74042216278</v>
      </c>
      <c r="AH61" s="1082">
        <f t="shared" si="27"/>
        <v>0</v>
      </c>
      <c r="AI61" s="1082">
        <f t="shared" si="27"/>
        <v>0</v>
      </c>
      <c r="AJ61" s="1082">
        <f t="shared" si="27"/>
        <v>0</v>
      </c>
      <c r="AK61" s="1082">
        <f t="shared" si="27"/>
        <v>-1637024.1070903214</v>
      </c>
      <c r="AL61" s="1082">
        <f t="shared" si="27"/>
        <v>0</v>
      </c>
      <c r="AM61" s="1082">
        <f t="shared" si="27"/>
        <v>-9662968.9592523444</v>
      </c>
      <c r="AN61" s="1082">
        <f>SUM(AN53:AN60)</f>
        <v>246864</v>
      </c>
      <c r="AO61" s="1082">
        <f t="shared" si="27"/>
        <v>0</v>
      </c>
      <c r="AP61" s="1082">
        <f t="shared" si="27"/>
        <v>-42864656.633303598</v>
      </c>
      <c r="AQ61" s="1082">
        <f t="shared" si="27"/>
        <v>-380671.18351681437</v>
      </c>
      <c r="AR61" s="1082">
        <f t="shared" si="27"/>
        <v>-481414.22831967159</v>
      </c>
      <c r="AS61" s="1082">
        <f t="shared" si="27"/>
        <v>0</v>
      </c>
      <c r="AT61" s="1082">
        <f>SUM(AT53:AT60)</f>
        <v>0</v>
      </c>
      <c r="AU61" s="1082">
        <f>SUM(AU53:AU60)</f>
        <v>0</v>
      </c>
      <c r="AV61" s="1082">
        <f t="shared" si="27"/>
        <v>0</v>
      </c>
      <c r="AW61" s="1082">
        <f>SUM(AW53:AW60)</f>
        <v>-83642.64791666661</v>
      </c>
      <c r="AX61" s="1082">
        <f t="shared" si="27"/>
        <v>-3361133.729166666</v>
      </c>
      <c r="AY61" s="1082">
        <f t="shared" si="27"/>
        <v>0</v>
      </c>
      <c r="AZ61" s="1082">
        <f>SUM(AZ53:AZ60)</f>
        <v>0</v>
      </c>
      <c r="BA61" s="1082">
        <f>SUM(BA53:BA60)</f>
        <v>0</v>
      </c>
      <c r="BB61" s="1082">
        <f>SUM(BB53:BB60)</f>
        <v>0</v>
      </c>
      <c r="BC61" s="1082">
        <f>SUM(BC53:BC60)</f>
        <v>0</v>
      </c>
      <c r="BD61" s="1053"/>
      <c r="CZ61" s="10"/>
    </row>
    <row r="62" spans="1:104">
      <c r="A62" s="4">
        <v>55</v>
      </c>
      <c r="B62" s="8"/>
      <c r="C62" s="1083"/>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c r="AU62" s="1080"/>
      <c r="AV62" s="1080"/>
      <c r="AW62" s="1080"/>
      <c r="AX62" s="1080"/>
      <c r="AY62" s="1080"/>
      <c r="AZ62" s="1080"/>
      <c r="BA62" s="1080"/>
      <c r="BB62" s="1080"/>
      <c r="BC62" s="1080"/>
      <c r="BD62" s="1053"/>
      <c r="CZ62" s="10"/>
    </row>
    <row r="63" spans="1:104">
      <c r="A63" s="4">
        <v>56</v>
      </c>
      <c r="B63" s="1093" t="s">
        <v>57</v>
      </c>
      <c r="C63" s="1296">
        <f>C50+C61</f>
        <v>24348017.532209143</v>
      </c>
      <c r="D63" s="1080">
        <f>D50+D61</f>
        <v>0</v>
      </c>
      <c r="E63" s="1080">
        <f>E50+E61</f>
        <v>0</v>
      </c>
      <c r="F63" s="1080">
        <f>F50+F61</f>
        <v>0</v>
      </c>
      <c r="G63" s="1080">
        <f t="shared" ref="G63:P63" si="28">G50+G61</f>
        <v>0</v>
      </c>
      <c r="H63" s="1080">
        <f t="shared" si="28"/>
        <v>0</v>
      </c>
      <c r="I63" s="1080">
        <f t="shared" si="28"/>
        <v>0</v>
      </c>
      <c r="J63" s="1080">
        <f>J50+J61</f>
        <v>0</v>
      </c>
      <c r="K63" s="1080">
        <f>K50+K61</f>
        <v>0</v>
      </c>
      <c r="L63" s="1080">
        <f>L50+L61</f>
        <v>0</v>
      </c>
      <c r="M63" s="1080">
        <f t="shared" si="28"/>
        <v>0</v>
      </c>
      <c r="N63" s="1080">
        <f t="shared" si="28"/>
        <v>0</v>
      </c>
      <c r="O63" s="1080">
        <f t="shared" si="28"/>
        <v>0</v>
      </c>
      <c r="P63" s="1080">
        <f t="shared" si="28"/>
        <v>0</v>
      </c>
      <c r="Q63" s="1080">
        <f t="shared" ref="Q63:W63" si="29">Q50+Q61</f>
        <v>0</v>
      </c>
      <c r="R63" s="1080">
        <f t="shared" si="29"/>
        <v>0</v>
      </c>
      <c r="S63" s="1080">
        <f t="shared" si="29"/>
        <v>0</v>
      </c>
      <c r="T63" s="1080">
        <f t="shared" si="29"/>
        <v>0</v>
      </c>
      <c r="U63" s="1080">
        <f t="shared" si="29"/>
        <v>0</v>
      </c>
      <c r="V63" s="1080">
        <f t="shared" si="29"/>
        <v>0</v>
      </c>
      <c r="W63" s="1080">
        <f t="shared" si="29"/>
        <v>0</v>
      </c>
      <c r="X63" s="1080">
        <f>X50+X61</f>
        <v>0</v>
      </c>
      <c r="Y63" s="1080">
        <f>Y50+Y61</f>
        <v>0</v>
      </c>
      <c r="Z63" s="1080">
        <f>Z50+Z61</f>
        <v>0</v>
      </c>
      <c r="AA63" s="1080">
        <f>AA50+AA61</f>
        <v>0</v>
      </c>
      <c r="AB63" s="1080">
        <f>AB50+AB61</f>
        <v>0</v>
      </c>
      <c r="AC63" s="1080">
        <f t="shared" ref="AC63:AY63" si="30">AC50+AC61</f>
        <v>-8567345.2846213318</v>
      </c>
      <c r="AD63" s="1080">
        <f t="shared" si="30"/>
        <v>0</v>
      </c>
      <c r="AE63" s="1080">
        <f>AE50+AE61</f>
        <v>-6526992.7775002476</v>
      </c>
      <c r="AF63" s="1080">
        <f>AF50+AF61</f>
        <v>-1249180.3745660563</v>
      </c>
      <c r="AG63" s="1080">
        <f>AG50+AG61</f>
        <v>-143763.74042216278</v>
      </c>
      <c r="AH63" s="1080">
        <f t="shared" si="30"/>
        <v>0</v>
      </c>
      <c r="AI63" s="1080">
        <f t="shared" si="30"/>
        <v>0</v>
      </c>
      <c r="AJ63" s="1080">
        <f t="shared" si="30"/>
        <v>0</v>
      </c>
      <c r="AK63" s="1080">
        <f t="shared" si="30"/>
        <v>-1637024.1070903214</v>
      </c>
      <c r="AL63" s="1080">
        <f t="shared" si="30"/>
        <v>0</v>
      </c>
      <c r="AM63" s="1080">
        <f t="shared" si="30"/>
        <v>-9662968.9592523444</v>
      </c>
      <c r="AN63" s="1080">
        <f>AN50+AN61</f>
        <v>246864</v>
      </c>
      <c r="AO63" s="1080">
        <f t="shared" si="30"/>
        <v>0</v>
      </c>
      <c r="AP63" s="1080">
        <f t="shared" si="30"/>
        <v>26734872.303152114</v>
      </c>
      <c r="AQ63" s="1080">
        <f t="shared" si="30"/>
        <v>-250034.33575255581</v>
      </c>
      <c r="AR63" s="1080">
        <f t="shared" si="30"/>
        <v>-481414.22831967159</v>
      </c>
      <c r="AS63" s="1080">
        <f t="shared" si="30"/>
        <v>0</v>
      </c>
      <c r="AT63" s="1080">
        <f>AT50+AT61</f>
        <v>-23721363.983606651</v>
      </c>
      <c r="AU63" s="1080">
        <f>AU50+AU61</f>
        <v>0</v>
      </c>
      <c r="AV63" s="1080">
        <f t="shared" si="30"/>
        <v>-360048.63899999904</v>
      </c>
      <c r="AW63" s="1080">
        <f>AW50+AW61</f>
        <v>-83642.64791666661</v>
      </c>
      <c r="AX63" s="1080">
        <f t="shared" si="30"/>
        <v>-3361133.729166666</v>
      </c>
      <c r="AY63" s="1080">
        <f t="shared" si="30"/>
        <v>0</v>
      </c>
      <c r="AZ63" s="1080">
        <f>AZ50+AZ61</f>
        <v>0</v>
      </c>
      <c r="BA63" s="1080">
        <f>BA50+BA61</f>
        <v>22392710.951431125</v>
      </c>
      <c r="BB63" s="1080">
        <f>BB50+BB61</f>
        <v>31018483.084840588</v>
      </c>
      <c r="BC63" s="1080">
        <f>BC50+BC61</f>
        <v>0</v>
      </c>
      <c r="BD63" s="1053"/>
      <c r="CZ63" s="10"/>
    </row>
    <row r="64" spans="1:104" ht="13.8" thickBot="1">
      <c r="A64" s="4">
        <v>59</v>
      </c>
      <c r="B64" s="8"/>
      <c r="C64" s="404"/>
      <c r="D64" s="1087"/>
      <c r="E64" s="108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CZ64" s="10"/>
    </row>
    <row r="65" spans="1:104">
      <c r="A65" s="1095">
        <v>60</v>
      </c>
      <c r="B65" s="1094" t="s">
        <v>58</v>
      </c>
      <c r="C65" s="1297" t="s">
        <v>59</v>
      </c>
      <c r="D65" s="1298"/>
      <c r="E65" s="1298"/>
      <c r="F65" s="1298"/>
      <c r="G65" s="1298"/>
      <c r="H65" s="1298"/>
      <c r="I65" s="1298"/>
      <c r="J65" s="1298"/>
      <c r="K65" s="1298"/>
      <c r="L65" s="1298"/>
      <c r="M65" s="1298"/>
      <c r="N65" s="1298"/>
      <c r="O65" s="1298"/>
      <c r="P65" s="1298"/>
      <c r="Q65" s="1298"/>
      <c r="R65" s="1298"/>
      <c r="S65" s="1298"/>
      <c r="T65" s="1298"/>
      <c r="U65" s="1298"/>
      <c r="V65" s="1298"/>
      <c r="W65" s="1298"/>
      <c r="X65" s="1298"/>
      <c r="Y65" s="1298"/>
      <c r="Z65" s="1298"/>
      <c r="AA65" s="1298"/>
      <c r="AB65" s="1298">
        <v>0</v>
      </c>
      <c r="AC65" s="1298"/>
      <c r="AD65" s="1298"/>
      <c r="AE65" s="1298"/>
      <c r="AF65" s="1298"/>
      <c r="AG65" s="1298"/>
      <c r="AH65" s="1298"/>
      <c r="AI65" s="1298"/>
      <c r="AJ65" s="1298"/>
      <c r="AK65" s="1298"/>
      <c r="AL65" s="1298"/>
      <c r="AM65" s="1298"/>
      <c r="AN65" s="1298"/>
      <c r="AO65" s="1298"/>
      <c r="AP65" s="1298"/>
      <c r="AQ65" s="1298"/>
      <c r="AR65" s="1298"/>
      <c r="AS65" s="1298"/>
      <c r="AT65" s="1298"/>
      <c r="AU65" s="1298"/>
      <c r="AV65" s="1298"/>
      <c r="AW65" s="1298"/>
      <c r="AX65" s="1298"/>
      <c r="AY65" s="1298"/>
      <c r="AZ65" s="1298"/>
      <c r="BA65" s="1298"/>
      <c r="BB65" s="1298"/>
      <c r="BC65" s="1298"/>
      <c r="CZ65" s="10"/>
    </row>
    <row r="66" spans="1:104">
      <c r="A66" s="6">
        <v>61</v>
      </c>
      <c r="B66" s="20" t="s">
        <v>2</v>
      </c>
      <c r="C66" s="1299" t="s">
        <v>60</v>
      </c>
      <c r="D66" s="1078"/>
      <c r="E66" s="1100">
        <v>0.35</v>
      </c>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v>0</v>
      </c>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CZ66" s="10"/>
    </row>
    <row r="67" spans="1:104">
      <c r="A67" s="6">
        <v>62</v>
      </c>
      <c r="B67" s="681" t="s">
        <v>390</v>
      </c>
      <c r="C67" s="1078">
        <f>SUM(D68:BC68)</f>
        <v>20839730.420236949</v>
      </c>
      <c r="D67" s="1299"/>
      <c r="E67" s="1299"/>
      <c r="F67" s="1299"/>
      <c r="G67" s="1299"/>
      <c r="H67" s="1299"/>
      <c r="I67" s="1299"/>
      <c r="J67" s="1299"/>
      <c r="K67" s="1299"/>
      <c r="L67" s="1299"/>
      <c r="M67" s="1299"/>
      <c r="N67" s="1299"/>
      <c r="O67" s="1299"/>
      <c r="P67" s="1299"/>
      <c r="Q67" s="1299"/>
      <c r="R67" s="1299"/>
      <c r="S67" s="1299"/>
      <c r="T67" s="1299"/>
      <c r="U67" s="1299"/>
      <c r="V67" s="1299"/>
      <c r="W67" s="1299"/>
      <c r="X67" s="1299"/>
      <c r="Y67" s="1299"/>
      <c r="Z67" s="1299"/>
      <c r="AA67" s="1299"/>
      <c r="AB67" s="1299">
        <v>0</v>
      </c>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CZ67" s="10"/>
    </row>
    <row r="68" spans="1:104">
      <c r="A68" s="6">
        <v>63</v>
      </c>
      <c r="B68" s="20" t="s">
        <v>61</v>
      </c>
      <c r="C68" s="1085">
        <f>C11-C24-C26-C27-C28-C33</f>
        <v>20839730.420236949</v>
      </c>
      <c r="D68" s="1085">
        <f>D11-D24-D26-D27-D28-D33</f>
        <v>-5692761.2699999996</v>
      </c>
      <c r="E68" s="1085">
        <f>E11-E24-E26-E27-E28-E33</f>
        <v>-7427584.4312790008</v>
      </c>
      <c r="F68" s="1085">
        <f>F11-F24-F26-F27-F28-F33</f>
        <v>17025824.820802085</v>
      </c>
      <c r="G68" s="1085">
        <f t="shared" ref="G68:P68" si="31">G11-G24-G26-G27-G28-G33</f>
        <v>0</v>
      </c>
      <c r="H68" s="1085">
        <f t="shared" si="31"/>
        <v>-2253339.1310724937</v>
      </c>
      <c r="I68" s="1085">
        <f t="shared" si="31"/>
        <v>-101793</v>
      </c>
      <c r="J68" s="1085">
        <f>J11-J24-J26-J27-J28-J33</f>
        <v>0</v>
      </c>
      <c r="K68" s="1085">
        <f>K11-K24-K26-K27-K28-K33</f>
        <v>0</v>
      </c>
      <c r="L68" s="1085">
        <f>L11-L24-L26-L27-L28-L33</f>
        <v>-11430.308529090542</v>
      </c>
      <c r="M68" s="1085">
        <f t="shared" si="31"/>
        <v>22113.998075557345</v>
      </c>
      <c r="N68" s="1085">
        <f t="shared" si="31"/>
        <v>47588.981132557921</v>
      </c>
      <c r="O68" s="1085">
        <f t="shared" si="31"/>
        <v>0</v>
      </c>
      <c r="P68" s="1085">
        <f t="shared" si="31"/>
        <v>5340.7537227038374</v>
      </c>
      <c r="Q68" s="1085">
        <f t="shared" ref="Q68:W68" si="32">Q11-Q24-Q26-Q27-Q28-Q33</f>
        <v>-155436.59276701676</v>
      </c>
      <c r="R68" s="1085">
        <f t="shared" si="32"/>
        <v>10677588.59</v>
      </c>
      <c r="S68" s="1085">
        <f t="shared" si="32"/>
        <v>2030096.077251401</v>
      </c>
      <c r="T68" s="1085">
        <f t="shared" si="32"/>
        <v>401.94661826917422</v>
      </c>
      <c r="U68" s="1085">
        <f t="shared" si="32"/>
        <v>-1496.5274180481501</v>
      </c>
      <c r="V68" s="1085">
        <f t="shared" si="32"/>
        <v>-422425.00651124539</v>
      </c>
      <c r="W68" s="1085">
        <f t="shared" si="32"/>
        <v>-215352.2102726177</v>
      </c>
      <c r="X68" s="1085">
        <f>X11-X24-X26-X27-X28-X33</f>
        <v>0</v>
      </c>
      <c r="Y68" s="1085">
        <f>Y11-Y24-Y26-Y27-Y28-Y33</f>
        <v>0</v>
      </c>
      <c r="Z68" s="1085">
        <f>Z11-Z24-Z26-Z27-Z28-Z33</f>
        <v>11514719.674666643</v>
      </c>
      <c r="AA68" s="1085">
        <f>AA11-AA24-AA26-AA27-AA28-AA33</f>
        <v>0</v>
      </c>
      <c r="AB68" s="1085">
        <v>0</v>
      </c>
      <c r="AC68" s="1085">
        <f t="shared" ref="AC68:AH68" si="33">AC11-AC24-AC26-AC27-AC28-AC33</f>
        <v>469119.33380278642</v>
      </c>
      <c r="AD68" s="1085">
        <f t="shared" si="33"/>
        <v>0</v>
      </c>
      <c r="AE68" s="1085">
        <f t="shared" si="33"/>
        <v>0</v>
      </c>
      <c r="AF68" s="1085">
        <f t="shared" si="33"/>
        <v>-2013215.9657142847</v>
      </c>
      <c r="AG68" s="1085">
        <f>AG11-AG24-AG26-AG27-AG28-AG33</f>
        <v>132157.57984889968</v>
      </c>
      <c r="AH68" s="1085">
        <f t="shared" si="33"/>
        <v>0</v>
      </c>
      <c r="AI68" s="1085">
        <v>0</v>
      </c>
      <c r="AJ68" s="1085">
        <v>0</v>
      </c>
      <c r="AK68" s="1085">
        <f t="shared" ref="AK68:AP68" si="34">AK11-AK24-AK26-AK27-AK28-AK33</f>
        <v>0</v>
      </c>
      <c r="AL68" s="1085">
        <f t="shared" si="34"/>
        <v>0</v>
      </c>
      <c r="AM68" s="1085">
        <f t="shared" si="34"/>
        <v>0</v>
      </c>
      <c r="AN68" s="1085">
        <f t="shared" si="34"/>
        <v>0</v>
      </c>
      <c r="AO68" s="1085">
        <f t="shared" si="34"/>
        <v>0</v>
      </c>
      <c r="AP68" s="1085">
        <f t="shared" si="34"/>
        <v>0</v>
      </c>
      <c r="AQ68" s="1085">
        <f t="shared" ref="AQ68:AY68" si="35">AQ11-AQ24-AQ26-AQ27-AQ28-AQ33</f>
        <v>-168765.87530265757</v>
      </c>
      <c r="AR68" s="1085">
        <f t="shared" si="35"/>
        <v>0</v>
      </c>
      <c r="AS68" s="1085">
        <f t="shared" si="35"/>
        <v>0</v>
      </c>
      <c r="AT68" s="1085">
        <f t="shared" si="35"/>
        <v>0</v>
      </c>
      <c r="AU68" s="1085">
        <f t="shared" si="35"/>
        <v>0</v>
      </c>
      <c r="AV68" s="1085">
        <f t="shared" si="35"/>
        <v>17990.552800000001</v>
      </c>
      <c r="AW68" s="1085">
        <f t="shared" si="35"/>
        <v>0</v>
      </c>
      <c r="AX68" s="1085">
        <f t="shared" si="35"/>
        <v>-4169.3672727272733</v>
      </c>
      <c r="AY68" s="1085">
        <f t="shared" si="35"/>
        <v>-3000000</v>
      </c>
      <c r="AZ68" s="1085">
        <f>AZ11-AZ24-AZ26-AZ27-AZ28-AZ33</f>
        <v>364557.79765522532</v>
      </c>
      <c r="BA68" s="1085">
        <f>BA11-BA24-BA26-BA27-BA28-BA33</f>
        <v>0</v>
      </c>
      <c r="BB68" s="1085">
        <f>BB11-BB24-BB26-BB27-BB28-BB33</f>
        <v>0</v>
      </c>
      <c r="BC68" s="1085">
        <f>BC11-BC24-BC26-BC27-BC28-BC33</f>
        <v>0</v>
      </c>
      <c r="BD68" s="1053"/>
      <c r="CZ68" s="10"/>
    </row>
    <row r="69" spans="1:104">
      <c r="A69" s="6">
        <v>64</v>
      </c>
      <c r="B69" s="20" t="s">
        <v>62</v>
      </c>
      <c r="C69" s="1300">
        <f>SUM(D69:BC69)</f>
        <v>0</v>
      </c>
      <c r="D69" s="1080">
        <v>0</v>
      </c>
      <c r="E69" s="1080">
        <v>0</v>
      </c>
      <c r="F69" s="1080">
        <v>0</v>
      </c>
      <c r="G69" s="1080">
        <v>0</v>
      </c>
      <c r="H69" s="1080">
        <v>0</v>
      </c>
      <c r="I69" s="1080">
        <v>0</v>
      </c>
      <c r="J69" s="1080">
        <v>0</v>
      </c>
      <c r="K69" s="1080">
        <v>0</v>
      </c>
      <c r="L69" s="1080">
        <v>0</v>
      </c>
      <c r="M69" s="1080">
        <v>0</v>
      </c>
      <c r="N69" s="1080">
        <v>0</v>
      </c>
      <c r="O69" s="1080">
        <v>0</v>
      </c>
      <c r="P69" s="1080">
        <v>0</v>
      </c>
      <c r="Q69" s="1080">
        <v>0</v>
      </c>
      <c r="R69" s="1080">
        <v>0</v>
      </c>
      <c r="S69" s="1080">
        <v>0</v>
      </c>
      <c r="T69" s="1080">
        <v>0</v>
      </c>
      <c r="U69" s="1080">
        <v>0</v>
      </c>
      <c r="V69" s="1080">
        <v>0</v>
      </c>
      <c r="W69" s="1080">
        <v>0</v>
      </c>
      <c r="X69" s="1080">
        <v>0</v>
      </c>
      <c r="Y69" s="1080">
        <v>0</v>
      </c>
      <c r="Z69" s="1080">
        <v>0</v>
      </c>
      <c r="AA69" s="1080">
        <v>0</v>
      </c>
      <c r="AB69" s="1080">
        <v>0</v>
      </c>
      <c r="AC69" s="1080">
        <v>0</v>
      </c>
      <c r="AD69" s="1080">
        <v>0</v>
      </c>
      <c r="AE69" s="1080">
        <v>0</v>
      </c>
      <c r="AF69" s="1080">
        <v>0</v>
      </c>
      <c r="AG69" s="1080">
        <v>0</v>
      </c>
      <c r="AH69" s="1080">
        <v>0</v>
      </c>
      <c r="AI69" s="1080">
        <v>0</v>
      </c>
      <c r="AJ69" s="1080">
        <v>0</v>
      </c>
      <c r="AK69" s="1080">
        <v>0</v>
      </c>
      <c r="AL69" s="1080">
        <v>0</v>
      </c>
      <c r="AM69" s="1080">
        <v>0</v>
      </c>
      <c r="AN69" s="1080">
        <v>0</v>
      </c>
      <c r="AO69" s="1080">
        <v>0</v>
      </c>
      <c r="AP69" s="1080">
        <v>0</v>
      </c>
      <c r="AQ69" s="1080">
        <v>0</v>
      </c>
      <c r="AR69" s="1080">
        <v>0</v>
      </c>
      <c r="AS69" s="1080">
        <v>0</v>
      </c>
      <c r="AT69" s="1080">
        <v>0</v>
      </c>
      <c r="AU69" s="1080">
        <v>0</v>
      </c>
      <c r="AV69" s="1080">
        <v>0</v>
      </c>
      <c r="AW69" s="1080">
        <v>0</v>
      </c>
      <c r="AX69" s="1080">
        <v>0</v>
      </c>
      <c r="AY69" s="1080">
        <v>0</v>
      </c>
      <c r="AZ69" s="1080">
        <v>0</v>
      </c>
      <c r="BA69" s="1080">
        <v>0</v>
      </c>
      <c r="BB69" s="1080">
        <v>0</v>
      </c>
      <c r="BC69" s="1080">
        <v>0</v>
      </c>
      <c r="BD69" s="1053"/>
      <c r="CZ69" s="10"/>
    </row>
    <row r="70" spans="1:104">
      <c r="A70" s="6">
        <v>65</v>
      </c>
      <c r="B70" s="20" t="s">
        <v>63</v>
      </c>
      <c r="C70" s="1300">
        <f>SUM(D70:BC70)</f>
        <v>0</v>
      </c>
      <c r="D70" s="1080">
        <v>0</v>
      </c>
      <c r="E70" s="1080">
        <v>0</v>
      </c>
      <c r="F70" s="1080">
        <v>0</v>
      </c>
      <c r="G70" s="1080">
        <v>0</v>
      </c>
      <c r="H70" s="1080">
        <v>0</v>
      </c>
      <c r="I70" s="1080">
        <v>0</v>
      </c>
      <c r="J70" s="1080">
        <v>0</v>
      </c>
      <c r="K70" s="1080">
        <v>0</v>
      </c>
      <c r="L70" s="1080">
        <v>0</v>
      </c>
      <c r="M70" s="1080">
        <v>0</v>
      </c>
      <c r="N70" s="1080">
        <v>0</v>
      </c>
      <c r="O70" s="1080">
        <v>0</v>
      </c>
      <c r="P70" s="1080">
        <v>0</v>
      </c>
      <c r="Q70" s="1080">
        <v>0</v>
      </c>
      <c r="R70" s="1080">
        <v>0</v>
      </c>
      <c r="S70" s="1080">
        <v>0</v>
      </c>
      <c r="T70" s="1080">
        <v>0</v>
      </c>
      <c r="U70" s="1080">
        <v>0</v>
      </c>
      <c r="V70" s="1080">
        <v>0</v>
      </c>
      <c r="W70" s="1080">
        <v>0</v>
      </c>
      <c r="X70" s="1080">
        <v>0</v>
      </c>
      <c r="Y70" s="1080">
        <v>0</v>
      </c>
      <c r="Z70" s="1080">
        <v>0</v>
      </c>
      <c r="AA70" s="1080">
        <v>0</v>
      </c>
      <c r="AB70" s="1080">
        <v>0</v>
      </c>
      <c r="AC70" s="1080">
        <v>0</v>
      </c>
      <c r="AD70" s="1080">
        <v>0</v>
      </c>
      <c r="AE70" s="1080">
        <v>0</v>
      </c>
      <c r="AF70" s="1080">
        <v>0</v>
      </c>
      <c r="AG70" s="1080">
        <v>0</v>
      </c>
      <c r="AH70" s="1080">
        <v>0</v>
      </c>
      <c r="AI70" s="1080">
        <v>0</v>
      </c>
      <c r="AJ70" s="1080">
        <v>0</v>
      </c>
      <c r="AK70" s="1080">
        <v>0</v>
      </c>
      <c r="AL70" s="1080">
        <v>0</v>
      </c>
      <c r="AM70" s="1080">
        <v>0</v>
      </c>
      <c r="AN70" s="1080">
        <v>0</v>
      </c>
      <c r="AO70" s="1080">
        <v>0</v>
      </c>
      <c r="AP70" s="1080">
        <v>0</v>
      </c>
      <c r="AQ70" s="1080">
        <v>0</v>
      </c>
      <c r="AR70" s="1080">
        <v>0</v>
      </c>
      <c r="AS70" s="1080">
        <v>0</v>
      </c>
      <c r="AT70" s="1080">
        <v>0</v>
      </c>
      <c r="AU70" s="1080">
        <v>0</v>
      </c>
      <c r="AV70" s="1080">
        <v>0</v>
      </c>
      <c r="AW70" s="1080">
        <v>0</v>
      </c>
      <c r="AX70" s="1080">
        <v>0</v>
      </c>
      <c r="AY70" s="1080">
        <v>0</v>
      </c>
      <c r="AZ70" s="1080">
        <v>0</v>
      </c>
      <c r="BA70" s="1080">
        <v>0</v>
      </c>
      <c r="BB70" s="1080">
        <v>0</v>
      </c>
      <c r="BC70" s="1080">
        <v>0</v>
      </c>
      <c r="BD70" s="1053"/>
      <c r="CZ70" s="10"/>
    </row>
    <row r="71" spans="1:104">
      <c r="A71" s="6">
        <v>66</v>
      </c>
      <c r="B71" s="20" t="s">
        <v>5</v>
      </c>
      <c r="C71" s="1300">
        <f>SUM(D71:BC71)</f>
        <v>-177756.65610742569</v>
      </c>
      <c r="D71" s="1080">
        <v>0</v>
      </c>
      <c r="E71" s="1080">
        <v>0</v>
      </c>
      <c r="F71" s="1080">
        <v>0</v>
      </c>
      <c r="G71" s="1080">
        <v>0</v>
      </c>
      <c r="H71" s="1080">
        <v>0</v>
      </c>
      <c r="I71" s="1080">
        <v>0</v>
      </c>
      <c r="J71" s="1080">
        <v>0</v>
      </c>
      <c r="K71" s="1080">
        <v>0</v>
      </c>
      <c r="L71" s="1080">
        <v>0</v>
      </c>
      <c r="M71" s="1080">
        <v>0</v>
      </c>
      <c r="N71" s="1080">
        <v>0</v>
      </c>
      <c r="O71" s="1080">
        <v>0</v>
      </c>
      <c r="P71" s="1080">
        <v>0</v>
      </c>
      <c r="Q71" s="1080">
        <v>0</v>
      </c>
      <c r="R71" s="1080">
        <v>0</v>
      </c>
      <c r="S71" s="1080">
        <v>0</v>
      </c>
      <c r="T71" s="1080">
        <v>0</v>
      </c>
      <c r="U71" s="1080">
        <v>0</v>
      </c>
      <c r="V71" s="1080">
        <v>0</v>
      </c>
      <c r="W71" s="1080">
        <v>0</v>
      </c>
      <c r="X71" s="1080">
        <v>0</v>
      </c>
      <c r="Y71" s="1080">
        <v>0</v>
      </c>
      <c r="Z71" s="1080">
        <v>0</v>
      </c>
      <c r="AA71" s="1080">
        <v>0</v>
      </c>
      <c r="AB71" s="1080">
        <v>0</v>
      </c>
      <c r="AC71" s="1080">
        <v>0</v>
      </c>
      <c r="AD71" s="1080">
        <v>0</v>
      </c>
      <c r="AE71" s="1080">
        <v>0</v>
      </c>
      <c r="AF71" s="1080">
        <v>0</v>
      </c>
      <c r="AG71" s="1080">
        <v>0</v>
      </c>
      <c r="AH71" s="1080">
        <f>'Adj 7.1 Interest True-up'!G21</f>
        <v>-177756.65610742569</v>
      </c>
      <c r="AI71" s="1080">
        <v>0</v>
      </c>
      <c r="AJ71" s="1080">
        <v>0</v>
      </c>
      <c r="AK71" s="1080">
        <v>0</v>
      </c>
      <c r="AL71" s="1080">
        <v>0</v>
      </c>
      <c r="AM71" s="1080">
        <v>0</v>
      </c>
      <c r="AN71" s="1080">
        <v>0</v>
      </c>
      <c r="AO71" s="1080">
        <v>0</v>
      </c>
      <c r="AP71" s="1080">
        <v>0</v>
      </c>
      <c r="AQ71" s="1080">
        <v>0</v>
      </c>
      <c r="AR71" s="1080">
        <v>0</v>
      </c>
      <c r="AS71" s="1080">
        <v>0</v>
      </c>
      <c r="AT71" s="1080">
        <v>0</v>
      </c>
      <c r="AU71" s="1080">
        <v>0</v>
      </c>
      <c r="AV71" s="1080">
        <v>0</v>
      </c>
      <c r="AW71" s="1080">
        <v>0</v>
      </c>
      <c r="AX71" s="1080">
        <v>0</v>
      </c>
      <c r="AY71" s="1080">
        <v>0</v>
      </c>
      <c r="AZ71" s="1080">
        <v>0</v>
      </c>
      <c r="BA71" s="1080">
        <v>0</v>
      </c>
      <c r="BB71" s="1080">
        <v>0</v>
      </c>
      <c r="BC71" s="1080">
        <v>0</v>
      </c>
      <c r="BD71" s="1053"/>
      <c r="CZ71" s="10"/>
    </row>
    <row r="72" spans="1:104">
      <c r="A72" s="6">
        <v>67</v>
      </c>
      <c r="B72" s="20" t="s">
        <v>393</v>
      </c>
      <c r="C72" s="1300">
        <f>SUM(D72:BC72)</f>
        <v>1307442.0048251702</v>
      </c>
      <c r="D72" s="1080">
        <v>0</v>
      </c>
      <c r="E72" s="1080">
        <v>0</v>
      </c>
      <c r="F72" s="1080">
        <v>0</v>
      </c>
      <c r="G72" s="1080"/>
      <c r="H72" s="1080">
        <v>0</v>
      </c>
      <c r="I72" s="1080">
        <v>0</v>
      </c>
      <c r="J72" s="1080">
        <v>0</v>
      </c>
      <c r="K72" s="1080">
        <v>0</v>
      </c>
      <c r="L72" s="1080">
        <v>0</v>
      </c>
      <c r="M72" s="1080">
        <v>0</v>
      </c>
      <c r="N72" s="1080">
        <v>0</v>
      </c>
      <c r="O72" s="1080">
        <v>0</v>
      </c>
      <c r="P72" s="1080">
        <v>0</v>
      </c>
      <c r="Q72" s="1080">
        <v>0</v>
      </c>
      <c r="R72" s="1080">
        <f>'Adj 4.6 DSM Rev-Exp Remove'!G17</f>
        <v>47838.41379794394</v>
      </c>
      <c r="S72" s="1080"/>
      <c r="T72" s="1080">
        <v>0</v>
      </c>
      <c r="U72" s="1080">
        <f>'Adj 4.6 DSM Rev-Exp Remove'!I17</f>
        <v>0</v>
      </c>
      <c r="V72" s="1080">
        <v>0</v>
      </c>
      <c r="W72" s="1080">
        <f>'Adj 4.6 DSM Rev-Exp Remove'!L17</f>
        <v>0</v>
      </c>
      <c r="X72" s="1080">
        <f>'Adj 4.6 DSM Rev-Exp Remove'!N17</f>
        <v>0</v>
      </c>
      <c r="Y72" s="1080">
        <v>0</v>
      </c>
      <c r="Z72" s="1080">
        <v>0</v>
      </c>
      <c r="AA72" s="1080">
        <v>0</v>
      </c>
      <c r="AB72" s="1080">
        <v>0</v>
      </c>
      <c r="AC72" s="1080">
        <f>'Adj 5.3 Colstrip #3 Removal'!G23</f>
        <v>-52188</v>
      </c>
      <c r="AD72" s="1080">
        <v>0</v>
      </c>
      <c r="AE72" s="1080">
        <v>0</v>
      </c>
      <c r="AF72" s="1080">
        <f>'Adj 6.3 Proposed Deprec Rates E'!G93</f>
        <v>2013215.9657142849</v>
      </c>
      <c r="AG72" s="1080">
        <f>'Adj 6.4 Vehicle Depreciation'!G74</f>
        <v>-378814.10350758285</v>
      </c>
      <c r="AH72" s="1080">
        <v>0</v>
      </c>
      <c r="AI72" s="1080">
        <v>0</v>
      </c>
      <c r="AJ72" s="1080">
        <v>0</v>
      </c>
      <c r="AK72" s="1080">
        <v>0</v>
      </c>
      <c r="AL72" s="1080">
        <v>0</v>
      </c>
      <c r="AM72" s="1080">
        <v>0</v>
      </c>
      <c r="AN72" s="1080">
        <v>0</v>
      </c>
      <c r="AO72" s="1080">
        <v>0</v>
      </c>
      <c r="AP72" s="1080">
        <f>'Adj 8.1 Jim Bridger Mine RB'!G26</f>
        <v>-28035.211745422421</v>
      </c>
      <c r="AQ72" s="1080">
        <f>'Adj 8.2 Environ Settlement'!G21+'Adj 8.2 Environ Settlement'!G22+'Adj 8.2 Environ Settlement'!G25</f>
        <v>-294575.05943405337</v>
      </c>
      <c r="AR72" s="1080">
        <v>0</v>
      </c>
      <c r="AS72" s="1080">
        <v>0</v>
      </c>
      <c r="AT72" s="1080"/>
      <c r="AU72" s="1080">
        <v>0</v>
      </c>
      <c r="AV72" s="1080">
        <v>0</v>
      </c>
      <c r="AW72" s="1080">
        <v>0</v>
      </c>
      <c r="AX72" s="1080">
        <v>0</v>
      </c>
      <c r="AY72" s="1080">
        <v>0</v>
      </c>
      <c r="AZ72" s="1080">
        <v>0</v>
      </c>
      <c r="BA72" s="1080">
        <v>0</v>
      </c>
      <c r="BB72" s="1080">
        <v>0</v>
      </c>
      <c r="BC72" s="1080">
        <v>0</v>
      </c>
      <c r="BD72" s="1053"/>
      <c r="CZ72" s="10"/>
    </row>
    <row r="73" spans="1:104">
      <c r="A73" s="6">
        <v>68</v>
      </c>
      <c r="B73" s="20" t="s">
        <v>394</v>
      </c>
      <c r="C73" s="1301">
        <f>SUM(D73:BC73)</f>
        <v>541075.95803906047</v>
      </c>
      <c r="D73" s="1080">
        <v>0</v>
      </c>
      <c r="E73" s="1080">
        <v>0</v>
      </c>
      <c r="F73" s="1080">
        <v>0</v>
      </c>
      <c r="G73" s="1080">
        <v>0</v>
      </c>
      <c r="H73" s="1080">
        <v>0</v>
      </c>
      <c r="I73" s="1080">
        <v>0</v>
      </c>
      <c r="J73" s="1080">
        <v>0</v>
      </c>
      <c r="K73" s="1080">
        <v>0</v>
      </c>
      <c r="L73" s="1080">
        <v>0</v>
      </c>
      <c r="M73" s="1080">
        <v>0</v>
      </c>
      <c r="N73" s="1080">
        <v>0</v>
      </c>
      <c r="O73" s="1080">
        <v>0</v>
      </c>
      <c r="P73" s="1080">
        <v>0</v>
      </c>
      <c r="Q73" s="1080">
        <v>0</v>
      </c>
      <c r="R73" s="1080">
        <v>0</v>
      </c>
      <c r="S73" s="1080">
        <f>'Adj 4.7 Insurance Exp'!G24</f>
        <v>1255521.1132177606</v>
      </c>
      <c r="T73" s="1080">
        <v>0</v>
      </c>
      <c r="U73" s="1080">
        <v>0</v>
      </c>
      <c r="V73" s="1080">
        <v>0</v>
      </c>
      <c r="W73" s="1080">
        <v>0</v>
      </c>
      <c r="X73" s="1080">
        <v>0</v>
      </c>
      <c r="Y73" s="1080">
        <v>0</v>
      </c>
      <c r="Z73" s="1080">
        <v>0</v>
      </c>
      <c r="AA73" s="1080">
        <v>0</v>
      </c>
      <c r="AB73" s="1080">
        <v>0</v>
      </c>
      <c r="AC73" s="1080">
        <f>'Adj 5.3 Colstrip #3 Removal'!G11</f>
        <v>298029.30754214432</v>
      </c>
      <c r="AD73" s="1080">
        <v>0</v>
      </c>
      <c r="AE73" s="1080">
        <v>0</v>
      </c>
      <c r="AF73" s="1080">
        <v>0</v>
      </c>
      <c r="AG73" s="1080">
        <v>0</v>
      </c>
      <c r="AH73" s="1080">
        <v>0</v>
      </c>
      <c r="AI73" s="1080">
        <v>0</v>
      </c>
      <c r="AJ73" s="1080">
        <v>0</v>
      </c>
      <c r="AK73" s="1080">
        <v>0</v>
      </c>
      <c r="AL73" s="1080">
        <v>0</v>
      </c>
      <c r="AM73" s="1080">
        <v>0</v>
      </c>
      <c r="AN73" s="1080">
        <v>0</v>
      </c>
      <c r="AO73" s="1080">
        <v>0</v>
      </c>
      <c r="AP73" s="1080">
        <f>SUM('Adj 8.1 Jim Bridger Mine RB'!G27:G29)</f>
        <v>-424076.846086126</v>
      </c>
      <c r="AQ73" s="1080">
        <f>'Adj 8.2 Environ Settlement'!G20</f>
        <v>-321354.16943471832</v>
      </c>
      <c r="AR73" s="1080">
        <v>0</v>
      </c>
      <c r="AS73" s="1080">
        <v>0</v>
      </c>
      <c r="AT73" s="1080">
        <v>0</v>
      </c>
      <c r="AU73" s="1080">
        <v>0</v>
      </c>
      <c r="AV73" s="1080">
        <f>'Adj 8.7 Removal of Colstrip #4'!G13</f>
        <v>17990.552800000001</v>
      </c>
      <c r="AW73" s="1080">
        <f>'Adj 8.8 Trojan Removal Adj'!G14</f>
        <v>-285034</v>
      </c>
      <c r="AX73" s="1080">
        <v>0</v>
      </c>
      <c r="AY73" s="1080">
        <v>0</v>
      </c>
      <c r="AZ73" s="1080">
        <v>0</v>
      </c>
      <c r="BA73" s="1080">
        <v>0</v>
      </c>
      <c r="BB73" s="1080">
        <v>0</v>
      </c>
      <c r="BC73" s="1080">
        <v>0</v>
      </c>
      <c r="BD73" s="1053"/>
      <c r="CZ73" s="10"/>
    </row>
    <row r="74" spans="1:104">
      <c r="A74" s="6">
        <v>69</v>
      </c>
      <c r="B74" s="20"/>
      <c r="C74" s="1300"/>
      <c r="D74" s="1085"/>
      <c r="E74" s="1085"/>
      <c r="F74" s="1085"/>
      <c r="G74" s="1085"/>
      <c r="H74" s="1085"/>
      <c r="I74" s="1085"/>
      <c r="J74" s="1085"/>
      <c r="K74" s="1085"/>
      <c r="L74" s="1085"/>
      <c r="M74" s="1085"/>
      <c r="N74" s="1085"/>
      <c r="O74" s="1085">
        <v>0</v>
      </c>
      <c r="P74" s="1085">
        <v>0</v>
      </c>
      <c r="Q74" s="1085"/>
      <c r="R74" s="1085"/>
      <c r="S74" s="1085"/>
      <c r="T74" s="1085"/>
      <c r="U74" s="1085"/>
      <c r="V74" s="1085"/>
      <c r="W74" s="1085"/>
      <c r="X74" s="1085"/>
      <c r="Y74" s="1085"/>
      <c r="Z74" s="1085"/>
      <c r="AA74" s="1085"/>
      <c r="AB74" s="1085"/>
      <c r="AC74" s="1085"/>
      <c r="AD74" s="1085"/>
      <c r="AE74" s="1085"/>
      <c r="AF74" s="1085"/>
      <c r="AG74" s="1085"/>
      <c r="AH74" s="1085"/>
      <c r="AI74" s="1085"/>
      <c r="AJ74" s="1085"/>
      <c r="AK74" s="1085"/>
      <c r="AL74" s="1085"/>
      <c r="AM74" s="1085"/>
      <c r="AN74" s="1085"/>
      <c r="AO74" s="1085"/>
      <c r="AP74" s="1085"/>
      <c r="AQ74" s="1085"/>
      <c r="AR74" s="1085"/>
      <c r="AS74" s="1085"/>
      <c r="AT74" s="1085"/>
      <c r="AU74" s="1085"/>
      <c r="AV74" s="1085"/>
      <c r="AW74" s="1085"/>
      <c r="AX74" s="1085"/>
      <c r="AY74" s="1085"/>
      <c r="AZ74" s="1085"/>
      <c r="BA74" s="1085"/>
      <c r="BB74" s="1085"/>
      <c r="BC74" s="1085"/>
      <c r="CZ74" s="10"/>
    </row>
    <row r="75" spans="1:104">
      <c r="A75" s="6">
        <v>70</v>
      </c>
      <c r="B75" s="20" t="s">
        <v>66</v>
      </c>
      <c r="C75" s="1299">
        <f>C68-C70-C71+C72-C73</f>
        <v>21783853.123130485</v>
      </c>
      <c r="D75" s="1299">
        <f>D68-D70-D71+D72-D73</f>
        <v>-5692761.2699999996</v>
      </c>
      <c r="E75" s="1299">
        <f>E68-E70-E71+E72-E73</f>
        <v>-7427584.4312790008</v>
      </c>
      <c r="F75" s="1299">
        <f>F68-F70-F71+F72-F73</f>
        <v>17025824.820802085</v>
      </c>
      <c r="G75" s="1299">
        <f t="shared" ref="G75:P75" si="36">G68-G70-G71+G72-G73</f>
        <v>0</v>
      </c>
      <c r="H75" s="1299">
        <f t="shared" si="36"/>
        <v>-2253339.1310724937</v>
      </c>
      <c r="I75" s="1299">
        <f t="shared" si="36"/>
        <v>-101793</v>
      </c>
      <c r="J75" s="1299">
        <f>J68-J70-J71+J72-J73</f>
        <v>0</v>
      </c>
      <c r="K75" s="1299">
        <f>K68-K70-K71+K72-K73</f>
        <v>0</v>
      </c>
      <c r="L75" s="1299">
        <f>L68-L70-L71+L72-L73</f>
        <v>-11430.308529090542</v>
      </c>
      <c r="M75" s="1299">
        <f t="shared" si="36"/>
        <v>22113.998075557345</v>
      </c>
      <c r="N75" s="1299">
        <f t="shared" si="36"/>
        <v>47588.981132557921</v>
      </c>
      <c r="O75" s="1299">
        <f t="shared" si="36"/>
        <v>0</v>
      </c>
      <c r="P75" s="1299">
        <f t="shared" si="36"/>
        <v>5340.7537227038374</v>
      </c>
      <c r="Q75" s="1299">
        <f t="shared" ref="Q75:W75" si="37">Q68-Q70-Q71+Q72-Q73</f>
        <v>-155436.59276701676</v>
      </c>
      <c r="R75" s="1299">
        <f t="shared" si="37"/>
        <v>10725427.003797945</v>
      </c>
      <c r="S75" s="1299">
        <f t="shared" si="37"/>
        <v>774574.96403364046</v>
      </c>
      <c r="T75" s="1299">
        <f t="shared" si="37"/>
        <v>401.94661826917422</v>
      </c>
      <c r="U75" s="1299">
        <f t="shared" si="37"/>
        <v>-1496.5274180481501</v>
      </c>
      <c r="V75" s="1299">
        <f t="shared" si="37"/>
        <v>-422425.00651124539</v>
      </c>
      <c r="W75" s="1299">
        <f t="shared" si="37"/>
        <v>-215352.2102726177</v>
      </c>
      <c r="X75" s="1299">
        <f>X68-X70-X71+X72-X73</f>
        <v>0</v>
      </c>
      <c r="Y75" s="1299">
        <f>Y68-Y70-Y71+Y72-Y73</f>
        <v>0</v>
      </c>
      <c r="Z75" s="1299">
        <f>Z68-Z70-Z71+Z72-Z73</f>
        <v>11514719.674666643</v>
      </c>
      <c r="AA75" s="1299">
        <f>AA68-AA70-AA71+AA72-AA73</f>
        <v>0</v>
      </c>
      <c r="AB75" s="1299">
        <f>AB68-AB70-AB71+AB72-AB73</f>
        <v>0</v>
      </c>
      <c r="AC75" s="1299">
        <f t="shared" ref="AC75:AT75" si="38">AC68-AC70-AC71+AC72-AC73</f>
        <v>118902.0262606421</v>
      </c>
      <c r="AD75" s="1299">
        <f t="shared" si="38"/>
        <v>0</v>
      </c>
      <c r="AE75" s="1299">
        <f>AE68-AE70-AE71+AE72-AE73</f>
        <v>0</v>
      </c>
      <c r="AF75" s="1299">
        <f>AF68-AF70-AF71+AF72-AF73</f>
        <v>2.3283064365386963E-10</v>
      </c>
      <c r="AG75" s="1299">
        <f>AG68-AG70-AG71+AG72-AG73</f>
        <v>-246656.52365868317</v>
      </c>
      <c r="AH75" s="1299">
        <f t="shared" si="38"/>
        <v>177756.65610742569</v>
      </c>
      <c r="AI75" s="1299">
        <f t="shared" si="38"/>
        <v>0</v>
      </c>
      <c r="AJ75" s="1299">
        <f t="shared" si="38"/>
        <v>0</v>
      </c>
      <c r="AK75" s="1299">
        <f t="shared" si="38"/>
        <v>0</v>
      </c>
      <c r="AL75" s="1299">
        <f t="shared" si="38"/>
        <v>0</v>
      </c>
      <c r="AM75" s="1299">
        <f t="shared" si="38"/>
        <v>0</v>
      </c>
      <c r="AN75" s="1299">
        <f>AN68-AN70-AN71+AN72-AN73</f>
        <v>0</v>
      </c>
      <c r="AO75" s="1299">
        <f t="shared" si="38"/>
        <v>0</v>
      </c>
      <c r="AP75" s="1299">
        <f>AP68-AP70-AP71+AP72-AP73</f>
        <v>396041.6343407036</v>
      </c>
      <c r="AQ75" s="1299">
        <f t="shared" si="38"/>
        <v>-141986.76530199265</v>
      </c>
      <c r="AR75" s="1299">
        <f t="shared" si="38"/>
        <v>0</v>
      </c>
      <c r="AS75" s="1299">
        <f t="shared" si="38"/>
        <v>0</v>
      </c>
      <c r="AT75" s="1299">
        <f t="shared" si="38"/>
        <v>0</v>
      </c>
      <c r="AU75" s="1299">
        <f t="shared" ref="AU75:AZ75" si="39">AU68-AU70-AU71+AU72-AU73</f>
        <v>0</v>
      </c>
      <c r="AV75" s="1299">
        <f t="shared" si="39"/>
        <v>0</v>
      </c>
      <c r="AW75" s="1299">
        <f>AW68-AW70-AW71+AW72-AW73</f>
        <v>285034</v>
      </c>
      <c r="AX75" s="1299">
        <f t="shared" si="39"/>
        <v>-4169.3672727272733</v>
      </c>
      <c r="AY75" s="1299">
        <f t="shared" si="39"/>
        <v>-3000000</v>
      </c>
      <c r="AZ75" s="1299">
        <f t="shared" si="39"/>
        <v>364557.79765522532</v>
      </c>
      <c r="BA75" s="1299">
        <f>BA68-BA70-BA71+BA72-BA73</f>
        <v>0</v>
      </c>
      <c r="BB75" s="1299">
        <f>BB68-BB70-BB71+BB72-BB73</f>
        <v>0</v>
      </c>
      <c r="BC75" s="1299">
        <f>BC68-BC70-BC71+BC72-BC73</f>
        <v>0</v>
      </c>
      <c r="BD75" s="1096"/>
      <c r="CZ75" s="10"/>
    </row>
    <row r="76" spans="1:104">
      <c r="A76" s="6">
        <v>71</v>
      </c>
      <c r="B76" s="20" t="s">
        <v>67</v>
      </c>
      <c r="C76" s="1300">
        <f>SUM(D76:BC76)</f>
        <v>0</v>
      </c>
      <c r="D76" s="1085">
        <f>D75*$E$65</f>
        <v>0</v>
      </c>
      <c r="E76" s="1085">
        <f>E75*$E$65</f>
        <v>0</v>
      </c>
      <c r="F76" s="1085">
        <f>F75*$E$65</f>
        <v>0</v>
      </c>
      <c r="G76" s="1085">
        <f t="shared" ref="G76:P76" si="40">G75*$E$65</f>
        <v>0</v>
      </c>
      <c r="H76" s="1085">
        <f t="shared" si="40"/>
        <v>0</v>
      </c>
      <c r="I76" s="1085">
        <f t="shared" si="40"/>
        <v>0</v>
      </c>
      <c r="J76" s="1085">
        <f>J75*$E$65</f>
        <v>0</v>
      </c>
      <c r="K76" s="1085">
        <f>K75*$E$65</f>
        <v>0</v>
      </c>
      <c r="L76" s="1085">
        <f>L75*$E$65</f>
        <v>0</v>
      </c>
      <c r="M76" s="1085">
        <f t="shared" si="40"/>
        <v>0</v>
      </c>
      <c r="N76" s="1085">
        <f t="shared" si="40"/>
        <v>0</v>
      </c>
      <c r="O76" s="1085">
        <f t="shared" si="40"/>
        <v>0</v>
      </c>
      <c r="P76" s="1085">
        <f t="shared" si="40"/>
        <v>0</v>
      </c>
      <c r="Q76" s="1085">
        <f t="shared" ref="Q76:W76" si="41">Q75*$E$65</f>
        <v>0</v>
      </c>
      <c r="R76" s="1085">
        <f t="shared" si="41"/>
        <v>0</v>
      </c>
      <c r="S76" s="1085">
        <f t="shared" si="41"/>
        <v>0</v>
      </c>
      <c r="T76" s="1085">
        <f t="shared" si="41"/>
        <v>0</v>
      </c>
      <c r="U76" s="1085">
        <f t="shared" si="41"/>
        <v>0</v>
      </c>
      <c r="V76" s="1085">
        <f t="shared" si="41"/>
        <v>0</v>
      </c>
      <c r="W76" s="1085">
        <f t="shared" si="41"/>
        <v>0</v>
      </c>
      <c r="X76" s="1085">
        <f>X75*$E$65</f>
        <v>0</v>
      </c>
      <c r="Y76" s="1085">
        <f>Y75*$E$65</f>
        <v>0</v>
      </c>
      <c r="Z76" s="1085">
        <f>Z75*$E$65</f>
        <v>0</v>
      </c>
      <c r="AA76" s="1085">
        <f>AA75*$E$65</f>
        <v>0</v>
      </c>
      <c r="AB76" s="1085">
        <f>AB75*$E$65</f>
        <v>0</v>
      </c>
      <c r="AC76" s="1085">
        <f t="shared" ref="AC76:AY76" si="42">AC75*$E$65</f>
        <v>0</v>
      </c>
      <c r="AD76" s="1085">
        <f t="shared" si="42"/>
        <v>0</v>
      </c>
      <c r="AE76" s="1085">
        <f>AE75*$E$65</f>
        <v>0</v>
      </c>
      <c r="AF76" s="1085">
        <f>AF75*$E$65</f>
        <v>0</v>
      </c>
      <c r="AG76" s="1085">
        <f>AG75*$E$65</f>
        <v>0</v>
      </c>
      <c r="AH76" s="1085">
        <f t="shared" si="42"/>
        <v>0</v>
      </c>
      <c r="AI76" s="1085">
        <f t="shared" si="42"/>
        <v>0</v>
      </c>
      <c r="AJ76" s="1085">
        <f t="shared" si="42"/>
        <v>0</v>
      </c>
      <c r="AK76" s="1085">
        <f t="shared" si="42"/>
        <v>0</v>
      </c>
      <c r="AL76" s="1085">
        <f t="shared" si="42"/>
        <v>0</v>
      </c>
      <c r="AM76" s="1085">
        <f t="shared" si="42"/>
        <v>0</v>
      </c>
      <c r="AN76" s="1085">
        <f>AN75*$E$65</f>
        <v>0</v>
      </c>
      <c r="AO76" s="1085">
        <f t="shared" si="42"/>
        <v>0</v>
      </c>
      <c r="AP76" s="1085">
        <f>AP75*$E$65</f>
        <v>0</v>
      </c>
      <c r="AQ76" s="1085">
        <f t="shared" si="42"/>
        <v>0</v>
      </c>
      <c r="AR76" s="1085">
        <f t="shared" si="42"/>
        <v>0</v>
      </c>
      <c r="AS76" s="1085">
        <f t="shared" si="42"/>
        <v>0</v>
      </c>
      <c r="AT76" s="1085">
        <f t="shared" si="42"/>
        <v>0</v>
      </c>
      <c r="AU76" s="1085">
        <f>AU75*$E$65</f>
        <v>0</v>
      </c>
      <c r="AV76" s="1085">
        <f t="shared" si="42"/>
        <v>0</v>
      </c>
      <c r="AW76" s="1085">
        <f>AW75*$E$65</f>
        <v>0</v>
      </c>
      <c r="AX76" s="1085">
        <f t="shared" si="42"/>
        <v>0</v>
      </c>
      <c r="AY76" s="1085">
        <f t="shared" si="42"/>
        <v>0</v>
      </c>
      <c r="AZ76" s="1085">
        <f>AZ75*$E$65</f>
        <v>0</v>
      </c>
      <c r="BA76" s="1085">
        <f>BA75*$E$65</f>
        <v>0</v>
      </c>
      <c r="BB76" s="1085">
        <f>BB75*$E$65</f>
        <v>0</v>
      </c>
      <c r="BC76" s="1085">
        <f>BC75*$E$65</f>
        <v>0</v>
      </c>
      <c r="BD76" s="1053"/>
      <c r="CZ76" s="10"/>
    </row>
    <row r="77" spans="1:104">
      <c r="A77" s="6">
        <v>72</v>
      </c>
      <c r="B77" s="20" t="s">
        <v>68</v>
      </c>
      <c r="C77" s="1088">
        <f>C75-C76</f>
        <v>21783853.123130485</v>
      </c>
      <c r="D77" s="1082">
        <f>D75-D76</f>
        <v>-5692761.2699999996</v>
      </c>
      <c r="E77" s="1082">
        <f>E75-E76</f>
        <v>-7427584.4312790008</v>
      </c>
      <c r="F77" s="1082">
        <f>F75-F76</f>
        <v>17025824.820802085</v>
      </c>
      <c r="G77" s="1082">
        <f t="shared" ref="G77:P77" si="43">G75-G76</f>
        <v>0</v>
      </c>
      <c r="H77" s="1082">
        <f t="shared" si="43"/>
        <v>-2253339.1310724937</v>
      </c>
      <c r="I77" s="1082">
        <f t="shared" si="43"/>
        <v>-101793</v>
      </c>
      <c r="J77" s="1082">
        <f>J75-J76</f>
        <v>0</v>
      </c>
      <c r="K77" s="1082">
        <f>K75-K76</f>
        <v>0</v>
      </c>
      <c r="L77" s="1082">
        <f>L75-L76</f>
        <v>-11430.308529090542</v>
      </c>
      <c r="M77" s="1082">
        <f t="shared" si="43"/>
        <v>22113.998075557345</v>
      </c>
      <c r="N77" s="1082">
        <f t="shared" si="43"/>
        <v>47588.981132557921</v>
      </c>
      <c r="O77" s="1082">
        <f t="shared" si="43"/>
        <v>0</v>
      </c>
      <c r="P77" s="1082">
        <f t="shared" si="43"/>
        <v>5340.7537227038374</v>
      </c>
      <c r="Q77" s="1082">
        <f t="shared" ref="Q77:W77" si="44">Q75-Q76</f>
        <v>-155436.59276701676</v>
      </c>
      <c r="R77" s="1082">
        <f t="shared" si="44"/>
        <v>10725427.003797945</v>
      </c>
      <c r="S77" s="1082">
        <f t="shared" si="44"/>
        <v>774574.96403364046</v>
      </c>
      <c r="T77" s="1082">
        <f t="shared" si="44"/>
        <v>401.94661826917422</v>
      </c>
      <c r="U77" s="1082">
        <f t="shared" si="44"/>
        <v>-1496.5274180481501</v>
      </c>
      <c r="V77" s="1082">
        <f t="shared" si="44"/>
        <v>-422425.00651124539</v>
      </c>
      <c r="W77" s="1082">
        <f t="shared" si="44"/>
        <v>-215352.2102726177</v>
      </c>
      <c r="X77" s="1082">
        <f>X75-X76</f>
        <v>0</v>
      </c>
      <c r="Y77" s="1082">
        <f>Y75-Y76</f>
        <v>0</v>
      </c>
      <c r="Z77" s="1082">
        <f>Z75-Z76</f>
        <v>11514719.674666643</v>
      </c>
      <c r="AA77" s="1082">
        <f>AA75-AA76</f>
        <v>0</v>
      </c>
      <c r="AB77" s="1082">
        <f>AB75-AB76</f>
        <v>0</v>
      </c>
      <c r="AC77" s="1082">
        <f t="shared" ref="AC77:AY77" si="45">AC75-AC76</f>
        <v>118902.0262606421</v>
      </c>
      <c r="AD77" s="1082">
        <f t="shared" si="45"/>
        <v>0</v>
      </c>
      <c r="AE77" s="1082">
        <f>AE75-AE76</f>
        <v>0</v>
      </c>
      <c r="AF77" s="1082">
        <f>AF75-AF76</f>
        <v>2.3283064365386963E-10</v>
      </c>
      <c r="AG77" s="1082">
        <f>AG75-AG76</f>
        <v>-246656.52365868317</v>
      </c>
      <c r="AH77" s="1082">
        <f t="shared" si="45"/>
        <v>177756.65610742569</v>
      </c>
      <c r="AI77" s="1082">
        <f t="shared" si="45"/>
        <v>0</v>
      </c>
      <c r="AJ77" s="1082">
        <f t="shared" si="45"/>
        <v>0</v>
      </c>
      <c r="AK77" s="1082">
        <f t="shared" si="45"/>
        <v>0</v>
      </c>
      <c r="AL77" s="1082">
        <f t="shared" si="45"/>
        <v>0</v>
      </c>
      <c r="AM77" s="1082">
        <f t="shared" si="45"/>
        <v>0</v>
      </c>
      <c r="AN77" s="1082">
        <f>AN75-AN76</f>
        <v>0</v>
      </c>
      <c r="AO77" s="1082">
        <f t="shared" si="45"/>
        <v>0</v>
      </c>
      <c r="AP77" s="1082">
        <f>AP75-AP76</f>
        <v>396041.6343407036</v>
      </c>
      <c r="AQ77" s="1082">
        <f t="shared" si="45"/>
        <v>-141986.76530199265</v>
      </c>
      <c r="AR77" s="1082">
        <f t="shared" si="45"/>
        <v>0</v>
      </c>
      <c r="AS77" s="1082">
        <f t="shared" si="45"/>
        <v>0</v>
      </c>
      <c r="AT77" s="1082">
        <f>AT75-AT76</f>
        <v>0</v>
      </c>
      <c r="AU77" s="1082">
        <f>AU75-AU76</f>
        <v>0</v>
      </c>
      <c r="AV77" s="1082">
        <f t="shared" si="45"/>
        <v>0</v>
      </c>
      <c r="AW77" s="1082">
        <f>AW75-AW76</f>
        <v>285034</v>
      </c>
      <c r="AX77" s="1082">
        <f t="shared" si="45"/>
        <v>-4169.3672727272733</v>
      </c>
      <c r="AY77" s="1082">
        <f t="shared" si="45"/>
        <v>-3000000</v>
      </c>
      <c r="AZ77" s="1082">
        <f>AZ75-AZ76</f>
        <v>364557.79765522532</v>
      </c>
      <c r="BA77" s="1082">
        <f>BA75-BA76</f>
        <v>0</v>
      </c>
      <c r="BB77" s="1082">
        <f>BB75-BB76</f>
        <v>0</v>
      </c>
      <c r="BC77" s="1082">
        <f>BC75-BC76</f>
        <v>0</v>
      </c>
      <c r="BD77" s="1053"/>
      <c r="CZ77" s="10"/>
    </row>
    <row r="78" spans="1:104">
      <c r="A78" s="6">
        <v>73</v>
      </c>
      <c r="B78" s="20" t="s">
        <v>480</v>
      </c>
      <c r="C78" s="1088">
        <f>ROUND(C77*'Conversion factor'!$D$27,0)</f>
        <v>7624349</v>
      </c>
      <c r="D78" s="1088">
        <f>ROUND(D77*'Conversion factor'!$D$27,0)</f>
        <v>-1992466</v>
      </c>
      <c r="E78" s="1088">
        <f>ROUND(E77*'Conversion factor'!$D$27,0)</f>
        <v>-2599655</v>
      </c>
      <c r="F78" s="1088">
        <f>ROUND(F77*'Conversion factor'!$D$27,0)</f>
        <v>5959039</v>
      </c>
      <c r="G78" s="1088">
        <f>ROUND(G77*'Conversion factor'!$D$27,0)</f>
        <v>0</v>
      </c>
      <c r="H78" s="1088">
        <f>ROUND(H77*'Conversion factor'!$D$27,0)</f>
        <v>-788669</v>
      </c>
      <c r="I78" s="1088">
        <f>ROUND(I77*'Conversion factor'!$D$27,0)</f>
        <v>-35628</v>
      </c>
      <c r="J78" s="1088">
        <f>ROUND(J77*'Conversion factor'!$D$27,0)</f>
        <v>0</v>
      </c>
      <c r="K78" s="1088">
        <f>ROUND(K77*'Conversion factor'!$D$27,0)</f>
        <v>0</v>
      </c>
      <c r="L78" s="1088">
        <f>ROUND(L77*'Conversion factor'!$D$27,0)</f>
        <v>-4001</v>
      </c>
      <c r="M78" s="1088">
        <f>ROUND(M77*'Conversion factor'!$D$27,0)</f>
        <v>7740</v>
      </c>
      <c r="N78" s="1088">
        <f>ROUND(N77*'Conversion factor'!$D$27,0)</f>
        <v>16656</v>
      </c>
      <c r="O78" s="1088">
        <f>ROUND(O77*'Conversion factor'!$D$27,0)</f>
        <v>0</v>
      </c>
      <c r="P78" s="1088">
        <f>ROUND(P77*'Conversion factor'!$D$27,0)</f>
        <v>1869</v>
      </c>
      <c r="Q78" s="1088">
        <f>ROUND(Q77*'Conversion factor'!$D$27,0)</f>
        <v>-54403</v>
      </c>
      <c r="R78" s="1088">
        <f>ROUND(R77*'Conversion factor'!$D$27,0)</f>
        <v>3753899</v>
      </c>
      <c r="S78" s="1088">
        <f>ROUND(S77*'Conversion factor'!$D$27,0)</f>
        <v>271101</v>
      </c>
      <c r="T78" s="1088">
        <f>ROUND(T77*'Conversion factor'!$D$27,0)</f>
        <v>141</v>
      </c>
      <c r="U78" s="1088">
        <f>ROUND(U77*'Conversion factor'!$D$27,0)</f>
        <v>-524</v>
      </c>
      <c r="V78" s="1088">
        <f>ROUND(V77*'Conversion factor'!$D$27,0)</f>
        <v>-147849</v>
      </c>
      <c r="W78" s="1088">
        <f>ROUND(W77*'Conversion factor'!$D$27,0)</f>
        <v>-75373</v>
      </c>
      <c r="X78" s="1088">
        <f>ROUND(X77*'Conversion factor'!$D$27,0)</f>
        <v>0</v>
      </c>
      <c r="Y78" s="1088">
        <f>ROUND(Y77*'Conversion factor'!$D$27,0)</f>
        <v>0</v>
      </c>
      <c r="Z78" s="1088">
        <f>ROUND(Z77*'Conversion factor'!$D$27,0)</f>
        <v>4030152</v>
      </c>
      <c r="AA78" s="1088">
        <f>ROUND(AA77*'Conversion factor'!$D$27,0)</f>
        <v>0</v>
      </c>
      <c r="AB78" s="1088">
        <f>ROUND(AB77*'Conversion factor'!$D$27,0)</f>
        <v>0</v>
      </c>
      <c r="AC78" s="1088">
        <f>ROUND(AC77*'Conversion factor'!$D$27,0)</f>
        <v>41616</v>
      </c>
      <c r="AD78" s="1088">
        <f>ROUND(AD77*'Conversion factor'!$D$27,0)</f>
        <v>0</v>
      </c>
      <c r="AE78" s="1088">
        <f>ROUND(AE77*'Conversion factor'!$D$27,0)</f>
        <v>0</v>
      </c>
      <c r="AF78" s="1088">
        <f>ROUND(AF77*'Conversion factor'!$D$27,0)</f>
        <v>0</v>
      </c>
      <c r="AG78" s="1088">
        <f>ROUND(AG77*'Conversion factor'!$D$27,0)</f>
        <v>-86330</v>
      </c>
      <c r="AH78" s="1088">
        <f>ROUND(AH77*'Conversion factor'!$D$27,0)</f>
        <v>62215</v>
      </c>
      <c r="AI78" s="1088">
        <f>ROUND(AI77*'Conversion factor'!$D$27,0)</f>
        <v>0</v>
      </c>
      <c r="AJ78" s="1088">
        <f>ROUND(AJ77*'Conversion factor'!$D$27,0)</f>
        <v>0</v>
      </c>
      <c r="AK78" s="1088">
        <f>ROUND(AK77*'Conversion factor'!$D$27,0)</f>
        <v>0</v>
      </c>
      <c r="AL78" s="1088">
        <f>ROUND(AL77*'Conversion factor'!$D$27,0)</f>
        <v>0</v>
      </c>
      <c r="AM78" s="1088">
        <f>ROUND(AM77*'Conversion factor'!$D$27,0)</f>
        <v>0</v>
      </c>
      <c r="AN78" s="1088">
        <f>ROUND(AN77*'Conversion factor'!$D$27,0)</f>
        <v>0</v>
      </c>
      <c r="AO78" s="1088">
        <f>ROUND(AO77*'Conversion factor'!$D$27,0)</f>
        <v>0</v>
      </c>
      <c r="AP78" s="1088">
        <f>ROUND(AP77*'Conversion factor'!$D$27,0)</f>
        <v>138615</v>
      </c>
      <c r="AQ78" s="1088">
        <f>ROUND(AQ77*'Conversion factor'!$D$27,0)</f>
        <v>-49695</v>
      </c>
      <c r="AR78" s="1088">
        <f>ROUND(AR77*'Conversion factor'!$D$27,0)</f>
        <v>0</v>
      </c>
      <c r="AS78" s="1088">
        <f>ROUND(AS77*'Conversion factor'!$D$27,0)</f>
        <v>0</v>
      </c>
      <c r="AT78" s="1088">
        <f>ROUND(AT77*'Conversion factor'!$D$27,0)</f>
        <v>0</v>
      </c>
      <c r="AU78" s="1088">
        <f>ROUND(AU77*'Conversion factor'!$D$27,0)</f>
        <v>0</v>
      </c>
      <c r="AV78" s="1088">
        <f>ROUND(AV77*'Conversion factor'!$D$27,0)</f>
        <v>0</v>
      </c>
      <c r="AW78" s="1088">
        <f>ROUND(AW77*'Conversion factor'!$D$27,0)</f>
        <v>99762</v>
      </c>
      <c r="AX78" s="1088">
        <f>ROUND(AX77*'Conversion factor'!$D$27,0)</f>
        <v>-1459</v>
      </c>
      <c r="AY78" s="1088">
        <f>ROUND(AY77*'Conversion factor'!$D$27,0)</f>
        <v>-1050000</v>
      </c>
      <c r="AZ78" s="1088">
        <f>ROUND(AZ77*'Conversion factor'!$D$27,0)</f>
        <v>127595</v>
      </c>
      <c r="BA78" s="1088">
        <f>ROUND(BA77*'Conversion factor'!$D$27,0)</f>
        <v>0</v>
      </c>
      <c r="BB78" s="1088">
        <f>ROUND(BB77*'Conversion factor'!$D$27,0)</f>
        <v>0</v>
      </c>
      <c r="BC78" s="1088">
        <f>ROUND(BC77*'Conversion factor'!$D$27,0)</f>
        <v>0</v>
      </c>
      <c r="BD78" s="1053"/>
      <c r="CZ78" s="10"/>
    </row>
    <row r="79" spans="1:104">
      <c r="A79" s="6">
        <v>74</v>
      </c>
      <c r="B79" s="20" t="s">
        <v>424</v>
      </c>
      <c r="C79" s="1300">
        <f>SUM(D79:BC79)</f>
        <v>0</v>
      </c>
      <c r="D79" s="1080"/>
      <c r="E79" s="1080"/>
      <c r="F79" s="1080"/>
      <c r="G79" s="1080"/>
      <c r="H79" s="1080"/>
      <c r="I79" s="1080"/>
      <c r="J79" s="1080"/>
      <c r="K79" s="1080"/>
      <c r="L79" s="1080"/>
      <c r="M79" s="1080"/>
      <c r="N79" s="1080"/>
      <c r="O79" s="1080"/>
      <c r="P79" s="1080"/>
      <c r="Q79" s="1080"/>
      <c r="R79" s="1080"/>
      <c r="S79" s="1080"/>
      <c r="T79" s="1080"/>
      <c r="U79" s="1080"/>
      <c r="V79" s="1080"/>
      <c r="W79" s="1080"/>
      <c r="X79" s="1080"/>
      <c r="Y79" s="1080"/>
      <c r="Z79" s="1080"/>
      <c r="AA79" s="1080"/>
      <c r="AB79" s="1080"/>
      <c r="AC79" s="1080"/>
      <c r="AD79" s="1080"/>
      <c r="AE79" s="1080"/>
      <c r="AF79" s="1080"/>
      <c r="AG79" s="1080"/>
      <c r="AH79" s="1080"/>
      <c r="AI79" s="1080">
        <v>0</v>
      </c>
      <c r="AJ79" s="1080"/>
      <c r="AK79" s="1080"/>
      <c r="AL79" s="1080"/>
      <c r="AM79" s="1080"/>
      <c r="AN79" s="1080"/>
      <c r="AO79" s="1080"/>
      <c r="AP79" s="1080"/>
      <c r="AQ79" s="1080"/>
      <c r="AR79" s="1080"/>
      <c r="AS79" s="1080"/>
      <c r="AT79" s="1080"/>
      <c r="AU79" s="1080"/>
      <c r="AV79" s="1080"/>
      <c r="AW79" s="1080"/>
      <c r="AX79" s="1080"/>
      <c r="AY79" s="1080"/>
      <c r="AZ79" s="1080"/>
      <c r="BA79" s="1080"/>
      <c r="BB79" s="1080"/>
      <c r="BC79" s="1080"/>
      <c r="BD79" s="1053"/>
      <c r="CZ79" s="10"/>
    </row>
    <row r="80" spans="1:104" ht="13.8" thickBot="1">
      <c r="A80" s="1236">
        <v>75</v>
      </c>
      <c r="B80" s="1098" t="s">
        <v>69</v>
      </c>
      <c r="C80" s="1292">
        <f>SUM(D80:BC80)</f>
        <v>7624348</v>
      </c>
      <c r="D80" s="1292">
        <f>SUM(D78:D79)</f>
        <v>-1992466</v>
      </c>
      <c r="E80" s="1292">
        <f t="shared" ref="E80:BC80" si="46">SUM(E78:E79)</f>
        <v>-2599655</v>
      </c>
      <c r="F80" s="1292">
        <f t="shared" si="46"/>
        <v>5959039</v>
      </c>
      <c r="G80" s="1292">
        <f t="shared" si="46"/>
        <v>0</v>
      </c>
      <c r="H80" s="1292">
        <f t="shared" si="46"/>
        <v>-788669</v>
      </c>
      <c r="I80" s="1292">
        <f t="shared" si="46"/>
        <v>-35628</v>
      </c>
      <c r="J80" s="1292">
        <f t="shared" si="46"/>
        <v>0</v>
      </c>
      <c r="K80" s="1292">
        <f>SUM(K78:K79)</f>
        <v>0</v>
      </c>
      <c r="L80" s="1292">
        <f>SUM(L78:L79)</f>
        <v>-4001</v>
      </c>
      <c r="M80" s="1292">
        <f t="shared" si="46"/>
        <v>7740</v>
      </c>
      <c r="N80" s="1292">
        <f t="shared" si="46"/>
        <v>16656</v>
      </c>
      <c r="O80" s="1292">
        <f t="shared" si="46"/>
        <v>0</v>
      </c>
      <c r="P80" s="1292">
        <f t="shared" si="46"/>
        <v>1869</v>
      </c>
      <c r="Q80" s="1292">
        <f t="shared" si="46"/>
        <v>-54403</v>
      </c>
      <c r="R80" s="1292">
        <f t="shared" si="46"/>
        <v>3753899</v>
      </c>
      <c r="S80" s="1292">
        <f t="shared" si="46"/>
        <v>271101</v>
      </c>
      <c r="T80" s="1292">
        <f t="shared" si="46"/>
        <v>141</v>
      </c>
      <c r="U80" s="1292">
        <f t="shared" si="46"/>
        <v>-524</v>
      </c>
      <c r="V80" s="1292">
        <f t="shared" si="46"/>
        <v>-147849</v>
      </c>
      <c r="W80" s="1292">
        <f t="shared" si="46"/>
        <v>-75373</v>
      </c>
      <c r="X80" s="1292">
        <f>SUM(X78:X79)</f>
        <v>0</v>
      </c>
      <c r="Y80" s="1292">
        <f>SUM(Y78:Y79)</f>
        <v>0</v>
      </c>
      <c r="Z80" s="1292">
        <f t="shared" si="46"/>
        <v>4030152</v>
      </c>
      <c r="AA80" s="1292">
        <f t="shared" si="46"/>
        <v>0</v>
      </c>
      <c r="AB80" s="1292">
        <f t="shared" si="46"/>
        <v>0</v>
      </c>
      <c r="AC80" s="1292">
        <f t="shared" si="46"/>
        <v>41616</v>
      </c>
      <c r="AD80" s="1292">
        <f t="shared" si="46"/>
        <v>0</v>
      </c>
      <c r="AE80" s="1292">
        <f>SUM(AE78:AE79)</f>
        <v>0</v>
      </c>
      <c r="AF80" s="1292">
        <f>SUM(AF78:AF79)</f>
        <v>0</v>
      </c>
      <c r="AG80" s="1292">
        <f>SUM(AG78:AG79)</f>
        <v>-86330</v>
      </c>
      <c r="AH80" s="1292">
        <f t="shared" si="46"/>
        <v>62215</v>
      </c>
      <c r="AI80" s="1292">
        <f t="shared" si="46"/>
        <v>0</v>
      </c>
      <c r="AJ80" s="1292">
        <f t="shared" si="46"/>
        <v>0</v>
      </c>
      <c r="AK80" s="1292">
        <f t="shared" si="46"/>
        <v>0</v>
      </c>
      <c r="AL80" s="1292">
        <f t="shared" si="46"/>
        <v>0</v>
      </c>
      <c r="AM80" s="1292">
        <f t="shared" si="46"/>
        <v>0</v>
      </c>
      <c r="AN80" s="1292">
        <f t="shared" si="46"/>
        <v>0</v>
      </c>
      <c r="AO80" s="1292">
        <f t="shared" si="46"/>
        <v>0</v>
      </c>
      <c r="AP80" s="1292">
        <f>SUM(AP78:AP79)</f>
        <v>138615</v>
      </c>
      <c r="AQ80" s="1292">
        <f t="shared" si="46"/>
        <v>-49695</v>
      </c>
      <c r="AR80" s="1292">
        <f t="shared" si="46"/>
        <v>0</v>
      </c>
      <c r="AS80" s="1292">
        <f t="shared" si="46"/>
        <v>0</v>
      </c>
      <c r="AT80" s="1292">
        <f t="shared" si="46"/>
        <v>0</v>
      </c>
      <c r="AU80" s="1292">
        <f>SUM(AU78:AU79)</f>
        <v>0</v>
      </c>
      <c r="AV80" s="1292">
        <f t="shared" si="46"/>
        <v>0</v>
      </c>
      <c r="AW80" s="1292">
        <f t="shared" si="46"/>
        <v>99762</v>
      </c>
      <c r="AX80" s="1292">
        <f t="shared" si="46"/>
        <v>-1459</v>
      </c>
      <c r="AY80" s="1292">
        <f t="shared" si="46"/>
        <v>-1050000</v>
      </c>
      <c r="AZ80" s="1292">
        <f>SUM(AZ78:AZ79)</f>
        <v>127595</v>
      </c>
      <c r="BA80" s="1292">
        <f>SUM(BA78:BA79)</f>
        <v>0</v>
      </c>
      <c r="BB80" s="1292">
        <f>SUM(BB78:BB79)</f>
        <v>0</v>
      </c>
      <c r="BC80" s="1292">
        <f t="shared" si="46"/>
        <v>0</v>
      </c>
      <c r="BD80" s="1053"/>
      <c r="CZ80" s="10"/>
    </row>
    <row r="81" spans="2:57">
      <c r="C81" s="9"/>
      <c r="E81" s="1099"/>
      <c r="BE81" s="4">
        <f>SUM('Adjustments - Pro Forma'!D80:BB80)</f>
        <v>-3130146.8277597204</v>
      </c>
    </row>
    <row r="85" spans="2:57">
      <c r="H85" s="11"/>
      <c r="I85" s="11"/>
      <c r="J85" s="11"/>
      <c r="K85" s="11"/>
      <c r="L85" s="11"/>
    </row>
    <row r="86" spans="2:57">
      <c r="H86" s="11"/>
      <c r="I86" s="11"/>
      <c r="J86" s="11"/>
      <c r="K86" s="11"/>
      <c r="L86" s="11"/>
    </row>
    <row r="87" spans="2:57">
      <c r="H87" s="8"/>
      <c r="I87" s="8"/>
      <c r="J87" s="8"/>
      <c r="K87" s="8"/>
      <c r="L87" s="8"/>
    </row>
    <row r="88" spans="2:57">
      <c r="H88" s="12"/>
      <c r="I88" s="13"/>
      <c r="J88" s="13"/>
      <c r="K88" s="13"/>
      <c r="L88" s="13"/>
      <c r="M88" s="13"/>
      <c r="N88" s="13"/>
      <c r="O88" s="13"/>
      <c r="P88" s="13"/>
      <c r="Q88" s="14"/>
      <c r="R88" s="14"/>
      <c r="S88" s="14"/>
      <c r="T88" s="14"/>
      <c r="U88" s="14"/>
      <c r="V88" s="14"/>
      <c r="W88" s="14"/>
      <c r="X88" s="14"/>
      <c r="Y88" s="14"/>
      <c r="AB88" s="13"/>
      <c r="AC88" s="13"/>
      <c r="AD88" s="13"/>
      <c r="AE88" s="13"/>
      <c r="AF88" s="13"/>
      <c r="AG88" s="13"/>
      <c r="AH88" s="13"/>
      <c r="AI88" s="13"/>
      <c r="AJ88" s="13"/>
      <c r="AK88" s="13"/>
      <c r="AL88" s="13"/>
      <c r="AM88" s="13"/>
      <c r="AN88" s="13"/>
      <c r="AO88" s="13"/>
      <c r="AP88" s="14"/>
      <c r="AQ88" s="14"/>
      <c r="AR88" s="14"/>
    </row>
    <row r="89" spans="2:57">
      <c r="H89" s="1302"/>
      <c r="I89" s="1302"/>
      <c r="J89" s="1302"/>
      <c r="K89" s="1302"/>
      <c r="L89" s="1302"/>
      <c r="M89" s="15"/>
      <c r="N89" s="15"/>
      <c r="O89" s="15"/>
      <c r="P89" s="15"/>
      <c r="Q89" s="15"/>
      <c r="R89" s="15"/>
      <c r="S89" s="15"/>
      <c r="T89" s="15"/>
      <c r="U89" s="15"/>
      <c r="V89" s="15"/>
      <c r="W89" s="15"/>
      <c r="X89" s="15"/>
      <c r="Y89" s="15"/>
      <c r="AB89" s="15"/>
      <c r="AC89" s="15"/>
      <c r="AD89" s="15"/>
      <c r="AE89" s="15"/>
      <c r="AF89" s="15"/>
      <c r="AG89" s="15"/>
      <c r="AH89" s="15"/>
      <c r="AI89" s="15"/>
      <c r="AJ89" s="15"/>
      <c r="AK89" s="15"/>
      <c r="AL89" s="15"/>
      <c r="AM89" s="15"/>
      <c r="AN89" s="15"/>
      <c r="AO89" s="15"/>
      <c r="AP89" s="15"/>
      <c r="AQ89" s="15"/>
    </row>
    <row r="90" spans="2:57">
      <c r="H90" s="1302"/>
      <c r="I90" s="1302"/>
      <c r="J90" s="1302"/>
      <c r="K90" s="1302"/>
      <c r="L90" s="1302"/>
      <c r="M90" s="15"/>
      <c r="N90" s="15"/>
      <c r="O90" s="15"/>
      <c r="P90" s="15"/>
      <c r="Q90" s="15"/>
      <c r="R90" s="15"/>
      <c r="S90" s="15"/>
      <c r="T90" s="15"/>
      <c r="U90" s="15"/>
      <c r="V90" s="15"/>
      <c r="W90" s="15"/>
      <c r="X90" s="15"/>
      <c r="Y90" s="15"/>
      <c r="AB90" s="15"/>
      <c r="AC90" s="15"/>
      <c r="AD90" s="15"/>
      <c r="AE90" s="15"/>
      <c r="AF90" s="15"/>
      <c r="AG90" s="15"/>
      <c r="AH90" s="15"/>
      <c r="AI90" s="15"/>
      <c r="AJ90" s="15"/>
      <c r="AK90" s="15"/>
      <c r="AL90" s="15"/>
      <c r="AM90" s="15"/>
      <c r="AN90" s="15"/>
      <c r="AO90" s="15"/>
      <c r="AP90" s="15"/>
      <c r="AQ90" s="15"/>
    </row>
    <row r="91" spans="2:57">
      <c r="B91" s="19"/>
      <c r="C91" s="16"/>
      <c r="D91" s="16"/>
      <c r="E91" s="16"/>
      <c r="F91" s="16"/>
      <c r="G91" s="16"/>
      <c r="H91" s="16"/>
      <c r="I91" s="16"/>
      <c r="J91" s="16"/>
      <c r="K91" s="16"/>
      <c r="L91" s="16"/>
      <c r="M91" s="16"/>
      <c r="N91" s="16"/>
      <c r="O91" s="16"/>
      <c r="P91" s="16"/>
      <c r="Q91" s="16"/>
      <c r="R91" s="16"/>
      <c r="S91" s="16"/>
      <c r="T91" s="16"/>
      <c r="U91" s="16"/>
      <c r="V91" s="16"/>
      <c r="W91" s="16"/>
      <c r="X91" s="16"/>
      <c r="Y91" s="16"/>
      <c r="AB91" s="16"/>
      <c r="AC91" s="16"/>
      <c r="AD91" s="16"/>
      <c r="AE91" s="16"/>
      <c r="AF91" s="16"/>
      <c r="AG91" s="16"/>
      <c r="AH91" s="16"/>
      <c r="AI91" s="16"/>
      <c r="AJ91" s="16"/>
      <c r="AK91" s="16"/>
      <c r="AL91" s="16"/>
      <c r="AM91" s="16"/>
      <c r="AN91" s="16"/>
      <c r="AO91" s="16"/>
      <c r="AP91" s="16"/>
      <c r="AQ91" s="16"/>
      <c r="AR91" s="16"/>
    </row>
    <row r="92" spans="2:57">
      <c r="B92" s="8"/>
      <c r="C92" s="5"/>
      <c r="D92" s="16"/>
      <c r="E92" s="16"/>
      <c r="F92" s="16"/>
      <c r="G92" s="16"/>
      <c r="H92" s="16"/>
      <c r="I92" s="16"/>
      <c r="J92" s="16"/>
      <c r="K92" s="16"/>
      <c r="L92" s="16"/>
      <c r="M92" s="16"/>
      <c r="N92" s="16"/>
      <c r="O92" s="16"/>
      <c r="P92" s="16"/>
      <c r="Q92" s="16"/>
      <c r="R92" s="16"/>
      <c r="S92" s="16"/>
      <c r="T92" s="16"/>
      <c r="U92" s="16"/>
      <c r="V92" s="16"/>
      <c r="W92" s="16"/>
      <c r="X92" s="16"/>
      <c r="Y92" s="16"/>
      <c r="AB92" s="16"/>
      <c r="AC92" s="16"/>
      <c r="AD92" s="16"/>
      <c r="AE92" s="16"/>
      <c r="AF92" s="16"/>
      <c r="AG92" s="16"/>
      <c r="AH92" s="16"/>
      <c r="AI92" s="16"/>
      <c r="AJ92" s="16"/>
      <c r="AK92" s="16"/>
      <c r="AL92" s="16"/>
      <c r="AM92" s="16"/>
      <c r="AN92" s="16"/>
      <c r="AO92" s="16"/>
      <c r="AP92" s="16"/>
      <c r="AQ92" s="16"/>
      <c r="AR92" s="16"/>
    </row>
  </sheetData>
  <mergeCells count="2">
    <mergeCell ref="F1:I1"/>
    <mergeCell ref="F2:I2"/>
  </mergeCells>
  <phoneticPr fontId="0" type="noConversion"/>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colBreaks count="12" manualBreakCount="12">
    <brk id="8" max="79" man="1"/>
    <brk id="12" max="79" man="1"/>
    <brk id="16" max="79" man="1"/>
    <brk id="21" max="79" man="1"/>
    <brk id="25" max="79" man="1"/>
    <brk id="29" max="79" man="1"/>
    <brk id="33" max="79" man="1"/>
    <brk id="37" max="79" man="1"/>
    <brk id="41" max="79" man="1"/>
    <brk id="46" max="79" man="1"/>
    <brk id="50" max="79" man="1"/>
    <brk id="54" max="79" man="1"/>
  </colBreaks>
  <ignoredErrors>
    <ignoredError sqref="C75" formula="1"/>
    <ignoredError sqref="F24"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1:CZ92"/>
  <sheetViews>
    <sheetView topLeftCell="A16" workbookViewId="0">
      <selection activeCell="F16" sqref="F16"/>
    </sheetView>
  </sheetViews>
  <sheetFormatPr defaultColWidth="9.109375" defaultRowHeight="13.2"/>
  <cols>
    <col min="1" max="1" width="4" style="4" customWidth="1"/>
    <col min="2" max="2" width="30" style="4" customWidth="1"/>
    <col min="3" max="3" width="22.77734375" style="4" customWidth="1"/>
    <col min="4" max="4" width="14.5546875" style="4" customWidth="1"/>
    <col min="5" max="5" width="12.6640625" style="4" bestFit="1" customWidth="1"/>
    <col min="6" max="6" width="12.88671875" style="4" customWidth="1"/>
    <col min="7" max="7" width="16" style="4" customWidth="1"/>
    <col min="8" max="8" width="12.33203125" style="4" customWidth="1"/>
    <col min="9" max="9" width="9.44140625" style="4" bestFit="1" customWidth="1"/>
    <col min="10" max="10" width="9.44140625" style="4" customWidth="1"/>
    <col min="11" max="11" width="12.33203125" style="4" bestFit="1" customWidth="1"/>
    <col min="12" max="12" width="13.88671875" style="4" bestFit="1" customWidth="1"/>
    <col min="13" max="13" width="15.5546875" style="4" bestFit="1" customWidth="1"/>
    <col min="14" max="14" width="13" style="4" customWidth="1"/>
    <col min="15" max="15" width="17.77734375" style="4" bestFit="1" customWidth="1"/>
    <col min="16" max="16" width="14.6640625" style="4" customWidth="1"/>
    <col min="17" max="17" width="15.77734375" style="4" bestFit="1" customWidth="1"/>
    <col min="18" max="18" width="13.44140625" style="4" bestFit="1" customWidth="1"/>
    <col min="19" max="19" width="10.88671875" style="4" bestFit="1" customWidth="1"/>
    <col min="20" max="20" width="11.109375" style="4" bestFit="1" customWidth="1"/>
    <col min="21" max="21" width="14.44140625" style="4" bestFit="1" customWidth="1"/>
    <col min="22" max="22" width="11.6640625" style="4" customWidth="1"/>
    <col min="23" max="23" width="9.44140625" style="4" bestFit="1" customWidth="1"/>
    <col min="24" max="24" width="11.88671875" style="4" bestFit="1" customWidth="1"/>
    <col min="25" max="25" width="16.33203125" style="4" bestFit="1" customWidth="1"/>
    <col min="26" max="27" width="14.5546875" style="4" bestFit="1" customWidth="1"/>
    <col min="28" max="28" width="12.77734375" style="4" bestFit="1" customWidth="1"/>
    <col min="29" max="29" width="11.88671875" style="4" bestFit="1" customWidth="1"/>
    <col min="30" max="30" width="18.21875" style="4" customWidth="1"/>
    <col min="31" max="31" width="15.21875" style="4" bestFit="1" customWidth="1"/>
    <col min="32" max="32" width="14.6640625" style="4" bestFit="1" customWidth="1"/>
    <col min="33" max="33" width="11.33203125" style="4" bestFit="1" customWidth="1"/>
    <col min="34" max="34" width="15" style="4" customWidth="1"/>
    <col min="35" max="35" width="11.6640625" style="4" bestFit="1" customWidth="1"/>
    <col min="36" max="36" width="10.77734375" style="4" bestFit="1" customWidth="1"/>
    <col min="37" max="38" width="14.6640625" style="4" bestFit="1" customWidth="1"/>
    <col min="39" max="39" width="12.6640625" style="4" bestFit="1" customWidth="1"/>
    <col min="40" max="40" width="15.5546875" style="4" customWidth="1"/>
    <col min="41" max="41" width="19.109375" style="4" bestFit="1" customWidth="1"/>
    <col min="42" max="42" width="15.5546875" style="4" bestFit="1" customWidth="1"/>
    <col min="43" max="43" width="13.77734375" style="4" bestFit="1" customWidth="1"/>
    <col min="44" max="44" width="12" style="4" bestFit="1" customWidth="1"/>
    <col min="45" max="45" width="11.21875" style="4" bestFit="1" customWidth="1"/>
    <col min="46" max="46" width="13.109375" style="4" bestFit="1" customWidth="1"/>
    <col min="47" max="47" width="15.6640625" style="4" bestFit="1" customWidth="1"/>
    <col min="48" max="48" width="16.88671875" style="4" bestFit="1" customWidth="1"/>
    <col min="49" max="49" width="16.6640625" style="4" bestFit="1" customWidth="1"/>
    <col min="50" max="50" width="15" style="4" bestFit="1" customWidth="1"/>
    <col min="51" max="51" width="16.109375" style="4" bestFit="1" customWidth="1"/>
    <col min="52" max="52" width="14.5546875" style="4" bestFit="1" customWidth="1"/>
    <col min="53" max="53" width="18.5546875" style="4" bestFit="1" customWidth="1"/>
    <col min="54" max="54" width="14.5546875" style="4" bestFit="1" customWidth="1"/>
    <col min="55" max="55" width="10.88671875" style="6" customWidth="1"/>
    <col min="56" max="56" width="19.44140625" style="6" customWidth="1"/>
    <col min="57" max="57" width="10.88671875" style="4" bestFit="1" customWidth="1"/>
    <col min="58" max="58" width="24.5546875" style="4" bestFit="1" customWidth="1"/>
    <col min="59" max="59" width="12.5546875" style="4" bestFit="1" customWidth="1"/>
    <col min="60" max="60" width="13.33203125" style="4" bestFit="1" customWidth="1"/>
    <col min="61" max="61" width="12" style="4" bestFit="1" customWidth="1"/>
    <col min="62" max="62" width="11.44140625" style="4" bestFit="1" customWidth="1"/>
    <col min="63" max="63" width="9.88671875" style="4" bestFit="1" customWidth="1"/>
    <col min="64" max="64" width="14.44140625" style="4" bestFit="1" customWidth="1"/>
    <col min="65" max="65" width="16.5546875" style="4" customWidth="1"/>
    <col min="66" max="66" width="15.6640625" style="4" customWidth="1"/>
    <col min="67" max="67" width="17.44140625" style="4" customWidth="1"/>
    <col min="68" max="69" width="17.33203125" style="4" customWidth="1"/>
    <col min="70" max="70" width="16.6640625" style="4" customWidth="1"/>
    <col min="71" max="71" width="18.44140625" style="4" customWidth="1"/>
    <col min="72" max="72" width="18" style="4" customWidth="1"/>
    <col min="73" max="73" width="19.44140625" style="4" customWidth="1"/>
    <col min="74" max="74" width="15.88671875" style="4" customWidth="1"/>
    <col min="75" max="75" width="18.109375" style="4" customWidth="1"/>
    <col min="76" max="76" width="16.6640625" style="4" customWidth="1"/>
    <col min="77" max="77" width="11.5546875" style="4" customWidth="1"/>
    <col min="78" max="78" width="15.6640625" style="4" customWidth="1"/>
    <col min="79" max="79" width="11" style="4" bestFit="1" customWidth="1"/>
    <col min="80" max="80" width="22.44140625" style="4" customWidth="1"/>
    <col min="81" max="81" width="13.6640625" style="4" bestFit="1" customWidth="1"/>
    <col min="82" max="82" width="16.33203125" style="4" customWidth="1"/>
    <col min="83" max="83" width="15" style="4" customWidth="1"/>
    <col min="84" max="84" width="12.88671875" style="4" bestFit="1" customWidth="1"/>
    <col min="85" max="85" width="14" style="4" bestFit="1" customWidth="1"/>
    <col min="86" max="86" width="14.109375" style="4" customWidth="1"/>
    <col min="87" max="87" width="17.5546875" style="4" customWidth="1"/>
    <col min="88" max="88" width="13.109375" style="4" customWidth="1"/>
    <col min="89" max="89" width="20.88671875" style="4" customWidth="1"/>
    <col min="90" max="90" width="16.5546875" style="4" bestFit="1" customWidth="1"/>
    <col min="91" max="91" width="14.44140625" style="4" bestFit="1" customWidth="1"/>
    <col min="92" max="92" width="17.109375" style="4" bestFit="1" customWidth="1"/>
    <col min="93" max="93" width="19.44140625" style="4" customWidth="1"/>
    <col min="94" max="94" width="21.44140625" style="4" customWidth="1"/>
    <col min="95" max="95" width="16.33203125" style="4" bestFit="1" customWidth="1"/>
    <col min="96" max="96" width="16.5546875" style="4" bestFit="1" customWidth="1"/>
    <col min="97" max="97" width="16.109375" style="4" bestFit="1" customWidth="1"/>
    <col min="98" max="98" width="16.109375" style="4" customWidth="1"/>
    <col min="99" max="99" width="21.33203125" style="4" customWidth="1"/>
    <col min="100" max="100" width="20" style="4" bestFit="1" customWidth="1"/>
    <col min="101" max="101" width="17.109375" style="4" bestFit="1" customWidth="1"/>
    <col min="102" max="102" width="12.88671875" style="4" bestFit="1" customWidth="1"/>
    <col min="103" max="103" width="12.5546875" style="4" bestFit="1" customWidth="1"/>
    <col min="104" max="104" width="12" style="4" bestFit="1" customWidth="1"/>
    <col min="105" max="16369" width="9.109375" style="4"/>
    <col min="16370" max="16370" width="9.109375" style="4" customWidth="1"/>
    <col min="16371" max="16384" width="9.109375" style="4"/>
  </cols>
  <sheetData>
    <row r="1" spans="1:104">
      <c r="A1" s="1371" t="str">
        <f>RevReqSummary!A1</f>
        <v>PacifiCorp General Rate Case UE-140617</v>
      </c>
      <c r="B1" s="1371"/>
      <c r="C1" s="1371"/>
      <c r="E1" s="8"/>
      <c r="F1" s="1391"/>
      <c r="G1" s="1391"/>
      <c r="H1" s="1391"/>
      <c r="I1" s="1391"/>
      <c r="J1" s="1373"/>
      <c r="K1" s="1373"/>
      <c r="L1" s="1373"/>
      <c r="AI1" s="4" t="s">
        <v>1027</v>
      </c>
    </row>
    <row r="2" spans="1:104">
      <c r="A2" s="1371" t="str">
        <f>RevReqSummary!A2</f>
        <v>For The Twelve Months Ended December 2013 - Staff Revenue Requirement</v>
      </c>
      <c r="B2" s="1371"/>
      <c r="C2" s="1371"/>
      <c r="D2" s="1089"/>
      <c r="E2" s="8"/>
      <c r="F2" s="1391"/>
      <c r="G2" s="1391"/>
      <c r="H2" s="1391"/>
      <c r="I2" s="1391"/>
      <c r="J2" s="1373"/>
      <c r="K2" s="1373"/>
      <c r="L2" s="1373"/>
    </row>
    <row r="3" spans="1:104">
      <c r="A3" s="1371" t="s">
        <v>1097</v>
      </c>
      <c r="B3" s="1371"/>
      <c r="C3" s="1371"/>
      <c r="D3" s="1089"/>
      <c r="E3" s="8"/>
      <c r="F3" s="1373"/>
      <c r="G3" s="1373"/>
      <c r="H3" s="1373"/>
      <c r="I3" s="1373"/>
      <c r="J3" s="1373"/>
      <c r="K3" s="1373"/>
      <c r="L3" s="1373"/>
    </row>
    <row r="4" spans="1:104" s="1090" customFormat="1">
      <c r="C4" s="1091" t="s">
        <v>1047</v>
      </c>
      <c r="D4" s="1092">
        <v>3.1</v>
      </c>
      <c r="E4" s="1092">
        <v>3.2</v>
      </c>
      <c r="F4" s="1092">
        <v>3.3</v>
      </c>
      <c r="G4" s="1092">
        <v>3.4</v>
      </c>
      <c r="H4" s="1092">
        <v>3.5</v>
      </c>
      <c r="I4" s="1079">
        <v>3.6</v>
      </c>
      <c r="J4" s="1079">
        <v>3.7</v>
      </c>
      <c r="K4" s="1079">
        <v>3.8</v>
      </c>
      <c r="L4" s="1079">
        <v>3.9</v>
      </c>
      <c r="M4" s="1079">
        <v>4.0999999999999996</v>
      </c>
      <c r="N4" s="1079">
        <v>4.2</v>
      </c>
      <c r="O4" s="1079">
        <v>4.3</v>
      </c>
      <c r="P4" s="1079">
        <v>4.4000000000000004</v>
      </c>
      <c r="Q4" s="1079">
        <v>4.5</v>
      </c>
      <c r="R4" s="1079">
        <v>4.5999999999999996</v>
      </c>
      <c r="S4" s="1079">
        <v>4.7</v>
      </c>
      <c r="T4" s="1079">
        <v>4.8</v>
      </c>
      <c r="U4" s="1079">
        <v>4.9000000000000004</v>
      </c>
      <c r="V4" s="14">
        <v>4.0999999999999996</v>
      </c>
      <c r="W4" s="1079">
        <v>4.1100000000000003</v>
      </c>
      <c r="X4" s="1079">
        <v>4.12</v>
      </c>
      <c r="Y4" s="1079">
        <v>4.13</v>
      </c>
      <c r="Z4" s="1079">
        <v>5.0999999999999996</v>
      </c>
      <c r="AA4" s="1079" t="s">
        <v>419</v>
      </c>
      <c r="AB4" s="1079">
        <v>5.2</v>
      </c>
      <c r="AC4" s="1079">
        <v>5.3</v>
      </c>
      <c r="AD4" s="1079">
        <v>6.1</v>
      </c>
      <c r="AE4" s="1079">
        <v>6.2</v>
      </c>
      <c r="AF4" s="1079">
        <v>6.3</v>
      </c>
      <c r="AG4" s="1079">
        <v>6.4</v>
      </c>
      <c r="AH4" s="1079">
        <v>7.1</v>
      </c>
      <c r="AI4" s="1079">
        <v>7.2</v>
      </c>
      <c r="AJ4" s="1079">
        <v>7.3</v>
      </c>
      <c r="AK4" s="1079">
        <v>7.4</v>
      </c>
      <c r="AL4" s="1079">
        <v>7.5</v>
      </c>
      <c r="AM4" s="1079">
        <v>7.6</v>
      </c>
      <c r="AN4" s="1079">
        <v>7.7</v>
      </c>
      <c r="AO4" s="1079">
        <v>7.8</v>
      </c>
      <c r="AP4" s="1079">
        <v>8.1</v>
      </c>
      <c r="AQ4" s="1079">
        <v>8.1999999999999993</v>
      </c>
      <c r="AR4" s="1079">
        <v>8.3000000000000007</v>
      </c>
      <c r="AS4" s="1079">
        <v>8.4</v>
      </c>
      <c r="AT4" s="1079">
        <v>8.5</v>
      </c>
      <c r="AU4" s="1079">
        <v>8.6</v>
      </c>
      <c r="AV4" s="1079">
        <v>8.6999999999999993</v>
      </c>
      <c r="AW4" s="1079">
        <v>8.8000000000000007</v>
      </c>
      <c r="AX4" s="1079">
        <v>8.9</v>
      </c>
      <c r="AY4" s="14">
        <v>8.1</v>
      </c>
      <c r="AZ4" s="14">
        <v>8.11</v>
      </c>
      <c r="BA4" s="14">
        <v>8.1199999999999992</v>
      </c>
      <c r="BB4" s="14">
        <v>8.1300000000000008</v>
      </c>
      <c r="BC4" s="261">
        <v>9.1</v>
      </c>
      <c r="BD4" s="261"/>
    </row>
    <row r="5" spans="1:104" s="1110" customFormat="1" ht="39.6">
      <c r="B5" s="1111"/>
      <c r="C5" s="1304"/>
      <c r="D5" s="1307" t="str">
        <f>'Adj - Total'!D5</f>
        <v>Temperature Normalization</v>
      </c>
      <c r="E5" s="1307" t="str">
        <f>'Adj - Total'!E5</f>
        <v>Revenue Normalization</v>
      </c>
      <c r="F5" s="1307" t="str">
        <f>'Adj - Total'!F5</f>
        <v>Effective Price Change</v>
      </c>
      <c r="G5" s="1307" t="str">
        <f>'Adj - Total'!G5</f>
        <v>SO2 Emission Allowance Sales</v>
      </c>
      <c r="H5" s="1308" t="str">
        <f>'Adj - Total'!H5</f>
        <v>REC &amp; REA Revenue</v>
      </c>
      <c r="I5" s="1304" t="str">
        <f>'Adj - Total'!I5</f>
        <v>Wheeling Revenue</v>
      </c>
      <c r="J5" s="1304" t="str">
        <f>'Adj - Total'!J5</f>
        <v>Ancillary Revenue</v>
      </c>
      <c r="K5" s="1304" t="str">
        <f>'Adj - Total'!K5</f>
        <v>Schedule 300 Fee Change</v>
      </c>
      <c r="L5" s="1304" t="str">
        <f>'Adj - Total'!L5</f>
        <v>Wind Wake Loss Revenues</v>
      </c>
      <c r="M5" s="1304" t="str">
        <f>'Adj - Total'!M5</f>
        <v>Miscellaneous General Expense Adj.</v>
      </c>
      <c r="N5" s="1304" t="str">
        <f>'Adj - Total'!N5</f>
        <v>Gen Wage Increase Restating.</v>
      </c>
      <c r="O5" s="1304" t="str">
        <f>'Adj - Total'!O5</f>
        <v>Gen Wage Increase
Pro Forma</v>
      </c>
      <c r="P5" s="1304" t="str">
        <f>'Adj - Total'!P5</f>
        <v>Irrigation Load Control Program</v>
      </c>
      <c r="Q5" s="1304" t="str">
        <f>'Adj - Total'!Q5</f>
        <v>Remove Non-Recurring Entries</v>
      </c>
      <c r="R5" s="1303" t="str">
        <f>'Adj - Total'!R5</f>
        <v>DSM Removal Adjustment</v>
      </c>
      <c r="S5" s="1304" t="str">
        <f>'Adj - Total'!S5</f>
        <v>Insurance Expense</v>
      </c>
      <c r="T5" s="1303" t="str">
        <f>'Adj - Total'!T5</f>
        <v>Advertising</v>
      </c>
      <c r="U5" s="1304" t="str">
        <f>'Adj - Total'!U5</f>
        <v>Memberships &amp; Subscriptions</v>
      </c>
      <c r="V5" s="1304" t="str">
        <f>'Adj - Total'!V5</f>
        <v>Uncollectible Expense</v>
      </c>
      <c r="W5" s="1303" t="str">
        <f>'Adj - Total'!W5</f>
        <v>Legal Expense</v>
      </c>
      <c r="X5" s="1304" t="str">
        <f>'Adj - Total'!X5</f>
        <v>Collection Agency Fees</v>
      </c>
      <c r="Y5" s="1304" t="str">
        <f>'Adj - Total'!Y5</f>
        <v>IHS Global Insight Escalation</v>
      </c>
      <c r="Z5" s="1308" t="str">
        <f>'Adj - Total'!Z5</f>
        <v>Net Power Costs
Restating</v>
      </c>
      <c r="AA5" s="1308" t="str">
        <f>'Adj - Total'!AA5</f>
        <v>Net Power Costs
Pro Forma</v>
      </c>
      <c r="AB5" s="1308" t="str">
        <f>'Adj - Total'!AB5</f>
        <v>James River Royalty Offset</v>
      </c>
      <c r="AC5" s="1304" t="str">
        <f>'Adj - Total'!AC5</f>
        <v>Removal of Colstrip #3</v>
      </c>
      <c r="AD5" s="1303" t="str">
        <f>'Adj - Total'!AD5</f>
        <v>Hydro Decommissioning</v>
      </c>
      <c r="AE5" s="1304" t="str">
        <f>'Adj - Total'!AE5</f>
        <v>Deprec. &amp; Amort. Reserve to Dec 2013 Balance</v>
      </c>
      <c r="AF5" s="1304" t="str">
        <f>'Adj - Total'!AF5</f>
        <v>Proposed Depreciation Rates - Expense</v>
      </c>
      <c r="AG5" s="1304" t="str">
        <f>'Adj - Total'!AG5</f>
        <v>Vehicle Depreication Study</v>
      </c>
      <c r="AH5" s="1303" t="str">
        <f>'Adj - Total'!AH5</f>
        <v>Interest True-up</v>
      </c>
      <c r="AI5" s="1304" t="str">
        <f>'Adj - Total'!AI5</f>
        <v>Property Tax Expense</v>
      </c>
      <c r="AJ5" s="1304" t="str">
        <f>'Adj - Total'!AJ5</f>
        <v>Renewable Energy Tax Credit</v>
      </c>
      <c r="AK5" s="1304" t="str">
        <f>'Adj - Total'!AK5</f>
        <v>Power Tax ADIT Balance</v>
      </c>
      <c r="AL5" s="1304" t="str">
        <f>'Adj - Total'!AL5</f>
        <v>WA Low Income Tax Credit</v>
      </c>
      <c r="AM5" s="1304" t="str">
        <f>'Adj - Total'!AM5</f>
        <v>WA 
Flow-through</v>
      </c>
      <c r="AN5" s="1304" t="str">
        <f>'Adj - Total'!AN5</f>
        <v>Remove Deferred State Tax &amp; Expense Balance</v>
      </c>
      <c r="AO5" s="1304" t="str">
        <f>'Adj - Total'!AO5</f>
        <v>WA Public Utility Tax Adjustment</v>
      </c>
      <c r="AP5" s="1303" t="str">
        <f>'Adj - Total'!AP5</f>
        <v>JimBridger Mine Rate Base</v>
      </c>
      <c r="AQ5" s="1303" t="str">
        <f>'Adj - Total'!AQ5</f>
        <v>Environmental Remediation</v>
      </c>
      <c r="AR5" s="1304" t="str">
        <f>'Adj - Total'!AR5</f>
        <v>Customer Advances for Construction</v>
      </c>
      <c r="AS5" s="1303" t="str">
        <f>'Adj - Total'!AS5</f>
        <v>Major Plant Additions</v>
      </c>
      <c r="AT5" s="1304" t="str">
        <f>'Adj - Total'!AT5</f>
        <v>Miscellaneous 
Rate Base</v>
      </c>
      <c r="AU5" s="1303" t="str">
        <f>'Adj - Total'!AU5</f>
        <v>Powerdale Hydro Removal</v>
      </c>
      <c r="AV5" s="1304" t="str">
        <f>'Adj - Total'!AV5</f>
        <v>Removal of 
Colstrip #4 AFUDC</v>
      </c>
      <c r="AW5" s="1304" t="str">
        <f>'Adj - Total'!AW5</f>
        <v>Trojan Unrecovered Plant</v>
      </c>
      <c r="AX5" s="1304" t="str">
        <f>'Adj - Total'!AX5</f>
        <v>Customer Service Deposits</v>
      </c>
      <c r="AY5" s="1304" t="str">
        <f>'Adj - Total'!AY5</f>
        <v>Regulatory Aasset Amortization</v>
      </c>
      <c r="AZ5" s="1304" t="str">
        <f>'Adj - Total'!AZ5</f>
        <v>Miscellaneous Asset Sales and Removals</v>
      </c>
      <c r="BA5" s="1306" t="str">
        <f>'Adj - Total'!BA5</f>
        <v>Adjust June 2012 AMA Plant Balances to June 2012 Balance</v>
      </c>
      <c r="BB5" s="1306" t="str">
        <f>'Adj - Total'!BB5</f>
        <v>Investor Supplied Working Capital</v>
      </c>
      <c r="BC5" s="1305" t="str">
        <f>'Adj - Total'!BC5</f>
        <v>Production Factor</v>
      </c>
      <c r="BD5" s="1305"/>
    </row>
    <row r="6" spans="1:104">
      <c r="A6" s="4">
        <v>1</v>
      </c>
      <c r="B6" s="19" t="s">
        <v>10</v>
      </c>
      <c r="C6" s="16"/>
      <c r="D6" s="1081"/>
      <c r="E6" s="1081"/>
      <c r="F6" s="1081"/>
      <c r="G6" s="1081"/>
      <c r="H6" s="1081"/>
      <c r="I6" s="1081"/>
      <c r="J6" s="1081"/>
      <c r="K6" s="1081"/>
      <c r="L6" s="16"/>
      <c r="M6" s="1081"/>
      <c r="N6" s="1081"/>
      <c r="O6" s="1081"/>
      <c r="P6" s="1081"/>
      <c r="Q6" s="1081"/>
      <c r="R6" s="1081"/>
      <c r="S6" s="1081"/>
      <c r="T6" s="1081"/>
      <c r="U6" s="1081"/>
      <c r="V6" s="16"/>
      <c r="W6" s="16"/>
      <c r="X6" s="1081"/>
      <c r="Y6" s="16"/>
      <c r="Z6" s="1081"/>
      <c r="AA6" s="1081"/>
      <c r="AD6" s="1081"/>
      <c r="AE6" s="1081"/>
      <c r="AF6" s="1081"/>
      <c r="AG6" s="1081"/>
      <c r="AH6" s="1081"/>
      <c r="AI6" s="1081"/>
      <c r="AJ6" s="1081"/>
      <c r="AK6" s="1081"/>
      <c r="AL6" s="1081"/>
      <c r="AM6" s="1081"/>
      <c r="AN6" s="1081"/>
      <c r="AO6" s="1081"/>
      <c r="AP6" s="1081"/>
      <c r="AQ6" s="1081"/>
      <c r="AR6" s="1081"/>
      <c r="AS6" s="1081"/>
      <c r="AT6" s="1081"/>
      <c r="AU6" s="1081"/>
      <c r="AV6" s="1081"/>
      <c r="AW6" s="1081"/>
      <c r="AX6" s="1081"/>
      <c r="BC6" s="4"/>
    </row>
    <row r="7" spans="1:104">
      <c r="A7" s="4">
        <v>2</v>
      </c>
      <c r="B7" s="8" t="s">
        <v>11</v>
      </c>
      <c r="C7" s="1083">
        <f>SUM(D7:BC7)</f>
        <v>0</v>
      </c>
      <c r="D7" s="1080">
        <f>'Adj 3.1 Temp Norm'!BJ14</f>
        <v>0</v>
      </c>
      <c r="E7" s="1080">
        <f>'Adj 3.2 Rev Norm'!AY14</f>
        <v>0</v>
      </c>
      <c r="F7" s="1080">
        <v>0</v>
      </c>
      <c r="G7" s="1080">
        <v>0</v>
      </c>
      <c r="H7" s="1080">
        <v>0</v>
      </c>
      <c r="I7" s="1080">
        <v>0</v>
      </c>
      <c r="J7" s="1080">
        <v>0</v>
      </c>
      <c r="K7" s="1080">
        <v>0</v>
      </c>
      <c r="L7" s="1080">
        <v>0</v>
      </c>
      <c r="M7" s="1080">
        <v>0</v>
      </c>
      <c r="N7" s="1080">
        <v>0</v>
      </c>
      <c r="O7" s="1080">
        <v>0</v>
      </c>
      <c r="P7" s="1080">
        <v>0</v>
      </c>
      <c r="Q7" s="1080">
        <v>0</v>
      </c>
      <c r="R7" s="1080">
        <v>0</v>
      </c>
      <c r="S7" s="1080">
        <v>0</v>
      </c>
      <c r="T7" s="1080">
        <v>0</v>
      </c>
      <c r="U7" s="1080">
        <v>0</v>
      </c>
      <c r="V7" s="1080">
        <v>0</v>
      </c>
      <c r="W7" s="1080">
        <v>0</v>
      </c>
      <c r="X7" s="1080">
        <v>0</v>
      </c>
      <c r="Y7" s="1080">
        <v>0</v>
      </c>
      <c r="Z7" s="1080">
        <v>0</v>
      </c>
      <c r="AA7" s="1080">
        <v>0</v>
      </c>
      <c r="AB7" s="1080">
        <v>0</v>
      </c>
      <c r="AC7" s="1080">
        <v>0</v>
      </c>
      <c r="AD7" s="1080">
        <v>0</v>
      </c>
      <c r="AE7" s="1080">
        <v>0</v>
      </c>
      <c r="AF7" s="1080">
        <v>0</v>
      </c>
      <c r="AG7" s="1080"/>
      <c r="AH7" s="1080">
        <v>0</v>
      </c>
      <c r="AI7" s="1080">
        <v>0</v>
      </c>
      <c r="AJ7" s="1080">
        <v>0</v>
      </c>
      <c r="AK7" s="1080">
        <v>0</v>
      </c>
      <c r="AL7" s="1080">
        <v>0</v>
      </c>
      <c r="AM7" s="1080">
        <v>0</v>
      </c>
      <c r="AN7" s="1080">
        <v>0</v>
      </c>
      <c r="AO7" s="1080">
        <v>0</v>
      </c>
      <c r="AP7" s="1080">
        <v>0</v>
      </c>
      <c r="AQ7" s="1080">
        <v>0</v>
      </c>
      <c r="AR7" s="1080">
        <v>0</v>
      </c>
      <c r="AS7" s="1080">
        <v>0</v>
      </c>
      <c r="AT7" s="1080">
        <v>0</v>
      </c>
      <c r="AU7" s="1080">
        <v>0</v>
      </c>
      <c r="AV7" s="1080">
        <v>0</v>
      </c>
      <c r="AW7" s="1080">
        <v>0</v>
      </c>
      <c r="AX7" s="1080">
        <v>0</v>
      </c>
      <c r="AY7" s="1080">
        <v>0</v>
      </c>
      <c r="AZ7" s="1080">
        <v>0</v>
      </c>
      <c r="BA7" s="1080">
        <v>0</v>
      </c>
      <c r="BB7" s="1080">
        <v>0</v>
      </c>
      <c r="BC7" s="1080">
        <v>0</v>
      </c>
      <c r="BD7" s="1053"/>
      <c r="CZ7" s="10"/>
    </row>
    <row r="8" spans="1:104">
      <c r="A8" s="4">
        <v>3</v>
      </c>
      <c r="B8" s="8" t="s">
        <v>12</v>
      </c>
      <c r="C8" s="1083">
        <f>SUM(D8:BC8)</f>
        <v>0</v>
      </c>
      <c r="D8" s="1080">
        <v>0</v>
      </c>
      <c r="E8" s="1080">
        <v>0</v>
      </c>
      <c r="F8" s="1080">
        <v>0</v>
      </c>
      <c r="G8" s="1080">
        <v>0</v>
      </c>
      <c r="H8" s="1080">
        <v>0</v>
      </c>
      <c r="I8" s="1080">
        <v>0</v>
      </c>
      <c r="J8" s="1080">
        <v>0</v>
      </c>
      <c r="K8" s="1080">
        <v>0</v>
      </c>
      <c r="L8" s="1080">
        <v>0</v>
      </c>
      <c r="M8" s="1080">
        <v>0</v>
      </c>
      <c r="N8" s="1080">
        <v>0</v>
      </c>
      <c r="O8" s="1080">
        <v>0</v>
      </c>
      <c r="P8" s="1080">
        <v>0</v>
      </c>
      <c r="Q8" s="1080">
        <v>0</v>
      </c>
      <c r="R8" s="1080">
        <v>0</v>
      </c>
      <c r="S8" s="1080">
        <v>0</v>
      </c>
      <c r="T8" s="1080">
        <v>0</v>
      </c>
      <c r="U8" s="1080">
        <v>0</v>
      </c>
      <c r="V8" s="1080">
        <v>0</v>
      </c>
      <c r="W8" s="1080">
        <v>0</v>
      </c>
      <c r="X8" s="1080">
        <v>0</v>
      </c>
      <c r="Y8" s="1080">
        <v>0</v>
      </c>
      <c r="Z8" s="1080">
        <v>0</v>
      </c>
      <c r="AA8" s="1080">
        <v>0</v>
      </c>
      <c r="AB8" s="1080">
        <v>0</v>
      </c>
      <c r="AC8" s="1080">
        <v>0</v>
      </c>
      <c r="AD8" s="1080">
        <v>0</v>
      </c>
      <c r="AE8" s="1080">
        <v>0</v>
      </c>
      <c r="AF8" s="1080">
        <v>0</v>
      </c>
      <c r="AG8" s="1080"/>
      <c r="AH8" s="1080">
        <v>0</v>
      </c>
      <c r="AI8" s="1080">
        <v>0</v>
      </c>
      <c r="AJ8" s="1080">
        <v>0</v>
      </c>
      <c r="AK8" s="1080">
        <v>0</v>
      </c>
      <c r="AL8" s="1080">
        <v>0</v>
      </c>
      <c r="AM8" s="1080">
        <v>0</v>
      </c>
      <c r="AN8" s="1080">
        <v>0</v>
      </c>
      <c r="AO8" s="1080">
        <v>0</v>
      </c>
      <c r="AP8" s="1080">
        <v>0</v>
      </c>
      <c r="AQ8" s="1080">
        <v>0</v>
      </c>
      <c r="AR8" s="1080">
        <v>0</v>
      </c>
      <c r="AS8" s="1080">
        <v>0</v>
      </c>
      <c r="AT8" s="1080">
        <v>0</v>
      </c>
      <c r="AU8" s="1080">
        <v>0</v>
      </c>
      <c r="AV8" s="1080">
        <v>0</v>
      </c>
      <c r="AW8" s="1080">
        <v>0</v>
      </c>
      <c r="AX8" s="1080">
        <v>0</v>
      </c>
      <c r="AY8" s="1080">
        <v>0</v>
      </c>
      <c r="AZ8" s="1080">
        <v>0</v>
      </c>
      <c r="BA8" s="1080">
        <v>0</v>
      </c>
      <c r="BB8" s="1080">
        <v>0</v>
      </c>
      <c r="BC8" s="1080">
        <v>0</v>
      </c>
      <c r="BD8" s="1053"/>
      <c r="CZ8" s="10"/>
    </row>
    <row r="9" spans="1:104">
      <c r="A9" s="4">
        <v>4</v>
      </c>
      <c r="B9" s="8" t="s">
        <v>13</v>
      </c>
      <c r="C9" s="1083">
        <f>SUM(D9:BC9)</f>
        <v>-47045811.781707957</v>
      </c>
      <c r="D9" s="1080">
        <v>0</v>
      </c>
      <c r="E9" s="1080">
        <v>0</v>
      </c>
      <c r="F9" s="1080">
        <v>0</v>
      </c>
      <c r="G9" s="1080">
        <v>0</v>
      </c>
      <c r="H9" s="1080">
        <v>0</v>
      </c>
      <c r="I9" s="1080">
        <v>0</v>
      </c>
      <c r="J9" s="1080">
        <v>0</v>
      </c>
      <c r="K9" s="1080">
        <v>0</v>
      </c>
      <c r="L9" s="1080">
        <v>0</v>
      </c>
      <c r="M9" s="1080">
        <v>0</v>
      </c>
      <c r="N9" s="1080">
        <v>0</v>
      </c>
      <c r="O9" s="1080">
        <v>0</v>
      </c>
      <c r="P9" s="1080">
        <v>0</v>
      </c>
      <c r="Q9" s="1080">
        <v>0</v>
      </c>
      <c r="R9" s="1080">
        <v>0</v>
      </c>
      <c r="S9" s="1080">
        <v>0</v>
      </c>
      <c r="T9" s="1080">
        <v>0</v>
      </c>
      <c r="U9" s="1080">
        <v>0</v>
      </c>
      <c r="V9" s="1080">
        <v>0</v>
      </c>
      <c r="W9" s="1080">
        <v>0</v>
      </c>
      <c r="X9" s="1080">
        <v>0</v>
      </c>
      <c r="Y9" s="1080">
        <v>0</v>
      </c>
      <c r="Z9" s="1080">
        <v>0</v>
      </c>
      <c r="AA9" s="1080">
        <f>'Adj 5.1.1 NPC - PF'!G11</f>
        <v>-47209016.53537295</v>
      </c>
      <c r="AB9" s="1080"/>
      <c r="AC9" s="1080">
        <v>0</v>
      </c>
      <c r="AD9" s="1080">
        <v>0</v>
      </c>
      <c r="AE9" s="1080">
        <v>0</v>
      </c>
      <c r="AF9" s="1080">
        <v>0</v>
      </c>
      <c r="AG9" s="1080"/>
      <c r="AH9" s="1080">
        <v>0</v>
      </c>
      <c r="AI9" s="1080">
        <v>0</v>
      </c>
      <c r="AJ9" s="1080">
        <v>0</v>
      </c>
      <c r="AK9" s="1080">
        <v>0</v>
      </c>
      <c r="AL9" s="1080">
        <v>0</v>
      </c>
      <c r="AM9" s="1080">
        <v>0</v>
      </c>
      <c r="AN9" s="1080">
        <v>0</v>
      </c>
      <c r="AO9" s="1080">
        <v>0</v>
      </c>
      <c r="AP9" s="1080">
        <v>0</v>
      </c>
      <c r="AQ9" s="1080">
        <v>0</v>
      </c>
      <c r="AR9" s="1080">
        <v>0</v>
      </c>
      <c r="AS9" s="1080">
        <v>0</v>
      </c>
      <c r="AT9" s="1080">
        <v>0</v>
      </c>
      <c r="AU9" s="1080">
        <v>0</v>
      </c>
      <c r="AV9" s="1080">
        <v>0</v>
      </c>
      <c r="AW9" s="1080">
        <v>0</v>
      </c>
      <c r="AX9" s="1080">
        <v>0</v>
      </c>
      <c r="AY9" s="1080">
        <v>0</v>
      </c>
      <c r="AZ9" s="1080">
        <v>0</v>
      </c>
      <c r="BA9" s="1080">
        <v>0</v>
      </c>
      <c r="BB9" s="1080">
        <v>0</v>
      </c>
      <c r="BC9" s="1080">
        <f>'Adj 9.1 Prod Factor'!G40</f>
        <v>163204.75366499275</v>
      </c>
      <c r="BD9" s="1053"/>
      <c r="CZ9" s="10"/>
    </row>
    <row r="10" spans="1:104">
      <c r="A10" s="4">
        <v>5</v>
      </c>
      <c r="B10" s="8" t="s">
        <v>14</v>
      </c>
      <c r="C10" s="1083">
        <f>SUM(D10:BC10)</f>
        <v>-317050.80746160296</v>
      </c>
      <c r="D10" s="1080">
        <v>0</v>
      </c>
      <c r="E10" s="1080">
        <v>0</v>
      </c>
      <c r="F10" s="1080">
        <v>0</v>
      </c>
      <c r="G10" s="1080">
        <v>0</v>
      </c>
      <c r="H10" s="1080">
        <v>0</v>
      </c>
      <c r="I10" s="1080">
        <f>'Adj 3.6 Wheeling Rev'!G10</f>
        <v>449017</v>
      </c>
      <c r="J10" s="1080">
        <f>'Adj 3.7 Ancillary Revenue'!G11+'Adj 3.7 Ancillary Revenue'!G9</f>
        <v>41325.822449383042</v>
      </c>
      <c r="K10" s="1080">
        <f>'Adj 3.8 Sch 300 Fee Change'!G10</f>
        <v>0</v>
      </c>
      <c r="L10" s="1080">
        <f>'Adj 3.9 Wind Wake Loss'!G11</f>
        <v>37318.889935926461</v>
      </c>
      <c r="M10" s="1080">
        <v>0</v>
      </c>
      <c r="N10" s="1080">
        <v>0</v>
      </c>
      <c r="O10" s="1080">
        <v>0</v>
      </c>
      <c r="P10" s="1080">
        <v>0</v>
      </c>
      <c r="Q10" s="1080">
        <v>0</v>
      </c>
      <c r="R10" s="1080">
        <v>0</v>
      </c>
      <c r="S10" s="1080">
        <v>0</v>
      </c>
      <c r="T10" s="1080">
        <v>0</v>
      </c>
      <c r="U10" s="1080">
        <v>0</v>
      </c>
      <c r="V10" s="1080">
        <v>0</v>
      </c>
      <c r="W10" s="1080">
        <v>0</v>
      </c>
      <c r="X10" s="1080">
        <v>0</v>
      </c>
      <c r="Y10" s="1080">
        <v>0</v>
      </c>
      <c r="Z10" s="1080">
        <v>0</v>
      </c>
      <c r="AA10" s="1080">
        <v>0</v>
      </c>
      <c r="AB10" s="1080">
        <f>'Adj 5.2 James River Royalty Of'!G9</f>
        <v>679898.4167838149</v>
      </c>
      <c r="AC10" s="1080">
        <v>0</v>
      </c>
      <c r="AD10" s="1080">
        <v>0</v>
      </c>
      <c r="AE10" s="1080">
        <v>0</v>
      </c>
      <c r="AF10" s="1080">
        <v>0</v>
      </c>
      <c r="AG10" s="1080"/>
      <c r="AH10" s="1080">
        <v>0</v>
      </c>
      <c r="AI10" s="1080">
        <v>0</v>
      </c>
      <c r="AJ10" s="1080">
        <v>0</v>
      </c>
      <c r="AK10" s="1080">
        <v>0</v>
      </c>
      <c r="AL10" s="1080">
        <v>0</v>
      </c>
      <c r="AM10" s="1080">
        <v>0</v>
      </c>
      <c r="AN10" s="1080">
        <v>0</v>
      </c>
      <c r="AO10" s="1080">
        <v>0</v>
      </c>
      <c r="AP10" s="1080">
        <v>0</v>
      </c>
      <c r="AQ10" s="1080">
        <v>0</v>
      </c>
      <c r="AR10" s="1080">
        <v>0</v>
      </c>
      <c r="AS10" s="1080">
        <v>0</v>
      </c>
      <c r="AT10" s="1080">
        <v>0</v>
      </c>
      <c r="AU10" s="1080">
        <v>0</v>
      </c>
      <c r="AV10" s="1080">
        <v>0</v>
      </c>
      <c r="AW10" s="1080">
        <v>0</v>
      </c>
      <c r="AX10" s="1080">
        <v>0</v>
      </c>
      <c r="AY10" s="1335">
        <f>'Adj 8.10 Reg Asset Amort '!G15</f>
        <v>-1530186</v>
      </c>
      <c r="AZ10" s="1080">
        <v>0</v>
      </c>
      <c r="BA10" s="1080">
        <v>0</v>
      </c>
      <c r="BB10" s="1080">
        <v>0</v>
      </c>
      <c r="BC10" s="1080">
        <f>'Adj 9.1 Prod Factor'!G52+'Adj 9.1 Prod Factor'!G49</f>
        <v>5575.0633692726551</v>
      </c>
      <c r="BD10" s="1053"/>
      <c r="CZ10" s="10"/>
    </row>
    <row r="11" spans="1:104">
      <c r="A11" s="4">
        <v>6</v>
      </c>
      <c r="B11" s="1283" t="s">
        <v>15</v>
      </c>
      <c r="C11" s="1286">
        <f t="shared" ref="C11:I11" si="0">SUM(C7:C10)</f>
        <v>-47362862.589169562</v>
      </c>
      <c r="D11" s="1082">
        <f t="shared" si="0"/>
        <v>0</v>
      </c>
      <c r="E11" s="1082">
        <f t="shared" si="0"/>
        <v>0</v>
      </c>
      <c r="F11" s="1082">
        <f t="shared" si="0"/>
        <v>0</v>
      </c>
      <c r="G11" s="1082">
        <f t="shared" si="0"/>
        <v>0</v>
      </c>
      <c r="H11" s="1082">
        <f t="shared" si="0"/>
        <v>0</v>
      </c>
      <c r="I11" s="1082">
        <f t="shared" si="0"/>
        <v>449017</v>
      </c>
      <c r="J11" s="1082">
        <f>SUM(J7:J10)</f>
        <v>41325.822449383042</v>
      </c>
      <c r="K11" s="1082">
        <f>SUM(K7:K10)</f>
        <v>0</v>
      </c>
      <c r="L11" s="1082"/>
      <c r="M11" s="1082">
        <f t="shared" ref="M11:AC11" si="1">SUM(M7:M10)</f>
        <v>0</v>
      </c>
      <c r="N11" s="1082">
        <f t="shared" si="1"/>
        <v>0</v>
      </c>
      <c r="O11" s="1082">
        <f t="shared" si="1"/>
        <v>0</v>
      </c>
      <c r="P11" s="1082">
        <f>SUM(P7:P10)</f>
        <v>0</v>
      </c>
      <c r="Q11" s="1082">
        <f t="shared" si="1"/>
        <v>0</v>
      </c>
      <c r="R11" s="1082">
        <f t="shared" si="1"/>
        <v>0</v>
      </c>
      <c r="S11" s="1082">
        <f t="shared" si="1"/>
        <v>0</v>
      </c>
      <c r="T11" s="1082">
        <f t="shared" ref="T11:Y11" si="2">SUM(T7:T10)</f>
        <v>0</v>
      </c>
      <c r="U11" s="1082">
        <f t="shared" si="2"/>
        <v>0</v>
      </c>
      <c r="V11" s="1082">
        <f t="shared" si="2"/>
        <v>0</v>
      </c>
      <c r="W11" s="1082">
        <f t="shared" si="2"/>
        <v>0</v>
      </c>
      <c r="X11" s="1082">
        <f>SUM(X7:X10)</f>
        <v>0</v>
      </c>
      <c r="Y11" s="1082">
        <f t="shared" si="2"/>
        <v>0</v>
      </c>
      <c r="Z11" s="1082">
        <f t="shared" si="1"/>
        <v>0</v>
      </c>
      <c r="AA11" s="1082">
        <f t="shared" si="1"/>
        <v>-47209016.53537295</v>
      </c>
      <c r="AB11" s="1082">
        <f t="shared" si="1"/>
        <v>679898.4167838149</v>
      </c>
      <c r="AC11" s="1082">
        <f t="shared" si="1"/>
        <v>0</v>
      </c>
      <c r="AD11" s="1082">
        <f t="shared" ref="AD11:AS11" si="3">SUM(AD7:AD10)</f>
        <v>0</v>
      </c>
      <c r="AE11" s="1082">
        <f t="shared" si="3"/>
        <v>0</v>
      </c>
      <c r="AF11" s="1082">
        <f t="shared" si="3"/>
        <v>0</v>
      </c>
      <c r="AG11" s="1082"/>
      <c r="AH11" s="1082">
        <f t="shared" si="3"/>
        <v>0</v>
      </c>
      <c r="AI11" s="1082">
        <f t="shared" si="3"/>
        <v>0</v>
      </c>
      <c r="AJ11" s="1082">
        <f t="shared" si="3"/>
        <v>0</v>
      </c>
      <c r="AK11" s="1082">
        <f t="shared" si="3"/>
        <v>0</v>
      </c>
      <c r="AL11" s="1082">
        <f t="shared" si="3"/>
        <v>0</v>
      </c>
      <c r="AM11" s="1082">
        <f t="shared" si="3"/>
        <v>0</v>
      </c>
      <c r="AN11" s="1082">
        <f t="shared" si="3"/>
        <v>0</v>
      </c>
      <c r="AO11" s="1082">
        <f t="shared" si="3"/>
        <v>0</v>
      </c>
      <c r="AP11" s="1082">
        <f t="shared" si="3"/>
        <v>0</v>
      </c>
      <c r="AQ11" s="1082">
        <f t="shared" si="3"/>
        <v>0</v>
      </c>
      <c r="AR11" s="1082">
        <f t="shared" si="3"/>
        <v>0</v>
      </c>
      <c r="AS11" s="1082">
        <f t="shared" si="3"/>
        <v>0</v>
      </c>
      <c r="AT11" s="1082">
        <f t="shared" ref="AT11:BC11" si="4">SUM(AT7:AT10)</f>
        <v>0</v>
      </c>
      <c r="AU11" s="1082">
        <f t="shared" si="4"/>
        <v>0</v>
      </c>
      <c r="AV11" s="1082">
        <f t="shared" si="4"/>
        <v>0</v>
      </c>
      <c r="AW11" s="1082">
        <f t="shared" si="4"/>
        <v>0</v>
      </c>
      <c r="AX11" s="1082">
        <f t="shared" si="4"/>
        <v>0</v>
      </c>
      <c r="AY11" s="1082">
        <f t="shared" si="4"/>
        <v>-1530186</v>
      </c>
      <c r="AZ11" s="1082">
        <f t="shared" si="4"/>
        <v>0</v>
      </c>
      <c r="BA11" s="1082">
        <f t="shared" si="4"/>
        <v>0</v>
      </c>
      <c r="BB11" s="1082">
        <f t="shared" si="4"/>
        <v>0</v>
      </c>
      <c r="BC11" s="1082">
        <f t="shared" si="4"/>
        <v>168779.8170342654</v>
      </c>
      <c r="BD11" s="1053"/>
      <c r="CZ11" s="10"/>
    </row>
    <row r="12" spans="1:104">
      <c r="A12" s="4">
        <v>7</v>
      </c>
      <c r="B12" s="8"/>
      <c r="C12" s="975"/>
      <c r="D12" s="1080"/>
      <c r="E12" s="1080"/>
      <c r="F12" s="1080"/>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CZ12" s="10"/>
    </row>
    <row r="13" spans="1:104">
      <c r="A13" s="4">
        <v>8</v>
      </c>
      <c r="B13" s="19" t="s">
        <v>16</v>
      </c>
      <c r="C13" s="975"/>
      <c r="D13" s="1080"/>
      <c r="E13" s="1080"/>
      <c r="F13" s="1080"/>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c r="AP13" s="1080"/>
      <c r="AQ13" s="1080"/>
      <c r="AR13" s="1080"/>
      <c r="AS13" s="1080"/>
      <c r="AT13" s="1080"/>
      <c r="AU13" s="1080"/>
      <c r="AV13" s="1080"/>
      <c r="AW13" s="1080"/>
      <c r="AX13" s="1080"/>
      <c r="AY13" s="1080"/>
      <c r="AZ13" s="1080"/>
      <c r="BA13" s="1080"/>
      <c r="BB13" s="1080"/>
      <c r="BC13" s="1080"/>
      <c r="CZ13" s="10"/>
    </row>
    <row r="14" spans="1:104">
      <c r="A14" s="4">
        <v>9</v>
      </c>
      <c r="B14" s="8" t="s">
        <v>17</v>
      </c>
      <c r="C14" s="1083">
        <f t="shared" ref="C14:C23" si="5">SUM(D14:BC14)</f>
        <v>5079244.3369059209</v>
      </c>
      <c r="D14" s="1080">
        <v>0</v>
      </c>
      <c r="E14" s="1080">
        <v>0</v>
      </c>
      <c r="F14" s="1080">
        <v>0</v>
      </c>
      <c r="G14" s="1080">
        <v>0</v>
      </c>
      <c r="H14" s="1080">
        <v>0</v>
      </c>
      <c r="I14" s="1080">
        <v>0</v>
      </c>
      <c r="J14" s="1080">
        <v>0</v>
      </c>
      <c r="K14" s="1080">
        <v>0</v>
      </c>
      <c r="L14" s="1080">
        <v>0</v>
      </c>
      <c r="M14" s="1080">
        <v>0</v>
      </c>
      <c r="N14" s="1080">
        <f>SUM('Adj 4.2 Gen Wage Inc-Restating'!BM8:BM20)</f>
        <v>0</v>
      </c>
      <c r="O14" s="1080">
        <f>'Adj 4.3 Gen Wage Inc - PF'!G17</f>
        <v>225877.74810808065</v>
      </c>
      <c r="P14" s="1080">
        <v>0</v>
      </c>
      <c r="Q14" s="1080">
        <v>0</v>
      </c>
      <c r="R14" s="1080"/>
      <c r="S14" s="1080">
        <v>0</v>
      </c>
      <c r="T14" s="1080">
        <v>0</v>
      </c>
      <c r="U14" s="1080">
        <v>0</v>
      </c>
      <c r="V14" s="1080">
        <v>0</v>
      </c>
      <c r="W14" s="1080">
        <v>0</v>
      </c>
      <c r="X14" s="1080">
        <v>0</v>
      </c>
      <c r="Y14" s="1080">
        <f>'Adj 4.13 IHS Escalation'!G47</f>
        <v>0</v>
      </c>
      <c r="Z14" s="1080">
        <f>'Adj 5.1 NPC- Restating'!BL29</f>
        <v>0</v>
      </c>
      <c r="AA14" s="1080">
        <f>'Adj 5.1.1 NPC - PF'!G29</f>
        <v>4462528.6064596502</v>
      </c>
      <c r="AB14" s="1080">
        <v>0</v>
      </c>
      <c r="AC14" s="1080">
        <v>0</v>
      </c>
      <c r="AD14" s="1080">
        <v>0</v>
      </c>
      <c r="AE14" s="1080">
        <v>0</v>
      </c>
      <c r="AF14" s="1080">
        <v>0</v>
      </c>
      <c r="AG14" s="1080"/>
      <c r="AH14" s="1080">
        <v>0</v>
      </c>
      <c r="AI14" s="1080">
        <v>0</v>
      </c>
      <c r="AJ14" s="1080">
        <v>0</v>
      </c>
      <c r="AK14" s="1080">
        <v>0</v>
      </c>
      <c r="AL14" s="1080">
        <v>0</v>
      </c>
      <c r="AM14" s="1080">
        <v>0</v>
      </c>
      <c r="AN14" s="1080">
        <v>0</v>
      </c>
      <c r="AO14" s="1080">
        <v>0</v>
      </c>
      <c r="AP14" s="1080">
        <v>0</v>
      </c>
      <c r="AQ14" s="1080">
        <v>0</v>
      </c>
      <c r="AR14" s="1080">
        <v>0</v>
      </c>
      <c r="AS14" s="1080">
        <v>0</v>
      </c>
      <c r="AT14" s="1080">
        <v>0</v>
      </c>
      <c r="AU14" s="1080">
        <v>0</v>
      </c>
      <c r="AV14" s="1080">
        <v>0</v>
      </c>
      <c r="AW14" s="1080">
        <v>0</v>
      </c>
      <c r="AX14" s="1080">
        <v>0</v>
      </c>
      <c r="AY14" s="1080">
        <v>0</v>
      </c>
      <c r="AZ14" s="1080">
        <v>0</v>
      </c>
      <c r="BA14" s="1080">
        <v>0</v>
      </c>
      <c r="BB14" s="1080">
        <v>0</v>
      </c>
      <c r="BC14" s="1080">
        <f>'Adj 9.1 Prod Factor'!G44</f>
        <v>390837.98233819008</v>
      </c>
      <c r="BD14" s="1053"/>
      <c r="CZ14" s="10"/>
    </row>
    <row r="15" spans="1:104">
      <c r="A15" s="4">
        <v>10</v>
      </c>
      <c r="B15" s="8" t="s">
        <v>18</v>
      </c>
      <c r="C15" s="1083">
        <f t="shared" si="5"/>
        <v>0</v>
      </c>
      <c r="D15" s="1080">
        <v>0</v>
      </c>
      <c r="E15" s="1080">
        <v>0</v>
      </c>
      <c r="F15" s="1080">
        <v>0</v>
      </c>
      <c r="G15" s="1080">
        <v>0</v>
      </c>
      <c r="H15" s="1080">
        <v>0</v>
      </c>
      <c r="I15" s="1080">
        <v>0</v>
      </c>
      <c r="J15" s="1080">
        <v>0</v>
      </c>
      <c r="K15" s="1080">
        <v>0</v>
      </c>
      <c r="L15" s="1080">
        <v>0</v>
      </c>
      <c r="M15" s="1080">
        <v>0</v>
      </c>
      <c r="N15" s="1080">
        <v>0</v>
      </c>
      <c r="O15" s="1080">
        <v>0</v>
      </c>
      <c r="P15" s="1080">
        <v>0</v>
      </c>
      <c r="Q15" s="1080">
        <v>0</v>
      </c>
      <c r="R15" s="1080"/>
      <c r="S15" s="1080">
        <v>0</v>
      </c>
      <c r="T15" s="1080">
        <v>0</v>
      </c>
      <c r="U15" s="1080">
        <v>0</v>
      </c>
      <c r="V15" s="1080">
        <v>0</v>
      </c>
      <c r="W15" s="1080">
        <v>0</v>
      </c>
      <c r="X15" s="1080">
        <v>0</v>
      </c>
      <c r="Y15" s="1080">
        <v>0</v>
      </c>
      <c r="Z15" s="1080">
        <v>0</v>
      </c>
      <c r="AA15" s="1080">
        <v>0</v>
      </c>
      <c r="AB15" s="1080">
        <v>0</v>
      </c>
      <c r="AC15" s="1080">
        <v>0</v>
      </c>
      <c r="AD15" s="1080">
        <v>0</v>
      </c>
      <c r="AE15" s="1080">
        <v>0</v>
      </c>
      <c r="AF15" s="1080">
        <v>0</v>
      </c>
      <c r="AG15" s="1080"/>
      <c r="AH15" s="1080">
        <v>0</v>
      </c>
      <c r="AI15" s="1080">
        <v>0</v>
      </c>
      <c r="AJ15" s="1080">
        <v>0</v>
      </c>
      <c r="AK15" s="1080">
        <v>0</v>
      </c>
      <c r="AL15" s="1080">
        <v>0</v>
      </c>
      <c r="AM15" s="1080">
        <v>0</v>
      </c>
      <c r="AN15" s="1080">
        <v>0</v>
      </c>
      <c r="AO15" s="1080">
        <v>0</v>
      </c>
      <c r="AP15" s="1080">
        <v>0</v>
      </c>
      <c r="AQ15" s="1080">
        <v>0</v>
      </c>
      <c r="AR15" s="1080">
        <v>0</v>
      </c>
      <c r="AS15" s="1080">
        <v>0</v>
      </c>
      <c r="AT15" s="1080">
        <v>0</v>
      </c>
      <c r="AU15" s="1080">
        <v>0</v>
      </c>
      <c r="AV15" s="1080">
        <v>0</v>
      </c>
      <c r="AW15" s="1080">
        <v>0</v>
      </c>
      <c r="AX15" s="1080">
        <v>0</v>
      </c>
      <c r="AY15" s="1080">
        <v>0</v>
      </c>
      <c r="AZ15" s="1080">
        <v>0</v>
      </c>
      <c r="BA15" s="1080">
        <v>0</v>
      </c>
      <c r="BB15" s="1080">
        <v>0</v>
      </c>
      <c r="BC15" s="1080">
        <v>0</v>
      </c>
      <c r="BD15" s="1053"/>
      <c r="CZ15" s="10"/>
    </row>
    <row r="16" spans="1:104">
      <c r="A16" s="4">
        <v>11</v>
      </c>
      <c r="B16" s="8" t="s">
        <v>19</v>
      </c>
      <c r="C16" s="1083">
        <f t="shared" si="5"/>
        <v>104469.51195568303</v>
      </c>
      <c r="D16" s="1080">
        <v>0</v>
      </c>
      <c r="E16" s="1080">
        <v>0</v>
      </c>
      <c r="F16" s="1080">
        <v>0</v>
      </c>
      <c r="G16" s="1080">
        <v>0</v>
      </c>
      <c r="H16" s="1080">
        <v>0</v>
      </c>
      <c r="I16" s="1080">
        <v>0</v>
      </c>
      <c r="J16" s="1080">
        <v>0</v>
      </c>
      <c r="K16" s="1080">
        <v>0</v>
      </c>
      <c r="L16" s="1080">
        <v>0</v>
      </c>
      <c r="M16" s="1080">
        <v>0</v>
      </c>
      <c r="N16" s="1080">
        <f>SUM('Adj 4.2 Gen Wage Inc-Restating'!BM21:BM26)</f>
        <v>0</v>
      </c>
      <c r="O16" s="1080">
        <f>'Adj 4.3 Gen Wage Inc - PF'!G23</f>
        <v>104469.51195568303</v>
      </c>
      <c r="P16" s="1080">
        <v>0</v>
      </c>
      <c r="Q16" s="1080">
        <v>0</v>
      </c>
      <c r="R16" s="1080"/>
      <c r="S16" s="1080">
        <v>0</v>
      </c>
      <c r="T16" s="1080">
        <v>0</v>
      </c>
      <c r="U16" s="1080">
        <v>0</v>
      </c>
      <c r="V16" s="1080">
        <v>0</v>
      </c>
      <c r="W16" s="1080">
        <v>0</v>
      </c>
      <c r="X16" s="1080">
        <v>0</v>
      </c>
      <c r="Y16" s="1080">
        <f>'Adj 4.13 IHS Escalation'!G69</f>
        <v>0</v>
      </c>
      <c r="Z16" s="1080">
        <v>0</v>
      </c>
      <c r="AA16" s="1080">
        <v>0</v>
      </c>
      <c r="AB16" s="1080">
        <v>0</v>
      </c>
      <c r="AC16" s="1080">
        <v>0</v>
      </c>
      <c r="AD16" s="1080">
        <v>0</v>
      </c>
      <c r="AE16" s="1080">
        <v>0</v>
      </c>
      <c r="AF16" s="1080">
        <v>0</v>
      </c>
      <c r="AG16" s="1080"/>
      <c r="AH16" s="1080">
        <v>0</v>
      </c>
      <c r="AI16" s="1080">
        <v>0</v>
      </c>
      <c r="AJ16" s="1080">
        <v>0</v>
      </c>
      <c r="AK16" s="1080">
        <v>0</v>
      </c>
      <c r="AL16" s="1080">
        <v>0</v>
      </c>
      <c r="AM16" s="1080">
        <v>0</v>
      </c>
      <c r="AN16" s="1080">
        <v>0</v>
      </c>
      <c r="AO16" s="1080">
        <v>0</v>
      </c>
      <c r="AP16" s="1080">
        <v>0</v>
      </c>
      <c r="AQ16" s="1080">
        <v>0</v>
      </c>
      <c r="AR16" s="1080">
        <v>0</v>
      </c>
      <c r="AS16" s="1080">
        <v>0</v>
      </c>
      <c r="AT16" s="1080">
        <v>0</v>
      </c>
      <c r="AU16" s="1080"/>
      <c r="AV16" s="1080">
        <v>0</v>
      </c>
      <c r="AW16" s="1080">
        <v>0</v>
      </c>
      <c r="AX16" s="1080">
        <v>0</v>
      </c>
      <c r="AY16" s="1080">
        <v>0</v>
      </c>
      <c r="AZ16" s="1080">
        <v>0</v>
      </c>
      <c r="BA16" s="1080">
        <v>0</v>
      </c>
      <c r="BB16" s="1080">
        <v>0</v>
      </c>
      <c r="BC16" s="1080">
        <v>0</v>
      </c>
      <c r="BD16" s="1053"/>
      <c r="CZ16" s="10"/>
    </row>
    <row r="17" spans="1:104">
      <c r="A17" s="4">
        <v>12</v>
      </c>
      <c r="B17" s="8" t="s">
        <v>20</v>
      </c>
      <c r="C17" s="1083">
        <f t="shared" si="5"/>
        <v>-55361467.322213531</v>
      </c>
      <c r="D17" s="1080">
        <v>0</v>
      </c>
      <c r="E17" s="1080">
        <v>0</v>
      </c>
      <c r="F17" s="1080">
        <v>0</v>
      </c>
      <c r="G17" s="1080">
        <v>0</v>
      </c>
      <c r="H17" s="1080">
        <v>0</v>
      </c>
      <c r="I17" s="1080">
        <v>0</v>
      </c>
      <c r="J17" s="1080">
        <v>0</v>
      </c>
      <c r="K17" s="1080">
        <v>0</v>
      </c>
      <c r="L17" s="1080">
        <f>'Adj 4.1 Misc Gen Exp'!BH8</f>
        <v>0</v>
      </c>
      <c r="M17" s="1080">
        <f>'Adj 4.1 Misc Gen Exp'!BI8</f>
        <v>0</v>
      </c>
      <c r="N17" s="1080">
        <f>SUM('Adj 4.2 Gen Wage Inc-Restating'!BM27:BM35)</f>
        <v>0</v>
      </c>
      <c r="O17" s="1080">
        <f>'Adj 4.3 Gen Wage Inc - PF'!G35</f>
        <v>126048.83238790696</v>
      </c>
      <c r="P17" s="1080">
        <v>0</v>
      </c>
      <c r="Q17" s="1080"/>
      <c r="R17" s="1080"/>
      <c r="S17" s="1080">
        <v>0</v>
      </c>
      <c r="T17" s="1080">
        <v>0</v>
      </c>
      <c r="U17" s="1080">
        <v>0</v>
      </c>
      <c r="V17" s="1080">
        <v>0</v>
      </c>
      <c r="W17" s="1080">
        <v>0</v>
      </c>
      <c r="X17" s="1080">
        <v>0</v>
      </c>
      <c r="Y17" s="1080">
        <f>'Adj 4.13 IHS Escalation'!G98</f>
        <v>0</v>
      </c>
      <c r="Z17" s="1080">
        <v>0</v>
      </c>
      <c r="AA17" s="1080">
        <f>'Adj 5.1.1 NPC - PF'!G20+'Adj 5.1.1 NPC - PF'!G30</f>
        <v>-56069655.426708736</v>
      </c>
      <c r="AB17" s="1080">
        <v>0</v>
      </c>
      <c r="AC17" s="1080">
        <v>0</v>
      </c>
      <c r="AD17" s="1080">
        <v>0</v>
      </c>
      <c r="AE17" s="1080">
        <v>0</v>
      </c>
      <c r="AF17" s="1080">
        <v>0</v>
      </c>
      <c r="AG17" s="1080"/>
      <c r="AH17" s="1080">
        <v>0</v>
      </c>
      <c r="AI17" s="1080">
        <v>0</v>
      </c>
      <c r="AJ17" s="1080">
        <v>0</v>
      </c>
      <c r="AK17" s="1080">
        <v>0</v>
      </c>
      <c r="AL17" s="1080">
        <v>0</v>
      </c>
      <c r="AM17" s="1080">
        <v>0</v>
      </c>
      <c r="AN17" s="1080">
        <v>0</v>
      </c>
      <c r="AO17" s="1080">
        <v>0</v>
      </c>
      <c r="AP17" s="1080">
        <v>0</v>
      </c>
      <c r="AQ17" s="1080">
        <v>0</v>
      </c>
      <c r="AR17" s="1080">
        <v>0</v>
      </c>
      <c r="AS17" s="1080">
        <v>0</v>
      </c>
      <c r="AT17" s="1080">
        <v>0</v>
      </c>
      <c r="AU17" s="1080">
        <v>0</v>
      </c>
      <c r="AV17" s="1080">
        <v>0</v>
      </c>
      <c r="AW17" s="1080">
        <v>0</v>
      </c>
      <c r="AX17" s="1080">
        <v>0</v>
      </c>
      <c r="AY17" s="1080">
        <v>0</v>
      </c>
      <c r="AZ17" s="1080">
        <v>0</v>
      </c>
      <c r="BA17" s="1080">
        <v>0</v>
      </c>
      <c r="BB17" s="1080">
        <v>0</v>
      </c>
      <c r="BC17" s="1080">
        <f>'Adj 9.1 Prod Factor'!G41+'Adj 9.1 Prod Factor'!G42+'Adj 9.1 Prod Factor'!G45</f>
        <v>582139.27210729942</v>
      </c>
      <c r="BD17" s="1053"/>
      <c r="CZ17" s="10"/>
    </row>
    <row r="18" spans="1:104">
      <c r="A18" s="4">
        <v>13</v>
      </c>
      <c r="B18" s="8" t="s">
        <v>21</v>
      </c>
      <c r="C18" s="1083">
        <f t="shared" si="5"/>
        <v>3751494.1317068874</v>
      </c>
      <c r="D18" s="1080">
        <v>0</v>
      </c>
      <c r="E18" s="1080">
        <v>0</v>
      </c>
      <c r="F18" s="1080">
        <v>0</v>
      </c>
      <c r="G18" s="1080">
        <v>0</v>
      </c>
      <c r="H18" s="1080">
        <v>0</v>
      </c>
      <c r="I18" s="1080">
        <v>0</v>
      </c>
      <c r="J18" s="1080">
        <v>0</v>
      </c>
      <c r="K18" s="1080">
        <v>0</v>
      </c>
      <c r="L18" s="1080">
        <v>0</v>
      </c>
      <c r="M18" s="1080">
        <v>0</v>
      </c>
      <c r="N18" s="1080">
        <f>SUM('Adj 4.2 Gen Wage Inc-Restating'!BM38:BM45)</f>
        <v>0</v>
      </c>
      <c r="O18" s="1080">
        <f>'Adj 4.3 Gen Wage Inc - PF'!G45</f>
        <v>65116.394953302952</v>
      </c>
      <c r="P18" s="1080">
        <v>0</v>
      </c>
      <c r="Q18" s="1080">
        <v>0</v>
      </c>
      <c r="R18" s="1080"/>
      <c r="S18" s="1080">
        <v>0</v>
      </c>
      <c r="T18" s="1080">
        <v>0</v>
      </c>
      <c r="U18" s="1080">
        <v>0</v>
      </c>
      <c r="V18" s="1080">
        <v>0</v>
      </c>
      <c r="W18" s="1080">
        <v>0</v>
      </c>
      <c r="X18" s="1080">
        <v>0</v>
      </c>
      <c r="Y18" s="1080">
        <f>'Adj 4.13 IHS Escalation'!G138</f>
        <v>0</v>
      </c>
      <c r="Z18" s="1080">
        <v>0</v>
      </c>
      <c r="AA18" s="1335">
        <f>'Adj 5.1.1 NPC - PF'!G26</f>
        <v>3489789.7181038051</v>
      </c>
      <c r="AB18" s="1080">
        <v>0</v>
      </c>
      <c r="AC18" s="1080">
        <v>0</v>
      </c>
      <c r="AD18" s="1080">
        <v>0</v>
      </c>
      <c r="AE18" s="1080">
        <v>0</v>
      </c>
      <c r="AF18" s="1080">
        <v>0</v>
      </c>
      <c r="AG18" s="1080"/>
      <c r="AH18" s="1080">
        <v>0</v>
      </c>
      <c r="AI18" s="1080">
        <v>0</v>
      </c>
      <c r="AJ18" s="1080">
        <v>0</v>
      </c>
      <c r="AK18" s="1080">
        <v>0</v>
      </c>
      <c r="AL18" s="1080">
        <v>0</v>
      </c>
      <c r="AM18" s="1080">
        <v>0</v>
      </c>
      <c r="AN18" s="1080">
        <v>0</v>
      </c>
      <c r="AO18" s="1080">
        <v>0</v>
      </c>
      <c r="AP18" s="1080">
        <v>0</v>
      </c>
      <c r="AQ18" s="1080">
        <v>0</v>
      </c>
      <c r="AR18" s="1080">
        <v>0</v>
      </c>
      <c r="AS18" s="1080">
        <v>0</v>
      </c>
      <c r="AT18" s="1080">
        <v>0</v>
      </c>
      <c r="AU18" s="1080">
        <v>0</v>
      </c>
      <c r="AV18" s="1080">
        <v>0</v>
      </c>
      <c r="AW18" s="1080">
        <v>0</v>
      </c>
      <c r="AX18" s="1080">
        <v>0</v>
      </c>
      <c r="AY18" s="1080">
        <v>0</v>
      </c>
      <c r="AZ18" s="1080">
        <v>0</v>
      </c>
      <c r="BA18" s="1080">
        <v>0</v>
      </c>
      <c r="BB18" s="1080">
        <v>0</v>
      </c>
      <c r="BC18" s="1080">
        <f>'Adj 9.1 Prod Factor'!G43</f>
        <v>196588.01864977926</v>
      </c>
      <c r="BD18" s="1053"/>
      <c r="CZ18" s="10"/>
    </row>
    <row r="19" spans="1:104">
      <c r="A19" s="4">
        <v>14</v>
      </c>
      <c r="B19" s="8" t="s">
        <v>22</v>
      </c>
      <c r="C19" s="1083">
        <f t="shared" si="5"/>
        <v>259055.63411386727</v>
      </c>
      <c r="D19" s="1080">
        <v>0</v>
      </c>
      <c r="E19" s="1080">
        <v>0</v>
      </c>
      <c r="F19" s="1080">
        <v>0</v>
      </c>
      <c r="G19" s="1080">
        <v>0</v>
      </c>
      <c r="H19" s="1080"/>
      <c r="I19" s="1080">
        <v>0</v>
      </c>
      <c r="J19" s="1080">
        <v>0</v>
      </c>
      <c r="K19" s="1080">
        <v>0</v>
      </c>
      <c r="L19" s="1080">
        <v>0</v>
      </c>
      <c r="M19" s="1080">
        <v>0</v>
      </c>
      <c r="N19" s="1080">
        <f>SUM('Adj 4.2 Gen Wage Inc-Restating'!BM48:BM51)</f>
        <v>0</v>
      </c>
      <c r="O19" s="1080">
        <f>'Adj 4.3 Gen Wage Inc - PF'!G52</f>
        <v>259055.63411386727</v>
      </c>
      <c r="P19" s="1080">
        <v>0</v>
      </c>
      <c r="Q19" s="1080">
        <v>0</v>
      </c>
      <c r="R19" s="1080"/>
      <c r="S19" s="1080">
        <v>0</v>
      </c>
      <c r="T19" s="1080">
        <v>0</v>
      </c>
      <c r="U19" s="1080">
        <v>0</v>
      </c>
      <c r="V19" s="1080">
        <v>0</v>
      </c>
      <c r="W19" s="1080">
        <v>0</v>
      </c>
      <c r="X19" s="1080">
        <v>0</v>
      </c>
      <c r="Y19" s="1080">
        <f>'Adj 4.13 IHS Escalation'!G174</f>
        <v>0</v>
      </c>
      <c r="Z19" s="1080">
        <v>0</v>
      </c>
      <c r="AA19" s="1080">
        <v>0</v>
      </c>
      <c r="AB19" s="1080">
        <v>0</v>
      </c>
      <c r="AC19" s="1080">
        <v>0</v>
      </c>
      <c r="AD19" s="1080">
        <v>0</v>
      </c>
      <c r="AE19" s="1080">
        <v>0</v>
      </c>
      <c r="AF19" s="1080">
        <v>0</v>
      </c>
      <c r="AG19" s="1080"/>
      <c r="AH19" s="1080">
        <v>0</v>
      </c>
      <c r="AI19" s="1080">
        <v>0</v>
      </c>
      <c r="AJ19" s="1080">
        <v>0</v>
      </c>
      <c r="AK19" s="1080">
        <v>0</v>
      </c>
      <c r="AL19" s="1080">
        <v>0</v>
      </c>
      <c r="AM19" s="1080">
        <v>0</v>
      </c>
      <c r="AN19" s="1080">
        <v>0</v>
      </c>
      <c r="AO19" s="1080">
        <v>0</v>
      </c>
      <c r="AP19" s="1080">
        <v>0</v>
      </c>
      <c r="AQ19" s="1080">
        <v>0</v>
      </c>
      <c r="AR19" s="1080">
        <v>0</v>
      </c>
      <c r="AS19" s="1080">
        <v>0</v>
      </c>
      <c r="AT19" s="1080">
        <v>0</v>
      </c>
      <c r="AU19" s="1080">
        <v>0</v>
      </c>
      <c r="AV19" s="1080">
        <v>0</v>
      </c>
      <c r="AW19" s="1080">
        <v>0</v>
      </c>
      <c r="AX19" s="1080">
        <v>0</v>
      </c>
      <c r="AY19" s="1080">
        <v>0</v>
      </c>
      <c r="AZ19" s="1080">
        <v>0</v>
      </c>
      <c r="BA19" s="1080">
        <v>0</v>
      </c>
      <c r="BB19" s="1080">
        <v>0</v>
      </c>
      <c r="BC19" s="1080">
        <v>0</v>
      </c>
      <c r="BD19" s="1053"/>
      <c r="CZ19" s="10"/>
    </row>
    <row r="20" spans="1:104">
      <c r="A20" s="4">
        <v>15</v>
      </c>
      <c r="B20" s="8" t="s">
        <v>23</v>
      </c>
      <c r="C20" s="1083">
        <f t="shared" si="5"/>
        <v>140245.90084645982</v>
      </c>
      <c r="D20" s="1080"/>
      <c r="E20" s="1080"/>
      <c r="F20" s="1080"/>
      <c r="G20" s="1080">
        <v>0</v>
      </c>
      <c r="H20" s="1080">
        <v>0</v>
      </c>
      <c r="I20" s="1080">
        <v>0</v>
      </c>
      <c r="J20" s="1080">
        <v>0</v>
      </c>
      <c r="K20" s="1080">
        <v>0</v>
      </c>
      <c r="L20" s="1080">
        <v>0</v>
      </c>
      <c r="M20" s="1080">
        <v>0</v>
      </c>
      <c r="N20" s="1080">
        <f>'Adj 4.2 Gen Wage Inc-Restating'!BM52+'Adj 4.2 Gen Wage Inc-Restating'!BM55</f>
        <v>0</v>
      </c>
      <c r="O20" s="1080">
        <f>'Adj 4.3 Gen Wage Inc - PF'!G56</f>
        <v>140245.90084645982</v>
      </c>
      <c r="P20" s="1080">
        <v>0</v>
      </c>
      <c r="Q20" s="1080">
        <v>0</v>
      </c>
      <c r="R20" s="1080"/>
      <c r="S20" s="1080">
        <v>0</v>
      </c>
      <c r="T20" s="1080">
        <v>0</v>
      </c>
      <c r="U20" s="1080">
        <v>0</v>
      </c>
      <c r="V20" s="1080"/>
      <c r="W20" s="1080">
        <v>0</v>
      </c>
      <c r="X20" s="1080">
        <f>'Adj 4.12 Collection Agency Fees'!G10</f>
        <v>0</v>
      </c>
      <c r="Y20" s="1080">
        <f>'Adj 4.13 IHS Escalation'!G187</f>
        <v>0</v>
      </c>
      <c r="Z20" s="1080">
        <v>0</v>
      </c>
      <c r="AA20" s="1080">
        <v>0</v>
      </c>
      <c r="AB20" s="1080">
        <v>0</v>
      </c>
      <c r="AC20" s="1080">
        <v>0</v>
      </c>
      <c r="AD20" s="1080">
        <v>0</v>
      </c>
      <c r="AE20" s="1080">
        <v>0</v>
      </c>
      <c r="AF20" s="1080">
        <v>0</v>
      </c>
      <c r="AG20" s="1080"/>
      <c r="AH20" s="1080">
        <v>0</v>
      </c>
      <c r="AI20" s="1080">
        <v>0</v>
      </c>
      <c r="AJ20" s="1080">
        <v>0</v>
      </c>
      <c r="AK20" s="1080">
        <v>0</v>
      </c>
      <c r="AL20" s="1080">
        <v>0</v>
      </c>
      <c r="AM20" s="1080">
        <v>0</v>
      </c>
      <c r="AN20" s="1080">
        <v>0</v>
      </c>
      <c r="AO20" s="1080">
        <v>0</v>
      </c>
      <c r="AP20" s="1080">
        <v>0</v>
      </c>
      <c r="AQ20" s="1080">
        <v>0</v>
      </c>
      <c r="AR20" s="1080">
        <v>0</v>
      </c>
      <c r="AS20" s="1080">
        <v>0</v>
      </c>
      <c r="AT20" s="1080">
        <v>0</v>
      </c>
      <c r="AU20" s="1080">
        <v>0</v>
      </c>
      <c r="AV20" s="1080">
        <v>0</v>
      </c>
      <c r="AW20" s="1080">
        <v>0</v>
      </c>
      <c r="AX20" s="1080">
        <v>0</v>
      </c>
      <c r="AY20" s="1080">
        <v>0</v>
      </c>
      <c r="AZ20" s="1080">
        <v>0</v>
      </c>
      <c r="BA20" s="1080">
        <v>0</v>
      </c>
      <c r="BB20" s="1080">
        <v>0</v>
      </c>
      <c r="BC20" s="1080">
        <v>0</v>
      </c>
      <c r="BD20" s="1053"/>
      <c r="CZ20" s="10"/>
    </row>
    <row r="21" spans="1:104">
      <c r="A21" s="4">
        <v>16</v>
      </c>
      <c r="B21" s="8" t="s">
        <v>24</v>
      </c>
      <c r="C21" s="1083">
        <f t="shared" si="5"/>
        <v>21520.249650806429</v>
      </c>
      <c r="D21" s="1080">
        <v>0</v>
      </c>
      <c r="E21" s="1080">
        <v>0</v>
      </c>
      <c r="F21" s="1080">
        <v>0</v>
      </c>
      <c r="G21" s="1080">
        <v>0</v>
      </c>
      <c r="H21" s="1080">
        <v>0</v>
      </c>
      <c r="I21" s="1080">
        <v>0</v>
      </c>
      <c r="J21" s="1080">
        <v>0</v>
      </c>
      <c r="K21" s="1080">
        <v>0</v>
      </c>
      <c r="L21" s="1080">
        <f>'Adj 4.1 Misc Gen Exp'!BH15</f>
        <v>0</v>
      </c>
      <c r="M21" s="1080">
        <f>'Adj 4.1 Misc Gen Exp'!BI15</f>
        <v>0</v>
      </c>
      <c r="N21" s="1080">
        <f>'Adj 4.2 Gen Wage Inc-Restating'!BM56+'Adj 4.2 Gen Wage Inc-Restating'!BM59</f>
        <v>0</v>
      </c>
      <c r="O21" s="1080">
        <f>'Adj 4.3 Gen Wage Inc - PF'!G61</f>
        <v>21520.249650806429</v>
      </c>
      <c r="P21" s="1080">
        <v>0</v>
      </c>
      <c r="Q21" s="1080">
        <v>0</v>
      </c>
      <c r="R21" s="1080"/>
      <c r="S21" s="1080">
        <v>0</v>
      </c>
      <c r="T21" s="1080">
        <v>0</v>
      </c>
      <c r="U21" s="1080">
        <v>0</v>
      </c>
      <c r="V21" s="1080">
        <v>0</v>
      </c>
      <c r="W21" s="1080">
        <v>0</v>
      </c>
      <c r="X21" s="1080">
        <v>0</v>
      </c>
      <c r="Y21" s="1080">
        <f>'Adj 4.13 IHS Escalation'!G197</f>
        <v>0</v>
      </c>
      <c r="Z21" s="1080">
        <v>0</v>
      </c>
      <c r="AA21" s="1080">
        <v>0</v>
      </c>
      <c r="AB21" s="1080">
        <v>0</v>
      </c>
      <c r="AC21" s="1080">
        <v>0</v>
      </c>
      <c r="AD21" s="1080">
        <v>0</v>
      </c>
      <c r="AE21" s="1080">
        <v>0</v>
      </c>
      <c r="AF21" s="1080">
        <v>0</v>
      </c>
      <c r="AG21" s="1080"/>
      <c r="AH21" s="1080">
        <v>0</v>
      </c>
      <c r="AI21" s="1080">
        <v>0</v>
      </c>
      <c r="AJ21" s="1080">
        <v>0</v>
      </c>
      <c r="AK21" s="1080">
        <v>0</v>
      </c>
      <c r="AL21" s="1080">
        <v>0</v>
      </c>
      <c r="AM21" s="1080">
        <v>0</v>
      </c>
      <c r="AN21" s="1080">
        <v>0</v>
      </c>
      <c r="AO21" s="1080">
        <v>0</v>
      </c>
      <c r="AP21" s="1080">
        <v>0</v>
      </c>
      <c r="AQ21" s="1080">
        <v>0</v>
      </c>
      <c r="AR21" s="1080">
        <v>0</v>
      </c>
      <c r="AS21" s="1080">
        <v>0</v>
      </c>
      <c r="AT21" s="1080">
        <v>0</v>
      </c>
      <c r="AU21" s="1080">
        <v>0</v>
      </c>
      <c r="AV21" s="1080">
        <v>0</v>
      </c>
      <c r="AW21" s="1080">
        <v>0</v>
      </c>
      <c r="AX21" s="1080">
        <v>0</v>
      </c>
      <c r="AY21" s="1080">
        <v>0</v>
      </c>
      <c r="AZ21" s="1080">
        <v>0</v>
      </c>
      <c r="BA21" s="1080">
        <v>0</v>
      </c>
      <c r="BB21" s="1080">
        <v>0</v>
      </c>
      <c r="BC21" s="1080">
        <v>0</v>
      </c>
      <c r="BD21" s="1053"/>
      <c r="CZ21" s="10"/>
    </row>
    <row r="22" spans="1:104">
      <c r="A22" s="4">
        <v>17</v>
      </c>
      <c r="B22" s="8" t="s">
        <v>25</v>
      </c>
      <c r="C22" s="1083">
        <f t="shared" si="5"/>
        <v>0</v>
      </c>
      <c r="D22" s="1080">
        <v>0</v>
      </c>
      <c r="E22" s="1080">
        <v>0</v>
      </c>
      <c r="F22" s="1080">
        <v>0</v>
      </c>
      <c r="G22" s="1080">
        <v>0</v>
      </c>
      <c r="H22" s="1080">
        <v>0</v>
      </c>
      <c r="I22" s="1080">
        <v>0</v>
      </c>
      <c r="J22" s="1080">
        <v>0</v>
      </c>
      <c r="K22" s="1080">
        <v>0</v>
      </c>
      <c r="L22" s="1080">
        <v>0</v>
      </c>
      <c r="M22" s="1080">
        <v>0</v>
      </c>
      <c r="N22" s="1080">
        <v>0</v>
      </c>
      <c r="O22" s="1080">
        <v>0</v>
      </c>
      <c r="P22" s="1080">
        <v>0</v>
      </c>
      <c r="Q22" s="1080">
        <v>0</v>
      </c>
      <c r="R22" s="1080">
        <v>0</v>
      </c>
      <c r="S22" s="1080">
        <v>0</v>
      </c>
      <c r="T22" s="1080">
        <v>0</v>
      </c>
      <c r="U22" s="1080">
        <v>0</v>
      </c>
      <c r="V22" s="1080"/>
      <c r="W22" s="1080">
        <v>0</v>
      </c>
      <c r="X22" s="1080">
        <v>0</v>
      </c>
      <c r="Y22" s="1080">
        <v>0</v>
      </c>
      <c r="Z22" s="1080">
        <v>0</v>
      </c>
      <c r="AA22" s="1080">
        <v>0</v>
      </c>
      <c r="AB22" s="1080">
        <v>0</v>
      </c>
      <c r="AC22" s="1080">
        <v>0</v>
      </c>
      <c r="AD22" s="1080">
        <v>0</v>
      </c>
      <c r="AE22" s="1080">
        <v>0</v>
      </c>
      <c r="AF22" s="1080">
        <v>0</v>
      </c>
      <c r="AG22" s="1080"/>
      <c r="AH22" s="1080">
        <v>0</v>
      </c>
      <c r="AI22" s="1080">
        <v>0</v>
      </c>
      <c r="AJ22" s="1080">
        <v>0</v>
      </c>
      <c r="AK22" s="1080">
        <v>0</v>
      </c>
      <c r="AL22" s="1080">
        <v>0</v>
      </c>
      <c r="AM22" s="1080">
        <v>0</v>
      </c>
      <c r="AN22" s="1080">
        <v>0</v>
      </c>
      <c r="AO22" s="1080">
        <v>0</v>
      </c>
      <c r="AP22" s="1080">
        <v>0</v>
      </c>
      <c r="AQ22" s="1080">
        <v>0</v>
      </c>
      <c r="AR22" s="1080">
        <v>0</v>
      </c>
      <c r="AS22" s="1080">
        <v>0</v>
      </c>
      <c r="AT22" s="1080">
        <v>0</v>
      </c>
      <c r="AU22" s="1080">
        <v>0</v>
      </c>
      <c r="AV22" s="1080">
        <v>0</v>
      </c>
      <c r="AW22" s="1080">
        <v>0</v>
      </c>
      <c r="AX22" s="1080">
        <v>0</v>
      </c>
      <c r="AY22" s="1080">
        <v>0</v>
      </c>
      <c r="AZ22" s="1080">
        <v>0</v>
      </c>
      <c r="BA22" s="1080">
        <v>0</v>
      </c>
      <c r="BB22" s="1080">
        <v>0</v>
      </c>
      <c r="BC22" s="1080">
        <v>0</v>
      </c>
      <c r="BD22" s="1053"/>
      <c r="CZ22" s="10"/>
    </row>
    <row r="23" spans="1:104">
      <c r="A23" s="4">
        <v>18</v>
      </c>
      <c r="B23" s="8" t="s">
        <v>26</v>
      </c>
      <c r="C23" s="1083">
        <f t="shared" si="5"/>
        <v>313213.88028660452</v>
      </c>
      <c r="D23" s="1080">
        <v>0</v>
      </c>
      <c r="E23" s="1080">
        <v>0</v>
      </c>
      <c r="F23" s="1080">
        <v>0</v>
      </c>
      <c r="G23" s="1080">
        <v>0</v>
      </c>
      <c r="H23" s="1080">
        <v>0</v>
      </c>
      <c r="I23" s="1080">
        <v>0</v>
      </c>
      <c r="J23" s="1080">
        <v>0</v>
      </c>
      <c r="K23" s="1080">
        <v>0</v>
      </c>
      <c r="L23" s="1080">
        <f>'Adj 4.1 Misc Gen Exp'!BH11+'Adj 4.1 Misc Gen Exp'!BH16+'Adj 4.1 Misc Gen Exp'!BH26</f>
        <v>0</v>
      </c>
      <c r="M23" s="1080">
        <f>'Adj 4.1 Misc Gen Exp'!BI11+'Adj 4.1 Misc Gen Exp'!BI16+'Adj 4.1 Misc Gen Exp'!BI26</f>
        <v>0</v>
      </c>
      <c r="N23" s="1080">
        <v>0</v>
      </c>
      <c r="O23" s="1080">
        <f>'Adj 4.3 Gen Wage Inc - PF'!G67</f>
        <v>291478.26459482458</v>
      </c>
      <c r="P23" s="1080">
        <v>0</v>
      </c>
      <c r="Q23" s="1080"/>
      <c r="R23" s="1080">
        <v>0</v>
      </c>
      <c r="S23" s="1080">
        <f>'Adj 4.7 Insurance Exp'!G11+'Adj 4.7 Insurance Exp'!G12</f>
        <v>21735.615691779938</v>
      </c>
      <c r="T23" s="1080">
        <v>0</v>
      </c>
      <c r="U23" s="1080">
        <v>0</v>
      </c>
      <c r="V23" s="1080">
        <v>0</v>
      </c>
      <c r="W23" s="1080">
        <v>0</v>
      </c>
      <c r="X23" s="1080">
        <v>0</v>
      </c>
      <c r="Y23" s="1080">
        <f>'Adj 4.13 IHS Escalation'!G229</f>
        <v>0</v>
      </c>
      <c r="Z23" s="1080">
        <v>0</v>
      </c>
      <c r="AA23" s="1080">
        <v>0</v>
      </c>
      <c r="AB23" s="1080">
        <v>0</v>
      </c>
      <c r="AC23" s="1080">
        <v>0</v>
      </c>
      <c r="AD23" s="1080">
        <v>0</v>
      </c>
      <c r="AE23" s="1080">
        <v>0</v>
      </c>
      <c r="AF23" s="1080">
        <v>0</v>
      </c>
      <c r="AG23" s="1080"/>
      <c r="AH23" s="1080">
        <v>0</v>
      </c>
      <c r="AI23" s="1080">
        <v>0</v>
      </c>
      <c r="AJ23" s="1080">
        <v>0</v>
      </c>
      <c r="AK23" s="1080">
        <v>0</v>
      </c>
      <c r="AL23" s="1080">
        <v>0</v>
      </c>
      <c r="AM23" s="1080">
        <v>0</v>
      </c>
      <c r="AN23" s="1080">
        <v>0</v>
      </c>
      <c r="AO23" s="1080">
        <v>0</v>
      </c>
      <c r="AP23" s="1080">
        <v>0</v>
      </c>
      <c r="AQ23" s="1080">
        <f>'Adj 8.2 Environ Settlement'!BM12</f>
        <v>0</v>
      </c>
      <c r="AR23" s="1080">
        <v>0</v>
      </c>
      <c r="AS23" s="1080">
        <v>0</v>
      </c>
      <c r="AT23" s="1080">
        <v>0</v>
      </c>
      <c r="AU23" s="1080">
        <v>0</v>
      </c>
      <c r="AV23" s="1080">
        <v>0</v>
      </c>
      <c r="AW23" s="1080">
        <v>0</v>
      </c>
      <c r="AX23" s="1080">
        <v>0</v>
      </c>
      <c r="AY23" s="1080">
        <v>0</v>
      </c>
      <c r="AZ23" s="1080">
        <v>0</v>
      </c>
      <c r="BA23" s="1080">
        <v>0</v>
      </c>
      <c r="BB23" s="1080">
        <v>0</v>
      </c>
      <c r="BC23" s="1080">
        <v>0</v>
      </c>
      <c r="BD23" s="1053"/>
      <c r="CZ23" s="10"/>
    </row>
    <row r="24" spans="1:104">
      <c r="B24" s="1282" t="s">
        <v>27</v>
      </c>
      <c r="C24" s="1287">
        <f t="shared" ref="C24:I24" si="6">SUM(C14:C23)</f>
        <v>-45692223.6767473</v>
      </c>
      <c r="D24" s="1084">
        <f t="shared" si="6"/>
        <v>0</v>
      </c>
      <c r="E24" s="1084">
        <f t="shared" si="6"/>
        <v>0</v>
      </c>
      <c r="F24" s="1084">
        <f t="shared" si="6"/>
        <v>0</v>
      </c>
      <c r="G24" s="1084">
        <f t="shared" si="6"/>
        <v>0</v>
      </c>
      <c r="H24" s="1084">
        <f t="shared" si="6"/>
        <v>0</v>
      </c>
      <c r="I24" s="1084">
        <f t="shared" si="6"/>
        <v>0</v>
      </c>
      <c r="J24" s="1084">
        <f>SUM(J14:J23)</f>
        <v>0</v>
      </c>
      <c r="K24" s="1084">
        <f>SUM(K14:K23)</f>
        <v>0</v>
      </c>
      <c r="L24" s="1084">
        <f>SUM(L14:L23)</f>
        <v>0</v>
      </c>
      <c r="M24" s="1084">
        <f t="shared" ref="M24:R24" si="7">SUM(M14:M23)</f>
        <v>0</v>
      </c>
      <c r="N24" s="1084">
        <f t="shared" si="7"/>
        <v>0</v>
      </c>
      <c r="O24" s="1084">
        <f t="shared" si="7"/>
        <v>1233812.5366109316</v>
      </c>
      <c r="P24" s="1084">
        <f>SUM(P14:P23)</f>
        <v>0</v>
      </c>
      <c r="Q24" s="1084">
        <f t="shared" si="7"/>
        <v>0</v>
      </c>
      <c r="R24" s="1084">
        <f t="shared" si="7"/>
        <v>0</v>
      </c>
      <c r="S24" s="1084">
        <f>SUM(S14:S23)</f>
        <v>21735.615691779938</v>
      </c>
      <c r="T24" s="1084">
        <f t="shared" ref="T24:AS24" si="8">SUM(T14:T23)</f>
        <v>0</v>
      </c>
      <c r="U24" s="1084">
        <f t="shared" si="8"/>
        <v>0</v>
      </c>
      <c r="V24" s="1084">
        <f t="shared" si="8"/>
        <v>0</v>
      </c>
      <c r="W24" s="1084">
        <f t="shared" si="8"/>
        <v>0</v>
      </c>
      <c r="X24" s="1084">
        <f>SUM(X14:X23)</f>
        <v>0</v>
      </c>
      <c r="Y24" s="1084">
        <f t="shared" si="8"/>
        <v>0</v>
      </c>
      <c r="Z24" s="1084">
        <f t="shared" si="8"/>
        <v>0</v>
      </c>
      <c r="AA24" s="1084">
        <f t="shared" si="8"/>
        <v>-48117337.102145284</v>
      </c>
      <c r="AB24" s="1084">
        <f t="shared" si="8"/>
        <v>0</v>
      </c>
      <c r="AC24" s="1084">
        <f t="shared" si="8"/>
        <v>0</v>
      </c>
      <c r="AD24" s="1084">
        <f t="shared" si="8"/>
        <v>0</v>
      </c>
      <c r="AE24" s="1084">
        <f t="shared" si="8"/>
        <v>0</v>
      </c>
      <c r="AF24" s="1084">
        <f t="shared" si="8"/>
        <v>0</v>
      </c>
      <c r="AG24" s="1084"/>
      <c r="AH24" s="1084">
        <f t="shared" si="8"/>
        <v>0</v>
      </c>
      <c r="AI24" s="1084">
        <f t="shared" si="8"/>
        <v>0</v>
      </c>
      <c r="AJ24" s="1084">
        <f t="shared" si="8"/>
        <v>0</v>
      </c>
      <c r="AK24" s="1084">
        <f t="shared" si="8"/>
        <v>0</v>
      </c>
      <c r="AL24" s="1084">
        <f t="shared" si="8"/>
        <v>0</v>
      </c>
      <c r="AM24" s="1084">
        <f t="shared" si="8"/>
        <v>0</v>
      </c>
      <c r="AN24" s="1084">
        <f t="shared" si="8"/>
        <v>0</v>
      </c>
      <c r="AO24" s="1084">
        <f t="shared" si="8"/>
        <v>0</v>
      </c>
      <c r="AP24" s="1084">
        <f t="shared" si="8"/>
        <v>0</v>
      </c>
      <c r="AQ24" s="1084">
        <f t="shared" si="8"/>
        <v>0</v>
      </c>
      <c r="AR24" s="1084">
        <f t="shared" si="8"/>
        <v>0</v>
      </c>
      <c r="AS24" s="1084">
        <f t="shared" si="8"/>
        <v>0</v>
      </c>
      <c r="AT24" s="1084">
        <f t="shared" ref="AT24:BC24" si="9">SUM(AT14:AT23)</f>
        <v>0</v>
      </c>
      <c r="AU24" s="1084">
        <f t="shared" si="9"/>
        <v>0</v>
      </c>
      <c r="AV24" s="1084">
        <f t="shared" si="9"/>
        <v>0</v>
      </c>
      <c r="AW24" s="1084">
        <f t="shared" si="9"/>
        <v>0</v>
      </c>
      <c r="AX24" s="1084">
        <f t="shared" si="9"/>
        <v>0</v>
      </c>
      <c r="AY24" s="1084">
        <f t="shared" si="9"/>
        <v>0</v>
      </c>
      <c r="AZ24" s="1084">
        <f t="shared" si="9"/>
        <v>0</v>
      </c>
      <c r="BA24" s="1084">
        <f t="shared" si="9"/>
        <v>0</v>
      </c>
      <c r="BB24" s="1084">
        <f t="shared" si="9"/>
        <v>0</v>
      </c>
      <c r="BC24" s="1084">
        <f t="shared" si="9"/>
        <v>1169565.2730952688</v>
      </c>
      <c r="BD24" s="1053"/>
      <c r="CZ24" s="10"/>
    </row>
    <row r="25" spans="1:104">
      <c r="A25" s="4">
        <v>19</v>
      </c>
      <c r="B25" s="19"/>
      <c r="C25" s="1083"/>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CZ25" s="10"/>
    </row>
    <row r="26" spans="1:104">
      <c r="A26" s="4">
        <v>20</v>
      </c>
      <c r="B26" s="8" t="s">
        <v>28</v>
      </c>
      <c r="C26" s="1083">
        <f>SUM(D26:BC26)</f>
        <v>750603.02257623198</v>
      </c>
      <c r="D26" s="1080">
        <v>0</v>
      </c>
      <c r="E26" s="1080">
        <v>0</v>
      </c>
      <c r="F26" s="1080">
        <v>0</v>
      </c>
      <c r="G26" s="1080">
        <v>0</v>
      </c>
      <c r="H26" s="1080">
        <v>0</v>
      </c>
      <c r="I26" s="1080">
        <v>0</v>
      </c>
      <c r="J26" s="1080">
        <v>0</v>
      </c>
      <c r="K26" s="1080">
        <v>0</v>
      </c>
      <c r="L26" s="1080">
        <v>0</v>
      </c>
      <c r="M26" s="1080">
        <v>0</v>
      </c>
      <c r="N26" s="1080">
        <v>0</v>
      </c>
      <c r="O26" s="1080">
        <v>0</v>
      </c>
      <c r="P26" s="1080">
        <v>0</v>
      </c>
      <c r="Q26" s="1080">
        <v>0</v>
      </c>
      <c r="R26" s="1080">
        <v>0</v>
      </c>
      <c r="S26" s="1080">
        <v>0</v>
      </c>
      <c r="T26" s="1080">
        <v>0</v>
      </c>
      <c r="U26" s="1080">
        <v>0</v>
      </c>
      <c r="V26" s="1080">
        <v>0</v>
      </c>
      <c r="W26" s="1080">
        <v>0</v>
      </c>
      <c r="X26" s="1080">
        <v>0</v>
      </c>
      <c r="Y26" s="1080">
        <v>0</v>
      </c>
      <c r="Z26" s="1080">
        <v>0</v>
      </c>
      <c r="AA26" s="1080">
        <v>0</v>
      </c>
      <c r="AB26" s="1080">
        <v>0</v>
      </c>
      <c r="AC26" s="1080">
        <v>0</v>
      </c>
      <c r="AD26" s="1080">
        <v>0</v>
      </c>
      <c r="AE26" s="1080">
        <v>0</v>
      </c>
      <c r="AF26" s="1080">
        <v>0</v>
      </c>
      <c r="AG26" s="1080"/>
      <c r="AH26" s="1080">
        <v>0</v>
      </c>
      <c r="AI26" s="1080">
        <v>0</v>
      </c>
      <c r="AJ26" s="1080">
        <v>0</v>
      </c>
      <c r="AK26" s="1080">
        <v>0</v>
      </c>
      <c r="AL26" s="1080">
        <v>0</v>
      </c>
      <c r="AM26" s="1080">
        <v>0</v>
      </c>
      <c r="AN26" s="1080">
        <v>0</v>
      </c>
      <c r="AO26" s="1080">
        <v>0</v>
      </c>
      <c r="AP26" s="1080">
        <v>0</v>
      </c>
      <c r="AQ26" s="1080">
        <v>0</v>
      </c>
      <c r="AR26" s="1080">
        <v>0</v>
      </c>
      <c r="AS26" s="1080">
        <f>'Adj 8.4 Major Plant Add'!G39</f>
        <v>744845.36788250029</v>
      </c>
      <c r="AT26" s="1080">
        <f>'Adj 8.5 Misc. Rate base'!BJ45</f>
        <v>0</v>
      </c>
      <c r="AU26" s="1080">
        <v>0</v>
      </c>
      <c r="AV26" s="1080">
        <v>0</v>
      </c>
      <c r="AW26" s="1080">
        <v>0</v>
      </c>
      <c r="AX26" s="1080">
        <v>0</v>
      </c>
      <c r="AY26" s="1080">
        <v>0</v>
      </c>
      <c r="AZ26" s="1080">
        <v>0</v>
      </c>
      <c r="BA26" s="1080">
        <v>0</v>
      </c>
      <c r="BB26" s="1080">
        <v>0</v>
      </c>
      <c r="BC26" s="1080">
        <f>'Adj 9.1 Prod Factor'!G37</f>
        <v>5757.6546937317326</v>
      </c>
      <c r="BD26" s="1053"/>
      <c r="CZ26" s="10"/>
    </row>
    <row r="27" spans="1:104" ht="13.8" thickBot="1">
      <c r="A27" s="4">
        <v>21</v>
      </c>
      <c r="B27" s="8" t="s">
        <v>8</v>
      </c>
      <c r="C27" s="1083">
        <f>SUM(D27:BC27)</f>
        <v>82361.759263031505</v>
      </c>
      <c r="D27" s="1080">
        <v>0</v>
      </c>
      <c r="E27" s="1080">
        <v>0</v>
      </c>
      <c r="F27" s="1080">
        <v>0</v>
      </c>
      <c r="G27" s="1080">
        <v>0</v>
      </c>
      <c r="H27" s="1080">
        <v>0</v>
      </c>
      <c r="I27" s="1080">
        <v>0</v>
      </c>
      <c r="J27" s="1080">
        <v>0</v>
      </c>
      <c r="K27" s="1080">
        <v>0</v>
      </c>
      <c r="L27" s="1080">
        <v>0</v>
      </c>
      <c r="M27" s="1080">
        <v>0</v>
      </c>
      <c r="N27" s="1080">
        <v>0</v>
      </c>
      <c r="O27" s="1080">
        <v>0</v>
      </c>
      <c r="P27" s="1080">
        <v>0</v>
      </c>
      <c r="Q27" s="1080">
        <v>0</v>
      </c>
      <c r="R27" s="1080">
        <v>0</v>
      </c>
      <c r="S27" s="1080">
        <v>0</v>
      </c>
      <c r="T27" s="1080">
        <v>0</v>
      </c>
      <c r="U27" s="1080">
        <v>0</v>
      </c>
      <c r="V27" s="1080">
        <v>0</v>
      </c>
      <c r="W27" s="1080">
        <v>0</v>
      </c>
      <c r="X27" s="1080">
        <v>0</v>
      </c>
      <c r="Y27" s="1080">
        <v>0</v>
      </c>
      <c r="Z27" s="1080">
        <v>0</v>
      </c>
      <c r="AA27" s="1080">
        <v>0</v>
      </c>
      <c r="AB27" s="1080">
        <v>0</v>
      </c>
      <c r="AC27" s="1080">
        <v>0</v>
      </c>
      <c r="AD27" s="1080">
        <v>0</v>
      </c>
      <c r="AE27" s="1080">
        <v>0</v>
      </c>
      <c r="AF27" s="1080">
        <v>0</v>
      </c>
      <c r="AG27" s="1080"/>
      <c r="AH27" s="1080">
        <v>0</v>
      </c>
      <c r="AI27" s="1080">
        <v>0</v>
      </c>
      <c r="AJ27" s="1080">
        <v>0</v>
      </c>
      <c r="AK27" s="1080">
        <v>0</v>
      </c>
      <c r="AL27" s="1080">
        <v>0</v>
      </c>
      <c r="AM27" s="1080">
        <v>0</v>
      </c>
      <c r="AN27" s="1080">
        <v>0</v>
      </c>
      <c r="AO27" s="1080">
        <v>0</v>
      </c>
      <c r="AP27" s="1080">
        <v>0</v>
      </c>
      <c r="AQ27" s="1080">
        <v>0</v>
      </c>
      <c r="AR27" s="1080">
        <v>0</v>
      </c>
      <c r="AS27" s="1080">
        <v>0</v>
      </c>
      <c r="AT27" s="1080">
        <v>0</v>
      </c>
      <c r="AU27" s="1080">
        <f>'Adj 8.6 Powerdale'!G9</f>
        <v>82361.759263031505</v>
      </c>
      <c r="AV27" s="1080">
        <v>0</v>
      </c>
      <c r="AW27" s="1080">
        <v>0</v>
      </c>
      <c r="AX27" s="1080">
        <v>0</v>
      </c>
      <c r="AY27" s="1080">
        <v>0</v>
      </c>
      <c r="AZ27" s="1080">
        <v>0</v>
      </c>
      <c r="BA27" s="1080">
        <v>0</v>
      </c>
      <c r="BB27" s="1080">
        <v>0</v>
      </c>
      <c r="BC27" s="1080">
        <v>0</v>
      </c>
      <c r="BD27" s="1053"/>
      <c r="CZ27" s="10"/>
    </row>
    <row r="28" spans="1:104">
      <c r="A28" s="1095">
        <v>22</v>
      </c>
      <c r="B28" s="1094" t="s">
        <v>29</v>
      </c>
      <c r="C28" s="1288">
        <f>SUM(D28:BC28)</f>
        <v>-807244.49001859501</v>
      </c>
      <c r="D28" s="1289">
        <v>0</v>
      </c>
      <c r="E28" s="1289">
        <v>0</v>
      </c>
      <c r="F28" s="1289">
        <v>0</v>
      </c>
      <c r="G28" s="1289">
        <v>0</v>
      </c>
      <c r="H28" s="1289">
        <v>0</v>
      </c>
      <c r="I28" s="1289">
        <v>0</v>
      </c>
      <c r="J28" s="1289">
        <v>0</v>
      </c>
      <c r="K28" s="1289">
        <v>0</v>
      </c>
      <c r="L28" s="1289">
        <v>0</v>
      </c>
      <c r="M28" s="1289">
        <v>0</v>
      </c>
      <c r="N28" s="1289">
        <v>0</v>
      </c>
      <c r="O28" s="1289">
        <v>0</v>
      </c>
      <c r="P28" s="1289">
        <v>0</v>
      </c>
      <c r="Q28" s="1289">
        <v>0</v>
      </c>
      <c r="R28" s="1289">
        <v>0</v>
      </c>
      <c r="S28" s="1289">
        <v>0</v>
      </c>
      <c r="T28" s="1289">
        <v>0</v>
      </c>
      <c r="U28" s="1289">
        <v>0</v>
      </c>
      <c r="V28" s="1289">
        <v>0</v>
      </c>
      <c r="W28" s="1289">
        <v>0</v>
      </c>
      <c r="X28" s="1289">
        <v>0</v>
      </c>
      <c r="Y28" s="1289">
        <v>0</v>
      </c>
      <c r="Z28" s="1289">
        <v>0</v>
      </c>
      <c r="AA28" s="1289">
        <v>0</v>
      </c>
      <c r="AB28" s="1289">
        <v>0</v>
      </c>
      <c r="AC28" s="1289">
        <v>0</v>
      </c>
      <c r="AD28" s="1289">
        <v>0</v>
      </c>
      <c r="AE28" s="1289">
        <v>0</v>
      </c>
      <c r="AF28" s="1289">
        <v>0</v>
      </c>
      <c r="AG28" s="1289"/>
      <c r="AH28" s="1289">
        <v>0</v>
      </c>
      <c r="AI28" s="1289">
        <f>'Adj 7.2 Prop Tax Exp'!G9</f>
        <v>0</v>
      </c>
      <c r="AJ28" s="1289">
        <v>0</v>
      </c>
      <c r="AK28" s="1289">
        <v>0</v>
      </c>
      <c r="AL28" s="1289">
        <f>'Adj 7.5 WA Low Income Tax Credi'!G9</f>
        <v>0</v>
      </c>
      <c r="AM28" s="1289">
        <v>0</v>
      </c>
      <c r="AN28" s="1289">
        <v>0</v>
      </c>
      <c r="AO28" s="1289">
        <f>'Adj 7.8 WA Pub Util Tax'!G10</f>
        <v>-807244.49001859501</v>
      </c>
      <c r="AP28" s="1289">
        <v>0</v>
      </c>
      <c r="AQ28" s="1289">
        <v>0</v>
      </c>
      <c r="AR28" s="1289">
        <v>0</v>
      </c>
      <c r="AS28" s="1289">
        <v>0</v>
      </c>
      <c r="AT28" s="1289">
        <v>0</v>
      </c>
      <c r="AU28" s="1289">
        <v>0</v>
      </c>
      <c r="AV28" s="1289">
        <v>0</v>
      </c>
      <c r="AW28" s="1289">
        <v>0</v>
      </c>
      <c r="AX28" s="1289">
        <v>0</v>
      </c>
      <c r="AY28" s="1289">
        <v>0</v>
      </c>
      <c r="AZ28" s="1289">
        <v>0</v>
      </c>
      <c r="BA28" s="1289">
        <v>0</v>
      </c>
      <c r="BB28" s="1289">
        <v>0</v>
      </c>
      <c r="BC28" s="1290">
        <v>0</v>
      </c>
      <c r="BD28" s="1053"/>
      <c r="CZ28" s="10"/>
    </row>
    <row r="29" spans="1:104" ht="13.8" thickBot="1">
      <c r="A29" s="1236">
        <v>23</v>
      </c>
      <c r="B29" s="1098" t="s">
        <v>30</v>
      </c>
      <c r="C29" s="1291">
        <f t="shared" ref="C29:I29" si="10">C80</f>
        <v>-3488183.4448383031</v>
      </c>
      <c r="D29" s="1292">
        <f t="shared" si="10"/>
        <v>0</v>
      </c>
      <c r="E29" s="1292">
        <f t="shared" si="10"/>
        <v>0</v>
      </c>
      <c r="F29" s="1292">
        <f t="shared" si="10"/>
        <v>0</v>
      </c>
      <c r="G29" s="1292">
        <f t="shared" si="10"/>
        <v>-681</v>
      </c>
      <c r="H29" s="1292">
        <f t="shared" si="10"/>
        <v>0</v>
      </c>
      <c r="I29" s="1292">
        <f t="shared" si="10"/>
        <v>157156</v>
      </c>
      <c r="J29" s="1292">
        <f>J80</f>
        <v>14464</v>
      </c>
      <c r="K29" s="1292">
        <f>K80</f>
        <v>0</v>
      </c>
      <c r="L29" s="1292">
        <f>L80</f>
        <v>0</v>
      </c>
      <c r="M29" s="1292">
        <f t="shared" ref="M29:AC29" si="11">M80</f>
        <v>0</v>
      </c>
      <c r="N29" s="1292">
        <f t="shared" si="11"/>
        <v>0</v>
      </c>
      <c r="O29" s="1292">
        <f t="shared" si="11"/>
        <v>-431834</v>
      </c>
      <c r="P29" s="1292">
        <f>P80</f>
        <v>0</v>
      </c>
      <c r="Q29" s="1292">
        <f t="shared" si="11"/>
        <v>0</v>
      </c>
      <c r="R29" s="1292">
        <f t="shared" si="11"/>
        <v>0</v>
      </c>
      <c r="S29" s="1292">
        <f t="shared" si="11"/>
        <v>-7607</v>
      </c>
      <c r="T29" s="1292">
        <v>0</v>
      </c>
      <c r="U29" s="1292">
        <v>0</v>
      </c>
      <c r="V29" s="1292">
        <f>V80</f>
        <v>0</v>
      </c>
      <c r="W29" s="1292">
        <f>W80</f>
        <v>0</v>
      </c>
      <c r="X29" s="1292">
        <f>X80</f>
        <v>0</v>
      </c>
      <c r="Y29" s="1292">
        <f>Y80</f>
        <v>0</v>
      </c>
      <c r="Z29" s="1292">
        <f>Z80</f>
        <v>0</v>
      </c>
      <c r="AA29" s="1292">
        <f t="shared" si="11"/>
        <v>317912</v>
      </c>
      <c r="AB29" s="1292">
        <f t="shared" si="11"/>
        <v>237964</v>
      </c>
      <c r="AC29" s="1292">
        <f t="shared" si="11"/>
        <v>0</v>
      </c>
      <c r="AD29" s="1292">
        <f t="shared" ref="AD29:AS29" si="12">AD80</f>
        <v>-44842</v>
      </c>
      <c r="AE29" s="1292">
        <f t="shared" si="12"/>
        <v>0</v>
      </c>
      <c r="AF29" s="1292">
        <f t="shared" si="12"/>
        <v>0</v>
      </c>
      <c r="AG29" s="1292"/>
      <c r="AH29" s="1292">
        <f t="shared" si="12"/>
        <v>-339757</v>
      </c>
      <c r="AI29" s="1292">
        <f t="shared" si="12"/>
        <v>0</v>
      </c>
      <c r="AJ29" s="1292">
        <f t="shared" si="12"/>
        <v>-661916.82775972039</v>
      </c>
      <c r="AK29" s="1292">
        <f t="shared" si="12"/>
        <v>0</v>
      </c>
      <c r="AL29" s="1292">
        <f t="shared" si="12"/>
        <v>0</v>
      </c>
      <c r="AM29" s="1292">
        <f t="shared" si="12"/>
        <v>0</v>
      </c>
      <c r="AN29" s="1292">
        <f t="shared" si="12"/>
        <v>0</v>
      </c>
      <c r="AO29" s="1292">
        <f t="shared" si="12"/>
        <v>282536</v>
      </c>
      <c r="AP29" s="1292">
        <f t="shared" si="12"/>
        <v>0</v>
      </c>
      <c r="AQ29" s="1292">
        <f t="shared" si="12"/>
        <v>0</v>
      </c>
      <c r="AR29" s="1292">
        <f t="shared" si="12"/>
        <v>0</v>
      </c>
      <c r="AS29" s="1292">
        <f t="shared" si="12"/>
        <v>-2031908</v>
      </c>
      <c r="AT29" s="1292">
        <f t="shared" ref="AT29:BC29" si="13">AT80</f>
        <v>0</v>
      </c>
      <c r="AU29" s="1292">
        <f t="shared" si="13"/>
        <v>-86068</v>
      </c>
      <c r="AV29" s="1292">
        <f t="shared" si="13"/>
        <v>0</v>
      </c>
      <c r="AW29" s="1292">
        <f t="shared" si="13"/>
        <v>0</v>
      </c>
      <c r="AX29" s="1292">
        <f t="shared" si="13"/>
        <v>0</v>
      </c>
      <c r="AY29" s="1292">
        <f t="shared" si="13"/>
        <v>-535565</v>
      </c>
      <c r="AZ29" s="1292">
        <f t="shared" si="13"/>
        <v>0</v>
      </c>
      <c r="BA29" s="1292">
        <f t="shared" si="13"/>
        <v>0</v>
      </c>
      <c r="BB29" s="1292">
        <f t="shared" si="13"/>
        <v>0</v>
      </c>
      <c r="BC29" s="1293">
        <f t="shared" si="13"/>
        <v>-371098.61707858276</v>
      </c>
      <c r="BD29" s="1053"/>
      <c r="CZ29" s="10"/>
    </row>
    <row r="30" spans="1:104">
      <c r="A30" s="4">
        <v>24</v>
      </c>
      <c r="B30" s="8" t="s">
        <v>31</v>
      </c>
      <c r="C30" s="1083">
        <f>SUM(D30:BB30)</f>
        <v>0</v>
      </c>
      <c r="D30" s="1080">
        <f t="shared" ref="D30:I30" si="14">D76</f>
        <v>0</v>
      </c>
      <c r="E30" s="1080">
        <f t="shared" si="14"/>
        <v>0</v>
      </c>
      <c r="F30" s="1080">
        <f t="shared" si="14"/>
        <v>0</v>
      </c>
      <c r="G30" s="1080">
        <f t="shared" si="14"/>
        <v>0</v>
      </c>
      <c r="H30" s="1080">
        <f t="shared" si="14"/>
        <v>0</v>
      </c>
      <c r="I30" s="1080">
        <f t="shared" si="14"/>
        <v>0</v>
      </c>
      <c r="J30" s="1080">
        <f>J76</f>
        <v>0</v>
      </c>
      <c r="K30" s="1080">
        <f>K76</f>
        <v>0</v>
      </c>
      <c r="L30" s="1080">
        <f>L76</f>
        <v>0</v>
      </c>
      <c r="M30" s="1080">
        <f t="shared" ref="M30:S30" si="15">M76</f>
        <v>0</v>
      </c>
      <c r="N30" s="1080">
        <f t="shared" si="15"/>
        <v>0</v>
      </c>
      <c r="O30" s="1080">
        <f t="shared" si="15"/>
        <v>0</v>
      </c>
      <c r="P30" s="1080">
        <f>P76</f>
        <v>0</v>
      </c>
      <c r="Q30" s="1080">
        <f t="shared" si="15"/>
        <v>0</v>
      </c>
      <c r="R30" s="1080">
        <f t="shared" si="15"/>
        <v>0</v>
      </c>
      <c r="S30" s="1080">
        <f t="shared" si="15"/>
        <v>0</v>
      </c>
      <c r="T30" s="1080">
        <f t="shared" ref="T30:Y30" si="16">T76</f>
        <v>0</v>
      </c>
      <c r="U30" s="1080">
        <f t="shared" si="16"/>
        <v>0</v>
      </c>
      <c r="V30" s="1080">
        <f t="shared" si="16"/>
        <v>0</v>
      </c>
      <c r="W30" s="1080">
        <f t="shared" si="16"/>
        <v>0</v>
      </c>
      <c r="X30" s="1080">
        <f>X76</f>
        <v>0</v>
      </c>
      <c r="Y30" s="1080">
        <f t="shared" si="16"/>
        <v>0</v>
      </c>
      <c r="Z30" s="1080">
        <v>0</v>
      </c>
      <c r="AA30" s="1080">
        <f t="shared" ref="AA30:AS30" si="17">AA76</f>
        <v>0</v>
      </c>
      <c r="AB30" s="1080">
        <f t="shared" si="17"/>
        <v>0</v>
      </c>
      <c r="AC30" s="1080">
        <f t="shared" si="17"/>
        <v>0</v>
      </c>
      <c r="AD30" s="1080">
        <f t="shared" si="17"/>
        <v>0</v>
      </c>
      <c r="AE30" s="1080">
        <f t="shared" si="17"/>
        <v>0</v>
      </c>
      <c r="AF30" s="1080">
        <f t="shared" si="17"/>
        <v>0</v>
      </c>
      <c r="AG30" s="1080"/>
      <c r="AH30" s="1080">
        <f t="shared" si="17"/>
        <v>0</v>
      </c>
      <c r="AI30" s="1080">
        <f t="shared" si="17"/>
        <v>0</v>
      </c>
      <c r="AJ30" s="1080">
        <f t="shared" si="17"/>
        <v>0</v>
      </c>
      <c r="AK30" s="1080">
        <f t="shared" si="17"/>
        <v>0</v>
      </c>
      <c r="AL30" s="1080">
        <f t="shared" si="17"/>
        <v>0</v>
      </c>
      <c r="AM30" s="1080">
        <f t="shared" si="17"/>
        <v>0</v>
      </c>
      <c r="AN30" s="1080">
        <f t="shared" si="17"/>
        <v>0</v>
      </c>
      <c r="AO30" s="1080">
        <f t="shared" si="17"/>
        <v>0</v>
      </c>
      <c r="AP30" s="1080">
        <f t="shared" si="17"/>
        <v>0</v>
      </c>
      <c r="AQ30" s="1080">
        <f t="shared" si="17"/>
        <v>0</v>
      </c>
      <c r="AR30" s="1080">
        <f t="shared" si="17"/>
        <v>0</v>
      </c>
      <c r="AS30" s="1080">
        <f t="shared" si="17"/>
        <v>0</v>
      </c>
      <c r="AT30" s="1080">
        <f t="shared" ref="AT30:AY30" si="18">AT76</f>
        <v>0</v>
      </c>
      <c r="AU30" s="1080">
        <f t="shared" si="18"/>
        <v>0</v>
      </c>
      <c r="AV30" s="1080">
        <f t="shared" si="18"/>
        <v>0</v>
      </c>
      <c r="AW30" s="1080">
        <f t="shared" si="18"/>
        <v>0</v>
      </c>
      <c r="AX30" s="1080">
        <f t="shared" si="18"/>
        <v>0</v>
      </c>
      <c r="AY30" s="1080">
        <f t="shared" si="18"/>
        <v>0</v>
      </c>
      <c r="AZ30" s="1080">
        <f>AZ76</f>
        <v>0</v>
      </c>
      <c r="BA30" s="1080">
        <f>BA76</f>
        <v>0</v>
      </c>
      <c r="BB30" s="1080">
        <f>BB76</f>
        <v>0</v>
      </c>
      <c r="BC30" s="1080">
        <f>BC76</f>
        <v>0</v>
      </c>
      <c r="BD30" s="1053"/>
      <c r="CZ30" s="10"/>
    </row>
    <row r="31" spans="1:104">
      <c r="A31" s="4">
        <v>25</v>
      </c>
      <c r="B31" s="8" t="s">
        <v>32</v>
      </c>
      <c r="C31" s="1083">
        <f>SUM(D31:BC31)</f>
        <v>2341343.8120242329</v>
      </c>
      <c r="D31" s="1080">
        <v>0</v>
      </c>
      <c r="E31" s="1080"/>
      <c r="F31" s="1080">
        <v>0</v>
      </c>
      <c r="G31" s="1080">
        <f>'Adj 3.4 SO2 Emmissions'!G23+'Adj 3.4 SO2 Emmissions'!G22</f>
        <v>295256.29879283818</v>
      </c>
      <c r="H31" s="1080">
        <v>0</v>
      </c>
      <c r="I31" s="1080">
        <v>0</v>
      </c>
      <c r="J31" s="1080">
        <v>0</v>
      </c>
      <c r="K31" s="1080">
        <v>0</v>
      </c>
      <c r="L31" s="1080">
        <v>0</v>
      </c>
      <c r="M31" s="1080">
        <v>0</v>
      </c>
      <c r="N31" s="1080">
        <v>0</v>
      </c>
      <c r="O31" s="1080">
        <v>0</v>
      </c>
      <c r="P31" s="1080">
        <v>0</v>
      </c>
      <c r="Q31" s="1080">
        <v>0</v>
      </c>
      <c r="R31" s="1080">
        <v>0</v>
      </c>
      <c r="S31" s="1080">
        <v>0</v>
      </c>
      <c r="T31" s="1080">
        <v>0</v>
      </c>
      <c r="U31" s="1080">
        <v>0</v>
      </c>
      <c r="V31" s="1080">
        <v>0</v>
      </c>
      <c r="W31" s="1080">
        <v>0</v>
      </c>
      <c r="X31" s="1080">
        <v>0</v>
      </c>
      <c r="Y31" s="1080">
        <v>0</v>
      </c>
      <c r="Z31" s="1080">
        <v>0</v>
      </c>
      <c r="AA31" s="1080">
        <v>0</v>
      </c>
      <c r="AB31" s="1080">
        <v>0</v>
      </c>
      <c r="AC31" s="1080">
        <v>0</v>
      </c>
      <c r="AD31" s="1080">
        <f>'Adj 6.1 Hydro Decomm.'!G15</f>
        <v>48623.232940317663</v>
      </c>
      <c r="AE31" s="1080"/>
      <c r="AF31" s="1080">
        <f>'Adj 6.1 Hydro Decomm.'!I15</f>
        <v>0</v>
      </c>
      <c r="AG31" s="1080"/>
      <c r="AH31" s="1080">
        <v>0</v>
      </c>
      <c r="AI31" s="1080">
        <v>0</v>
      </c>
      <c r="AJ31" s="1080">
        <f>'Adj 7.3 Renewable Tax Credit'!G13+'Adj 7.3 Renewable Tax Credit'!G14</f>
        <v>0</v>
      </c>
      <c r="AK31" s="1080">
        <v>0</v>
      </c>
      <c r="AL31" s="1080">
        <v>0</v>
      </c>
      <c r="AM31" s="1080">
        <v>0</v>
      </c>
      <c r="AN31" s="1080">
        <v>0</v>
      </c>
      <c r="AO31" s="1080">
        <v>0</v>
      </c>
      <c r="AP31" s="1080">
        <v>0</v>
      </c>
      <c r="AQ31" s="1080">
        <f>'Adj 8.2 Environ Settlement'!BM27</f>
        <v>0</v>
      </c>
      <c r="AR31" s="1080">
        <v>0</v>
      </c>
      <c r="AS31" s="1080">
        <f>'Adj 8.4 Major Plant Add'!G44+'Adj 8.4 Major Plant Add'!G49+'Adj 8.4 Major Plant Add'!G54+'Adj 8.4 Major Plant Add'!G59</f>
        <v>1920551.3589821786</v>
      </c>
      <c r="AT31" s="1080">
        <v>0</v>
      </c>
      <c r="AU31" s="1080">
        <f>'Adj 8.6 Powerdale'!G24+'Adj 8.6 Powerdale'!G19+'Adj 8.6 Powerdale'!G15</f>
        <v>62067.059303965922</v>
      </c>
      <c r="AV31" s="1080">
        <v>0</v>
      </c>
      <c r="AW31" s="1080">
        <v>0</v>
      </c>
      <c r="AX31" s="1080">
        <v>0</v>
      </c>
      <c r="AY31" s="1080">
        <v>0</v>
      </c>
      <c r="AZ31" s="1080">
        <v>0</v>
      </c>
      <c r="BA31" s="1080">
        <v>0</v>
      </c>
      <c r="BB31" s="1080">
        <v>0</v>
      </c>
      <c r="BC31" s="1080">
        <f>SUM('Adj 9.1 Prod Factor'!G69:G72)</f>
        <v>14845.86200493232</v>
      </c>
      <c r="BD31" s="1053"/>
      <c r="CZ31" s="10"/>
    </row>
    <row r="32" spans="1:104">
      <c r="A32" s="4">
        <v>26</v>
      </c>
      <c r="B32" s="8" t="s">
        <v>33</v>
      </c>
      <c r="C32" s="1083">
        <f>SUM(D32:BC32)</f>
        <v>0</v>
      </c>
      <c r="D32" s="1080">
        <v>0</v>
      </c>
      <c r="E32" s="1080">
        <v>0</v>
      </c>
      <c r="F32" s="1080">
        <v>0</v>
      </c>
      <c r="G32" s="1080">
        <v>0</v>
      </c>
      <c r="H32" s="1080">
        <v>0</v>
      </c>
      <c r="I32" s="1080">
        <v>0</v>
      </c>
      <c r="J32" s="1080">
        <v>0</v>
      </c>
      <c r="K32" s="1080">
        <v>0</v>
      </c>
      <c r="L32" s="1080">
        <v>0</v>
      </c>
      <c r="M32" s="1080">
        <v>0</v>
      </c>
      <c r="N32" s="1080">
        <v>0</v>
      </c>
      <c r="O32" s="1080">
        <v>0</v>
      </c>
      <c r="P32" s="1080">
        <v>0</v>
      </c>
      <c r="Q32" s="1080">
        <v>0</v>
      </c>
      <c r="R32" s="1080">
        <v>0</v>
      </c>
      <c r="S32" s="1080">
        <v>0</v>
      </c>
      <c r="T32" s="1080">
        <v>0</v>
      </c>
      <c r="U32" s="1080">
        <v>0</v>
      </c>
      <c r="V32" s="1080">
        <v>0</v>
      </c>
      <c r="W32" s="1080">
        <v>0</v>
      </c>
      <c r="X32" s="1080">
        <v>0</v>
      </c>
      <c r="Y32" s="1080">
        <v>0</v>
      </c>
      <c r="Z32" s="1080">
        <v>0</v>
      </c>
      <c r="AA32" s="1080">
        <v>0</v>
      </c>
      <c r="AB32" s="1080">
        <v>0</v>
      </c>
      <c r="AC32" s="1080">
        <v>0</v>
      </c>
      <c r="AD32" s="1080">
        <v>0</v>
      </c>
      <c r="AE32" s="1080">
        <v>0</v>
      </c>
      <c r="AF32" s="1080">
        <v>0</v>
      </c>
      <c r="AG32" s="1080"/>
      <c r="AH32" s="1080">
        <v>0</v>
      </c>
      <c r="AI32" s="1080">
        <v>0</v>
      </c>
      <c r="AJ32" s="1080">
        <v>0</v>
      </c>
      <c r="AK32" s="1080">
        <v>0</v>
      </c>
      <c r="AL32" s="1080">
        <v>0</v>
      </c>
      <c r="AM32" s="1080">
        <v>0</v>
      </c>
      <c r="AN32" s="1080">
        <v>0</v>
      </c>
      <c r="AO32" s="1080">
        <v>0</v>
      </c>
      <c r="AP32" s="1080">
        <v>0</v>
      </c>
      <c r="AQ32" s="1080">
        <v>0</v>
      </c>
      <c r="AR32" s="1080">
        <v>0</v>
      </c>
      <c r="AS32" s="1080">
        <v>0</v>
      </c>
      <c r="AT32" s="1080">
        <v>0</v>
      </c>
      <c r="AU32" s="1080">
        <v>0</v>
      </c>
      <c r="AV32" s="1080">
        <v>0</v>
      </c>
      <c r="AW32" s="1080">
        <v>0</v>
      </c>
      <c r="AX32" s="1080">
        <v>0</v>
      </c>
      <c r="AY32" s="1080">
        <v>0</v>
      </c>
      <c r="AZ32" s="1080">
        <v>0</v>
      </c>
      <c r="BA32" s="1080">
        <v>0</v>
      </c>
      <c r="BB32" s="1080">
        <v>0</v>
      </c>
      <c r="BC32" s="1080">
        <v>0</v>
      </c>
      <c r="BD32" s="1053"/>
      <c r="CZ32" s="10"/>
    </row>
    <row r="33" spans="1:104">
      <c r="A33" s="4">
        <v>27</v>
      </c>
      <c r="B33" s="8" t="s">
        <v>34</v>
      </c>
      <c r="C33" s="1083">
        <f>SUM(D33:BC33)</f>
        <v>-776048.95839665306</v>
      </c>
      <c r="D33" s="1080">
        <v>0</v>
      </c>
      <c r="E33" s="1080">
        <v>0</v>
      </c>
      <c r="F33" s="1080">
        <v>0</v>
      </c>
      <c r="G33" s="1080">
        <f>'Adj 3.4 SO2 Emmissions'!G11</f>
        <v>-776048.95839665306</v>
      </c>
      <c r="H33" s="1080">
        <v>0</v>
      </c>
      <c r="I33" s="1080">
        <v>0</v>
      </c>
      <c r="J33" s="1080">
        <v>0</v>
      </c>
      <c r="K33" s="1080">
        <v>0</v>
      </c>
      <c r="L33" s="1080">
        <v>0</v>
      </c>
      <c r="M33" s="1080">
        <v>0</v>
      </c>
      <c r="N33" s="1080">
        <v>0</v>
      </c>
      <c r="O33" s="1080">
        <v>0</v>
      </c>
      <c r="P33" s="1080">
        <v>0</v>
      </c>
      <c r="Q33" s="1080">
        <v>0</v>
      </c>
      <c r="R33" s="1080">
        <v>0</v>
      </c>
      <c r="S33" s="1080">
        <v>0</v>
      </c>
      <c r="T33" s="1080">
        <v>0</v>
      </c>
      <c r="U33" s="1080">
        <v>0</v>
      </c>
      <c r="V33" s="1080">
        <v>0</v>
      </c>
      <c r="W33" s="1080">
        <v>0</v>
      </c>
      <c r="X33" s="1080">
        <v>0</v>
      </c>
      <c r="Y33" s="1080">
        <v>0</v>
      </c>
      <c r="Z33" s="1080">
        <v>0</v>
      </c>
      <c r="AA33" s="1080">
        <v>0</v>
      </c>
      <c r="AB33" s="1080">
        <v>0</v>
      </c>
      <c r="AC33" s="1080">
        <v>0</v>
      </c>
      <c r="AD33" s="1080">
        <v>0</v>
      </c>
      <c r="AE33" s="1080">
        <v>0</v>
      </c>
      <c r="AF33" s="1080">
        <v>0</v>
      </c>
      <c r="AG33" s="1080"/>
      <c r="AH33" s="1080">
        <v>0</v>
      </c>
      <c r="AI33" s="1080">
        <v>0</v>
      </c>
      <c r="AJ33" s="1080">
        <v>0</v>
      </c>
      <c r="AK33" s="1080">
        <v>0</v>
      </c>
      <c r="AL33" s="1080">
        <v>0</v>
      </c>
      <c r="AM33" s="1080">
        <v>0</v>
      </c>
      <c r="AN33" s="1080">
        <v>0</v>
      </c>
      <c r="AO33" s="1080">
        <v>0</v>
      </c>
      <c r="AP33" s="1080">
        <v>0</v>
      </c>
      <c r="AQ33" s="1080">
        <v>0</v>
      </c>
      <c r="AR33" s="1080">
        <v>0</v>
      </c>
      <c r="AS33" s="1080">
        <v>0</v>
      </c>
      <c r="AT33" s="1080">
        <v>0</v>
      </c>
      <c r="AU33" s="1080">
        <v>0</v>
      </c>
      <c r="AV33" s="1080">
        <v>0</v>
      </c>
      <c r="AW33" s="1080">
        <v>0</v>
      </c>
      <c r="AX33" s="1080">
        <v>0</v>
      </c>
      <c r="AY33" s="1080">
        <v>0</v>
      </c>
      <c r="AZ33" s="1080">
        <v>0</v>
      </c>
      <c r="BA33" s="1080">
        <v>0</v>
      </c>
      <c r="BB33" s="1080">
        <v>0</v>
      </c>
      <c r="BC33" s="1080">
        <v>0</v>
      </c>
      <c r="BD33" s="1053"/>
      <c r="CZ33" s="10"/>
    </row>
    <row r="34" spans="1:104">
      <c r="A34" s="4">
        <v>28</v>
      </c>
      <c r="B34" s="1284" t="s">
        <v>35</v>
      </c>
      <c r="C34" s="1294">
        <f t="shared" ref="C34:I34" si="19">SUM(C24:C33)</f>
        <v>-47589391.976137348</v>
      </c>
      <c r="D34" s="1082">
        <f t="shared" si="19"/>
        <v>0</v>
      </c>
      <c r="E34" s="1082">
        <f t="shared" si="19"/>
        <v>0</v>
      </c>
      <c r="F34" s="1082">
        <f t="shared" si="19"/>
        <v>0</v>
      </c>
      <c r="G34" s="1082">
        <f t="shared" si="19"/>
        <v>-481473.65960381489</v>
      </c>
      <c r="H34" s="1082">
        <f t="shared" si="19"/>
        <v>0</v>
      </c>
      <c r="I34" s="1082">
        <f t="shared" si="19"/>
        <v>157156</v>
      </c>
      <c r="J34" s="1082">
        <f>SUM(J24:J33)</f>
        <v>14464</v>
      </c>
      <c r="K34" s="1082">
        <f>SUM(K24:K33)</f>
        <v>0</v>
      </c>
      <c r="L34" s="1082">
        <f>SUM(L24:L33)</f>
        <v>0</v>
      </c>
      <c r="M34" s="1082">
        <f t="shared" ref="M34:AC34" si="20">SUM(M24:M33)</f>
        <v>0</v>
      </c>
      <c r="N34" s="1082">
        <f t="shared" si="20"/>
        <v>0</v>
      </c>
      <c r="O34" s="1082">
        <f t="shared" si="20"/>
        <v>801978.53661093162</v>
      </c>
      <c r="P34" s="1082">
        <f>SUM(P24:P33)</f>
        <v>0</v>
      </c>
      <c r="Q34" s="1082">
        <f t="shared" si="20"/>
        <v>0</v>
      </c>
      <c r="R34" s="1082">
        <f t="shared" si="20"/>
        <v>0</v>
      </c>
      <c r="S34" s="1082">
        <f t="shared" si="20"/>
        <v>14128.615691779938</v>
      </c>
      <c r="T34" s="1082">
        <f t="shared" ref="T34:Y34" si="21">SUM(T24:T33)</f>
        <v>0</v>
      </c>
      <c r="U34" s="1082">
        <f t="shared" si="21"/>
        <v>0</v>
      </c>
      <c r="V34" s="1082">
        <f t="shared" si="21"/>
        <v>0</v>
      </c>
      <c r="W34" s="1082">
        <f t="shared" si="21"/>
        <v>0</v>
      </c>
      <c r="X34" s="1082">
        <f>SUM(X24:X33)</f>
        <v>0</v>
      </c>
      <c r="Y34" s="1082">
        <f t="shared" si="21"/>
        <v>0</v>
      </c>
      <c r="Z34" s="1082">
        <f t="shared" si="20"/>
        <v>0</v>
      </c>
      <c r="AA34" s="1082">
        <f t="shared" si="20"/>
        <v>-47799425.102145284</v>
      </c>
      <c r="AB34" s="1082">
        <f t="shared" si="20"/>
        <v>237964</v>
      </c>
      <c r="AC34" s="1082">
        <f t="shared" si="20"/>
        <v>0</v>
      </c>
      <c r="AD34" s="1082">
        <f t="shared" ref="AD34:AS34" si="22">SUM(AD24:AD33)</f>
        <v>3781.2329403176627</v>
      </c>
      <c r="AE34" s="1082">
        <f t="shared" si="22"/>
        <v>0</v>
      </c>
      <c r="AF34" s="1082">
        <f t="shared" si="22"/>
        <v>0</v>
      </c>
      <c r="AG34" s="1082"/>
      <c r="AH34" s="1082">
        <f t="shared" si="22"/>
        <v>-339757</v>
      </c>
      <c r="AI34" s="1082">
        <f t="shared" si="22"/>
        <v>0</v>
      </c>
      <c r="AJ34" s="1082">
        <f t="shared" si="22"/>
        <v>-661916.82775972039</v>
      </c>
      <c r="AK34" s="1082">
        <f t="shared" si="22"/>
        <v>0</v>
      </c>
      <c r="AL34" s="1082">
        <f t="shared" si="22"/>
        <v>0</v>
      </c>
      <c r="AM34" s="1082">
        <f t="shared" si="22"/>
        <v>0</v>
      </c>
      <c r="AN34" s="1082">
        <f t="shared" si="22"/>
        <v>0</v>
      </c>
      <c r="AO34" s="1082">
        <f t="shared" si="22"/>
        <v>-524708.49001859501</v>
      </c>
      <c r="AP34" s="1082">
        <f t="shared" si="22"/>
        <v>0</v>
      </c>
      <c r="AQ34" s="1082">
        <f t="shared" si="22"/>
        <v>0</v>
      </c>
      <c r="AR34" s="1082">
        <f t="shared" si="22"/>
        <v>0</v>
      </c>
      <c r="AS34" s="1082">
        <f t="shared" si="22"/>
        <v>633488.72686467902</v>
      </c>
      <c r="AT34" s="1082">
        <f t="shared" ref="AT34:BC34" si="23">SUM(AT24:AT33)</f>
        <v>0</v>
      </c>
      <c r="AU34" s="1082">
        <f t="shared" si="23"/>
        <v>58360.818566997426</v>
      </c>
      <c r="AV34" s="1082">
        <f t="shared" si="23"/>
        <v>0</v>
      </c>
      <c r="AW34" s="1082">
        <f t="shared" si="23"/>
        <v>0</v>
      </c>
      <c r="AX34" s="1082">
        <f t="shared" si="23"/>
        <v>0</v>
      </c>
      <c r="AY34" s="1082">
        <f t="shared" si="23"/>
        <v>-535565</v>
      </c>
      <c r="AZ34" s="1082">
        <f t="shared" si="23"/>
        <v>0</v>
      </c>
      <c r="BA34" s="1082">
        <f t="shared" si="23"/>
        <v>0</v>
      </c>
      <c r="BB34" s="1082">
        <f t="shared" si="23"/>
        <v>0</v>
      </c>
      <c r="BC34" s="1082">
        <f t="shared" si="23"/>
        <v>819070.17271535017</v>
      </c>
      <c r="BD34" s="1053"/>
      <c r="CZ34" s="10"/>
    </row>
    <row r="35" spans="1:104">
      <c r="A35" s="4">
        <v>29</v>
      </c>
      <c r="B35" s="8"/>
      <c r="C35" s="1083"/>
      <c r="D35" s="1080"/>
      <c r="E35" s="1080"/>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53"/>
      <c r="CZ35" s="10"/>
    </row>
    <row r="36" spans="1:104" ht="13.8" thickBot="1">
      <c r="A36" s="4">
        <v>30</v>
      </c>
      <c r="B36" s="22" t="s">
        <v>98</v>
      </c>
      <c r="C36" s="1295">
        <f t="shared" ref="C36:I36" si="24">C11-C34</f>
        <v>226529.38696778566</v>
      </c>
      <c r="D36" s="1086">
        <f t="shared" si="24"/>
        <v>0</v>
      </c>
      <c r="E36" s="1086">
        <f t="shared" si="24"/>
        <v>0</v>
      </c>
      <c r="F36" s="1086">
        <f t="shared" si="24"/>
        <v>0</v>
      </c>
      <c r="G36" s="1086">
        <f t="shared" si="24"/>
        <v>481473.65960381489</v>
      </c>
      <c r="H36" s="1086">
        <f t="shared" si="24"/>
        <v>0</v>
      </c>
      <c r="I36" s="1086">
        <f t="shared" si="24"/>
        <v>291861</v>
      </c>
      <c r="J36" s="1086">
        <f>J11-J34</f>
        <v>26861.822449383042</v>
      </c>
      <c r="K36" s="1086">
        <f>K11-K34</f>
        <v>0</v>
      </c>
      <c r="L36" s="1086">
        <f>L11-L34</f>
        <v>0</v>
      </c>
      <c r="M36" s="1086">
        <f t="shared" ref="M36:AC36" si="25">M11-M34</f>
        <v>0</v>
      </c>
      <c r="N36" s="1086">
        <f t="shared" si="25"/>
        <v>0</v>
      </c>
      <c r="O36" s="1086">
        <f t="shared" si="25"/>
        <v>-801978.53661093162</v>
      </c>
      <c r="P36" s="1086">
        <f>P11-P34</f>
        <v>0</v>
      </c>
      <c r="Q36" s="1086">
        <f t="shared" si="25"/>
        <v>0</v>
      </c>
      <c r="R36" s="1086">
        <f t="shared" si="25"/>
        <v>0</v>
      </c>
      <c r="S36" s="1086">
        <f t="shared" si="25"/>
        <v>-14128.615691779938</v>
      </c>
      <c r="T36" s="1086">
        <f t="shared" ref="T36:Y36" si="26">T11-T34</f>
        <v>0</v>
      </c>
      <c r="U36" s="1086">
        <f t="shared" si="26"/>
        <v>0</v>
      </c>
      <c r="V36" s="1086">
        <f t="shared" si="26"/>
        <v>0</v>
      </c>
      <c r="W36" s="1086">
        <f t="shared" si="26"/>
        <v>0</v>
      </c>
      <c r="X36" s="1086">
        <f>X11-X34</f>
        <v>0</v>
      </c>
      <c r="Y36" s="1086">
        <f t="shared" si="26"/>
        <v>0</v>
      </c>
      <c r="Z36" s="1086">
        <f t="shared" si="25"/>
        <v>0</v>
      </c>
      <c r="AA36" s="1086">
        <f t="shared" si="25"/>
        <v>590408.56677233428</v>
      </c>
      <c r="AB36" s="1086">
        <f t="shared" si="25"/>
        <v>441934.4167838149</v>
      </c>
      <c r="AC36" s="1086">
        <f t="shared" si="25"/>
        <v>0</v>
      </c>
      <c r="AD36" s="1086">
        <f t="shared" ref="AD36:AS36" si="27">AD11-AD34</f>
        <v>-3781.2329403176627</v>
      </c>
      <c r="AE36" s="1086">
        <f t="shared" si="27"/>
        <v>0</v>
      </c>
      <c r="AF36" s="1086">
        <f t="shared" si="27"/>
        <v>0</v>
      </c>
      <c r="AG36" s="1086"/>
      <c r="AH36" s="1086">
        <f t="shared" si="27"/>
        <v>339757</v>
      </c>
      <c r="AI36" s="1086">
        <f t="shared" si="27"/>
        <v>0</v>
      </c>
      <c r="AJ36" s="1086">
        <f t="shared" si="27"/>
        <v>661916.82775972039</v>
      </c>
      <c r="AK36" s="1086">
        <f t="shared" si="27"/>
        <v>0</v>
      </c>
      <c r="AL36" s="1086">
        <f t="shared" si="27"/>
        <v>0</v>
      </c>
      <c r="AM36" s="1086">
        <f t="shared" si="27"/>
        <v>0</v>
      </c>
      <c r="AN36" s="1086">
        <f t="shared" si="27"/>
        <v>0</v>
      </c>
      <c r="AO36" s="1086">
        <f t="shared" si="27"/>
        <v>524708.49001859501</v>
      </c>
      <c r="AP36" s="1086">
        <f t="shared" si="27"/>
        <v>0</v>
      </c>
      <c r="AQ36" s="1086">
        <f t="shared" si="27"/>
        <v>0</v>
      </c>
      <c r="AR36" s="1086">
        <f t="shared" si="27"/>
        <v>0</v>
      </c>
      <c r="AS36" s="1086">
        <f t="shared" si="27"/>
        <v>-633488.72686467902</v>
      </c>
      <c r="AT36" s="1086">
        <f t="shared" ref="AT36:BC36" si="28">AT11-AT34</f>
        <v>0</v>
      </c>
      <c r="AU36" s="1086">
        <f t="shared" si="28"/>
        <v>-58360.818566997426</v>
      </c>
      <c r="AV36" s="1086">
        <f t="shared" si="28"/>
        <v>0</v>
      </c>
      <c r="AW36" s="1086">
        <f t="shared" si="28"/>
        <v>0</v>
      </c>
      <c r="AX36" s="1086">
        <f t="shared" si="28"/>
        <v>0</v>
      </c>
      <c r="AY36" s="1086">
        <f t="shared" si="28"/>
        <v>-994621</v>
      </c>
      <c r="AZ36" s="1086">
        <f t="shared" si="28"/>
        <v>0</v>
      </c>
      <c r="BA36" s="1086">
        <f t="shared" si="28"/>
        <v>0</v>
      </c>
      <c r="BB36" s="1086">
        <f t="shared" si="28"/>
        <v>0</v>
      </c>
      <c r="BC36" s="1086">
        <f t="shared" si="28"/>
        <v>-650290.35568108479</v>
      </c>
      <c r="BD36" s="1053"/>
      <c r="CZ36" s="10"/>
    </row>
    <row r="37" spans="1:104" ht="13.8" thickTop="1">
      <c r="A37" s="4">
        <v>31</v>
      </c>
      <c r="B37" s="8"/>
      <c r="C37" s="1083"/>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c r="AY37" s="1080"/>
      <c r="AZ37" s="1080"/>
      <c r="BA37" s="1080"/>
      <c r="BB37" s="1080"/>
      <c r="BC37" s="1080"/>
      <c r="BD37" s="1053"/>
      <c r="CZ37" s="10"/>
    </row>
    <row r="38" spans="1:104">
      <c r="A38" s="4">
        <v>32</v>
      </c>
      <c r="B38" s="19" t="s">
        <v>36</v>
      </c>
      <c r="C38" s="1083"/>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c r="AY38" s="1080"/>
      <c r="AZ38" s="1080"/>
      <c r="BA38" s="1080"/>
      <c r="BB38" s="1080"/>
      <c r="BC38" s="1080"/>
      <c r="CZ38" s="10"/>
    </row>
    <row r="39" spans="1:104">
      <c r="A39" s="4">
        <v>33</v>
      </c>
      <c r="B39" s="8" t="s">
        <v>37</v>
      </c>
      <c r="C39" s="1083">
        <f t="shared" ref="C39:C49" si="29">SUM(D39:BC39)</f>
        <v>40737064.294960074</v>
      </c>
      <c r="D39" s="1080">
        <v>0</v>
      </c>
      <c r="E39" s="1080">
        <v>0</v>
      </c>
      <c r="F39" s="1080">
        <v>0</v>
      </c>
      <c r="G39" s="1080">
        <v>0</v>
      </c>
      <c r="H39" s="1080">
        <v>0</v>
      </c>
      <c r="I39" s="1080">
        <v>0</v>
      </c>
      <c r="J39" s="1080">
        <v>0</v>
      </c>
      <c r="K39" s="1080">
        <v>0</v>
      </c>
      <c r="L39" s="1080">
        <v>0</v>
      </c>
      <c r="M39" s="1080">
        <v>0</v>
      </c>
      <c r="N39" s="1080">
        <v>0</v>
      </c>
      <c r="O39" s="1080">
        <v>0</v>
      </c>
      <c r="P39" s="1080">
        <v>0</v>
      </c>
      <c r="Q39" s="1080">
        <v>0</v>
      </c>
      <c r="R39" s="1080">
        <v>0</v>
      </c>
      <c r="S39" s="1080">
        <v>0</v>
      </c>
      <c r="T39" s="1080">
        <v>0</v>
      </c>
      <c r="U39" s="1080">
        <v>0</v>
      </c>
      <c r="V39" s="1080">
        <v>0</v>
      </c>
      <c r="W39" s="1080">
        <v>0</v>
      </c>
      <c r="X39" s="1080">
        <v>0</v>
      </c>
      <c r="Y39" s="1080">
        <v>0</v>
      </c>
      <c r="Z39" s="1080">
        <v>0</v>
      </c>
      <c r="AA39" s="1080">
        <v>0</v>
      </c>
      <c r="AB39" s="1080">
        <v>0</v>
      </c>
      <c r="AC39" s="1080">
        <v>0</v>
      </c>
      <c r="AD39" s="1080">
        <v>0</v>
      </c>
      <c r="AE39" s="1080">
        <v>0</v>
      </c>
      <c r="AF39" s="1080">
        <v>0</v>
      </c>
      <c r="AG39" s="1080"/>
      <c r="AH39" s="1080">
        <v>0</v>
      </c>
      <c r="AI39" s="1080">
        <v>0</v>
      </c>
      <c r="AJ39" s="1080">
        <v>0</v>
      </c>
      <c r="AK39" s="1080">
        <v>0</v>
      </c>
      <c r="AL39" s="1080">
        <v>0</v>
      </c>
      <c r="AM39" s="1080">
        <v>0</v>
      </c>
      <c r="AN39" s="1080">
        <v>0</v>
      </c>
      <c r="AO39" s="1080">
        <v>0</v>
      </c>
      <c r="AP39" s="1080">
        <v>0</v>
      </c>
      <c r="AQ39" s="1080">
        <v>0</v>
      </c>
      <c r="AR39" s="1080">
        <v>0</v>
      </c>
      <c r="AS39" s="1080">
        <f>'Adj 8.4 Major Plant Add'!G18</f>
        <v>40424582.27398219</v>
      </c>
      <c r="AT39" s="1080">
        <v>0</v>
      </c>
      <c r="AU39" s="1080">
        <v>0</v>
      </c>
      <c r="AV39" s="1080">
        <v>0</v>
      </c>
      <c r="AW39" s="1080">
        <v>0</v>
      </c>
      <c r="AX39" s="1080">
        <v>0</v>
      </c>
      <c r="AY39" s="1080">
        <v>0</v>
      </c>
      <c r="AZ39" s="1080">
        <v>0</v>
      </c>
      <c r="BA39" s="1080">
        <v>0</v>
      </c>
      <c r="BB39" s="1080">
        <v>0</v>
      </c>
      <c r="BC39" s="1080">
        <f>'Adj 9.1 Prod Factor'!G17</f>
        <v>312482.0209778815</v>
      </c>
      <c r="BD39" s="1053"/>
      <c r="CZ39" s="10"/>
    </row>
    <row r="40" spans="1:104">
      <c r="A40" s="4">
        <v>34</v>
      </c>
      <c r="B40" s="8" t="s">
        <v>38</v>
      </c>
      <c r="C40" s="1083">
        <f t="shared" si="29"/>
        <v>0</v>
      </c>
      <c r="D40" s="1080">
        <v>0</v>
      </c>
      <c r="E40" s="1080">
        <v>0</v>
      </c>
      <c r="F40" s="1080">
        <v>0</v>
      </c>
      <c r="G40" s="1080">
        <v>0</v>
      </c>
      <c r="H40" s="1080">
        <v>0</v>
      </c>
      <c r="I40" s="1080">
        <v>0</v>
      </c>
      <c r="J40" s="1080">
        <v>0</v>
      </c>
      <c r="K40" s="1080">
        <v>0</v>
      </c>
      <c r="L40" s="1080">
        <v>0</v>
      </c>
      <c r="M40" s="1080">
        <v>0</v>
      </c>
      <c r="N40" s="1080">
        <v>0</v>
      </c>
      <c r="O40" s="1080">
        <v>0</v>
      </c>
      <c r="P40" s="1080">
        <v>0</v>
      </c>
      <c r="Q40" s="1080">
        <v>0</v>
      </c>
      <c r="R40" s="1080">
        <v>0</v>
      </c>
      <c r="S40" s="1080">
        <v>0</v>
      </c>
      <c r="T40" s="1080">
        <v>0</v>
      </c>
      <c r="U40" s="1080">
        <v>0</v>
      </c>
      <c r="V40" s="1080">
        <v>0</v>
      </c>
      <c r="W40" s="1080">
        <v>0</v>
      </c>
      <c r="X40" s="1080">
        <v>0</v>
      </c>
      <c r="Y40" s="1080">
        <v>0</v>
      </c>
      <c r="Z40" s="1080">
        <v>0</v>
      </c>
      <c r="AA40" s="1080">
        <v>0</v>
      </c>
      <c r="AB40" s="1080">
        <v>0</v>
      </c>
      <c r="AC40" s="1080">
        <v>0</v>
      </c>
      <c r="AD40" s="1080">
        <v>0</v>
      </c>
      <c r="AE40" s="1080">
        <v>0</v>
      </c>
      <c r="AF40" s="1080">
        <v>0</v>
      </c>
      <c r="AG40" s="1080"/>
      <c r="AH40" s="1080">
        <v>0</v>
      </c>
      <c r="AI40" s="1080">
        <v>0</v>
      </c>
      <c r="AJ40" s="1080">
        <v>0</v>
      </c>
      <c r="AK40" s="1080">
        <v>0</v>
      </c>
      <c r="AL40" s="1080">
        <v>0</v>
      </c>
      <c r="AM40" s="1080">
        <v>0</v>
      </c>
      <c r="AN40" s="1080">
        <v>0</v>
      </c>
      <c r="AO40" s="1080">
        <v>0</v>
      </c>
      <c r="AP40" s="1080">
        <v>0</v>
      </c>
      <c r="AQ40" s="1080">
        <v>0</v>
      </c>
      <c r="AR40" s="1080">
        <v>0</v>
      </c>
      <c r="AS40" s="1080">
        <v>0</v>
      </c>
      <c r="AT40" s="1080">
        <v>0</v>
      </c>
      <c r="AU40" s="1080">
        <v>0</v>
      </c>
      <c r="AV40" s="1080">
        <v>0</v>
      </c>
      <c r="AW40" s="1080">
        <v>0</v>
      </c>
      <c r="AX40" s="1080">
        <v>0</v>
      </c>
      <c r="AY40" s="1080">
        <v>0</v>
      </c>
      <c r="AZ40" s="1080">
        <v>0</v>
      </c>
      <c r="BA40" s="1080">
        <v>0</v>
      </c>
      <c r="BB40" s="1080">
        <v>0</v>
      </c>
      <c r="BC40" s="1080">
        <v>0</v>
      </c>
      <c r="BD40" s="1053"/>
      <c r="CZ40" s="10"/>
    </row>
    <row r="41" spans="1:104">
      <c r="A41" s="4">
        <v>35</v>
      </c>
      <c r="B41" s="8" t="s">
        <v>39</v>
      </c>
      <c r="C41" s="1083">
        <f t="shared" si="29"/>
        <v>-202651.71009212057</v>
      </c>
      <c r="D41" s="1080">
        <v>0</v>
      </c>
      <c r="E41" s="1080">
        <v>0</v>
      </c>
      <c r="F41" s="1080">
        <v>0</v>
      </c>
      <c r="G41" s="1080">
        <v>0</v>
      </c>
      <c r="H41" s="1080">
        <v>0</v>
      </c>
      <c r="I41" s="1080">
        <v>0</v>
      </c>
      <c r="J41" s="1080">
        <v>0</v>
      </c>
      <c r="K41" s="1080">
        <v>0</v>
      </c>
      <c r="L41" s="1080">
        <v>0</v>
      </c>
      <c r="M41" s="1080">
        <v>0</v>
      </c>
      <c r="N41" s="1080">
        <v>0</v>
      </c>
      <c r="O41" s="1080">
        <v>0</v>
      </c>
      <c r="P41" s="1080">
        <v>0</v>
      </c>
      <c r="Q41" s="1080">
        <v>0</v>
      </c>
      <c r="R41" s="1080">
        <v>0</v>
      </c>
      <c r="S41" s="1080">
        <v>0</v>
      </c>
      <c r="T41" s="1080">
        <v>0</v>
      </c>
      <c r="U41" s="1080">
        <v>0</v>
      </c>
      <c r="V41" s="1080">
        <v>0</v>
      </c>
      <c r="W41" s="1080">
        <v>0</v>
      </c>
      <c r="X41" s="1080">
        <v>0</v>
      </c>
      <c r="Y41" s="1080">
        <v>0</v>
      </c>
      <c r="Z41" s="1080">
        <v>0</v>
      </c>
      <c r="AA41" s="1080">
        <v>0</v>
      </c>
      <c r="AB41" s="1080">
        <v>0</v>
      </c>
      <c r="AC41" s="1080">
        <v>0</v>
      </c>
      <c r="AD41" s="1080">
        <v>0</v>
      </c>
      <c r="AE41" s="1080">
        <v>0</v>
      </c>
      <c r="AF41" s="1080">
        <v>0</v>
      </c>
      <c r="AG41" s="1080"/>
      <c r="AH41" s="1080">
        <v>0</v>
      </c>
      <c r="AI41" s="1080">
        <v>0</v>
      </c>
      <c r="AJ41" s="1080">
        <v>0</v>
      </c>
      <c r="AK41" s="1080">
        <v>0</v>
      </c>
      <c r="AL41" s="1080">
        <v>0</v>
      </c>
      <c r="AM41" s="1080">
        <v>0</v>
      </c>
      <c r="AN41" s="1080">
        <v>0</v>
      </c>
      <c r="AO41" s="1080">
        <v>0</v>
      </c>
      <c r="AP41" s="1080">
        <v>0</v>
      </c>
      <c r="AQ41" s="1080">
        <f>'Adj 8.2 Environ Settlement'!BM18</f>
        <v>0</v>
      </c>
      <c r="AR41" s="1080">
        <v>0</v>
      </c>
      <c r="AS41" s="1080">
        <v>0</v>
      </c>
      <c r="AT41" s="1080">
        <f>786411-786411</f>
        <v>0</v>
      </c>
      <c r="AU41" s="1080">
        <f>'Adj 8.6 Powerdale'!G10+'Adj 8.6 Powerdale'!G11+'Adj 8.6 Powerdale'!G12</f>
        <v>-202651.71009212057</v>
      </c>
      <c r="AV41" s="1080">
        <v>0</v>
      </c>
      <c r="AW41" s="1080">
        <v>0</v>
      </c>
      <c r="AX41" s="1080">
        <v>0</v>
      </c>
      <c r="AY41" s="1080">
        <v>0</v>
      </c>
      <c r="AZ41" s="1080">
        <v>0</v>
      </c>
      <c r="BA41" s="1080">
        <v>0</v>
      </c>
      <c r="BB41" s="1080">
        <v>0</v>
      </c>
      <c r="BC41" s="1080">
        <v>0</v>
      </c>
      <c r="BD41" s="1053"/>
      <c r="CZ41" s="10"/>
    </row>
    <row r="42" spans="1:104">
      <c r="A42" s="4">
        <v>36</v>
      </c>
      <c r="B42" s="8" t="s">
        <v>40</v>
      </c>
      <c r="C42" s="1083">
        <f t="shared" si="29"/>
        <v>0</v>
      </c>
      <c r="D42" s="1080">
        <v>0</v>
      </c>
      <c r="E42" s="1080">
        <v>0</v>
      </c>
      <c r="F42" s="1080">
        <v>0</v>
      </c>
      <c r="G42" s="1080">
        <v>0</v>
      </c>
      <c r="H42" s="1080">
        <v>0</v>
      </c>
      <c r="I42" s="1080">
        <v>0</v>
      </c>
      <c r="J42" s="1080">
        <v>0</v>
      </c>
      <c r="K42" s="1080">
        <v>0</v>
      </c>
      <c r="L42" s="1080">
        <v>0</v>
      </c>
      <c r="M42" s="1080">
        <v>0</v>
      </c>
      <c r="N42" s="1080">
        <v>0</v>
      </c>
      <c r="O42" s="1080">
        <v>0</v>
      </c>
      <c r="P42" s="1080">
        <v>0</v>
      </c>
      <c r="Q42" s="1080">
        <v>0</v>
      </c>
      <c r="R42" s="1080">
        <v>0</v>
      </c>
      <c r="S42" s="1080">
        <v>0</v>
      </c>
      <c r="T42" s="1080">
        <v>0</v>
      </c>
      <c r="U42" s="1080">
        <v>0</v>
      </c>
      <c r="V42" s="1080">
        <v>0</v>
      </c>
      <c r="W42" s="1080">
        <v>0</v>
      </c>
      <c r="X42" s="1080">
        <v>0</v>
      </c>
      <c r="Y42" s="1080">
        <v>0</v>
      </c>
      <c r="Z42" s="1080">
        <v>0</v>
      </c>
      <c r="AA42" s="1080">
        <v>0</v>
      </c>
      <c r="AB42" s="1080">
        <v>0</v>
      </c>
      <c r="AC42" s="1080">
        <v>0</v>
      </c>
      <c r="AD42" s="1080">
        <v>0</v>
      </c>
      <c r="AE42" s="1080">
        <v>0</v>
      </c>
      <c r="AF42" s="1080">
        <v>0</v>
      </c>
      <c r="AG42" s="1080"/>
      <c r="AH42" s="1080">
        <v>0</v>
      </c>
      <c r="AI42" s="1080">
        <v>0</v>
      </c>
      <c r="AJ42" s="1080">
        <v>0</v>
      </c>
      <c r="AK42" s="1080">
        <v>0</v>
      </c>
      <c r="AL42" s="1080">
        <v>0</v>
      </c>
      <c r="AM42" s="1080">
        <v>0</v>
      </c>
      <c r="AN42" s="1080">
        <v>0</v>
      </c>
      <c r="AO42" s="1080">
        <v>0</v>
      </c>
      <c r="AP42" s="1080">
        <v>0</v>
      </c>
      <c r="AQ42" s="1080">
        <v>0</v>
      </c>
      <c r="AR42" s="1080">
        <v>0</v>
      </c>
      <c r="AS42" s="1080">
        <v>0</v>
      </c>
      <c r="AT42" s="1080">
        <v>0</v>
      </c>
      <c r="AU42" s="1080">
        <v>0</v>
      </c>
      <c r="AV42" s="1080">
        <v>0</v>
      </c>
      <c r="AW42" s="1080">
        <v>0</v>
      </c>
      <c r="AX42" s="1080">
        <v>0</v>
      </c>
      <c r="AY42" s="1080">
        <v>0</v>
      </c>
      <c r="AZ42" s="1080">
        <v>0</v>
      </c>
      <c r="BA42" s="1080">
        <v>0</v>
      </c>
      <c r="BB42" s="1080">
        <v>0</v>
      </c>
      <c r="BC42" s="1080">
        <v>0</v>
      </c>
      <c r="BD42" s="1053"/>
      <c r="CZ42" s="10"/>
    </row>
    <row r="43" spans="1:104">
      <c r="A43" s="4">
        <v>37</v>
      </c>
      <c r="B43" s="8" t="s">
        <v>41</v>
      </c>
      <c r="C43" s="1083">
        <f t="shared" si="29"/>
        <v>0</v>
      </c>
      <c r="D43" s="1080">
        <v>0</v>
      </c>
      <c r="E43" s="1080">
        <v>0</v>
      </c>
      <c r="F43" s="1080">
        <v>0</v>
      </c>
      <c r="G43" s="1080">
        <v>0</v>
      </c>
      <c r="H43" s="1080">
        <v>0</v>
      </c>
      <c r="I43" s="1080">
        <v>0</v>
      </c>
      <c r="J43" s="1080">
        <v>0</v>
      </c>
      <c r="K43" s="1080">
        <v>0</v>
      </c>
      <c r="L43" s="1080">
        <v>0</v>
      </c>
      <c r="M43" s="1080">
        <v>0</v>
      </c>
      <c r="N43" s="1080">
        <v>0</v>
      </c>
      <c r="O43" s="1080">
        <v>0</v>
      </c>
      <c r="P43" s="1080">
        <v>0</v>
      </c>
      <c r="Q43" s="1080">
        <v>0</v>
      </c>
      <c r="R43" s="1080">
        <v>0</v>
      </c>
      <c r="S43" s="1080">
        <v>0</v>
      </c>
      <c r="T43" s="1080">
        <v>0</v>
      </c>
      <c r="U43" s="1080">
        <v>0</v>
      </c>
      <c r="V43" s="1080">
        <v>0</v>
      </c>
      <c r="W43" s="1080">
        <v>0</v>
      </c>
      <c r="X43" s="1080">
        <v>0</v>
      </c>
      <c r="Y43" s="1080">
        <v>0</v>
      </c>
      <c r="Z43" s="1080">
        <v>0</v>
      </c>
      <c r="AA43" s="1080">
        <v>0</v>
      </c>
      <c r="AB43" s="1080">
        <v>0</v>
      </c>
      <c r="AC43" s="1080">
        <v>0</v>
      </c>
      <c r="AD43" s="1080">
        <v>0</v>
      </c>
      <c r="AE43" s="1080">
        <v>0</v>
      </c>
      <c r="AF43" s="1080">
        <v>0</v>
      </c>
      <c r="AG43" s="1080"/>
      <c r="AH43" s="1080">
        <v>0</v>
      </c>
      <c r="AI43" s="1080">
        <v>0</v>
      </c>
      <c r="AJ43" s="1080">
        <v>0</v>
      </c>
      <c r="AK43" s="1080">
        <v>0</v>
      </c>
      <c r="AL43" s="1080">
        <v>0</v>
      </c>
      <c r="AM43" s="1080">
        <v>0</v>
      </c>
      <c r="AN43" s="1080">
        <v>0</v>
      </c>
      <c r="AO43" s="1080">
        <v>0</v>
      </c>
      <c r="AP43" s="1080">
        <v>0</v>
      </c>
      <c r="AQ43" s="1080">
        <v>0</v>
      </c>
      <c r="AR43" s="1080">
        <v>0</v>
      </c>
      <c r="AS43" s="1080">
        <v>0</v>
      </c>
      <c r="AT43" s="1080">
        <v>0</v>
      </c>
      <c r="AU43" s="1080">
        <v>0</v>
      </c>
      <c r="AV43" s="1080">
        <v>0</v>
      </c>
      <c r="AW43" s="1080">
        <v>0</v>
      </c>
      <c r="AX43" s="1080">
        <v>0</v>
      </c>
      <c r="AY43" s="1080">
        <v>0</v>
      </c>
      <c r="AZ43" s="1080">
        <v>0</v>
      </c>
      <c r="BA43" s="1080">
        <v>0</v>
      </c>
      <c r="BB43" s="1080">
        <v>0</v>
      </c>
      <c r="BC43" s="1080">
        <v>0</v>
      </c>
      <c r="BD43" s="1053"/>
      <c r="CZ43" s="10"/>
    </row>
    <row r="44" spans="1:104">
      <c r="A44" s="4">
        <v>38</v>
      </c>
      <c r="B44" s="8" t="s">
        <v>42</v>
      </c>
      <c r="C44" s="1083">
        <f t="shared" si="29"/>
        <v>0</v>
      </c>
      <c r="D44" s="1080">
        <v>0</v>
      </c>
      <c r="E44" s="1080">
        <v>0</v>
      </c>
      <c r="F44" s="1080">
        <v>0</v>
      </c>
      <c r="G44" s="1080">
        <v>0</v>
      </c>
      <c r="H44" s="1080">
        <v>0</v>
      </c>
      <c r="I44" s="1080">
        <v>0</v>
      </c>
      <c r="J44" s="1080">
        <v>0</v>
      </c>
      <c r="K44" s="1080">
        <v>0</v>
      </c>
      <c r="L44" s="1080">
        <v>0</v>
      </c>
      <c r="M44" s="1080">
        <v>0</v>
      </c>
      <c r="N44" s="1080">
        <v>0</v>
      </c>
      <c r="O44" s="1080">
        <v>0</v>
      </c>
      <c r="P44" s="1080">
        <v>0</v>
      </c>
      <c r="Q44" s="1080">
        <v>0</v>
      </c>
      <c r="R44" s="1080">
        <v>0</v>
      </c>
      <c r="S44" s="1080">
        <v>0</v>
      </c>
      <c r="T44" s="1080">
        <v>0</v>
      </c>
      <c r="U44" s="1080">
        <v>0</v>
      </c>
      <c r="V44" s="1080">
        <v>0</v>
      </c>
      <c r="W44" s="1080">
        <v>0</v>
      </c>
      <c r="X44" s="1080">
        <v>0</v>
      </c>
      <c r="Y44" s="1080">
        <v>0</v>
      </c>
      <c r="Z44" s="1080">
        <v>0</v>
      </c>
      <c r="AA44" s="1080">
        <v>0</v>
      </c>
      <c r="AB44" s="1080">
        <v>0</v>
      </c>
      <c r="AC44" s="1080">
        <v>0</v>
      </c>
      <c r="AD44" s="1080">
        <v>0</v>
      </c>
      <c r="AE44" s="1080">
        <v>0</v>
      </c>
      <c r="AF44" s="1080">
        <v>0</v>
      </c>
      <c r="AG44" s="1080"/>
      <c r="AH44" s="1080">
        <v>0</v>
      </c>
      <c r="AI44" s="1080">
        <v>0</v>
      </c>
      <c r="AJ44" s="1080">
        <v>0</v>
      </c>
      <c r="AK44" s="1080">
        <v>0</v>
      </c>
      <c r="AL44" s="1080">
        <v>0</v>
      </c>
      <c r="AM44" s="1080">
        <v>0</v>
      </c>
      <c r="AN44" s="1080">
        <v>0</v>
      </c>
      <c r="AO44" s="1080">
        <v>0</v>
      </c>
      <c r="AP44" s="1080">
        <v>0</v>
      </c>
      <c r="AQ44" s="1080">
        <v>0</v>
      </c>
      <c r="AR44" s="1080">
        <v>0</v>
      </c>
      <c r="AS44" s="1080">
        <v>0</v>
      </c>
      <c r="AT44" s="1080">
        <v>0</v>
      </c>
      <c r="AU44" s="1080">
        <v>0</v>
      </c>
      <c r="AV44" s="1080">
        <v>0</v>
      </c>
      <c r="AW44" s="1080">
        <v>0</v>
      </c>
      <c r="AX44" s="1080">
        <v>0</v>
      </c>
      <c r="AY44" s="1080">
        <v>0</v>
      </c>
      <c r="AZ44" s="1080">
        <v>0</v>
      </c>
      <c r="BA44" s="1080">
        <v>0</v>
      </c>
      <c r="BB44" s="1080">
        <v>0</v>
      </c>
      <c r="BC44" s="1080">
        <v>0</v>
      </c>
      <c r="BD44" s="1053"/>
      <c r="CZ44" s="10"/>
    </row>
    <row r="45" spans="1:104">
      <c r="A45" s="4">
        <v>39</v>
      </c>
      <c r="B45" s="8" t="s">
        <v>43</v>
      </c>
      <c r="C45" s="1083">
        <f t="shared" si="29"/>
        <v>0</v>
      </c>
      <c r="D45" s="1080">
        <v>0</v>
      </c>
      <c r="E45" s="1080">
        <v>0</v>
      </c>
      <c r="F45" s="1080">
        <v>0</v>
      </c>
      <c r="G45" s="1080">
        <v>0</v>
      </c>
      <c r="H45" s="1080">
        <v>0</v>
      </c>
      <c r="I45" s="1080">
        <v>0</v>
      </c>
      <c r="J45" s="1080">
        <v>0</v>
      </c>
      <c r="K45" s="1080">
        <v>0</v>
      </c>
      <c r="L45" s="1080">
        <v>0</v>
      </c>
      <c r="M45" s="1080">
        <v>0</v>
      </c>
      <c r="N45" s="1080">
        <v>0</v>
      </c>
      <c r="O45" s="1080">
        <v>0</v>
      </c>
      <c r="P45" s="1080">
        <v>0</v>
      </c>
      <c r="Q45" s="1080">
        <v>0</v>
      </c>
      <c r="R45" s="1080">
        <v>0</v>
      </c>
      <c r="S45" s="1080">
        <v>0</v>
      </c>
      <c r="T45" s="1080">
        <v>0</v>
      </c>
      <c r="U45" s="1080">
        <v>0</v>
      </c>
      <c r="V45" s="1080">
        <v>0</v>
      </c>
      <c r="W45" s="1080">
        <v>0</v>
      </c>
      <c r="X45" s="1080">
        <v>0</v>
      </c>
      <c r="Y45" s="1080">
        <v>0</v>
      </c>
      <c r="Z45" s="1080">
        <v>0</v>
      </c>
      <c r="AA45" s="1080">
        <v>0</v>
      </c>
      <c r="AB45" s="1080">
        <v>0</v>
      </c>
      <c r="AC45" s="1080">
        <v>0</v>
      </c>
      <c r="AD45" s="1080">
        <v>0</v>
      </c>
      <c r="AE45" s="1080">
        <v>0</v>
      </c>
      <c r="AF45" s="1080">
        <v>0</v>
      </c>
      <c r="AG45" s="1080"/>
      <c r="AH45" s="1080">
        <v>0</v>
      </c>
      <c r="AI45" s="1080">
        <v>0</v>
      </c>
      <c r="AJ45" s="1080">
        <v>0</v>
      </c>
      <c r="AK45" s="1080">
        <v>0</v>
      </c>
      <c r="AL45" s="1080">
        <v>0</v>
      </c>
      <c r="AM45" s="1080">
        <v>0</v>
      </c>
      <c r="AN45" s="1080">
        <v>0</v>
      </c>
      <c r="AO45" s="1080">
        <v>0</v>
      </c>
      <c r="AP45" s="1080">
        <v>0</v>
      </c>
      <c r="AQ45" s="1080">
        <v>0</v>
      </c>
      <c r="AR45" s="1080">
        <v>0</v>
      </c>
      <c r="AS45" s="1080">
        <v>0</v>
      </c>
      <c r="AT45" s="1080">
        <v>0</v>
      </c>
      <c r="AU45" s="1080">
        <v>0</v>
      </c>
      <c r="AV45" s="1080">
        <v>0</v>
      </c>
      <c r="AW45" s="1080">
        <v>0</v>
      </c>
      <c r="AX45" s="1080">
        <v>0</v>
      </c>
      <c r="AY45" s="1080">
        <v>0</v>
      </c>
      <c r="AZ45" s="1080">
        <v>0</v>
      </c>
      <c r="BA45" s="1080">
        <v>0</v>
      </c>
      <c r="BB45" s="1080">
        <v>0</v>
      </c>
      <c r="BC45" s="1080">
        <v>0</v>
      </c>
      <c r="BD45" s="1053"/>
      <c r="CZ45" s="10"/>
    </row>
    <row r="46" spans="1:104">
      <c r="A46" s="4">
        <v>40</v>
      </c>
      <c r="B46" s="8" t="s">
        <v>44</v>
      </c>
      <c r="C46" s="1083">
        <f t="shared" si="29"/>
        <v>0</v>
      </c>
      <c r="D46" s="1080">
        <v>0</v>
      </c>
      <c r="E46" s="1080">
        <v>0</v>
      </c>
      <c r="F46" s="1080">
        <v>0</v>
      </c>
      <c r="G46" s="1080">
        <v>0</v>
      </c>
      <c r="H46" s="1080">
        <v>0</v>
      </c>
      <c r="I46" s="1080">
        <v>0</v>
      </c>
      <c r="J46" s="1080">
        <v>0</v>
      </c>
      <c r="K46" s="1080">
        <v>0</v>
      </c>
      <c r="L46" s="1080">
        <v>0</v>
      </c>
      <c r="M46" s="1080">
        <v>0</v>
      </c>
      <c r="N46" s="1080">
        <v>0</v>
      </c>
      <c r="O46" s="1080">
        <v>0</v>
      </c>
      <c r="P46" s="1080">
        <v>0</v>
      </c>
      <c r="Q46" s="1080">
        <v>0</v>
      </c>
      <c r="R46" s="1080">
        <v>0</v>
      </c>
      <c r="S46" s="1080">
        <v>0</v>
      </c>
      <c r="T46" s="1080">
        <v>0</v>
      </c>
      <c r="U46" s="1080">
        <v>0</v>
      </c>
      <c r="V46" s="1080">
        <v>0</v>
      </c>
      <c r="W46" s="1080">
        <v>0</v>
      </c>
      <c r="X46" s="1080">
        <v>0</v>
      </c>
      <c r="Y46" s="1080">
        <v>0</v>
      </c>
      <c r="Z46" s="1080">
        <v>0</v>
      </c>
      <c r="AA46" s="1080">
        <v>0</v>
      </c>
      <c r="AB46" s="1080">
        <v>0</v>
      </c>
      <c r="AC46" s="1080">
        <v>0</v>
      </c>
      <c r="AD46" s="1080">
        <v>0</v>
      </c>
      <c r="AE46" s="1080">
        <v>0</v>
      </c>
      <c r="AF46" s="1080">
        <v>0</v>
      </c>
      <c r="AG46" s="1080"/>
      <c r="AH46" s="1080">
        <v>0</v>
      </c>
      <c r="AI46" s="1080">
        <v>0</v>
      </c>
      <c r="AJ46" s="1080">
        <v>0</v>
      </c>
      <c r="AK46" s="1080">
        <v>0</v>
      </c>
      <c r="AL46" s="1080">
        <v>0</v>
      </c>
      <c r="AM46" s="1080">
        <v>0</v>
      </c>
      <c r="AN46" s="1080">
        <v>0</v>
      </c>
      <c r="AO46" s="1080">
        <v>0</v>
      </c>
      <c r="AP46" s="1080">
        <v>0</v>
      </c>
      <c r="AQ46" s="1080">
        <v>0</v>
      </c>
      <c r="AR46" s="1080">
        <v>0</v>
      </c>
      <c r="AS46" s="1080">
        <v>0</v>
      </c>
      <c r="AT46" s="1080">
        <f>320111-320111</f>
        <v>0</v>
      </c>
      <c r="AU46" s="1080">
        <v>0</v>
      </c>
      <c r="AV46" s="1080">
        <v>0</v>
      </c>
      <c r="AW46" s="1080">
        <v>0</v>
      </c>
      <c r="AX46" s="1080">
        <v>0</v>
      </c>
      <c r="AY46" s="1080">
        <v>0</v>
      </c>
      <c r="AZ46" s="1080">
        <v>0</v>
      </c>
      <c r="BA46" s="1080">
        <v>0</v>
      </c>
      <c r="BB46" s="1080">
        <v>0</v>
      </c>
      <c r="BC46" s="1080">
        <v>0</v>
      </c>
      <c r="BD46" s="1053"/>
      <c r="CZ46" s="10"/>
    </row>
    <row r="47" spans="1:104">
      <c r="A47" s="4">
        <v>41</v>
      </c>
      <c r="B47" s="8" t="s">
        <v>9</v>
      </c>
      <c r="C47" s="1083">
        <f t="shared" si="29"/>
        <v>0</v>
      </c>
      <c r="D47" s="1080">
        <v>0</v>
      </c>
      <c r="E47" s="1080">
        <v>0</v>
      </c>
      <c r="F47" s="1080">
        <v>0</v>
      </c>
      <c r="G47" s="1080">
        <v>0</v>
      </c>
      <c r="H47" s="1080">
        <v>0</v>
      </c>
      <c r="I47" s="1080">
        <v>0</v>
      </c>
      <c r="J47" s="1080">
        <v>0</v>
      </c>
      <c r="K47" s="1080">
        <v>0</v>
      </c>
      <c r="L47" s="1080">
        <v>0</v>
      </c>
      <c r="M47" s="1080">
        <v>0</v>
      </c>
      <c r="N47" s="1080">
        <v>0</v>
      </c>
      <c r="O47" s="1080">
        <v>0</v>
      </c>
      <c r="P47" s="1080">
        <v>0</v>
      </c>
      <c r="Q47" s="1080">
        <v>0</v>
      </c>
      <c r="R47" s="1080">
        <v>0</v>
      </c>
      <c r="S47" s="1080">
        <v>0</v>
      </c>
      <c r="T47" s="1080">
        <v>0</v>
      </c>
      <c r="U47" s="1080">
        <v>0</v>
      </c>
      <c r="V47" s="1080">
        <v>0</v>
      </c>
      <c r="W47" s="1080">
        <v>0</v>
      </c>
      <c r="X47" s="1080">
        <v>0</v>
      </c>
      <c r="Y47" s="1080">
        <v>0</v>
      </c>
      <c r="Z47" s="1080">
        <v>0</v>
      </c>
      <c r="AA47" s="1080">
        <v>0</v>
      </c>
      <c r="AB47" s="1080">
        <v>0</v>
      </c>
      <c r="AC47" s="1080">
        <v>0</v>
      </c>
      <c r="AD47" s="1080">
        <v>0</v>
      </c>
      <c r="AE47" s="1080">
        <v>0</v>
      </c>
      <c r="AF47" s="1080">
        <v>0</v>
      </c>
      <c r="AG47" s="1080"/>
      <c r="AH47" s="1080">
        <v>0</v>
      </c>
      <c r="AI47" s="1080">
        <v>0</v>
      </c>
      <c r="AJ47" s="1080">
        <v>0</v>
      </c>
      <c r="AK47" s="1080">
        <v>0</v>
      </c>
      <c r="AL47" s="1080">
        <v>0</v>
      </c>
      <c r="AM47" s="1080">
        <v>0</v>
      </c>
      <c r="AN47" s="1080">
        <v>0</v>
      </c>
      <c r="AO47" s="1080">
        <v>0</v>
      </c>
      <c r="AP47" s="1080">
        <v>0</v>
      </c>
      <c r="AQ47" s="1080">
        <v>0</v>
      </c>
      <c r="AR47" s="1080">
        <v>0</v>
      </c>
      <c r="AS47" s="1080">
        <v>0</v>
      </c>
      <c r="AT47" s="1080">
        <v>0</v>
      </c>
      <c r="AU47" s="1080">
        <v>0</v>
      </c>
      <c r="AV47" s="1080">
        <v>0</v>
      </c>
      <c r="AW47" s="1080">
        <v>0</v>
      </c>
      <c r="AX47" s="1080">
        <v>0</v>
      </c>
      <c r="AY47" s="1080">
        <v>0</v>
      </c>
      <c r="AZ47" s="1080">
        <v>0</v>
      </c>
      <c r="BA47" s="1080">
        <v>0</v>
      </c>
      <c r="BB47" s="1080"/>
      <c r="BC47" s="1080">
        <v>0</v>
      </c>
      <c r="BD47" s="1053"/>
      <c r="CZ47" s="10"/>
    </row>
    <row r="48" spans="1:104">
      <c r="A48" s="4">
        <v>42</v>
      </c>
      <c r="B48" s="8" t="s">
        <v>45</v>
      </c>
      <c r="C48" s="1083">
        <f t="shared" si="29"/>
        <v>0</v>
      </c>
      <c r="D48" s="1080">
        <v>0</v>
      </c>
      <c r="E48" s="1080">
        <v>0</v>
      </c>
      <c r="F48" s="1080">
        <v>0</v>
      </c>
      <c r="G48" s="1080">
        <v>0</v>
      </c>
      <c r="H48" s="1080">
        <v>0</v>
      </c>
      <c r="I48" s="1080">
        <v>0</v>
      </c>
      <c r="J48" s="1080">
        <v>0</v>
      </c>
      <c r="K48" s="1080">
        <v>0</v>
      </c>
      <c r="L48" s="1080">
        <v>0</v>
      </c>
      <c r="M48" s="1080">
        <v>0</v>
      </c>
      <c r="N48" s="1080">
        <v>0</v>
      </c>
      <c r="O48" s="1080">
        <v>0</v>
      </c>
      <c r="P48" s="1080">
        <v>0</v>
      </c>
      <c r="Q48" s="1080">
        <v>0</v>
      </c>
      <c r="R48" s="1080">
        <v>0</v>
      </c>
      <c r="S48" s="1080">
        <v>0</v>
      </c>
      <c r="T48" s="1080">
        <v>0</v>
      </c>
      <c r="U48" s="1080">
        <v>0</v>
      </c>
      <c r="V48" s="1080">
        <v>0</v>
      </c>
      <c r="W48" s="1080">
        <v>0</v>
      </c>
      <c r="X48" s="1080">
        <v>0</v>
      </c>
      <c r="Y48" s="1080">
        <v>0</v>
      </c>
      <c r="Z48" s="1080">
        <v>0</v>
      </c>
      <c r="AA48" s="1080">
        <v>0</v>
      </c>
      <c r="AB48" s="1080">
        <v>0</v>
      </c>
      <c r="AC48" s="1080">
        <v>0</v>
      </c>
      <c r="AD48" s="1080">
        <v>0</v>
      </c>
      <c r="AE48" s="1080">
        <v>0</v>
      </c>
      <c r="AF48" s="1080">
        <v>0</v>
      </c>
      <c r="AG48" s="1080"/>
      <c r="AH48" s="1080">
        <v>0</v>
      </c>
      <c r="AI48" s="1080">
        <v>0</v>
      </c>
      <c r="AJ48" s="1080">
        <v>0</v>
      </c>
      <c r="AK48" s="1080">
        <v>0</v>
      </c>
      <c r="AL48" s="1080">
        <v>0</v>
      </c>
      <c r="AM48" s="1080">
        <v>0</v>
      </c>
      <c r="AN48" s="1080">
        <v>0</v>
      </c>
      <c r="AO48" s="1080">
        <v>0</v>
      </c>
      <c r="AP48" s="1080">
        <v>0</v>
      </c>
      <c r="AQ48" s="1080">
        <v>0</v>
      </c>
      <c r="AR48" s="1080">
        <v>0</v>
      </c>
      <c r="AS48" s="1080">
        <v>0</v>
      </c>
      <c r="AT48" s="1080">
        <v>0</v>
      </c>
      <c r="AU48" s="1080">
        <v>0</v>
      </c>
      <c r="AV48" s="1080">
        <v>0</v>
      </c>
      <c r="AW48" s="1080">
        <v>0</v>
      </c>
      <c r="AX48" s="1080">
        <v>0</v>
      </c>
      <c r="AY48" s="1080">
        <v>0</v>
      </c>
      <c r="AZ48" s="1080">
        <v>0</v>
      </c>
      <c r="BA48" s="1080">
        <v>0</v>
      </c>
      <c r="BB48" s="1080">
        <v>0</v>
      </c>
      <c r="BC48" s="1080">
        <v>0</v>
      </c>
      <c r="BD48" s="1053"/>
      <c r="CZ48" s="10"/>
    </row>
    <row r="49" spans="1:104">
      <c r="A49" s="4">
        <v>43</v>
      </c>
      <c r="B49" s="8" t="s">
        <v>46</v>
      </c>
      <c r="C49" s="1083">
        <f t="shared" si="29"/>
        <v>0</v>
      </c>
      <c r="D49" s="1080">
        <v>0</v>
      </c>
      <c r="E49" s="1080">
        <v>0</v>
      </c>
      <c r="F49" s="1080">
        <v>0</v>
      </c>
      <c r="G49" s="1080">
        <v>0</v>
      </c>
      <c r="H49" s="1080">
        <v>0</v>
      </c>
      <c r="I49" s="1080">
        <v>0</v>
      </c>
      <c r="J49" s="1080">
        <v>0</v>
      </c>
      <c r="K49" s="1080">
        <v>0</v>
      </c>
      <c r="L49" s="1080">
        <v>0</v>
      </c>
      <c r="M49" s="1080">
        <v>0</v>
      </c>
      <c r="N49" s="1080">
        <v>0</v>
      </c>
      <c r="O49" s="1080">
        <v>0</v>
      </c>
      <c r="P49" s="1080">
        <v>0</v>
      </c>
      <c r="Q49" s="1080">
        <v>0</v>
      </c>
      <c r="R49" s="1080">
        <v>0</v>
      </c>
      <c r="S49" s="1080">
        <v>0</v>
      </c>
      <c r="T49" s="1080">
        <v>0</v>
      </c>
      <c r="U49" s="1080">
        <v>0</v>
      </c>
      <c r="V49" s="1080">
        <v>0</v>
      </c>
      <c r="W49" s="1080">
        <v>0</v>
      </c>
      <c r="X49" s="1080">
        <v>0</v>
      </c>
      <c r="Y49" s="1080">
        <v>0</v>
      </c>
      <c r="Z49" s="1080">
        <v>0</v>
      </c>
      <c r="AA49" s="1080">
        <v>0</v>
      </c>
      <c r="AB49" s="1080">
        <v>0</v>
      </c>
      <c r="AC49" s="1080">
        <v>0</v>
      </c>
      <c r="AD49" s="1080">
        <v>0</v>
      </c>
      <c r="AE49" s="1080">
        <v>0</v>
      </c>
      <c r="AF49" s="1080">
        <v>0</v>
      </c>
      <c r="AG49" s="1080"/>
      <c r="AH49" s="1080">
        <v>0</v>
      </c>
      <c r="AI49" s="1080">
        <v>0</v>
      </c>
      <c r="AJ49" s="1080">
        <v>0</v>
      </c>
      <c r="AK49" s="1080">
        <v>0</v>
      </c>
      <c r="AL49" s="1080">
        <v>0</v>
      </c>
      <c r="AM49" s="1080">
        <v>0</v>
      </c>
      <c r="AN49" s="1080">
        <v>0</v>
      </c>
      <c r="AO49" s="1080">
        <v>0</v>
      </c>
      <c r="AP49" s="1080">
        <v>0</v>
      </c>
      <c r="AQ49" s="1080">
        <v>0</v>
      </c>
      <c r="AR49" s="1080">
        <v>0</v>
      </c>
      <c r="AS49" s="1080">
        <v>0</v>
      </c>
      <c r="AT49" s="1080">
        <v>0</v>
      </c>
      <c r="AU49" s="1080">
        <v>0</v>
      </c>
      <c r="AV49" s="1080">
        <v>0</v>
      </c>
      <c r="AW49" s="1080">
        <v>0</v>
      </c>
      <c r="AX49" s="1080">
        <v>0</v>
      </c>
      <c r="AY49" s="1080">
        <v>0</v>
      </c>
      <c r="AZ49" s="1080">
        <v>0</v>
      </c>
      <c r="BA49" s="1080">
        <v>0</v>
      </c>
      <c r="BB49" s="1080">
        <v>0</v>
      </c>
      <c r="BC49" s="1080">
        <v>0</v>
      </c>
      <c r="BD49" s="1053"/>
      <c r="CZ49" s="10"/>
    </row>
    <row r="50" spans="1:104">
      <c r="A50" s="4">
        <v>44</v>
      </c>
      <c r="B50" s="1285" t="s">
        <v>47</v>
      </c>
      <c r="C50" s="1088">
        <f t="shared" ref="C50:I50" si="30">SUM(C39:C49)</f>
        <v>40534412.584867954</v>
      </c>
      <c r="D50" s="1082">
        <f t="shared" si="30"/>
        <v>0</v>
      </c>
      <c r="E50" s="1082">
        <f t="shared" si="30"/>
        <v>0</v>
      </c>
      <c r="F50" s="1082">
        <f t="shared" si="30"/>
        <v>0</v>
      </c>
      <c r="G50" s="1082">
        <f t="shared" si="30"/>
        <v>0</v>
      </c>
      <c r="H50" s="1082">
        <f t="shared" si="30"/>
        <v>0</v>
      </c>
      <c r="I50" s="1082">
        <f t="shared" si="30"/>
        <v>0</v>
      </c>
      <c r="J50" s="1082">
        <f>SUM(J39:J49)</f>
        <v>0</v>
      </c>
      <c r="K50" s="1082">
        <f>SUM(K39:K49)</f>
        <v>0</v>
      </c>
      <c r="L50" s="1082">
        <f>SUM(L39:L49)</f>
        <v>0</v>
      </c>
      <c r="M50" s="1082">
        <f t="shared" ref="M50:AC50" si="31">SUM(M39:M49)</f>
        <v>0</v>
      </c>
      <c r="N50" s="1082">
        <f t="shared" si="31"/>
        <v>0</v>
      </c>
      <c r="O50" s="1082">
        <f t="shared" si="31"/>
        <v>0</v>
      </c>
      <c r="P50" s="1082">
        <f>SUM(P39:P49)</f>
        <v>0</v>
      </c>
      <c r="Q50" s="1082">
        <f t="shared" si="31"/>
        <v>0</v>
      </c>
      <c r="R50" s="1082">
        <f t="shared" si="31"/>
        <v>0</v>
      </c>
      <c r="S50" s="1082">
        <f t="shared" si="31"/>
        <v>0</v>
      </c>
      <c r="T50" s="1082">
        <f t="shared" ref="T50:Y50" si="32">SUM(T39:T49)</f>
        <v>0</v>
      </c>
      <c r="U50" s="1082">
        <f t="shared" si="32"/>
        <v>0</v>
      </c>
      <c r="V50" s="1082">
        <f t="shared" si="32"/>
        <v>0</v>
      </c>
      <c r="W50" s="1082">
        <f t="shared" si="32"/>
        <v>0</v>
      </c>
      <c r="X50" s="1082">
        <f>SUM(X39:X49)</f>
        <v>0</v>
      </c>
      <c r="Y50" s="1082">
        <f t="shared" si="32"/>
        <v>0</v>
      </c>
      <c r="Z50" s="1082">
        <f t="shared" si="31"/>
        <v>0</v>
      </c>
      <c r="AA50" s="1082">
        <f t="shared" si="31"/>
        <v>0</v>
      </c>
      <c r="AB50" s="1082">
        <f t="shared" si="31"/>
        <v>0</v>
      </c>
      <c r="AC50" s="1082">
        <f t="shared" si="31"/>
        <v>0</v>
      </c>
      <c r="AD50" s="1082">
        <f t="shared" ref="AD50:AS50" si="33">SUM(AD39:AD49)</f>
        <v>0</v>
      </c>
      <c r="AE50" s="1082">
        <f t="shared" si="33"/>
        <v>0</v>
      </c>
      <c r="AF50" s="1082">
        <f t="shared" si="33"/>
        <v>0</v>
      </c>
      <c r="AG50" s="1082"/>
      <c r="AH50" s="1082">
        <f t="shared" si="33"/>
        <v>0</v>
      </c>
      <c r="AI50" s="1082">
        <f t="shared" si="33"/>
        <v>0</v>
      </c>
      <c r="AJ50" s="1082">
        <f t="shared" si="33"/>
        <v>0</v>
      </c>
      <c r="AK50" s="1082">
        <f t="shared" si="33"/>
        <v>0</v>
      </c>
      <c r="AL50" s="1082">
        <f t="shared" si="33"/>
        <v>0</v>
      </c>
      <c r="AM50" s="1082">
        <f t="shared" si="33"/>
        <v>0</v>
      </c>
      <c r="AN50" s="1082">
        <f t="shared" si="33"/>
        <v>0</v>
      </c>
      <c r="AO50" s="1082">
        <f t="shared" si="33"/>
        <v>0</v>
      </c>
      <c r="AP50" s="1082">
        <f t="shared" si="33"/>
        <v>0</v>
      </c>
      <c r="AQ50" s="1082">
        <f t="shared" si="33"/>
        <v>0</v>
      </c>
      <c r="AR50" s="1082">
        <f t="shared" si="33"/>
        <v>0</v>
      </c>
      <c r="AS50" s="1082">
        <f t="shared" si="33"/>
        <v>40424582.27398219</v>
      </c>
      <c r="AT50" s="1082">
        <f t="shared" ref="AT50:BC50" si="34">SUM(AT39:AT49)</f>
        <v>0</v>
      </c>
      <c r="AU50" s="1082">
        <f t="shared" si="34"/>
        <v>-202651.71009212057</v>
      </c>
      <c r="AV50" s="1082">
        <f t="shared" si="34"/>
        <v>0</v>
      </c>
      <c r="AW50" s="1082">
        <f t="shared" si="34"/>
        <v>0</v>
      </c>
      <c r="AX50" s="1082">
        <f t="shared" si="34"/>
        <v>0</v>
      </c>
      <c r="AY50" s="1082">
        <f t="shared" si="34"/>
        <v>0</v>
      </c>
      <c r="AZ50" s="1082">
        <f t="shared" si="34"/>
        <v>0</v>
      </c>
      <c r="BA50" s="1082">
        <f t="shared" si="34"/>
        <v>0</v>
      </c>
      <c r="BB50" s="1082">
        <f t="shared" si="34"/>
        <v>0</v>
      </c>
      <c r="BC50" s="1082">
        <f t="shared" si="34"/>
        <v>312482.0209778815</v>
      </c>
      <c r="BD50" s="1053"/>
      <c r="CZ50" s="10"/>
    </row>
    <row r="51" spans="1:104">
      <c r="A51" s="4">
        <v>45</v>
      </c>
      <c r="B51" s="8"/>
      <c r="C51" s="1083"/>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0"/>
      <c r="AE51" s="1080"/>
      <c r="AF51" s="1080"/>
      <c r="AG51" s="1080"/>
      <c r="AH51" s="1080"/>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CZ51" s="10"/>
    </row>
    <row r="52" spans="1:104">
      <c r="A52" s="4">
        <v>46</v>
      </c>
      <c r="B52" s="19" t="s">
        <v>48</v>
      </c>
      <c r="C52" s="1083"/>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CZ52" s="10"/>
    </row>
    <row r="53" spans="1:104">
      <c r="A53" s="4">
        <v>47</v>
      </c>
      <c r="B53" s="8" t="s">
        <v>49</v>
      </c>
      <c r="C53" s="1083">
        <f t="shared" ref="C53:C59" si="35">SUM(D53:BC53)</f>
        <v>-967568.43619991688</v>
      </c>
      <c r="D53" s="1080">
        <v>0</v>
      </c>
      <c r="E53" s="1080">
        <v>0</v>
      </c>
      <c r="F53" s="1080">
        <v>0</v>
      </c>
      <c r="G53" s="1080">
        <v>0</v>
      </c>
      <c r="H53" s="1080">
        <v>0</v>
      </c>
      <c r="I53" s="1080">
        <v>0</v>
      </c>
      <c r="J53" s="1080">
        <v>0</v>
      </c>
      <c r="K53" s="1080">
        <v>0</v>
      </c>
      <c r="L53" s="1080">
        <v>0</v>
      </c>
      <c r="M53" s="1080">
        <v>0</v>
      </c>
      <c r="N53" s="1080">
        <v>0</v>
      </c>
      <c r="O53" s="1080">
        <v>0</v>
      </c>
      <c r="P53" s="1080">
        <v>0</v>
      </c>
      <c r="Q53" s="1080">
        <v>0</v>
      </c>
      <c r="R53" s="1080">
        <v>0</v>
      </c>
      <c r="S53" s="1080">
        <v>0</v>
      </c>
      <c r="T53" s="1080">
        <v>0</v>
      </c>
      <c r="U53" s="1080">
        <v>0</v>
      </c>
      <c r="V53" s="1080">
        <v>0</v>
      </c>
      <c r="W53" s="1080">
        <v>0</v>
      </c>
      <c r="X53" s="1080">
        <v>0</v>
      </c>
      <c r="Y53" s="1080">
        <v>0</v>
      </c>
      <c r="Z53" s="1080">
        <v>0</v>
      </c>
      <c r="AA53" s="1080">
        <v>0</v>
      </c>
      <c r="AB53" s="1080">
        <v>0</v>
      </c>
      <c r="AC53" s="1080">
        <v>0</v>
      </c>
      <c r="AD53" s="1080">
        <f>'Adj 6.1 Hydro Decomm.'!G11</f>
        <v>-196210.48572820838</v>
      </c>
      <c r="AE53" s="1080">
        <v>0</v>
      </c>
      <c r="AF53" s="1080">
        <v>0</v>
      </c>
      <c r="AG53" s="1080"/>
      <c r="AH53" s="1080">
        <v>0</v>
      </c>
      <c r="AI53" s="1080">
        <v>0</v>
      </c>
      <c r="AJ53" s="1080">
        <v>0</v>
      </c>
      <c r="AK53" s="1080">
        <v>0</v>
      </c>
      <c r="AL53" s="1080">
        <v>0</v>
      </c>
      <c r="AM53" s="1080">
        <v>0</v>
      </c>
      <c r="AN53" s="1080">
        <v>0</v>
      </c>
      <c r="AO53" s="1080">
        <v>0</v>
      </c>
      <c r="AP53" s="1080">
        <v>0</v>
      </c>
      <c r="AQ53" s="1080">
        <v>0</v>
      </c>
      <c r="AR53" s="1080">
        <v>0</v>
      </c>
      <c r="AS53" s="1080">
        <f>'Adj 8.4 Major Plant Add'!G28</f>
        <v>-765441.09083951905</v>
      </c>
      <c r="AT53" s="1080">
        <f>'Adj 8.5 Misc. Rate base'!BJ103</f>
        <v>0</v>
      </c>
      <c r="AU53" s="1080">
        <v>0</v>
      </c>
      <c r="AV53" s="1080">
        <v>0</v>
      </c>
      <c r="AW53" s="1080">
        <v>0</v>
      </c>
      <c r="AX53" s="1080">
        <v>0</v>
      </c>
      <c r="AY53" s="1080">
        <v>0</v>
      </c>
      <c r="AZ53" s="1080">
        <v>0</v>
      </c>
      <c r="BA53" s="1080">
        <v>0</v>
      </c>
      <c r="BB53" s="1080">
        <v>0</v>
      </c>
      <c r="BC53" s="1080">
        <f>'Adj 9.1 Prod Factor'!G27</f>
        <v>-5916.859632189482</v>
      </c>
      <c r="BD53" s="1053"/>
      <c r="CZ53" s="10"/>
    </row>
    <row r="54" spans="1:104">
      <c r="A54" s="4">
        <v>48</v>
      </c>
      <c r="B54" s="8" t="s">
        <v>50</v>
      </c>
      <c r="C54" s="1083">
        <f t="shared" si="35"/>
        <v>0</v>
      </c>
      <c r="D54" s="1080">
        <v>0</v>
      </c>
      <c r="E54" s="1080">
        <v>0</v>
      </c>
      <c r="F54" s="1080">
        <v>0</v>
      </c>
      <c r="G54" s="1080">
        <v>0</v>
      </c>
      <c r="H54" s="1080">
        <v>0</v>
      </c>
      <c r="I54" s="1080">
        <v>0</v>
      </c>
      <c r="J54" s="1080">
        <v>0</v>
      </c>
      <c r="K54" s="1080">
        <v>0</v>
      </c>
      <c r="L54" s="1080">
        <v>0</v>
      </c>
      <c r="M54" s="1080">
        <v>0</v>
      </c>
      <c r="N54" s="1080">
        <v>0</v>
      </c>
      <c r="O54" s="1080">
        <v>0</v>
      </c>
      <c r="P54" s="1080">
        <v>0</v>
      </c>
      <c r="Q54" s="1080">
        <v>0</v>
      </c>
      <c r="R54" s="1080">
        <v>0</v>
      </c>
      <c r="S54" s="1080">
        <v>0</v>
      </c>
      <c r="T54" s="1080">
        <v>0</v>
      </c>
      <c r="U54" s="1080">
        <v>0</v>
      </c>
      <c r="V54" s="1080">
        <v>0</v>
      </c>
      <c r="W54" s="1080">
        <v>0</v>
      </c>
      <c r="X54" s="1080">
        <v>0</v>
      </c>
      <c r="Y54" s="1080">
        <v>0</v>
      </c>
      <c r="Z54" s="1080">
        <v>0</v>
      </c>
      <c r="AA54" s="1080">
        <v>0</v>
      </c>
      <c r="AB54" s="1080">
        <v>0</v>
      </c>
      <c r="AC54" s="1080">
        <v>0</v>
      </c>
      <c r="AD54" s="1080">
        <v>0</v>
      </c>
      <c r="AE54" s="1080">
        <v>0</v>
      </c>
      <c r="AF54" s="1080">
        <v>0</v>
      </c>
      <c r="AG54" s="1080"/>
      <c r="AH54" s="1080">
        <v>0</v>
      </c>
      <c r="AI54" s="1080">
        <v>0</v>
      </c>
      <c r="AJ54" s="1080">
        <v>0</v>
      </c>
      <c r="AK54" s="1080">
        <v>0</v>
      </c>
      <c r="AL54" s="1080">
        <v>0</v>
      </c>
      <c r="AM54" s="1080">
        <v>0</v>
      </c>
      <c r="AN54" s="1080">
        <v>0</v>
      </c>
      <c r="AO54" s="1080">
        <v>0</v>
      </c>
      <c r="AP54" s="1080">
        <v>0</v>
      </c>
      <c r="AQ54" s="1080">
        <v>0</v>
      </c>
      <c r="AR54" s="1080">
        <v>0</v>
      </c>
      <c r="AS54" s="1080">
        <v>0</v>
      </c>
      <c r="AT54" s="1080">
        <f>'Adj 8.5 Misc. Rate base'!BJ109</f>
        <v>0</v>
      </c>
      <c r="AU54" s="1080">
        <v>0</v>
      </c>
      <c r="AV54" s="1080">
        <v>0</v>
      </c>
      <c r="AW54" s="1080">
        <v>0</v>
      </c>
      <c r="AX54" s="1080">
        <v>0</v>
      </c>
      <c r="AY54" s="1080">
        <v>0</v>
      </c>
      <c r="AZ54" s="1080">
        <v>0</v>
      </c>
      <c r="BA54" s="1080">
        <v>0</v>
      </c>
      <c r="BB54" s="1080">
        <v>0</v>
      </c>
      <c r="BC54" s="1080">
        <v>0</v>
      </c>
      <c r="BD54" s="1053"/>
      <c r="CZ54" s="10"/>
    </row>
    <row r="55" spans="1:104">
      <c r="A55" s="4">
        <v>49</v>
      </c>
      <c r="B55" s="8" t="s">
        <v>51</v>
      </c>
      <c r="C55" s="1083">
        <f t="shared" si="35"/>
        <v>-2143045.1848245496</v>
      </c>
      <c r="D55" s="1080">
        <v>0</v>
      </c>
      <c r="E55" s="1080">
        <v>0</v>
      </c>
      <c r="F55" s="1080">
        <v>0</v>
      </c>
      <c r="G55" s="1080">
        <f>'Adj 3.4 SO2 Emmissions'!G19</f>
        <v>152820.8753697275</v>
      </c>
      <c r="H55" s="1080">
        <v>0</v>
      </c>
      <c r="I55" s="1080">
        <v>0</v>
      </c>
      <c r="J55" s="1080">
        <v>0</v>
      </c>
      <c r="K55" s="1080">
        <v>0</v>
      </c>
      <c r="L55" s="1080">
        <v>0</v>
      </c>
      <c r="M55" s="1080">
        <v>0</v>
      </c>
      <c r="N55" s="1080">
        <v>0</v>
      </c>
      <c r="O55" s="1080">
        <v>0</v>
      </c>
      <c r="P55" s="1080">
        <v>0</v>
      </c>
      <c r="Q55" s="1080">
        <v>0</v>
      </c>
      <c r="R55" s="1080">
        <v>0</v>
      </c>
      <c r="S55" s="1080">
        <v>0</v>
      </c>
      <c r="T55" s="1080">
        <v>0</v>
      </c>
      <c r="U55" s="1080">
        <v>0</v>
      </c>
      <c r="V55" s="1080">
        <v>0</v>
      </c>
      <c r="W55" s="1080">
        <v>0</v>
      </c>
      <c r="X55" s="1080">
        <v>0</v>
      </c>
      <c r="Y55" s="1080">
        <v>0</v>
      </c>
      <c r="Z55" s="1080">
        <v>0</v>
      </c>
      <c r="AA55" s="1080">
        <v>0</v>
      </c>
      <c r="AB55" s="1080">
        <v>0</v>
      </c>
      <c r="AC55" s="1080">
        <v>0</v>
      </c>
      <c r="AD55" s="1080">
        <f>'Adj 6.1 Hydro Decomm.'!G16</f>
        <v>-16554.633195093058</v>
      </c>
      <c r="AE55" s="1080"/>
      <c r="AF55" s="1080">
        <v>0</v>
      </c>
      <c r="AG55" s="1080"/>
      <c r="AH55" s="1080">
        <v>0</v>
      </c>
      <c r="AI55" s="1080">
        <v>0</v>
      </c>
      <c r="AJ55" s="1080">
        <v>0</v>
      </c>
      <c r="AK55" s="1080">
        <v>0</v>
      </c>
      <c r="AL55" s="1080">
        <v>0</v>
      </c>
      <c r="AM55" s="1080">
        <v>0</v>
      </c>
      <c r="AN55" s="1080">
        <v>0</v>
      </c>
      <c r="AO55" s="1080">
        <v>0</v>
      </c>
      <c r="AP55" s="1080">
        <v>0</v>
      </c>
      <c r="AQ55" s="1080">
        <v>0</v>
      </c>
      <c r="AR55" s="1080">
        <v>0</v>
      </c>
      <c r="AS55" s="1080">
        <f>'Adj 8.4 Major Plant Add'!G45+'Adj 8.4 Major Plant Add'!G50+'Adj 8.4 Major Plant Add'!G55+'Adj 8.4 Major Plant Add'!G60</f>
        <v>-2559875.5288223396</v>
      </c>
      <c r="AT55" s="1080">
        <f>'Adj 8.5 Misc. Rate base'!BJ128</f>
        <v>0</v>
      </c>
      <c r="AU55" s="1080">
        <f>'Adj 8.6 Powerdale'!G25+'Adj 8.6 Powerdale'!G20+'Adj 8.6 Powerdale'!G16</f>
        <v>300351.93966095272</v>
      </c>
      <c r="AV55" s="1080">
        <v>0</v>
      </c>
      <c r="AW55" s="1080">
        <v>0</v>
      </c>
      <c r="AX55" s="1080">
        <v>0</v>
      </c>
      <c r="AY55" s="1080"/>
      <c r="AZ55" s="1080">
        <v>0</v>
      </c>
      <c r="BA55" s="1080">
        <v>0</v>
      </c>
      <c r="BB55" s="1080">
        <v>0</v>
      </c>
      <c r="BC55" s="1080">
        <f>SUM('Adj 9.1 Prod Factor'!G73:G76)</f>
        <v>-19787.837837796913</v>
      </c>
      <c r="BD55" s="1053"/>
      <c r="CZ55" s="10"/>
    </row>
    <row r="56" spans="1:104">
      <c r="A56" s="4">
        <v>50</v>
      </c>
      <c r="B56" s="8" t="s">
        <v>52</v>
      </c>
      <c r="C56" s="1083">
        <f t="shared" si="35"/>
        <v>0</v>
      </c>
      <c r="D56" s="1080">
        <v>0</v>
      </c>
      <c r="E56" s="1080">
        <v>0</v>
      </c>
      <c r="F56" s="1080">
        <v>0</v>
      </c>
      <c r="G56" s="1080">
        <v>0</v>
      </c>
      <c r="H56" s="1080">
        <v>0</v>
      </c>
      <c r="I56" s="1080">
        <v>0</v>
      </c>
      <c r="J56" s="1080">
        <v>0</v>
      </c>
      <c r="K56" s="1080">
        <v>0</v>
      </c>
      <c r="L56" s="1080">
        <v>0</v>
      </c>
      <c r="M56" s="1080">
        <v>0</v>
      </c>
      <c r="N56" s="1080">
        <v>0</v>
      </c>
      <c r="O56" s="1080">
        <v>0</v>
      </c>
      <c r="P56" s="1080">
        <v>0</v>
      </c>
      <c r="Q56" s="1080">
        <v>0</v>
      </c>
      <c r="R56" s="1080">
        <v>0</v>
      </c>
      <c r="S56" s="1080">
        <v>0</v>
      </c>
      <c r="T56" s="1080">
        <v>0</v>
      </c>
      <c r="U56" s="1080">
        <v>0</v>
      </c>
      <c r="V56" s="1080">
        <v>0</v>
      </c>
      <c r="W56" s="1080">
        <v>0</v>
      </c>
      <c r="X56" s="1080">
        <v>0</v>
      </c>
      <c r="Y56" s="1080">
        <v>0</v>
      </c>
      <c r="Z56" s="1080">
        <v>0</v>
      </c>
      <c r="AA56" s="1080">
        <v>0</v>
      </c>
      <c r="AB56" s="1080">
        <v>0</v>
      </c>
      <c r="AC56" s="1080">
        <v>0</v>
      </c>
      <c r="AD56" s="1080"/>
      <c r="AE56" s="1080"/>
      <c r="AF56" s="1080">
        <v>0</v>
      </c>
      <c r="AG56" s="1080"/>
      <c r="AH56" s="1080">
        <v>0</v>
      </c>
      <c r="AI56" s="1080">
        <v>0</v>
      </c>
      <c r="AJ56" s="1080">
        <v>0</v>
      </c>
      <c r="AK56" s="1080">
        <v>0</v>
      </c>
      <c r="AL56" s="1080">
        <v>0</v>
      </c>
      <c r="AM56" s="1080">
        <v>0</v>
      </c>
      <c r="AN56" s="1080">
        <v>0</v>
      </c>
      <c r="AO56" s="1080">
        <v>0</v>
      </c>
      <c r="AP56" s="1080">
        <v>0</v>
      </c>
      <c r="AQ56" s="1080">
        <v>0</v>
      </c>
      <c r="AR56" s="1080">
        <v>0</v>
      </c>
      <c r="AS56" s="1080">
        <v>0</v>
      </c>
      <c r="AT56" s="1080">
        <v>0</v>
      </c>
      <c r="AU56" s="1080">
        <v>0</v>
      </c>
      <c r="AV56" s="1080">
        <v>0</v>
      </c>
      <c r="AW56" s="1080">
        <v>0</v>
      </c>
      <c r="AX56" s="1080">
        <v>0</v>
      </c>
      <c r="AY56" s="1080">
        <v>0</v>
      </c>
      <c r="AZ56" s="1080">
        <v>0</v>
      </c>
      <c r="BA56" s="1080">
        <v>0</v>
      </c>
      <c r="BB56" s="1080">
        <v>0</v>
      </c>
      <c r="BC56" s="1080">
        <v>0</v>
      </c>
      <c r="BD56" s="1053"/>
      <c r="CZ56" s="10"/>
    </row>
    <row r="57" spans="1:104">
      <c r="A57" s="4">
        <v>51</v>
      </c>
      <c r="B57" s="8" t="s">
        <v>53</v>
      </c>
      <c r="C57" s="1083">
        <f t="shared" si="35"/>
        <v>0</v>
      </c>
      <c r="D57" s="1080">
        <v>0</v>
      </c>
      <c r="E57" s="1080">
        <v>0</v>
      </c>
      <c r="F57" s="1080">
        <v>0</v>
      </c>
      <c r="G57" s="1080">
        <v>0</v>
      </c>
      <c r="H57" s="1080">
        <v>0</v>
      </c>
      <c r="I57" s="1080">
        <v>0</v>
      </c>
      <c r="J57" s="1080">
        <v>0</v>
      </c>
      <c r="K57" s="1080">
        <v>0</v>
      </c>
      <c r="L57" s="1080">
        <v>0</v>
      </c>
      <c r="M57" s="1080">
        <v>0</v>
      </c>
      <c r="N57" s="1080">
        <v>0</v>
      </c>
      <c r="O57" s="1080">
        <v>0</v>
      </c>
      <c r="P57" s="1080">
        <v>0</v>
      </c>
      <c r="Q57" s="1080">
        <v>0</v>
      </c>
      <c r="R57" s="1080">
        <v>0</v>
      </c>
      <c r="S57" s="1080">
        <v>0</v>
      </c>
      <c r="T57" s="1080">
        <v>0</v>
      </c>
      <c r="U57" s="1080">
        <v>0</v>
      </c>
      <c r="V57" s="1080">
        <v>0</v>
      </c>
      <c r="W57" s="1080">
        <v>0</v>
      </c>
      <c r="X57" s="1080">
        <v>0</v>
      </c>
      <c r="Y57" s="1080">
        <v>0</v>
      </c>
      <c r="Z57" s="1080">
        <v>0</v>
      </c>
      <c r="AA57" s="1080">
        <v>0</v>
      </c>
      <c r="AB57" s="1080">
        <v>0</v>
      </c>
      <c r="AC57" s="1080">
        <v>0</v>
      </c>
      <c r="AD57" s="1080">
        <v>0</v>
      </c>
      <c r="AE57" s="1080">
        <v>0</v>
      </c>
      <c r="AF57" s="1080">
        <v>0</v>
      </c>
      <c r="AG57" s="1080"/>
      <c r="AH57" s="1080">
        <v>0</v>
      </c>
      <c r="AI57" s="1080">
        <v>0</v>
      </c>
      <c r="AJ57" s="1080">
        <v>0</v>
      </c>
      <c r="AK57" s="1080">
        <v>0</v>
      </c>
      <c r="AL57" s="1080">
        <v>0</v>
      </c>
      <c r="AM57" s="1080">
        <v>0</v>
      </c>
      <c r="AN57" s="1080">
        <v>0</v>
      </c>
      <c r="AO57" s="1080">
        <v>0</v>
      </c>
      <c r="AP57" s="1080">
        <v>0</v>
      </c>
      <c r="AQ57" s="1080">
        <v>0</v>
      </c>
      <c r="AR57" s="1080">
        <v>0</v>
      </c>
      <c r="AS57" s="1080">
        <v>0</v>
      </c>
      <c r="AT57" s="1080">
        <v>0</v>
      </c>
      <c r="AU57" s="1080">
        <v>0</v>
      </c>
      <c r="AV57" s="1080">
        <v>0</v>
      </c>
      <c r="AW57" s="1080">
        <v>0</v>
      </c>
      <c r="AX57" s="1080">
        <v>0</v>
      </c>
      <c r="AY57" s="1080">
        <v>0</v>
      </c>
      <c r="AZ57" s="1080">
        <v>0</v>
      </c>
      <c r="BA57" s="1080">
        <v>0</v>
      </c>
      <c r="BB57" s="1080">
        <v>0</v>
      </c>
      <c r="BC57" s="1080">
        <v>0</v>
      </c>
      <c r="BD57" s="1053"/>
      <c r="CZ57" s="10"/>
    </row>
    <row r="58" spans="1:104">
      <c r="A58" s="4">
        <v>52</v>
      </c>
      <c r="B58" s="8" t="s">
        <v>54</v>
      </c>
      <c r="C58" s="1083">
        <f t="shared" si="35"/>
        <v>0</v>
      </c>
      <c r="D58" s="1080">
        <v>0</v>
      </c>
      <c r="E58" s="1080">
        <v>0</v>
      </c>
      <c r="F58" s="1080">
        <v>0</v>
      </c>
      <c r="G58" s="1080">
        <v>0</v>
      </c>
      <c r="H58" s="1080">
        <v>0</v>
      </c>
      <c r="I58" s="1080">
        <v>0</v>
      </c>
      <c r="J58" s="1080">
        <v>0</v>
      </c>
      <c r="K58" s="1080">
        <v>0</v>
      </c>
      <c r="L58" s="1080">
        <v>0</v>
      </c>
      <c r="M58" s="1080">
        <v>0</v>
      </c>
      <c r="N58" s="1080">
        <v>0</v>
      </c>
      <c r="O58" s="1080">
        <v>0</v>
      </c>
      <c r="P58" s="1080">
        <v>0</v>
      </c>
      <c r="Q58" s="1080">
        <v>0</v>
      </c>
      <c r="R58" s="1080">
        <v>0</v>
      </c>
      <c r="S58" s="1080">
        <v>0</v>
      </c>
      <c r="T58" s="1080">
        <v>0</v>
      </c>
      <c r="U58" s="1080">
        <v>0</v>
      </c>
      <c r="V58" s="1080">
        <v>0</v>
      </c>
      <c r="W58" s="1080">
        <v>0</v>
      </c>
      <c r="X58" s="1080">
        <v>0</v>
      </c>
      <c r="Y58" s="1080">
        <v>0</v>
      </c>
      <c r="Z58" s="1080">
        <v>0</v>
      </c>
      <c r="AA58" s="1080">
        <v>0</v>
      </c>
      <c r="AB58" s="1080">
        <v>0</v>
      </c>
      <c r="AC58" s="1080">
        <v>0</v>
      </c>
      <c r="AD58" s="1080">
        <v>0</v>
      </c>
      <c r="AE58" s="1080">
        <v>0</v>
      </c>
      <c r="AF58" s="1080">
        <v>0</v>
      </c>
      <c r="AG58" s="1080"/>
      <c r="AH58" s="1080">
        <v>0</v>
      </c>
      <c r="AI58" s="1080">
        <v>0</v>
      </c>
      <c r="AJ58" s="1080">
        <v>0</v>
      </c>
      <c r="AK58" s="1080">
        <v>0</v>
      </c>
      <c r="AL58" s="1080">
        <v>0</v>
      </c>
      <c r="AM58" s="1080">
        <v>0</v>
      </c>
      <c r="AN58" s="1080">
        <v>0</v>
      </c>
      <c r="AO58" s="1080">
        <v>0</v>
      </c>
      <c r="AP58" s="1080">
        <v>0</v>
      </c>
      <c r="AQ58" s="1080">
        <v>0</v>
      </c>
      <c r="AR58" s="1080">
        <v>0</v>
      </c>
      <c r="AS58" s="1080">
        <v>0</v>
      </c>
      <c r="AT58" s="1080">
        <v>0</v>
      </c>
      <c r="AU58" s="1080">
        <v>0</v>
      </c>
      <c r="AV58" s="1080">
        <v>0</v>
      </c>
      <c r="AW58" s="1080">
        <v>0</v>
      </c>
      <c r="AX58" s="1080">
        <v>0</v>
      </c>
      <c r="AY58" s="1080">
        <v>0</v>
      </c>
      <c r="AZ58" s="1080">
        <v>0</v>
      </c>
      <c r="BA58" s="1080">
        <v>0</v>
      </c>
      <c r="BB58" s="1080">
        <v>0</v>
      </c>
      <c r="BC58" s="1080">
        <v>0</v>
      </c>
      <c r="BD58" s="1053"/>
      <c r="CZ58" s="10"/>
    </row>
    <row r="59" spans="1:104">
      <c r="A59" s="4">
        <v>53</v>
      </c>
      <c r="B59" s="8" t="s">
        <v>55</v>
      </c>
      <c r="C59" s="1083">
        <f t="shared" si="35"/>
        <v>-402745.59474258736</v>
      </c>
      <c r="D59" s="1080">
        <v>0</v>
      </c>
      <c r="E59" s="1080">
        <v>0</v>
      </c>
      <c r="F59" s="1080">
        <v>0</v>
      </c>
      <c r="G59" s="1080">
        <f>'Adj 3.4 SO2 Emmissions'!G15</f>
        <v>-402745.59474258736</v>
      </c>
      <c r="H59" s="1080">
        <v>0</v>
      </c>
      <c r="I59" s="1080">
        <v>0</v>
      </c>
      <c r="J59" s="1080">
        <v>0</v>
      </c>
      <c r="K59" s="1080">
        <v>0</v>
      </c>
      <c r="L59" s="1080">
        <v>0</v>
      </c>
      <c r="M59" s="1080">
        <v>0</v>
      </c>
      <c r="N59" s="1080">
        <v>0</v>
      </c>
      <c r="O59" s="1080">
        <v>0</v>
      </c>
      <c r="P59" s="1080">
        <v>0</v>
      </c>
      <c r="Q59" s="1080">
        <v>0</v>
      </c>
      <c r="R59" s="1080">
        <v>0</v>
      </c>
      <c r="S59" s="1080">
        <v>0</v>
      </c>
      <c r="T59" s="1080">
        <v>0</v>
      </c>
      <c r="U59" s="1080">
        <v>0</v>
      </c>
      <c r="V59" s="1080">
        <v>0</v>
      </c>
      <c r="W59" s="1080">
        <v>0</v>
      </c>
      <c r="X59" s="1080">
        <v>0</v>
      </c>
      <c r="Y59" s="1080">
        <v>0</v>
      </c>
      <c r="Z59" s="1080">
        <v>0</v>
      </c>
      <c r="AA59" s="1080">
        <v>0</v>
      </c>
      <c r="AB59" s="1080">
        <v>0</v>
      </c>
      <c r="AC59" s="1080">
        <v>0</v>
      </c>
      <c r="AD59" s="1080">
        <v>0</v>
      </c>
      <c r="AE59" s="1080">
        <v>0</v>
      </c>
      <c r="AF59" s="1080">
        <v>0</v>
      </c>
      <c r="AG59" s="1080"/>
      <c r="AH59" s="1080">
        <v>0</v>
      </c>
      <c r="AI59" s="1080">
        <v>0</v>
      </c>
      <c r="AJ59" s="1080">
        <v>0</v>
      </c>
      <c r="AK59" s="1080">
        <v>0</v>
      </c>
      <c r="AL59" s="1080">
        <v>0</v>
      </c>
      <c r="AM59" s="1080">
        <v>0</v>
      </c>
      <c r="AN59" s="1080">
        <v>0</v>
      </c>
      <c r="AO59" s="1080">
        <v>0</v>
      </c>
      <c r="AP59" s="1080">
        <v>0</v>
      </c>
      <c r="AQ59" s="1080">
        <v>0</v>
      </c>
      <c r="AR59" s="1080">
        <v>0</v>
      </c>
      <c r="AS59" s="1080">
        <v>0</v>
      </c>
      <c r="AT59" s="1080">
        <v>0</v>
      </c>
      <c r="AU59" s="1080">
        <v>0</v>
      </c>
      <c r="AV59" s="1080">
        <v>0</v>
      </c>
      <c r="AW59" s="1080">
        <v>0</v>
      </c>
      <c r="AX59" s="1080">
        <v>0</v>
      </c>
      <c r="AY59" s="1080">
        <v>0</v>
      </c>
      <c r="AZ59" s="1080">
        <v>0</v>
      </c>
      <c r="BA59" s="1080">
        <v>0</v>
      </c>
      <c r="BB59" s="1080">
        <v>0</v>
      </c>
      <c r="BC59" s="1080">
        <v>0</v>
      </c>
      <c r="BD59" s="1053"/>
      <c r="CZ59" s="10"/>
    </row>
    <row r="60" spans="1:104">
      <c r="A60" s="4">
        <v>54</v>
      </c>
      <c r="B60" s="8"/>
      <c r="C60" s="1083"/>
      <c r="D60" s="1080"/>
      <c r="E60" s="1080"/>
      <c r="F60" s="1080"/>
      <c r="G60" s="1080"/>
      <c r="H60" s="1080"/>
      <c r="I60" s="1080"/>
      <c r="J60" s="1080"/>
      <c r="K60" s="1080"/>
      <c r="L60" s="1080"/>
      <c r="M60" s="1080"/>
      <c r="N60" s="1080"/>
      <c r="O60" s="1080"/>
      <c r="P60" s="1080"/>
      <c r="Q60" s="1080"/>
      <c r="R60" s="1080"/>
      <c r="S60" s="1080"/>
      <c r="T60" s="1080"/>
      <c r="U60" s="1080"/>
      <c r="V60" s="1080"/>
      <c r="W60" s="1080"/>
      <c r="X60" s="1080"/>
      <c r="Y60" s="1080"/>
      <c r="Z60" s="1080"/>
      <c r="AA60" s="1080"/>
      <c r="AB60" s="1080"/>
      <c r="AC60" s="1080"/>
      <c r="AD60" s="1080"/>
      <c r="AE60" s="1080"/>
      <c r="AF60" s="1080"/>
      <c r="AG60" s="1080"/>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53"/>
      <c r="CZ60" s="10"/>
    </row>
    <row r="61" spans="1:104">
      <c r="A61" s="4">
        <v>55</v>
      </c>
      <c r="B61" s="1285" t="s">
        <v>56</v>
      </c>
      <c r="C61" s="1088">
        <f t="shared" ref="C61:I61" si="36">SUM(C53:C60)</f>
        <v>-3513359.2157670539</v>
      </c>
      <c r="D61" s="1082">
        <f t="shared" si="36"/>
        <v>0</v>
      </c>
      <c r="E61" s="1082">
        <f t="shared" si="36"/>
        <v>0</v>
      </c>
      <c r="F61" s="1082">
        <f t="shared" si="36"/>
        <v>0</v>
      </c>
      <c r="G61" s="1082">
        <f t="shared" si="36"/>
        <v>-249924.71937285986</v>
      </c>
      <c r="H61" s="1082">
        <f t="shared" si="36"/>
        <v>0</v>
      </c>
      <c r="I61" s="1082">
        <f t="shared" si="36"/>
        <v>0</v>
      </c>
      <c r="J61" s="1082">
        <f>SUM(J53:J60)</f>
        <v>0</v>
      </c>
      <c r="K61" s="1082">
        <f>SUM(K53:K60)</f>
        <v>0</v>
      </c>
      <c r="L61" s="1082">
        <f>SUM(L53:L60)</f>
        <v>0</v>
      </c>
      <c r="M61" s="1082">
        <f t="shared" ref="M61:AC61" si="37">SUM(M53:M60)</f>
        <v>0</v>
      </c>
      <c r="N61" s="1082">
        <f t="shared" si="37"/>
        <v>0</v>
      </c>
      <c r="O61" s="1082">
        <f t="shared" si="37"/>
        <v>0</v>
      </c>
      <c r="P61" s="1082">
        <f>SUM(P53:P60)</f>
        <v>0</v>
      </c>
      <c r="Q61" s="1082">
        <f t="shared" si="37"/>
        <v>0</v>
      </c>
      <c r="R61" s="1082">
        <f t="shared" si="37"/>
        <v>0</v>
      </c>
      <c r="S61" s="1082">
        <f t="shared" si="37"/>
        <v>0</v>
      </c>
      <c r="T61" s="1082">
        <f t="shared" ref="T61:Y61" si="38">SUM(T53:T60)</f>
        <v>0</v>
      </c>
      <c r="U61" s="1082">
        <f t="shared" si="38"/>
        <v>0</v>
      </c>
      <c r="V61" s="1082">
        <f t="shared" si="38"/>
        <v>0</v>
      </c>
      <c r="W61" s="1082">
        <f t="shared" si="38"/>
        <v>0</v>
      </c>
      <c r="X61" s="1082">
        <f>SUM(X53:X60)</f>
        <v>0</v>
      </c>
      <c r="Y61" s="1082">
        <f t="shared" si="38"/>
        <v>0</v>
      </c>
      <c r="Z61" s="1082">
        <f t="shared" si="37"/>
        <v>0</v>
      </c>
      <c r="AA61" s="1082">
        <f t="shared" si="37"/>
        <v>0</v>
      </c>
      <c r="AB61" s="1082">
        <f t="shared" si="37"/>
        <v>0</v>
      </c>
      <c r="AC61" s="1082">
        <f t="shared" si="37"/>
        <v>0</v>
      </c>
      <c r="AD61" s="1082">
        <f t="shared" ref="AD61:AS61" si="39">SUM(AD53:AD60)</f>
        <v>-212765.11892330143</v>
      </c>
      <c r="AE61" s="1082">
        <f t="shared" si="39"/>
        <v>0</v>
      </c>
      <c r="AF61" s="1082">
        <f t="shared" si="39"/>
        <v>0</v>
      </c>
      <c r="AG61" s="1082"/>
      <c r="AH61" s="1082">
        <f t="shared" si="39"/>
        <v>0</v>
      </c>
      <c r="AI61" s="1082">
        <f t="shared" si="39"/>
        <v>0</v>
      </c>
      <c r="AJ61" s="1082">
        <f t="shared" si="39"/>
        <v>0</v>
      </c>
      <c r="AK61" s="1082">
        <f t="shared" si="39"/>
        <v>0</v>
      </c>
      <c r="AL61" s="1082">
        <f t="shared" si="39"/>
        <v>0</v>
      </c>
      <c r="AM61" s="1082">
        <f t="shared" si="39"/>
        <v>0</v>
      </c>
      <c r="AN61" s="1082">
        <f t="shared" si="39"/>
        <v>0</v>
      </c>
      <c r="AO61" s="1082">
        <f t="shared" si="39"/>
        <v>0</v>
      </c>
      <c r="AP61" s="1082">
        <f t="shared" si="39"/>
        <v>0</v>
      </c>
      <c r="AQ61" s="1082">
        <f t="shared" si="39"/>
        <v>0</v>
      </c>
      <c r="AR61" s="1082">
        <f t="shared" si="39"/>
        <v>0</v>
      </c>
      <c r="AS61" s="1082">
        <f t="shared" si="39"/>
        <v>-3325316.6196618588</v>
      </c>
      <c r="AT61" s="1082">
        <f t="shared" ref="AT61:BC61" si="40">SUM(AT53:AT60)</f>
        <v>0</v>
      </c>
      <c r="AU61" s="1082">
        <f t="shared" si="40"/>
        <v>300351.93966095272</v>
      </c>
      <c r="AV61" s="1082">
        <f t="shared" si="40"/>
        <v>0</v>
      </c>
      <c r="AW61" s="1082">
        <f t="shared" si="40"/>
        <v>0</v>
      </c>
      <c r="AX61" s="1082">
        <f t="shared" si="40"/>
        <v>0</v>
      </c>
      <c r="AY61" s="1082">
        <f t="shared" si="40"/>
        <v>0</v>
      </c>
      <c r="AZ61" s="1082">
        <f t="shared" si="40"/>
        <v>0</v>
      </c>
      <c r="BA61" s="1082">
        <f t="shared" si="40"/>
        <v>0</v>
      </c>
      <c r="BB61" s="1082">
        <f t="shared" si="40"/>
        <v>0</v>
      </c>
      <c r="BC61" s="1082">
        <f t="shared" si="40"/>
        <v>-25704.697469986393</v>
      </c>
      <c r="BD61" s="1053"/>
      <c r="CZ61" s="10"/>
    </row>
    <row r="62" spans="1:104">
      <c r="A62" s="4">
        <v>56</v>
      </c>
      <c r="B62" s="8"/>
      <c r="C62" s="1083"/>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c r="AU62" s="1080"/>
      <c r="AV62" s="1080"/>
      <c r="AW62" s="1080"/>
      <c r="AX62" s="1080"/>
      <c r="AY62" s="1080"/>
      <c r="AZ62" s="1080"/>
      <c r="BA62" s="1080"/>
      <c r="BB62" s="1080"/>
      <c r="BC62" s="1080"/>
      <c r="BD62" s="1053"/>
      <c r="CZ62" s="10"/>
    </row>
    <row r="63" spans="1:104">
      <c r="A63" s="4">
        <v>59</v>
      </c>
      <c r="B63" s="1093" t="s">
        <v>57</v>
      </c>
      <c r="C63" s="1296">
        <f t="shared" ref="C63:I63" si="41">C50+C61</f>
        <v>37021053.369100899</v>
      </c>
      <c r="D63" s="1080">
        <f t="shared" si="41"/>
        <v>0</v>
      </c>
      <c r="E63" s="1080">
        <f t="shared" si="41"/>
        <v>0</v>
      </c>
      <c r="F63" s="1080">
        <f t="shared" si="41"/>
        <v>0</v>
      </c>
      <c r="G63" s="1080">
        <f t="shared" si="41"/>
        <v>-249924.71937285986</v>
      </c>
      <c r="H63" s="1080">
        <f t="shared" si="41"/>
        <v>0</v>
      </c>
      <c r="I63" s="1080">
        <f t="shared" si="41"/>
        <v>0</v>
      </c>
      <c r="J63" s="1080">
        <f>J50+J61</f>
        <v>0</v>
      </c>
      <c r="K63" s="1080">
        <f>K50+K61</f>
        <v>0</v>
      </c>
      <c r="L63" s="1080">
        <f>L50+L61</f>
        <v>0</v>
      </c>
      <c r="M63" s="1080">
        <f t="shared" ref="M63:AC63" si="42">M50+M61</f>
        <v>0</v>
      </c>
      <c r="N63" s="1080">
        <f t="shared" si="42"/>
        <v>0</v>
      </c>
      <c r="O63" s="1080">
        <f t="shared" si="42"/>
        <v>0</v>
      </c>
      <c r="P63" s="1080">
        <f>P50+P61</f>
        <v>0</v>
      </c>
      <c r="Q63" s="1080">
        <f t="shared" si="42"/>
        <v>0</v>
      </c>
      <c r="R63" s="1080">
        <f t="shared" si="42"/>
        <v>0</v>
      </c>
      <c r="S63" s="1080">
        <f t="shared" si="42"/>
        <v>0</v>
      </c>
      <c r="T63" s="1080">
        <f t="shared" ref="T63:Y63" si="43">T50+T61</f>
        <v>0</v>
      </c>
      <c r="U63" s="1080">
        <f t="shared" si="43"/>
        <v>0</v>
      </c>
      <c r="V63" s="1080">
        <f t="shared" si="43"/>
        <v>0</v>
      </c>
      <c r="W63" s="1080">
        <f t="shared" si="43"/>
        <v>0</v>
      </c>
      <c r="X63" s="1080">
        <f>X50+X61</f>
        <v>0</v>
      </c>
      <c r="Y63" s="1080">
        <f t="shared" si="43"/>
        <v>0</v>
      </c>
      <c r="Z63" s="1080">
        <f t="shared" si="42"/>
        <v>0</v>
      </c>
      <c r="AA63" s="1080">
        <f t="shared" si="42"/>
        <v>0</v>
      </c>
      <c r="AB63" s="1080">
        <f t="shared" si="42"/>
        <v>0</v>
      </c>
      <c r="AC63" s="1080">
        <f t="shared" si="42"/>
        <v>0</v>
      </c>
      <c r="AD63" s="1080">
        <f t="shared" ref="AD63:AS63" si="44">AD50+AD61</f>
        <v>-212765.11892330143</v>
      </c>
      <c r="AE63" s="1080">
        <f t="shared" si="44"/>
        <v>0</v>
      </c>
      <c r="AF63" s="1080">
        <f t="shared" si="44"/>
        <v>0</v>
      </c>
      <c r="AG63" s="1080"/>
      <c r="AH63" s="1080">
        <f t="shared" si="44"/>
        <v>0</v>
      </c>
      <c r="AI63" s="1080">
        <f t="shared" si="44"/>
        <v>0</v>
      </c>
      <c r="AJ63" s="1080">
        <f t="shared" si="44"/>
        <v>0</v>
      </c>
      <c r="AK63" s="1080">
        <f t="shared" si="44"/>
        <v>0</v>
      </c>
      <c r="AL63" s="1080">
        <f t="shared" si="44"/>
        <v>0</v>
      </c>
      <c r="AM63" s="1080">
        <f t="shared" si="44"/>
        <v>0</v>
      </c>
      <c r="AN63" s="1080">
        <f t="shared" si="44"/>
        <v>0</v>
      </c>
      <c r="AO63" s="1080">
        <f t="shared" si="44"/>
        <v>0</v>
      </c>
      <c r="AP63" s="1080">
        <f t="shared" si="44"/>
        <v>0</v>
      </c>
      <c r="AQ63" s="1080">
        <f t="shared" si="44"/>
        <v>0</v>
      </c>
      <c r="AR63" s="1080">
        <f t="shared" si="44"/>
        <v>0</v>
      </c>
      <c r="AS63" s="1080">
        <f t="shared" si="44"/>
        <v>37099265.654320329</v>
      </c>
      <c r="AT63" s="1080">
        <f t="shared" ref="AT63:BC63" si="45">AT50+AT61</f>
        <v>0</v>
      </c>
      <c r="AU63" s="1080">
        <f t="shared" si="45"/>
        <v>97700.229568832146</v>
      </c>
      <c r="AV63" s="1080">
        <f t="shared" si="45"/>
        <v>0</v>
      </c>
      <c r="AW63" s="1080">
        <f t="shared" si="45"/>
        <v>0</v>
      </c>
      <c r="AX63" s="1080">
        <f t="shared" si="45"/>
        <v>0</v>
      </c>
      <c r="AY63" s="1080">
        <f t="shared" si="45"/>
        <v>0</v>
      </c>
      <c r="AZ63" s="1080">
        <f t="shared" si="45"/>
        <v>0</v>
      </c>
      <c r="BA63" s="1080">
        <f t="shared" si="45"/>
        <v>0</v>
      </c>
      <c r="BB63" s="1080">
        <f t="shared" si="45"/>
        <v>0</v>
      </c>
      <c r="BC63" s="1080">
        <f t="shared" si="45"/>
        <v>286777.32350789511</v>
      </c>
      <c r="BD63" s="1053"/>
      <c r="CZ63" s="10"/>
    </row>
    <row r="64" spans="1:104" ht="13.8" thickBot="1">
      <c r="A64" s="4">
        <v>60</v>
      </c>
      <c r="B64" s="8"/>
      <c r="C64" s="404"/>
      <c r="D64" s="1087"/>
      <c r="E64" s="108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CZ64" s="10"/>
    </row>
    <row r="65" spans="1:104">
      <c r="A65" s="1095">
        <v>61</v>
      </c>
      <c r="B65" s="1094" t="s">
        <v>58</v>
      </c>
      <c r="C65" s="1297" t="s">
        <v>59</v>
      </c>
      <c r="D65" s="1298"/>
      <c r="E65" s="1298"/>
      <c r="F65" s="1298"/>
      <c r="G65" s="1298"/>
      <c r="H65" s="1298"/>
      <c r="I65" s="1298"/>
      <c r="J65" s="1298"/>
      <c r="K65" s="1298"/>
      <c r="L65" s="1298"/>
      <c r="M65" s="1298"/>
      <c r="N65" s="1298"/>
      <c r="O65" s="1298"/>
      <c r="P65" s="1298"/>
      <c r="Q65" s="1298"/>
      <c r="R65" s="1298"/>
      <c r="S65" s="1298"/>
      <c r="T65" s="1298"/>
      <c r="U65" s="1298"/>
      <c r="V65" s="1298"/>
      <c r="W65" s="1298"/>
      <c r="X65" s="1298"/>
      <c r="Y65" s="1298"/>
      <c r="Z65" s="1298"/>
      <c r="AA65" s="1298"/>
      <c r="AB65" s="1298"/>
      <c r="AC65" s="1298"/>
      <c r="AD65" s="1298"/>
      <c r="AE65" s="1298"/>
      <c r="AF65" s="1298"/>
      <c r="AG65" s="1298"/>
      <c r="AH65" s="1298"/>
      <c r="AI65" s="1298"/>
      <c r="AJ65" s="1298"/>
      <c r="AK65" s="1298"/>
      <c r="AL65" s="1298"/>
      <c r="AM65" s="1298"/>
      <c r="AN65" s="1298"/>
      <c r="AO65" s="1298"/>
      <c r="AP65" s="1298"/>
      <c r="AQ65" s="1298"/>
      <c r="AR65" s="1298"/>
      <c r="AS65" s="1298"/>
      <c r="AT65" s="1298"/>
      <c r="AU65" s="1298"/>
      <c r="AV65" s="1298"/>
      <c r="AW65" s="1298"/>
      <c r="AX65" s="1298"/>
      <c r="AY65" s="1298"/>
      <c r="AZ65" s="1298"/>
      <c r="BA65" s="1298"/>
      <c r="BB65" s="1298"/>
      <c r="BC65" s="1298"/>
      <c r="CZ65" s="10"/>
    </row>
    <row r="66" spans="1:104">
      <c r="A66" s="6">
        <v>62</v>
      </c>
      <c r="B66" s="20" t="s">
        <v>2</v>
      </c>
      <c r="C66" s="1299" t="s">
        <v>60</v>
      </c>
      <c r="D66" s="1078"/>
      <c r="E66" s="1100"/>
      <c r="F66" s="1078">
        <v>0.35</v>
      </c>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CZ66" s="10"/>
    </row>
    <row r="67" spans="1:104">
      <c r="A67" s="6">
        <v>63</v>
      </c>
      <c r="B67" s="681"/>
      <c r="C67" s="1078">
        <f>SUM(D68:BC68)</f>
        <v>-957629.13578219805</v>
      </c>
      <c r="D67" s="1299"/>
      <c r="E67" s="1299"/>
      <c r="F67" s="1299"/>
      <c r="G67" s="1299"/>
      <c r="H67" s="1299"/>
      <c r="I67" s="1299"/>
      <c r="J67" s="1299"/>
      <c r="K67" s="1299"/>
      <c r="L67" s="1299"/>
      <c r="M67" s="1299"/>
      <c r="N67" s="1299"/>
      <c r="O67" s="1299"/>
      <c r="P67" s="1299"/>
      <c r="Q67" s="1299"/>
      <c r="R67" s="1299"/>
      <c r="S67" s="1299"/>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CZ67" s="10"/>
    </row>
    <row r="68" spans="1:104">
      <c r="A68" s="6">
        <v>64</v>
      </c>
      <c r="B68" s="20" t="s">
        <v>61</v>
      </c>
      <c r="C68" s="1085">
        <f t="shared" ref="C68:AF68" si="46">C11-C24-C26-C27-C28-C33</f>
        <v>-920310.24584627768</v>
      </c>
      <c r="D68" s="1085">
        <f t="shared" si="46"/>
        <v>0</v>
      </c>
      <c r="E68" s="1085">
        <f t="shared" si="46"/>
        <v>0</v>
      </c>
      <c r="F68" s="1085">
        <f t="shared" si="46"/>
        <v>0</v>
      </c>
      <c r="G68" s="1085">
        <f t="shared" si="46"/>
        <v>776048.95839665306</v>
      </c>
      <c r="H68" s="1085">
        <f t="shared" si="46"/>
        <v>0</v>
      </c>
      <c r="I68" s="1085">
        <f t="shared" si="46"/>
        <v>449017</v>
      </c>
      <c r="J68" s="1085">
        <f t="shared" si="46"/>
        <v>41325.822449383042</v>
      </c>
      <c r="K68" s="1085">
        <f t="shared" si="46"/>
        <v>0</v>
      </c>
      <c r="L68" s="1085">
        <f t="shared" si="46"/>
        <v>0</v>
      </c>
      <c r="M68" s="1085">
        <f t="shared" si="46"/>
        <v>0</v>
      </c>
      <c r="N68" s="1085">
        <f t="shared" si="46"/>
        <v>0</v>
      </c>
      <c r="O68" s="1085">
        <f t="shared" si="46"/>
        <v>-1233812.5366109316</v>
      </c>
      <c r="P68" s="1085">
        <f t="shared" si="46"/>
        <v>0</v>
      </c>
      <c r="Q68" s="1085">
        <f t="shared" si="46"/>
        <v>0</v>
      </c>
      <c r="R68" s="1085">
        <f t="shared" si="46"/>
        <v>0</v>
      </c>
      <c r="S68" s="1085">
        <f t="shared" si="46"/>
        <v>-21735.615691779938</v>
      </c>
      <c r="T68" s="1085">
        <f t="shared" si="46"/>
        <v>0</v>
      </c>
      <c r="U68" s="1085">
        <f t="shared" si="46"/>
        <v>0</v>
      </c>
      <c r="V68" s="1085">
        <f t="shared" si="46"/>
        <v>0</v>
      </c>
      <c r="W68" s="1085">
        <f t="shared" si="46"/>
        <v>0</v>
      </c>
      <c r="X68" s="1085">
        <f t="shared" si="46"/>
        <v>0</v>
      </c>
      <c r="Y68" s="1085">
        <f t="shared" si="46"/>
        <v>0</v>
      </c>
      <c r="Z68" s="1085">
        <f t="shared" si="46"/>
        <v>0</v>
      </c>
      <c r="AA68" s="1085">
        <f t="shared" si="46"/>
        <v>908320.56677233428</v>
      </c>
      <c r="AB68" s="1085">
        <f t="shared" si="46"/>
        <v>679898.4167838149</v>
      </c>
      <c r="AC68" s="1085">
        <f t="shared" si="46"/>
        <v>0</v>
      </c>
      <c r="AD68" s="1085">
        <f t="shared" si="46"/>
        <v>0</v>
      </c>
      <c r="AE68" s="1085">
        <f t="shared" si="46"/>
        <v>0</v>
      </c>
      <c r="AF68" s="1085">
        <f t="shared" si="46"/>
        <v>0</v>
      </c>
      <c r="AG68" s="1085"/>
      <c r="AH68" s="1085">
        <f t="shared" ref="AH68:BC68" si="47">AH11-AH24-AH26-AH27-AH28-AH33</f>
        <v>0</v>
      </c>
      <c r="AI68" s="1085">
        <f t="shared" si="47"/>
        <v>0</v>
      </c>
      <c r="AJ68" s="1085">
        <f t="shared" si="47"/>
        <v>0</v>
      </c>
      <c r="AK68" s="1085">
        <f t="shared" si="47"/>
        <v>0</v>
      </c>
      <c r="AL68" s="1085">
        <f t="shared" si="47"/>
        <v>0</v>
      </c>
      <c r="AM68" s="1085">
        <f t="shared" si="47"/>
        <v>0</v>
      </c>
      <c r="AN68" s="1085">
        <f t="shared" si="47"/>
        <v>0</v>
      </c>
      <c r="AO68" s="1085">
        <f t="shared" si="47"/>
        <v>807244.49001859501</v>
      </c>
      <c r="AP68" s="1085">
        <f t="shared" si="47"/>
        <v>0</v>
      </c>
      <c r="AQ68" s="1085">
        <f t="shared" si="47"/>
        <v>0</v>
      </c>
      <c r="AR68" s="1085">
        <f t="shared" si="47"/>
        <v>0</v>
      </c>
      <c r="AS68" s="1085">
        <f t="shared" si="47"/>
        <v>-744845.36788250029</v>
      </c>
      <c r="AT68" s="1085">
        <f t="shared" si="47"/>
        <v>0</v>
      </c>
      <c r="AU68" s="1085">
        <f t="shared" si="47"/>
        <v>-82361.759263031505</v>
      </c>
      <c r="AV68" s="1085">
        <f t="shared" si="47"/>
        <v>0</v>
      </c>
      <c r="AW68" s="1085">
        <f t="shared" si="47"/>
        <v>0</v>
      </c>
      <c r="AX68" s="1085">
        <f t="shared" si="47"/>
        <v>0</v>
      </c>
      <c r="AY68" s="1085">
        <f t="shared" si="47"/>
        <v>-1530186</v>
      </c>
      <c r="AZ68" s="1085">
        <f t="shared" si="47"/>
        <v>0</v>
      </c>
      <c r="BA68" s="1085">
        <f t="shared" si="47"/>
        <v>0</v>
      </c>
      <c r="BB68" s="1085">
        <f t="shared" si="47"/>
        <v>0</v>
      </c>
      <c r="BC68" s="1085">
        <f t="shared" si="47"/>
        <v>-1006543.1107547351</v>
      </c>
      <c r="BD68" s="1053"/>
      <c r="CZ68" s="10"/>
    </row>
    <row r="69" spans="1:104">
      <c r="A69" s="6">
        <v>65</v>
      </c>
      <c r="B69" s="20" t="s">
        <v>62</v>
      </c>
      <c r="C69" s="1300">
        <f>SUM(D69:BC69)</f>
        <v>0</v>
      </c>
      <c r="D69" s="1080">
        <v>0</v>
      </c>
      <c r="E69" s="1080">
        <v>0</v>
      </c>
      <c r="F69" s="1080">
        <v>0</v>
      </c>
      <c r="G69" s="1080">
        <v>0</v>
      </c>
      <c r="H69" s="1080">
        <v>0</v>
      </c>
      <c r="I69" s="1080">
        <v>0</v>
      </c>
      <c r="J69" s="1080">
        <v>0</v>
      </c>
      <c r="K69" s="1080">
        <v>0</v>
      </c>
      <c r="L69" s="1080">
        <v>0</v>
      </c>
      <c r="M69" s="1080">
        <v>0</v>
      </c>
      <c r="N69" s="1080">
        <v>0</v>
      </c>
      <c r="O69" s="1080">
        <v>0</v>
      </c>
      <c r="P69" s="1080">
        <v>0</v>
      </c>
      <c r="Q69" s="1080">
        <v>0</v>
      </c>
      <c r="R69" s="1080">
        <v>0</v>
      </c>
      <c r="S69" s="1080">
        <v>0</v>
      </c>
      <c r="T69" s="1080">
        <v>0</v>
      </c>
      <c r="U69" s="1080">
        <v>0</v>
      </c>
      <c r="V69" s="1080">
        <v>0</v>
      </c>
      <c r="W69" s="1080">
        <v>0</v>
      </c>
      <c r="X69" s="1080">
        <v>0</v>
      </c>
      <c r="Y69" s="1080">
        <v>0</v>
      </c>
      <c r="Z69" s="1080">
        <v>0</v>
      </c>
      <c r="AA69" s="1080">
        <v>0</v>
      </c>
      <c r="AB69" s="1080">
        <v>0</v>
      </c>
      <c r="AC69" s="1080">
        <v>0</v>
      </c>
      <c r="AD69" s="1080">
        <v>0</v>
      </c>
      <c r="AE69" s="1080">
        <v>0</v>
      </c>
      <c r="AF69" s="1080">
        <v>0</v>
      </c>
      <c r="AG69" s="1080"/>
      <c r="AH69" s="1080">
        <v>0</v>
      </c>
      <c r="AI69" s="1080">
        <v>0</v>
      </c>
      <c r="AJ69" s="1080">
        <v>0</v>
      </c>
      <c r="AK69" s="1080">
        <v>0</v>
      </c>
      <c r="AL69" s="1080">
        <v>0</v>
      </c>
      <c r="AM69" s="1080">
        <v>0</v>
      </c>
      <c r="AN69" s="1080">
        <v>0</v>
      </c>
      <c r="AO69" s="1080">
        <v>0</v>
      </c>
      <c r="AP69" s="1080">
        <v>0</v>
      </c>
      <c r="AQ69" s="1080">
        <v>0</v>
      </c>
      <c r="AR69" s="1080">
        <v>0</v>
      </c>
      <c r="AS69" s="1080">
        <v>0</v>
      </c>
      <c r="AT69" s="1080">
        <v>0</v>
      </c>
      <c r="AU69" s="1080">
        <v>0</v>
      </c>
      <c r="AV69" s="1080">
        <v>0</v>
      </c>
      <c r="AW69" s="1080">
        <v>0</v>
      </c>
      <c r="AX69" s="1080">
        <v>0</v>
      </c>
      <c r="AY69" s="1080">
        <v>0</v>
      </c>
      <c r="AZ69" s="1080">
        <v>0</v>
      </c>
      <c r="BA69" s="1080">
        <v>0</v>
      </c>
      <c r="BB69" s="1080">
        <v>0</v>
      </c>
      <c r="BC69" s="1080">
        <v>0</v>
      </c>
      <c r="BD69" s="1053"/>
      <c r="CZ69" s="10"/>
    </row>
    <row r="70" spans="1:104">
      <c r="A70" s="6">
        <v>66</v>
      </c>
      <c r="B70" s="20" t="s">
        <v>63</v>
      </c>
      <c r="C70" s="1300">
        <f>SUM(D70:BC70)</f>
        <v>0</v>
      </c>
      <c r="D70" s="1080">
        <v>0</v>
      </c>
      <c r="E70" s="1080">
        <v>0</v>
      </c>
      <c r="F70" s="1080">
        <v>0</v>
      </c>
      <c r="G70" s="1080">
        <v>0</v>
      </c>
      <c r="H70" s="1080">
        <v>0</v>
      </c>
      <c r="I70" s="1080">
        <v>0</v>
      </c>
      <c r="J70" s="1080">
        <v>0</v>
      </c>
      <c r="K70" s="1080">
        <v>0</v>
      </c>
      <c r="L70" s="1080">
        <v>0</v>
      </c>
      <c r="M70" s="1080">
        <v>0</v>
      </c>
      <c r="N70" s="1080">
        <v>0</v>
      </c>
      <c r="O70" s="1080">
        <v>0</v>
      </c>
      <c r="P70" s="1080">
        <v>0</v>
      </c>
      <c r="Q70" s="1080">
        <v>0</v>
      </c>
      <c r="R70" s="1080">
        <v>0</v>
      </c>
      <c r="S70" s="1080">
        <v>0</v>
      </c>
      <c r="T70" s="1080">
        <v>0</v>
      </c>
      <c r="U70" s="1080">
        <v>0</v>
      </c>
      <c r="V70" s="1080">
        <v>0</v>
      </c>
      <c r="W70" s="1080">
        <v>0</v>
      </c>
      <c r="X70" s="1080">
        <v>0</v>
      </c>
      <c r="Y70" s="1080">
        <v>0</v>
      </c>
      <c r="Z70" s="1080">
        <v>0</v>
      </c>
      <c r="AA70" s="1080">
        <v>0</v>
      </c>
      <c r="AB70" s="1080">
        <v>0</v>
      </c>
      <c r="AC70" s="1080">
        <v>0</v>
      </c>
      <c r="AD70" s="1080">
        <v>0</v>
      </c>
      <c r="AE70" s="1080">
        <v>0</v>
      </c>
      <c r="AF70" s="1080">
        <v>0</v>
      </c>
      <c r="AG70" s="1080"/>
      <c r="AH70" s="1080">
        <v>0</v>
      </c>
      <c r="AI70" s="1080">
        <v>0</v>
      </c>
      <c r="AJ70" s="1080">
        <v>0</v>
      </c>
      <c r="AK70" s="1080">
        <v>0</v>
      </c>
      <c r="AL70" s="1080">
        <v>0</v>
      </c>
      <c r="AM70" s="1080">
        <v>0</v>
      </c>
      <c r="AN70" s="1080">
        <v>0</v>
      </c>
      <c r="AO70" s="1080">
        <v>0</v>
      </c>
      <c r="AP70" s="1080">
        <v>0</v>
      </c>
      <c r="AQ70" s="1080">
        <v>0</v>
      </c>
      <c r="AR70" s="1080">
        <v>0</v>
      </c>
      <c r="AS70" s="1080">
        <v>0</v>
      </c>
      <c r="AT70" s="1080">
        <v>0</v>
      </c>
      <c r="AU70" s="1080">
        <v>0</v>
      </c>
      <c r="AV70" s="1080">
        <v>0</v>
      </c>
      <c r="AW70" s="1080">
        <v>0</v>
      </c>
      <c r="AX70" s="1080">
        <v>0</v>
      </c>
      <c r="AY70" s="1080">
        <v>0</v>
      </c>
      <c r="AZ70" s="1080">
        <v>0</v>
      </c>
      <c r="BA70" s="1080">
        <v>0</v>
      </c>
      <c r="BB70" s="1080">
        <v>0</v>
      </c>
      <c r="BC70" s="1080">
        <v>0</v>
      </c>
      <c r="BD70" s="1053"/>
      <c r="CZ70" s="10"/>
    </row>
    <row r="71" spans="1:104">
      <c r="A71" s="6">
        <v>67</v>
      </c>
      <c r="B71" s="20" t="s">
        <v>5</v>
      </c>
      <c r="C71" s="1300">
        <f>SUM(D71:BC71)</f>
        <v>970734.96375973523</v>
      </c>
      <c r="D71" s="1080">
        <v>0</v>
      </c>
      <c r="E71" s="1080">
        <v>0</v>
      </c>
      <c r="F71" s="1080">
        <v>0</v>
      </c>
      <c r="G71" s="1080">
        <v>0</v>
      </c>
      <c r="H71" s="1080">
        <v>0</v>
      </c>
      <c r="I71" s="1080">
        <v>0</v>
      </c>
      <c r="J71" s="1080">
        <v>0</v>
      </c>
      <c r="K71" s="1080">
        <v>0</v>
      </c>
      <c r="L71" s="1080">
        <v>0</v>
      </c>
      <c r="M71" s="1080">
        <v>0</v>
      </c>
      <c r="N71" s="1080">
        <v>0</v>
      </c>
      <c r="O71" s="1080">
        <v>0</v>
      </c>
      <c r="P71" s="1080">
        <v>0</v>
      </c>
      <c r="Q71" s="1080">
        <v>0</v>
      </c>
      <c r="R71" s="1080">
        <v>0</v>
      </c>
      <c r="S71" s="1080">
        <v>0</v>
      </c>
      <c r="T71" s="1080">
        <v>0</v>
      </c>
      <c r="U71" s="1080">
        <v>0</v>
      </c>
      <c r="V71" s="1080">
        <v>0</v>
      </c>
      <c r="W71" s="1080">
        <v>0</v>
      </c>
      <c r="X71" s="1080">
        <v>0</v>
      </c>
      <c r="Y71" s="1080">
        <v>0</v>
      </c>
      <c r="Z71" s="1080">
        <v>0</v>
      </c>
      <c r="AA71" s="1080">
        <v>0</v>
      </c>
      <c r="AB71" s="1080">
        <v>0</v>
      </c>
      <c r="AC71" s="1080">
        <v>0</v>
      </c>
      <c r="AD71" s="1080">
        <v>0</v>
      </c>
      <c r="AE71" s="1080">
        <v>0</v>
      </c>
      <c r="AF71" s="1080">
        <v>0</v>
      </c>
      <c r="AG71" s="1080"/>
      <c r="AH71" s="1080">
        <f>'Adj 7.1 Interest True-up'!G30</f>
        <v>970734.96375973523</v>
      </c>
      <c r="AI71" s="1080">
        <v>0</v>
      </c>
      <c r="AJ71" s="1080">
        <v>0</v>
      </c>
      <c r="AK71" s="1080">
        <v>0</v>
      </c>
      <c r="AL71" s="1080">
        <v>0</v>
      </c>
      <c r="AM71" s="1080">
        <v>0</v>
      </c>
      <c r="AN71" s="1080">
        <v>0</v>
      </c>
      <c r="AO71" s="1080">
        <v>0</v>
      </c>
      <c r="AP71" s="1080">
        <v>0</v>
      </c>
      <c r="AQ71" s="1080">
        <v>0</v>
      </c>
      <c r="AR71" s="1080">
        <v>0</v>
      </c>
      <c r="AS71" s="1080">
        <v>0</v>
      </c>
      <c r="AT71" s="1080">
        <v>0</v>
      </c>
      <c r="AU71" s="1080">
        <v>0</v>
      </c>
      <c r="AV71" s="1080">
        <v>0</v>
      </c>
      <c r="AW71" s="1080">
        <v>0</v>
      </c>
      <c r="AX71" s="1080">
        <v>0</v>
      </c>
      <c r="AY71" s="1080">
        <v>0</v>
      </c>
      <c r="AZ71" s="1080">
        <v>0</v>
      </c>
      <c r="BA71" s="1080">
        <v>0</v>
      </c>
      <c r="BB71" s="1080">
        <v>0</v>
      </c>
      <c r="BC71" s="1080">
        <v>0</v>
      </c>
      <c r="BD71" s="1053"/>
      <c r="CZ71" s="10"/>
    </row>
    <row r="72" spans="1:104">
      <c r="A72" s="6">
        <v>68</v>
      </c>
      <c r="B72" s="20" t="s">
        <v>64</v>
      </c>
      <c r="C72" s="1300">
        <f>SUM(D72:BC72)</f>
        <v>549094.19966801419</v>
      </c>
      <c r="D72" s="1080">
        <v>0</v>
      </c>
      <c r="E72" s="1080">
        <v>0</v>
      </c>
      <c r="F72" s="1080">
        <v>0</v>
      </c>
      <c r="G72" s="1080">
        <f>'Adj 3.4 SO2 Emmissions'!G20</f>
        <v>58.417828750555501</v>
      </c>
      <c r="H72" s="1080">
        <v>0</v>
      </c>
      <c r="I72" s="1080">
        <v>0</v>
      </c>
      <c r="J72" s="1080">
        <v>0</v>
      </c>
      <c r="K72" s="1080">
        <v>0</v>
      </c>
      <c r="L72" s="1080">
        <v>0</v>
      </c>
      <c r="M72" s="1080">
        <v>0</v>
      </c>
      <c r="N72" s="1080">
        <v>0</v>
      </c>
      <c r="O72" s="1080">
        <v>0</v>
      </c>
      <c r="P72" s="1080">
        <v>0</v>
      </c>
      <c r="Q72" s="1080">
        <v>0</v>
      </c>
      <c r="R72" s="1080">
        <v>0</v>
      </c>
      <c r="S72" s="1080"/>
      <c r="T72" s="1080">
        <v>0</v>
      </c>
      <c r="U72" s="1080">
        <v>0</v>
      </c>
      <c r="V72" s="1080"/>
      <c r="W72" s="1080">
        <v>0</v>
      </c>
      <c r="X72" s="1080">
        <v>0</v>
      </c>
      <c r="Y72" s="1080"/>
      <c r="Z72" s="1080">
        <v>0</v>
      </c>
      <c r="AA72" s="1080">
        <v>0</v>
      </c>
      <c r="AB72" s="1080">
        <f>AB26</f>
        <v>0</v>
      </c>
      <c r="AC72" s="1080">
        <v>0</v>
      </c>
      <c r="AD72" s="1080">
        <v>0</v>
      </c>
      <c r="AE72" s="1080">
        <v>0</v>
      </c>
      <c r="AF72" s="1080">
        <v>0</v>
      </c>
      <c r="AG72" s="1080"/>
      <c r="AH72" s="1080">
        <v>0</v>
      </c>
      <c r="AI72" s="1080">
        <v>0</v>
      </c>
      <c r="AJ72" s="1080">
        <v>0</v>
      </c>
      <c r="AK72" s="1080">
        <v>0</v>
      </c>
      <c r="AL72" s="1080">
        <v>0</v>
      </c>
      <c r="AM72" s="1080">
        <v>0</v>
      </c>
      <c r="AN72" s="1080">
        <v>0</v>
      </c>
      <c r="AO72" s="1080">
        <v>0</v>
      </c>
      <c r="AP72" s="1080">
        <v>0</v>
      </c>
      <c r="AQ72" s="1080">
        <f>'Adj 8.2 Environ Settlement'!BM24</f>
        <v>0</v>
      </c>
      <c r="AR72" s="1080">
        <v>0</v>
      </c>
      <c r="AS72" s="1080">
        <f>'Adj 8.4 Major Plant Add'!G42+'Adj 8.4 Major Plant Add'!G47+'Adj 8.4 Major Plant Add'!G52+'Adj 8.4 Major Plant Add'!G57</f>
        <v>744845.36788250029</v>
      </c>
      <c r="AT72" s="1080"/>
      <c r="AU72" s="1080">
        <f>'Adj 8.6 Powerdale'!G14+'Adj 8.6 Powerdale'!G23</f>
        <v>-201567.2407369685</v>
      </c>
      <c r="AV72" s="1080">
        <v>0</v>
      </c>
      <c r="AW72" s="1080">
        <v>0</v>
      </c>
      <c r="AX72" s="1080">
        <v>0</v>
      </c>
      <c r="AY72" s="1080">
        <v>0</v>
      </c>
      <c r="AZ72" s="1080">
        <v>0</v>
      </c>
      <c r="BA72" s="1080">
        <v>0</v>
      </c>
      <c r="BB72" s="1080">
        <v>0</v>
      </c>
      <c r="BC72" s="1080">
        <f>SUM('Adj 9.1 Prod Factor'!G61:G64)</f>
        <v>5757.6546937317507</v>
      </c>
      <c r="BD72" s="1053"/>
      <c r="CZ72" s="10"/>
    </row>
    <row r="73" spans="1:104">
      <c r="A73" s="6">
        <v>69</v>
      </c>
      <c r="B73" s="20" t="s">
        <v>65</v>
      </c>
      <c r="C73" s="1301">
        <f>SUM(D73:BC73)</f>
        <v>6718478.7721369304</v>
      </c>
      <c r="D73" s="1080">
        <v>0</v>
      </c>
      <c r="E73" s="1080">
        <v>0</v>
      </c>
      <c r="F73" s="1080">
        <v>0</v>
      </c>
      <c r="G73" s="1080">
        <f>'Adj 3.4 SO2 Emmissions'!G21</f>
        <v>778051.99910408224</v>
      </c>
      <c r="H73" s="1080">
        <v>0</v>
      </c>
      <c r="I73" s="1080">
        <v>0</v>
      </c>
      <c r="J73" s="1080">
        <v>0</v>
      </c>
      <c r="K73" s="1080">
        <v>0</v>
      </c>
      <c r="L73" s="1080">
        <v>0</v>
      </c>
      <c r="M73" s="1080">
        <v>0</v>
      </c>
      <c r="N73" s="1080">
        <v>0</v>
      </c>
      <c r="O73" s="1080">
        <v>0</v>
      </c>
      <c r="P73" s="1080">
        <v>0</v>
      </c>
      <c r="Q73" s="1080">
        <v>0</v>
      </c>
      <c r="R73" s="1080">
        <v>0</v>
      </c>
      <c r="S73" s="1080"/>
      <c r="T73" s="1080">
        <v>0</v>
      </c>
      <c r="U73" s="1080">
        <v>0</v>
      </c>
      <c r="V73" s="1080">
        <v>0</v>
      </c>
      <c r="W73" s="1080">
        <v>0</v>
      </c>
      <c r="X73" s="1080">
        <v>0</v>
      </c>
      <c r="Y73" s="1080"/>
      <c r="Z73" s="1080">
        <v>0</v>
      </c>
      <c r="AA73" s="1080">
        <v>0</v>
      </c>
      <c r="AB73" s="1080">
        <v>0</v>
      </c>
      <c r="AC73" s="1080">
        <v>0</v>
      </c>
      <c r="AD73" s="1080">
        <f>'Adj 6.1 Hydro Decomm.'!G14</f>
        <v>128121.11534020312</v>
      </c>
      <c r="AE73" s="1080"/>
      <c r="AF73" s="1080">
        <f>'Adj 6.1 Hydro Decomm.'!I14</f>
        <v>0</v>
      </c>
      <c r="AG73" s="1080"/>
      <c r="AH73" s="1080">
        <v>0</v>
      </c>
      <c r="AI73" s="1080">
        <v>0</v>
      </c>
      <c r="AJ73" s="1080">
        <v>0</v>
      </c>
      <c r="AK73" s="1080">
        <v>0</v>
      </c>
      <c r="AL73" s="1080">
        <v>0</v>
      </c>
      <c r="AM73" s="1080">
        <v>0</v>
      </c>
      <c r="AN73" s="1080">
        <v>0</v>
      </c>
      <c r="AO73" s="1080">
        <v>0</v>
      </c>
      <c r="AP73" s="1080">
        <v>0</v>
      </c>
      <c r="AQ73" s="1080">
        <f>'Adj 8.2 Environ Settlement'!BM10</f>
        <v>0</v>
      </c>
      <c r="AR73" s="1080">
        <v>0</v>
      </c>
      <c r="AS73" s="1080">
        <f>'Adj 8.4 Major Plant Add'!G43+'Adj 8.4 Major Plant Add'!G48+'Adj 8.4 Major Plant Add'!G53+'Adj 8.4 Major Plant Add'!G58</f>
        <v>5805451.2495891629</v>
      </c>
      <c r="AT73" s="1080">
        <v>0</v>
      </c>
      <c r="AU73" s="1080">
        <f>'Adj 8.6 Powerdale'!G18</f>
        <v>-38021.730055842912</v>
      </c>
      <c r="AV73" s="1080">
        <v>0</v>
      </c>
      <c r="AW73" s="1080">
        <v>0</v>
      </c>
      <c r="AX73" s="1080">
        <v>0</v>
      </c>
      <c r="AY73" s="1080">
        <v>0</v>
      </c>
      <c r="AZ73" s="1080">
        <v>0</v>
      </c>
      <c r="BA73" s="1080">
        <v>0</v>
      </c>
      <c r="BB73" s="1080">
        <v>0</v>
      </c>
      <c r="BC73" s="1080">
        <f>SUM('Adj 9.1 Prod Factor'!G65:G68)</f>
        <v>44876.138159324073</v>
      </c>
      <c r="BD73" s="1053"/>
      <c r="CZ73" s="10"/>
    </row>
    <row r="74" spans="1:104">
      <c r="A74" s="6">
        <v>70</v>
      </c>
      <c r="B74" s="20"/>
      <c r="C74" s="1300"/>
      <c r="D74" s="1085"/>
      <c r="E74" s="1085"/>
      <c r="F74" s="1085"/>
      <c r="G74" s="1085"/>
      <c r="H74" s="1085"/>
      <c r="I74" s="1085"/>
      <c r="J74" s="1085"/>
      <c r="K74" s="1085"/>
      <c r="L74" s="1085"/>
      <c r="M74" s="1085"/>
      <c r="N74" s="1085"/>
      <c r="O74" s="1085"/>
      <c r="P74" s="1085"/>
      <c r="Q74" s="1085"/>
      <c r="R74" s="1085"/>
      <c r="S74" s="1085"/>
      <c r="T74" s="1085"/>
      <c r="U74" s="1085"/>
      <c r="V74" s="1085"/>
      <c r="W74" s="1085"/>
      <c r="X74" s="1085"/>
      <c r="Y74" s="1085"/>
      <c r="Z74" s="1085"/>
      <c r="AA74" s="1085"/>
      <c r="AB74" s="1085"/>
      <c r="AC74" s="1085"/>
      <c r="AD74" s="1085"/>
      <c r="AE74" s="1085"/>
      <c r="AF74" s="1085"/>
      <c r="AG74" s="1085"/>
      <c r="AH74" s="1085"/>
      <c r="AI74" s="1085"/>
      <c r="AJ74" s="1085"/>
      <c r="AK74" s="1085"/>
      <c r="AL74" s="1085"/>
      <c r="AM74" s="1085"/>
      <c r="AN74" s="1085"/>
      <c r="AO74" s="1085"/>
      <c r="AP74" s="1085"/>
      <c r="AQ74" s="1085"/>
      <c r="AR74" s="1085"/>
      <c r="AS74" s="1085"/>
      <c r="AT74" s="1085"/>
      <c r="AU74" s="1085"/>
      <c r="AV74" s="1085"/>
      <c r="AW74" s="1085"/>
      <c r="AX74" s="1085"/>
      <c r="AY74" s="1085"/>
      <c r="AZ74" s="1085"/>
      <c r="BA74" s="1085"/>
      <c r="BB74" s="1085"/>
      <c r="BC74" s="1085"/>
      <c r="CZ74" s="10"/>
    </row>
    <row r="75" spans="1:104">
      <c r="A75" s="6">
        <v>71</v>
      </c>
      <c r="B75" s="20" t="s">
        <v>66</v>
      </c>
      <c r="C75" s="1299">
        <f>+C68-C69-C70-C71+C72-C73</f>
        <v>-8060429.7820749292</v>
      </c>
      <c r="D75" s="1299">
        <f t="shared" ref="D75:I75" si="48">D68-D70-D71+D72-D73</f>
        <v>0</v>
      </c>
      <c r="E75" s="1299">
        <f t="shared" si="48"/>
        <v>0</v>
      </c>
      <c r="F75" s="1299">
        <f t="shared" si="48"/>
        <v>0</v>
      </c>
      <c r="G75" s="1299">
        <f t="shared" si="48"/>
        <v>-1944.6228786786087</v>
      </c>
      <c r="H75" s="1299">
        <f t="shared" si="48"/>
        <v>0</v>
      </c>
      <c r="I75" s="1299">
        <f t="shared" si="48"/>
        <v>449017</v>
      </c>
      <c r="J75" s="1299">
        <f>J68-J70-J71+J72-J73</f>
        <v>41325.822449383042</v>
      </c>
      <c r="K75" s="1299">
        <f>K68-K70-K71+K72-K73</f>
        <v>0</v>
      </c>
      <c r="L75" s="1299">
        <f>L68-L70-L71+L72-L73</f>
        <v>0</v>
      </c>
      <c r="M75" s="1299">
        <f t="shared" ref="M75:AC75" si="49">M68-M70-M71+M72-M73</f>
        <v>0</v>
      </c>
      <c r="N75" s="1299">
        <f t="shared" si="49"/>
        <v>0</v>
      </c>
      <c r="O75" s="1299">
        <f t="shared" si="49"/>
        <v>-1233812.5366109316</v>
      </c>
      <c r="P75" s="1299">
        <f>P68-P70-P71+P72-P73</f>
        <v>0</v>
      </c>
      <c r="Q75" s="1299">
        <f t="shared" si="49"/>
        <v>0</v>
      </c>
      <c r="R75" s="1299">
        <f t="shared" si="49"/>
        <v>0</v>
      </c>
      <c r="S75" s="1299">
        <f t="shared" si="49"/>
        <v>-21735.615691779938</v>
      </c>
      <c r="T75" s="1299">
        <f t="shared" ref="T75:Y75" si="50">T68-T70-T71+T72-T73</f>
        <v>0</v>
      </c>
      <c r="U75" s="1299">
        <f t="shared" si="50"/>
        <v>0</v>
      </c>
      <c r="V75" s="1299">
        <f t="shared" si="50"/>
        <v>0</v>
      </c>
      <c r="W75" s="1299">
        <f t="shared" si="50"/>
        <v>0</v>
      </c>
      <c r="X75" s="1299">
        <f>X68-X70-X71+X72-X73</f>
        <v>0</v>
      </c>
      <c r="Y75" s="1299">
        <f t="shared" si="50"/>
        <v>0</v>
      </c>
      <c r="Z75" s="1299">
        <f t="shared" si="49"/>
        <v>0</v>
      </c>
      <c r="AA75" s="1299">
        <f t="shared" si="49"/>
        <v>908320.56677233428</v>
      </c>
      <c r="AB75" s="1299">
        <f t="shared" si="49"/>
        <v>679898.4167838149</v>
      </c>
      <c r="AC75" s="1299">
        <f t="shared" si="49"/>
        <v>0</v>
      </c>
      <c r="AD75" s="1299">
        <f t="shared" ref="AD75:AS75" si="51">AD68-AD70-AD71+AD72-AD73</f>
        <v>-128121.11534020312</v>
      </c>
      <c r="AE75" s="1299">
        <f t="shared" si="51"/>
        <v>0</v>
      </c>
      <c r="AF75" s="1299">
        <f t="shared" si="51"/>
        <v>0</v>
      </c>
      <c r="AG75" s="1299"/>
      <c r="AH75" s="1299">
        <f t="shared" si="51"/>
        <v>-970734.96375973523</v>
      </c>
      <c r="AI75" s="1299">
        <f t="shared" si="51"/>
        <v>0</v>
      </c>
      <c r="AJ75" s="1299">
        <f t="shared" si="51"/>
        <v>0</v>
      </c>
      <c r="AK75" s="1299">
        <f t="shared" si="51"/>
        <v>0</v>
      </c>
      <c r="AL75" s="1299">
        <f t="shared" si="51"/>
        <v>0</v>
      </c>
      <c r="AM75" s="1299">
        <f t="shared" si="51"/>
        <v>0</v>
      </c>
      <c r="AN75" s="1299">
        <f t="shared" si="51"/>
        <v>0</v>
      </c>
      <c r="AO75" s="1299">
        <f t="shared" si="51"/>
        <v>807244.49001859501</v>
      </c>
      <c r="AP75" s="1299">
        <f t="shared" si="51"/>
        <v>0</v>
      </c>
      <c r="AQ75" s="1299">
        <f t="shared" si="51"/>
        <v>0</v>
      </c>
      <c r="AR75" s="1299">
        <f t="shared" si="51"/>
        <v>0</v>
      </c>
      <c r="AS75" s="1299">
        <f t="shared" si="51"/>
        <v>-5805451.2495891629</v>
      </c>
      <c r="AT75" s="1299">
        <f t="shared" ref="AT75:AY75" si="52">AT68-AT70-AT71+AT72-AT73</f>
        <v>0</v>
      </c>
      <c r="AU75" s="1299">
        <f t="shared" si="52"/>
        <v>-245907.2699441571</v>
      </c>
      <c r="AV75" s="1299">
        <f t="shared" si="52"/>
        <v>0</v>
      </c>
      <c r="AW75" s="1299">
        <f t="shared" si="52"/>
        <v>0</v>
      </c>
      <c r="AX75" s="1299">
        <f t="shared" si="52"/>
        <v>0</v>
      </c>
      <c r="AY75" s="1299">
        <f t="shared" si="52"/>
        <v>-1530186</v>
      </c>
      <c r="AZ75" s="1299">
        <f>AZ68-AZ70-AZ71+AZ72-AZ73</f>
        <v>0</v>
      </c>
      <c r="BA75" s="1299">
        <f>BA68-BA70-BA71+BA72-BA73</f>
        <v>0</v>
      </c>
      <c r="BB75" s="1299">
        <f>BB68-BB70-BB71+BB72-BB73</f>
        <v>0</v>
      </c>
      <c r="BC75" s="1299">
        <f>BC68-BC70-BC71+BC72-BC73</f>
        <v>-1045661.5942203273</v>
      </c>
      <c r="BD75" s="1096">
        <f>BD68-BD70-BD71+BD72-BD73</f>
        <v>0</v>
      </c>
      <c r="CZ75" s="10"/>
    </row>
    <row r="76" spans="1:104">
      <c r="A76" s="6">
        <v>72</v>
      </c>
      <c r="B76" s="20" t="s">
        <v>67</v>
      </c>
      <c r="C76" s="1300">
        <f>SUM(E76:BC76)</f>
        <v>0</v>
      </c>
      <c r="D76" s="1085">
        <f>D75*'Adjustments - restating'!$E$65</f>
        <v>0</v>
      </c>
      <c r="E76" s="1085">
        <f>E75*'Adjustments - restating'!$E$65</f>
        <v>0</v>
      </c>
      <c r="F76" s="1085">
        <f>F75*'Adjustments - restating'!$E$65</f>
        <v>0</v>
      </c>
      <c r="G76" s="1085">
        <f>G75*'Adjustments - restating'!$E$65</f>
        <v>0</v>
      </c>
      <c r="H76" s="1085">
        <f>H75*'Adjustments - restating'!$E$65</f>
        <v>0</v>
      </c>
      <c r="I76" s="1085">
        <f>I75*'Adjustments - restating'!$E$65</f>
        <v>0</v>
      </c>
      <c r="J76" s="1085">
        <f>J75*'Adjustments - restating'!$E$65</f>
        <v>0</v>
      </c>
      <c r="K76" s="1085">
        <f>K75*'Adjustments - restating'!$E$65</f>
        <v>0</v>
      </c>
      <c r="L76" s="1085">
        <f>L75*'Adjustments - restating'!$E$65</f>
        <v>0</v>
      </c>
      <c r="M76" s="1085">
        <f>M75*'Adjustments - restating'!$E$65</f>
        <v>0</v>
      </c>
      <c r="N76" s="1085">
        <f>N75*'Adjustments - restating'!$E$65</f>
        <v>0</v>
      </c>
      <c r="O76" s="1085">
        <f>O75*'Adjustments - restating'!$E$65</f>
        <v>0</v>
      </c>
      <c r="P76" s="1085">
        <f>P75*'Adjustments - restating'!$E$65</f>
        <v>0</v>
      </c>
      <c r="Q76" s="1085">
        <f>Q75*'Adjustments - restating'!$E$65</f>
        <v>0</v>
      </c>
      <c r="R76" s="1085">
        <f>R75*'Adjustments - restating'!$E$65</f>
        <v>0</v>
      </c>
      <c r="S76" s="1085">
        <f>S75*'Adjustments - restating'!$E$65</f>
        <v>0</v>
      </c>
      <c r="T76" s="1085">
        <f>T75*'Adjustments - restating'!$E$65</f>
        <v>0</v>
      </c>
      <c r="U76" s="1085">
        <f>U75*'Adjustments - restating'!$E$65</f>
        <v>0</v>
      </c>
      <c r="V76" s="1085">
        <f>V75*'Adjustments - restating'!$E$65</f>
        <v>0</v>
      </c>
      <c r="W76" s="1085">
        <f>W75*'Adjustments - restating'!$E$65</f>
        <v>0</v>
      </c>
      <c r="X76" s="1085">
        <f>X75*'Adjustments - restating'!$E$65</f>
        <v>0</v>
      </c>
      <c r="Y76" s="1085">
        <f>Y75*'Adjustments - restating'!$E$65</f>
        <v>0</v>
      </c>
      <c r="Z76" s="1085">
        <f>Z75*'Adjustments - restating'!$E$65</f>
        <v>0</v>
      </c>
      <c r="AA76" s="1085">
        <f>AA75*'Adjustments - restating'!$E$65</f>
        <v>0</v>
      </c>
      <c r="AB76" s="1085">
        <f>AB75*'Adjustments - restating'!$E$65</f>
        <v>0</v>
      </c>
      <c r="AC76" s="1085">
        <f>AC75*'Adjustments - restating'!$E$65</f>
        <v>0</v>
      </c>
      <c r="AD76" s="1085">
        <f>AD75*'Adjustments - restating'!$E$65</f>
        <v>0</v>
      </c>
      <c r="AE76" s="1085">
        <f>AE75*'Adjustments - restating'!$E$65</f>
        <v>0</v>
      </c>
      <c r="AF76" s="1085">
        <f>AF75*'Adjustments - restating'!$E$65</f>
        <v>0</v>
      </c>
      <c r="AG76" s="1085"/>
      <c r="AH76" s="1085">
        <f>AH75*'Adjustments - restating'!$E$65</f>
        <v>0</v>
      </c>
      <c r="AI76" s="1085">
        <f>AI75*'Adjustments - restating'!$E$65</f>
        <v>0</v>
      </c>
      <c r="AJ76" s="1085">
        <f>AJ75*'Adjustments - restating'!$E$65</f>
        <v>0</v>
      </c>
      <c r="AK76" s="1085">
        <f>AK75*'Adjustments - restating'!$E$65</f>
        <v>0</v>
      </c>
      <c r="AL76" s="1085">
        <f>AL75*'Adjustments - restating'!$E$65</f>
        <v>0</v>
      </c>
      <c r="AM76" s="1085">
        <f>AM75*'Adjustments - restating'!$E$65</f>
        <v>0</v>
      </c>
      <c r="AN76" s="1085">
        <f>AN75*'Adjustments - restating'!$E$65</f>
        <v>0</v>
      </c>
      <c r="AO76" s="1085">
        <f>AO75*'Adjustments - restating'!$E$65</f>
        <v>0</v>
      </c>
      <c r="AP76" s="1085">
        <f>AP75*'Adjustments - restating'!$E$65</f>
        <v>0</v>
      </c>
      <c r="AQ76" s="1085">
        <f>AQ75*'Adjustments - restating'!$E$65</f>
        <v>0</v>
      </c>
      <c r="AR76" s="1085">
        <f>AR75*'Adjustments - restating'!$E$65</f>
        <v>0</v>
      </c>
      <c r="AS76" s="1085">
        <f>AS75*'Adjustments - restating'!$E$65</f>
        <v>0</v>
      </c>
      <c r="AT76" s="1085">
        <f>AT75*'Adjustments - restating'!$E$65</f>
        <v>0</v>
      </c>
      <c r="AU76" s="1085">
        <f>AU75*'Adjustments - restating'!$E$65</f>
        <v>0</v>
      </c>
      <c r="AV76" s="1085">
        <f>AV75*'Adjustments - restating'!$E$65</f>
        <v>0</v>
      </c>
      <c r="AW76" s="1085">
        <f>AW75*'Adjustments - restating'!$E$65</f>
        <v>0</v>
      </c>
      <c r="AX76" s="1085">
        <f>AX75*'Adjustments - restating'!$E$65</f>
        <v>0</v>
      </c>
      <c r="AY76" s="1085">
        <f>AY75*'Adjustments - restating'!$E$65</f>
        <v>0</v>
      </c>
      <c r="AZ76" s="1085">
        <f>AZ75*'Adjustments - restating'!$E$65</f>
        <v>0</v>
      </c>
      <c r="BA76" s="1085">
        <f>BA75*'Adjustments - restating'!$E$65</f>
        <v>0</v>
      </c>
      <c r="BB76" s="1085">
        <f>BB75*'Adjustments - restating'!$E$65</f>
        <v>0</v>
      </c>
      <c r="BC76" s="1085">
        <f>BC75*'Adjustments - restating'!$E$65</f>
        <v>0</v>
      </c>
      <c r="BD76" s="1053"/>
      <c r="CZ76" s="10"/>
    </row>
    <row r="77" spans="1:104">
      <c r="A77" s="6">
        <v>73</v>
      </c>
      <c r="B77" s="20" t="s">
        <v>68</v>
      </c>
      <c r="C77" s="1088">
        <f t="shared" ref="C77:I77" si="53">C75-C76</f>
        <v>-8060429.7820749292</v>
      </c>
      <c r="D77" s="1082">
        <f t="shared" si="53"/>
        <v>0</v>
      </c>
      <c r="E77" s="1082">
        <f t="shared" si="53"/>
        <v>0</v>
      </c>
      <c r="F77" s="1082">
        <f t="shared" si="53"/>
        <v>0</v>
      </c>
      <c r="G77" s="1082">
        <f t="shared" si="53"/>
        <v>-1944.6228786786087</v>
      </c>
      <c r="H77" s="1082">
        <f t="shared" si="53"/>
        <v>0</v>
      </c>
      <c r="I77" s="1082">
        <f t="shared" si="53"/>
        <v>449017</v>
      </c>
      <c r="J77" s="1082">
        <f>J75-J76</f>
        <v>41325.822449383042</v>
      </c>
      <c r="K77" s="1082">
        <f>K75-K76</f>
        <v>0</v>
      </c>
      <c r="L77" s="1082">
        <f>L75-L76</f>
        <v>0</v>
      </c>
      <c r="M77" s="1082">
        <f t="shared" ref="M77:AC77" si="54">M75-M76</f>
        <v>0</v>
      </c>
      <c r="N77" s="1082">
        <f t="shared" si="54"/>
        <v>0</v>
      </c>
      <c r="O77" s="1082">
        <f t="shared" si="54"/>
        <v>-1233812.5366109316</v>
      </c>
      <c r="P77" s="1082">
        <f>P75-P76</f>
        <v>0</v>
      </c>
      <c r="Q77" s="1082">
        <f t="shared" si="54"/>
        <v>0</v>
      </c>
      <c r="R77" s="1082">
        <f t="shared" si="54"/>
        <v>0</v>
      </c>
      <c r="S77" s="1082">
        <f t="shared" si="54"/>
        <v>-21735.615691779938</v>
      </c>
      <c r="T77" s="1082">
        <f t="shared" ref="T77:Y77" si="55">T75-T76</f>
        <v>0</v>
      </c>
      <c r="U77" s="1082">
        <f t="shared" si="55"/>
        <v>0</v>
      </c>
      <c r="V77" s="1082">
        <f t="shared" si="55"/>
        <v>0</v>
      </c>
      <c r="W77" s="1082">
        <f t="shared" si="55"/>
        <v>0</v>
      </c>
      <c r="X77" s="1082">
        <f>X75-X76</f>
        <v>0</v>
      </c>
      <c r="Y77" s="1082">
        <f t="shared" si="55"/>
        <v>0</v>
      </c>
      <c r="Z77" s="1082">
        <f t="shared" si="54"/>
        <v>0</v>
      </c>
      <c r="AA77" s="1082">
        <f t="shared" si="54"/>
        <v>908320.56677233428</v>
      </c>
      <c r="AB77" s="1082">
        <f t="shared" si="54"/>
        <v>679898.4167838149</v>
      </c>
      <c r="AC77" s="1082">
        <f t="shared" si="54"/>
        <v>0</v>
      </c>
      <c r="AD77" s="1082">
        <f t="shared" ref="AD77:AS77" si="56">AD75-AD76</f>
        <v>-128121.11534020312</v>
      </c>
      <c r="AE77" s="1082">
        <f t="shared" si="56"/>
        <v>0</v>
      </c>
      <c r="AF77" s="1082">
        <f t="shared" si="56"/>
        <v>0</v>
      </c>
      <c r="AG77" s="1082"/>
      <c r="AH77" s="1082">
        <f t="shared" si="56"/>
        <v>-970734.96375973523</v>
      </c>
      <c r="AI77" s="1082">
        <f t="shared" si="56"/>
        <v>0</v>
      </c>
      <c r="AJ77" s="1082">
        <f t="shared" si="56"/>
        <v>0</v>
      </c>
      <c r="AK77" s="1082">
        <f t="shared" si="56"/>
        <v>0</v>
      </c>
      <c r="AL77" s="1082">
        <f t="shared" si="56"/>
        <v>0</v>
      </c>
      <c r="AM77" s="1082">
        <f t="shared" si="56"/>
        <v>0</v>
      </c>
      <c r="AN77" s="1082">
        <f t="shared" si="56"/>
        <v>0</v>
      </c>
      <c r="AO77" s="1082">
        <f t="shared" si="56"/>
        <v>807244.49001859501</v>
      </c>
      <c r="AP77" s="1082">
        <f t="shared" si="56"/>
        <v>0</v>
      </c>
      <c r="AQ77" s="1082">
        <f t="shared" si="56"/>
        <v>0</v>
      </c>
      <c r="AR77" s="1082">
        <f t="shared" si="56"/>
        <v>0</v>
      </c>
      <c r="AS77" s="1082">
        <f t="shared" si="56"/>
        <v>-5805451.2495891629</v>
      </c>
      <c r="AT77" s="1082">
        <f t="shared" ref="AT77:BC77" si="57">AT75-AT76</f>
        <v>0</v>
      </c>
      <c r="AU77" s="1082">
        <f t="shared" si="57"/>
        <v>-245907.2699441571</v>
      </c>
      <c r="AV77" s="1082">
        <f t="shared" si="57"/>
        <v>0</v>
      </c>
      <c r="AW77" s="1082">
        <f t="shared" si="57"/>
        <v>0</v>
      </c>
      <c r="AX77" s="1082">
        <f t="shared" si="57"/>
        <v>0</v>
      </c>
      <c r="AY77" s="1082">
        <f t="shared" si="57"/>
        <v>-1530186</v>
      </c>
      <c r="AZ77" s="1082">
        <f t="shared" si="57"/>
        <v>0</v>
      </c>
      <c r="BA77" s="1082">
        <f t="shared" si="57"/>
        <v>0</v>
      </c>
      <c r="BB77" s="1082">
        <f t="shared" si="57"/>
        <v>0</v>
      </c>
      <c r="BC77" s="1082">
        <f t="shared" si="57"/>
        <v>-1045661.5942203273</v>
      </c>
      <c r="BD77" s="1053"/>
      <c r="CZ77" s="10"/>
    </row>
    <row r="78" spans="1:104">
      <c r="A78" s="6">
        <v>74</v>
      </c>
      <c r="B78" s="20" t="s">
        <v>480</v>
      </c>
      <c r="C78" s="1088">
        <f>ROUND(C77*$F$66,0)</f>
        <v>-2821150</v>
      </c>
      <c r="D78" s="1088">
        <f t="shared" ref="D78:BC78" si="58">ROUND(D77*$F$66,0)</f>
        <v>0</v>
      </c>
      <c r="E78" s="1088">
        <f t="shared" si="58"/>
        <v>0</v>
      </c>
      <c r="F78" s="1088">
        <f t="shared" si="58"/>
        <v>0</v>
      </c>
      <c r="G78" s="1088">
        <f t="shared" si="58"/>
        <v>-681</v>
      </c>
      <c r="H78" s="1088">
        <f t="shared" si="58"/>
        <v>0</v>
      </c>
      <c r="I78" s="1088">
        <f t="shared" si="58"/>
        <v>157156</v>
      </c>
      <c r="J78" s="1088">
        <f t="shared" si="58"/>
        <v>14464</v>
      </c>
      <c r="K78" s="1088">
        <f>ROUND(K77*$F$66,0)</f>
        <v>0</v>
      </c>
      <c r="L78" s="1088">
        <f>ROUND(L77*$F$66,0)</f>
        <v>0</v>
      </c>
      <c r="M78" s="1088">
        <f t="shared" si="58"/>
        <v>0</v>
      </c>
      <c r="N78" s="1088">
        <f t="shared" si="58"/>
        <v>0</v>
      </c>
      <c r="O78" s="1088">
        <f t="shared" si="58"/>
        <v>-431834</v>
      </c>
      <c r="P78" s="1088">
        <f>ROUND(P77*$F$66,0)</f>
        <v>0</v>
      </c>
      <c r="Q78" s="1088">
        <f t="shared" si="58"/>
        <v>0</v>
      </c>
      <c r="R78" s="1088">
        <f t="shared" si="58"/>
        <v>0</v>
      </c>
      <c r="S78" s="1088">
        <f t="shared" si="58"/>
        <v>-7607</v>
      </c>
      <c r="T78" s="1088">
        <f t="shared" si="58"/>
        <v>0</v>
      </c>
      <c r="U78" s="1088">
        <f t="shared" si="58"/>
        <v>0</v>
      </c>
      <c r="V78" s="1088">
        <f t="shared" si="58"/>
        <v>0</v>
      </c>
      <c r="W78" s="1088">
        <f t="shared" si="58"/>
        <v>0</v>
      </c>
      <c r="X78" s="1088">
        <f>ROUND(X77*$F$66,0)</f>
        <v>0</v>
      </c>
      <c r="Y78" s="1088">
        <f t="shared" si="58"/>
        <v>0</v>
      </c>
      <c r="Z78" s="1088">
        <f t="shared" si="58"/>
        <v>0</v>
      </c>
      <c r="AA78" s="1088">
        <f t="shared" si="58"/>
        <v>317912</v>
      </c>
      <c r="AB78" s="1088">
        <f t="shared" si="58"/>
        <v>237964</v>
      </c>
      <c r="AC78" s="1088">
        <f t="shared" si="58"/>
        <v>0</v>
      </c>
      <c r="AD78" s="1088">
        <f t="shared" si="58"/>
        <v>-44842</v>
      </c>
      <c r="AE78" s="1088">
        <f>ROUND(AE77*$F$66,0)</f>
        <v>0</v>
      </c>
      <c r="AF78" s="1088">
        <f>ROUND(AF77*$F$66,0)</f>
        <v>0</v>
      </c>
      <c r="AG78" s="1088"/>
      <c r="AH78" s="1088">
        <f t="shared" si="58"/>
        <v>-339757</v>
      </c>
      <c r="AI78" s="1088">
        <f t="shared" ref="AI78:AO78" si="59">ROUND(AI77*$F$66,0)</f>
        <v>0</v>
      </c>
      <c r="AJ78" s="1088">
        <f t="shared" si="59"/>
        <v>0</v>
      </c>
      <c r="AK78" s="1088">
        <f t="shared" si="59"/>
        <v>0</v>
      </c>
      <c r="AL78" s="1088">
        <f t="shared" si="59"/>
        <v>0</v>
      </c>
      <c r="AM78" s="1088">
        <f t="shared" si="59"/>
        <v>0</v>
      </c>
      <c r="AN78" s="1088">
        <f t="shared" si="59"/>
        <v>0</v>
      </c>
      <c r="AO78" s="1088">
        <f t="shared" si="59"/>
        <v>282536</v>
      </c>
      <c r="AP78" s="1088">
        <f t="shared" si="58"/>
        <v>0</v>
      </c>
      <c r="AQ78" s="1088">
        <f t="shared" si="58"/>
        <v>0</v>
      </c>
      <c r="AR78" s="1088">
        <f t="shared" si="58"/>
        <v>0</v>
      </c>
      <c r="AS78" s="1088">
        <f>ROUND(AS77*$F$66,0)</f>
        <v>-2031908</v>
      </c>
      <c r="AT78" s="1088">
        <f>ROUND(AT77*$F$66,0)</f>
        <v>0</v>
      </c>
      <c r="AU78" s="1088">
        <f>ROUND(AU77*$F$66,0)</f>
        <v>-86068</v>
      </c>
      <c r="AV78" s="1088">
        <f t="shared" si="58"/>
        <v>0</v>
      </c>
      <c r="AW78" s="1088">
        <f>ROUND(AW77*$F$66,0)</f>
        <v>0</v>
      </c>
      <c r="AX78" s="1088">
        <f>ROUND(AX77*$F$66,0)</f>
        <v>0</v>
      </c>
      <c r="AY78" s="1088">
        <f>ROUND(AY77*$F$66,0)</f>
        <v>-535565</v>
      </c>
      <c r="AZ78" s="1088">
        <f>ROUND(AZ77*$F$66,0)</f>
        <v>0</v>
      </c>
      <c r="BA78" s="1088">
        <f>ROUND(BA77*$F$66,0)</f>
        <v>0</v>
      </c>
      <c r="BB78" s="1088">
        <f t="shared" si="58"/>
        <v>0</v>
      </c>
      <c r="BC78" s="1088">
        <f t="shared" si="58"/>
        <v>-365982</v>
      </c>
      <c r="BD78" s="1053"/>
      <c r="CZ78" s="10"/>
    </row>
    <row r="79" spans="1:104">
      <c r="A79" s="6">
        <v>75</v>
      </c>
      <c r="B79" s="20" t="s">
        <v>424</v>
      </c>
      <c r="C79" s="1300">
        <f>SUM(E79:BC79)</f>
        <v>-667033.44483830314</v>
      </c>
      <c r="D79" s="1080"/>
      <c r="E79" s="1080"/>
      <c r="F79" s="1080"/>
      <c r="G79" s="1080"/>
      <c r="H79" s="1080"/>
      <c r="I79" s="1080"/>
      <c r="J79" s="1080"/>
      <c r="K79" s="1080"/>
      <c r="L79" s="1080"/>
      <c r="M79" s="1080"/>
      <c r="N79" s="1080"/>
      <c r="O79" s="1080"/>
      <c r="P79" s="1080"/>
      <c r="Q79" s="1080"/>
      <c r="R79" s="1080"/>
      <c r="S79" s="1080"/>
      <c r="T79" s="1080"/>
      <c r="U79" s="1080"/>
      <c r="V79" s="1080"/>
      <c r="W79" s="1080"/>
      <c r="X79" s="1080"/>
      <c r="Y79" s="1080"/>
      <c r="Z79" s="1080"/>
      <c r="AA79" s="1080"/>
      <c r="AB79" s="1080"/>
      <c r="AC79" s="1080"/>
      <c r="AD79" s="1080"/>
      <c r="AE79" s="1080"/>
      <c r="AF79" s="1080"/>
      <c r="AG79" s="1080"/>
      <c r="AH79" s="1080"/>
      <c r="AI79" s="1080"/>
      <c r="AJ79" s="1080">
        <f>'Adj 7.3 Renewable Tax Credit'!G9+'Adj 7.3 Renewable Tax Credit'!G12</f>
        <v>-661916.82775972039</v>
      </c>
      <c r="AK79" s="1080"/>
      <c r="AL79" s="1080"/>
      <c r="AM79" s="1080"/>
      <c r="AN79" s="1080"/>
      <c r="AO79" s="1080"/>
      <c r="AP79" s="1080"/>
      <c r="AQ79" s="1080"/>
      <c r="AR79" s="1080"/>
      <c r="AS79" s="1080"/>
      <c r="AT79" s="1080"/>
      <c r="AU79" s="1080"/>
      <c r="AV79" s="1080"/>
      <c r="AW79" s="1080"/>
      <c r="AX79" s="1080"/>
      <c r="AY79" s="1080"/>
      <c r="AZ79" s="1080"/>
      <c r="BA79" s="1080"/>
      <c r="BB79" s="1080"/>
      <c r="BC79" s="1080">
        <f>'Adj 9.1 Prod Factor'!G57</f>
        <v>-5116.6170785827562</v>
      </c>
      <c r="BD79" s="1053"/>
      <c r="CZ79" s="10"/>
    </row>
    <row r="80" spans="1:104" ht="13.8" thickBot="1">
      <c r="A80" s="1236"/>
      <c r="B80" s="1098" t="s">
        <v>69</v>
      </c>
      <c r="C80" s="1292">
        <f>+C78+C79</f>
        <v>-3488183.4448383031</v>
      </c>
      <c r="D80" s="1292">
        <f t="shared" ref="D80:AD80" si="60">+D78+D79</f>
        <v>0</v>
      </c>
      <c r="E80" s="1292">
        <f t="shared" si="60"/>
        <v>0</v>
      </c>
      <c r="F80" s="1292">
        <f t="shared" si="60"/>
        <v>0</v>
      </c>
      <c r="G80" s="1292">
        <f t="shared" si="60"/>
        <v>-681</v>
      </c>
      <c r="H80" s="1292">
        <f t="shared" si="60"/>
        <v>0</v>
      </c>
      <c r="I80" s="1292">
        <f t="shared" si="60"/>
        <v>157156</v>
      </c>
      <c r="J80" s="1292">
        <f t="shared" si="60"/>
        <v>14464</v>
      </c>
      <c r="K80" s="1292">
        <f t="shared" si="60"/>
        <v>0</v>
      </c>
      <c r="L80" s="1292">
        <f>+L78+L79</f>
        <v>0</v>
      </c>
      <c r="M80" s="1292">
        <f t="shared" si="60"/>
        <v>0</v>
      </c>
      <c r="N80" s="1292">
        <f t="shared" si="60"/>
        <v>0</v>
      </c>
      <c r="O80" s="1292">
        <f t="shared" si="60"/>
        <v>-431834</v>
      </c>
      <c r="P80" s="1292">
        <f t="shared" si="60"/>
        <v>0</v>
      </c>
      <c r="Q80" s="1292">
        <f t="shared" si="60"/>
        <v>0</v>
      </c>
      <c r="R80" s="1292">
        <f t="shared" si="60"/>
        <v>0</v>
      </c>
      <c r="S80" s="1292">
        <f t="shared" si="60"/>
        <v>-7607</v>
      </c>
      <c r="T80" s="1292">
        <f t="shared" si="60"/>
        <v>0</v>
      </c>
      <c r="U80" s="1292">
        <f t="shared" si="60"/>
        <v>0</v>
      </c>
      <c r="V80" s="1292">
        <f t="shared" si="60"/>
        <v>0</v>
      </c>
      <c r="W80" s="1292">
        <f t="shared" si="60"/>
        <v>0</v>
      </c>
      <c r="X80" s="1292">
        <f>+X78+X79</f>
        <v>0</v>
      </c>
      <c r="Y80" s="1292">
        <f t="shared" si="60"/>
        <v>0</v>
      </c>
      <c r="Z80" s="1292">
        <f t="shared" si="60"/>
        <v>0</v>
      </c>
      <c r="AA80" s="1292">
        <f t="shared" si="60"/>
        <v>317912</v>
      </c>
      <c r="AB80" s="1292">
        <f t="shared" si="60"/>
        <v>237964</v>
      </c>
      <c r="AC80" s="1292">
        <f t="shared" si="60"/>
        <v>0</v>
      </c>
      <c r="AD80" s="1292">
        <f t="shared" si="60"/>
        <v>-44842</v>
      </c>
      <c r="AE80" s="1292">
        <f t="shared" ref="AE80:BC80" si="61">+AE78+AE79</f>
        <v>0</v>
      </c>
      <c r="AF80" s="1292">
        <f t="shared" si="61"/>
        <v>0</v>
      </c>
      <c r="AG80" s="1292"/>
      <c r="AH80" s="1292">
        <f t="shared" si="61"/>
        <v>-339757</v>
      </c>
      <c r="AI80" s="1292">
        <f t="shared" si="61"/>
        <v>0</v>
      </c>
      <c r="AJ80" s="1292">
        <f t="shared" si="61"/>
        <v>-661916.82775972039</v>
      </c>
      <c r="AK80" s="1292">
        <f t="shared" si="61"/>
        <v>0</v>
      </c>
      <c r="AL80" s="1292">
        <f t="shared" si="61"/>
        <v>0</v>
      </c>
      <c r="AM80" s="1292">
        <f t="shared" si="61"/>
        <v>0</v>
      </c>
      <c r="AN80" s="1292">
        <f t="shared" si="61"/>
        <v>0</v>
      </c>
      <c r="AO80" s="1292">
        <f t="shared" si="61"/>
        <v>282536</v>
      </c>
      <c r="AP80" s="1292">
        <f t="shared" si="61"/>
        <v>0</v>
      </c>
      <c r="AQ80" s="1292">
        <f t="shared" si="61"/>
        <v>0</v>
      </c>
      <c r="AR80" s="1292">
        <f t="shared" si="61"/>
        <v>0</v>
      </c>
      <c r="AS80" s="1292">
        <f t="shared" si="61"/>
        <v>-2031908</v>
      </c>
      <c r="AT80" s="1292">
        <f t="shared" si="61"/>
        <v>0</v>
      </c>
      <c r="AU80" s="1292">
        <f t="shared" si="61"/>
        <v>-86068</v>
      </c>
      <c r="AV80" s="1292">
        <f t="shared" si="61"/>
        <v>0</v>
      </c>
      <c r="AW80" s="1292">
        <f t="shared" si="61"/>
        <v>0</v>
      </c>
      <c r="AX80" s="1292">
        <f t="shared" si="61"/>
        <v>0</v>
      </c>
      <c r="AY80" s="1292">
        <f t="shared" si="61"/>
        <v>-535565</v>
      </c>
      <c r="AZ80" s="1292">
        <f t="shared" si="61"/>
        <v>0</v>
      </c>
      <c r="BA80" s="1292">
        <f t="shared" si="61"/>
        <v>0</v>
      </c>
      <c r="BB80" s="1292">
        <f t="shared" si="61"/>
        <v>0</v>
      </c>
      <c r="BC80" s="1292">
        <f t="shared" si="61"/>
        <v>-371098.61707858276</v>
      </c>
      <c r="BD80" s="1053"/>
      <c r="CZ80" s="10"/>
    </row>
    <row r="81" spans="2:44">
      <c r="C81" s="9"/>
      <c r="E81" s="1099"/>
    </row>
    <row r="83" spans="2:44">
      <c r="B83" s="4" t="s">
        <v>481</v>
      </c>
      <c r="C83" s="4">
        <f>SUM(D80:BC80)</f>
        <v>-3501245.4448383031</v>
      </c>
      <c r="G83" s="4" t="s">
        <v>628</v>
      </c>
      <c r="I83" s="4" t="s">
        <v>628</v>
      </c>
      <c r="J83" s="4" t="s">
        <v>628</v>
      </c>
      <c r="K83" s="4" t="s">
        <v>628</v>
      </c>
    </row>
    <row r="84" spans="2:44">
      <c r="C84" s="4">
        <f>+C80-C83</f>
        <v>13062</v>
      </c>
    </row>
    <row r="85" spans="2:44">
      <c r="H85" s="11"/>
      <c r="I85" s="11"/>
      <c r="J85" s="11"/>
      <c r="K85" s="11"/>
      <c r="L85" s="11"/>
    </row>
    <row r="86" spans="2:44">
      <c r="H86" s="11"/>
      <c r="I86" s="11"/>
      <c r="J86" s="11"/>
      <c r="K86" s="11"/>
      <c r="L86" s="11"/>
    </row>
    <row r="87" spans="2:44">
      <c r="H87" s="8"/>
      <c r="I87" s="8"/>
      <c r="J87" s="8"/>
      <c r="K87" s="8"/>
      <c r="L87" s="8"/>
    </row>
    <row r="88" spans="2:44">
      <c r="H88" s="12"/>
      <c r="I88" s="13"/>
      <c r="J88" s="13"/>
      <c r="K88" s="13"/>
      <c r="L88" s="13"/>
      <c r="M88" s="13"/>
      <c r="N88" s="13"/>
      <c r="O88" s="13"/>
      <c r="P88" s="13"/>
      <c r="Q88" s="14"/>
      <c r="R88" s="14"/>
      <c r="S88" s="14"/>
      <c r="T88" s="14"/>
      <c r="U88" s="14"/>
      <c r="V88" s="14"/>
      <c r="W88" s="14"/>
      <c r="X88" s="14"/>
      <c r="Y88" s="14"/>
      <c r="AB88" s="13"/>
      <c r="AC88" s="13"/>
      <c r="AD88" s="13"/>
      <c r="AE88" s="13"/>
      <c r="AF88" s="13"/>
      <c r="AG88" s="13"/>
      <c r="AH88" s="13"/>
      <c r="AI88" s="13"/>
      <c r="AJ88" s="13"/>
      <c r="AK88" s="13"/>
      <c r="AL88" s="13"/>
      <c r="AM88" s="13"/>
      <c r="AN88" s="13"/>
      <c r="AO88" s="13"/>
      <c r="AP88" s="14"/>
      <c r="AQ88" s="14"/>
      <c r="AR88" s="14"/>
    </row>
    <row r="89" spans="2:44">
      <c r="H89" s="1373"/>
      <c r="I89" s="1373"/>
      <c r="J89" s="1373"/>
      <c r="K89" s="1373"/>
      <c r="L89" s="1373"/>
      <c r="M89" s="15"/>
      <c r="N89" s="15"/>
      <c r="O89" s="15"/>
      <c r="P89" s="15"/>
      <c r="Q89" s="15"/>
      <c r="R89" s="15"/>
      <c r="S89" s="15"/>
      <c r="T89" s="15"/>
      <c r="U89" s="15"/>
      <c r="V89" s="15"/>
      <c r="W89" s="15"/>
      <c r="X89" s="15"/>
      <c r="Y89" s="15"/>
      <c r="AB89" s="15"/>
      <c r="AC89" s="15"/>
      <c r="AD89" s="15"/>
      <c r="AE89" s="15"/>
      <c r="AF89" s="15"/>
      <c r="AG89" s="15"/>
      <c r="AH89" s="15"/>
      <c r="AI89" s="15"/>
      <c r="AJ89" s="15"/>
      <c r="AK89" s="15"/>
      <c r="AL89" s="15"/>
      <c r="AM89" s="15"/>
      <c r="AN89" s="15"/>
      <c r="AO89" s="15"/>
      <c r="AP89" s="15"/>
      <c r="AQ89" s="15"/>
    </row>
    <row r="90" spans="2:44">
      <c r="H90" s="1373"/>
      <c r="I90" s="1373"/>
      <c r="J90" s="1373"/>
      <c r="K90" s="1373"/>
      <c r="L90" s="1373"/>
      <c r="M90" s="15"/>
      <c r="N90" s="15"/>
      <c r="O90" s="15"/>
      <c r="P90" s="15"/>
      <c r="Q90" s="15"/>
      <c r="R90" s="15"/>
      <c r="S90" s="15"/>
      <c r="T90" s="15"/>
      <c r="U90" s="15"/>
      <c r="V90" s="15"/>
      <c r="W90" s="15"/>
      <c r="X90" s="15"/>
      <c r="Y90" s="15"/>
      <c r="AB90" s="15"/>
      <c r="AC90" s="15"/>
      <c r="AD90" s="15"/>
      <c r="AE90" s="15"/>
      <c r="AF90" s="15"/>
      <c r="AG90" s="15"/>
      <c r="AH90" s="15"/>
      <c r="AI90" s="15"/>
      <c r="AJ90" s="15"/>
      <c r="AK90" s="15"/>
      <c r="AL90" s="15"/>
      <c r="AM90" s="15"/>
      <c r="AN90" s="15"/>
      <c r="AO90" s="15"/>
      <c r="AP90" s="15"/>
      <c r="AQ90" s="15"/>
    </row>
    <row r="91" spans="2:44">
      <c r="B91" s="19"/>
      <c r="C91" s="16"/>
      <c r="D91" s="16"/>
      <c r="E91" s="16"/>
      <c r="F91" s="16"/>
      <c r="G91" s="16"/>
      <c r="H91" s="16"/>
      <c r="I91" s="16"/>
      <c r="J91" s="16"/>
      <c r="K91" s="16"/>
      <c r="L91" s="16"/>
      <c r="M91" s="16"/>
      <c r="N91" s="16"/>
      <c r="O91" s="16"/>
      <c r="P91" s="16"/>
      <c r="Q91" s="16"/>
      <c r="R91" s="16"/>
      <c r="S91" s="16"/>
      <c r="T91" s="16"/>
      <c r="U91" s="16"/>
      <c r="V91" s="16"/>
      <c r="W91" s="16"/>
      <c r="X91" s="16"/>
      <c r="Y91" s="16"/>
      <c r="AB91" s="16"/>
      <c r="AC91" s="16"/>
      <c r="AD91" s="16"/>
      <c r="AE91" s="16"/>
      <c r="AF91" s="16"/>
      <c r="AG91" s="16"/>
      <c r="AH91" s="16"/>
      <c r="AI91" s="16"/>
      <c r="AJ91" s="16"/>
      <c r="AK91" s="16"/>
      <c r="AL91" s="16"/>
      <c r="AM91" s="16"/>
      <c r="AN91" s="16"/>
      <c r="AO91" s="16"/>
      <c r="AP91" s="16"/>
      <c r="AQ91" s="16"/>
      <c r="AR91" s="16"/>
    </row>
    <row r="92" spans="2:44">
      <c r="B92" s="8"/>
      <c r="C92" s="5"/>
      <c r="D92" s="16"/>
      <c r="E92" s="16"/>
      <c r="F92" s="16"/>
      <c r="G92" s="16"/>
      <c r="H92" s="16"/>
      <c r="I92" s="16"/>
      <c r="J92" s="16"/>
      <c r="K92" s="16"/>
      <c r="L92" s="16"/>
      <c r="M92" s="16"/>
      <c r="N92" s="16"/>
      <c r="O92" s="16"/>
      <c r="P92" s="16"/>
      <c r="Q92" s="16"/>
      <c r="R92" s="16"/>
      <c r="S92" s="16"/>
      <c r="T92" s="16"/>
      <c r="U92" s="16"/>
      <c r="V92" s="16"/>
      <c r="W92" s="16"/>
      <c r="X92" s="16"/>
      <c r="Y92" s="16"/>
      <c r="AB92" s="16"/>
      <c r="AC92" s="16"/>
      <c r="AD92" s="16"/>
      <c r="AE92" s="16"/>
      <c r="AF92" s="16"/>
      <c r="AG92" s="16"/>
      <c r="AH92" s="16"/>
      <c r="AI92" s="16"/>
      <c r="AJ92" s="16"/>
      <c r="AK92" s="16"/>
      <c r="AL92" s="16"/>
      <c r="AM92" s="16"/>
      <c r="AN92" s="16"/>
      <c r="AO92" s="16"/>
      <c r="AP92" s="16"/>
      <c r="AQ92" s="16"/>
      <c r="AR92" s="16"/>
    </row>
  </sheetData>
  <mergeCells count="2">
    <mergeCell ref="F1:I1"/>
    <mergeCell ref="F2:I2"/>
  </mergeCells>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colBreaks count="12" manualBreakCount="12">
    <brk id="8" max="79" man="1"/>
    <brk id="12" max="79" man="1"/>
    <brk id="16" max="79" man="1"/>
    <brk id="21" max="79" man="1"/>
    <brk id="25" max="79" man="1"/>
    <brk id="29" max="79" man="1"/>
    <brk id="33" max="79" man="1"/>
    <brk id="37" max="79" man="1"/>
    <brk id="41" max="79" man="1"/>
    <brk id="46" max="79" man="1"/>
    <brk id="50" max="79" man="1"/>
    <brk id="54" max="79" man="1"/>
  </colBreaks>
  <ignoredErrors>
    <ignoredError sqref="C77 C2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H363"/>
  <sheetViews>
    <sheetView workbookViewId="0">
      <selection activeCell="F16" sqref="F16"/>
    </sheetView>
  </sheetViews>
  <sheetFormatPr defaultColWidth="13.33203125" defaultRowHeight="13.2"/>
  <cols>
    <col min="1" max="1" width="28.21875" style="1" customWidth="1"/>
    <col min="2" max="2" width="9.6640625" style="1" bestFit="1" customWidth="1"/>
    <col min="3" max="3" width="7.44140625" style="1" customWidth="1"/>
    <col min="4" max="4" width="11.77734375" style="1" customWidth="1"/>
    <col min="5" max="5" width="7.5546875" style="1" customWidth="1"/>
    <col min="6" max="6" width="10" style="1" bestFit="1" customWidth="1"/>
    <col min="7" max="7" width="11.6640625" style="1" bestFit="1" customWidth="1"/>
    <col min="8" max="8" width="5.33203125" style="1" bestFit="1" customWidth="1"/>
    <col min="9" max="16384" width="13.33203125" style="1"/>
  </cols>
  <sheetData>
    <row r="1" spans="1:8">
      <c r="A1" s="17" t="str">
        <f>RevReqSummary!A1</f>
        <v>PacifiCorp General Rate Case UE-140617</v>
      </c>
      <c r="B1" s="23"/>
      <c r="C1" s="23"/>
      <c r="D1" s="23"/>
      <c r="E1" s="23"/>
      <c r="H1" s="24"/>
    </row>
    <row r="2" spans="1:8">
      <c r="A2" s="17" t="str">
        <f>RevReqSummary!A2</f>
        <v>For The Twelve Months Ended December 2013 - Staff Revenue Requirement</v>
      </c>
      <c r="B2" s="23"/>
      <c r="C2" s="23"/>
      <c r="D2" s="23"/>
      <c r="E2" s="23"/>
      <c r="H2" s="24"/>
    </row>
    <row r="3" spans="1:8">
      <c r="A3" s="25" t="s">
        <v>126</v>
      </c>
      <c r="B3" s="23"/>
      <c r="C3" s="23"/>
      <c r="D3" s="23"/>
      <c r="E3" s="23"/>
      <c r="H3" s="24"/>
    </row>
    <row r="4" spans="1:8">
      <c r="A4" s="25" t="s">
        <v>483</v>
      </c>
      <c r="B4" s="23"/>
      <c r="C4" s="23"/>
      <c r="D4" s="23"/>
      <c r="E4" s="23"/>
      <c r="H4" s="24"/>
    </row>
    <row r="5" spans="1:8">
      <c r="A5" s="25"/>
      <c r="B5" s="23"/>
      <c r="C5" s="23"/>
      <c r="D5" s="23"/>
      <c r="E5" s="23"/>
      <c r="H5" s="24"/>
    </row>
    <row r="6" spans="1:8">
      <c r="B6" s="23"/>
      <c r="C6" s="23"/>
      <c r="D6" s="23" t="s">
        <v>131</v>
      </c>
      <c r="E6" s="23"/>
      <c r="F6" s="23"/>
      <c r="G6" s="23" t="s">
        <v>141</v>
      </c>
      <c r="H6" s="24"/>
    </row>
    <row r="7" spans="1:8">
      <c r="B7" s="26" t="s">
        <v>132</v>
      </c>
      <c r="C7" s="26" t="s">
        <v>660</v>
      </c>
      <c r="D7" s="26" t="s">
        <v>134</v>
      </c>
      <c r="E7" s="26" t="s">
        <v>135</v>
      </c>
      <c r="F7" s="26" t="s">
        <v>136</v>
      </c>
      <c r="G7" s="26" t="s">
        <v>137</v>
      </c>
      <c r="H7" s="27"/>
    </row>
    <row r="8" spans="1:8">
      <c r="A8" s="28" t="s">
        <v>138</v>
      </c>
      <c r="B8" s="30"/>
      <c r="C8" s="30"/>
      <c r="D8" s="30"/>
      <c r="E8" s="30"/>
      <c r="F8" s="30"/>
      <c r="G8" s="31"/>
      <c r="H8" s="24"/>
    </row>
    <row r="9" spans="1:8">
      <c r="A9" s="1" t="s">
        <v>139</v>
      </c>
      <c r="B9" s="30">
        <v>440</v>
      </c>
      <c r="C9" s="30" t="s">
        <v>140</v>
      </c>
      <c r="D9" s="32">
        <v>-3644017.9699999993</v>
      </c>
      <c r="E9" s="30" t="s">
        <v>141</v>
      </c>
      <c r="F9" s="33">
        <f>INDEX(WCAAllocations,IFERROR(MATCH(E9,WCAFactors,0),2),IFERROR(MATCH(E9,WCAStates,0),4))</f>
        <v>1</v>
      </c>
      <c r="G9" s="34">
        <f>F9*D9</f>
        <v>-3644017.9699999993</v>
      </c>
      <c r="H9" s="24"/>
    </row>
    <row r="10" spans="1:8">
      <c r="A10" s="1" t="s">
        <v>143</v>
      </c>
      <c r="B10" s="30">
        <v>442</v>
      </c>
      <c r="C10" s="30" t="s">
        <v>140</v>
      </c>
      <c r="D10" s="32">
        <v>-1236604.94</v>
      </c>
      <c r="E10" s="30" t="s">
        <v>141</v>
      </c>
      <c r="F10" s="33">
        <f>INDEX(WCAAllocations,IFERROR(MATCH(E10,WCAFactors,0),2),IFERROR(MATCH(E10,WCAStates,0),4))</f>
        <v>1</v>
      </c>
      <c r="G10" s="34">
        <f>F10*D10</f>
        <v>-1236604.94</v>
      </c>
      <c r="H10" s="24"/>
    </row>
    <row r="11" spans="1:8">
      <c r="A11" s="1" t="s">
        <v>519</v>
      </c>
      <c r="B11" s="30">
        <v>442</v>
      </c>
      <c r="C11" s="30" t="s">
        <v>140</v>
      </c>
      <c r="D11" s="32">
        <v>-812138.36</v>
      </c>
      <c r="E11" s="30" t="s">
        <v>141</v>
      </c>
      <c r="F11" s="33">
        <f>INDEX(WCAAllocations,IFERROR(MATCH(E11,WCAFactors,0),2),IFERROR(MATCH(E11,WCAStates,0),4))</f>
        <v>1</v>
      </c>
      <c r="G11" s="34">
        <f>F11*D11</f>
        <v>-812138.36</v>
      </c>
      <c r="H11" s="24"/>
    </row>
    <row r="12" spans="1:8">
      <c r="A12" s="1" t="s">
        <v>144</v>
      </c>
      <c r="B12" s="30">
        <v>444</v>
      </c>
      <c r="C12" s="30" t="s">
        <v>140</v>
      </c>
      <c r="D12" s="32">
        <v>0</v>
      </c>
      <c r="E12" s="30" t="s">
        <v>141</v>
      </c>
      <c r="F12" s="33">
        <f>INDEX(WCAAllocations,IFERROR(MATCH(E12,WCAFactors,0),2),IFERROR(MATCH(E12,WCAStates,0),4))</f>
        <v>1</v>
      </c>
      <c r="G12" s="34">
        <f>F12*D12</f>
        <v>0</v>
      </c>
      <c r="H12" s="24"/>
    </row>
    <row r="13" spans="1:8">
      <c r="B13" s="30"/>
      <c r="C13" s="30"/>
      <c r="D13" s="35"/>
      <c r="E13" s="30"/>
      <c r="F13" s="36"/>
      <c r="G13" s="34"/>
    </row>
    <row r="14" spans="1:8" ht="13.8" thickBot="1">
      <c r="A14" s="37" t="s">
        <v>3</v>
      </c>
      <c r="B14" s="30"/>
      <c r="C14" s="30"/>
      <c r="D14" s="38">
        <f>SUM(D9:D12)</f>
        <v>-5692761.2699999996</v>
      </c>
      <c r="E14" s="30"/>
      <c r="F14" s="36"/>
      <c r="G14" s="38">
        <f>SUM(G9:G13)</f>
        <v>-5692761.2699999996</v>
      </c>
      <c r="H14" s="24"/>
    </row>
    <row r="15" spans="1:8" ht="13.8" thickTop="1">
      <c r="A15" s="28"/>
      <c r="B15" s="30"/>
      <c r="C15" s="30"/>
      <c r="D15" s="35"/>
      <c r="E15" s="30"/>
      <c r="F15" s="36"/>
      <c r="G15" s="34"/>
      <c r="H15" s="24"/>
    </row>
    <row r="16" spans="1:8">
      <c r="A16" s="29"/>
      <c r="B16" s="30"/>
      <c r="C16" s="30"/>
      <c r="D16" s="35"/>
      <c r="E16" s="30"/>
      <c r="F16" s="36"/>
      <c r="G16" s="34"/>
      <c r="H16" s="24"/>
    </row>
    <row r="17" spans="1:8">
      <c r="A17" s="39" t="s">
        <v>652</v>
      </c>
      <c r="B17" s="30"/>
      <c r="C17" s="30"/>
      <c r="D17" s="40"/>
      <c r="E17" s="30"/>
      <c r="F17" s="30"/>
      <c r="G17" s="30"/>
      <c r="H17" s="24"/>
    </row>
    <row r="18" spans="1:8" ht="13.2" customHeight="1">
      <c r="A18" s="1392" t="s">
        <v>669</v>
      </c>
      <c r="B18" s="1392"/>
      <c r="C18" s="1392"/>
      <c r="D18" s="1392"/>
      <c r="E18" s="1392"/>
      <c r="F18" s="1392"/>
      <c r="G18" s="1392"/>
      <c r="H18" s="1310"/>
    </row>
    <row r="19" spans="1:8">
      <c r="A19" s="1392"/>
      <c r="B19" s="1392"/>
      <c r="C19" s="1392"/>
      <c r="D19" s="1392"/>
      <c r="E19" s="1392"/>
      <c r="F19" s="1392"/>
      <c r="G19" s="1392"/>
      <c r="H19" s="1310"/>
    </row>
    <row r="20" spans="1:8">
      <c r="A20" s="1392"/>
      <c r="B20" s="1392"/>
      <c r="C20" s="1392"/>
      <c r="D20" s="1392"/>
      <c r="E20" s="1392"/>
      <c r="F20" s="1392"/>
      <c r="G20" s="1392"/>
      <c r="H20" s="1310"/>
    </row>
    <row r="21" spans="1:8">
      <c r="A21" s="1392"/>
      <c r="B21" s="1392"/>
      <c r="C21" s="1392"/>
      <c r="D21" s="1392"/>
      <c r="E21" s="1392"/>
      <c r="F21" s="1392"/>
      <c r="G21" s="1392"/>
      <c r="H21" s="1310"/>
    </row>
    <row r="22" spans="1:8">
      <c r="A22" s="1392"/>
      <c r="B22" s="1392"/>
      <c r="C22" s="1392"/>
      <c r="D22" s="1392"/>
      <c r="E22" s="1392"/>
      <c r="F22" s="1392"/>
      <c r="G22" s="1392"/>
      <c r="H22" s="1310"/>
    </row>
    <row r="23" spans="1:8">
      <c r="A23" s="1392"/>
      <c r="B23" s="1392"/>
      <c r="C23" s="1392"/>
      <c r="D23" s="1392"/>
      <c r="E23" s="1392"/>
      <c r="F23" s="1392"/>
      <c r="G23" s="1392"/>
      <c r="H23" s="1310"/>
    </row>
    <row r="24" spans="1:8">
      <c r="A24" s="1310"/>
      <c r="B24" s="1310"/>
      <c r="C24" s="1310"/>
      <c r="D24" s="1310"/>
      <c r="E24" s="1310"/>
      <c r="F24" s="1310"/>
      <c r="G24" s="1310"/>
      <c r="H24" s="1310"/>
    </row>
    <row r="25" spans="1:8">
      <c r="A25" s="1310"/>
      <c r="B25" s="1310"/>
      <c r="C25" s="1310"/>
      <c r="D25" s="1310"/>
      <c r="E25" s="1310"/>
      <c r="F25" s="1310"/>
      <c r="G25" s="1310"/>
      <c r="H25" s="1310"/>
    </row>
    <row r="26" spans="1:8">
      <c r="A26" s="1310"/>
      <c r="B26" s="1310"/>
      <c r="C26" s="1310"/>
      <c r="D26" s="1310"/>
      <c r="E26" s="1310"/>
      <c r="F26" s="1310"/>
      <c r="G26" s="1310"/>
      <c r="H26" s="1310"/>
    </row>
    <row r="27" spans="1:8">
      <c r="A27" s="29"/>
      <c r="B27" s="29"/>
      <c r="C27" s="29"/>
      <c r="D27" s="29"/>
      <c r="E27" s="29"/>
      <c r="F27" s="29"/>
      <c r="G27" s="29"/>
      <c r="H27" s="29"/>
    </row>
    <row r="28" spans="1:8">
      <c r="B28" s="26"/>
      <c r="E28" s="41"/>
    </row>
    <row r="29" spans="1:8">
      <c r="B29" s="42"/>
    </row>
    <row r="30" spans="1:8">
      <c r="B30" s="42"/>
    </row>
    <row r="31" spans="1:8">
      <c r="B31" s="42"/>
    </row>
    <row r="32" spans="1:8">
      <c r="B32" s="42"/>
    </row>
    <row r="33" spans="2:8">
      <c r="B33" s="42"/>
    </row>
    <row r="34" spans="2:8">
      <c r="B34" s="42"/>
      <c r="F34" s="122"/>
    </row>
    <row r="35" spans="2:8">
      <c r="B35" s="42"/>
    </row>
    <row r="36" spans="2:8">
      <c r="B36" s="42"/>
      <c r="H36" s="43"/>
    </row>
    <row r="37" spans="2:8">
      <c r="B37" s="42"/>
    </row>
    <row r="38" spans="2:8">
      <c r="B38" s="42"/>
    </row>
    <row r="39" spans="2:8">
      <c r="B39" s="42"/>
    </row>
    <row r="40" spans="2:8">
      <c r="B40" s="42"/>
    </row>
    <row r="41" spans="2:8">
      <c r="B41" s="42"/>
    </row>
    <row r="42" spans="2:8">
      <c r="B42" s="42"/>
    </row>
    <row r="43" spans="2:8">
      <c r="B43" s="42"/>
    </row>
    <row r="44" spans="2:8">
      <c r="B44" s="42"/>
    </row>
    <row r="45" spans="2:8">
      <c r="B45" s="42"/>
    </row>
    <row r="46" spans="2:8">
      <c r="B46" s="42"/>
    </row>
    <row r="47" spans="2:8">
      <c r="B47" s="42"/>
    </row>
    <row r="48" spans="2:8">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row r="219" spans="2:2">
      <c r="B219" s="42"/>
    </row>
    <row r="220" spans="2:2">
      <c r="B220" s="42"/>
    </row>
    <row r="221" spans="2:2">
      <c r="B221" s="42"/>
    </row>
    <row r="222" spans="2:2">
      <c r="B222" s="42"/>
    </row>
    <row r="223" spans="2:2">
      <c r="B223" s="42"/>
    </row>
    <row r="224" spans="2:2">
      <c r="B224" s="42"/>
    </row>
    <row r="225" spans="2:2">
      <c r="B225" s="42"/>
    </row>
    <row r="226" spans="2:2">
      <c r="B226" s="42"/>
    </row>
    <row r="227" spans="2:2">
      <c r="B227" s="42"/>
    </row>
    <row r="228" spans="2:2">
      <c r="B228" s="42"/>
    </row>
    <row r="229" spans="2:2">
      <c r="B229" s="42"/>
    </row>
    <row r="230" spans="2:2">
      <c r="B230" s="42"/>
    </row>
    <row r="231" spans="2:2">
      <c r="B231" s="42"/>
    </row>
    <row r="232" spans="2:2">
      <c r="B232" s="42"/>
    </row>
    <row r="233" spans="2:2">
      <c r="B233" s="42"/>
    </row>
    <row r="234" spans="2:2">
      <c r="B234" s="42"/>
    </row>
    <row r="235" spans="2:2">
      <c r="B235" s="42"/>
    </row>
    <row r="236" spans="2:2">
      <c r="B236" s="42"/>
    </row>
    <row r="237" spans="2:2">
      <c r="B237" s="42"/>
    </row>
    <row r="238" spans="2:2">
      <c r="B238" s="42"/>
    </row>
    <row r="239" spans="2:2">
      <c r="B239" s="42"/>
    </row>
    <row r="240" spans="2:2">
      <c r="B240" s="42"/>
    </row>
    <row r="241" spans="2:2">
      <c r="B241" s="42"/>
    </row>
    <row r="242" spans="2:2">
      <c r="B242" s="42"/>
    </row>
    <row r="243" spans="2:2">
      <c r="B243" s="42"/>
    </row>
    <row r="244" spans="2:2">
      <c r="B244" s="42"/>
    </row>
    <row r="245" spans="2:2">
      <c r="B245" s="42"/>
    </row>
    <row r="246" spans="2:2">
      <c r="B246" s="42"/>
    </row>
    <row r="247" spans="2:2">
      <c r="B247" s="42"/>
    </row>
    <row r="248" spans="2:2">
      <c r="B248" s="42"/>
    </row>
    <row r="249" spans="2:2">
      <c r="B249" s="42"/>
    </row>
    <row r="250" spans="2:2">
      <c r="B250" s="42"/>
    </row>
    <row r="251" spans="2:2">
      <c r="B251" s="42"/>
    </row>
    <row r="252" spans="2:2">
      <c r="B252" s="42"/>
    </row>
    <row r="253" spans="2:2">
      <c r="B253" s="42"/>
    </row>
    <row r="254" spans="2:2">
      <c r="B254" s="42"/>
    </row>
    <row r="255" spans="2:2">
      <c r="B255" s="42"/>
    </row>
    <row r="256" spans="2:2">
      <c r="B256" s="42"/>
    </row>
    <row r="257" spans="2:2">
      <c r="B257" s="42"/>
    </row>
    <row r="258" spans="2:2">
      <c r="B258" s="42"/>
    </row>
    <row r="259" spans="2:2">
      <c r="B259" s="42"/>
    </row>
    <row r="260" spans="2:2">
      <c r="B260" s="42"/>
    </row>
    <row r="261" spans="2:2">
      <c r="B261" s="42"/>
    </row>
    <row r="262" spans="2:2">
      <c r="B262" s="42"/>
    </row>
    <row r="263" spans="2:2">
      <c r="B263" s="42"/>
    </row>
    <row r="264" spans="2:2">
      <c r="B264" s="42"/>
    </row>
    <row r="265" spans="2:2">
      <c r="B265" s="42"/>
    </row>
    <row r="266" spans="2:2">
      <c r="B266" s="42"/>
    </row>
    <row r="267" spans="2:2">
      <c r="B267" s="42"/>
    </row>
    <row r="268" spans="2:2">
      <c r="B268" s="42"/>
    </row>
    <row r="269" spans="2:2">
      <c r="B269" s="42"/>
    </row>
    <row r="270" spans="2:2">
      <c r="B270" s="42"/>
    </row>
    <row r="271" spans="2:2">
      <c r="B271" s="42"/>
    </row>
    <row r="272" spans="2:2">
      <c r="B272" s="42"/>
    </row>
    <row r="273" spans="2:2">
      <c r="B273" s="42"/>
    </row>
    <row r="274" spans="2:2">
      <c r="B274" s="42"/>
    </row>
    <row r="275" spans="2:2">
      <c r="B275" s="42"/>
    </row>
    <row r="276" spans="2:2">
      <c r="B276" s="42"/>
    </row>
    <row r="277" spans="2:2">
      <c r="B277" s="42"/>
    </row>
    <row r="278" spans="2:2">
      <c r="B278" s="42"/>
    </row>
    <row r="279" spans="2:2">
      <c r="B279" s="42"/>
    </row>
    <row r="280" spans="2:2">
      <c r="B280" s="42"/>
    </row>
    <row r="281" spans="2:2">
      <c r="B281" s="42"/>
    </row>
    <row r="282" spans="2:2">
      <c r="B282" s="42"/>
    </row>
    <row r="283" spans="2:2">
      <c r="B283" s="42"/>
    </row>
    <row r="284" spans="2:2">
      <c r="B284" s="42"/>
    </row>
    <row r="285" spans="2:2">
      <c r="B285" s="42"/>
    </row>
    <row r="286" spans="2:2">
      <c r="B286" s="42"/>
    </row>
    <row r="287" spans="2:2">
      <c r="B287" s="42"/>
    </row>
    <row r="288" spans="2:2">
      <c r="B288" s="42"/>
    </row>
    <row r="289" spans="2:2">
      <c r="B289" s="42"/>
    </row>
    <row r="290" spans="2:2">
      <c r="B290" s="42"/>
    </row>
    <row r="291" spans="2:2">
      <c r="B291" s="42"/>
    </row>
    <row r="292" spans="2:2">
      <c r="B292" s="42"/>
    </row>
    <row r="293" spans="2:2">
      <c r="B293" s="42"/>
    </row>
    <row r="294" spans="2:2">
      <c r="B294" s="42"/>
    </row>
    <row r="295" spans="2:2">
      <c r="B295" s="42"/>
    </row>
    <row r="296" spans="2:2">
      <c r="B296" s="42"/>
    </row>
    <row r="297" spans="2:2">
      <c r="B297" s="42"/>
    </row>
    <row r="298" spans="2:2">
      <c r="B298" s="42"/>
    </row>
    <row r="299" spans="2:2">
      <c r="B299" s="42"/>
    </row>
    <row r="300" spans="2:2">
      <c r="B300" s="42"/>
    </row>
    <row r="301" spans="2:2">
      <c r="B301" s="42"/>
    </row>
    <row r="302" spans="2:2">
      <c r="B302" s="42"/>
    </row>
    <row r="303" spans="2:2">
      <c r="B303" s="42"/>
    </row>
    <row r="304" spans="2:2">
      <c r="B304" s="42"/>
    </row>
    <row r="305" spans="2:2">
      <c r="B305" s="42"/>
    </row>
    <row r="306" spans="2:2">
      <c r="B306" s="42"/>
    </row>
    <row r="307" spans="2:2">
      <c r="B307" s="42"/>
    </row>
    <row r="308" spans="2:2">
      <c r="B308" s="42"/>
    </row>
    <row r="309" spans="2:2">
      <c r="B309" s="42"/>
    </row>
    <row r="310" spans="2:2">
      <c r="B310" s="42"/>
    </row>
    <row r="311" spans="2:2">
      <c r="B311" s="42"/>
    </row>
    <row r="312" spans="2:2">
      <c r="B312" s="42"/>
    </row>
    <row r="313" spans="2:2">
      <c r="B313" s="42"/>
    </row>
    <row r="314" spans="2:2">
      <c r="B314" s="42"/>
    </row>
    <row r="315" spans="2:2">
      <c r="B315" s="42"/>
    </row>
    <row r="316" spans="2:2">
      <c r="B316" s="42"/>
    </row>
    <row r="317" spans="2:2">
      <c r="B317" s="42"/>
    </row>
    <row r="318" spans="2:2">
      <c r="B318" s="42"/>
    </row>
    <row r="319" spans="2:2">
      <c r="B319" s="42"/>
    </row>
    <row r="320" spans="2:2">
      <c r="B320" s="42"/>
    </row>
    <row r="321" spans="2:2">
      <c r="B321" s="42"/>
    </row>
    <row r="322" spans="2:2">
      <c r="B322" s="42"/>
    </row>
    <row r="323" spans="2:2">
      <c r="B323" s="42"/>
    </row>
    <row r="324" spans="2:2">
      <c r="B324" s="42"/>
    </row>
    <row r="325" spans="2:2">
      <c r="B325" s="42"/>
    </row>
    <row r="326" spans="2:2">
      <c r="B326" s="42"/>
    </row>
    <row r="327" spans="2:2">
      <c r="B327" s="42"/>
    </row>
    <row r="328" spans="2:2">
      <c r="B328" s="42"/>
    </row>
    <row r="329" spans="2:2">
      <c r="B329" s="42"/>
    </row>
    <row r="330" spans="2:2">
      <c r="B330" s="42"/>
    </row>
    <row r="331" spans="2:2">
      <c r="B331" s="42"/>
    </row>
    <row r="332" spans="2:2">
      <c r="B332" s="42"/>
    </row>
    <row r="333" spans="2:2">
      <c r="B333" s="42"/>
    </row>
    <row r="334" spans="2:2">
      <c r="B334" s="42"/>
    </row>
    <row r="335" spans="2:2">
      <c r="B335" s="42"/>
    </row>
    <row r="336" spans="2:2">
      <c r="B336" s="42"/>
    </row>
    <row r="337" spans="2:2">
      <c r="B337" s="42"/>
    </row>
    <row r="338" spans="2:2">
      <c r="B338" s="42"/>
    </row>
    <row r="339" spans="2:2">
      <c r="B339" s="42"/>
    </row>
    <row r="340" spans="2:2">
      <c r="B340" s="42"/>
    </row>
    <row r="341" spans="2:2">
      <c r="B341" s="42"/>
    </row>
    <row r="342" spans="2:2">
      <c r="B342" s="42"/>
    </row>
    <row r="343" spans="2:2">
      <c r="B343" s="42"/>
    </row>
    <row r="344" spans="2:2">
      <c r="B344" s="42"/>
    </row>
    <row r="345" spans="2:2">
      <c r="B345" s="42"/>
    </row>
    <row r="346" spans="2:2">
      <c r="B346" s="42"/>
    </row>
    <row r="347" spans="2:2">
      <c r="B347" s="42"/>
    </row>
    <row r="348" spans="2:2">
      <c r="B348" s="42"/>
    </row>
    <row r="349" spans="2:2">
      <c r="B349" s="42"/>
    </row>
    <row r="350" spans="2:2">
      <c r="B350" s="42"/>
    </row>
    <row r="351" spans="2:2">
      <c r="B351" s="42"/>
    </row>
    <row r="352" spans="2:2">
      <c r="B352" s="42"/>
    </row>
    <row r="353" spans="2:2">
      <c r="B353" s="42"/>
    </row>
    <row r="354" spans="2:2">
      <c r="B354" s="42"/>
    </row>
    <row r="355" spans="2:2">
      <c r="B355" s="42"/>
    </row>
    <row r="356" spans="2:2">
      <c r="B356" s="42"/>
    </row>
    <row r="357" spans="2:2">
      <c r="B357" s="42"/>
    </row>
    <row r="358" spans="2:2">
      <c r="B358" s="42"/>
    </row>
    <row r="359" spans="2:2">
      <c r="B359" s="42"/>
    </row>
    <row r="360" spans="2:2">
      <c r="B360" s="42"/>
    </row>
    <row r="361" spans="2:2">
      <c r="B361" s="42"/>
    </row>
    <row r="362" spans="2:2">
      <c r="B362" s="42"/>
    </row>
    <row r="363" spans="2:2">
      <c r="B363" s="42"/>
    </row>
  </sheetData>
  <mergeCells count="1">
    <mergeCell ref="A18:G23"/>
  </mergeCells>
  <conditionalFormatting sqref="H1">
    <cfRule type="cellIs" dxfId="62" priority="6" stopIfTrue="1" operator="equal">
      <formula>"x.x"</formula>
    </cfRule>
  </conditionalFormatting>
  <conditionalFormatting sqref="A9:A12">
    <cfRule type="cellIs" dxfId="61" priority="5" stopIfTrue="1" operator="equal">
      <formula>"Title"</formula>
    </cfRule>
  </conditionalFormatting>
  <conditionalFormatting sqref="A8">
    <cfRule type="cellIs" dxfId="60" priority="4"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WVM983014:WVM983055 JA9:JA16 WLQ983014:WLQ983055 WBU983014:WBU983055 VRY983014:VRY983055 VIC983014:VIC983055 UYG983014:UYG983055 UOK983014:UOK983055 UEO983014:UEO983055 TUS983014:TUS983055 TKW983014:TKW983055 TBA983014:TBA983055 SRE983014:SRE983055 SHI983014:SHI983055 RXM983014:RXM983055 RNQ983014:RNQ983055 RDU983014:RDU983055 QTY983014:QTY983055 QKC983014:QKC983055 QAG983014:QAG983055 PQK983014:PQK983055 PGO983014:PGO983055 OWS983014:OWS983055 OMW983014:OMW983055 ODA983014:ODA983055 NTE983014:NTE983055 NJI983014:NJI983055 MZM983014:MZM983055 MPQ983014:MPQ983055 MFU983014:MFU983055 LVY983014:LVY983055 LMC983014:LMC983055 LCG983014:LCG983055 KSK983014:KSK983055 KIO983014:KIO983055 JYS983014:JYS983055 JOW983014:JOW983055 JFA983014:JFA983055 IVE983014:IVE983055 ILI983014:ILI983055 IBM983014:IBM983055 HRQ983014:HRQ983055 HHU983014:HHU983055 GXY983014:GXY983055 GOC983014:GOC983055 GEG983014:GEG983055 FUK983014:FUK983055 FKO983014:FKO983055 FAS983014:FAS983055 EQW983014:EQW983055 EHA983014:EHA983055 DXE983014:DXE983055 DNI983014:DNI983055 DDM983014:DDM983055 CTQ983014:CTQ983055 CJU983014:CJU983055 BZY983014:BZY983055 BQC983014:BQC983055 BGG983014:BGG983055 AWK983014:AWK983055 AMO983014:AMO983055 ACS983014:ACS983055 SW983014:SW983055 JA983014:JA983055 E983014:E983055 WVM917478:WVM917519 WLQ917478:WLQ917519 WBU917478:WBU917519 VRY917478:VRY917519 VIC917478:VIC917519 UYG917478:UYG917519 UOK917478:UOK917519 UEO917478:UEO917519 TUS917478:TUS917519 TKW917478:TKW917519 TBA917478:TBA917519 SRE917478:SRE917519 SHI917478:SHI917519 RXM917478:RXM917519 RNQ917478:RNQ917519 RDU917478:RDU917519 QTY917478:QTY917519 QKC917478:QKC917519 QAG917478:QAG917519 PQK917478:PQK917519 PGO917478:PGO917519 OWS917478:OWS917519 OMW917478:OMW917519 ODA917478:ODA917519 NTE917478:NTE917519 NJI917478:NJI917519 MZM917478:MZM917519 MPQ917478:MPQ917519 MFU917478:MFU917519 LVY917478:LVY917519 LMC917478:LMC917519 LCG917478:LCG917519 KSK917478:KSK917519 KIO917478:KIO917519 JYS917478:JYS917519 JOW917478:JOW917519 JFA917478:JFA917519 IVE917478:IVE917519 ILI917478:ILI917519 IBM917478:IBM917519 HRQ917478:HRQ917519 HHU917478:HHU917519 GXY917478:GXY917519 GOC917478:GOC917519 GEG917478:GEG917519 FUK917478:FUK917519 FKO917478:FKO917519 FAS917478:FAS917519 EQW917478:EQW917519 EHA917478:EHA917519 DXE917478:DXE917519 DNI917478:DNI917519 DDM917478:DDM917519 CTQ917478:CTQ917519 CJU917478:CJU917519 BZY917478:BZY917519 BQC917478:BQC917519 BGG917478:BGG917519 AWK917478:AWK917519 AMO917478:AMO917519 ACS917478:ACS917519 SW917478:SW917519 JA917478:JA917519 E917478:E917519 WVM851942:WVM851983 WLQ851942:WLQ851983 WBU851942:WBU851983 VRY851942:VRY851983 VIC851942:VIC851983 UYG851942:UYG851983 UOK851942:UOK851983 UEO851942:UEO851983 TUS851942:TUS851983 TKW851942:TKW851983 TBA851942:TBA851983 SRE851942:SRE851983 SHI851942:SHI851983 RXM851942:RXM851983 RNQ851942:RNQ851983 RDU851942:RDU851983 QTY851942:QTY851983 QKC851942:QKC851983 QAG851942:QAG851983 PQK851942:PQK851983 PGO851942:PGO851983 OWS851942:OWS851983 OMW851942:OMW851983 ODA851942:ODA851983 NTE851942:NTE851983 NJI851942:NJI851983 MZM851942:MZM851983 MPQ851942:MPQ851983 MFU851942:MFU851983 LVY851942:LVY851983 LMC851942:LMC851983 LCG851942:LCG851983 KSK851942:KSK851983 KIO851942:KIO851983 JYS851942:JYS851983 JOW851942:JOW851983 JFA851942:JFA851983 IVE851942:IVE851983 ILI851942:ILI851983 IBM851942:IBM851983 HRQ851942:HRQ851983 HHU851942:HHU851983 GXY851942:GXY851983 GOC851942:GOC851983 GEG851942:GEG851983 FUK851942:FUK851983 FKO851942:FKO851983 FAS851942:FAS851983 EQW851942:EQW851983 EHA851942:EHA851983 DXE851942:DXE851983 DNI851942:DNI851983 DDM851942:DDM851983 CTQ851942:CTQ851983 CJU851942:CJU851983 BZY851942:BZY851983 BQC851942:BQC851983 BGG851942:BGG851983 AWK851942:AWK851983 AMO851942:AMO851983 ACS851942:ACS851983 SW851942:SW851983 JA851942:JA851983 E851942:E851983 WVM786406:WVM786447 WLQ786406:WLQ786447 WBU786406:WBU786447 VRY786406:VRY786447 VIC786406:VIC786447 UYG786406:UYG786447 UOK786406:UOK786447 UEO786406:UEO786447 TUS786406:TUS786447 TKW786406:TKW786447 TBA786406:TBA786447 SRE786406:SRE786447 SHI786406:SHI786447 RXM786406:RXM786447 RNQ786406:RNQ786447 RDU786406:RDU786447 QTY786406:QTY786447 QKC786406:QKC786447 QAG786406:QAG786447 PQK786406:PQK786447 PGO786406:PGO786447 OWS786406:OWS786447 OMW786406:OMW786447 ODA786406:ODA786447 NTE786406:NTE786447 NJI786406:NJI786447 MZM786406:MZM786447 MPQ786406:MPQ786447 MFU786406:MFU786447 LVY786406:LVY786447 LMC786406:LMC786447 LCG786406:LCG786447 KSK786406:KSK786447 KIO786406:KIO786447 JYS786406:JYS786447 JOW786406:JOW786447 JFA786406:JFA786447 IVE786406:IVE786447 ILI786406:ILI786447 IBM786406:IBM786447 HRQ786406:HRQ786447 HHU786406:HHU786447 GXY786406:GXY786447 GOC786406:GOC786447 GEG786406:GEG786447 FUK786406:FUK786447 FKO786406:FKO786447 FAS786406:FAS786447 EQW786406:EQW786447 EHA786406:EHA786447 DXE786406:DXE786447 DNI786406:DNI786447 DDM786406:DDM786447 CTQ786406:CTQ786447 CJU786406:CJU786447 BZY786406:BZY786447 BQC786406:BQC786447 BGG786406:BGG786447 AWK786406:AWK786447 AMO786406:AMO786447 ACS786406:ACS786447 SW786406:SW786447 JA786406:JA786447 E786406:E786447 WVM720870:WVM720911 WLQ720870:WLQ720911 WBU720870:WBU720911 VRY720870:VRY720911 VIC720870:VIC720911 UYG720870:UYG720911 UOK720870:UOK720911 UEO720870:UEO720911 TUS720870:TUS720911 TKW720870:TKW720911 TBA720870:TBA720911 SRE720870:SRE720911 SHI720870:SHI720911 RXM720870:RXM720911 RNQ720870:RNQ720911 RDU720870:RDU720911 QTY720870:QTY720911 QKC720870:QKC720911 QAG720870:QAG720911 PQK720870:PQK720911 PGO720870:PGO720911 OWS720870:OWS720911 OMW720870:OMW720911 ODA720870:ODA720911 NTE720870:NTE720911 NJI720870:NJI720911 MZM720870:MZM720911 MPQ720870:MPQ720911 MFU720870:MFU720911 LVY720870:LVY720911 LMC720870:LMC720911 LCG720870:LCG720911 KSK720870:KSK720911 KIO720870:KIO720911 JYS720870:JYS720911 JOW720870:JOW720911 JFA720870:JFA720911 IVE720870:IVE720911 ILI720870:ILI720911 IBM720870:IBM720911 HRQ720870:HRQ720911 HHU720870:HHU720911 GXY720870:GXY720911 GOC720870:GOC720911 GEG720870:GEG720911 FUK720870:FUK720911 FKO720870:FKO720911 FAS720870:FAS720911 EQW720870:EQW720911 EHA720870:EHA720911 DXE720870:DXE720911 DNI720870:DNI720911 DDM720870:DDM720911 CTQ720870:CTQ720911 CJU720870:CJU720911 BZY720870:BZY720911 BQC720870:BQC720911 BGG720870:BGG720911 AWK720870:AWK720911 AMO720870:AMO720911 ACS720870:ACS720911 SW720870:SW720911 JA720870:JA720911 E720870:E720911 WVM655334:WVM655375 WLQ655334:WLQ655375 WBU655334:WBU655375 VRY655334:VRY655375 VIC655334:VIC655375 UYG655334:UYG655375 UOK655334:UOK655375 UEO655334:UEO655375 TUS655334:TUS655375 TKW655334:TKW655375 TBA655334:TBA655375 SRE655334:SRE655375 SHI655334:SHI655375 RXM655334:RXM655375 RNQ655334:RNQ655375 RDU655334:RDU655375 QTY655334:QTY655375 QKC655334:QKC655375 QAG655334:QAG655375 PQK655334:PQK655375 PGO655334:PGO655375 OWS655334:OWS655375 OMW655334:OMW655375 ODA655334:ODA655375 NTE655334:NTE655375 NJI655334:NJI655375 MZM655334:MZM655375 MPQ655334:MPQ655375 MFU655334:MFU655375 LVY655334:LVY655375 LMC655334:LMC655375 LCG655334:LCG655375 KSK655334:KSK655375 KIO655334:KIO655375 JYS655334:JYS655375 JOW655334:JOW655375 JFA655334:JFA655375 IVE655334:IVE655375 ILI655334:ILI655375 IBM655334:IBM655375 HRQ655334:HRQ655375 HHU655334:HHU655375 GXY655334:GXY655375 GOC655334:GOC655375 GEG655334:GEG655375 FUK655334:FUK655375 FKO655334:FKO655375 FAS655334:FAS655375 EQW655334:EQW655375 EHA655334:EHA655375 DXE655334:DXE655375 DNI655334:DNI655375 DDM655334:DDM655375 CTQ655334:CTQ655375 CJU655334:CJU655375 BZY655334:BZY655375 BQC655334:BQC655375 BGG655334:BGG655375 AWK655334:AWK655375 AMO655334:AMO655375 ACS655334:ACS655375 SW655334:SW655375 JA655334:JA655375 E655334:E655375 WVM589798:WVM589839 WLQ589798:WLQ589839 WBU589798:WBU589839 VRY589798:VRY589839 VIC589798:VIC589839 UYG589798:UYG589839 UOK589798:UOK589839 UEO589798:UEO589839 TUS589798:TUS589839 TKW589798:TKW589839 TBA589798:TBA589839 SRE589798:SRE589839 SHI589798:SHI589839 RXM589798:RXM589839 RNQ589798:RNQ589839 RDU589798:RDU589839 QTY589798:QTY589839 QKC589798:QKC589839 QAG589798:QAG589839 PQK589798:PQK589839 PGO589798:PGO589839 OWS589798:OWS589839 OMW589798:OMW589839 ODA589798:ODA589839 NTE589798:NTE589839 NJI589798:NJI589839 MZM589798:MZM589839 MPQ589798:MPQ589839 MFU589798:MFU589839 LVY589798:LVY589839 LMC589798:LMC589839 LCG589798:LCG589839 KSK589798:KSK589839 KIO589798:KIO589839 JYS589798:JYS589839 JOW589798:JOW589839 JFA589798:JFA589839 IVE589798:IVE589839 ILI589798:ILI589839 IBM589798:IBM589839 HRQ589798:HRQ589839 HHU589798:HHU589839 GXY589798:GXY589839 GOC589798:GOC589839 GEG589798:GEG589839 FUK589798:FUK589839 FKO589798:FKO589839 FAS589798:FAS589839 EQW589798:EQW589839 EHA589798:EHA589839 DXE589798:DXE589839 DNI589798:DNI589839 DDM589798:DDM589839 CTQ589798:CTQ589839 CJU589798:CJU589839 BZY589798:BZY589839 BQC589798:BQC589839 BGG589798:BGG589839 AWK589798:AWK589839 AMO589798:AMO589839 ACS589798:ACS589839 SW589798:SW589839 JA589798:JA589839 E589798:E589839 WVM524262:WVM524303 WLQ524262:WLQ524303 WBU524262:WBU524303 VRY524262:VRY524303 VIC524262:VIC524303 UYG524262:UYG524303 UOK524262:UOK524303 UEO524262:UEO524303 TUS524262:TUS524303 TKW524262:TKW524303 TBA524262:TBA524303 SRE524262:SRE524303 SHI524262:SHI524303 RXM524262:RXM524303 RNQ524262:RNQ524303 RDU524262:RDU524303 QTY524262:QTY524303 QKC524262:QKC524303 QAG524262:QAG524303 PQK524262:PQK524303 PGO524262:PGO524303 OWS524262:OWS524303 OMW524262:OMW524303 ODA524262:ODA524303 NTE524262:NTE524303 NJI524262:NJI524303 MZM524262:MZM524303 MPQ524262:MPQ524303 MFU524262:MFU524303 LVY524262:LVY524303 LMC524262:LMC524303 LCG524262:LCG524303 KSK524262:KSK524303 KIO524262:KIO524303 JYS524262:JYS524303 JOW524262:JOW524303 JFA524262:JFA524303 IVE524262:IVE524303 ILI524262:ILI524303 IBM524262:IBM524303 HRQ524262:HRQ524303 HHU524262:HHU524303 GXY524262:GXY524303 GOC524262:GOC524303 GEG524262:GEG524303 FUK524262:FUK524303 FKO524262:FKO524303 FAS524262:FAS524303 EQW524262:EQW524303 EHA524262:EHA524303 DXE524262:DXE524303 DNI524262:DNI524303 DDM524262:DDM524303 CTQ524262:CTQ524303 CJU524262:CJU524303 BZY524262:BZY524303 BQC524262:BQC524303 BGG524262:BGG524303 AWK524262:AWK524303 AMO524262:AMO524303 ACS524262:ACS524303 SW524262:SW524303 JA524262:JA524303 E524262:E524303 WVM458726:WVM458767 WLQ458726:WLQ458767 WBU458726:WBU458767 VRY458726:VRY458767 VIC458726:VIC458767 UYG458726:UYG458767 UOK458726:UOK458767 UEO458726:UEO458767 TUS458726:TUS458767 TKW458726:TKW458767 TBA458726:TBA458767 SRE458726:SRE458767 SHI458726:SHI458767 RXM458726:RXM458767 RNQ458726:RNQ458767 RDU458726:RDU458767 QTY458726:QTY458767 QKC458726:QKC458767 QAG458726:QAG458767 PQK458726:PQK458767 PGO458726:PGO458767 OWS458726:OWS458767 OMW458726:OMW458767 ODA458726:ODA458767 NTE458726:NTE458767 NJI458726:NJI458767 MZM458726:MZM458767 MPQ458726:MPQ458767 MFU458726:MFU458767 LVY458726:LVY458767 LMC458726:LMC458767 LCG458726:LCG458767 KSK458726:KSK458767 KIO458726:KIO458767 JYS458726:JYS458767 JOW458726:JOW458767 JFA458726:JFA458767 IVE458726:IVE458767 ILI458726:ILI458767 IBM458726:IBM458767 HRQ458726:HRQ458767 HHU458726:HHU458767 GXY458726:GXY458767 GOC458726:GOC458767 GEG458726:GEG458767 FUK458726:FUK458767 FKO458726:FKO458767 FAS458726:FAS458767 EQW458726:EQW458767 EHA458726:EHA458767 DXE458726:DXE458767 DNI458726:DNI458767 DDM458726:DDM458767 CTQ458726:CTQ458767 CJU458726:CJU458767 BZY458726:BZY458767 BQC458726:BQC458767 BGG458726:BGG458767 AWK458726:AWK458767 AMO458726:AMO458767 ACS458726:ACS458767 SW458726:SW458767 JA458726:JA458767 E458726:E458767 WVM393190:WVM393231 WLQ393190:WLQ393231 WBU393190:WBU393231 VRY393190:VRY393231 VIC393190:VIC393231 UYG393190:UYG393231 UOK393190:UOK393231 UEO393190:UEO393231 TUS393190:TUS393231 TKW393190:TKW393231 TBA393190:TBA393231 SRE393190:SRE393231 SHI393190:SHI393231 RXM393190:RXM393231 RNQ393190:RNQ393231 RDU393190:RDU393231 QTY393190:QTY393231 QKC393190:QKC393231 QAG393190:QAG393231 PQK393190:PQK393231 PGO393190:PGO393231 OWS393190:OWS393231 OMW393190:OMW393231 ODA393190:ODA393231 NTE393190:NTE393231 NJI393190:NJI393231 MZM393190:MZM393231 MPQ393190:MPQ393231 MFU393190:MFU393231 LVY393190:LVY393231 LMC393190:LMC393231 LCG393190:LCG393231 KSK393190:KSK393231 KIO393190:KIO393231 JYS393190:JYS393231 JOW393190:JOW393231 JFA393190:JFA393231 IVE393190:IVE393231 ILI393190:ILI393231 IBM393190:IBM393231 HRQ393190:HRQ393231 HHU393190:HHU393231 GXY393190:GXY393231 GOC393190:GOC393231 GEG393190:GEG393231 FUK393190:FUK393231 FKO393190:FKO393231 FAS393190:FAS393231 EQW393190:EQW393231 EHA393190:EHA393231 DXE393190:DXE393231 DNI393190:DNI393231 DDM393190:DDM393231 CTQ393190:CTQ393231 CJU393190:CJU393231 BZY393190:BZY393231 BQC393190:BQC393231 BGG393190:BGG393231 AWK393190:AWK393231 AMO393190:AMO393231 ACS393190:ACS393231 SW393190:SW393231 JA393190:JA393231 E393190:E393231 WVM327654:WVM327695 WLQ327654:WLQ327695 WBU327654:WBU327695 VRY327654:VRY327695 VIC327654:VIC327695 UYG327654:UYG327695 UOK327654:UOK327695 UEO327654:UEO327695 TUS327654:TUS327695 TKW327654:TKW327695 TBA327654:TBA327695 SRE327654:SRE327695 SHI327654:SHI327695 RXM327654:RXM327695 RNQ327654:RNQ327695 RDU327654:RDU327695 QTY327654:QTY327695 QKC327654:QKC327695 QAG327654:QAG327695 PQK327654:PQK327695 PGO327654:PGO327695 OWS327654:OWS327695 OMW327654:OMW327695 ODA327654:ODA327695 NTE327654:NTE327695 NJI327654:NJI327695 MZM327654:MZM327695 MPQ327654:MPQ327695 MFU327654:MFU327695 LVY327654:LVY327695 LMC327654:LMC327695 LCG327654:LCG327695 KSK327654:KSK327695 KIO327654:KIO327695 JYS327654:JYS327695 JOW327654:JOW327695 JFA327654:JFA327695 IVE327654:IVE327695 ILI327654:ILI327695 IBM327654:IBM327695 HRQ327654:HRQ327695 HHU327654:HHU327695 GXY327654:GXY327695 GOC327654:GOC327695 GEG327654:GEG327695 FUK327654:FUK327695 FKO327654:FKO327695 FAS327654:FAS327695 EQW327654:EQW327695 EHA327654:EHA327695 DXE327654:DXE327695 DNI327654:DNI327695 DDM327654:DDM327695 CTQ327654:CTQ327695 CJU327654:CJU327695 BZY327654:BZY327695 BQC327654:BQC327695 BGG327654:BGG327695 AWK327654:AWK327695 AMO327654:AMO327695 ACS327654:ACS327695 SW327654:SW327695 JA327654:JA327695 E327654:E327695 WVM262118:WVM262159 WLQ262118:WLQ262159 WBU262118:WBU262159 VRY262118:VRY262159 VIC262118:VIC262159 UYG262118:UYG262159 UOK262118:UOK262159 UEO262118:UEO262159 TUS262118:TUS262159 TKW262118:TKW262159 TBA262118:TBA262159 SRE262118:SRE262159 SHI262118:SHI262159 RXM262118:RXM262159 RNQ262118:RNQ262159 RDU262118:RDU262159 QTY262118:QTY262159 QKC262118:QKC262159 QAG262118:QAG262159 PQK262118:PQK262159 PGO262118:PGO262159 OWS262118:OWS262159 OMW262118:OMW262159 ODA262118:ODA262159 NTE262118:NTE262159 NJI262118:NJI262159 MZM262118:MZM262159 MPQ262118:MPQ262159 MFU262118:MFU262159 LVY262118:LVY262159 LMC262118:LMC262159 LCG262118:LCG262159 KSK262118:KSK262159 KIO262118:KIO262159 JYS262118:JYS262159 JOW262118:JOW262159 JFA262118:JFA262159 IVE262118:IVE262159 ILI262118:ILI262159 IBM262118:IBM262159 HRQ262118:HRQ262159 HHU262118:HHU262159 GXY262118:GXY262159 GOC262118:GOC262159 GEG262118:GEG262159 FUK262118:FUK262159 FKO262118:FKO262159 FAS262118:FAS262159 EQW262118:EQW262159 EHA262118:EHA262159 DXE262118:DXE262159 DNI262118:DNI262159 DDM262118:DDM262159 CTQ262118:CTQ262159 CJU262118:CJU262159 BZY262118:BZY262159 BQC262118:BQC262159 BGG262118:BGG262159 AWK262118:AWK262159 AMO262118:AMO262159 ACS262118:ACS262159 SW262118:SW262159 JA262118:JA262159 E262118:E262159 WVM196582:WVM196623 WLQ196582:WLQ196623 WBU196582:WBU196623 VRY196582:VRY196623 VIC196582:VIC196623 UYG196582:UYG196623 UOK196582:UOK196623 UEO196582:UEO196623 TUS196582:TUS196623 TKW196582:TKW196623 TBA196582:TBA196623 SRE196582:SRE196623 SHI196582:SHI196623 RXM196582:RXM196623 RNQ196582:RNQ196623 RDU196582:RDU196623 QTY196582:QTY196623 QKC196582:QKC196623 QAG196582:QAG196623 PQK196582:PQK196623 PGO196582:PGO196623 OWS196582:OWS196623 OMW196582:OMW196623 ODA196582:ODA196623 NTE196582:NTE196623 NJI196582:NJI196623 MZM196582:MZM196623 MPQ196582:MPQ196623 MFU196582:MFU196623 LVY196582:LVY196623 LMC196582:LMC196623 LCG196582:LCG196623 KSK196582:KSK196623 KIO196582:KIO196623 JYS196582:JYS196623 JOW196582:JOW196623 JFA196582:JFA196623 IVE196582:IVE196623 ILI196582:ILI196623 IBM196582:IBM196623 HRQ196582:HRQ196623 HHU196582:HHU196623 GXY196582:GXY196623 GOC196582:GOC196623 GEG196582:GEG196623 FUK196582:FUK196623 FKO196582:FKO196623 FAS196582:FAS196623 EQW196582:EQW196623 EHA196582:EHA196623 DXE196582:DXE196623 DNI196582:DNI196623 DDM196582:DDM196623 CTQ196582:CTQ196623 CJU196582:CJU196623 BZY196582:BZY196623 BQC196582:BQC196623 BGG196582:BGG196623 AWK196582:AWK196623 AMO196582:AMO196623 ACS196582:ACS196623 SW196582:SW196623 JA196582:JA196623 E196582:E196623 WVM131046:WVM131087 WLQ131046:WLQ131087 WBU131046:WBU131087 VRY131046:VRY131087 VIC131046:VIC131087 UYG131046:UYG131087 UOK131046:UOK131087 UEO131046:UEO131087 TUS131046:TUS131087 TKW131046:TKW131087 TBA131046:TBA131087 SRE131046:SRE131087 SHI131046:SHI131087 RXM131046:RXM131087 RNQ131046:RNQ131087 RDU131046:RDU131087 QTY131046:QTY131087 QKC131046:QKC131087 QAG131046:QAG131087 PQK131046:PQK131087 PGO131046:PGO131087 OWS131046:OWS131087 OMW131046:OMW131087 ODA131046:ODA131087 NTE131046:NTE131087 NJI131046:NJI131087 MZM131046:MZM131087 MPQ131046:MPQ131087 MFU131046:MFU131087 LVY131046:LVY131087 LMC131046:LMC131087 LCG131046:LCG131087 KSK131046:KSK131087 KIO131046:KIO131087 JYS131046:JYS131087 JOW131046:JOW131087 JFA131046:JFA131087 IVE131046:IVE131087 ILI131046:ILI131087 IBM131046:IBM131087 HRQ131046:HRQ131087 HHU131046:HHU131087 GXY131046:GXY131087 GOC131046:GOC131087 GEG131046:GEG131087 FUK131046:FUK131087 FKO131046:FKO131087 FAS131046:FAS131087 EQW131046:EQW131087 EHA131046:EHA131087 DXE131046:DXE131087 DNI131046:DNI131087 DDM131046:DDM131087 CTQ131046:CTQ131087 CJU131046:CJU131087 BZY131046:BZY131087 BQC131046:BQC131087 BGG131046:BGG131087 AWK131046:AWK131087 AMO131046:AMO131087 ACS131046:ACS131087 SW131046:SW131087 JA131046:JA131087 E131046:E131087 WVM65510:WVM65551 WLQ65510:WLQ65551 WBU65510:WBU65551 VRY65510:VRY65551 VIC65510:VIC65551 UYG65510:UYG65551 UOK65510:UOK65551 UEO65510:UEO65551 TUS65510:TUS65551 TKW65510:TKW65551 TBA65510:TBA65551 SRE65510:SRE65551 SHI65510:SHI65551 RXM65510:RXM65551 RNQ65510:RNQ65551 RDU65510:RDU65551 QTY65510:QTY65551 QKC65510:QKC65551 QAG65510:QAG65551 PQK65510:PQK65551 PGO65510:PGO65551 OWS65510:OWS65551 OMW65510:OMW65551 ODA65510:ODA65551 NTE65510:NTE65551 NJI65510:NJI65551 MZM65510:MZM65551 MPQ65510:MPQ65551 MFU65510:MFU65551 LVY65510:LVY65551 LMC65510:LMC65551 LCG65510:LCG65551 KSK65510:KSK65551 KIO65510:KIO65551 JYS65510:JYS65551 JOW65510:JOW65551 JFA65510:JFA65551 IVE65510:IVE65551 ILI65510:ILI65551 IBM65510:IBM65551 HRQ65510:HRQ65551 HHU65510:HHU65551 GXY65510:GXY65551 GOC65510:GOC65551 GEG65510:GEG65551 FUK65510:FUK65551 FKO65510:FKO65551 FAS65510:FAS65551 EQW65510:EQW65551 EHA65510:EHA65551 DXE65510:DXE65551 DNI65510:DNI65551 DDM65510:DDM65551 CTQ65510:CTQ65551 CJU65510:CJU65551 BZY65510:BZY65551 BQC65510:BQC65551 BGG65510:BGG65551 AWK65510:AWK65551 AMO65510:AMO65551 ACS65510:ACS65551 SW65510:SW65551 JA65510:JA65551 E65510:E65551 WVM9:WVM16 WLQ9:WLQ16 WBU9:WBU16 VRY9:VRY16 VIC9:VIC16 UYG9:UYG16 UOK9:UOK16 UEO9:UEO16 TUS9:TUS16 TKW9:TKW16 TBA9:TBA16 SRE9:SRE16 SHI9:SHI16 RXM9:RXM16 RNQ9:RNQ16 RDU9:RDU16 QTY9:QTY16 QKC9:QKC16 QAG9:QAG16 PQK9:PQK16 PGO9:PGO16 OWS9:OWS16 OMW9:OMW16 ODA9:ODA16 NTE9:NTE16 NJI9:NJI16 MZM9:MZM16 MPQ9:MPQ16 MFU9:MFU16 LVY9:LVY16 LMC9:LMC16 LCG9:LCG16 KSK9:KSK16 KIO9:KIO16 JYS9:JYS16 JOW9:JOW16 JFA9:JFA16 IVE9:IVE16 ILI9:ILI16 IBM9:IBM16 HRQ9:HRQ16 HHU9:HHU16 GXY9:GXY16 GOC9:GOC16 GEG9:GEG16 FUK9:FUK16 FKO9:FKO16 FAS9:FAS16 EQW9:EQW16 EHA9:EHA16 DXE9:DXE16 DNI9:DNI16 DDM9:DDM16 CTQ9:CTQ16 CJU9:CJU16 BZY9:BZY16 BQC9:BQC16 BGG9:BGG16 AWK9:AWK16 AMO9:AMO16 ACS9:ACS16 SW9:SW16 E13:E16">
      <formula1>$E$29:$E$120</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3014:WVK983055 C65510:C65551 WLO983014:WLO983055 WBS983014:WBS983055 VRW983014:VRW983055 VIA983014:VIA983055 UYE983014:UYE983055 UOI983014:UOI983055 UEM983014:UEM983055 TUQ983014:TUQ983055 TKU983014:TKU983055 TAY983014:TAY983055 SRC983014:SRC983055 SHG983014:SHG983055 RXK983014:RXK983055 RNO983014:RNO983055 RDS983014:RDS983055 QTW983014:QTW983055 QKA983014:QKA983055 QAE983014:QAE983055 PQI983014:PQI983055 PGM983014:PGM983055 OWQ983014:OWQ983055 OMU983014:OMU983055 OCY983014:OCY983055 NTC983014:NTC983055 NJG983014:NJG983055 MZK983014:MZK983055 MPO983014:MPO983055 MFS983014:MFS983055 LVW983014:LVW983055 LMA983014:LMA983055 LCE983014:LCE983055 KSI983014:KSI983055 KIM983014:KIM983055 JYQ983014:JYQ983055 JOU983014:JOU983055 JEY983014:JEY983055 IVC983014:IVC983055 ILG983014:ILG983055 IBK983014:IBK983055 HRO983014:HRO983055 HHS983014:HHS983055 GXW983014:GXW983055 GOA983014:GOA983055 GEE983014:GEE983055 FUI983014:FUI983055 FKM983014:FKM983055 FAQ983014:FAQ983055 EQU983014:EQU983055 EGY983014:EGY983055 DXC983014:DXC983055 DNG983014:DNG983055 DDK983014:DDK983055 CTO983014:CTO983055 CJS983014:CJS983055 BZW983014:BZW983055 BQA983014:BQA983055 BGE983014:BGE983055 AWI983014:AWI983055 AMM983014:AMM983055 ACQ983014:ACQ983055 SU983014:SU983055 IY983014:IY983055 C983014:C983055 WVK917478:WVK917519 WLO917478:WLO917519 WBS917478:WBS917519 VRW917478:VRW917519 VIA917478:VIA917519 UYE917478:UYE917519 UOI917478:UOI917519 UEM917478:UEM917519 TUQ917478:TUQ917519 TKU917478:TKU917519 TAY917478:TAY917519 SRC917478:SRC917519 SHG917478:SHG917519 RXK917478:RXK917519 RNO917478:RNO917519 RDS917478:RDS917519 QTW917478:QTW917519 QKA917478:QKA917519 QAE917478:QAE917519 PQI917478:PQI917519 PGM917478:PGM917519 OWQ917478:OWQ917519 OMU917478:OMU917519 OCY917478:OCY917519 NTC917478:NTC917519 NJG917478:NJG917519 MZK917478:MZK917519 MPO917478:MPO917519 MFS917478:MFS917519 LVW917478:LVW917519 LMA917478:LMA917519 LCE917478:LCE917519 KSI917478:KSI917519 KIM917478:KIM917519 JYQ917478:JYQ917519 JOU917478:JOU917519 JEY917478:JEY917519 IVC917478:IVC917519 ILG917478:ILG917519 IBK917478:IBK917519 HRO917478:HRO917519 HHS917478:HHS917519 GXW917478:GXW917519 GOA917478:GOA917519 GEE917478:GEE917519 FUI917478:FUI917519 FKM917478:FKM917519 FAQ917478:FAQ917519 EQU917478:EQU917519 EGY917478:EGY917519 DXC917478:DXC917519 DNG917478:DNG917519 DDK917478:DDK917519 CTO917478:CTO917519 CJS917478:CJS917519 BZW917478:BZW917519 BQA917478:BQA917519 BGE917478:BGE917519 AWI917478:AWI917519 AMM917478:AMM917519 ACQ917478:ACQ917519 SU917478:SU917519 IY917478:IY917519 C917478:C917519 WVK851942:WVK851983 WLO851942:WLO851983 WBS851942:WBS851983 VRW851942:VRW851983 VIA851942:VIA851983 UYE851942:UYE851983 UOI851942:UOI851983 UEM851942:UEM851983 TUQ851942:TUQ851983 TKU851942:TKU851983 TAY851942:TAY851983 SRC851942:SRC851983 SHG851942:SHG851983 RXK851942:RXK851983 RNO851942:RNO851983 RDS851942:RDS851983 QTW851942:QTW851983 QKA851942:QKA851983 QAE851942:QAE851983 PQI851942:PQI851983 PGM851942:PGM851983 OWQ851942:OWQ851983 OMU851942:OMU851983 OCY851942:OCY851983 NTC851942:NTC851983 NJG851942:NJG851983 MZK851942:MZK851983 MPO851942:MPO851983 MFS851942:MFS851983 LVW851942:LVW851983 LMA851942:LMA851983 LCE851942:LCE851983 KSI851942:KSI851983 KIM851942:KIM851983 JYQ851942:JYQ851983 JOU851942:JOU851983 JEY851942:JEY851983 IVC851942:IVC851983 ILG851942:ILG851983 IBK851942:IBK851983 HRO851942:HRO851983 HHS851942:HHS851983 GXW851942:GXW851983 GOA851942:GOA851983 GEE851942:GEE851983 FUI851942:FUI851983 FKM851942:FKM851983 FAQ851942:FAQ851983 EQU851942:EQU851983 EGY851942:EGY851983 DXC851942:DXC851983 DNG851942:DNG851983 DDK851942:DDK851983 CTO851942:CTO851983 CJS851942:CJS851983 BZW851942:BZW851983 BQA851942:BQA851983 BGE851942:BGE851983 AWI851942:AWI851983 AMM851942:AMM851983 ACQ851942:ACQ851983 SU851942:SU851983 IY851942:IY851983 C851942:C851983 WVK786406:WVK786447 WLO786406:WLO786447 WBS786406:WBS786447 VRW786406:VRW786447 VIA786406:VIA786447 UYE786406:UYE786447 UOI786406:UOI786447 UEM786406:UEM786447 TUQ786406:TUQ786447 TKU786406:TKU786447 TAY786406:TAY786447 SRC786406:SRC786447 SHG786406:SHG786447 RXK786406:RXK786447 RNO786406:RNO786447 RDS786406:RDS786447 QTW786406:QTW786447 QKA786406:QKA786447 QAE786406:QAE786447 PQI786406:PQI786447 PGM786406:PGM786447 OWQ786406:OWQ786447 OMU786406:OMU786447 OCY786406:OCY786447 NTC786406:NTC786447 NJG786406:NJG786447 MZK786406:MZK786447 MPO786406:MPO786447 MFS786406:MFS786447 LVW786406:LVW786447 LMA786406:LMA786447 LCE786406:LCE786447 KSI786406:KSI786447 KIM786406:KIM786447 JYQ786406:JYQ786447 JOU786406:JOU786447 JEY786406:JEY786447 IVC786406:IVC786447 ILG786406:ILG786447 IBK786406:IBK786447 HRO786406:HRO786447 HHS786406:HHS786447 GXW786406:GXW786447 GOA786406:GOA786447 GEE786406:GEE786447 FUI786406:FUI786447 FKM786406:FKM786447 FAQ786406:FAQ786447 EQU786406:EQU786447 EGY786406:EGY786447 DXC786406:DXC786447 DNG786406:DNG786447 DDK786406:DDK786447 CTO786406:CTO786447 CJS786406:CJS786447 BZW786406:BZW786447 BQA786406:BQA786447 BGE786406:BGE786447 AWI786406:AWI786447 AMM786406:AMM786447 ACQ786406:ACQ786447 SU786406:SU786447 IY786406:IY786447 C786406:C786447 WVK720870:WVK720911 WLO720870:WLO720911 WBS720870:WBS720911 VRW720870:VRW720911 VIA720870:VIA720911 UYE720870:UYE720911 UOI720870:UOI720911 UEM720870:UEM720911 TUQ720870:TUQ720911 TKU720870:TKU720911 TAY720870:TAY720911 SRC720870:SRC720911 SHG720870:SHG720911 RXK720870:RXK720911 RNO720870:RNO720911 RDS720870:RDS720911 QTW720870:QTW720911 QKA720870:QKA720911 QAE720870:QAE720911 PQI720870:PQI720911 PGM720870:PGM720911 OWQ720870:OWQ720911 OMU720870:OMU720911 OCY720870:OCY720911 NTC720870:NTC720911 NJG720870:NJG720911 MZK720870:MZK720911 MPO720870:MPO720911 MFS720870:MFS720911 LVW720870:LVW720911 LMA720870:LMA720911 LCE720870:LCE720911 KSI720870:KSI720911 KIM720870:KIM720911 JYQ720870:JYQ720911 JOU720870:JOU720911 JEY720870:JEY720911 IVC720870:IVC720911 ILG720870:ILG720911 IBK720870:IBK720911 HRO720870:HRO720911 HHS720870:HHS720911 GXW720870:GXW720911 GOA720870:GOA720911 GEE720870:GEE720911 FUI720870:FUI720911 FKM720870:FKM720911 FAQ720870:FAQ720911 EQU720870:EQU720911 EGY720870:EGY720911 DXC720870:DXC720911 DNG720870:DNG720911 DDK720870:DDK720911 CTO720870:CTO720911 CJS720870:CJS720911 BZW720870:BZW720911 BQA720870:BQA720911 BGE720870:BGE720911 AWI720870:AWI720911 AMM720870:AMM720911 ACQ720870:ACQ720911 SU720870:SU720911 IY720870:IY720911 C720870:C720911 WVK655334:WVK655375 WLO655334:WLO655375 WBS655334:WBS655375 VRW655334:VRW655375 VIA655334:VIA655375 UYE655334:UYE655375 UOI655334:UOI655375 UEM655334:UEM655375 TUQ655334:TUQ655375 TKU655334:TKU655375 TAY655334:TAY655375 SRC655334:SRC655375 SHG655334:SHG655375 RXK655334:RXK655375 RNO655334:RNO655375 RDS655334:RDS655375 QTW655334:QTW655375 QKA655334:QKA655375 QAE655334:QAE655375 PQI655334:PQI655375 PGM655334:PGM655375 OWQ655334:OWQ655375 OMU655334:OMU655375 OCY655334:OCY655375 NTC655334:NTC655375 NJG655334:NJG655375 MZK655334:MZK655375 MPO655334:MPO655375 MFS655334:MFS655375 LVW655334:LVW655375 LMA655334:LMA655375 LCE655334:LCE655375 KSI655334:KSI655375 KIM655334:KIM655375 JYQ655334:JYQ655375 JOU655334:JOU655375 JEY655334:JEY655375 IVC655334:IVC655375 ILG655334:ILG655375 IBK655334:IBK655375 HRO655334:HRO655375 HHS655334:HHS655375 GXW655334:GXW655375 GOA655334:GOA655375 GEE655334:GEE655375 FUI655334:FUI655375 FKM655334:FKM655375 FAQ655334:FAQ655375 EQU655334:EQU655375 EGY655334:EGY655375 DXC655334:DXC655375 DNG655334:DNG655375 DDK655334:DDK655375 CTO655334:CTO655375 CJS655334:CJS655375 BZW655334:BZW655375 BQA655334:BQA655375 BGE655334:BGE655375 AWI655334:AWI655375 AMM655334:AMM655375 ACQ655334:ACQ655375 SU655334:SU655375 IY655334:IY655375 C655334:C655375 WVK589798:WVK589839 WLO589798:WLO589839 WBS589798:WBS589839 VRW589798:VRW589839 VIA589798:VIA589839 UYE589798:UYE589839 UOI589798:UOI589839 UEM589798:UEM589839 TUQ589798:TUQ589839 TKU589798:TKU589839 TAY589798:TAY589839 SRC589798:SRC589839 SHG589798:SHG589839 RXK589798:RXK589839 RNO589798:RNO589839 RDS589798:RDS589839 QTW589798:QTW589839 QKA589798:QKA589839 QAE589798:QAE589839 PQI589798:PQI589839 PGM589798:PGM589839 OWQ589798:OWQ589839 OMU589798:OMU589839 OCY589798:OCY589839 NTC589798:NTC589839 NJG589798:NJG589839 MZK589798:MZK589839 MPO589798:MPO589839 MFS589798:MFS589839 LVW589798:LVW589839 LMA589798:LMA589839 LCE589798:LCE589839 KSI589798:KSI589839 KIM589798:KIM589839 JYQ589798:JYQ589839 JOU589798:JOU589839 JEY589798:JEY589839 IVC589798:IVC589839 ILG589798:ILG589839 IBK589798:IBK589839 HRO589798:HRO589839 HHS589798:HHS589839 GXW589798:GXW589839 GOA589798:GOA589839 GEE589798:GEE589839 FUI589798:FUI589839 FKM589798:FKM589839 FAQ589798:FAQ589839 EQU589798:EQU589839 EGY589798:EGY589839 DXC589798:DXC589839 DNG589798:DNG589839 DDK589798:DDK589839 CTO589798:CTO589839 CJS589798:CJS589839 BZW589798:BZW589839 BQA589798:BQA589839 BGE589798:BGE589839 AWI589798:AWI589839 AMM589798:AMM589839 ACQ589798:ACQ589839 SU589798:SU589839 IY589798:IY589839 C589798:C589839 WVK524262:WVK524303 WLO524262:WLO524303 WBS524262:WBS524303 VRW524262:VRW524303 VIA524262:VIA524303 UYE524262:UYE524303 UOI524262:UOI524303 UEM524262:UEM524303 TUQ524262:TUQ524303 TKU524262:TKU524303 TAY524262:TAY524303 SRC524262:SRC524303 SHG524262:SHG524303 RXK524262:RXK524303 RNO524262:RNO524303 RDS524262:RDS524303 QTW524262:QTW524303 QKA524262:QKA524303 QAE524262:QAE524303 PQI524262:PQI524303 PGM524262:PGM524303 OWQ524262:OWQ524303 OMU524262:OMU524303 OCY524262:OCY524303 NTC524262:NTC524303 NJG524262:NJG524303 MZK524262:MZK524303 MPO524262:MPO524303 MFS524262:MFS524303 LVW524262:LVW524303 LMA524262:LMA524303 LCE524262:LCE524303 KSI524262:KSI524303 KIM524262:KIM524303 JYQ524262:JYQ524303 JOU524262:JOU524303 JEY524262:JEY524303 IVC524262:IVC524303 ILG524262:ILG524303 IBK524262:IBK524303 HRO524262:HRO524303 HHS524262:HHS524303 GXW524262:GXW524303 GOA524262:GOA524303 GEE524262:GEE524303 FUI524262:FUI524303 FKM524262:FKM524303 FAQ524262:FAQ524303 EQU524262:EQU524303 EGY524262:EGY524303 DXC524262:DXC524303 DNG524262:DNG524303 DDK524262:DDK524303 CTO524262:CTO524303 CJS524262:CJS524303 BZW524262:BZW524303 BQA524262:BQA524303 BGE524262:BGE524303 AWI524262:AWI524303 AMM524262:AMM524303 ACQ524262:ACQ524303 SU524262:SU524303 IY524262:IY524303 C524262:C524303 WVK458726:WVK458767 WLO458726:WLO458767 WBS458726:WBS458767 VRW458726:VRW458767 VIA458726:VIA458767 UYE458726:UYE458767 UOI458726:UOI458767 UEM458726:UEM458767 TUQ458726:TUQ458767 TKU458726:TKU458767 TAY458726:TAY458767 SRC458726:SRC458767 SHG458726:SHG458767 RXK458726:RXK458767 RNO458726:RNO458767 RDS458726:RDS458767 QTW458726:QTW458767 QKA458726:QKA458767 QAE458726:QAE458767 PQI458726:PQI458767 PGM458726:PGM458767 OWQ458726:OWQ458767 OMU458726:OMU458767 OCY458726:OCY458767 NTC458726:NTC458767 NJG458726:NJG458767 MZK458726:MZK458767 MPO458726:MPO458767 MFS458726:MFS458767 LVW458726:LVW458767 LMA458726:LMA458767 LCE458726:LCE458767 KSI458726:KSI458767 KIM458726:KIM458767 JYQ458726:JYQ458767 JOU458726:JOU458767 JEY458726:JEY458767 IVC458726:IVC458767 ILG458726:ILG458767 IBK458726:IBK458767 HRO458726:HRO458767 HHS458726:HHS458767 GXW458726:GXW458767 GOA458726:GOA458767 GEE458726:GEE458767 FUI458726:FUI458767 FKM458726:FKM458767 FAQ458726:FAQ458767 EQU458726:EQU458767 EGY458726:EGY458767 DXC458726:DXC458767 DNG458726:DNG458767 DDK458726:DDK458767 CTO458726:CTO458767 CJS458726:CJS458767 BZW458726:BZW458767 BQA458726:BQA458767 BGE458726:BGE458767 AWI458726:AWI458767 AMM458726:AMM458767 ACQ458726:ACQ458767 SU458726:SU458767 IY458726:IY458767 C458726:C458767 WVK393190:WVK393231 WLO393190:WLO393231 WBS393190:WBS393231 VRW393190:VRW393231 VIA393190:VIA393231 UYE393190:UYE393231 UOI393190:UOI393231 UEM393190:UEM393231 TUQ393190:TUQ393231 TKU393190:TKU393231 TAY393190:TAY393231 SRC393190:SRC393231 SHG393190:SHG393231 RXK393190:RXK393231 RNO393190:RNO393231 RDS393190:RDS393231 QTW393190:QTW393231 QKA393190:QKA393231 QAE393190:QAE393231 PQI393190:PQI393231 PGM393190:PGM393231 OWQ393190:OWQ393231 OMU393190:OMU393231 OCY393190:OCY393231 NTC393190:NTC393231 NJG393190:NJG393231 MZK393190:MZK393231 MPO393190:MPO393231 MFS393190:MFS393231 LVW393190:LVW393231 LMA393190:LMA393231 LCE393190:LCE393231 KSI393190:KSI393231 KIM393190:KIM393231 JYQ393190:JYQ393231 JOU393190:JOU393231 JEY393190:JEY393231 IVC393190:IVC393231 ILG393190:ILG393231 IBK393190:IBK393231 HRO393190:HRO393231 HHS393190:HHS393231 GXW393190:GXW393231 GOA393190:GOA393231 GEE393190:GEE393231 FUI393190:FUI393231 FKM393190:FKM393231 FAQ393190:FAQ393231 EQU393190:EQU393231 EGY393190:EGY393231 DXC393190:DXC393231 DNG393190:DNG393231 DDK393190:DDK393231 CTO393190:CTO393231 CJS393190:CJS393231 BZW393190:BZW393231 BQA393190:BQA393231 BGE393190:BGE393231 AWI393190:AWI393231 AMM393190:AMM393231 ACQ393190:ACQ393231 SU393190:SU393231 IY393190:IY393231 C393190:C393231 WVK327654:WVK327695 WLO327654:WLO327695 WBS327654:WBS327695 VRW327654:VRW327695 VIA327654:VIA327695 UYE327654:UYE327695 UOI327654:UOI327695 UEM327654:UEM327695 TUQ327654:TUQ327695 TKU327654:TKU327695 TAY327654:TAY327695 SRC327654:SRC327695 SHG327654:SHG327695 RXK327654:RXK327695 RNO327654:RNO327695 RDS327654:RDS327695 QTW327654:QTW327695 QKA327654:QKA327695 QAE327654:QAE327695 PQI327654:PQI327695 PGM327654:PGM327695 OWQ327654:OWQ327695 OMU327654:OMU327695 OCY327654:OCY327695 NTC327654:NTC327695 NJG327654:NJG327695 MZK327654:MZK327695 MPO327654:MPO327695 MFS327654:MFS327695 LVW327654:LVW327695 LMA327654:LMA327695 LCE327654:LCE327695 KSI327654:KSI327695 KIM327654:KIM327695 JYQ327654:JYQ327695 JOU327654:JOU327695 JEY327654:JEY327695 IVC327654:IVC327695 ILG327654:ILG327695 IBK327654:IBK327695 HRO327654:HRO327695 HHS327654:HHS327695 GXW327654:GXW327695 GOA327654:GOA327695 GEE327654:GEE327695 FUI327654:FUI327695 FKM327654:FKM327695 FAQ327654:FAQ327695 EQU327654:EQU327695 EGY327654:EGY327695 DXC327654:DXC327695 DNG327654:DNG327695 DDK327654:DDK327695 CTO327654:CTO327695 CJS327654:CJS327695 BZW327654:BZW327695 BQA327654:BQA327695 BGE327654:BGE327695 AWI327654:AWI327695 AMM327654:AMM327695 ACQ327654:ACQ327695 SU327654:SU327695 IY327654:IY327695 C327654:C327695 WVK262118:WVK262159 WLO262118:WLO262159 WBS262118:WBS262159 VRW262118:VRW262159 VIA262118:VIA262159 UYE262118:UYE262159 UOI262118:UOI262159 UEM262118:UEM262159 TUQ262118:TUQ262159 TKU262118:TKU262159 TAY262118:TAY262159 SRC262118:SRC262159 SHG262118:SHG262159 RXK262118:RXK262159 RNO262118:RNO262159 RDS262118:RDS262159 QTW262118:QTW262159 QKA262118:QKA262159 QAE262118:QAE262159 PQI262118:PQI262159 PGM262118:PGM262159 OWQ262118:OWQ262159 OMU262118:OMU262159 OCY262118:OCY262159 NTC262118:NTC262159 NJG262118:NJG262159 MZK262118:MZK262159 MPO262118:MPO262159 MFS262118:MFS262159 LVW262118:LVW262159 LMA262118:LMA262159 LCE262118:LCE262159 KSI262118:KSI262159 KIM262118:KIM262159 JYQ262118:JYQ262159 JOU262118:JOU262159 JEY262118:JEY262159 IVC262118:IVC262159 ILG262118:ILG262159 IBK262118:IBK262159 HRO262118:HRO262159 HHS262118:HHS262159 GXW262118:GXW262159 GOA262118:GOA262159 GEE262118:GEE262159 FUI262118:FUI262159 FKM262118:FKM262159 FAQ262118:FAQ262159 EQU262118:EQU262159 EGY262118:EGY262159 DXC262118:DXC262159 DNG262118:DNG262159 DDK262118:DDK262159 CTO262118:CTO262159 CJS262118:CJS262159 BZW262118:BZW262159 BQA262118:BQA262159 BGE262118:BGE262159 AWI262118:AWI262159 AMM262118:AMM262159 ACQ262118:ACQ262159 SU262118:SU262159 IY262118:IY262159 C262118:C262159 WVK196582:WVK196623 WLO196582:WLO196623 WBS196582:WBS196623 VRW196582:VRW196623 VIA196582:VIA196623 UYE196582:UYE196623 UOI196582:UOI196623 UEM196582:UEM196623 TUQ196582:TUQ196623 TKU196582:TKU196623 TAY196582:TAY196623 SRC196582:SRC196623 SHG196582:SHG196623 RXK196582:RXK196623 RNO196582:RNO196623 RDS196582:RDS196623 QTW196582:QTW196623 QKA196582:QKA196623 QAE196582:QAE196623 PQI196582:PQI196623 PGM196582:PGM196623 OWQ196582:OWQ196623 OMU196582:OMU196623 OCY196582:OCY196623 NTC196582:NTC196623 NJG196582:NJG196623 MZK196582:MZK196623 MPO196582:MPO196623 MFS196582:MFS196623 LVW196582:LVW196623 LMA196582:LMA196623 LCE196582:LCE196623 KSI196582:KSI196623 KIM196582:KIM196623 JYQ196582:JYQ196623 JOU196582:JOU196623 JEY196582:JEY196623 IVC196582:IVC196623 ILG196582:ILG196623 IBK196582:IBK196623 HRO196582:HRO196623 HHS196582:HHS196623 GXW196582:GXW196623 GOA196582:GOA196623 GEE196582:GEE196623 FUI196582:FUI196623 FKM196582:FKM196623 FAQ196582:FAQ196623 EQU196582:EQU196623 EGY196582:EGY196623 DXC196582:DXC196623 DNG196582:DNG196623 DDK196582:DDK196623 CTO196582:CTO196623 CJS196582:CJS196623 BZW196582:BZW196623 BQA196582:BQA196623 BGE196582:BGE196623 AWI196582:AWI196623 AMM196582:AMM196623 ACQ196582:ACQ196623 SU196582:SU196623 IY196582:IY196623 C196582:C196623 WVK131046:WVK131087 WLO131046:WLO131087 WBS131046:WBS131087 VRW131046:VRW131087 VIA131046:VIA131087 UYE131046:UYE131087 UOI131046:UOI131087 UEM131046:UEM131087 TUQ131046:TUQ131087 TKU131046:TKU131087 TAY131046:TAY131087 SRC131046:SRC131087 SHG131046:SHG131087 RXK131046:RXK131087 RNO131046:RNO131087 RDS131046:RDS131087 QTW131046:QTW131087 QKA131046:QKA131087 QAE131046:QAE131087 PQI131046:PQI131087 PGM131046:PGM131087 OWQ131046:OWQ131087 OMU131046:OMU131087 OCY131046:OCY131087 NTC131046:NTC131087 NJG131046:NJG131087 MZK131046:MZK131087 MPO131046:MPO131087 MFS131046:MFS131087 LVW131046:LVW131087 LMA131046:LMA131087 LCE131046:LCE131087 KSI131046:KSI131087 KIM131046:KIM131087 JYQ131046:JYQ131087 JOU131046:JOU131087 JEY131046:JEY131087 IVC131046:IVC131087 ILG131046:ILG131087 IBK131046:IBK131087 HRO131046:HRO131087 HHS131046:HHS131087 GXW131046:GXW131087 GOA131046:GOA131087 GEE131046:GEE131087 FUI131046:FUI131087 FKM131046:FKM131087 FAQ131046:FAQ131087 EQU131046:EQU131087 EGY131046:EGY131087 DXC131046:DXC131087 DNG131046:DNG131087 DDK131046:DDK131087 CTO131046:CTO131087 CJS131046:CJS131087 BZW131046:BZW131087 BQA131046:BQA131087 BGE131046:BGE131087 AWI131046:AWI131087 AMM131046:AMM131087 ACQ131046:ACQ131087 SU131046:SU131087 IY131046:IY131087 C131046:C131087 WVK65510:WVK65551 WLO65510:WLO65551 WBS65510:WBS65551 VRW65510:VRW65551 VIA65510:VIA65551 UYE65510:UYE65551 UOI65510:UOI65551 UEM65510:UEM65551 TUQ65510:TUQ65551 TKU65510:TKU65551 TAY65510:TAY65551 SRC65510:SRC65551 SHG65510:SHG65551 RXK65510:RXK65551 RNO65510:RNO65551 RDS65510:RDS65551 QTW65510:QTW65551 QKA65510:QKA65551 QAE65510:QAE65551 PQI65510:PQI65551 PGM65510:PGM65551 OWQ65510:OWQ65551 OMU65510:OMU65551 OCY65510:OCY65551 NTC65510:NTC65551 NJG65510:NJG65551 MZK65510:MZK65551 MPO65510:MPO65551 MFS65510:MFS65551 LVW65510:LVW65551 LMA65510:LMA65551 LCE65510:LCE65551 KSI65510:KSI65551 KIM65510:KIM65551 JYQ65510:JYQ65551 JOU65510:JOU65551 JEY65510:JEY65551 IVC65510:IVC65551 ILG65510:ILG65551 IBK65510:IBK65551 HRO65510:HRO65551 HHS65510:HHS65551 GXW65510:GXW65551 GOA65510:GOA65551 GEE65510:GEE65551 FUI65510:FUI65551 FKM65510:FKM65551 FAQ65510:FAQ65551 EQU65510:EQU65551 EGY65510:EGY65551 DXC65510:DXC65551 DNG65510:DNG65551 DDK65510:DDK65551 CTO65510:CTO65551 CJS65510:CJS65551 BZW65510:BZW65551 BQA65510:BQA65551 BGE65510:BGE65551 AWI65510:AWI65551 AMM65510:AMM65551 ACQ65510:ACQ65551 SU65510:SU65551 IY65510:IY65551 C13:C16 WVK9:WVK16 WLO9:WLO16 WBS9:WBS16 VRW9:VRW16 VIA9:VIA16 UYE9:UYE16 UOI9:UOI16 UEM9:UEM16 TUQ9:TUQ16 TKU9:TKU16 TAY9:TAY16 SRC9:SRC16 SHG9:SHG16 RXK9:RXK16 RNO9:RNO16 RDS9:RDS16 QTW9:QTW16 QKA9:QKA16 QAE9:QAE16 PQI9:PQI16 PGM9:PGM16 OWQ9:OWQ16 OMU9:OMU16 OCY9:OCY16 NTC9:NTC16 NJG9:NJG16 MZK9:MZK16 MPO9:MPO16 MFS9:MFS16 LVW9:LVW16 LMA9:LMA16 LCE9:LCE16 KSI9:KSI16 KIM9:KIM16 JYQ9:JYQ16 JOU9:JOU16 JEY9:JEY16 IVC9:IVC16 ILG9:ILG16 IBK9:IBK16 HRO9:HRO16 HHS9:HHS16 GXW9:GXW16 GOA9:GOA16 GEE9:GEE16 FUI9:FUI16 FKM9:FKM16 FAQ9:FAQ16 EQU9:EQU16 EGY9:EGY16 DXC9:DXC16 DNG9:DNG16 DDK9:DDK16 CTO9:CTO16 CJS9:CJS16 BZW9:BZW16 BQA9:BQA16 BGE9:BGE16 AWI9:AWI16 AMM9:AMM16 ACQ9:ACQ16 SU9:SU16 IY9:IY16">
      <formula1>"1, 2, 3"</formula1>
    </dataValidation>
    <dataValidation type="list" errorStyle="warning" allowBlank="1" showInputMessage="1" showErrorMessage="1" errorTitle="FERC ACCOUNT" error="This FERC Account is not included in the drop-down list. Is this the account you want to use?" sqref="WVJ983014:WVJ983055 B9:B16 WLN983014:WLN983055 WBR983014:WBR983055 VRV983014:VRV983055 VHZ983014:VHZ983055 UYD983014:UYD983055 UOH983014:UOH983055 UEL983014:UEL983055 TUP983014:TUP983055 TKT983014:TKT983055 TAX983014:TAX983055 SRB983014:SRB983055 SHF983014:SHF983055 RXJ983014:RXJ983055 RNN983014:RNN983055 RDR983014:RDR983055 QTV983014:QTV983055 QJZ983014:QJZ983055 QAD983014:QAD983055 PQH983014:PQH983055 PGL983014:PGL983055 OWP983014:OWP983055 OMT983014:OMT983055 OCX983014:OCX983055 NTB983014:NTB983055 NJF983014:NJF983055 MZJ983014:MZJ983055 MPN983014:MPN983055 MFR983014:MFR983055 LVV983014:LVV983055 LLZ983014:LLZ983055 LCD983014:LCD983055 KSH983014:KSH983055 KIL983014:KIL983055 JYP983014:JYP983055 JOT983014:JOT983055 JEX983014:JEX983055 IVB983014:IVB983055 ILF983014:ILF983055 IBJ983014:IBJ983055 HRN983014:HRN983055 HHR983014:HHR983055 GXV983014:GXV983055 GNZ983014:GNZ983055 GED983014:GED983055 FUH983014:FUH983055 FKL983014:FKL983055 FAP983014:FAP983055 EQT983014:EQT983055 EGX983014:EGX983055 DXB983014:DXB983055 DNF983014:DNF983055 DDJ983014:DDJ983055 CTN983014:CTN983055 CJR983014:CJR983055 BZV983014:BZV983055 BPZ983014:BPZ983055 BGD983014:BGD983055 AWH983014:AWH983055 AML983014:AML983055 ACP983014:ACP983055 ST983014:ST983055 IX983014:IX983055 B983014:B983055 WVJ917478:WVJ917519 WLN917478:WLN917519 WBR917478:WBR917519 VRV917478:VRV917519 VHZ917478:VHZ917519 UYD917478:UYD917519 UOH917478:UOH917519 UEL917478:UEL917519 TUP917478:TUP917519 TKT917478:TKT917519 TAX917478:TAX917519 SRB917478:SRB917519 SHF917478:SHF917519 RXJ917478:RXJ917519 RNN917478:RNN917519 RDR917478:RDR917519 QTV917478:QTV917519 QJZ917478:QJZ917519 QAD917478:QAD917519 PQH917478:PQH917519 PGL917478:PGL917519 OWP917478:OWP917519 OMT917478:OMT917519 OCX917478:OCX917519 NTB917478:NTB917519 NJF917478:NJF917519 MZJ917478:MZJ917519 MPN917478:MPN917519 MFR917478:MFR917519 LVV917478:LVV917519 LLZ917478:LLZ917519 LCD917478:LCD917519 KSH917478:KSH917519 KIL917478:KIL917519 JYP917478:JYP917519 JOT917478:JOT917519 JEX917478:JEX917519 IVB917478:IVB917519 ILF917478:ILF917519 IBJ917478:IBJ917519 HRN917478:HRN917519 HHR917478:HHR917519 GXV917478:GXV917519 GNZ917478:GNZ917519 GED917478:GED917519 FUH917478:FUH917519 FKL917478:FKL917519 FAP917478:FAP917519 EQT917478:EQT917519 EGX917478:EGX917519 DXB917478:DXB917519 DNF917478:DNF917519 DDJ917478:DDJ917519 CTN917478:CTN917519 CJR917478:CJR917519 BZV917478:BZV917519 BPZ917478:BPZ917519 BGD917478:BGD917519 AWH917478:AWH917519 AML917478:AML917519 ACP917478:ACP917519 ST917478:ST917519 IX917478:IX917519 B917478:B917519 WVJ851942:WVJ851983 WLN851942:WLN851983 WBR851942:WBR851983 VRV851942:VRV851983 VHZ851942:VHZ851983 UYD851942:UYD851983 UOH851942:UOH851983 UEL851942:UEL851983 TUP851942:TUP851983 TKT851942:TKT851983 TAX851942:TAX851983 SRB851942:SRB851983 SHF851942:SHF851983 RXJ851942:RXJ851983 RNN851942:RNN851983 RDR851942:RDR851983 QTV851942:QTV851983 QJZ851942:QJZ851983 QAD851942:QAD851983 PQH851942:PQH851983 PGL851942:PGL851983 OWP851942:OWP851983 OMT851942:OMT851983 OCX851942:OCX851983 NTB851942:NTB851983 NJF851942:NJF851983 MZJ851942:MZJ851983 MPN851942:MPN851983 MFR851942:MFR851983 LVV851942:LVV851983 LLZ851942:LLZ851983 LCD851942:LCD851983 KSH851942:KSH851983 KIL851942:KIL851983 JYP851942:JYP851983 JOT851942:JOT851983 JEX851942:JEX851983 IVB851942:IVB851983 ILF851942:ILF851983 IBJ851942:IBJ851983 HRN851942:HRN851983 HHR851942:HHR851983 GXV851942:GXV851983 GNZ851942:GNZ851983 GED851942:GED851983 FUH851942:FUH851983 FKL851942:FKL851983 FAP851942:FAP851983 EQT851942:EQT851983 EGX851942:EGX851983 DXB851942:DXB851983 DNF851942:DNF851983 DDJ851942:DDJ851983 CTN851942:CTN851983 CJR851942:CJR851983 BZV851942:BZV851983 BPZ851942:BPZ851983 BGD851942:BGD851983 AWH851942:AWH851983 AML851942:AML851983 ACP851942:ACP851983 ST851942:ST851983 IX851942:IX851983 B851942:B851983 WVJ786406:WVJ786447 WLN786406:WLN786447 WBR786406:WBR786447 VRV786406:VRV786447 VHZ786406:VHZ786447 UYD786406:UYD786447 UOH786406:UOH786447 UEL786406:UEL786447 TUP786406:TUP786447 TKT786406:TKT786447 TAX786406:TAX786447 SRB786406:SRB786447 SHF786406:SHF786447 RXJ786406:RXJ786447 RNN786406:RNN786447 RDR786406:RDR786447 QTV786406:QTV786447 QJZ786406:QJZ786447 QAD786406:QAD786447 PQH786406:PQH786447 PGL786406:PGL786447 OWP786406:OWP786447 OMT786406:OMT786447 OCX786406:OCX786447 NTB786406:NTB786447 NJF786406:NJF786447 MZJ786406:MZJ786447 MPN786406:MPN786447 MFR786406:MFR786447 LVV786406:LVV786447 LLZ786406:LLZ786447 LCD786406:LCD786447 KSH786406:KSH786447 KIL786406:KIL786447 JYP786406:JYP786447 JOT786406:JOT786447 JEX786406:JEX786447 IVB786406:IVB786447 ILF786406:ILF786447 IBJ786406:IBJ786447 HRN786406:HRN786447 HHR786406:HHR786447 GXV786406:GXV786447 GNZ786406:GNZ786447 GED786406:GED786447 FUH786406:FUH786447 FKL786406:FKL786447 FAP786406:FAP786447 EQT786406:EQT786447 EGX786406:EGX786447 DXB786406:DXB786447 DNF786406:DNF786447 DDJ786406:DDJ786447 CTN786406:CTN786447 CJR786406:CJR786447 BZV786406:BZV786447 BPZ786406:BPZ786447 BGD786406:BGD786447 AWH786406:AWH786447 AML786406:AML786447 ACP786406:ACP786447 ST786406:ST786447 IX786406:IX786447 B786406:B786447 WVJ720870:WVJ720911 WLN720870:WLN720911 WBR720870:WBR720911 VRV720870:VRV720911 VHZ720870:VHZ720911 UYD720870:UYD720911 UOH720870:UOH720911 UEL720870:UEL720911 TUP720870:TUP720911 TKT720870:TKT720911 TAX720870:TAX720911 SRB720870:SRB720911 SHF720870:SHF720911 RXJ720870:RXJ720911 RNN720870:RNN720911 RDR720870:RDR720911 QTV720870:QTV720911 QJZ720870:QJZ720911 QAD720870:QAD720911 PQH720870:PQH720911 PGL720870:PGL720911 OWP720870:OWP720911 OMT720870:OMT720911 OCX720870:OCX720911 NTB720870:NTB720911 NJF720870:NJF720911 MZJ720870:MZJ720911 MPN720870:MPN720911 MFR720870:MFR720911 LVV720870:LVV720911 LLZ720870:LLZ720911 LCD720870:LCD720911 KSH720870:KSH720911 KIL720870:KIL720911 JYP720870:JYP720911 JOT720870:JOT720911 JEX720870:JEX720911 IVB720870:IVB720911 ILF720870:ILF720911 IBJ720870:IBJ720911 HRN720870:HRN720911 HHR720870:HHR720911 GXV720870:GXV720911 GNZ720870:GNZ720911 GED720870:GED720911 FUH720870:FUH720911 FKL720870:FKL720911 FAP720870:FAP720911 EQT720870:EQT720911 EGX720870:EGX720911 DXB720870:DXB720911 DNF720870:DNF720911 DDJ720870:DDJ720911 CTN720870:CTN720911 CJR720870:CJR720911 BZV720870:BZV720911 BPZ720870:BPZ720911 BGD720870:BGD720911 AWH720870:AWH720911 AML720870:AML720911 ACP720870:ACP720911 ST720870:ST720911 IX720870:IX720911 B720870:B720911 WVJ655334:WVJ655375 WLN655334:WLN655375 WBR655334:WBR655375 VRV655334:VRV655375 VHZ655334:VHZ655375 UYD655334:UYD655375 UOH655334:UOH655375 UEL655334:UEL655375 TUP655334:TUP655375 TKT655334:TKT655375 TAX655334:TAX655375 SRB655334:SRB655375 SHF655334:SHF655375 RXJ655334:RXJ655375 RNN655334:RNN655375 RDR655334:RDR655375 QTV655334:QTV655375 QJZ655334:QJZ655375 QAD655334:QAD655375 PQH655334:PQH655375 PGL655334:PGL655375 OWP655334:OWP655375 OMT655334:OMT655375 OCX655334:OCX655375 NTB655334:NTB655375 NJF655334:NJF655375 MZJ655334:MZJ655375 MPN655334:MPN655375 MFR655334:MFR655375 LVV655334:LVV655375 LLZ655334:LLZ655375 LCD655334:LCD655375 KSH655334:KSH655375 KIL655334:KIL655375 JYP655334:JYP655375 JOT655334:JOT655375 JEX655334:JEX655375 IVB655334:IVB655375 ILF655334:ILF655375 IBJ655334:IBJ655375 HRN655334:HRN655375 HHR655334:HHR655375 GXV655334:GXV655375 GNZ655334:GNZ655375 GED655334:GED655375 FUH655334:FUH655375 FKL655334:FKL655375 FAP655334:FAP655375 EQT655334:EQT655375 EGX655334:EGX655375 DXB655334:DXB655375 DNF655334:DNF655375 DDJ655334:DDJ655375 CTN655334:CTN655375 CJR655334:CJR655375 BZV655334:BZV655375 BPZ655334:BPZ655375 BGD655334:BGD655375 AWH655334:AWH655375 AML655334:AML655375 ACP655334:ACP655375 ST655334:ST655375 IX655334:IX655375 B655334:B655375 WVJ589798:WVJ589839 WLN589798:WLN589839 WBR589798:WBR589839 VRV589798:VRV589839 VHZ589798:VHZ589839 UYD589798:UYD589839 UOH589798:UOH589839 UEL589798:UEL589839 TUP589798:TUP589839 TKT589798:TKT589839 TAX589798:TAX589839 SRB589798:SRB589839 SHF589798:SHF589839 RXJ589798:RXJ589839 RNN589798:RNN589839 RDR589798:RDR589839 QTV589798:QTV589839 QJZ589798:QJZ589839 QAD589798:QAD589839 PQH589798:PQH589839 PGL589798:PGL589839 OWP589798:OWP589839 OMT589798:OMT589839 OCX589798:OCX589839 NTB589798:NTB589839 NJF589798:NJF589839 MZJ589798:MZJ589839 MPN589798:MPN589839 MFR589798:MFR589839 LVV589798:LVV589839 LLZ589798:LLZ589839 LCD589798:LCD589839 KSH589798:KSH589839 KIL589798:KIL589839 JYP589798:JYP589839 JOT589798:JOT589839 JEX589798:JEX589839 IVB589798:IVB589839 ILF589798:ILF589839 IBJ589798:IBJ589839 HRN589798:HRN589839 HHR589798:HHR589839 GXV589798:GXV589839 GNZ589798:GNZ589839 GED589798:GED589839 FUH589798:FUH589839 FKL589798:FKL589839 FAP589798:FAP589839 EQT589798:EQT589839 EGX589798:EGX589839 DXB589798:DXB589839 DNF589798:DNF589839 DDJ589798:DDJ589839 CTN589798:CTN589839 CJR589798:CJR589839 BZV589798:BZV589839 BPZ589798:BPZ589839 BGD589798:BGD589839 AWH589798:AWH589839 AML589798:AML589839 ACP589798:ACP589839 ST589798:ST589839 IX589798:IX589839 B589798:B589839 WVJ524262:WVJ524303 WLN524262:WLN524303 WBR524262:WBR524303 VRV524262:VRV524303 VHZ524262:VHZ524303 UYD524262:UYD524303 UOH524262:UOH524303 UEL524262:UEL524303 TUP524262:TUP524303 TKT524262:TKT524303 TAX524262:TAX524303 SRB524262:SRB524303 SHF524262:SHF524303 RXJ524262:RXJ524303 RNN524262:RNN524303 RDR524262:RDR524303 QTV524262:QTV524303 QJZ524262:QJZ524303 QAD524262:QAD524303 PQH524262:PQH524303 PGL524262:PGL524303 OWP524262:OWP524303 OMT524262:OMT524303 OCX524262:OCX524303 NTB524262:NTB524303 NJF524262:NJF524303 MZJ524262:MZJ524303 MPN524262:MPN524303 MFR524262:MFR524303 LVV524262:LVV524303 LLZ524262:LLZ524303 LCD524262:LCD524303 KSH524262:KSH524303 KIL524262:KIL524303 JYP524262:JYP524303 JOT524262:JOT524303 JEX524262:JEX524303 IVB524262:IVB524303 ILF524262:ILF524303 IBJ524262:IBJ524303 HRN524262:HRN524303 HHR524262:HHR524303 GXV524262:GXV524303 GNZ524262:GNZ524303 GED524262:GED524303 FUH524262:FUH524303 FKL524262:FKL524303 FAP524262:FAP524303 EQT524262:EQT524303 EGX524262:EGX524303 DXB524262:DXB524303 DNF524262:DNF524303 DDJ524262:DDJ524303 CTN524262:CTN524303 CJR524262:CJR524303 BZV524262:BZV524303 BPZ524262:BPZ524303 BGD524262:BGD524303 AWH524262:AWH524303 AML524262:AML524303 ACP524262:ACP524303 ST524262:ST524303 IX524262:IX524303 B524262:B524303 WVJ458726:WVJ458767 WLN458726:WLN458767 WBR458726:WBR458767 VRV458726:VRV458767 VHZ458726:VHZ458767 UYD458726:UYD458767 UOH458726:UOH458767 UEL458726:UEL458767 TUP458726:TUP458767 TKT458726:TKT458767 TAX458726:TAX458767 SRB458726:SRB458767 SHF458726:SHF458767 RXJ458726:RXJ458767 RNN458726:RNN458767 RDR458726:RDR458767 QTV458726:QTV458767 QJZ458726:QJZ458767 QAD458726:QAD458767 PQH458726:PQH458767 PGL458726:PGL458767 OWP458726:OWP458767 OMT458726:OMT458767 OCX458726:OCX458767 NTB458726:NTB458767 NJF458726:NJF458767 MZJ458726:MZJ458767 MPN458726:MPN458767 MFR458726:MFR458767 LVV458726:LVV458767 LLZ458726:LLZ458767 LCD458726:LCD458767 KSH458726:KSH458767 KIL458726:KIL458767 JYP458726:JYP458767 JOT458726:JOT458767 JEX458726:JEX458767 IVB458726:IVB458767 ILF458726:ILF458767 IBJ458726:IBJ458767 HRN458726:HRN458767 HHR458726:HHR458767 GXV458726:GXV458767 GNZ458726:GNZ458767 GED458726:GED458767 FUH458726:FUH458767 FKL458726:FKL458767 FAP458726:FAP458767 EQT458726:EQT458767 EGX458726:EGX458767 DXB458726:DXB458767 DNF458726:DNF458767 DDJ458726:DDJ458767 CTN458726:CTN458767 CJR458726:CJR458767 BZV458726:BZV458767 BPZ458726:BPZ458767 BGD458726:BGD458767 AWH458726:AWH458767 AML458726:AML458767 ACP458726:ACP458767 ST458726:ST458767 IX458726:IX458767 B458726:B458767 WVJ393190:WVJ393231 WLN393190:WLN393231 WBR393190:WBR393231 VRV393190:VRV393231 VHZ393190:VHZ393231 UYD393190:UYD393231 UOH393190:UOH393231 UEL393190:UEL393231 TUP393190:TUP393231 TKT393190:TKT393231 TAX393190:TAX393231 SRB393190:SRB393231 SHF393190:SHF393231 RXJ393190:RXJ393231 RNN393190:RNN393231 RDR393190:RDR393231 QTV393190:QTV393231 QJZ393190:QJZ393231 QAD393190:QAD393231 PQH393190:PQH393231 PGL393190:PGL393231 OWP393190:OWP393231 OMT393190:OMT393231 OCX393190:OCX393231 NTB393190:NTB393231 NJF393190:NJF393231 MZJ393190:MZJ393231 MPN393190:MPN393231 MFR393190:MFR393231 LVV393190:LVV393231 LLZ393190:LLZ393231 LCD393190:LCD393231 KSH393190:KSH393231 KIL393190:KIL393231 JYP393190:JYP393231 JOT393190:JOT393231 JEX393190:JEX393231 IVB393190:IVB393231 ILF393190:ILF393231 IBJ393190:IBJ393231 HRN393190:HRN393231 HHR393190:HHR393231 GXV393190:GXV393231 GNZ393190:GNZ393231 GED393190:GED393231 FUH393190:FUH393231 FKL393190:FKL393231 FAP393190:FAP393231 EQT393190:EQT393231 EGX393190:EGX393231 DXB393190:DXB393231 DNF393190:DNF393231 DDJ393190:DDJ393231 CTN393190:CTN393231 CJR393190:CJR393231 BZV393190:BZV393231 BPZ393190:BPZ393231 BGD393190:BGD393231 AWH393190:AWH393231 AML393190:AML393231 ACP393190:ACP393231 ST393190:ST393231 IX393190:IX393231 B393190:B393231 WVJ327654:WVJ327695 WLN327654:WLN327695 WBR327654:WBR327695 VRV327654:VRV327695 VHZ327654:VHZ327695 UYD327654:UYD327695 UOH327654:UOH327695 UEL327654:UEL327695 TUP327654:TUP327695 TKT327654:TKT327695 TAX327654:TAX327695 SRB327654:SRB327695 SHF327654:SHF327695 RXJ327654:RXJ327695 RNN327654:RNN327695 RDR327654:RDR327695 QTV327654:QTV327695 QJZ327654:QJZ327695 QAD327654:QAD327695 PQH327654:PQH327695 PGL327654:PGL327695 OWP327654:OWP327695 OMT327654:OMT327695 OCX327654:OCX327695 NTB327654:NTB327695 NJF327654:NJF327695 MZJ327654:MZJ327695 MPN327654:MPN327695 MFR327654:MFR327695 LVV327654:LVV327695 LLZ327654:LLZ327695 LCD327654:LCD327695 KSH327654:KSH327695 KIL327654:KIL327695 JYP327654:JYP327695 JOT327654:JOT327695 JEX327654:JEX327695 IVB327654:IVB327695 ILF327654:ILF327695 IBJ327654:IBJ327695 HRN327654:HRN327695 HHR327654:HHR327695 GXV327654:GXV327695 GNZ327654:GNZ327695 GED327654:GED327695 FUH327654:FUH327695 FKL327654:FKL327695 FAP327654:FAP327695 EQT327654:EQT327695 EGX327654:EGX327695 DXB327654:DXB327695 DNF327654:DNF327695 DDJ327654:DDJ327695 CTN327654:CTN327695 CJR327654:CJR327695 BZV327654:BZV327695 BPZ327654:BPZ327695 BGD327654:BGD327695 AWH327654:AWH327695 AML327654:AML327695 ACP327654:ACP327695 ST327654:ST327695 IX327654:IX327695 B327654:B327695 WVJ262118:WVJ262159 WLN262118:WLN262159 WBR262118:WBR262159 VRV262118:VRV262159 VHZ262118:VHZ262159 UYD262118:UYD262159 UOH262118:UOH262159 UEL262118:UEL262159 TUP262118:TUP262159 TKT262118:TKT262159 TAX262118:TAX262159 SRB262118:SRB262159 SHF262118:SHF262159 RXJ262118:RXJ262159 RNN262118:RNN262159 RDR262118:RDR262159 QTV262118:QTV262159 QJZ262118:QJZ262159 QAD262118:QAD262159 PQH262118:PQH262159 PGL262118:PGL262159 OWP262118:OWP262159 OMT262118:OMT262159 OCX262118:OCX262159 NTB262118:NTB262159 NJF262118:NJF262159 MZJ262118:MZJ262159 MPN262118:MPN262159 MFR262118:MFR262159 LVV262118:LVV262159 LLZ262118:LLZ262159 LCD262118:LCD262159 KSH262118:KSH262159 KIL262118:KIL262159 JYP262118:JYP262159 JOT262118:JOT262159 JEX262118:JEX262159 IVB262118:IVB262159 ILF262118:ILF262159 IBJ262118:IBJ262159 HRN262118:HRN262159 HHR262118:HHR262159 GXV262118:GXV262159 GNZ262118:GNZ262159 GED262118:GED262159 FUH262118:FUH262159 FKL262118:FKL262159 FAP262118:FAP262159 EQT262118:EQT262159 EGX262118:EGX262159 DXB262118:DXB262159 DNF262118:DNF262159 DDJ262118:DDJ262159 CTN262118:CTN262159 CJR262118:CJR262159 BZV262118:BZV262159 BPZ262118:BPZ262159 BGD262118:BGD262159 AWH262118:AWH262159 AML262118:AML262159 ACP262118:ACP262159 ST262118:ST262159 IX262118:IX262159 B262118:B262159 WVJ196582:WVJ196623 WLN196582:WLN196623 WBR196582:WBR196623 VRV196582:VRV196623 VHZ196582:VHZ196623 UYD196582:UYD196623 UOH196582:UOH196623 UEL196582:UEL196623 TUP196582:TUP196623 TKT196582:TKT196623 TAX196582:TAX196623 SRB196582:SRB196623 SHF196582:SHF196623 RXJ196582:RXJ196623 RNN196582:RNN196623 RDR196582:RDR196623 QTV196582:QTV196623 QJZ196582:QJZ196623 QAD196582:QAD196623 PQH196582:PQH196623 PGL196582:PGL196623 OWP196582:OWP196623 OMT196582:OMT196623 OCX196582:OCX196623 NTB196582:NTB196623 NJF196582:NJF196623 MZJ196582:MZJ196623 MPN196582:MPN196623 MFR196582:MFR196623 LVV196582:LVV196623 LLZ196582:LLZ196623 LCD196582:LCD196623 KSH196582:KSH196623 KIL196582:KIL196623 JYP196582:JYP196623 JOT196582:JOT196623 JEX196582:JEX196623 IVB196582:IVB196623 ILF196582:ILF196623 IBJ196582:IBJ196623 HRN196582:HRN196623 HHR196582:HHR196623 GXV196582:GXV196623 GNZ196582:GNZ196623 GED196582:GED196623 FUH196582:FUH196623 FKL196582:FKL196623 FAP196582:FAP196623 EQT196582:EQT196623 EGX196582:EGX196623 DXB196582:DXB196623 DNF196582:DNF196623 DDJ196582:DDJ196623 CTN196582:CTN196623 CJR196582:CJR196623 BZV196582:BZV196623 BPZ196582:BPZ196623 BGD196582:BGD196623 AWH196582:AWH196623 AML196582:AML196623 ACP196582:ACP196623 ST196582:ST196623 IX196582:IX196623 B196582:B196623 WVJ131046:WVJ131087 WLN131046:WLN131087 WBR131046:WBR131087 VRV131046:VRV131087 VHZ131046:VHZ131087 UYD131046:UYD131087 UOH131046:UOH131087 UEL131046:UEL131087 TUP131046:TUP131087 TKT131046:TKT131087 TAX131046:TAX131087 SRB131046:SRB131087 SHF131046:SHF131087 RXJ131046:RXJ131087 RNN131046:RNN131087 RDR131046:RDR131087 QTV131046:QTV131087 QJZ131046:QJZ131087 QAD131046:QAD131087 PQH131046:PQH131087 PGL131046:PGL131087 OWP131046:OWP131087 OMT131046:OMT131087 OCX131046:OCX131087 NTB131046:NTB131087 NJF131046:NJF131087 MZJ131046:MZJ131087 MPN131046:MPN131087 MFR131046:MFR131087 LVV131046:LVV131087 LLZ131046:LLZ131087 LCD131046:LCD131087 KSH131046:KSH131087 KIL131046:KIL131087 JYP131046:JYP131087 JOT131046:JOT131087 JEX131046:JEX131087 IVB131046:IVB131087 ILF131046:ILF131087 IBJ131046:IBJ131087 HRN131046:HRN131087 HHR131046:HHR131087 GXV131046:GXV131087 GNZ131046:GNZ131087 GED131046:GED131087 FUH131046:FUH131087 FKL131046:FKL131087 FAP131046:FAP131087 EQT131046:EQT131087 EGX131046:EGX131087 DXB131046:DXB131087 DNF131046:DNF131087 DDJ131046:DDJ131087 CTN131046:CTN131087 CJR131046:CJR131087 BZV131046:BZV131087 BPZ131046:BPZ131087 BGD131046:BGD131087 AWH131046:AWH131087 AML131046:AML131087 ACP131046:ACP131087 ST131046:ST131087 IX131046:IX131087 B131046:B131087 WVJ65510:WVJ65551 WLN65510:WLN65551 WBR65510:WBR65551 VRV65510:VRV65551 VHZ65510:VHZ65551 UYD65510:UYD65551 UOH65510:UOH65551 UEL65510:UEL65551 TUP65510:TUP65551 TKT65510:TKT65551 TAX65510:TAX65551 SRB65510:SRB65551 SHF65510:SHF65551 RXJ65510:RXJ65551 RNN65510:RNN65551 RDR65510:RDR65551 QTV65510:QTV65551 QJZ65510:QJZ65551 QAD65510:QAD65551 PQH65510:PQH65551 PGL65510:PGL65551 OWP65510:OWP65551 OMT65510:OMT65551 OCX65510:OCX65551 NTB65510:NTB65551 NJF65510:NJF65551 MZJ65510:MZJ65551 MPN65510:MPN65551 MFR65510:MFR65551 LVV65510:LVV65551 LLZ65510:LLZ65551 LCD65510:LCD65551 KSH65510:KSH65551 KIL65510:KIL65551 JYP65510:JYP65551 JOT65510:JOT65551 JEX65510:JEX65551 IVB65510:IVB65551 ILF65510:ILF65551 IBJ65510:IBJ65551 HRN65510:HRN65551 HHR65510:HHR65551 GXV65510:GXV65551 GNZ65510:GNZ65551 GED65510:GED65551 FUH65510:FUH65551 FKL65510:FKL65551 FAP65510:FAP65551 EQT65510:EQT65551 EGX65510:EGX65551 DXB65510:DXB65551 DNF65510:DNF65551 DDJ65510:DDJ65551 CTN65510:CTN65551 CJR65510:CJR65551 BZV65510:BZV65551 BPZ65510:BPZ65551 BGD65510:BGD65551 AWH65510:AWH65551 AML65510:AML65551 ACP65510:ACP65551 ST65510:ST65551 IX65510:IX65551 B65510:B65551 WVJ9:WVJ16 WLN9:WLN16 WBR9:WBR16 VRV9:VRV16 VHZ9:VHZ16 UYD9:UYD16 UOH9:UOH16 UEL9:UEL16 TUP9:TUP16 TKT9:TKT16 TAX9:TAX16 SRB9:SRB16 SHF9:SHF16 RXJ9:RXJ16 RNN9:RNN16 RDR9:RDR16 QTV9:QTV16 QJZ9:QJZ16 QAD9:QAD16 PQH9:PQH16 PGL9:PGL16 OWP9:OWP16 OMT9:OMT16 OCX9:OCX16 NTB9:NTB16 NJF9:NJF16 MZJ9:MZJ16 MPN9:MPN16 MFR9:MFR16 LVV9:LVV16 LLZ9:LLZ16 LCD9:LCD16 KSH9:KSH16 KIL9:KIL16 JYP9:JYP16 JOT9:JOT16 JEX9:JEX16 IVB9:IVB16 ILF9:ILF16 IBJ9:IBJ16 HRN9:HRN16 HHR9:HHR16 GXV9:GXV16 GNZ9:GNZ16 GED9:GED16 FUH9:FUH16 FKL9:FKL16 FAP9:FAP16 EQT9:EQT16 EGX9:EGX16 DXB9:DXB16 DNF9:DNF16 DDJ9:DDJ16 CTN9:CTN16 CJR9:CJR16 BZV9:BZV16 BPZ9:BPZ16 BGD9:BGD16 AWH9:AWH16 AML9:AML16 ACP9:ACP16 ST9:ST16 IX9:IX16">
      <formula1>$B$29:$B$363</formula1>
    </dataValidation>
  </dataValidations>
  <pageMargins left="0.7" right="0.7" top="0.75" bottom="0.75" header="0.3" footer="0.3"/>
  <pageSetup scale="53" fitToWidth="0"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Factors'!$B$7:$B$42</xm:f>
          </x14:formula1>
          <xm:sqref>E9:E12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Document</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2014-05-01T07:00:00+00:00</OpenedDate>
    <Date1 xmlns="dc463f71-b30c-4ab2-9473-d307f9d35888">2014-11-06T08:00:00+00:00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140762</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7932BF0E43BA441AC308742D5F08A91" ma:contentTypeVersion="175" ma:contentTypeDescription="" ma:contentTypeScope="" ma:versionID="48cf33efac28346d280b5c0ff7062db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9af5a78cd4b1f642e3ede5db40f327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3C8FC9-1C72-49B8-92AE-294AF7DBF3AB}"/>
</file>

<file path=customXml/itemProps2.xml><?xml version="1.0" encoding="utf-8"?>
<ds:datastoreItem xmlns:ds="http://schemas.openxmlformats.org/officeDocument/2006/customXml" ds:itemID="{C50F2C61-E706-4FA7-ABDF-DAA33CD1BFFD}"/>
</file>

<file path=customXml/itemProps3.xml><?xml version="1.0" encoding="utf-8"?>
<ds:datastoreItem xmlns:ds="http://schemas.openxmlformats.org/officeDocument/2006/customXml" ds:itemID="{3337CC66-375B-43D9-835B-4F24C7D74DF0}"/>
</file>

<file path=customXml/itemProps4.xml><?xml version="1.0" encoding="utf-8"?>
<ds:datastoreItem xmlns:ds="http://schemas.openxmlformats.org/officeDocument/2006/customXml" ds:itemID="{A90F6F0B-02DF-4978-9838-0E3FCCD2264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22</vt:i4>
      </vt:variant>
    </vt:vector>
  </HeadingPairs>
  <TitlesOfParts>
    <vt:vector size="83" baseType="lpstr">
      <vt:lpstr>RevReqSummary</vt:lpstr>
      <vt:lpstr>Summary-Staff v Company</vt:lpstr>
      <vt:lpstr>RevReqCalc</vt:lpstr>
      <vt:lpstr>Conversion factor</vt:lpstr>
      <vt:lpstr>Cost of Capital</vt:lpstr>
      <vt:lpstr>Adj - Total</vt:lpstr>
      <vt:lpstr>Adjustments - restating</vt:lpstr>
      <vt:lpstr>Adjustments - Pro Forma</vt:lpstr>
      <vt:lpstr>Adj 3.1 Temp Norm</vt:lpstr>
      <vt:lpstr>Adj 3.2 Rev Norm</vt:lpstr>
      <vt:lpstr>Adj 3.3 Effec. Price Change</vt:lpstr>
      <vt:lpstr>Adj 3.4 SO2 Emmissions</vt:lpstr>
      <vt:lpstr>Adj 3.5 Rec Rev</vt:lpstr>
      <vt:lpstr>Adj 3.6 Wheeling Rev</vt:lpstr>
      <vt:lpstr>Adj 3.7 Ancillary Revenue</vt:lpstr>
      <vt:lpstr>Adj 3.8 Sch 300 Fee Change</vt:lpstr>
      <vt:lpstr>Adj 3.9 Wind Wake Loss</vt:lpstr>
      <vt:lpstr>Adj 4.1 Misc Gen Exp</vt:lpstr>
      <vt:lpstr>Adj 4.2 Gen Wage Inc-Restating</vt:lpstr>
      <vt:lpstr>Adj 4.3 Gen Wage Inc - PF</vt:lpstr>
      <vt:lpstr>Adj 4.4 Irrig. Load Control</vt:lpstr>
      <vt:lpstr>Adj 4.5 Remove Non-Recurring En</vt:lpstr>
      <vt:lpstr>Adj 4.6 DSM Rev-Exp Remove</vt:lpstr>
      <vt:lpstr>Adj 4.7 Insurance Exp</vt:lpstr>
      <vt:lpstr>Adj 4.8 Advertising</vt:lpstr>
      <vt:lpstr>Adj 4.9 Memberships &amp; Subscip.</vt:lpstr>
      <vt:lpstr>Adj 4.10 Uncollectible Exp</vt:lpstr>
      <vt:lpstr>Adj 4.11 Legal Exp</vt:lpstr>
      <vt:lpstr>Adj 4.12 Collection Agency Fees</vt:lpstr>
      <vt:lpstr>Adj 4.13 IHS Escalation</vt:lpstr>
      <vt:lpstr>Adj 5.1 NPC- Restating</vt:lpstr>
      <vt:lpstr>Adj 5.1.1 NPC - PF</vt:lpstr>
      <vt:lpstr>Adj 5.2 James River Royalty Of</vt:lpstr>
      <vt:lpstr>Adj 5.3 Colstrip #3 Removal</vt:lpstr>
      <vt:lpstr>Adj 6.1 Hydro Decomm.</vt:lpstr>
      <vt:lpstr>Adj 6.2 Deprec &amp; Amort Reserve </vt:lpstr>
      <vt:lpstr>Adj 6.3 Proposed Deprec Rates E</vt:lpstr>
      <vt:lpstr>Adj 6.4 Vehicle Depreciation</vt:lpstr>
      <vt:lpstr>Adj 7.1 Interest True-up</vt:lpstr>
      <vt:lpstr>Adj 7.2 Prop Tax Exp</vt:lpstr>
      <vt:lpstr>Adj 7.3 Renewable Tax Credit</vt:lpstr>
      <vt:lpstr>Adj 7.4 ADIT Balance</vt:lpstr>
      <vt:lpstr>Adj 7.5 WA Low Income Tax Credi</vt:lpstr>
      <vt:lpstr>Adj 7.6 WA Flow-through Adj</vt:lpstr>
      <vt:lpstr>Adj 7.7 Remove Def State Tax E</vt:lpstr>
      <vt:lpstr>Adj 7.8 WA Pub Util Tax</vt:lpstr>
      <vt:lpstr>Adj 8.1 Jim Bridger Mine RB</vt:lpstr>
      <vt:lpstr>Adj 8.2 Environ Settlement</vt:lpstr>
      <vt:lpstr>Adj 8.3 Cust Adv for Construct</vt:lpstr>
      <vt:lpstr>Adj 8.4 Major Plant Add</vt:lpstr>
      <vt:lpstr>Adj 8.5 Misc. Rate base</vt:lpstr>
      <vt:lpstr>Adj 8.6 Powerdale</vt:lpstr>
      <vt:lpstr>Adj 8.7 Removal of Colstrip #4</vt:lpstr>
      <vt:lpstr>Adj 8.8 Trojan Removal Adj</vt:lpstr>
      <vt:lpstr>Adj 8.9 Cust Svc Deposits</vt:lpstr>
      <vt:lpstr>Adj 8.10 Reg Asset Amort </vt:lpstr>
      <vt:lpstr>Adj 8.11 Misc Asset Sales &amp; Rem</vt:lpstr>
      <vt:lpstr>Adj 8.12 Adjust June 2012 AMA P</vt:lpstr>
      <vt:lpstr>Adj 8.13 ISWC</vt:lpstr>
      <vt:lpstr>Adj 9.1 Prod Factor</vt:lpstr>
      <vt:lpstr>WCA Allocation Factors</vt:lpstr>
      <vt:lpstr>'Adj 7.1 Interest True-up'!Print_Area</vt:lpstr>
      <vt:lpstr>'Adjustments - Pro Forma'!Print_Area</vt:lpstr>
      <vt:lpstr>'Adjustments - restating'!Print_Area</vt:lpstr>
      <vt:lpstr>RevReqCalc!Print_Area</vt:lpstr>
      <vt:lpstr>RevReqSummary!Print_Area</vt:lpstr>
      <vt:lpstr>'Summary-Staff v Company'!Print_Area</vt:lpstr>
      <vt:lpstr>'WCA Allocation Factors'!Print_Area</vt:lpstr>
      <vt:lpstr>'Adj - Total'!Print_Titles</vt:lpstr>
      <vt:lpstr>'Adj 6.2 Deprec &amp; Amort Reserve '!Print_Titles</vt:lpstr>
      <vt:lpstr>'Adj 6.3 Proposed Deprec Rates E'!Print_Titles</vt:lpstr>
      <vt:lpstr>'Adj 6.4 Vehicle Depreciation'!Print_Titles</vt:lpstr>
      <vt:lpstr>'Adj 7.6 WA Flow-through Adj'!Print_Titles</vt:lpstr>
      <vt:lpstr>'Adj 8.12 Adjust June 2012 AMA P'!Print_Titles</vt:lpstr>
      <vt:lpstr>'Adj 8.5 Misc. Rate base'!Print_Titles</vt:lpstr>
      <vt:lpstr>'Adjustments - Pro Forma'!Print_Titles</vt:lpstr>
      <vt:lpstr>'Adjustments - restating'!Print_Titles</vt:lpstr>
      <vt:lpstr>RevReqSummary!Print_Titles</vt:lpstr>
      <vt:lpstr>'Summary-Staff v Company'!Print_Titles</vt:lpstr>
      <vt:lpstr>'WCA Allocation Factors'!Print_Titles</vt:lpstr>
      <vt:lpstr>WCAAllocations</vt:lpstr>
      <vt:lpstr>WCAFactors</vt:lpstr>
      <vt:lpstr>WCAStates</vt:lpstr>
    </vt:vector>
  </TitlesOfParts>
  <Company>WUTC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Exhibit No.___(JLB-2)</dc:title>
  <dc:creator>mfoisy</dc:creator>
  <cp:lastModifiedBy>Jason Ball</cp:lastModifiedBy>
  <cp:lastPrinted>2014-10-29T17:45:34Z</cp:lastPrinted>
  <dcterms:created xsi:type="dcterms:W3CDTF">2003-12-22T18:47:15Z</dcterms:created>
  <dcterms:modified xsi:type="dcterms:W3CDTF">2014-10-29T17:47:15Z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0x0101006E56B4D1795A2E4DB2F0B01679ED314A00F7932BF0E43BA441AC308742D5F08A91</vt:lpwstr>
  </property>
  <property fmtid="{D5CDD505-2E9C-101B-9397-08002B2CF9AE}" pid="3" name="_docset_NoMedatataSyncRequired">
    <vt:lpwstr>False</vt:lpwstr>
  </property>
</Properties>
</file>