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1.04 AMI Rate Base\"/>
    </mc:Choice>
  </mc:AlternateContent>
  <bookViews>
    <workbookView xWindow="0" yWindow="0" windowWidth="23040" windowHeight="997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9" i="1" l="1"/>
  <c r="N39" i="1" s="1"/>
  <c r="L39" i="1"/>
  <c r="M38" i="1"/>
  <c r="N38" i="1" s="1"/>
  <c r="L38" i="1"/>
  <c r="M37" i="1"/>
  <c r="M40" i="1" s="1"/>
  <c r="L37" i="1"/>
  <c r="L40" i="1" s="1"/>
  <c r="G40" i="1"/>
  <c r="G38" i="1"/>
  <c r="G39" i="1"/>
  <c r="G37" i="1"/>
  <c r="F40" i="1"/>
  <c r="F39" i="1"/>
  <c r="F38" i="1"/>
  <c r="F37" i="1"/>
  <c r="G27" i="1"/>
  <c r="G33" i="1"/>
  <c r="G32" i="1"/>
  <c r="G31" i="1"/>
  <c r="G30" i="1"/>
  <c r="G29" i="1"/>
  <c r="G28" i="1"/>
  <c r="E40" i="1"/>
  <c r="E39" i="1"/>
  <c r="E38" i="1"/>
  <c r="E37" i="1"/>
  <c r="N37" i="1" l="1"/>
  <c r="N40" i="1" s="1"/>
  <c r="M6" i="1"/>
  <c r="M7" i="1"/>
  <c r="M8" i="1"/>
  <c r="M9" i="1"/>
  <c r="M10" i="1"/>
  <c r="M11" i="1"/>
  <c r="M12" i="1"/>
  <c r="M13" i="1"/>
  <c r="M14" i="1"/>
  <c r="M15" i="1"/>
  <c r="F6" i="1"/>
  <c r="F7" i="1"/>
  <c r="F8" i="1"/>
  <c r="F9" i="1"/>
  <c r="F10" i="1"/>
  <c r="F11" i="1"/>
  <c r="F12" i="1"/>
  <c r="F13" i="1"/>
  <c r="F14" i="1"/>
  <c r="F15" i="1"/>
  <c r="M33" i="1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16" i="1"/>
  <c r="N30" i="1" l="1"/>
  <c r="N31" i="1"/>
  <c r="N27" i="1"/>
  <c r="N28" i="1"/>
  <c r="N32" i="1"/>
  <c r="N29" i="1"/>
  <c r="N33" i="1"/>
</calcChain>
</file>

<file path=xl/sharedStrings.xml><?xml version="1.0" encoding="utf-8"?>
<sst xmlns="http://schemas.openxmlformats.org/spreadsheetml/2006/main" count="30" uniqueCount="13">
  <si>
    <t>WA Electric</t>
  </si>
  <si>
    <t>Cost</t>
  </si>
  <si>
    <t>A/D</t>
  </si>
  <si>
    <t>ADFIT</t>
  </si>
  <si>
    <t>Rate Base</t>
  </si>
  <si>
    <t>AMA</t>
  </si>
  <si>
    <t>WA Natural Gas</t>
  </si>
  <si>
    <t>AD</t>
  </si>
  <si>
    <t xml:space="preserve">   Rate Base</t>
  </si>
  <si>
    <t>EOP</t>
  </si>
  <si>
    <t>Diff</t>
  </si>
  <si>
    <t xml:space="preserve">            The PF Adjustment will remove the EOP rate base.</t>
  </si>
  <si>
    <t>Notes: The restating adjustment will remove the AMA rate 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</si>
</sst>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7" applyNumberFormat="0" applyAlignment="0" applyProtection="0"/>
    <xf numFmtId="0" fontId="11" fillId="7" borderId="8" applyNumberFormat="0" applyAlignment="0" applyProtection="0"/>
    <xf numFmtId="0" fontId="12" fillId="7" borderId="7" applyNumberFormat="0" applyAlignment="0" applyProtection="0"/>
    <xf numFmtId="0" fontId="13" fillId="0" borderId="9" applyNumberFormat="0" applyFill="0" applyAlignment="0" applyProtection="0"/>
    <xf numFmtId="0" fontId="14" fillId="8" borderId="10" applyNumberFormat="0" applyAlignment="0" applyProtection="0"/>
    <xf numFmtId="0" fontId="15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2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</cellStyleXfs>
  <cellXfs count="19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0" fontId="2" fillId="0" borderId="0" xfId="0" applyFont="1" applyAlignment="1">
      <alignment horizontal="center"/>
    </xf>
    <xf numFmtId="164" fontId="1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center"/>
    </xf>
    <xf numFmtId="0" fontId="0" fillId="0" borderId="14" xfId="0" applyBorder="1"/>
    <xf numFmtId="164" fontId="0" fillId="0" borderId="13" xfId="1" applyNumberFormat="1" applyFont="1" applyBorder="1"/>
    <xf numFmtId="164" fontId="0" fillId="0" borderId="16" xfId="1" applyNumberFormat="1" applyFont="1" applyBorder="1"/>
    <xf numFmtId="164" fontId="0" fillId="0" borderId="15" xfId="1" applyNumberFormat="1" applyFont="1" applyBorder="1"/>
    <xf numFmtId="164" fontId="0" fillId="34" borderId="0" xfId="1" applyNumberFormat="1" applyFont="1" applyFill="1"/>
    <xf numFmtId="164" fontId="0" fillId="0" borderId="0" xfId="1" applyNumberFormat="1" applyFont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0" fillId="0" borderId="0" xfId="0" applyNumberFormat="1"/>
    <xf numFmtId="164" fontId="0" fillId="0" borderId="17" xfId="0" applyNumberFormat="1" applyBorder="1"/>
    <xf numFmtId="164" fontId="0" fillId="0" borderId="17" xfId="1" applyNumberFormat="1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3"/>
  <sheetViews>
    <sheetView tabSelected="1" zoomScaleNormal="100" workbookViewId="0">
      <pane xSplit="2" ySplit="2" topLeftCell="C15" activePane="bottomRight" state="frozen"/>
      <selection pane="topRight" activeCell="C1" sqref="C1"/>
      <selection pane="bottomLeft" activeCell="A3" sqref="A3"/>
      <selection pane="bottomRight" activeCell="J42" sqref="J42:J43"/>
    </sheetView>
  </sheetViews>
  <sheetFormatPr defaultRowHeight="14.4" x14ac:dyDescent="0.3"/>
  <cols>
    <col min="1" max="1" width="2.21875" customWidth="1"/>
    <col min="2" max="2" width="10.5546875" bestFit="1" customWidth="1"/>
    <col min="3" max="3" width="13.6640625" bestFit="1" customWidth="1"/>
    <col min="4" max="4" width="11.6640625" bestFit="1" customWidth="1"/>
    <col min="5" max="5" width="13.21875" bestFit="1" customWidth="1"/>
    <col min="6" max="6" width="13.6640625" bestFit="1" customWidth="1"/>
    <col min="7" max="7" width="11.5546875" bestFit="1" customWidth="1"/>
    <col min="8" max="8" width="2" customWidth="1"/>
    <col min="9" max="9" width="10.5546875" bestFit="1" customWidth="1"/>
    <col min="10" max="10" width="12.5546875" bestFit="1" customWidth="1"/>
    <col min="11" max="12" width="11.6640625" bestFit="1" customWidth="1"/>
    <col min="13" max="14" width="11" bestFit="1" customWidth="1"/>
  </cols>
  <sheetData>
    <row r="1" spans="2:14" ht="15" thickBot="1" x14ac:dyDescent="0.35">
      <c r="C1" s="13" t="s">
        <v>0</v>
      </c>
      <c r="D1" s="14"/>
      <c r="E1" s="14"/>
      <c r="F1" s="14"/>
      <c r="G1" s="15"/>
      <c r="J1" s="13" t="s">
        <v>6</v>
      </c>
      <c r="K1" s="14"/>
      <c r="L1" s="14"/>
      <c r="M1" s="14"/>
      <c r="N1" s="15"/>
    </row>
    <row r="2" spans="2:14" x14ac:dyDescent="0.3"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J2" s="3" t="s">
        <v>1</v>
      </c>
      <c r="K2" s="3" t="s">
        <v>2</v>
      </c>
      <c r="L2" s="3" t="s">
        <v>3</v>
      </c>
      <c r="M2" s="3" t="s">
        <v>4</v>
      </c>
      <c r="N2" s="3" t="s">
        <v>5</v>
      </c>
    </row>
    <row r="3" spans="2:14" x14ac:dyDescent="0.3">
      <c r="B3" s="1">
        <v>42735</v>
      </c>
      <c r="C3" s="3"/>
      <c r="D3" s="3"/>
      <c r="E3" s="3"/>
      <c r="F3" s="3"/>
      <c r="G3" s="3"/>
      <c r="I3" s="1">
        <v>42735</v>
      </c>
      <c r="J3" s="3"/>
      <c r="K3" s="3"/>
      <c r="L3" s="3"/>
      <c r="M3" s="3"/>
      <c r="N3" s="3"/>
    </row>
    <row r="4" spans="2:14" x14ac:dyDescent="0.3">
      <c r="B4" s="1">
        <v>42766</v>
      </c>
      <c r="C4" s="3"/>
      <c r="D4" s="3"/>
      <c r="E4" s="3"/>
      <c r="F4" s="3"/>
      <c r="G4" s="3"/>
      <c r="I4" s="1">
        <v>42766</v>
      </c>
      <c r="J4" s="3"/>
      <c r="K4" s="3"/>
      <c r="L4" s="3"/>
      <c r="M4" s="3"/>
      <c r="N4" s="3"/>
    </row>
    <row r="5" spans="2:14" x14ac:dyDescent="0.3">
      <c r="B5" s="1">
        <v>42794</v>
      </c>
      <c r="C5" s="3"/>
      <c r="D5" s="3"/>
      <c r="E5" s="3"/>
      <c r="F5" s="3"/>
      <c r="G5" s="3"/>
      <c r="I5" s="1">
        <v>42794</v>
      </c>
      <c r="J5" s="3"/>
      <c r="K5" s="3"/>
      <c r="L5" s="3"/>
      <c r="M5" s="3"/>
      <c r="N5" s="3"/>
    </row>
    <row r="6" spans="2:14" x14ac:dyDescent="0.3">
      <c r="B6" s="1">
        <v>42825</v>
      </c>
      <c r="C6" s="5">
        <v>630572.16966305999</v>
      </c>
      <c r="D6" s="6">
        <v>-5159.5217991941599</v>
      </c>
      <c r="E6" s="6">
        <v>-236505.28310088767</v>
      </c>
      <c r="F6" s="2">
        <f t="shared" ref="F6:F15" si="0">SUM(C6:E6)</f>
        <v>388907.36476297816</v>
      </c>
      <c r="G6" s="3"/>
      <c r="I6" s="1">
        <v>42825</v>
      </c>
      <c r="J6" s="6">
        <v>188729.04891090401</v>
      </c>
      <c r="K6" s="6">
        <v>-1544.23504373386</v>
      </c>
      <c r="L6" s="6">
        <v>-71882.26050369766</v>
      </c>
      <c r="M6" s="2">
        <f t="shared" ref="M6:M15" si="1">SUM(J6:L6)</f>
        <v>115302.5533634725</v>
      </c>
      <c r="N6" s="3"/>
    </row>
    <row r="7" spans="2:14" x14ac:dyDescent="0.3">
      <c r="B7" s="1">
        <v>42855</v>
      </c>
      <c r="C7" s="5">
        <v>630572.16966305999</v>
      </c>
      <c r="D7" s="6">
        <v>-15478.570198875001</v>
      </c>
      <c r="E7" s="6">
        <v>-315340.37746785022</v>
      </c>
      <c r="F7" s="2">
        <f t="shared" si="0"/>
        <v>299753.22199633473</v>
      </c>
      <c r="G7" s="3"/>
      <c r="I7" s="1">
        <v>42855</v>
      </c>
      <c r="J7" s="6">
        <v>188729.04891090401</v>
      </c>
      <c r="K7" s="6">
        <v>-4632.7065682193097</v>
      </c>
      <c r="L7" s="6">
        <v>-95843.014004930214</v>
      </c>
      <c r="M7" s="2">
        <f t="shared" si="1"/>
        <v>88253.328337754472</v>
      </c>
      <c r="N7" s="3"/>
    </row>
    <row r="8" spans="2:14" x14ac:dyDescent="0.3">
      <c r="B8" s="1">
        <v>42886</v>
      </c>
      <c r="C8" s="5">
        <v>630572.16966305999</v>
      </c>
      <c r="D8" s="6">
        <v>-25797.618598555899</v>
      </c>
      <c r="E8" s="6">
        <v>-394175.47183481278</v>
      </c>
      <c r="F8" s="2">
        <f t="shared" si="0"/>
        <v>210599.0792296913</v>
      </c>
      <c r="G8" s="3"/>
      <c r="I8" s="1">
        <v>42886</v>
      </c>
      <c r="J8" s="6">
        <v>188729.04891090401</v>
      </c>
      <c r="K8" s="6">
        <v>-7721.1780927047503</v>
      </c>
      <c r="L8" s="6">
        <v>-119803.76750616277</v>
      </c>
      <c r="M8" s="2">
        <f t="shared" si="1"/>
        <v>61204.103312036503</v>
      </c>
      <c r="N8" s="3"/>
    </row>
    <row r="9" spans="2:14" x14ac:dyDescent="0.3">
      <c r="B9" s="1">
        <v>42916</v>
      </c>
      <c r="C9" s="5">
        <v>630572.16966305999</v>
      </c>
      <c r="D9" s="6">
        <v>-36116.666998236797</v>
      </c>
      <c r="E9" s="6">
        <v>-473010.56620177533</v>
      </c>
      <c r="F9" s="2">
        <f t="shared" si="0"/>
        <v>121444.93646304787</v>
      </c>
      <c r="G9" s="3"/>
      <c r="I9" s="1">
        <v>42916</v>
      </c>
      <c r="J9" s="6">
        <v>188729.04891090401</v>
      </c>
      <c r="K9" s="6">
        <v>-10809.6496171902</v>
      </c>
      <c r="L9" s="6">
        <v>-143764.52100739532</v>
      </c>
      <c r="M9" s="2">
        <f t="shared" si="1"/>
        <v>34154.878286318475</v>
      </c>
      <c r="N9" s="3"/>
    </row>
    <row r="10" spans="2:14" x14ac:dyDescent="0.3">
      <c r="B10" s="1">
        <v>42947</v>
      </c>
      <c r="C10" s="5">
        <v>630572.16966305999</v>
      </c>
      <c r="D10" s="6">
        <v>-46435.7153979176</v>
      </c>
      <c r="E10" s="6">
        <v>-551845.66056873789</v>
      </c>
      <c r="F10" s="2">
        <f t="shared" si="0"/>
        <v>32290.793696404551</v>
      </c>
      <c r="G10" s="3"/>
      <c r="I10" s="1">
        <v>42947</v>
      </c>
      <c r="J10" s="6">
        <v>188729.04891090401</v>
      </c>
      <c r="K10" s="6">
        <v>-13898.1211416756</v>
      </c>
      <c r="L10" s="6">
        <v>-167725.27450862789</v>
      </c>
      <c r="M10" s="2">
        <f t="shared" si="1"/>
        <v>7105.6532606005203</v>
      </c>
      <c r="N10" s="3"/>
    </row>
    <row r="11" spans="2:14" x14ac:dyDescent="0.3">
      <c r="B11" s="1">
        <v>42978</v>
      </c>
      <c r="C11" s="5">
        <v>630572.16966305999</v>
      </c>
      <c r="D11" s="6">
        <v>-56754.763797598498</v>
      </c>
      <c r="E11" s="6">
        <v>-630680.75493570045</v>
      </c>
      <c r="F11" s="2">
        <f t="shared" si="0"/>
        <v>-56863.349070238997</v>
      </c>
      <c r="G11" s="3"/>
      <c r="I11" s="1">
        <v>42978</v>
      </c>
      <c r="J11" s="6">
        <v>188729.04891090401</v>
      </c>
      <c r="K11" s="6">
        <v>-16986.592666160999</v>
      </c>
      <c r="L11" s="6">
        <v>-191686.02800986043</v>
      </c>
      <c r="M11" s="2">
        <f t="shared" si="1"/>
        <v>-19943.571765117405</v>
      </c>
      <c r="N11" s="3"/>
    </row>
    <row r="12" spans="2:14" x14ac:dyDescent="0.3">
      <c r="B12" s="1">
        <v>43008</v>
      </c>
      <c r="C12" s="5">
        <v>630572.16966305999</v>
      </c>
      <c r="D12" s="6">
        <v>-67073.812197279403</v>
      </c>
      <c r="E12" s="6">
        <v>-709515.849302663</v>
      </c>
      <c r="F12" s="2">
        <f t="shared" si="0"/>
        <v>-146017.49183688243</v>
      </c>
      <c r="G12" s="3"/>
      <c r="I12" s="1">
        <v>43008</v>
      </c>
      <c r="J12" s="6">
        <v>188729.04891090401</v>
      </c>
      <c r="K12" s="6">
        <v>-20075.064190646499</v>
      </c>
      <c r="L12" s="6">
        <v>-215646.78151109297</v>
      </c>
      <c r="M12" s="2">
        <f t="shared" si="1"/>
        <v>-46992.796790835448</v>
      </c>
      <c r="N12" s="3"/>
    </row>
    <row r="13" spans="2:14" x14ac:dyDescent="0.3">
      <c r="B13" s="1">
        <v>43039</v>
      </c>
      <c r="C13" s="5">
        <v>14950984.938404201</v>
      </c>
      <c r="D13" s="6">
        <v>-247778.840749689</v>
      </c>
      <c r="E13" s="6">
        <v>-788350.94366962556</v>
      </c>
      <c r="F13" s="2">
        <f t="shared" si="0"/>
        <v>13914855.153984886</v>
      </c>
      <c r="G13" s="3"/>
      <c r="I13" s="1">
        <v>43039</v>
      </c>
      <c r="J13" s="6">
        <v>4474801.3050021399</v>
      </c>
      <c r="K13" s="6">
        <v>-74159.734927601894</v>
      </c>
      <c r="L13" s="6">
        <v>-239607.5350123255</v>
      </c>
      <c r="M13" s="2">
        <f t="shared" si="1"/>
        <v>4161034.0350622125</v>
      </c>
      <c r="N13" s="3"/>
    </row>
    <row r="14" spans="2:14" x14ac:dyDescent="0.3">
      <c r="B14" s="1">
        <v>43069</v>
      </c>
      <c r="C14" s="5">
        <v>15706685.8308757</v>
      </c>
      <c r="D14" s="6">
        <v>-379281.99962546601</v>
      </c>
      <c r="E14" s="6">
        <v>-867186.03803658811</v>
      </c>
      <c r="F14" s="2">
        <f t="shared" si="0"/>
        <v>14460217.793213645</v>
      </c>
      <c r="G14" s="3"/>
      <c r="I14" s="1">
        <v>43069</v>
      </c>
      <c r="J14" s="6">
        <v>4700981.14223391</v>
      </c>
      <c r="K14" s="6">
        <v>-113518.37981779101</v>
      </c>
      <c r="L14" s="6">
        <v>-263568.28851355804</v>
      </c>
      <c r="M14" s="2">
        <f t="shared" si="1"/>
        <v>4323894.4739025608</v>
      </c>
      <c r="N14" s="3"/>
    </row>
    <row r="15" spans="2:14" x14ac:dyDescent="0.3">
      <c r="B15" s="1">
        <v>43100</v>
      </c>
      <c r="C15" s="4">
        <v>16313347.0874249</v>
      </c>
      <c r="D15" s="2">
        <v>-504347.94185466802</v>
      </c>
      <c r="E15" s="12">
        <v>-946021.13240355067</v>
      </c>
      <c r="F15" s="2">
        <f t="shared" si="0"/>
        <v>14862978.013166681</v>
      </c>
      <c r="G15" s="2"/>
      <c r="I15" s="1">
        <v>43100</v>
      </c>
      <c r="J15" s="2">
        <v>4958199.0290055899</v>
      </c>
      <c r="K15" s="2">
        <v>-153289.04989169299</v>
      </c>
      <c r="L15" s="12">
        <v>-287529.04201479058</v>
      </c>
      <c r="M15" s="2">
        <f t="shared" si="1"/>
        <v>4517380.9370991066</v>
      </c>
      <c r="N15" s="2"/>
    </row>
    <row r="16" spans="2:14" x14ac:dyDescent="0.3">
      <c r="B16" s="1">
        <v>43131</v>
      </c>
      <c r="C16" s="2">
        <v>16301529.344976399</v>
      </c>
      <c r="D16" s="2">
        <v>-630235.94455687294</v>
      </c>
      <c r="E16" s="12">
        <v>-1102193.115761762</v>
      </c>
      <c r="F16" s="2">
        <f>SUM(C16:E16)</f>
        <v>14569100.284657763</v>
      </c>
      <c r="G16" s="2"/>
      <c r="I16" s="1">
        <v>43131</v>
      </c>
      <c r="J16" s="2">
        <v>4993514.0088738101</v>
      </c>
      <c r="K16" s="2">
        <v>-193055.01658409601</v>
      </c>
      <c r="L16" s="12">
        <v>-334608.12706513307</v>
      </c>
      <c r="M16" s="2">
        <f>SUM(J16:L16)</f>
        <v>4465850.8652245812</v>
      </c>
      <c r="N16" s="2"/>
    </row>
    <row r="17" spans="2:15" x14ac:dyDescent="0.3">
      <c r="B17" s="1">
        <v>43159</v>
      </c>
      <c r="C17" s="2">
        <v>16408604.963904999</v>
      </c>
      <c r="D17" s="2">
        <v>-758041.08098893601</v>
      </c>
      <c r="E17" s="12">
        <v>-1258365.0991199734</v>
      </c>
      <c r="F17" s="2">
        <f t="shared" ref="F17:F33" si="2">SUM(C17:E17)</f>
        <v>14392198.783796091</v>
      </c>
      <c r="G17" s="2"/>
      <c r="I17" s="1">
        <v>43159</v>
      </c>
      <c r="J17" s="2">
        <v>5026313.60649521</v>
      </c>
      <c r="K17" s="2">
        <v>-232204.51757102099</v>
      </c>
      <c r="L17" s="12">
        <v>-381687.21211547556</v>
      </c>
      <c r="M17" s="2">
        <f t="shared" ref="M17:M33" si="3">SUM(J17:L17)</f>
        <v>4412421.8768087132</v>
      </c>
      <c r="N17" s="2"/>
    </row>
    <row r="18" spans="2:15" x14ac:dyDescent="0.3">
      <c r="B18" s="1">
        <v>43190</v>
      </c>
      <c r="C18" s="2">
        <v>16408708.2692475</v>
      </c>
      <c r="D18" s="2">
        <v>-886256.46628530999</v>
      </c>
      <c r="E18" s="12">
        <v>-1414537.0824781847</v>
      </c>
      <c r="F18" s="2">
        <f t="shared" si="2"/>
        <v>14107914.720484005</v>
      </c>
      <c r="G18" s="2"/>
      <c r="I18" s="1">
        <v>43190</v>
      </c>
      <c r="J18" s="2">
        <v>5026345.2511749202</v>
      </c>
      <c r="K18" s="2">
        <v>-271479.686733471</v>
      </c>
      <c r="L18" s="12">
        <v>-428766.29716581805</v>
      </c>
      <c r="M18" s="2">
        <f t="shared" si="3"/>
        <v>4326099.2672756314</v>
      </c>
      <c r="N18" s="2"/>
    </row>
    <row r="19" spans="2:15" x14ac:dyDescent="0.3">
      <c r="B19" s="1">
        <v>43220</v>
      </c>
      <c r="C19" s="2">
        <v>16408708.2740341</v>
      </c>
      <c r="D19" s="2">
        <v>-1014472.27280632</v>
      </c>
      <c r="E19" s="12">
        <v>-1570709.0658363961</v>
      </c>
      <c r="F19" s="2">
        <f t="shared" si="2"/>
        <v>13823526.935391383</v>
      </c>
      <c r="G19" s="2"/>
      <c r="I19" s="1">
        <v>43220</v>
      </c>
      <c r="J19" s="2">
        <v>5026345.2526411796</v>
      </c>
      <c r="K19" s="2">
        <v>-310754.98492621601</v>
      </c>
      <c r="L19" s="12">
        <v>-475845.38221616053</v>
      </c>
      <c r="M19" s="2">
        <f t="shared" si="3"/>
        <v>4239744.8854988031</v>
      </c>
      <c r="N19" s="2"/>
    </row>
    <row r="20" spans="2:15" x14ac:dyDescent="0.3">
      <c r="B20" s="1">
        <v>43251</v>
      </c>
      <c r="C20" s="2">
        <v>16408708.2692475</v>
      </c>
      <c r="D20" s="2">
        <v>-1142593.5670491499</v>
      </c>
      <c r="E20" s="12">
        <v>-1726881.0491946074</v>
      </c>
      <c r="F20" s="2">
        <f t="shared" si="2"/>
        <v>13539233.653003743</v>
      </c>
      <c r="G20" s="2"/>
      <c r="I20" s="1">
        <v>43251</v>
      </c>
      <c r="J20" s="2">
        <v>5026345.2511749202</v>
      </c>
      <c r="K20" s="2">
        <v>-350001.331946644</v>
      </c>
      <c r="L20" s="12">
        <v>-522924.46726650302</v>
      </c>
      <c r="M20" s="2">
        <f t="shared" si="3"/>
        <v>4153419.4519617734</v>
      </c>
      <c r="N20" s="2"/>
    </row>
    <row r="21" spans="2:15" x14ac:dyDescent="0.3">
      <c r="B21" s="1">
        <v>43281</v>
      </c>
      <c r="C21" s="2">
        <v>16408708.2692475</v>
      </c>
      <c r="D21" s="2">
        <v>-1270809.3209170799</v>
      </c>
      <c r="E21" s="12">
        <v>-1883053.0325528188</v>
      </c>
      <c r="F21" s="2">
        <f t="shared" si="2"/>
        <v>13254845.915777601</v>
      </c>
      <c r="G21" s="2"/>
      <c r="I21" s="1">
        <v>43281</v>
      </c>
      <c r="J21" s="2">
        <v>5026345.2511749202</v>
      </c>
      <c r="K21" s="2">
        <v>-389276.614010602</v>
      </c>
      <c r="L21" s="12">
        <v>-570003.55231684551</v>
      </c>
      <c r="M21" s="2">
        <f t="shared" si="3"/>
        <v>4067065.0848474726</v>
      </c>
      <c r="N21" s="2"/>
    </row>
    <row r="22" spans="2:15" x14ac:dyDescent="0.3">
      <c r="B22" s="1">
        <v>43312</v>
      </c>
      <c r="C22" s="2">
        <v>16408708.2692475</v>
      </c>
      <c r="D22" s="2">
        <v>-1399025.1657312401</v>
      </c>
      <c r="E22" s="12">
        <v>-2039225.0159110301</v>
      </c>
      <c r="F22" s="2">
        <f t="shared" si="2"/>
        <v>12970458.087605231</v>
      </c>
      <c r="G22" s="2"/>
      <c r="I22" s="1">
        <v>43312</v>
      </c>
      <c r="J22" s="2">
        <v>5026345.2511749202</v>
      </c>
      <c r="K22" s="2">
        <v>-428551.92393337301</v>
      </c>
      <c r="L22" s="12">
        <v>-617082.637367188</v>
      </c>
      <c r="M22" s="2">
        <f t="shared" si="3"/>
        <v>3980710.6898743594</v>
      </c>
      <c r="N22" s="2"/>
    </row>
    <row r="23" spans="2:15" x14ac:dyDescent="0.3">
      <c r="B23" s="1">
        <v>43343</v>
      </c>
      <c r="C23" s="2">
        <v>16408708.2692475</v>
      </c>
      <c r="D23" s="2">
        <v>-1527241.01054541</v>
      </c>
      <c r="E23" s="12">
        <v>-2195396.9992692415</v>
      </c>
      <c r="F23" s="2">
        <f t="shared" si="2"/>
        <v>12686070.259432849</v>
      </c>
      <c r="G23" s="2"/>
      <c r="I23" s="1">
        <v>43343</v>
      </c>
      <c r="J23" s="2">
        <v>5026345.2511749202</v>
      </c>
      <c r="K23" s="2">
        <v>-467827.233856145</v>
      </c>
      <c r="L23" s="12">
        <v>-664161.72241753049</v>
      </c>
      <c r="M23" s="2">
        <f t="shared" si="3"/>
        <v>3894356.2949012443</v>
      </c>
      <c r="N23" s="2"/>
    </row>
    <row r="24" spans="2:15" x14ac:dyDescent="0.3">
      <c r="B24" s="1">
        <v>43373</v>
      </c>
      <c r="C24" s="2">
        <v>35109458.979553498</v>
      </c>
      <c r="D24" s="2">
        <v>-1782407.65743449</v>
      </c>
      <c r="E24" s="12">
        <v>-2351568.9826274528</v>
      </c>
      <c r="F24" s="2">
        <f t="shared" si="2"/>
        <v>30975482.339491557</v>
      </c>
      <c r="G24" s="2"/>
      <c r="I24" s="1">
        <v>43373</v>
      </c>
      <c r="J24" s="2">
        <v>11186451.5608689</v>
      </c>
      <c r="K24" s="2">
        <v>-545619.14669240301</v>
      </c>
      <c r="L24" s="12">
        <v>-711240.80746787298</v>
      </c>
      <c r="M24" s="2">
        <f t="shared" si="3"/>
        <v>9929591.6067086253</v>
      </c>
      <c r="N24" s="2"/>
    </row>
    <row r="25" spans="2:15" x14ac:dyDescent="0.3">
      <c r="B25" s="1">
        <v>43404</v>
      </c>
      <c r="C25" s="2">
        <v>36767683.080859497</v>
      </c>
      <c r="D25" s="2">
        <v>-2193091.8967271</v>
      </c>
      <c r="E25" s="12">
        <v>-2507740.9659856642</v>
      </c>
      <c r="F25" s="2">
        <f t="shared" si="2"/>
        <v>32066850.218146734</v>
      </c>
      <c r="G25" s="2"/>
      <c r="I25" s="1">
        <v>43404</v>
      </c>
      <c r="J25" s="2">
        <v>11532948.093876399</v>
      </c>
      <c r="K25" s="2">
        <v>-669829.09047158295</v>
      </c>
      <c r="L25" s="12">
        <v>-758319.89251821546</v>
      </c>
      <c r="M25" s="2">
        <f t="shared" si="3"/>
        <v>10104799.110886602</v>
      </c>
      <c r="N25" s="2"/>
    </row>
    <row r="26" spans="2:15" x14ac:dyDescent="0.3">
      <c r="B26" s="1">
        <v>43434</v>
      </c>
      <c r="C26" s="2">
        <v>37829235.791727602</v>
      </c>
      <c r="D26" s="2">
        <v>-2602534.89724092</v>
      </c>
      <c r="E26" s="2">
        <v>-2663912.9493438755</v>
      </c>
      <c r="F26" s="2">
        <f t="shared" si="2"/>
        <v>32562787.945142806</v>
      </c>
      <c r="G26" s="8"/>
      <c r="I26" s="1">
        <v>43434</v>
      </c>
      <c r="J26" s="2">
        <v>11917316.403553201</v>
      </c>
      <c r="K26" s="2">
        <v>-793656.02092522196</v>
      </c>
      <c r="L26" s="12">
        <v>-805398.97756855795</v>
      </c>
      <c r="M26" s="2">
        <f t="shared" si="3"/>
        <v>10318261.405059421</v>
      </c>
      <c r="N26" s="8"/>
    </row>
    <row r="27" spans="2:15" x14ac:dyDescent="0.3">
      <c r="B27" s="1">
        <v>43465</v>
      </c>
      <c r="C27" s="11">
        <v>41073841</v>
      </c>
      <c r="D27" s="11">
        <v>-3034280</v>
      </c>
      <c r="E27" s="11">
        <v>-2820085</v>
      </c>
      <c r="F27" s="2">
        <f t="shared" si="2"/>
        <v>35219476</v>
      </c>
      <c r="G27" s="9">
        <f>(((F15+F27)/2)+F16+F17+F18+F19+F20+F21+F22+F23+F24+F25+F26)/12</f>
        <v>19165808.012459423</v>
      </c>
      <c r="H27" s="7"/>
      <c r="I27" s="1">
        <v>43465</v>
      </c>
      <c r="J27" s="11">
        <v>14399617</v>
      </c>
      <c r="K27" s="11">
        <v>-933449</v>
      </c>
      <c r="L27" s="11">
        <v>-852478</v>
      </c>
      <c r="M27" s="2">
        <f t="shared" si="3"/>
        <v>12613690</v>
      </c>
      <c r="N27" s="9">
        <f>(((M15+M27)/2)+M16+M17+M18+M19+M20+M21+M22+M23+M24+M25+M26)/12</f>
        <v>6038154.6672997316</v>
      </c>
      <c r="O27" s="7"/>
    </row>
    <row r="28" spans="2:15" x14ac:dyDescent="0.3">
      <c r="B28" s="1">
        <v>43496</v>
      </c>
      <c r="C28" s="2"/>
      <c r="D28" s="2"/>
      <c r="E28" s="2"/>
      <c r="F28" s="2">
        <f t="shared" si="2"/>
        <v>0</v>
      </c>
      <c r="G28" s="10">
        <f t="shared" ref="G28:G33" si="4">(((F16+F28)/2)+F17+F18+F19+F20+F21+F22+F23+F24+F25+F26+F27)/12</f>
        <v>19406949.583383407</v>
      </c>
      <c r="I28" s="1">
        <v>43496</v>
      </c>
      <c r="J28" s="2"/>
      <c r="K28" s="2"/>
      <c r="L28" s="2"/>
      <c r="M28" s="2">
        <f t="shared" si="3"/>
        <v>0</v>
      </c>
      <c r="N28" s="10">
        <f t="shared" ref="N28:N33" si="5">(((M16+M28)/2)+M17+M18+M19+M20+M21+M22+M23+M24+M25+M26+M27)/12</f>
        <v>6189423.7588695781</v>
      </c>
    </row>
    <row r="29" spans="2:15" x14ac:dyDescent="0.3">
      <c r="B29" s="1">
        <v>43524</v>
      </c>
      <c r="C29" s="2"/>
      <c r="D29" s="2"/>
      <c r="E29" s="2"/>
      <c r="F29" s="2">
        <f t="shared" si="2"/>
        <v>0</v>
      </c>
      <c r="G29" s="2">
        <f t="shared" si="4"/>
        <v>18200228.788864497</v>
      </c>
      <c r="I29" s="1">
        <v>43524</v>
      </c>
      <c r="J29" s="2"/>
      <c r="K29" s="2"/>
      <c r="L29" s="2"/>
      <c r="M29" s="2">
        <f t="shared" si="3"/>
        <v>0</v>
      </c>
      <c r="N29" s="2">
        <f t="shared" si="5"/>
        <v>5819495.7279515238</v>
      </c>
    </row>
    <row r="30" spans="2:15" x14ac:dyDescent="0.3">
      <c r="B30" s="1">
        <v>43555</v>
      </c>
      <c r="C30" s="2"/>
      <c r="D30" s="2"/>
      <c r="E30" s="2"/>
      <c r="F30" s="2">
        <f t="shared" si="2"/>
        <v>0</v>
      </c>
      <c r="G30" s="2">
        <f t="shared" si="4"/>
        <v>17012724.059519492</v>
      </c>
      <c r="I30" s="1">
        <v>43555</v>
      </c>
      <c r="J30" s="2"/>
      <c r="K30" s="2"/>
      <c r="L30" s="2"/>
      <c r="M30" s="2">
        <f t="shared" si="3"/>
        <v>0</v>
      </c>
      <c r="N30" s="2">
        <f t="shared" si="5"/>
        <v>5455390.6802813429</v>
      </c>
    </row>
    <row r="31" spans="2:15" x14ac:dyDescent="0.3">
      <c r="B31" s="1">
        <v>43585</v>
      </c>
      <c r="C31" s="2"/>
      <c r="D31" s="2"/>
      <c r="E31" s="2"/>
      <c r="F31" s="2">
        <f t="shared" si="2"/>
        <v>0</v>
      </c>
      <c r="G31" s="2">
        <f t="shared" si="4"/>
        <v>15848913.990524685</v>
      </c>
      <c r="I31" s="1">
        <v>43585</v>
      </c>
      <c r="J31" s="2"/>
      <c r="K31" s="2"/>
      <c r="L31" s="2"/>
      <c r="M31" s="2">
        <f t="shared" si="3"/>
        <v>0</v>
      </c>
      <c r="N31" s="2">
        <f t="shared" si="5"/>
        <v>5098480.507249075</v>
      </c>
    </row>
    <row r="32" spans="2:15" x14ac:dyDescent="0.3">
      <c r="B32" s="1">
        <v>43616</v>
      </c>
      <c r="C32" s="2"/>
      <c r="D32" s="2"/>
      <c r="E32" s="2"/>
      <c r="F32" s="2">
        <f t="shared" si="2"/>
        <v>0</v>
      </c>
      <c r="G32" s="2">
        <f t="shared" si="4"/>
        <v>14708798.966008222</v>
      </c>
      <c r="I32" s="1">
        <v>43616</v>
      </c>
      <c r="J32" s="2"/>
      <c r="K32" s="2"/>
      <c r="L32" s="2"/>
      <c r="M32" s="2">
        <f t="shared" si="3"/>
        <v>0</v>
      </c>
      <c r="N32" s="2">
        <f t="shared" si="5"/>
        <v>4748765.3265215512</v>
      </c>
    </row>
    <row r="33" spans="2:14" x14ac:dyDescent="0.3">
      <c r="B33" s="1">
        <v>43646</v>
      </c>
      <c r="C33" s="2"/>
      <c r="D33" s="2"/>
      <c r="E33" s="2"/>
      <c r="F33" s="2">
        <f t="shared" si="2"/>
        <v>0</v>
      </c>
      <c r="G33" s="2">
        <f t="shared" si="4"/>
        <v>13592378.983975664</v>
      </c>
      <c r="I33" s="1">
        <v>43646</v>
      </c>
      <c r="J33" s="2"/>
      <c r="K33" s="2"/>
      <c r="L33" s="2"/>
      <c r="M33" s="2">
        <f t="shared" si="3"/>
        <v>0</v>
      </c>
      <c r="N33" s="2">
        <f t="shared" si="5"/>
        <v>4406245.1374878325</v>
      </c>
    </row>
    <row r="36" spans="2:14" x14ac:dyDescent="0.3">
      <c r="E36" s="3" t="s">
        <v>9</v>
      </c>
      <c r="F36" s="3" t="s">
        <v>5</v>
      </c>
      <c r="G36" s="3" t="s">
        <v>10</v>
      </c>
      <c r="L36" s="3" t="s">
        <v>9</v>
      </c>
      <c r="M36" s="3" t="s">
        <v>5</v>
      </c>
      <c r="N36" s="3" t="s">
        <v>10</v>
      </c>
    </row>
    <row r="37" spans="2:14" x14ac:dyDescent="0.3">
      <c r="D37" t="s">
        <v>1</v>
      </c>
      <c r="E37" s="16">
        <f>C27</f>
        <v>41073841</v>
      </c>
      <c r="F37" s="12">
        <f>(((C15+C27)/2)+C16+C17+C18+C19+C20+C21+C22+C23+C24+C25+C26)/12</f>
        <v>22463529.652083833</v>
      </c>
      <c r="G37" s="12">
        <f>F37-E37</f>
        <v>-18610311.347916167</v>
      </c>
      <c r="K37" t="s">
        <v>1</v>
      </c>
      <c r="L37" s="16">
        <f>J27</f>
        <v>14399617</v>
      </c>
      <c r="M37" s="12">
        <f>(((J15+J27)/2)+J16+J17+J18+J19+J20+J21+J22+J23+J24+J25+J26)/12</f>
        <v>7041126.933057175</v>
      </c>
      <c r="N37" s="12">
        <f>M37-L37</f>
        <v>-7358490.066942825</v>
      </c>
    </row>
    <row r="38" spans="2:14" x14ac:dyDescent="0.3">
      <c r="D38" t="s">
        <v>7</v>
      </c>
      <c r="E38" s="16">
        <f>D27</f>
        <v>-3034280</v>
      </c>
      <c r="F38" s="12">
        <f>(((D15+D27)/2)+D16+D17+D18+D19+D20+D21+D22+D23+D24+D25+D26)/12</f>
        <v>-1414668.6042675134</v>
      </c>
      <c r="G38" s="12">
        <f t="shared" ref="G38:G39" si="6">F38-E38</f>
        <v>1619611.3957324866</v>
      </c>
      <c r="K38" t="s">
        <v>7</v>
      </c>
      <c r="L38" s="16">
        <f>K27</f>
        <v>-933449</v>
      </c>
      <c r="M38" s="12">
        <f>(((K15+K27)/2)+K16+K17+K18+K19+K20+K21+K22+K23+K24+K25+K26)/12</f>
        <v>-432968.7160497185</v>
      </c>
      <c r="N38" s="12">
        <f t="shared" ref="N38:N39" si="7">M38-L38</f>
        <v>500480.2839502815</v>
      </c>
    </row>
    <row r="39" spans="2:14" x14ac:dyDescent="0.3">
      <c r="D39" t="s">
        <v>3</v>
      </c>
      <c r="E39" s="16">
        <f>E27</f>
        <v>-2820085</v>
      </c>
      <c r="F39" s="12">
        <f>(((E15+E27)/2)+E16+E17+E18+E19+E20+E21+E22+E23+E24+E25+E26)/12</f>
        <v>-1883053.0353568981</v>
      </c>
      <c r="G39" s="12">
        <f t="shared" si="6"/>
        <v>937031.96464310191</v>
      </c>
      <c r="K39" t="s">
        <v>3</v>
      </c>
      <c r="L39" s="16">
        <f>L27</f>
        <v>-852478</v>
      </c>
      <c r="M39" s="12">
        <f>(((L15+L27)/2)+L16+L17+L18+L19+L20+L21+L22+L23+L24+L25+L26)/12</f>
        <v>-570003.54970772471</v>
      </c>
      <c r="N39" s="12">
        <f t="shared" si="7"/>
        <v>282474.45029227529</v>
      </c>
    </row>
    <row r="40" spans="2:14" ht="15" thickBot="1" x14ac:dyDescent="0.35">
      <c r="D40" t="s">
        <v>8</v>
      </c>
      <c r="E40" s="17">
        <f>SUM(E37:E39)</f>
        <v>35219476</v>
      </c>
      <c r="F40" s="18">
        <f>SUM(F37:F39)</f>
        <v>19165808.012459423</v>
      </c>
      <c r="G40" s="18">
        <f>SUM(G37:G39)</f>
        <v>-16053667.987540577</v>
      </c>
      <c r="K40" t="s">
        <v>8</v>
      </c>
      <c r="L40" s="17">
        <f>SUM(L37:L39)</f>
        <v>12613690</v>
      </c>
      <c r="M40" s="18">
        <f>SUM(M37:M39)</f>
        <v>6038154.6672997316</v>
      </c>
      <c r="N40" s="18">
        <f>SUM(N37:N39)</f>
        <v>-6575535.3327002684</v>
      </c>
    </row>
    <row r="42" spans="2:14" x14ac:dyDescent="0.3">
      <c r="C42" t="s">
        <v>12</v>
      </c>
      <c r="J42" t="s">
        <v>12</v>
      </c>
    </row>
    <row r="43" spans="2:14" x14ac:dyDescent="0.3">
      <c r="C43" t="s">
        <v>11</v>
      </c>
      <c r="J43" t="s">
        <v>11</v>
      </c>
    </row>
  </sheetData>
  <mergeCells count="2">
    <mergeCell ref="C1:G1"/>
    <mergeCell ref="J1:N1"/>
  </mergeCells>
  <pageMargins left="0.7" right="0.7" top="0.75" bottom="0.75" header="0.3" footer="0.3"/>
  <pageSetup fitToWidth="2" orientation="portrait" r:id="rId1"/>
  <headerFooter>
    <oddFooter>&amp;LAvista
&amp;F&amp;RPage &amp;P of &amp;N</oddFooter>
  </headerFooter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AB6CCAE-3CCB-4CE5-9EE9-D26A283C142E}"/>
</file>

<file path=customXml/itemProps2.xml><?xml version="1.0" encoding="utf-8"?>
<ds:datastoreItem xmlns:ds="http://schemas.openxmlformats.org/officeDocument/2006/customXml" ds:itemID="{B7048453-FBB2-421D-97F2-4E49B88386F3}"/>
</file>

<file path=customXml/itemProps3.xml><?xml version="1.0" encoding="utf-8"?>
<ds:datastoreItem xmlns:ds="http://schemas.openxmlformats.org/officeDocument/2006/customXml" ds:itemID="{62F91989-4844-49F2-9786-EA9EFFD26FD4}"/>
</file>

<file path=customXml/itemProps4.xml><?xml version="1.0" encoding="utf-8"?>
<ds:datastoreItem xmlns:ds="http://schemas.openxmlformats.org/officeDocument/2006/customXml" ds:itemID="{3EF4A6D5-4768-4BE1-A3A6-81BC2BADBD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Pluth, Jeanne</cp:lastModifiedBy>
  <cp:lastPrinted>2019-02-04T15:29:53Z</cp:lastPrinted>
  <dcterms:created xsi:type="dcterms:W3CDTF">2018-12-14T17:41:40Z</dcterms:created>
  <dcterms:modified xsi:type="dcterms:W3CDTF">2019-02-04T15:29:58Z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