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15" windowWidth="24315" windowHeight="13545"/>
  </bookViews>
  <sheets>
    <sheet name="JPG-10" sheetId="4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P13" i="4"/>
  <c r="E14" i="4" s="1"/>
  <c r="P17" i="4"/>
  <c r="E18" i="4" s="1"/>
  <c r="D18" i="4"/>
  <c r="D48" i="4" s="1"/>
  <c r="J18" i="4"/>
  <c r="L18" i="4"/>
  <c r="L48" i="4" s="1"/>
  <c r="C25" i="4"/>
  <c r="C28" i="4"/>
  <c r="C31" i="4"/>
  <c r="C34" i="4"/>
  <c r="C38" i="4"/>
  <c r="D39" i="4"/>
  <c r="J39" i="4"/>
  <c r="L39" i="4"/>
  <c r="C41" i="4"/>
  <c r="L42" i="4"/>
  <c r="C44" i="4"/>
  <c r="J45" i="4"/>
  <c r="C47" i="4"/>
  <c r="J48" i="4"/>
  <c r="C50" i="4"/>
  <c r="J51" i="4"/>
  <c r="L51" i="4"/>
  <c r="L45" i="4" l="1"/>
  <c r="D42" i="4"/>
  <c r="D51" i="4"/>
  <c r="N18" i="4"/>
  <c r="F18" i="4"/>
  <c r="L14" i="4"/>
  <c r="D14" i="4"/>
  <c r="J14" i="4"/>
  <c r="H14" i="4"/>
  <c r="D45" i="4"/>
  <c r="H18" i="4"/>
  <c r="N14" i="4"/>
  <c r="F14" i="4"/>
  <c r="E42" i="4"/>
  <c r="E48" i="4"/>
  <c r="E39" i="4"/>
  <c r="E45" i="4"/>
  <c r="E51" i="4"/>
  <c r="A15" i="4"/>
  <c r="A16" i="4" s="1"/>
  <c r="A17" i="4" s="1"/>
  <c r="A18" i="4" s="1"/>
  <c r="E26" i="4"/>
  <c r="E32" i="4"/>
  <c r="E23" i="4"/>
  <c r="E29" i="4"/>
  <c r="E35" i="4"/>
  <c r="J42" i="4"/>
  <c r="F42" i="4"/>
  <c r="N32" i="4"/>
  <c r="L32" i="4"/>
  <c r="J32" i="4"/>
  <c r="H32" i="4"/>
  <c r="F32" i="4"/>
  <c r="O18" i="4"/>
  <c r="M18" i="4"/>
  <c r="K18" i="4"/>
  <c r="I18" i="4"/>
  <c r="G18" i="4"/>
  <c r="O14" i="4"/>
  <c r="M14" i="4"/>
  <c r="K14" i="4"/>
  <c r="I14" i="4"/>
  <c r="G14" i="4"/>
  <c r="F51" i="4"/>
  <c r="H39" i="4" l="1"/>
  <c r="H51" i="4"/>
  <c r="H48" i="4"/>
  <c r="H45" i="4"/>
  <c r="N26" i="4"/>
  <c r="N35" i="4"/>
  <c r="N23" i="4"/>
  <c r="N29" i="4"/>
  <c r="J29" i="4"/>
  <c r="J35" i="4"/>
  <c r="J23" i="4"/>
  <c r="J26" i="4"/>
  <c r="N48" i="4"/>
  <c r="N39" i="4"/>
  <c r="N42" i="4"/>
  <c r="N51" i="4"/>
  <c r="N45" i="4"/>
  <c r="H42" i="4"/>
  <c r="L23" i="4"/>
  <c r="L29" i="4"/>
  <c r="L26" i="4"/>
  <c r="L35" i="4"/>
  <c r="D23" i="4"/>
  <c r="D32" i="4"/>
  <c r="D26" i="4"/>
  <c r="D35" i="4"/>
  <c r="D29" i="4"/>
  <c r="P29" i="4" s="1"/>
  <c r="F26" i="4"/>
  <c r="F35" i="4"/>
  <c r="F23" i="4"/>
  <c r="F29" i="4"/>
  <c r="H29" i="4"/>
  <c r="H26" i="4"/>
  <c r="H35" i="4"/>
  <c r="H23" i="4"/>
  <c r="F48" i="4"/>
  <c r="F45" i="4"/>
  <c r="F39" i="4"/>
  <c r="I26" i="4"/>
  <c r="I32" i="4"/>
  <c r="I23" i="4"/>
  <c r="I29" i="4"/>
  <c r="I35" i="4"/>
  <c r="P35" i="4" s="1"/>
  <c r="M26" i="4"/>
  <c r="M32" i="4"/>
  <c r="M23" i="4"/>
  <c r="M29" i="4"/>
  <c r="M35" i="4"/>
  <c r="G42" i="4"/>
  <c r="G48" i="4"/>
  <c r="G39" i="4"/>
  <c r="P39" i="4" s="1"/>
  <c r="G45" i="4"/>
  <c r="G51" i="4"/>
  <c r="K42" i="4"/>
  <c r="K48" i="4"/>
  <c r="P48" i="4" s="1"/>
  <c r="K39" i="4"/>
  <c r="K45" i="4"/>
  <c r="P45" i="4" s="1"/>
  <c r="K51" i="4"/>
  <c r="O42" i="4"/>
  <c r="O48" i="4"/>
  <c r="O39" i="4"/>
  <c r="O45" i="4"/>
  <c r="O51" i="4"/>
  <c r="G26" i="4"/>
  <c r="G32" i="4"/>
  <c r="G23" i="4"/>
  <c r="G29" i="4"/>
  <c r="G35" i="4"/>
  <c r="K26" i="4"/>
  <c r="K32" i="4"/>
  <c r="K23" i="4"/>
  <c r="K29" i="4"/>
  <c r="K35" i="4"/>
  <c r="O26" i="4"/>
  <c r="O32" i="4"/>
  <c r="O23" i="4"/>
  <c r="O29" i="4"/>
  <c r="O35" i="4"/>
  <c r="I42" i="4"/>
  <c r="I48" i="4"/>
  <c r="I39" i="4"/>
  <c r="I45" i="4"/>
  <c r="I51" i="4"/>
  <c r="M42" i="4"/>
  <c r="M48" i="4"/>
  <c r="M39" i="4"/>
  <c r="M45" i="4"/>
  <c r="M51" i="4"/>
  <c r="A19" i="4"/>
  <c r="A20" i="4" s="1"/>
  <c r="A21" i="4" s="1"/>
  <c r="A22" i="4" s="1"/>
  <c r="P26" i="4"/>
  <c r="P14" i="4"/>
  <c r="P18" i="4"/>
  <c r="P32" i="4" l="1"/>
  <c r="P51" i="4"/>
  <c r="P42" i="4"/>
  <c r="P23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C32" i="4"/>
  <c r="A35" i="4" l="1"/>
  <c r="A36" i="4" s="1"/>
  <c r="A37" i="4" s="1"/>
  <c r="A38" i="4" s="1"/>
  <c r="C35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  <c r="A48" i="4" l="1"/>
  <c r="A49" i="4" s="1"/>
  <c r="A50" i="4" s="1"/>
  <c r="C48" i="4"/>
  <c r="A51" i="4" l="1"/>
  <c r="A52" i="4" s="1"/>
  <c r="A53" i="4" s="1"/>
  <c r="C51" i="4"/>
</calcChain>
</file>

<file path=xl/sharedStrings.xml><?xml version="1.0" encoding="utf-8"?>
<sst xmlns="http://schemas.openxmlformats.org/spreadsheetml/2006/main" count="69" uniqueCount="54">
  <si>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</si>
  <si>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</si>
  <si>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</si>
  <si>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</si>
  <si>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</si>
  <si>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</si>
  <si>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</si>
  <si>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</si>
  <si>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 xml:space="preserve">  - 2013 Monthly Allowed Volumetric Delivery RPC</t>
  </si>
  <si>
    <t xml:space="preserve">  - 2013 Allowed Volumetric Delivery RPC</t>
  </si>
  <si>
    <t>Non-Residential*</t>
  </si>
  <si>
    <t>JPG-9</t>
  </si>
  <si>
    <t>Residential</t>
  </si>
  <si>
    <t>Monthly Allowed Volumetric Delivery Revenue Per Customer (RPC)</t>
  </si>
  <si>
    <t>% of (C(o):R(8))</t>
  </si>
  <si>
    <t xml:space="preserve">  - % of Annual Total</t>
  </si>
  <si>
    <t>UG-130138 WP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</si>
  <si>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</si>
  <si>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</si>
  <si>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</si>
  <si>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</si>
  <si>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</si>
  <si>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</si>
  <si>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</si>
  <si>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</si>
  <si>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</si>
  <si>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</si>
  <si>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</si>
  <si>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</si>
  <si>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</si>
  <si>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</si>
  <si>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</si>
  <si>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</si>
  <si>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</si>
  <si>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</si>
  <si>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</si>
  <si>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</si>
  <si>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</si>
  <si>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</si>
  <si>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</si>
  <si>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</si>
  <si>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</si>
  <si>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</si>
  <si>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</si>
  <si>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</si>
  <si>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</si>
  <si>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</si>
  <si>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</si>
  <si>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</si>
  <si>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</si>
  <si>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Natural Gas</t>
  </si>
  <si>
    <t>Decoupling Compliance Filing</t>
  </si>
  <si>
    <t>Puget Sound Energy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</si>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</sst>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0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170" fontId="26" fillId="0" borderId="0">
      <alignment horizontal="left"/>
    </xf>
    <xf numFmtId="171" fontId="2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6" borderId="0" applyNumberFormat="0" applyBorder="0" applyAlignment="0" applyProtection="0"/>
    <xf numFmtId="0" fontId="28" fillId="58" borderId="0" applyNumberFormat="0" applyBorder="0" applyAlignment="0" applyProtection="0"/>
    <xf numFmtId="0" fontId="29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172" fontId="31" fillId="0" borderId="0" applyFill="0" applyBorder="0" applyAlignment="0"/>
    <xf numFmtId="172" fontId="3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2" fillId="68" borderId="11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0" borderId="12" applyNumberFormat="0" applyAlignment="0" applyProtection="0"/>
    <xf numFmtId="0" fontId="34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3" fontId="44" fillId="0" borderId="0">
      <protection locked="0"/>
    </xf>
    <xf numFmtId="0" fontId="40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38" fillId="0" borderId="0"/>
    <xf numFmtId="0" fontId="40" fillId="0" borderId="0"/>
    <xf numFmtId="0" fontId="41" fillId="0" borderId="0"/>
    <xf numFmtId="0" fontId="38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37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51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79" fontId="55" fillId="0" borderId="0" applyNumberFormat="0" applyFill="0" applyBorder="0" applyProtection="0">
      <alignment horizontal="right"/>
    </xf>
    <xf numFmtId="0" fontId="56" fillId="0" borderId="13" applyNumberFormat="0" applyAlignment="0" applyProtection="0">
      <alignment horizontal="left"/>
    </xf>
    <xf numFmtId="0" fontId="56" fillId="0" borderId="13" applyNumberFormat="0" applyAlignment="0" applyProtection="0">
      <alignment horizontal="left"/>
    </xf>
    <xf numFmtId="0" fontId="56" fillId="0" borderId="14">
      <alignment horizontal="left"/>
    </xf>
    <xf numFmtId="0" fontId="56" fillId="0" borderId="14">
      <alignment horizontal="left"/>
    </xf>
    <xf numFmtId="14" fontId="24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5" fillId="0" borderId="0"/>
    <xf numFmtId="4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41" fontId="68" fillId="76" borderId="23">
      <alignment horizontal="left"/>
      <protection locked="0"/>
    </xf>
    <xf numFmtId="10" fontId="68" fillId="76" borderId="23">
      <alignment horizontal="right"/>
      <protection locked="0"/>
    </xf>
    <xf numFmtId="41" fontId="68" fillId="76" borderId="23">
      <alignment horizontal="left"/>
      <protection locked="0"/>
    </xf>
    <xf numFmtId="0" fontId="54" fillId="71" borderId="0"/>
    <xf numFmtId="0" fontId="54" fillId="71" borderId="0"/>
    <xf numFmtId="0" fontId="54" fillId="71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4" fillId="0" borderId="0"/>
    <xf numFmtId="37" fontId="74" fillId="0" borderId="0"/>
    <xf numFmtId="180" fontId="75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6" fillId="0" borderId="0"/>
    <xf numFmtId="182" fontId="76" fillId="0" borderId="0"/>
    <xf numFmtId="180" fontId="75" fillId="0" borderId="0"/>
    <xf numFmtId="180" fontId="75" fillId="0" borderId="0"/>
    <xf numFmtId="183" fontId="22" fillId="0" borderId="0"/>
    <xf numFmtId="184" fontId="7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181" fontId="76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9" fillId="68" borderId="29" applyNumberFormat="0" applyAlignment="0" applyProtection="0"/>
    <xf numFmtId="0" fontId="79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23"/>
    <xf numFmtId="9" fontId="48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28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15">
      <alignment horizontal="center"/>
    </xf>
    <xf numFmtId="0" fontId="80" fillId="0" borderId="1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78" borderId="0" applyNumberFormat="0" applyFont="0" applyBorder="0" applyAlignment="0" applyProtection="0"/>
    <xf numFmtId="0" fontId="36" fillId="78" borderId="0" applyNumberFormat="0" applyFont="0" applyBorder="0" applyAlignment="0" applyProtection="0"/>
    <xf numFmtId="0" fontId="40" fillId="0" borderId="0"/>
    <xf numFmtId="0" fontId="41" fillId="0" borderId="0"/>
    <xf numFmtId="3" fontId="81" fillId="0" borderId="0" applyFill="0" applyBorder="0" applyAlignment="0" applyProtection="0"/>
    <xf numFmtId="0" fontId="82" fillId="0" borderId="0"/>
    <xf numFmtId="0" fontId="83" fillId="0" borderId="0"/>
    <xf numFmtId="3" fontId="81" fillId="0" borderId="0" applyFill="0" applyBorder="0" applyAlignment="0" applyProtection="0"/>
    <xf numFmtId="42" fontId="22" fillId="34" borderId="0"/>
    <xf numFmtId="0" fontId="39" fillId="79" borderId="0"/>
    <xf numFmtId="0" fontId="84" fillId="79" borderId="30"/>
    <xf numFmtId="0" fontId="85" fillId="80" borderId="31"/>
    <xf numFmtId="0" fontId="86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24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4" fontId="65" fillId="0" borderId="0" applyBorder="0" applyAlignment="0"/>
    <xf numFmtId="164" fontId="65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7" fillId="34" borderId="34">
      <alignment horizontal="left"/>
    </xf>
    <xf numFmtId="164" fontId="65" fillId="0" borderId="0" applyBorder="0" applyAlignment="0"/>
    <xf numFmtId="14" fontId="76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8" fillId="76" borderId="29" applyNumberFormat="0" applyProtection="0">
      <alignment vertical="center"/>
    </xf>
    <xf numFmtId="4" fontId="89" fillId="76" borderId="29" applyNumberFormat="0" applyProtection="0">
      <alignment vertical="center"/>
    </xf>
    <xf numFmtId="4" fontId="88" fillId="76" borderId="29" applyNumberFormat="0" applyProtection="0">
      <alignment horizontal="left" vertical="center" indent="1"/>
    </xf>
    <xf numFmtId="4" fontId="88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82" borderId="29" applyNumberFormat="0" applyProtection="0">
      <alignment horizontal="right" vertical="center"/>
    </xf>
    <xf numFmtId="4" fontId="88" fillId="83" borderId="29" applyNumberFormat="0" applyProtection="0">
      <alignment horizontal="right" vertical="center"/>
    </xf>
    <xf numFmtId="4" fontId="88" fillId="84" borderId="29" applyNumberFormat="0" applyProtection="0">
      <alignment horizontal="right" vertical="center"/>
    </xf>
    <xf numFmtId="4" fontId="88" fillId="85" borderId="29" applyNumberFormat="0" applyProtection="0">
      <alignment horizontal="right" vertical="center"/>
    </xf>
    <xf numFmtId="4" fontId="88" fillId="86" borderId="29" applyNumberFormat="0" applyProtection="0">
      <alignment horizontal="right" vertical="center"/>
    </xf>
    <xf numFmtId="4" fontId="88" fillId="87" borderId="29" applyNumberFormat="0" applyProtection="0">
      <alignment horizontal="right" vertical="center"/>
    </xf>
    <xf numFmtId="4" fontId="88" fillId="88" borderId="29" applyNumberFormat="0" applyProtection="0">
      <alignment horizontal="right" vertical="center"/>
    </xf>
    <xf numFmtId="4" fontId="88" fillId="89" borderId="29" applyNumberFormat="0" applyProtection="0">
      <alignment horizontal="right" vertical="center"/>
    </xf>
    <xf numFmtId="4" fontId="88" fillId="90" borderId="29" applyNumberFormat="0" applyProtection="0">
      <alignment horizontal="right" vertical="center"/>
    </xf>
    <xf numFmtId="4" fontId="90" fillId="91" borderId="29" applyNumberFormat="0" applyProtection="0">
      <alignment horizontal="left" vertical="center" indent="1"/>
    </xf>
    <xf numFmtId="4" fontId="88" fillId="92" borderId="35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92" borderId="29" applyNumberFormat="0" applyProtection="0">
      <alignment horizontal="left" vertical="center" indent="1"/>
    </xf>
    <xf numFmtId="4" fontId="88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5" fillId="65" borderId="36" applyBorder="0"/>
    <xf numFmtId="4" fontId="88" fillId="96" borderId="29" applyNumberFormat="0" applyProtection="0">
      <alignment vertical="center"/>
    </xf>
    <xf numFmtId="4" fontId="89" fillId="96" borderId="29" applyNumberFormat="0" applyProtection="0">
      <alignment vertical="center"/>
    </xf>
    <xf numFmtId="4" fontId="88" fillId="96" borderId="29" applyNumberFormat="0" applyProtection="0">
      <alignment horizontal="left" vertical="center" indent="1"/>
    </xf>
    <xf numFmtId="4" fontId="88" fillId="96" borderId="29" applyNumberFormat="0" applyProtection="0">
      <alignment horizontal="left" vertical="center" indent="1"/>
    </xf>
    <xf numFmtId="4" fontId="88" fillId="92" borderId="29" applyNumberFormat="0" applyProtection="0">
      <alignment horizontal="right" vertical="center"/>
    </xf>
    <xf numFmtId="4" fontId="89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2" fillId="0" borderId="0"/>
    <xf numFmtId="0" fontId="54" fillId="97" borderId="22"/>
    <xf numFmtId="4" fontId="93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4" fillId="0" borderId="0" applyNumberFormat="0" applyFill="0" applyBorder="0" applyAlignment="0" applyProtection="0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65" fillId="0" borderId="34"/>
    <xf numFmtId="39" fontId="76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5" fillId="0" borderId="0" applyBorder="0">
      <alignment horizontal="right"/>
    </xf>
    <xf numFmtId="41" fontId="96" fillId="34" borderId="0">
      <alignment horizontal="left"/>
    </xf>
    <xf numFmtId="0" fontId="97" fillId="0" borderId="0"/>
    <xf numFmtId="0" fontId="22" fillId="0" borderId="0" applyNumberFormat="0" applyBorder="0" applyAlignment="0"/>
    <xf numFmtId="0" fontId="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84" fillId="79" borderId="0"/>
    <xf numFmtId="192" fontId="100" fillId="34" borderId="0">
      <alignment horizontal="left" vertical="center"/>
    </xf>
    <xf numFmtId="192" fontId="101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10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38" applyNumberFormat="0" applyFont="0" applyFill="0" applyAlignment="0" applyProtection="0"/>
    <xf numFmtId="0" fontId="50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1"/>
    <xf numFmtId="0" fontId="41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3" fontId="19" fillId="33" borderId="0" xfId="1" applyNumberFormat="1" applyFont="1" applyFill="1"/>
    <xf numFmtId="0" fontId="21" fillId="33" borderId="0" xfId="1" applyFont="1" applyFill="1"/>
    <xf numFmtId="10" fontId="19" fillId="33" borderId="0" xfId="4" applyNumberFormat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3"/>
    <cellStyle name="Comma 2 2" xfId="5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2"/>
    <cellStyle name="Currency 2 2" xfId="6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1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7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9"/>
  <sheetViews>
    <sheetView tabSelected="1" zoomScale="90" zoomScaleNormal="90" workbookViewId="0">
      <pane xSplit="3" ySplit="9" topLeftCell="D10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.85546875" style="1" customWidth="1"/>
    <col min="2" max="2" width="45.140625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6" width="12.7109375" style="1" bestFit="1" customWidth="1"/>
    <col min="17" max="17" width="13.85546875" style="1" bestFit="1" customWidth="1"/>
    <col min="18" max="16384" width="9.140625" style="1"/>
  </cols>
  <sheetData>
    <row r="1" spans="1:17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>
      <c r="A6" s="4"/>
      <c r="B6" s="4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4"/>
      <c r="B7" s="4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</row>
    <row r="8" spans="1:17" ht="25.5">
      <c r="A8" s="24" t="s">
        <v>49</v>
      </c>
      <c r="B8" s="27"/>
      <c r="C8" s="26" t="s">
        <v>48</v>
      </c>
      <c r="D8" s="25" t="s">
        <v>47</v>
      </c>
      <c r="E8" s="25" t="s">
        <v>46</v>
      </c>
      <c r="F8" s="25" t="s">
        <v>45</v>
      </c>
      <c r="G8" s="25" t="s">
        <v>44</v>
      </c>
      <c r="H8" s="25" t="s">
        <v>43</v>
      </c>
      <c r="I8" s="25" t="s">
        <v>42</v>
      </c>
      <c r="J8" s="25" t="s">
        <v>41</v>
      </c>
      <c r="K8" s="25" t="s">
        <v>40</v>
      </c>
      <c r="L8" s="25" t="s">
        <v>39</v>
      </c>
      <c r="M8" s="25" t="s">
        <v>38</v>
      </c>
      <c r="N8" s="25" t="s">
        <v>37</v>
      </c>
      <c r="O8" s="25" t="s">
        <v>36</v>
      </c>
      <c r="P8" s="24" t="s">
        <v>35</v>
      </c>
    </row>
    <row r="9" spans="1:17">
      <c r="A9" s="4"/>
      <c r="B9" s="5" t="s">
        <v>34</v>
      </c>
      <c r="C9" s="5" t="s">
        <v>33</v>
      </c>
      <c r="D9" s="5" t="s">
        <v>32</v>
      </c>
      <c r="E9" s="5" t="s">
        <v>31</v>
      </c>
      <c r="F9" s="5" t="s">
        <v>30</v>
      </c>
      <c r="G9" s="5" t="s">
        <v>29</v>
      </c>
      <c r="H9" s="5" t="s">
        <v>28</v>
      </c>
      <c r="I9" s="5" t="s">
        <v>27</v>
      </c>
      <c r="J9" s="5" t="s">
        <v>26</v>
      </c>
      <c r="K9" s="5" t="s">
        <v>25</v>
      </c>
      <c r="L9" s="5" t="s">
        <v>24</v>
      </c>
      <c r="M9" s="5" t="s">
        <v>23</v>
      </c>
      <c r="N9" s="5" t="s">
        <v>22</v>
      </c>
      <c r="O9" s="5" t="s">
        <v>21</v>
      </c>
      <c r="P9" s="5" t="s">
        <v>20</v>
      </c>
    </row>
    <row r="10" spans="1:17">
      <c r="A10" s="5">
        <v>1</v>
      </c>
      <c r="B10" s="23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7">
      <c r="A11" s="5">
        <f t="shared" ref="A11:A53" si="0">A10+1</f>
        <v>2</v>
      </c>
      <c r="B11" s="12" t="s">
        <v>19</v>
      </c>
      <c r="C11" s="5"/>
      <c r="D11" s="4"/>
      <c r="E11" s="4"/>
      <c r="F11" s="4"/>
      <c r="G11" s="4"/>
      <c r="H11" s="22"/>
      <c r="I11" s="22"/>
      <c r="J11" s="4"/>
      <c r="K11" s="4"/>
      <c r="L11" s="4"/>
      <c r="M11" s="4"/>
      <c r="N11" s="4"/>
      <c r="O11" s="4"/>
      <c r="P11" s="11"/>
    </row>
    <row r="12" spans="1:17">
      <c r="A12" s="5">
        <f t="shared" si="0"/>
        <v>3</v>
      </c>
      <c r="B12" s="10" t="s">
        <v>12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7">
      <c r="A13" s="5">
        <f t="shared" si="0"/>
        <v>4</v>
      </c>
      <c r="B13" s="4" t="s">
        <v>17</v>
      </c>
      <c r="C13" s="5" t="s">
        <v>16</v>
      </c>
      <c r="D13" s="17">
        <v>82909423.153419286</v>
      </c>
      <c r="E13" s="17">
        <v>76920930.605417892</v>
      </c>
      <c r="F13" s="17">
        <v>65310361.330623776</v>
      </c>
      <c r="G13" s="17">
        <v>46709364.393084884</v>
      </c>
      <c r="H13" s="17">
        <v>29241746.40799373</v>
      </c>
      <c r="I13" s="17">
        <v>18879747.050347224</v>
      </c>
      <c r="J13" s="17">
        <v>14919651.816531396</v>
      </c>
      <c r="K13" s="17">
        <v>13782268.58293725</v>
      </c>
      <c r="L13" s="17">
        <v>19093378.555394452</v>
      </c>
      <c r="M13" s="17">
        <v>39965906.109367944</v>
      </c>
      <c r="N13" s="17">
        <v>67290740.72704953</v>
      </c>
      <c r="O13" s="17">
        <v>84664518.086575538</v>
      </c>
      <c r="P13" s="16">
        <f>SUM(D13:O13)</f>
        <v>559688036.81874299</v>
      </c>
      <c r="Q13" s="15"/>
    </row>
    <row r="14" spans="1:17">
      <c r="A14" s="5">
        <f t="shared" si="0"/>
        <v>5</v>
      </c>
      <c r="B14" s="4" t="s">
        <v>15</v>
      </c>
      <c r="C14" s="21" t="s">
        <v>18</v>
      </c>
      <c r="D14" s="20">
        <f t="shared" ref="D14:O14" si="1">D13/$P13</f>
        <v>0.14813506399864287</v>
      </c>
      <c r="E14" s="20">
        <f t="shared" si="1"/>
        <v>0.13743536674936829</v>
      </c>
      <c r="F14" s="20">
        <f t="shared" si="1"/>
        <v>0.1166906509237659</v>
      </c>
      <c r="G14" s="20">
        <f t="shared" si="1"/>
        <v>8.3456070740014557E-2</v>
      </c>
      <c r="H14" s="20">
        <f t="shared" si="1"/>
        <v>5.2246509634551609E-2</v>
      </c>
      <c r="I14" s="20">
        <f t="shared" si="1"/>
        <v>3.3732625692089784E-2</v>
      </c>
      <c r="J14" s="20">
        <f t="shared" si="1"/>
        <v>2.665708543876413E-2</v>
      </c>
      <c r="K14" s="20">
        <f t="shared" si="1"/>
        <v>2.4624911872827268E-2</v>
      </c>
      <c r="L14" s="20">
        <f t="shared" si="1"/>
        <v>3.4114323157451928E-2</v>
      </c>
      <c r="M14" s="20">
        <f t="shared" si="1"/>
        <v>7.1407468947404087E-2</v>
      </c>
      <c r="N14" s="20">
        <f t="shared" si="1"/>
        <v>0.12022901384408521</v>
      </c>
      <c r="O14" s="20">
        <f t="shared" si="1"/>
        <v>0.15127090900103418</v>
      </c>
      <c r="P14" s="20">
        <f>SUM(D14:O14)</f>
        <v>0.99999999999999978</v>
      </c>
    </row>
    <row r="15" spans="1:17">
      <c r="A15" s="5">
        <f t="shared" si="0"/>
        <v>6</v>
      </c>
      <c r="B15" s="4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>
      <c r="A16" s="5">
        <f t="shared" si="0"/>
        <v>7</v>
      </c>
      <c r="B16" s="10" t="s">
        <v>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>
      <c r="A17" s="5">
        <f t="shared" si="0"/>
        <v>8</v>
      </c>
      <c r="B17" s="4" t="s">
        <v>17</v>
      </c>
      <c r="C17" s="5" t="s">
        <v>16</v>
      </c>
      <c r="D17" s="17">
        <v>58944315.1304719</v>
      </c>
      <c r="E17" s="17">
        <v>55356697.104481503</v>
      </c>
      <c r="F17" s="17">
        <v>53238118.243660301</v>
      </c>
      <c r="G17" s="17">
        <v>43887463.452638201</v>
      </c>
      <c r="H17" s="17">
        <v>36684340.404447496</v>
      </c>
      <c r="I17" s="17">
        <v>29745132.768336527</v>
      </c>
      <c r="J17" s="17">
        <v>27591556.443996172</v>
      </c>
      <c r="K17" s="17">
        <v>28082412.589556828</v>
      </c>
      <c r="L17" s="17">
        <v>29559794.736060359</v>
      </c>
      <c r="M17" s="17">
        <v>39744438.432542883</v>
      </c>
      <c r="N17" s="17">
        <v>50454741.355431505</v>
      </c>
      <c r="O17" s="17">
        <v>58994569.167245798</v>
      </c>
      <c r="P17" s="16">
        <f>SUM(D17:O17)</f>
        <v>512283579.82886946</v>
      </c>
      <c r="Q17" s="15"/>
    </row>
    <row r="18" spans="1:17">
      <c r="A18" s="5">
        <f t="shared" si="0"/>
        <v>9</v>
      </c>
      <c r="B18" s="4" t="s">
        <v>15</v>
      </c>
      <c r="C18" s="14" t="s">
        <v>14</v>
      </c>
      <c r="D18" s="13">
        <f t="shared" ref="D18:O18" si="2">D17/$P17</f>
        <v>0.11506188652418355</v>
      </c>
      <c r="E18" s="13">
        <f t="shared" si="2"/>
        <v>0.10805869890066289</v>
      </c>
      <c r="F18" s="13">
        <f t="shared" si="2"/>
        <v>0.1039231401120542</v>
      </c>
      <c r="G18" s="13">
        <f t="shared" si="2"/>
        <v>8.567025214296152E-2</v>
      </c>
      <c r="H18" s="13">
        <f t="shared" si="2"/>
        <v>7.1609440257097562E-2</v>
      </c>
      <c r="I18" s="13">
        <f t="shared" si="2"/>
        <v>5.8063802822399688E-2</v>
      </c>
      <c r="J18" s="13">
        <f t="shared" si="2"/>
        <v>5.385992745114581E-2</v>
      </c>
      <c r="K18" s="13">
        <f t="shared" si="2"/>
        <v>5.4818100160340645E-2</v>
      </c>
      <c r="L18" s="13">
        <f t="shared" si="2"/>
        <v>5.7702014860470316E-2</v>
      </c>
      <c r="M18" s="13">
        <f t="shared" si="2"/>
        <v>7.7582885724777048E-2</v>
      </c>
      <c r="N18" s="13">
        <f t="shared" si="2"/>
        <v>9.8489866437425397E-2</v>
      </c>
      <c r="O18" s="13">
        <f t="shared" si="2"/>
        <v>0.11515998460648141</v>
      </c>
      <c r="P18" s="13">
        <f>SUM(D18:O18)</f>
        <v>1</v>
      </c>
    </row>
    <row r="19" spans="1:17">
      <c r="A19" s="5">
        <f t="shared" si="0"/>
        <v>10</v>
      </c>
      <c r="B19" s="4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>
      <c r="A20" s="5">
        <f t="shared" si="0"/>
        <v>11</v>
      </c>
      <c r="B20" s="12" t="s">
        <v>13</v>
      </c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>
      <c r="A21" s="5">
        <f t="shared" si="0"/>
        <v>12</v>
      </c>
      <c r="B21" s="10" t="s">
        <v>12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>
      <c r="A22" s="5">
        <f t="shared" si="0"/>
        <v>13</v>
      </c>
      <c r="B22" s="4" t="s">
        <v>9</v>
      </c>
      <c r="C22" s="5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8"/>
      <c r="P22" s="7">
        <v>298.02999999999997</v>
      </c>
    </row>
    <row r="23" spans="1:17">
      <c r="A23" s="5">
        <f t="shared" si="0"/>
        <v>14</v>
      </c>
      <c r="B23" s="4" t="s">
        <v>8</v>
      </c>
      <c r="C23" s="5" t="str">
        <f>"("&amp;A$14&amp;") x ("&amp;A22&amp;")"</f>
        <v>(5) x (13)</v>
      </c>
      <c r="D23" s="8">
        <f t="shared" ref="D23:O23" si="3">$P22*D$14</f>
        <v>44.148693123515528</v>
      </c>
      <c r="E23" s="8">
        <f t="shared" si="3"/>
        <v>40.959862352314225</v>
      </c>
      <c r="F23" s="8">
        <f t="shared" si="3"/>
        <v>34.777314694809952</v>
      </c>
      <c r="G23" s="8">
        <f t="shared" si="3"/>
        <v>24.872412762646537</v>
      </c>
      <c r="H23" s="8">
        <f t="shared" si="3"/>
        <v>15.571027266385414</v>
      </c>
      <c r="I23" s="8">
        <f t="shared" si="3"/>
        <v>10.053334435013518</v>
      </c>
      <c r="J23" s="8">
        <f t="shared" si="3"/>
        <v>7.9446111733148728</v>
      </c>
      <c r="K23" s="8">
        <f t="shared" si="3"/>
        <v>7.3389624854587101</v>
      </c>
      <c r="L23" s="8">
        <f t="shared" si="3"/>
        <v>10.167091730615397</v>
      </c>
      <c r="M23" s="8">
        <f t="shared" si="3"/>
        <v>21.281567970394839</v>
      </c>
      <c r="N23" s="8">
        <f t="shared" si="3"/>
        <v>35.831852995952715</v>
      </c>
      <c r="O23" s="8">
        <f t="shared" si="3"/>
        <v>45.08326900957821</v>
      </c>
      <c r="P23" s="7">
        <f>SUM(D23:O23)</f>
        <v>298.02999999999992</v>
      </c>
    </row>
    <row r="24" spans="1:17">
      <c r="A24" s="5">
        <f t="shared" si="0"/>
        <v>15</v>
      </c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7">
      <c r="A25" s="5">
        <f t="shared" si="0"/>
        <v>16</v>
      </c>
      <c r="B25" s="4" t="s">
        <v>7</v>
      </c>
      <c r="C25" s="5" t="str">
        <f>$C$22</f>
        <v>JPG-9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307.34000000000003</v>
      </c>
    </row>
    <row r="26" spans="1:17">
      <c r="A26" s="5">
        <f t="shared" si="0"/>
        <v>17</v>
      </c>
      <c r="B26" s="4" t="s">
        <v>6</v>
      </c>
      <c r="C26" s="5" t="str">
        <f>"("&amp;A$14&amp;") x ("&amp;A25&amp;")"</f>
        <v>(5) x (16)</v>
      </c>
      <c r="D26" s="8">
        <f t="shared" ref="D26:O26" si="4">$P25*D$14</f>
        <v>45.527830569342903</v>
      </c>
      <c r="E26" s="8">
        <f t="shared" si="4"/>
        <v>42.239385616750859</v>
      </c>
      <c r="F26" s="8">
        <f t="shared" si="4"/>
        <v>35.863704654910215</v>
      </c>
      <c r="G26" s="8">
        <f t="shared" si="4"/>
        <v>25.649388781236077</v>
      </c>
      <c r="H26" s="8">
        <f t="shared" si="4"/>
        <v>16.057442271083094</v>
      </c>
      <c r="I26" s="8">
        <f t="shared" si="4"/>
        <v>10.367385180206876</v>
      </c>
      <c r="J26" s="8">
        <f t="shared" si="4"/>
        <v>8.1927886387497679</v>
      </c>
      <c r="K26" s="8">
        <f t="shared" si="4"/>
        <v>7.568220414994733</v>
      </c>
      <c r="L26" s="8">
        <f t="shared" si="4"/>
        <v>10.484696079211277</v>
      </c>
      <c r="M26" s="8">
        <f t="shared" si="4"/>
        <v>21.946371506295176</v>
      </c>
      <c r="N26" s="8">
        <f t="shared" si="4"/>
        <v>36.951185114841152</v>
      </c>
      <c r="O26" s="8">
        <f t="shared" si="4"/>
        <v>46.491601172377848</v>
      </c>
      <c r="P26" s="7">
        <f>SUM(D26:O26)</f>
        <v>307.33999999999997</v>
      </c>
    </row>
    <row r="27" spans="1:17">
      <c r="A27" s="5">
        <f t="shared" si="0"/>
        <v>18</v>
      </c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7">
      <c r="A28" s="5">
        <f t="shared" si="0"/>
        <v>19</v>
      </c>
      <c r="B28" s="4" t="s">
        <v>5</v>
      </c>
      <c r="C28" s="5" t="str">
        <f>$C$22</f>
        <v>JPG-9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316.86</v>
      </c>
    </row>
    <row r="29" spans="1:17">
      <c r="A29" s="5">
        <f t="shared" si="0"/>
        <v>20</v>
      </c>
      <c r="B29" s="4" t="s">
        <v>4</v>
      </c>
      <c r="C29" s="5" t="str">
        <f>"("&amp;A$14&amp;") x ("&amp;A28&amp;")"</f>
        <v>(5) x (19)</v>
      </c>
      <c r="D29" s="8">
        <f t="shared" ref="D29:O29" si="5">$P28*D$14</f>
        <v>46.938076378609985</v>
      </c>
      <c r="E29" s="8">
        <f t="shared" si="5"/>
        <v>43.547770308204839</v>
      </c>
      <c r="F29" s="8">
        <f t="shared" si="5"/>
        <v>36.974599651704466</v>
      </c>
      <c r="G29" s="8">
        <f t="shared" si="5"/>
        <v>26.443890574681014</v>
      </c>
      <c r="H29" s="8">
        <f t="shared" si="5"/>
        <v>16.554829042804023</v>
      </c>
      <c r="I29" s="8">
        <f t="shared" si="5"/>
        <v>10.68851977679557</v>
      </c>
      <c r="J29" s="8">
        <f t="shared" si="5"/>
        <v>8.4465640921268026</v>
      </c>
      <c r="K29" s="8">
        <f t="shared" si="5"/>
        <v>7.8026495760240486</v>
      </c>
      <c r="L29" s="8">
        <f t="shared" si="5"/>
        <v>10.809464435670218</v>
      </c>
      <c r="M29" s="8">
        <f t="shared" si="5"/>
        <v>22.62617061067446</v>
      </c>
      <c r="N29" s="8">
        <f t="shared" si="5"/>
        <v>38.095765326636844</v>
      </c>
      <c r="O29" s="8">
        <f t="shared" si="5"/>
        <v>47.93170022606769</v>
      </c>
      <c r="P29" s="7">
        <f>SUM(D29:O29)</f>
        <v>316.8599999999999</v>
      </c>
    </row>
    <row r="30" spans="1:17">
      <c r="A30" s="5">
        <f t="shared" si="0"/>
        <v>21</v>
      </c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7">
      <c r="A31" s="5">
        <f t="shared" si="0"/>
        <v>22</v>
      </c>
      <c r="B31" s="4" t="s">
        <v>3</v>
      </c>
      <c r="C31" s="5" t="str">
        <f>$C$22</f>
        <v>JPG-9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326.59000000000003</v>
      </c>
    </row>
    <row r="32" spans="1:17">
      <c r="A32" s="5">
        <f t="shared" si="0"/>
        <v>23</v>
      </c>
      <c r="B32" s="4" t="s">
        <v>2</v>
      </c>
      <c r="C32" s="5" t="str">
        <f>"("&amp;A$14&amp;") x ("&amp;A31&amp;")"</f>
        <v>(5) x (22)</v>
      </c>
      <c r="D32" s="8">
        <f t="shared" ref="D32:O32" si="6">$P31*D$14</f>
        <v>48.37943055131678</v>
      </c>
      <c r="E32" s="8">
        <f t="shared" si="6"/>
        <v>44.885016426676195</v>
      </c>
      <c r="F32" s="8">
        <f t="shared" si="6"/>
        <v>38.109999685192712</v>
      </c>
      <c r="G32" s="8">
        <f t="shared" si="6"/>
        <v>27.255918142981358</v>
      </c>
      <c r="H32" s="8">
        <f t="shared" si="6"/>
        <v>17.063187581548213</v>
      </c>
      <c r="I32" s="8">
        <f t="shared" si="6"/>
        <v>11.016738224779603</v>
      </c>
      <c r="J32" s="8">
        <f t="shared" si="6"/>
        <v>8.7059375334459776</v>
      </c>
      <c r="K32" s="8">
        <f t="shared" si="6"/>
        <v>8.042249968546658</v>
      </c>
      <c r="L32" s="8">
        <f t="shared" si="6"/>
        <v>11.141396799992226</v>
      </c>
      <c r="M32" s="8">
        <f t="shared" si="6"/>
        <v>23.320965283532704</v>
      </c>
      <c r="N32" s="8">
        <f t="shared" si="6"/>
        <v>39.265593631339797</v>
      </c>
      <c r="O32" s="8">
        <f t="shared" si="6"/>
        <v>49.403566170647757</v>
      </c>
      <c r="P32" s="7">
        <f>SUM(D32:O32)</f>
        <v>326.59000000000003</v>
      </c>
    </row>
    <row r="33" spans="1:16">
      <c r="A33" s="5">
        <f t="shared" si="0"/>
        <v>24</v>
      </c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>
      <c r="A34" s="5">
        <f t="shared" si="0"/>
        <v>25</v>
      </c>
      <c r="B34" s="4" t="s">
        <v>1</v>
      </c>
      <c r="C34" s="5" t="str">
        <f>$C$22</f>
        <v>JPG-9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>
        <v>336.53</v>
      </c>
    </row>
    <row r="35" spans="1:16">
      <c r="A35" s="5">
        <f t="shared" si="0"/>
        <v>26</v>
      </c>
      <c r="B35" s="4" t="s">
        <v>0</v>
      </c>
      <c r="C35" s="5" t="str">
        <f>"("&amp;A$14&amp;") x ("&amp;A34&amp;")"</f>
        <v>(5) x (25)</v>
      </c>
      <c r="D35" s="8">
        <f t="shared" ref="D35:O35" si="7">$P34*D$14</f>
        <v>49.851893087463282</v>
      </c>
      <c r="E35" s="8">
        <f t="shared" si="7"/>
        <v>46.251123972164905</v>
      </c>
      <c r="F35" s="8">
        <f t="shared" si="7"/>
        <v>39.269904755374938</v>
      </c>
      <c r="G35" s="8">
        <f t="shared" si="7"/>
        <v>28.085471486137095</v>
      </c>
      <c r="H35" s="8">
        <f t="shared" si="7"/>
        <v>17.582517887315653</v>
      </c>
      <c r="I35" s="8">
        <f t="shared" si="7"/>
        <v>11.352040524158975</v>
      </c>
      <c r="J35" s="8">
        <f t="shared" si="7"/>
        <v>8.9709089627072913</v>
      </c>
      <c r="K35" s="8">
        <f t="shared" si="7"/>
        <v>8.2870215925625601</v>
      </c>
      <c r="L35" s="8">
        <f t="shared" si="7"/>
        <v>11.480493172177297</v>
      </c>
      <c r="M35" s="8">
        <f t="shared" si="7"/>
        <v>24.030755524869896</v>
      </c>
      <c r="N35" s="8">
        <f t="shared" si="7"/>
        <v>40.460670028949991</v>
      </c>
      <c r="O35" s="8">
        <f t="shared" si="7"/>
        <v>50.907199006118027</v>
      </c>
      <c r="P35" s="7">
        <f>SUM(D35:O35)</f>
        <v>336.52999999999992</v>
      </c>
    </row>
    <row r="36" spans="1:16">
      <c r="A36" s="5">
        <f t="shared" si="0"/>
        <v>27</v>
      </c>
      <c r="B36" s="4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</row>
    <row r="37" spans="1:16">
      <c r="A37" s="5">
        <f t="shared" si="0"/>
        <v>28</v>
      </c>
      <c r="B37" s="10" t="s">
        <v>10</v>
      </c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</row>
    <row r="38" spans="1:16">
      <c r="A38" s="5">
        <f t="shared" si="0"/>
        <v>29</v>
      </c>
      <c r="B38" s="4" t="s">
        <v>9</v>
      </c>
      <c r="C38" s="5" t="str">
        <f>$C$22</f>
        <v>JPG-9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1635.3899999999999</v>
      </c>
    </row>
    <row r="39" spans="1:16">
      <c r="A39" s="5">
        <f t="shared" si="0"/>
        <v>30</v>
      </c>
      <c r="B39" s="4" t="s">
        <v>8</v>
      </c>
      <c r="C39" s="5" t="str">
        <f>"("&amp;A$18&amp;") x ("&amp;A38&amp;")"</f>
        <v>(9) x (29)</v>
      </c>
      <c r="D39" s="8">
        <f t="shared" ref="D39:O39" si="8">$P38*D$18</f>
        <v>188.17105860278451</v>
      </c>
      <c r="E39" s="8">
        <f t="shared" si="8"/>
        <v>176.71811559515507</v>
      </c>
      <c r="F39" s="8">
        <f t="shared" si="8"/>
        <v>169.9548641078523</v>
      </c>
      <c r="G39" s="8">
        <f t="shared" si="8"/>
        <v>140.10427365207784</v>
      </c>
      <c r="H39" s="8">
        <f t="shared" si="8"/>
        <v>117.10936250205478</v>
      </c>
      <c r="I39" s="8">
        <f t="shared" si="8"/>
        <v>94.95696249772422</v>
      </c>
      <c r="J39" s="8">
        <f t="shared" si="8"/>
        <v>88.081986754329336</v>
      </c>
      <c r="K39" s="8">
        <f t="shared" si="8"/>
        <v>89.648972821219488</v>
      </c>
      <c r="L39" s="8">
        <f t="shared" si="8"/>
        <v>94.365298082664538</v>
      </c>
      <c r="M39" s="8">
        <f t="shared" si="8"/>
        <v>126.87827548544313</v>
      </c>
      <c r="N39" s="8">
        <f t="shared" si="8"/>
        <v>161.06934267310112</v>
      </c>
      <c r="O39" s="8">
        <f t="shared" si="8"/>
        <v>188.33148722559363</v>
      </c>
      <c r="P39" s="7">
        <f>SUM(D39:O39)</f>
        <v>1635.39</v>
      </c>
    </row>
    <row r="40" spans="1:16">
      <c r="A40" s="5">
        <f t="shared" si="0"/>
        <v>31</v>
      </c>
      <c r="B40" s="4"/>
      <c r="C40" s="9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7"/>
    </row>
    <row r="41" spans="1:16">
      <c r="A41" s="5">
        <f t="shared" si="0"/>
        <v>32</v>
      </c>
      <c r="B41" s="4" t="s">
        <v>7</v>
      </c>
      <c r="C41" s="5" t="str">
        <f>$C$22</f>
        <v>JPG-9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>
        <v>1683.6599999999999</v>
      </c>
    </row>
    <row r="42" spans="1:16">
      <c r="A42" s="5">
        <f t="shared" si="0"/>
        <v>33</v>
      </c>
      <c r="B42" s="4" t="s">
        <v>6</v>
      </c>
      <c r="C42" s="5" t="str">
        <f>"("&amp;A$18&amp;") x ("&amp;A41&amp;")"</f>
        <v>(9) x (32)</v>
      </c>
      <c r="D42" s="8">
        <f t="shared" ref="D42:O42" si="9">$P41*D$18</f>
        <v>193.72509586530686</v>
      </c>
      <c r="E42" s="8">
        <f t="shared" si="9"/>
        <v>181.93410899109006</v>
      </c>
      <c r="F42" s="8">
        <f t="shared" si="9"/>
        <v>174.97123408106114</v>
      </c>
      <c r="G42" s="8">
        <f t="shared" si="9"/>
        <v>144.23957672301859</v>
      </c>
      <c r="H42" s="8">
        <f t="shared" si="9"/>
        <v>120.56595018326487</v>
      </c>
      <c r="I42" s="8">
        <f t="shared" si="9"/>
        <v>97.759702259961443</v>
      </c>
      <c r="J42" s="8">
        <f t="shared" si="9"/>
        <v>90.681805452396148</v>
      </c>
      <c r="K42" s="8">
        <f t="shared" si="9"/>
        <v>92.295042515959125</v>
      </c>
      <c r="L42" s="8">
        <f t="shared" si="9"/>
        <v>97.150574339979443</v>
      </c>
      <c r="M42" s="8">
        <f t="shared" si="9"/>
        <v>130.62320137937812</v>
      </c>
      <c r="N42" s="8">
        <f t="shared" si="9"/>
        <v>165.82344852603563</v>
      </c>
      <c r="O42" s="8">
        <f t="shared" si="9"/>
        <v>193.89025968254847</v>
      </c>
      <c r="P42" s="7">
        <f>SUM(D42:O42)</f>
        <v>1683.6599999999999</v>
      </c>
    </row>
    <row r="43" spans="1:16">
      <c r="A43" s="5">
        <f t="shared" si="0"/>
        <v>34</v>
      </c>
      <c r="B43" s="4"/>
      <c r="C43" s="9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7"/>
    </row>
    <row r="44" spans="1:16">
      <c r="A44" s="5">
        <f t="shared" si="0"/>
        <v>35</v>
      </c>
      <c r="B44" s="4" t="s">
        <v>5</v>
      </c>
      <c r="C44" s="5" t="str">
        <f>$C$22</f>
        <v>JPG-9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v>1732.9900000000002</v>
      </c>
    </row>
    <row r="45" spans="1:16">
      <c r="A45" s="5">
        <f t="shared" si="0"/>
        <v>36</v>
      </c>
      <c r="B45" s="4" t="s">
        <v>4</v>
      </c>
      <c r="C45" s="5" t="str">
        <f>"("&amp;A$18&amp;") x ("&amp;A44&amp;")"</f>
        <v>(9) x (35)</v>
      </c>
      <c r="D45" s="8">
        <f t="shared" ref="D45:O45" si="10">$P44*D$18</f>
        <v>199.40109872754488</v>
      </c>
      <c r="E45" s="8">
        <f t="shared" si="10"/>
        <v>187.26464460785979</v>
      </c>
      <c r="F45" s="8">
        <f t="shared" si="10"/>
        <v>180.09776258278882</v>
      </c>
      <c r="G45" s="8">
        <f t="shared" si="10"/>
        <v>148.46569026123092</v>
      </c>
      <c r="H45" s="8">
        <f t="shared" si="10"/>
        <v>124.09844387114752</v>
      </c>
      <c r="I45" s="8">
        <f t="shared" si="10"/>
        <v>100.62398965319045</v>
      </c>
      <c r="J45" s="8">
        <f t="shared" si="10"/>
        <v>93.338715673561197</v>
      </c>
      <c r="K45" s="8">
        <f t="shared" si="10"/>
        <v>94.999219396868753</v>
      </c>
      <c r="L45" s="8">
        <f t="shared" si="10"/>
        <v>99.99701473304647</v>
      </c>
      <c r="M45" s="8">
        <f t="shared" si="10"/>
        <v>134.45036513218139</v>
      </c>
      <c r="N45" s="8">
        <f t="shared" si="10"/>
        <v>170.68195363739386</v>
      </c>
      <c r="O45" s="8">
        <f t="shared" si="10"/>
        <v>199.57110172318625</v>
      </c>
      <c r="P45" s="7">
        <f>SUM(D45:O45)</f>
        <v>1732.9900000000002</v>
      </c>
    </row>
    <row r="46" spans="1:16">
      <c r="A46" s="5">
        <f t="shared" si="0"/>
        <v>37</v>
      </c>
      <c r="B46" s="4"/>
      <c r="C46" s="9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7"/>
    </row>
    <row r="47" spans="1:16">
      <c r="A47" s="5">
        <f t="shared" si="0"/>
        <v>38</v>
      </c>
      <c r="B47" s="4" t="s">
        <v>3</v>
      </c>
      <c r="C47" s="5" t="str">
        <f>$C$22</f>
        <v>JPG-9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7">
        <v>1783.4</v>
      </c>
    </row>
    <row r="48" spans="1:16">
      <c r="A48" s="5">
        <f t="shared" si="0"/>
        <v>39</v>
      </c>
      <c r="B48" s="4" t="s">
        <v>2</v>
      </c>
      <c r="C48" s="5" t="str">
        <f>"("&amp;A$18&amp;") x ("&amp;A47&amp;")"</f>
        <v>(9) x (38)</v>
      </c>
      <c r="D48" s="8">
        <f t="shared" ref="D48:O48" si="11">$P47*D$18</f>
        <v>205.20136842722894</v>
      </c>
      <c r="E48" s="8">
        <f t="shared" si="11"/>
        <v>192.7118836194422</v>
      </c>
      <c r="F48" s="8">
        <f t="shared" si="11"/>
        <v>185.33652807583746</v>
      </c>
      <c r="G48" s="8">
        <f t="shared" si="11"/>
        <v>152.78432767175758</v>
      </c>
      <c r="H48" s="8">
        <f t="shared" si="11"/>
        <v>127.7082757545078</v>
      </c>
      <c r="I48" s="8">
        <f t="shared" si="11"/>
        <v>103.5509859534676</v>
      </c>
      <c r="J48" s="8">
        <f t="shared" si="11"/>
        <v>96.053794616373438</v>
      </c>
      <c r="K48" s="8">
        <f t="shared" si="11"/>
        <v>97.762599825951511</v>
      </c>
      <c r="L48" s="8">
        <f t="shared" si="11"/>
        <v>102.90577330216277</v>
      </c>
      <c r="M48" s="8">
        <f t="shared" si="11"/>
        <v>138.36131840156739</v>
      </c>
      <c r="N48" s="8">
        <f t="shared" si="11"/>
        <v>175.64682780450445</v>
      </c>
      <c r="O48" s="8">
        <f t="shared" si="11"/>
        <v>205.37631654719897</v>
      </c>
      <c r="P48" s="7">
        <f>SUM(D48:O48)</f>
        <v>1783.4</v>
      </c>
    </row>
    <row r="49" spans="1:16">
      <c r="A49" s="5">
        <f t="shared" si="0"/>
        <v>40</v>
      </c>
      <c r="B49" s="4"/>
      <c r="C49" s="9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7"/>
    </row>
    <row r="50" spans="1:16">
      <c r="A50" s="5">
        <f t="shared" si="0"/>
        <v>41</v>
      </c>
      <c r="B50" s="4" t="s">
        <v>1</v>
      </c>
      <c r="C50" s="5" t="str">
        <f>$C$22</f>
        <v>JPG-9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>
        <v>1834.92</v>
      </c>
    </row>
    <row r="51" spans="1:16">
      <c r="A51" s="5">
        <f t="shared" si="0"/>
        <v>42</v>
      </c>
      <c r="B51" s="4" t="s">
        <v>0</v>
      </c>
      <c r="C51" s="5" t="str">
        <f>"("&amp;A$18&amp;") x ("&amp;A50&amp;")"</f>
        <v>(9) x (41)</v>
      </c>
      <c r="D51" s="8">
        <f t="shared" ref="D51:O51" si="12">$P50*D$18</f>
        <v>211.12935682095488</v>
      </c>
      <c r="E51" s="8">
        <f t="shared" si="12"/>
        <v>198.27906778680435</v>
      </c>
      <c r="F51" s="8">
        <f t="shared" si="12"/>
        <v>190.69064825441049</v>
      </c>
      <c r="G51" s="8">
        <f t="shared" si="12"/>
        <v>157.19805906216297</v>
      </c>
      <c r="H51" s="8">
        <f t="shared" si="12"/>
        <v>131.39759411655345</v>
      </c>
      <c r="I51" s="8">
        <f t="shared" si="12"/>
        <v>106.54243307487764</v>
      </c>
      <c r="J51" s="8">
        <f t="shared" si="12"/>
        <v>98.828658078656474</v>
      </c>
      <c r="K51" s="8">
        <f t="shared" si="12"/>
        <v>100.58682834621226</v>
      </c>
      <c r="L51" s="8">
        <f t="shared" si="12"/>
        <v>105.8785811077742</v>
      </c>
      <c r="M51" s="8">
        <f t="shared" si="12"/>
        <v>142.35838867410791</v>
      </c>
      <c r="N51" s="8">
        <f t="shared" si="12"/>
        <v>180.72102572336061</v>
      </c>
      <c r="O51" s="8">
        <f t="shared" si="12"/>
        <v>211.30935895412489</v>
      </c>
      <c r="P51" s="7">
        <f>SUM(D51:O51)</f>
        <v>1834.92</v>
      </c>
    </row>
    <row r="52" spans="1:16">
      <c r="A52" s="5">
        <f t="shared" si="0"/>
        <v>43</v>
      </c>
      <c r="B52" s="4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5">
        <f t="shared" si="0"/>
        <v>44</v>
      </c>
      <c r="B53" s="6" t="s">
        <v>53</v>
      </c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</row>
    <row r="58" spans="1:16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1:16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1:16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1:16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1:16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1:16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  <row r="64" spans="1:16">
      <c r="C64" s="1"/>
      <c r="D64" s="1"/>
      <c r="E64" s="1"/>
      <c r="F64" s="1"/>
      <c r="G64" s="1"/>
      <c r="I64" s="3"/>
      <c r="J64" s="3"/>
      <c r="K64" s="3"/>
      <c r="L64" s="3"/>
      <c r="M64" s="3"/>
      <c r="N64" s="3"/>
    </row>
    <row r="65" spans="3:14">
      <c r="C65" s="1"/>
      <c r="D65" s="1"/>
      <c r="E65" s="1"/>
      <c r="F65" s="1"/>
      <c r="G65" s="1"/>
      <c r="I65" s="3"/>
      <c r="J65" s="3"/>
      <c r="K65" s="3"/>
      <c r="L65" s="3"/>
      <c r="M65" s="3"/>
      <c r="N65" s="3"/>
    </row>
    <row r="66" spans="3:14">
      <c r="C66" s="1"/>
      <c r="D66" s="1"/>
      <c r="E66" s="1"/>
      <c r="F66" s="1"/>
      <c r="G66" s="1"/>
      <c r="I66" s="3"/>
      <c r="J66" s="3"/>
      <c r="K66" s="3"/>
      <c r="L66" s="3"/>
      <c r="M66" s="3"/>
      <c r="N66" s="3"/>
    </row>
    <row r="67" spans="3:14">
      <c r="C67" s="1"/>
      <c r="D67" s="1"/>
      <c r="E67" s="1"/>
      <c r="F67" s="1"/>
      <c r="G67" s="1"/>
      <c r="I67" s="3"/>
      <c r="J67" s="3"/>
      <c r="K67" s="3"/>
      <c r="L67" s="3"/>
      <c r="M67" s="3"/>
      <c r="N67" s="3"/>
    </row>
    <row r="68" spans="3:14">
      <c r="C68" s="1"/>
      <c r="D68" s="1"/>
      <c r="E68" s="1"/>
      <c r="F68" s="1"/>
      <c r="G68" s="1"/>
      <c r="I68" s="3"/>
      <c r="J68" s="3"/>
      <c r="K68" s="3"/>
      <c r="L68" s="3"/>
      <c r="M68" s="3"/>
      <c r="N68" s="3"/>
    </row>
    <row r="69" spans="3:14">
      <c r="C69" s="1"/>
      <c r="D69" s="1"/>
      <c r="E69" s="1"/>
      <c r="F69" s="1"/>
      <c r="G69" s="1"/>
      <c r="I69" s="3"/>
      <c r="J69" s="3"/>
      <c r="K69" s="3"/>
      <c r="L69" s="3"/>
      <c r="M69" s="3"/>
      <c r="N69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4F5F2-729D-475E-8641-59F51170ED2C}"/>
</file>

<file path=customXml/itemProps2.xml><?xml version="1.0" encoding="utf-8"?>
<ds:datastoreItem xmlns:ds="http://schemas.openxmlformats.org/officeDocument/2006/customXml" ds:itemID="{E9069F12-CB11-4673-B969-C70452FEE8D8}"/>
</file>

<file path=customXml/itemProps3.xml><?xml version="1.0" encoding="utf-8"?>
<ds:datastoreItem xmlns:ds="http://schemas.openxmlformats.org/officeDocument/2006/customXml" ds:itemID="{6776C0B9-CD47-4944-A212-2FF6BDE776AA}"/>
</file>

<file path=customXml/itemProps4.xml><?xml version="1.0" encoding="utf-8"?>
<ds:datastoreItem xmlns:ds="http://schemas.openxmlformats.org/officeDocument/2006/customXml" ds:itemID="{93CABD64-B14F-4B35-BD7A-998E81632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JPG-10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